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and" sheetId="1" r:id="rId4"/>
    <sheet state="visible" name="Segment" sheetId="2" r:id="rId5"/>
    <sheet state="visible" name="All Brands" sheetId="3" r:id="rId6"/>
    <sheet state="visible" name="AHOLD" sheetId="4" r:id="rId7"/>
    <sheet state="visible" name="GM" sheetId="5" r:id="rId8"/>
    <sheet state="visible" name="GF" sheetId="6" r:id="rId9"/>
    <sheet state="visible" name="SS" sheetId="7" r:id="rId10"/>
    <sheet state="visible" name="HRD" sheetId="8" r:id="rId11"/>
    <sheet state="visible" name="Pivot_Item" sheetId="9" r:id="rId12"/>
    <sheet state="visible" name="Pivot_Vendor" sheetId="10" r:id="rId13"/>
    <sheet state="visible" name="MSS_Item" sheetId="11" r:id="rId14"/>
    <sheet state="visible" name="Item_Data" sheetId="12" r:id="rId15"/>
    <sheet state="visible" name="Data_TY" sheetId="13" r:id="rId16"/>
  </sheets>
  <externalReferences>
    <externalReference r:id="rId17"/>
  </externalReferences>
  <definedNames>
    <definedName name="Slicer_Program1">#REF!</definedName>
    <definedName name="_022_HLWN_SNL_GM">#REF!</definedName>
    <definedName name="tblExportItemsFinal">#REF!</definedName>
    <definedName name="ever">#REF!</definedName>
    <definedName name="Slicer_Program">#REF!</definedName>
    <definedName name="Slicer_03_Brand">#REF!</definedName>
    <definedName localSheetId="12" name="ever">#REF!</definedName>
    <definedName localSheetId="12" name="Toms">#REF!</definedName>
    <definedName localSheetId="12" name="_022_HLWN_SNL_GM">#REF!</definedName>
    <definedName name="Toms">#REF!</definedName>
    <definedName localSheetId="12" name="tblExportItemsFinal">#REF!</definedName>
    <definedName hidden="1" localSheetId="2" name="_xlnm._FilterDatabase">'All Brands'!$A$5:$T$340</definedName>
    <definedName hidden="1" localSheetId="3" name="_xlnm._FilterDatabase">AHOLD!$A$5:$S$340</definedName>
    <definedName hidden="1" localSheetId="4" name="_xlnm._FilterDatabase">GM!$A$5:$S$340</definedName>
    <definedName hidden="1" localSheetId="5" name="_xlnm._FilterDatabase">GF!$A$5:$S$340</definedName>
    <definedName hidden="1" localSheetId="6" name="_xlnm._FilterDatabase">SS!$A$5:$S$340</definedName>
    <definedName hidden="1" localSheetId="7" name="_xlnm._FilterDatabase">HRD!$A$5:$S$341</definedName>
    <definedName hidden="1" localSheetId="10" name="_xlnm._FilterDatabase">MSS_Item!$A$5:$AD$340</definedName>
    <definedName hidden="1" localSheetId="11" name="_xlnm._FilterDatabase">Item_Data!$A$8:$X$669</definedName>
    <definedName hidden="1" localSheetId="12" name="_xlnm._FilterDatabase">Data_TY!$A$3:$Y$1215</definedName>
  </definedNames>
  <calcPr/>
  <extLst>
    <ext uri="GoogleSheetsCustomDataVersion2">
      <go:sheetsCustomData xmlns:go="http://customooxmlschemas.google.com/" r:id="rId18" roundtripDataChecksum="KZ8QdtjkDpHIryPBiKS50hHFKrcz8KrknPrQoK7yxmc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5">
      <text>
        <t xml:space="preserve">= Gross Sales HAL + Gross Sales HAR
======</t>
      </text>
    </comment>
    <comment authorId="0" ref="D5">
      <text>
        <t xml:space="preserve">=1 - (Net Sales / Gross Sales)
======</t>
      </text>
    </comment>
    <comment authorId="0" ref="G5">
      <text>
        <t xml:space="preserve">=Units Sold / Units Shipped
======</t>
      </text>
    </comment>
    <comment authorId="0" ref="H5">
      <text>
        <t xml:space="preserve">= Net Sales / Scanned Units
======</t>
      </text>
    </comment>
    <comment authorId="0" ref="I5">
      <text>
        <t xml:space="preserve">Retailer's retail price = (Gross Sales /Units Scanned) * Inventory Units Shipped
======</t>
      </text>
    </comment>
    <comment authorId="0" ref="J5">
      <text>
        <t xml:space="preserve">Retailer pays to Encore
======</t>
      </text>
    </comment>
    <comment authorId="0" ref="K5">
      <text>
        <t xml:space="preserve">=1 - (Spend / Retail Buy)
======</t>
      </text>
    </comment>
    <comment authorId="0" ref="M5">
      <text>
        <t xml:space="preserve">=Units Shipped / Units Ordered
======</t>
      </text>
    </comment>
    <comment authorId="0" ref="F58">
      <text>
        <t xml:space="preserve">TY - LY
======</t>
      </text>
    </comment>
    <comment authorId="0" ref="G58">
      <text>
        <t xml:space="preserve">(TY / LY) - 1
======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">
      <text>
        <t xml:space="preserve">======
ID#AAABWlm4I1w
Stella Zhang    (2024-10-11 15:55:18)
Click on Dropdown to change Program</t>
      </text>
    </comment>
  </commentList>
  <extLst>
    <ext uri="GoogleSheetsCustomDataVersion2">
      <go:sheetsCustomData xmlns:go="http://customooxmlschemas.google.com/" r:id="rId1" roundtripDataSignature="AMtx7miuUB9Q41iq591inWcyCTLl2H73gg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Is it created from the 12-digit Item UPC as:
1. drop the '-'s and the check digit (the last digit)
2. Add three leading 0's
======</t>
      </text>
    </comment>
    <comment authorId="0" ref="N5">
      <text>
        <t xml:space="preserve">= (Gross Sales /Units Scanned) * Inventory Units Shipped
======</t>
      </text>
    </comment>
    <comment authorId="0" ref="O5">
      <text>
        <t xml:space="preserve">= units shipped * unit cost
======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7">
      <text>
        <t xml:space="preserve">What are the scenarios when this may happen?
======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T5">
      <text>
        <t xml:space="preserve">Based on MSS Orders
======</t>
      </text>
    </comment>
    <comment authorId="0" ref="Z5">
      <text>
        <t xml:space="preserve">Based on MSS Orders
======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3">
      <text>
        <t xml:space="preserve">Is Segment same as Category
======</t>
      </text>
    </comment>
    <comment authorId="0" ref="F3">
      <text>
        <t xml:space="preserve">Why is the Year 2024 when the Season says 2021?
======</t>
      </text>
    </comment>
    <comment authorId="0" ref="K3">
      <text>
        <t xml:space="preserve">What does this signify and what is the source of the values?
======</t>
      </text>
    </comment>
    <comment authorId="0" ref="L3">
      <text>
        <t xml:space="preserve">Is this the Retailer (ADUSA / HRD / FL) code?
======</t>
      </text>
    </comment>
    <comment authorId="0" ref="M144">
      <text>
        <t xml:space="preserve">======
ID#AAABWlm4I14
Milton    (2024-10-11 15:55:18)
change to branded</t>
      </text>
    </comment>
    <comment authorId="0" ref="T3">
      <text>
        <t xml:space="preserve">======
ID#AAABWlm4I1s
tc={8D1380BA-C3A9-4398-A474-C8015A6C5DFF}    (2024-10-11 15:55:18)
[Threaded comment]
Your version of Excel allows you to read this threaded comment; however, any edits to it will get removed if the file is opened in a newer version of Excel. Learn more: https://go.microsoft.com/fwlink/?linkid=870924
Comment:
    From Encore MSS_Item files</t>
      </text>
    </comment>
    <comment authorId="0" ref="M353">
      <text>
        <t xml:space="preserve">======
ID#AAABWlm4I10
Milton    (2024-10-11 15:55:18)
change to branded</t>
      </text>
    </comment>
  </commentList>
  <extLst>
    <ext uri="GoogleSheetsCustomDataVersion2">
      <go:sheetsCustomData xmlns:go="http://customooxmlschemas.google.com/" r:id="rId1" roundtripDataSignature="AMtx7mixNFKJ75pDPeYsTt03ylN3JK6KEQ=="/>
    </ext>
  </extLst>
</comments>
</file>

<file path=xl/sharedStrings.xml><?xml version="1.0" encoding="utf-8"?>
<sst xmlns="http://schemas.openxmlformats.org/spreadsheetml/2006/main" count="36679" uniqueCount="1718">
  <si>
    <t>2024 Halloween Harvest Sell Through by Brand</t>
  </si>
  <si>
    <t>Sales as of 09/22/2024</t>
  </si>
  <si>
    <t>2024 Halloween Harvest</t>
  </si>
  <si>
    <t xml:space="preserve">Brand </t>
  </si>
  <si>
    <t>Gross Sales</t>
  </si>
  <si>
    <t>Net Sales</t>
  </si>
  <si>
    <t>Avg Disc</t>
  </si>
  <si>
    <t>Units Shipped</t>
  </si>
  <si>
    <t>Units Sold</t>
  </si>
  <si>
    <t>Sell Thru%</t>
  </si>
  <si>
    <t>Avg Price</t>
  </si>
  <si>
    <t>Retail Buy</t>
  </si>
  <si>
    <t>Spend</t>
  </si>
  <si>
    <t>GP %</t>
  </si>
  <si>
    <t>Units Ordered</t>
  </si>
  <si>
    <t>% Order Shipped</t>
  </si>
  <si>
    <t>Giant Company</t>
  </si>
  <si>
    <t>Giant Foods</t>
  </si>
  <si>
    <t>Stop &amp; Shop</t>
  </si>
  <si>
    <t>Total Ahold</t>
  </si>
  <si>
    <t>Hannaford</t>
  </si>
  <si>
    <t>Total Delhaize</t>
  </si>
  <si>
    <t>Total ADUSA</t>
  </si>
  <si>
    <t>2024 Halloween</t>
  </si>
  <si>
    <t>2024 Harvest</t>
  </si>
  <si>
    <t>Total Halloween Harvest vs LY</t>
  </si>
  <si>
    <t>Sell Through</t>
  </si>
  <si>
    <t>Net Sales $</t>
  </si>
  <si>
    <t>Avg Discount</t>
  </si>
  <si>
    <t>Brand</t>
  </si>
  <si>
    <t>TY</t>
  </si>
  <si>
    <t>LY</t>
  </si>
  <si>
    <t>B/(W) $</t>
  </si>
  <si>
    <t>B/(W) %</t>
  </si>
  <si>
    <t>B/(W)</t>
  </si>
  <si>
    <t>Total Halloween vs LY</t>
  </si>
  <si>
    <t>Total Harvest vs LY</t>
  </si>
  <si>
    <t>ST Trend - Total HH</t>
  </si>
  <si>
    <t>ST Trend - Halloween</t>
  </si>
  <si>
    <t>ST Trend - Harvest</t>
  </si>
  <si>
    <t>Halloween Harvest Sell Through by Segment - 2024 MSS Items</t>
  </si>
  <si>
    <t>Total HH</t>
  </si>
  <si>
    <t>Segment</t>
  </si>
  <si>
    <t>Retail Buy - Order</t>
  </si>
  <si>
    <t>Spend - Order</t>
  </si>
  <si>
    <t>GP % - Order</t>
  </si>
  <si>
    <t>Costumes</t>
  </si>
  <si>
    <t>Décor</t>
  </si>
  <si>
    <t>Housewares</t>
  </si>
  <si>
    <t>Novelty</t>
  </si>
  <si>
    <t>Paper Goods</t>
  </si>
  <si>
    <t>Plush</t>
  </si>
  <si>
    <t>Toys</t>
  </si>
  <si>
    <t>Total Giant Company</t>
  </si>
  <si>
    <t>Total Giant Foods</t>
  </si>
  <si>
    <t>Total Stop &amp; Shop</t>
  </si>
  <si>
    <t>Total Hannaford</t>
  </si>
  <si>
    <t>Halloween Harvest Performance by Item - 2024 MSS Items</t>
  </si>
  <si>
    <t>All Brands</t>
  </si>
  <si>
    <t>UPC</t>
  </si>
  <si>
    <t>Description</t>
  </si>
  <si>
    <t>Vendor</t>
  </si>
  <si>
    <t>Program</t>
  </si>
  <si>
    <t>Gross Dollars$</t>
  </si>
  <si>
    <t>Net Sales$</t>
  </si>
  <si>
    <t>Units Scanned</t>
  </si>
  <si>
    <t>Sell Thru (Ship)</t>
  </si>
  <si>
    <t>MSRP</t>
  </si>
  <si>
    <t>Unit Cost</t>
  </si>
  <si>
    <t>Gross Profit%</t>
  </si>
  <si>
    <t>SubCat</t>
  </si>
  <si>
    <t>00004152019408</t>
  </si>
  <si>
    <t>SL Har 20C LD Strng Lts</t>
  </si>
  <si>
    <t>Decra Lite</t>
  </si>
  <si>
    <t>Harvest</t>
  </si>
  <si>
    <t>Candle &amp; Lights</t>
  </si>
  <si>
    <t>00004152019416</t>
  </si>
  <si>
    <t>SL Har 6x12 Scrcrw clng</t>
  </si>
  <si>
    <t>Mello Smello</t>
  </si>
  <si>
    <t>Window Décor</t>
  </si>
  <si>
    <t>00004152019417</t>
  </si>
  <si>
    <t>SL Har 6x12 Gl Clng Kit</t>
  </si>
  <si>
    <t>00004152019421</t>
  </si>
  <si>
    <t>SL Har 12x12 Pm Gl Clng</t>
  </si>
  <si>
    <t>00004152019422</t>
  </si>
  <si>
    <t>SL Har 12x12 Tk Gl Clng</t>
  </si>
  <si>
    <t>00004152020535</t>
  </si>
  <si>
    <t>SL Har FL Mel Serv Bowl</t>
  </si>
  <si>
    <t>Max Union</t>
  </si>
  <si>
    <t>Serve Ware</t>
  </si>
  <si>
    <t>00004152020536</t>
  </si>
  <si>
    <t>SL Har FL Mel Rct Plttr</t>
  </si>
  <si>
    <t>Tabletop</t>
  </si>
  <si>
    <t>00004152020537</t>
  </si>
  <si>
    <t>SL Har FL Kids Tumbler</t>
  </si>
  <si>
    <t>Beverage and Hydration</t>
  </si>
  <si>
    <t>00004152020538</t>
  </si>
  <si>
    <t>SL Har FL Kids Mel Bowl</t>
  </si>
  <si>
    <t>00004152020539</t>
  </si>
  <si>
    <t>SL Har FL Kids Mel Plte</t>
  </si>
  <si>
    <t>00004152020540</t>
  </si>
  <si>
    <t>SL Har Kds Mel Dv Plte</t>
  </si>
  <si>
    <t>00004152020541</t>
  </si>
  <si>
    <t>SL Har Kds Mel Shpe Plt</t>
  </si>
  <si>
    <t>00004152020542</t>
  </si>
  <si>
    <t>SL Har 10Oz Kds Str Tmb</t>
  </si>
  <si>
    <t>FCG</t>
  </si>
  <si>
    <t>00004152020543</t>
  </si>
  <si>
    <t>SL Har Cer Wd Anml Mug</t>
  </si>
  <si>
    <t>Cheer Billion</t>
  </si>
  <si>
    <t>00004152020544</t>
  </si>
  <si>
    <t>SL Har Lf N Acn Plcmt</t>
  </si>
  <si>
    <t>Gibo</t>
  </si>
  <si>
    <t>Textiles</t>
  </si>
  <si>
    <t>00004152020545</t>
  </si>
  <si>
    <t>SL Har Wd Anmal Plush</t>
  </si>
  <si>
    <t>Dan Dee</t>
  </si>
  <si>
    <t>Medium Plush</t>
  </si>
  <si>
    <t>00004152020546</t>
  </si>
  <si>
    <t>SL Har Wdland Icon Plsh</t>
  </si>
  <si>
    <t>00004152020547</t>
  </si>
  <si>
    <t>SL Har Sft Plsh Pls Ast</t>
  </si>
  <si>
    <t>00004152020548</t>
  </si>
  <si>
    <t>SL Har Bmb Fb Kd Dnr St</t>
  </si>
  <si>
    <t>Free Free</t>
  </si>
  <si>
    <t>00004152020549</t>
  </si>
  <si>
    <t>SL Har LED Pmpkin Décor</t>
  </si>
  <si>
    <t>Table and Mantle Décor</t>
  </si>
  <si>
    <t>00004152020550</t>
  </si>
  <si>
    <t>SL Har Wood Icon Décor</t>
  </si>
  <si>
    <t>00004152020551</t>
  </si>
  <si>
    <t>SL Har Wd Animal Décor</t>
  </si>
  <si>
    <t>00004152020552</t>
  </si>
  <si>
    <t>00004152020553</t>
  </si>
  <si>
    <t>SL Har Wood Acorn Décor</t>
  </si>
  <si>
    <t>00004152020554</t>
  </si>
  <si>
    <t>SL Har Wd Pmpkn Brlp Bw</t>
  </si>
  <si>
    <t>00004152020555</t>
  </si>
  <si>
    <t>SL Har Geo Pmpkin Décor</t>
  </si>
  <si>
    <t>00004152020556</t>
  </si>
  <si>
    <t>SL Har Mtl Slt Pmpkn Dc</t>
  </si>
  <si>
    <t>00004152020557</t>
  </si>
  <si>
    <t>SL Har Trpl St Dcr W Fl</t>
  </si>
  <si>
    <t>00004152020558</t>
  </si>
  <si>
    <t>SL Har Wd Pumpkin Décor</t>
  </si>
  <si>
    <t>Global</t>
  </si>
  <si>
    <t>00004152020559</t>
  </si>
  <si>
    <t>SL Har Wd Pmpkn Crte Dc</t>
  </si>
  <si>
    <t>Zest</t>
  </si>
  <si>
    <t>00004152020560</t>
  </si>
  <si>
    <t>SL Har Wood Word Décor</t>
  </si>
  <si>
    <t>00004152020562</t>
  </si>
  <si>
    <t>SL Har Mtl Pmpkn Dcr</t>
  </si>
  <si>
    <t>00004152020563</t>
  </si>
  <si>
    <t>SL Har Wd Pmp Bk Stk Dc</t>
  </si>
  <si>
    <t>00004152020565</t>
  </si>
  <si>
    <t>SL Har Bird Décor</t>
  </si>
  <si>
    <t>00004152020566</t>
  </si>
  <si>
    <t>SL Har Trkey Brd Decor</t>
  </si>
  <si>
    <t>00004152020567</t>
  </si>
  <si>
    <t>SL Har Gnme Knt Hat Dcr</t>
  </si>
  <si>
    <t>00004152020568</t>
  </si>
  <si>
    <t>SL Har Mushrm Gnme Dcr</t>
  </si>
  <si>
    <t>00004152020569</t>
  </si>
  <si>
    <t>SL Har Fx Beaded Lg Dcr</t>
  </si>
  <si>
    <t>00004152020570</t>
  </si>
  <si>
    <t>SL Har Scrcrw Leg Dcr</t>
  </si>
  <si>
    <t>00004152020571</t>
  </si>
  <si>
    <t>SL Har Plaid Pmpkn Dcr</t>
  </si>
  <si>
    <t>00004152020572</t>
  </si>
  <si>
    <t>SL Har Knt Pmpkin Décor</t>
  </si>
  <si>
    <t>00004152020573</t>
  </si>
  <si>
    <t xml:space="preserve">SL Har 7.5" Pumpkin  </t>
  </si>
  <si>
    <t>00004152020574</t>
  </si>
  <si>
    <t>SL Har LED Cndl Pmp Dcr</t>
  </si>
  <si>
    <t>00004152020575</t>
  </si>
  <si>
    <t>SL Har Flral in Planter</t>
  </si>
  <si>
    <t>00004152020576</t>
  </si>
  <si>
    <t>SL Har Pmpkn Acrn Décor</t>
  </si>
  <si>
    <t>00004152020577</t>
  </si>
  <si>
    <t>SL Har Flrl Pmp Crt Dcr</t>
  </si>
  <si>
    <t>00004152020578</t>
  </si>
  <si>
    <t>SL Har 5' Scarcrw Décor</t>
  </si>
  <si>
    <t>Outdoor Décor</t>
  </si>
  <si>
    <t>00004152020579</t>
  </si>
  <si>
    <t>SL Har LED Pmpkn Lf Dcr</t>
  </si>
  <si>
    <t>00004152020580</t>
  </si>
  <si>
    <t>SL Har LU Mshroom Décor</t>
  </si>
  <si>
    <t>00004152020581</t>
  </si>
  <si>
    <t>SL Har LU Pumpkin Décor</t>
  </si>
  <si>
    <t>00004152020582</t>
  </si>
  <si>
    <t>SL Har LU Cer Acrn Dcr</t>
  </si>
  <si>
    <t>00004152020583</t>
  </si>
  <si>
    <t>SL Har LU Stkd Pmpkn Dc</t>
  </si>
  <si>
    <t>00004152020584</t>
  </si>
  <si>
    <t xml:space="preserve">SL Har Coir Mat Asst </t>
  </si>
  <si>
    <t>Palm Fibre</t>
  </si>
  <si>
    <t>00004152020585</t>
  </si>
  <si>
    <t>SL Har 6x12 Owl Gl Clng</t>
  </si>
  <si>
    <t>00004152020586</t>
  </si>
  <si>
    <t>SL Har 6x12 Fll Gl Clng</t>
  </si>
  <si>
    <t>00004152020588</t>
  </si>
  <si>
    <t>SL Har 12x12 Gv Th Gl</t>
  </si>
  <si>
    <t>00004152020589</t>
  </si>
  <si>
    <t>SL Har 12x12 Mshrm Gl</t>
  </si>
  <si>
    <t>00004152020593</t>
  </si>
  <si>
    <t>SL Har Bmb Fbr Serv Bwl</t>
  </si>
  <si>
    <t>00004152020594</t>
  </si>
  <si>
    <t>SL Har Bmb Fbr Sld Bwl</t>
  </si>
  <si>
    <t>00004152020595</t>
  </si>
  <si>
    <t>SL Har Bmb Fbr Sld Plt</t>
  </si>
  <si>
    <t>00004152020596</t>
  </si>
  <si>
    <t>SL Har Bmb Fbr Dnr Plt</t>
  </si>
  <si>
    <t>00004152020597</t>
  </si>
  <si>
    <t>SL Har Cer Gnme S/P Set</t>
  </si>
  <si>
    <t>00004152020598</t>
  </si>
  <si>
    <t>SL Har Cer Gnome Mug</t>
  </si>
  <si>
    <t>00004152020599</t>
  </si>
  <si>
    <t>SL Har Brrl Mug W Sayng</t>
  </si>
  <si>
    <t>00004152020600</t>
  </si>
  <si>
    <t xml:space="preserve">SL Har 40oz SS Tumbler </t>
  </si>
  <si>
    <t>Yekea</t>
  </si>
  <si>
    <t>00004152020601</t>
  </si>
  <si>
    <t>SL Har PEVA Tblcvr Asst</t>
  </si>
  <si>
    <t>Elrene</t>
  </si>
  <si>
    <t>Textile</t>
  </si>
  <si>
    <t>00004152020602</t>
  </si>
  <si>
    <t>SL Har Wd Kd PEVA Tblcv</t>
  </si>
  <si>
    <t>00004152020603</t>
  </si>
  <si>
    <t>SL Har Cer 10" Bkng Try</t>
  </si>
  <si>
    <t>00004152020604</t>
  </si>
  <si>
    <t>SL Har Ceramic 8" Bowl</t>
  </si>
  <si>
    <t>00004152020605</t>
  </si>
  <si>
    <t>SL Har Cer Leaf Spn Rst</t>
  </si>
  <si>
    <t>00004152020606</t>
  </si>
  <si>
    <t>SL Har Cer Gravy Boat</t>
  </si>
  <si>
    <t>00004152020607</t>
  </si>
  <si>
    <t>SL Har Ceramic Mug</t>
  </si>
  <si>
    <t>00004152020608</t>
  </si>
  <si>
    <t>SL Har Ceramic 6" Bowl</t>
  </si>
  <si>
    <t>00004152020609</t>
  </si>
  <si>
    <t>SL Har Ceramic 8" Plate</t>
  </si>
  <si>
    <t>00004152020610</t>
  </si>
  <si>
    <t>SL Har Cer Pmpkin Mug</t>
  </si>
  <si>
    <t>00004152020611</t>
  </si>
  <si>
    <t>SL Har Metal DOF Tmblr</t>
  </si>
  <si>
    <t>00004152020612</t>
  </si>
  <si>
    <t>SL Har Cer Messagng Mug</t>
  </si>
  <si>
    <t>00004152020613</t>
  </si>
  <si>
    <t>SL Har Cer Lf Shpd Plte</t>
  </si>
  <si>
    <t>00004152020614</t>
  </si>
  <si>
    <t xml:space="preserve">SL Har Pmpkn Shp Chrgr
</t>
  </si>
  <si>
    <t>00004152020615</t>
  </si>
  <si>
    <t>SL Har Rnd Leaf Chargr</t>
  </si>
  <si>
    <t>00004152020634</t>
  </si>
  <si>
    <t xml:space="preserve">SL HAR Dnr Plt 8ct KD
</t>
  </si>
  <si>
    <t>Creative Converting</t>
  </si>
  <si>
    <t>Paper Napkin and Plate</t>
  </si>
  <si>
    <t>00004152020635</t>
  </si>
  <si>
    <t xml:space="preserve">SL HAR Lnch Plt 8ct KD
</t>
  </si>
  <si>
    <t>00004152020636</t>
  </si>
  <si>
    <t xml:space="preserve">SL HAR Lnch Npk 16c KD
</t>
  </si>
  <si>
    <t>00004152020637</t>
  </si>
  <si>
    <t xml:space="preserve">SL HAR Bev Npkn 16c KD
</t>
  </si>
  <si>
    <t>00004152020641</t>
  </si>
  <si>
    <t xml:space="preserve">SL HAR Dnr Plt 8ct
</t>
  </si>
  <si>
    <t>00004152020642</t>
  </si>
  <si>
    <t xml:space="preserve">SL HAR Lnch Plt 8ct
</t>
  </si>
  <si>
    <t>00004152020643</t>
  </si>
  <si>
    <t xml:space="preserve">SL HAR Lnch Npk 16ct
</t>
  </si>
  <si>
    <t>00004152020644</t>
  </si>
  <si>
    <t xml:space="preserve">SL HAR Bev Npkn 16ct
</t>
  </si>
  <si>
    <t>00004152020648</t>
  </si>
  <si>
    <t>00004152020649</t>
  </si>
  <si>
    <t>00004152020650</t>
  </si>
  <si>
    <t>00004152020651</t>
  </si>
  <si>
    <t>00004152020655</t>
  </si>
  <si>
    <t>00004152020656</t>
  </si>
  <si>
    <t>00004152020657</t>
  </si>
  <si>
    <t>00004152020658</t>
  </si>
  <si>
    <t>00004152020662</t>
  </si>
  <si>
    <t>00004152020663</t>
  </si>
  <si>
    <t>00004152020664</t>
  </si>
  <si>
    <t>00004152020665</t>
  </si>
  <si>
    <t>00004152020666</t>
  </si>
  <si>
    <t xml:space="preserve">SL HAR GT Npk 16c 2PLY
</t>
  </si>
  <si>
    <t>00004152020667</t>
  </si>
  <si>
    <t xml:space="preserve">SL HAR PPR Tbl Cvr
</t>
  </si>
  <si>
    <t>00004152020669</t>
  </si>
  <si>
    <t xml:space="preserve">SL HAR GST Twl 16ct
</t>
  </si>
  <si>
    <t>00004152020670</t>
  </si>
  <si>
    <t>00004152020671</t>
  </si>
  <si>
    <t>00004152020672</t>
  </si>
  <si>
    <t xml:space="preserve">SL HAR Ovl Plattr 8ct
</t>
  </si>
  <si>
    <t>00004152020673</t>
  </si>
  <si>
    <t>00004152020674</t>
  </si>
  <si>
    <t>00007176514164</t>
  </si>
  <si>
    <t>Har Pmp Glttr Stkr thnk</t>
  </si>
  <si>
    <t>Holiday Times</t>
  </si>
  <si>
    <t>Wall Decor</t>
  </si>
  <si>
    <t>00007176514165</t>
  </si>
  <si>
    <t>Har Pmp Glttr Stkr Wlcm</t>
  </si>
  <si>
    <t>00007176514166</t>
  </si>
  <si>
    <t>Har Pmp Glttr Stkr Blsd</t>
  </si>
  <si>
    <t>00007176514167</t>
  </si>
  <si>
    <t>Har Pmp Gltr Stk Gv thk</t>
  </si>
  <si>
    <t>00002316800391</t>
  </si>
  <si>
    <t>HAL Basic Spider Web</t>
  </si>
  <si>
    <t>Fun World</t>
  </si>
  <si>
    <t>Halloween</t>
  </si>
  <si>
    <t>Wall Décor</t>
  </si>
  <si>
    <t>00002316809415</t>
  </si>
  <si>
    <t>Hal Mkup Pallette Fstv</t>
  </si>
  <si>
    <t>Make Up Kit and Tattoo</t>
  </si>
  <si>
    <t>00002316809482</t>
  </si>
  <si>
    <t>HAL Fl Hair Spray Blue</t>
  </si>
  <si>
    <t>00002316809558</t>
  </si>
  <si>
    <t>HAL GLW IN DRK SPDR WEB</t>
  </si>
  <si>
    <t>00002316809897</t>
  </si>
  <si>
    <t>HAL 30" POSBL SPIDER</t>
  </si>
  <si>
    <t>00002316819415</t>
  </si>
  <si>
    <t>Hal Mkup Pallette Scry</t>
  </si>
  <si>
    <t/>
  </si>
  <si>
    <t>00002316819482</t>
  </si>
  <si>
    <t>HAL Fl Hair Spray Grn</t>
  </si>
  <si>
    <t>00002316839482</t>
  </si>
  <si>
    <t>HAL Fl Hair Spray Prple</t>
  </si>
  <si>
    <t>00002316849482</t>
  </si>
  <si>
    <t>HAL Fl Hair Spray Red</t>
  </si>
  <si>
    <t>00002316889822</t>
  </si>
  <si>
    <t>HAL ORN WEB TBL CVR</t>
  </si>
  <si>
    <t>00002316899822</t>
  </si>
  <si>
    <t>HAL WHT WEB TBL CVR</t>
  </si>
  <si>
    <t>00003943811543</t>
  </si>
  <si>
    <t>HAL Spky Icn Tttoo Kt</t>
  </si>
  <si>
    <t>Tatto</t>
  </si>
  <si>
    <t>00003943811544</t>
  </si>
  <si>
    <t>HAL Fn Fvs Tttoo Kit</t>
  </si>
  <si>
    <t>00003943811812</t>
  </si>
  <si>
    <t>HAL 20C Grp/Pcn SNS Stk</t>
  </si>
  <si>
    <t>00003943811813</t>
  </si>
  <si>
    <t>HAL 20C Blg/Str SNS Stk</t>
  </si>
  <si>
    <t>00003943897488</t>
  </si>
  <si>
    <t>HAL JOL Etch At Act Bk</t>
  </si>
  <si>
    <t>General</t>
  </si>
  <si>
    <t>00003943897489</t>
  </si>
  <si>
    <t>HAL Bat Etch Art Act Bk</t>
  </si>
  <si>
    <t>00004152014505</t>
  </si>
  <si>
    <t>SL  Hal BSC PMKN BKT</t>
  </si>
  <si>
    <t>Amscan</t>
  </si>
  <si>
    <t>Treat Bags and Basket</t>
  </si>
  <si>
    <t>00004152016962</t>
  </si>
  <si>
    <t>SL  Hal 25 CT CLLO BAGS</t>
  </si>
  <si>
    <t>DTM</t>
  </si>
  <si>
    <t>00004152016970</t>
  </si>
  <si>
    <t>SL  Hal PMKN BKT - TEAL</t>
  </si>
  <si>
    <t>00004152016971</t>
  </si>
  <si>
    <t>SL  Hal PMKN BKT - GID</t>
  </si>
  <si>
    <t>00004152019468</t>
  </si>
  <si>
    <t xml:space="preserve"> SL Hal Windw Treat Bag</t>
  </si>
  <si>
    <t>Occasions</t>
  </si>
  <si>
    <t>00004152019470</t>
  </si>
  <si>
    <t xml:space="preserve">SL Hal 8P Ggly Eye Rng
</t>
  </si>
  <si>
    <t>Sugarless Treats</t>
  </si>
  <si>
    <t>00004152019471</t>
  </si>
  <si>
    <t xml:space="preserve">SL Hal 4pc Spdr Wb Gls
</t>
  </si>
  <si>
    <t>00004152019472</t>
  </si>
  <si>
    <t xml:space="preserve">SL Hal 16pc Vmpr Teeth
</t>
  </si>
  <si>
    <t>00004152019473</t>
  </si>
  <si>
    <t xml:space="preserve">SL  Hal 8 pc Whistle
</t>
  </si>
  <si>
    <t>00004152019493</t>
  </si>
  <si>
    <t>SL  Hal 20c LD Lt Strng</t>
  </si>
  <si>
    <t>00004152019503</t>
  </si>
  <si>
    <t>SL  Hal Hntd Hs Gl Clng</t>
  </si>
  <si>
    <t>00004152019506</t>
  </si>
  <si>
    <t>SL Hal Hntd Hs GLW Clng</t>
  </si>
  <si>
    <t>00004152019508</t>
  </si>
  <si>
    <t>SL  Hal Bones GLW Cling</t>
  </si>
  <si>
    <t>00004152019561</t>
  </si>
  <si>
    <t>SL  Hal Squishy Chrctr</t>
  </si>
  <si>
    <t>GT Plus</t>
  </si>
  <si>
    <t>00004152019563</t>
  </si>
  <si>
    <t>SL  Hal 8 Pc Stampers</t>
  </si>
  <si>
    <t>00004152019564</t>
  </si>
  <si>
    <t>SL  Hal Spiky Ball</t>
  </si>
  <si>
    <t>00004152019565</t>
  </si>
  <si>
    <t>SL  Hal 8 Pc Bubbles</t>
  </si>
  <si>
    <t>00004152019566</t>
  </si>
  <si>
    <t>SL Hal 8 Pc Fngr Pup</t>
  </si>
  <si>
    <t>00004152019573</t>
  </si>
  <si>
    <t>SL  Hal Wavy Bowl</t>
  </si>
  <si>
    <t>00004152020454</t>
  </si>
  <si>
    <t xml:space="preserve">  SL Hal Single Srv Bwl</t>
  </si>
  <si>
    <t>00004152020455</t>
  </si>
  <si>
    <t xml:space="preserve"> SL Hal GID  Serve Bowl</t>
  </si>
  <si>
    <t>00004152020456</t>
  </si>
  <si>
    <t>SL Hal Googly Eye Cup</t>
  </si>
  <si>
    <t>00004152020457</t>
  </si>
  <si>
    <t>SL Hal Skull Shape Plte</t>
  </si>
  <si>
    <t>00004152020458</t>
  </si>
  <si>
    <t>SL Hal Cer Charactr Mug</t>
  </si>
  <si>
    <t>00004152020459</t>
  </si>
  <si>
    <t>SL Hal Cer Charactr Bwl</t>
  </si>
  <si>
    <t>00004152020460</t>
  </si>
  <si>
    <t xml:space="preserve"> SL Hal Kids Tumbler</t>
  </si>
  <si>
    <t>00004152020461</t>
  </si>
  <si>
    <t xml:space="preserve"> SL Hal Mel Kds sld Plt</t>
  </si>
  <si>
    <t>00004152020462</t>
  </si>
  <si>
    <t xml:space="preserve"> SL Hal Mel Kids Bowl</t>
  </si>
  <si>
    <t>00004152020463</t>
  </si>
  <si>
    <t xml:space="preserve"> SL Hal Mel Kds Dvd Plt</t>
  </si>
  <si>
    <t>00004152020464</t>
  </si>
  <si>
    <t xml:space="preserve"> SL Hal GID Pmpkin Plte</t>
  </si>
  <si>
    <t>00004152020465</t>
  </si>
  <si>
    <t>SL Hal Ghst Shape Plate</t>
  </si>
  <si>
    <t>00004152020466</t>
  </si>
  <si>
    <t>SL Hal  Straw Tumbler</t>
  </si>
  <si>
    <t>00004152020467</t>
  </si>
  <si>
    <t>SL Hal Chrctr Strw Sppr</t>
  </si>
  <si>
    <t>00004152020469</t>
  </si>
  <si>
    <t>SL Hal Halloween Bowl</t>
  </si>
  <si>
    <t>00004152020470</t>
  </si>
  <si>
    <t>SL Hal Prnted Candy Bwl</t>
  </si>
  <si>
    <t>00004152020471</t>
  </si>
  <si>
    <t>SL Hal Cat Bowl</t>
  </si>
  <si>
    <t>00004152020472</t>
  </si>
  <si>
    <t>SL Hal Ckie N Treat Tb</t>
  </si>
  <si>
    <t>00004152020473</t>
  </si>
  <si>
    <t>SL Hal PEVA Tablecover</t>
  </si>
  <si>
    <t>00004152020474</t>
  </si>
  <si>
    <t>SL  Hal Tssle Pmpkn Dcr</t>
  </si>
  <si>
    <t>00004152020475</t>
  </si>
  <si>
    <t xml:space="preserve"> SL Hal Wdn Gnm Tbl Dcr</t>
  </si>
  <si>
    <t>00004152020476</t>
  </si>
  <si>
    <t xml:space="preserve"> SL Hal Wdn Chrctr Dcr</t>
  </si>
  <si>
    <t>00004152020477</t>
  </si>
  <si>
    <t>SL Hal House Cntdwn Dcr</t>
  </si>
  <si>
    <t>00004152020478</t>
  </si>
  <si>
    <t>SL Hal Boo EEK Scne Dcr</t>
  </si>
  <si>
    <t>00004152020479</t>
  </si>
  <si>
    <t>SL Hal Hntd Hse tbl dcr</t>
  </si>
  <si>
    <t>00004152020480</t>
  </si>
  <si>
    <t>SL Hal LED Pmpkn Dcr</t>
  </si>
  <si>
    <t>00004152020481</t>
  </si>
  <si>
    <t>SL Hal Drctnl Broom Dcr</t>
  </si>
  <si>
    <t>00004152020482</t>
  </si>
  <si>
    <t>SL Hal LED Scn Pmpkn DC</t>
  </si>
  <si>
    <t>00004152020483</t>
  </si>
  <si>
    <t>SL Hal Bird Décor 3</t>
  </si>
  <si>
    <t>00004152020484</t>
  </si>
  <si>
    <t>SL Hal Gnome Sitters</t>
  </si>
  <si>
    <t>00004152020485</t>
  </si>
  <si>
    <t>SL Hal Stnd Chrctr Dcr</t>
  </si>
  <si>
    <t>00004152020486</t>
  </si>
  <si>
    <t>SL Hal LED Ghost Dcr</t>
  </si>
  <si>
    <t>00004152020487</t>
  </si>
  <si>
    <t xml:space="preserve"> SL Hal LU Cr Jk O Lntn</t>
  </si>
  <si>
    <t>Lighted Pumpkin and Skull</t>
  </si>
  <si>
    <t>00004152020488</t>
  </si>
  <si>
    <t xml:space="preserve"> SL Hal Jack O Lntrn Lt</t>
  </si>
  <si>
    <t>00004152020489</t>
  </si>
  <si>
    <t>SL Hal Cer pmpkn W Lts</t>
  </si>
  <si>
    <t>00004152020490</t>
  </si>
  <si>
    <t>SL Hal LU Cer Ghosts</t>
  </si>
  <si>
    <t>00004152020491</t>
  </si>
  <si>
    <t>SL  Hal Pumpkin</t>
  </si>
  <si>
    <t>00004152020492</t>
  </si>
  <si>
    <t>SL Hal LED Cutout Lntrn</t>
  </si>
  <si>
    <t>00004152020493</t>
  </si>
  <si>
    <t>SL Hal LED Spooky Cndle</t>
  </si>
  <si>
    <t>00004152020494</t>
  </si>
  <si>
    <t xml:space="preserve"> SL Hal 2 Ast Clr Lntrn</t>
  </si>
  <si>
    <t>CTM</t>
  </si>
  <si>
    <t>00004152020495</t>
  </si>
  <si>
    <t xml:space="preserve"> SL Hal Spder Lght Hldr</t>
  </si>
  <si>
    <t>00004152020496</t>
  </si>
  <si>
    <t>SL HAL 12X12 ICN GL CLG</t>
  </si>
  <si>
    <t>00004152020497</t>
  </si>
  <si>
    <t>SL HAL 12X12 GLY GL CLG</t>
  </si>
  <si>
    <t>00004152020498</t>
  </si>
  <si>
    <t>SL HAL 12X12 HPY GL CLG</t>
  </si>
  <si>
    <t>00004152020502</t>
  </si>
  <si>
    <t>SL Hal Ghs Cdrn GL CLNG</t>
  </si>
  <si>
    <t>00004152020503</t>
  </si>
  <si>
    <t>SL HAL Ggly eye Clng</t>
  </si>
  <si>
    <t>00004152020505</t>
  </si>
  <si>
    <t>SL HAL 6X12 HP GL Cling</t>
  </si>
  <si>
    <t>00004152020506</t>
  </si>
  <si>
    <t>SL HAL 6X12 BOO GL CLNG</t>
  </si>
  <si>
    <t>00004152020507</t>
  </si>
  <si>
    <t>SL HAL 6X12 SKL GL CLNG</t>
  </si>
  <si>
    <t>00004152020508</t>
  </si>
  <si>
    <t>SL Hal 6X12 CTS Gl Clng</t>
  </si>
  <si>
    <t>00004152020510</t>
  </si>
  <si>
    <t>SL Hal 6X12 JL GLW CLNG</t>
  </si>
  <si>
    <t>00004152020511</t>
  </si>
  <si>
    <t>SL Hal 6X12 HNTD HS GLW</t>
  </si>
  <si>
    <t>00004152020512</t>
  </si>
  <si>
    <t>00004152020513</t>
  </si>
  <si>
    <t>SL HAL 6X12 PETS GLW GL</t>
  </si>
  <si>
    <t>00004152020514</t>
  </si>
  <si>
    <t>SL  Hal Skeleton Dcr</t>
  </si>
  <si>
    <t>00004152020515</t>
  </si>
  <si>
    <t>SL Hal Pthwy Stks Pmpkn</t>
  </si>
  <si>
    <t>00004152020516</t>
  </si>
  <si>
    <t>SL Hal Pthwy Stks ghsts</t>
  </si>
  <si>
    <t>00004152020519</t>
  </si>
  <si>
    <t>SL Hal DOD Bird Décor</t>
  </si>
  <si>
    <t>00004152020520</t>
  </si>
  <si>
    <t xml:space="preserve">SL Hal GID SKLTN ANIML </t>
  </si>
  <si>
    <t>00004152020521</t>
  </si>
  <si>
    <t>SL Hal DOD Sitting Plsh</t>
  </si>
  <si>
    <t>Small Plush</t>
  </si>
  <si>
    <t>00004152020522</t>
  </si>
  <si>
    <t>SL Hal D of the dead Ct</t>
  </si>
  <si>
    <t>Tom's Toy</t>
  </si>
  <si>
    <t>00004152020523</t>
  </si>
  <si>
    <t>SL Hal D of the dead Br</t>
  </si>
  <si>
    <t>00004152020524</t>
  </si>
  <si>
    <t>SL Hal Felt Chr Basket</t>
  </si>
  <si>
    <t>00004152020525</t>
  </si>
  <si>
    <t>SL Hal Canvas Basket</t>
  </si>
  <si>
    <t>00004152020526</t>
  </si>
  <si>
    <t>SL Hal RF trk or trt Bg</t>
  </si>
  <si>
    <t>00004152020527</t>
  </si>
  <si>
    <t>SL Hal Cndy Cn Plsh Pls</t>
  </si>
  <si>
    <t>00004152020528</t>
  </si>
  <si>
    <t>SL Hal Roly Plush</t>
  </si>
  <si>
    <t>00004152020529</t>
  </si>
  <si>
    <t>SL Hal GOOD TIME GANG</t>
  </si>
  <si>
    <t>00004152020530</t>
  </si>
  <si>
    <t>SL Hal Reversible Plush</t>
  </si>
  <si>
    <t>00004152020531</t>
  </si>
  <si>
    <t>SL Hal Spooky Toy</t>
  </si>
  <si>
    <t>Global New Ventures Group</t>
  </si>
  <si>
    <t>00004152020532</t>
  </si>
  <si>
    <t>SL Hal Sqishy Plsh Pals</t>
  </si>
  <si>
    <t>00004152020533</t>
  </si>
  <si>
    <t>SL Hal Hvnly Rly Ply Pl</t>
  </si>
  <si>
    <t>00004152020534</t>
  </si>
  <si>
    <t>SL Hal ANIMATED PUPPY</t>
  </si>
  <si>
    <t>Jumbo Plush</t>
  </si>
  <si>
    <t>00004152020617</t>
  </si>
  <si>
    <t xml:space="preserve">SL HAL Dinnr Plate 8ct
</t>
  </si>
  <si>
    <t>00004152020618</t>
  </si>
  <si>
    <t xml:space="preserve">SL HAL Lnch Plate 8ct
</t>
  </si>
  <si>
    <t>00004152020619</t>
  </si>
  <si>
    <t xml:space="preserve">SL HAL Lnch Npkn 16ct
</t>
  </si>
  <si>
    <t>00004152020623</t>
  </si>
  <si>
    <t xml:space="preserve">SL HAL Bev Npkn 16ct
</t>
  </si>
  <si>
    <t>00004152020627</t>
  </si>
  <si>
    <t>00004152020628</t>
  </si>
  <si>
    <t>00004152020629</t>
  </si>
  <si>
    <t>00004152020630</t>
  </si>
  <si>
    <t>00004747556006</t>
  </si>
  <si>
    <t>Hal Mystery Egg</t>
  </si>
  <si>
    <t>00006225577772</t>
  </si>
  <si>
    <t>Hal coloring books</t>
  </si>
  <si>
    <t>OnNet Enterprises</t>
  </si>
  <si>
    <t>Arts or Crafts Toys</t>
  </si>
  <si>
    <t>00007176501415</t>
  </si>
  <si>
    <t>HAL GLITTER PURPLE</t>
  </si>
  <si>
    <t>00007176501758</t>
  </si>
  <si>
    <t>HAL GLITTER GREEN</t>
  </si>
  <si>
    <t>00007176501759</t>
  </si>
  <si>
    <t>HAL GLITTER ORANGE</t>
  </si>
  <si>
    <t>00007176502534</t>
  </si>
  <si>
    <t>Hal 3.75" Clr Chng Ghst</t>
  </si>
  <si>
    <t>00007176502835</t>
  </si>
  <si>
    <t>HAL HAIRY BLACK</t>
  </si>
  <si>
    <t>00007176502836</t>
  </si>
  <si>
    <t>HAL HAIRY 3 COLORS</t>
  </si>
  <si>
    <t>00007176502998</t>
  </si>
  <si>
    <t>HAL CLR CHNG GHST SWT</t>
  </si>
  <si>
    <t>00007176503433</t>
  </si>
  <si>
    <t>HAL CLR CHNG GHST SLY</t>
  </si>
  <si>
    <t>00007176503434</t>
  </si>
  <si>
    <t>HAL CLR CHNG GHST HPY</t>
  </si>
  <si>
    <t>00007176508713</t>
  </si>
  <si>
    <t>Hal 14" Psble Skeleton</t>
  </si>
  <si>
    <t>00007176509805</t>
  </si>
  <si>
    <t>HAL 12 PC GID SPIDERS</t>
  </si>
  <si>
    <t>00007176513137</t>
  </si>
  <si>
    <t>HAL PASTEL</t>
  </si>
  <si>
    <t>00007176513139</t>
  </si>
  <si>
    <t>HAL VIVID</t>
  </si>
  <si>
    <t>00007176513140</t>
  </si>
  <si>
    <t>HAL DRAGON</t>
  </si>
  <si>
    <t>00007176514567</t>
  </si>
  <si>
    <t>Hal 20" Skele-Cat Dcr</t>
  </si>
  <si>
    <t>00007176515136</t>
  </si>
  <si>
    <t>Hal LU Skeleton Arm</t>
  </si>
  <si>
    <t>Outdoor Decor</t>
  </si>
  <si>
    <t>00007176515155</t>
  </si>
  <si>
    <t>Hal Animl Acs Kt Blk ct</t>
  </si>
  <si>
    <t>00007176515157</t>
  </si>
  <si>
    <t>Hal Animl Acces Kit Tgr</t>
  </si>
  <si>
    <t>00007176515161</t>
  </si>
  <si>
    <t>Hal LED Blk Lt Bulb</t>
  </si>
  <si>
    <t>00007176515338</t>
  </si>
  <si>
    <t>HAL ZMB SQ &amp; POP EY Gry</t>
  </si>
  <si>
    <t>00007176515339</t>
  </si>
  <si>
    <t>HAL ZMB SQ &amp; POP EY Grn</t>
  </si>
  <si>
    <t>00007176515439</t>
  </si>
  <si>
    <t>Hal 2Pk Ird Wndw Dcr Bt</t>
  </si>
  <si>
    <t>Window Decor</t>
  </si>
  <si>
    <t>00007176515548</t>
  </si>
  <si>
    <t xml:space="preserve">Hal Skll Votv w/Tea Lt </t>
  </si>
  <si>
    <t>00007176515586</t>
  </si>
  <si>
    <t>HAL 21" Tmbstne Gst fce</t>
  </si>
  <si>
    <t>00007176515632</t>
  </si>
  <si>
    <t>HAL Bg Hd Skltn - Ornge</t>
  </si>
  <si>
    <t>00007176515737</t>
  </si>
  <si>
    <t>HAL 36" Hngng Fig Alien</t>
  </si>
  <si>
    <t>00007176515786</t>
  </si>
  <si>
    <t>HAL 36" Hngng Fig Wwlf</t>
  </si>
  <si>
    <t>00007176515824</t>
  </si>
  <si>
    <t>HAL Bg Hd Skltn - Prpl</t>
  </si>
  <si>
    <t>00007176515910</t>
  </si>
  <si>
    <t>HAL Bg Hd Skltn - Grn</t>
  </si>
  <si>
    <t>00007176515923</t>
  </si>
  <si>
    <t>Hal 2Pk Ird Wndw Dcr WB</t>
  </si>
  <si>
    <t>00007176516015</t>
  </si>
  <si>
    <t>HAL 36" Hngng Fig Rper</t>
  </si>
  <si>
    <t>00007176516040</t>
  </si>
  <si>
    <t>HAL 21" Tmbstne Hal</t>
  </si>
  <si>
    <t>00008508160470</t>
  </si>
  <si>
    <t>HAL Pnts Mel Dsrt Plt</t>
  </si>
  <si>
    <t>Gibson</t>
  </si>
  <si>
    <t>00008508160490</t>
  </si>
  <si>
    <t>Hal Pnts 15oz  Fnky Mug</t>
  </si>
  <si>
    <t>00008508160491</t>
  </si>
  <si>
    <t>Hal Pnts 24oz Str Tmblr</t>
  </si>
  <si>
    <t>00008508163257</t>
  </si>
  <si>
    <t>HAL Pnts Mel Sngl Bwl</t>
  </si>
  <si>
    <t>00008508163258</t>
  </si>
  <si>
    <t>HAL Pnts 10" Srv Bwl Bo</t>
  </si>
  <si>
    <t>00008508163259</t>
  </si>
  <si>
    <t>HAL Pnts Ml Dnr Plt Boo</t>
  </si>
  <si>
    <t>00019384901352</t>
  </si>
  <si>
    <t>Hal Lic Jck 6" plsh clp</t>
  </si>
  <si>
    <t>Grupo Ruz</t>
  </si>
  <si>
    <t>00019384901353</t>
  </si>
  <si>
    <t>Hal Lic Sly 6" plsh clp</t>
  </si>
  <si>
    <t>00019384902786</t>
  </si>
  <si>
    <t>HAL Snpy PmpTbl Tp Dcr</t>
  </si>
  <si>
    <t>00065389961031</t>
  </si>
  <si>
    <t>Hal Spooky Clay Pack</t>
  </si>
  <si>
    <t>Creative Kids</t>
  </si>
  <si>
    <t>00071614812355</t>
  </si>
  <si>
    <t>Hal 17oz LD Sk Str Tmbl</t>
  </si>
  <si>
    <t>Supreme</t>
  </si>
  <si>
    <t>00071614831012</t>
  </si>
  <si>
    <t>Hal Glow Spider</t>
  </si>
  <si>
    <t>Lit up and Glow Accessories</t>
  </si>
  <si>
    <t>00081006768035</t>
  </si>
  <si>
    <t>HAL Slr Flkr Flme Lts</t>
  </si>
  <si>
    <t>Shawshank</t>
  </si>
  <si>
    <t>00081006768105</t>
  </si>
  <si>
    <t>HAL Slr Hntd Stke Lghts</t>
  </si>
  <si>
    <t>00081006768106</t>
  </si>
  <si>
    <t>HAL Solar Mn Hntd Lntrn</t>
  </si>
  <si>
    <t>00081006768165</t>
  </si>
  <si>
    <t>HAL Spky Table Lanterns</t>
  </si>
  <si>
    <t>00081006768175</t>
  </si>
  <si>
    <t>HAL Spdr Wb LED Prj Bkt</t>
  </si>
  <si>
    <t>00081006768277</t>
  </si>
  <si>
    <t>HAL DOD Tummy Sqzbls</t>
  </si>
  <si>
    <t>00081006768278</t>
  </si>
  <si>
    <t>HAL DOD LED Spdr</t>
  </si>
  <si>
    <t>00081006768279</t>
  </si>
  <si>
    <t>HAL DOD LED Headband</t>
  </si>
  <si>
    <t>00081006768280</t>
  </si>
  <si>
    <t>HAL DOD LED Decorations</t>
  </si>
  <si>
    <t>00081006768281</t>
  </si>
  <si>
    <t>HAL DOD LED Ncklce Ptnd</t>
  </si>
  <si>
    <t>00081006768282</t>
  </si>
  <si>
    <t>HAL DOD LED Skl L Strng</t>
  </si>
  <si>
    <t>00081006768283</t>
  </si>
  <si>
    <t>HAL DOD LED Spnnr</t>
  </si>
  <si>
    <t>00081006768300</t>
  </si>
  <si>
    <t>HAL Mrqe Dcr Pmp N Ghst</t>
  </si>
  <si>
    <t>00081006768301</t>
  </si>
  <si>
    <t>HAL Mrqe Dcr Skll N Bat</t>
  </si>
  <si>
    <t>00081006768302</t>
  </si>
  <si>
    <t>HAL Char Spinners</t>
  </si>
  <si>
    <t>00081006768320</t>
  </si>
  <si>
    <t>HAL Witch LED Prj Bkt</t>
  </si>
  <si>
    <t>00081006768321</t>
  </si>
  <si>
    <t>HAL Bat LED Prj Bkt</t>
  </si>
  <si>
    <t>00081006768332</t>
  </si>
  <si>
    <t>HAL Pumpkin Stick</t>
  </si>
  <si>
    <t>00081006768333</t>
  </si>
  <si>
    <t>HAL Spray Wand</t>
  </si>
  <si>
    <t>00081006768334</t>
  </si>
  <si>
    <t>HAL 2pk Glow Sticks</t>
  </si>
  <si>
    <t>00081006768362</t>
  </si>
  <si>
    <t>HAL Glow Mask Skull</t>
  </si>
  <si>
    <t>00081006768363</t>
  </si>
  <si>
    <t>HAL Glow Mask Cat</t>
  </si>
  <si>
    <t>00081006768364</t>
  </si>
  <si>
    <t>HAL Glow Mask Pumpkin</t>
  </si>
  <si>
    <t>00081044702056</t>
  </si>
  <si>
    <t>HAL SPOOKY SQUEEZERS</t>
  </si>
  <si>
    <t>00081044702061</t>
  </si>
  <si>
    <t>HAL PROJECTOR FLSHLIGHT</t>
  </si>
  <si>
    <t>00081044702115</t>
  </si>
  <si>
    <t>HAL SPOOKY SPINNERS</t>
  </si>
  <si>
    <t>00081044702199</t>
  </si>
  <si>
    <t>Hal 2Pk Led Tea Lights</t>
  </si>
  <si>
    <t>00081044702232</t>
  </si>
  <si>
    <t>HAL FUN FLASHER WRSTBND</t>
  </si>
  <si>
    <t>00081044702353</t>
  </si>
  <si>
    <t>HAL 9 LED Promo Flshlt</t>
  </si>
  <si>
    <t>00081044702462</t>
  </si>
  <si>
    <t>HAL Light Up Spider</t>
  </si>
  <si>
    <t>00081044702630</t>
  </si>
  <si>
    <t>HAL Flashing Candy Bowl</t>
  </si>
  <si>
    <t>00081044702777</t>
  </si>
  <si>
    <t>HAL LED HEADBAND</t>
  </si>
  <si>
    <t>00081044702907</t>
  </si>
  <si>
    <t>HAL 5" Witch Hat Hdbnds</t>
  </si>
  <si>
    <t>Headbands &amp; Boppies</t>
  </si>
  <si>
    <t>00081044702921</t>
  </si>
  <si>
    <t>HAL SPOOKY NECKLACE</t>
  </si>
  <si>
    <t>00081044702922</t>
  </si>
  <si>
    <t>Hal L/U  Table Show</t>
  </si>
  <si>
    <t>00081044702923</t>
  </si>
  <si>
    <t>HAL FLASHING NECKLACE</t>
  </si>
  <si>
    <t>00081358601038</t>
  </si>
  <si>
    <t>Hal Ast Pmp Lts Cl Chng</t>
  </si>
  <si>
    <t>00081358601094</t>
  </si>
  <si>
    <t>Hal Ast Pmp Lts Flicker</t>
  </si>
  <si>
    <t>00081358601102</t>
  </si>
  <si>
    <t>Hal Ast Pmp Lts Strobe</t>
  </si>
  <si>
    <t>00084054516343</t>
  </si>
  <si>
    <t>HAL Bag with Mrkrs</t>
  </si>
  <si>
    <t>Triland</t>
  </si>
  <si>
    <t>00084054516344</t>
  </si>
  <si>
    <t>HAL 10ct Spider Doilies</t>
  </si>
  <si>
    <t>00084055212271</t>
  </si>
  <si>
    <t xml:space="preserve">HAL 50 MTR CAUTION TPE
</t>
  </si>
  <si>
    <t>Merry Art</t>
  </si>
  <si>
    <t>00084055212480</t>
  </si>
  <si>
    <t>HAL GLW NCKLCE</t>
  </si>
  <si>
    <t>00084055212481</t>
  </si>
  <si>
    <t xml:space="preserve">HAL GLW BRCLT </t>
  </si>
  <si>
    <t>00084055212482</t>
  </si>
  <si>
    <t>HAL GLW GLASSES</t>
  </si>
  <si>
    <t>00084055212483</t>
  </si>
  <si>
    <t>HAL GLW PNDNT</t>
  </si>
  <si>
    <t>00084055213417</t>
  </si>
  <si>
    <t>HAL 4" Glow Sticks</t>
  </si>
  <si>
    <t>00084055213463</t>
  </si>
  <si>
    <t>Hal 1PK GL PNDNT 3 ASST</t>
  </si>
  <si>
    <t>00084920701301</t>
  </si>
  <si>
    <t>HAL MD PLST BKT-PW PTRL</t>
  </si>
  <si>
    <t>PTI Group</t>
  </si>
  <si>
    <t>00084920701331</t>
  </si>
  <si>
    <t>HAL MD PLST BKT-Trnsfms</t>
  </si>
  <si>
    <t>00084920701332</t>
  </si>
  <si>
    <t>HAL MD PLST BKT-Troll</t>
  </si>
  <si>
    <t>00085287900219</t>
  </si>
  <si>
    <t>HAL FLASH NECKLACE</t>
  </si>
  <si>
    <t>00088362432027</t>
  </si>
  <si>
    <t>HAL 18IN B O LD PJ LN WITCH</t>
  </si>
  <si>
    <t>Inliten</t>
  </si>
  <si>
    <t>00088362432028</t>
  </si>
  <si>
    <t>HAL 18IN B O LD PJ LN BAT</t>
  </si>
  <si>
    <t>00088362434650</t>
  </si>
  <si>
    <t>Hal 50LT Ornge Lt Strng</t>
  </si>
  <si>
    <t>00088362434658</t>
  </si>
  <si>
    <t>Hal 50LT Ppl Lt Strng</t>
  </si>
  <si>
    <t>00088362434700</t>
  </si>
  <si>
    <t>Hal 100LT Orng Lt Strng</t>
  </si>
  <si>
    <t>00088362434708</t>
  </si>
  <si>
    <t>Hal 100LT Ppl Lt Strng</t>
  </si>
  <si>
    <t>00088362435205</t>
  </si>
  <si>
    <t>HAL LED WTCH HAT ORANGE</t>
  </si>
  <si>
    <t>00088362435206</t>
  </si>
  <si>
    <t>HAL LED WTCH HAT PURPLE</t>
  </si>
  <si>
    <t>Ahold Brands</t>
  </si>
  <si>
    <t>2024 Halloween Harvest Sell Thru by Item</t>
  </si>
  <si>
    <t>Encore?</t>
  </si>
  <si>
    <t>Yes</t>
  </si>
  <si>
    <t>Season</t>
  </si>
  <si>
    <t>Halloween Harvest 2024</t>
  </si>
  <si>
    <t>(All)</t>
  </si>
  <si>
    <t>03 Brand</t>
  </si>
  <si>
    <t>Note: Items with multiple UPC #s are highlighted in Pink</t>
  </si>
  <si>
    <t>Rank</t>
  </si>
  <si>
    <t>09 UPC</t>
  </si>
  <si>
    <t>UPC Desc</t>
  </si>
  <si>
    <t>Avg Retail$</t>
  </si>
  <si>
    <t>Avg Price$</t>
  </si>
  <si>
    <t>Grand Total</t>
  </si>
  <si>
    <t>2024 Halloween Harvest Sell Thru by Vendor</t>
  </si>
  <si>
    <t>Amscan Total</t>
  </si>
  <si>
    <t>Cheer Billion Total</t>
  </si>
  <si>
    <t>Creative Converting Total</t>
  </si>
  <si>
    <t>Creative Kids Total</t>
  </si>
  <si>
    <t>CTM Total</t>
  </si>
  <si>
    <t>Dan Dee Total</t>
  </si>
  <si>
    <t>Decra Lite Total</t>
  </si>
  <si>
    <t>DTM Total</t>
  </si>
  <si>
    <t>Elrene Total</t>
  </si>
  <si>
    <t>FCG Total</t>
  </si>
  <si>
    <t>Free Free Total</t>
  </si>
  <si>
    <t>Fun World Total</t>
  </si>
  <si>
    <t>Gibo Total</t>
  </si>
  <si>
    <t>Gibson Total</t>
  </si>
  <si>
    <t>Global Total</t>
  </si>
  <si>
    <t>Global New Ventures Group Total</t>
  </si>
  <si>
    <t>Grupo Ruz Total</t>
  </si>
  <si>
    <t>GT Plus Total</t>
  </si>
  <si>
    <t>Holiday Times Total</t>
  </si>
  <si>
    <t>Inliten Total</t>
  </si>
  <si>
    <t>Max Union Total</t>
  </si>
  <si>
    <t>Mello Smello Total</t>
  </si>
  <si>
    <t>Merry Art Total</t>
  </si>
  <si>
    <t>Occasions Total</t>
  </si>
  <si>
    <t>OnNet Enterprises Total</t>
  </si>
  <si>
    <t>Palm Fibre Total</t>
  </si>
  <si>
    <t>Shawshank Total</t>
  </si>
  <si>
    <t>Supreme Total</t>
  </si>
  <si>
    <t>Tom's Toy Total</t>
  </si>
  <si>
    <t>Triland Total</t>
  </si>
  <si>
    <t>Yekea Total</t>
  </si>
  <si>
    <t>Zest Total</t>
  </si>
  <si>
    <t>Encore Halloween Harvest 2024 Items</t>
  </si>
  <si>
    <t xml:space="preserve">All </t>
  </si>
  <si>
    <t>SKU Count</t>
  </si>
  <si>
    <t>GM Units Ordered</t>
  </si>
  <si>
    <t>SS Units Ordered</t>
  </si>
  <si>
    <t>GF Units Ordered</t>
  </si>
  <si>
    <t>HRD Units Ordered</t>
  </si>
  <si>
    <t>PP Units Ordered</t>
  </si>
  <si>
    <t>Total Units Ordered</t>
  </si>
  <si>
    <t>Price to Ahold</t>
  </si>
  <si>
    <t>Retail</t>
  </si>
  <si>
    <t>GM Retail$</t>
  </si>
  <si>
    <t>SS Retail$</t>
  </si>
  <si>
    <t>GF Retail$</t>
  </si>
  <si>
    <t>HRD Retail$</t>
  </si>
  <si>
    <t>FL Retail$</t>
  </si>
  <si>
    <t>Total Retail$</t>
  </si>
  <si>
    <t>GM Spend$</t>
  </si>
  <si>
    <t>SS Spend$</t>
  </si>
  <si>
    <t>GF Spend$</t>
  </si>
  <si>
    <t>HRD Spend$</t>
  </si>
  <si>
    <t>FL Spend$</t>
  </si>
  <si>
    <t>Total Spend$</t>
  </si>
  <si>
    <t>Subcat</t>
  </si>
  <si>
    <t>Sourcing Type</t>
  </si>
  <si>
    <t>Note</t>
  </si>
  <si>
    <t>Import</t>
  </si>
  <si>
    <t>Shipped on 00004152020591</t>
  </si>
  <si>
    <t>Shipped on 00004152020592</t>
  </si>
  <si>
    <t>Domestic</t>
  </si>
  <si>
    <t>Shipped on 00004152020499</t>
  </si>
  <si>
    <t>Shipped on 00004152020500</t>
  </si>
  <si>
    <t>Shipped on 00004152020501</t>
  </si>
  <si>
    <t>Shipped on 00081006762878</t>
  </si>
  <si>
    <t>Encore Hollaween Harvest 2024 (Actual Sales from Ahold)</t>
  </si>
  <si>
    <t>Total Gross Dollars$</t>
  </si>
  <si>
    <t>Total Net Sales$</t>
  </si>
  <si>
    <t>Total Units Shipped</t>
  </si>
  <si>
    <t>Total Units Scanned</t>
  </si>
  <si>
    <t>Giant Martins</t>
  </si>
  <si>
    <t>Total</t>
  </si>
  <si>
    <t>2024 Halloween Harvest Sales</t>
  </si>
  <si>
    <t>Year</t>
  </si>
  <si>
    <t>04 Region</t>
  </si>
  <si>
    <t>05 District</t>
  </si>
  <si>
    <t>06 Store</t>
  </si>
  <si>
    <t>07 Segment</t>
  </si>
  <si>
    <t>Item Code</t>
  </si>
  <si>
    <t>Inventory Units Shipped(DF)</t>
  </si>
  <si>
    <t>Scanned Units 1</t>
  </si>
  <si>
    <t>Net Dollars 1</t>
  </si>
  <si>
    <t>Gross Dollars</t>
  </si>
  <si>
    <t>Total Sell Through</t>
  </si>
  <si>
    <t>Unit Retail</t>
  </si>
  <si>
    <t>GIANT FOOD</t>
  </si>
  <si>
    <t>LEVEL NOT AVAILABLE(0000000000)</t>
  </si>
  <si>
    <t>SL HLW BSC PMKN BKT</t>
  </si>
  <si>
    <t>SL HAL PMKN BKT GID</t>
  </si>
  <si>
    <t>HAL WINDOW TREAT BAG</t>
  </si>
  <si>
    <t>SMR 9 LED PROMO FLSHLHT</t>
  </si>
  <si>
    <t>SL HAL 8P GGLY EYE RNG</t>
  </si>
  <si>
    <t>SL HAL 4PC SPDR WB GLS</t>
  </si>
  <si>
    <t>SL HAL 16PC VMPR TEETH</t>
  </si>
  <si>
    <t>SL HAL 8 PC WHISTLE</t>
  </si>
  <si>
    <t>SL HAL 8 PC STAMPERS</t>
  </si>
  <si>
    <t>SL HAL SPIKY BALL</t>
  </si>
  <si>
    <t>SL HAL 8 PC BUBBLES</t>
  </si>
  <si>
    <t>SL  HAL 8 PC FNGR PUP</t>
  </si>
  <si>
    <t>HAL SPDR WB LD PROJ BKT</t>
  </si>
  <si>
    <t>BLUEY 15OZ KELS TUMBLER</t>
  </si>
  <si>
    <t>00070784915325</t>
  </si>
  <si>
    <t>No</t>
  </si>
  <si>
    <t>SL HAL FELT CHR BASKET</t>
  </si>
  <si>
    <t>SL HAL CANVAS BASKET</t>
  </si>
  <si>
    <t>SL HAL RF TRK OR TRT BG</t>
  </si>
  <si>
    <t>SL HAL REVERSIBLE PLUSH</t>
  </si>
  <si>
    <t>HAL BAT LED PRJ BKT</t>
  </si>
  <si>
    <t>HAL WITCH LED PRJ BKT</t>
  </si>
  <si>
    <t>LEVEL NOT AVAILABLE(1000000000)</t>
  </si>
  <si>
    <t>HAL SPOOKY FLASH NKLACE</t>
  </si>
  <si>
    <t>HAL FLASHER WRISTBAND</t>
  </si>
  <si>
    <t>HAL FLASHING NECKLACES</t>
  </si>
  <si>
    <t>HAL CLASSIC BULB NKLCES</t>
  </si>
  <si>
    <t>HAL 5IN WTCH HAT HDBNDS</t>
  </si>
  <si>
    <t>Halloween Harvest 2023</t>
  </si>
  <si>
    <t>9482Y Yellow</t>
  </si>
  <si>
    <t>00002316859482</t>
  </si>
  <si>
    <t>HAL HAIR SPRAY YELLOW</t>
  </si>
  <si>
    <t>HAL ANIML ACS KT BLK CT</t>
  </si>
  <si>
    <t>HAL ANIML ACCES KIT TGR</t>
  </si>
  <si>
    <t>Table and Mantle Decor</t>
  </si>
  <si>
    <t>SL Har Cer Mshrm Tbl DC</t>
  </si>
  <si>
    <t>LEVEL NOT AVAILABLE(2000000000)</t>
  </si>
  <si>
    <t>00004152018223</t>
  </si>
  <si>
    <t>SL HAR CER MSHRM TBL DC</t>
  </si>
  <si>
    <t>SL Har LED Wd Pmpkn Dcr</t>
  </si>
  <si>
    <t>00004152019387</t>
  </si>
  <si>
    <t>SL HAR LED WD PMPKN DCR</t>
  </si>
  <si>
    <t>SL Har Fabrc Bird Décor</t>
  </si>
  <si>
    <t>00004152019399</t>
  </si>
  <si>
    <t>SL HAR FABRC BIRD DECOR</t>
  </si>
  <si>
    <t>SL HAR 20C LD STRNG LTS</t>
  </si>
  <si>
    <t>SL Har Coir Mat</t>
  </si>
  <si>
    <t>00004152019413</t>
  </si>
  <si>
    <t>SL HAR COIR MAT</t>
  </si>
  <si>
    <t>SL Har 6x12 Snflwr clng</t>
  </si>
  <si>
    <t>00004152019415</t>
  </si>
  <si>
    <t>SL HAR 6X12 SNFLWR CLNG</t>
  </si>
  <si>
    <t>SL HAR 6X12 SCRCRW CLNG</t>
  </si>
  <si>
    <t>SL HAR 6X12 GL CLNG KIT</t>
  </si>
  <si>
    <t>SL HAR 12X12 TK GL CLNG</t>
  </si>
  <si>
    <t>SL Har 12x12 At Gl Clng</t>
  </si>
  <si>
    <t>00004152019423</t>
  </si>
  <si>
    <t>SL HAR 12X12 AT GL CLNG</t>
  </si>
  <si>
    <t>SL HAR 12X12 PM GL CLNG</t>
  </si>
  <si>
    <t>SL HAR WOOD ICON DECOR</t>
  </si>
  <si>
    <t>SL HAR WD ANIMAL DECOR</t>
  </si>
  <si>
    <t>SL HAR WD PMPKN BRLP BW</t>
  </si>
  <si>
    <t>SL HAR GEO PMPKIN DECOR</t>
  </si>
  <si>
    <t>SL HAR MTL SLT PMPKN DC</t>
  </si>
  <si>
    <t>SL HAR TRPL ST DCR W FL</t>
  </si>
  <si>
    <t>SL HAR WD PUMPKIN DECOR</t>
  </si>
  <si>
    <t>SL HAR MTL PMPKN DCR</t>
  </si>
  <si>
    <t>SL HAR WD PMP BK STK DC</t>
  </si>
  <si>
    <t>SL HAR BIRD DECOR</t>
  </si>
  <si>
    <t>SL HAR GNME KNT HAT DCR</t>
  </si>
  <si>
    <t>SL HAR MUSHRM GNME DCR</t>
  </si>
  <si>
    <t>SL HAR FX BEADED LG DCR</t>
  </si>
  <si>
    <t>SL HAR PLAID PMPKN DCR</t>
  </si>
  <si>
    <t>SL HAR KNT PMPKIN DECOR</t>
  </si>
  <si>
    <t>SL HAR 7.5IN PUMPKIN</t>
  </si>
  <si>
    <t>SL HAR LED CNDL PMP DCR</t>
  </si>
  <si>
    <t>SL HAR PMPKN ACRN DECOR</t>
  </si>
  <si>
    <t>SL HAR FLRL PMP CRT DCR</t>
  </si>
  <si>
    <t>SL HAR LU MSHROOM DECOR</t>
  </si>
  <si>
    <t>SL HAR LU CER ACRN DCR</t>
  </si>
  <si>
    <t>SL HAR COIR MAT ASST</t>
  </si>
  <si>
    <t>SL HAR 6X12 OWL GL CLNG</t>
  </si>
  <si>
    <t>SL HAR 6X12 FLL GL CLNG</t>
  </si>
  <si>
    <t>SL HAR 12X12 GV TH GL</t>
  </si>
  <si>
    <t>SL HAR 12X12 GL CLNG FD</t>
  </si>
  <si>
    <t>SL HAR BMB FBR SLD BWL</t>
  </si>
  <si>
    <t>SL HAR SCRCRW LEG DCR</t>
  </si>
  <si>
    <t>SL HAR FLRAL IN PLANTER</t>
  </si>
  <si>
    <t>SL HAR LU PUMPKIN DECOR</t>
  </si>
  <si>
    <t>SL HAR 12X12 MSHRM GL</t>
  </si>
  <si>
    <t>LEVEL NOT AVAILABLE(3000000000)</t>
  </si>
  <si>
    <t>HAL HAIRY 3  COLOR</t>
  </si>
  <si>
    <t>HAL 30IN POSBL SPIDER</t>
  </si>
  <si>
    <t>HAL ORN W BLKWEB</t>
  </si>
  <si>
    <t>HAL WHT W BLKWEB</t>
  </si>
  <si>
    <t>HAL LIGHT UP SPIDER</t>
  </si>
  <si>
    <t>HAL 2 PK LED TEA LIGHTS</t>
  </si>
  <si>
    <t>HAL HALLOWN TABLE SHOW</t>
  </si>
  <si>
    <t>HAL BASIC SPIDER WEB</t>
  </si>
  <si>
    <t>HAL 3.75IN CLR CHG GHST</t>
  </si>
  <si>
    <t>SL Hal Dirctnl Brm Dcr</t>
  </si>
  <si>
    <t>00004152019475</t>
  </si>
  <si>
    <t>SL HAL DIRCTNL BRM DCR</t>
  </si>
  <si>
    <t>SL Hal L Up Fbr Gnme Dc</t>
  </si>
  <si>
    <t>00004152019488</t>
  </si>
  <si>
    <t>SL HAL L UP FBR GNME DC</t>
  </si>
  <si>
    <t>SL Hal Bird Chr Décor</t>
  </si>
  <si>
    <t>00004152019489</t>
  </si>
  <si>
    <t>SL HAL BIRD CHR DECOR</t>
  </si>
  <si>
    <t>SL HAL 20C LD LT STRNG</t>
  </si>
  <si>
    <t>SL HAL HNTD HS GL CLING</t>
  </si>
  <si>
    <t>SL Hal 6x12 Spr Gl Clng</t>
  </si>
  <si>
    <t>00004152019538</t>
  </si>
  <si>
    <t>SL HAL 6X12 SPR GL CLNG</t>
  </si>
  <si>
    <t>HAL 14IN PSBLE SKELETON</t>
  </si>
  <si>
    <t>HAL 50LT ORNGE LT STRNG</t>
  </si>
  <si>
    <t>HAL 50LT PPL LT STRNG</t>
  </si>
  <si>
    <t>HAL 100LT ORNG LT STRNG</t>
  </si>
  <si>
    <t>SL HAL HNTD HS GLW CLNG</t>
  </si>
  <si>
    <t>HAL 100LT PPL LT STRNG</t>
  </si>
  <si>
    <t>SL HAL BONES GLOW CLING</t>
  </si>
  <si>
    <t>SL Hal 6x12 Boo Gh Clng</t>
  </si>
  <si>
    <t>00004152019536</t>
  </si>
  <si>
    <t>SL HAL 6X12 BOO GH CLNG</t>
  </si>
  <si>
    <t>SL Har Diner Mug</t>
  </si>
  <si>
    <t>00004152019439</t>
  </si>
  <si>
    <t>SL HAR DINER MUG</t>
  </si>
  <si>
    <t>PMI</t>
  </si>
  <si>
    <t>SL Har Charcuterie Brd</t>
  </si>
  <si>
    <t>00004152019442</t>
  </si>
  <si>
    <t>SL HAR CHARCUTERIE BRD</t>
  </si>
  <si>
    <t>Mutual B</t>
  </si>
  <si>
    <t>SL Har PEVA Tblcvr Kds</t>
  </si>
  <si>
    <t>00004152019447</t>
  </si>
  <si>
    <t>SL HAR PEVA TBLCVR KDS</t>
  </si>
  <si>
    <t>Har Kds 10oz Strw Tmblr</t>
  </si>
  <si>
    <t>00004152019456</t>
  </si>
  <si>
    <t>HAR KDS 10OZ STRW TMBLR</t>
  </si>
  <si>
    <t>Har Latte Mug</t>
  </si>
  <si>
    <t>00004152019560</t>
  </si>
  <si>
    <t>SL HAR LATTE MUG</t>
  </si>
  <si>
    <t>SL HAL TSSLE PMPKN DCR</t>
  </si>
  <si>
    <t>SL HAL WDN GNM TBL DCR</t>
  </si>
  <si>
    <t>SL HAL WDN CHRCTR DCR</t>
  </si>
  <si>
    <t>SL HAL DRCTNL BROOM DCR</t>
  </si>
  <si>
    <t>SL HAL BIRD DECOR 3</t>
  </si>
  <si>
    <t>SL HAL LED GHOST DCR</t>
  </si>
  <si>
    <t>SL HAL JACK O LNTRN LT</t>
  </si>
  <si>
    <t>SL HAL LU CER GHOSTS</t>
  </si>
  <si>
    <t>SL HAL PUMPKIN</t>
  </si>
  <si>
    <t>SL HAL LED CUTOUT LNTRN</t>
  </si>
  <si>
    <t>SL HAL LED SPOOKY CNDLE</t>
  </si>
  <si>
    <t>SL HAL 2 AST CLR LNTRN</t>
  </si>
  <si>
    <t>SL HAL SPDER LGHT HLDR</t>
  </si>
  <si>
    <t>SL HAL GHS CDRN GL CLNG</t>
  </si>
  <si>
    <t>SL HAL GGLY EYE CLNG</t>
  </si>
  <si>
    <t>SL HAL 6X12 HP GL CLING</t>
  </si>
  <si>
    <t>SL HAL 6X12 CTS GL CLNG</t>
  </si>
  <si>
    <t>SL HAL 6X12 JL GLW CLNG</t>
  </si>
  <si>
    <t>SL HAL 6X12 HNTD HS GLW</t>
  </si>
  <si>
    <t>SL HAL SKELETON DCR</t>
  </si>
  <si>
    <t>SL HAL DOD BIRD DECOR</t>
  </si>
  <si>
    <t>SL HAR FL MEL SERV BOWL</t>
  </si>
  <si>
    <t>SL HAR FL MEL RCT PLTTR</t>
  </si>
  <si>
    <t>SL HAR FL KIDS TUMBLER</t>
  </si>
  <si>
    <t>SL HAR FL KIDS MEL BOWL</t>
  </si>
  <si>
    <t>SL HAR FL KIDS MEL PLTE</t>
  </si>
  <si>
    <t>SL HAR KDS MEL DV PLTE</t>
  </si>
  <si>
    <t>SL HAR KDS MEL SHPE PLT</t>
  </si>
  <si>
    <t>SL HAR 10OZ KDS STR TMB</t>
  </si>
  <si>
    <t>SL HAR CER WD ANML MUG</t>
  </si>
  <si>
    <t>SL HAR LF N ACN PLCMT</t>
  </si>
  <si>
    <t>SL HAR BMB FB KD DNR ST</t>
  </si>
  <si>
    <t>SL HAR BMB FBR SERV BWL</t>
  </si>
  <si>
    <t>SL HAR BMB FBR SLD PLT</t>
  </si>
  <si>
    <t>SL HAR BMB FBR DNR PLT</t>
  </si>
  <si>
    <t>SL HAR CER GNOME MUG</t>
  </si>
  <si>
    <t>SL HAR BRRL MUG W SAYNG</t>
  </si>
  <si>
    <t>SL HAR PEVA TBLCVR ASST</t>
  </si>
  <si>
    <t>SL HAR WD KD PEVA TBLCV</t>
  </si>
  <si>
    <t>SL HAR CER 10IN BKNG TR</t>
  </si>
  <si>
    <t>SL HAR CERAMIC 8IN BWL</t>
  </si>
  <si>
    <t>SL HAR CER LEAF SPN RST</t>
  </si>
  <si>
    <t>SL HAR CER GRAVY BOAT</t>
  </si>
  <si>
    <t>SL HAR CERAMIC MUG</t>
  </si>
  <si>
    <t>SL HAR CERAMIC 6IN BWL</t>
  </si>
  <si>
    <t>SL HAR CERAMIC 8IN PLTE</t>
  </si>
  <si>
    <t>SL HAR CER PMPKIN MUG</t>
  </si>
  <si>
    <t>SL HAR CER MESSAGNG MUG</t>
  </si>
  <si>
    <t>SL HAR CER LF SHPD PLTE</t>
  </si>
  <si>
    <t>SL HAR PMPKN SHP CHRGR</t>
  </si>
  <si>
    <t>SL HAR RND LEAF CHARGR</t>
  </si>
  <si>
    <t>HAL 20IN SKELE-CAT DCR</t>
  </si>
  <si>
    <t>HAL LU SKELETON ARM</t>
  </si>
  <si>
    <t>HAL BG HD SKLTN GRN</t>
  </si>
  <si>
    <t>HAL MRQE DCR PMP N GHST</t>
  </si>
  <si>
    <t>SL HAL HNTD HSE TBL DCR</t>
  </si>
  <si>
    <t>SL HAL LED SCN PMPKN DC</t>
  </si>
  <si>
    <t>SL HAL GNOME SITTERS</t>
  </si>
  <si>
    <t>SL HAL LU CR JK O LNTN</t>
  </si>
  <si>
    <t>SL HAL CER PMPKN W LTS</t>
  </si>
  <si>
    <t>HAL SPKY TABLE LANTERNS</t>
  </si>
  <si>
    <t>HAL SKLL VOTV W TEA LT</t>
  </si>
  <si>
    <t>HAL BG HD SKLTN ORNGE</t>
  </si>
  <si>
    <t>HAL BG HD SKLTN PRPL</t>
  </si>
  <si>
    <t>HAL MRQE DCR SKLL N BAT</t>
  </si>
  <si>
    <t>HAL 50 MTR CAUTION TPE</t>
  </si>
  <si>
    <t>HAL SNPY PMPTBL TP DCR</t>
  </si>
  <si>
    <t>Halloween Harvest 2021</t>
  </si>
  <si>
    <t>BSTL HAL CAULDRON</t>
  </si>
  <si>
    <t>LEVEL NOT AVAILABLE(4000000000)</t>
  </si>
  <si>
    <t>00003468907172</t>
  </si>
  <si>
    <t>HAL FLASHING CANDY BOWL</t>
  </si>
  <si>
    <t>SL Hal Kids Tumbler</t>
  </si>
  <si>
    <t>00004152019524</t>
  </si>
  <si>
    <t>SL HAL KIDS TUMBLER</t>
  </si>
  <si>
    <t>00004152019529</t>
  </si>
  <si>
    <t>SL HAL CER CHARACTR MUG</t>
  </si>
  <si>
    <t>00004152019532</t>
  </si>
  <si>
    <t>SL HAL CAT BOWL</t>
  </si>
  <si>
    <t>SL HAL WAVY BOWL</t>
  </si>
  <si>
    <t>HAL PNTS 15OZ FNKY MUG</t>
  </si>
  <si>
    <t>HAL 17OZ LD SK STR TMBL</t>
  </si>
  <si>
    <t>HAL PNTS 24OZ STR TMBLR</t>
  </si>
  <si>
    <t>SL HAL SINGLE SRV BWL</t>
  </si>
  <si>
    <t>SL HAL GID SERVE BOWL</t>
  </si>
  <si>
    <t>SL HAL CER CHARACTR BWL</t>
  </si>
  <si>
    <t>SL HAL MEL KDS SLD PLT</t>
  </si>
  <si>
    <t>SL HAL MEL KIDS BOWL</t>
  </si>
  <si>
    <t>SL HAL MEL KDS DVD PLT</t>
  </si>
  <si>
    <t>SL HAL GID PMPKIN PLTE</t>
  </si>
  <si>
    <t>SL HAL GHST SHAPE PLATE</t>
  </si>
  <si>
    <t>SL HAL STRAW TUMBLER</t>
  </si>
  <si>
    <t>SL HAL GOOGLY EYE CUP</t>
  </si>
  <si>
    <t>SL HAL SKULL SHAPE PLTE</t>
  </si>
  <si>
    <t>SL HAL CHRCTR STRW SPPR</t>
  </si>
  <si>
    <t>SL HAL PRNTED CANDY BWL</t>
  </si>
  <si>
    <t>SL HAL CKIE N TREAT TB</t>
  </si>
  <si>
    <t>SL HAL PEVA TABLECOVER</t>
  </si>
  <si>
    <t>HAL PNTS MEL SNGL BWL</t>
  </si>
  <si>
    <t>HAL PNTS 10IN SRV BWL</t>
  </si>
  <si>
    <t>HAL PNTS ML DNR PLT BOO</t>
  </si>
  <si>
    <t>SB SLDR QRT FRZ BAG34CT</t>
  </si>
  <si>
    <t>00068826715707</t>
  </si>
  <si>
    <t>SL HAL HALLOWEEN BOWL</t>
  </si>
  <si>
    <t>HAL 10CT SPIDER DOILIES</t>
  </si>
  <si>
    <t>LEVEL NOT AVAILABLE(5000000000)</t>
  </si>
  <si>
    <t>HAL GLW BRCLT</t>
  </si>
  <si>
    <t>SL HAL 25CT CELLO BAGS</t>
  </si>
  <si>
    <t>HAL 4IN GLOW STICKS</t>
  </si>
  <si>
    <t>Masks</t>
  </si>
  <si>
    <t>SL Hal Masquerade Mask</t>
  </si>
  <si>
    <t>00004152019517</t>
  </si>
  <si>
    <t>SL HAL MASQUERADE MASK</t>
  </si>
  <si>
    <t>HAL 1PK GL PNDNT 3</t>
  </si>
  <si>
    <t>HAL SPKY ICN TTTOO KT</t>
  </si>
  <si>
    <t>HAL FN FVS TTTOO KIT</t>
  </si>
  <si>
    <t>HAL 20C GRP PCN SNS STK</t>
  </si>
  <si>
    <t>HAL 20C BLG STR SNS STK</t>
  </si>
  <si>
    <t>SL HAR LNCH PLT 8CT</t>
  </si>
  <si>
    <t>00004152019611</t>
  </si>
  <si>
    <t>SL HAR LNCH NP 16CT</t>
  </si>
  <si>
    <t>00004152019612</t>
  </si>
  <si>
    <t>SL HAR BV NPKN 16CT</t>
  </si>
  <si>
    <t>00004152019613</t>
  </si>
  <si>
    <t>SL Har Lvs DNR PLT 8 CT</t>
  </si>
  <si>
    <t>00004152019617</t>
  </si>
  <si>
    <t>SL HAR LVS DNR PLT 8CT</t>
  </si>
  <si>
    <t>SL Har Lvs LNCH PLT 8CT</t>
  </si>
  <si>
    <t>00004152019618</t>
  </si>
  <si>
    <t>SL HAR LVS LNCH PLT 8CT</t>
  </si>
  <si>
    <t>SL Har Lvs LNCH NP 16CT</t>
  </si>
  <si>
    <t>00004152019619</t>
  </si>
  <si>
    <t>SL HAR LVS LNCH NP 16CT</t>
  </si>
  <si>
    <t>SL Har Lvs BV NPKN 16CT</t>
  </si>
  <si>
    <t>00004152019620</t>
  </si>
  <si>
    <t>SL HAR LVS BV NPKN 16CT</t>
  </si>
  <si>
    <t xml:space="preserve"> SL Har DNR PLT 8CT</t>
  </si>
  <si>
    <t>00004152019624</t>
  </si>
  <si>
    <t>SL HAR DNR PLT 8CT</t>
  </si>
  <si>
    <t xml:space="preserve"> SL Har LNCH PLT 8CT</t>
  </si>
  <si>
    <t>00004152019625</t>
  </si>
  <si>
    <t xml:space="preserve"> SL Har LNCH NP 16CT</t>
  </si>
  <si>
    <t>00004152019626</t>
  </si>
  <si>
    <t xml:space="preserve"> SL Har BEV NPK 16CT</t>
  </si>
  <si>
    <t>00004152019627</t>
  </si>
  <si>
    <t>SL HAR BEV NPK 16CT</t>
  </si>
  <si>
    <t>SL Har Guest Twl 16ct</t>
  </si>
  <si>
    <t>00004152019638</t>
  </si>
  <si>
    <t>SL HAR GUEST TWL 16CT</t>
  </si>
  <si>
    <t>SL HAR LNCH NPK 16CT</t>
  </si>
  <si>
    <t>SL HAR BEV NPKN 16CT</t>
  </si>
  <si>
    <t>SL HAR GST TWL 16CT</t>
  </si>
  <si>
    <t>SL HAR OVL PLATTR 8CT</t>
  </si>
  <si>
    <t>HAL PUMPKIN STICK</t>
  </si>
  <si>
    <t>HAL SPRAY WAND</t>
  </si>
  <si>
    <t>HAL BAG WITH MRKRS</t>
  </si>
  <si>
    <t>HAL 2PK GLOW STICKS</t>
  </si>
  <si>
    <t>HAL LED WTCH HAT PPLE</t>
  </si>
  <si>
    <t>Paper Napkin 
and Plate</t>
  </si>
  <si>
    <t>SL HAL LNCH NPK 16CT</t>
  </si>
  <si>
    <t>LEVEL NOT AVAILABLE(6000000000)</t>
  </si>
  <si>
    <t>00004152019586</t>
  </si>
  <si>
    <t>SL HAL BEV NPKN 16CT</t>
  </si>
  <si>
    <t>00004152019587</t>
  </si>
  <si>
    <t>SL Hal  DNR Plt 8 ct</t>
  </si>
  <si>
    <t>00004152019591</t>
  </si>
  <si>
    <t>SL HAL DNR PLT 8 CT</t>
  </si>
  <si>
    <t xml:space="preserve">SL Hal  LNCH NPK 16CT </t>
  </si>
  <si>
    <t>00004152019593</t>
  </si>
  <si>
    <t xml:space="preserve">SL Hal  BEV NPKN 16CT </t>
  </si>
  <si>
    <t>00004152019594</t>
  </si>
  <si>
    <t xml:space="preserve"> SL Hal BEV NPKN 16 CT </t>
  </si>
  <si>
    <t>00004152019598</t>
  </si>
  <si>
    <t>SL HAL BEV NPKN 16 CT</t>
  </si>
  <si>
    <t>00004152019600</t>
  </si>
  <si>
    <t>00004152019601</t>
  </si>
  <si>
    <t xml:space="preserve">SL Har Hvnly Sft PLUSH </t>
  </si>
  <si>
    <t>00004152019463</t>
  </si>
  <si>
    <t>SL HAR HVNLY SFT PLUSH</t>
  </si>
  <si>
    <t>SL HAR WD ANMAL PLUSH</t>
  </si>
  <si>
    <t>SL HAR SFT PLSH PLS AST</t>
  </si>
  <si>
    <t>SL HAL DINNR PLATE 8CT</t>
  </si>
  <si>
    <t>SL HAL LNCH PLATE 8CT</t>
  </si>
  <si>
    <t>SL HAL LNCH NPKN 16CT</t>
  </si>
  <si>
    <t>SL HAR WDLAND ICON PLSH</t>
  </si>
  <si>
    <t>Har STICKER COLLAGE KIT</t>
  </si>
  <si>
    <t>LEVEL NOT AVAILABLE(7000000000)</t>
  </si>
  <si>
    <t>00003943888955</t>
  </si>
  <si>
    <t>HAR STICKER COLLAGE KIT</t>
  </si>
  <si>
    <t>SL Hal Rly Plush</t>
  </si>
  <si>
    <t>00004152019512</t>
  </si>
  <si>
    <t>SL HAL RLY PLUSH</t>
  </si>
  <si>
    <t>SL HAL D OF THE DEAD BR</t>
  </si>
  <si>
    <t>SL HAL CNDY CN PLSH PLS</t>
  </si>
  <si>
    <t>SL HAL ROLY PLUSH</t>
  </si>
  <si>
    <t>SL HAL SQISHY PLSH PALS</t>
  </si>
  <si>
    <t>SL HAL GOOD TIME GANG</t>
  </si>
  <si>
    <t>SL HAL DOD SITTING PLSH</t>
  </si>
  <si>
    <t>Pumpkin Carving</t>
  </si>
  <si>
    <t>PMSTRS KIDS CARV KIT</t>
  </si>
  <si>
    <t>LEVEL NOT AVAILABLE(8000000000)</t>
  </si>
  <si>
    <t>00007116965318</t>
  </si>
  <si>
    <t>PUMPKIN CARVING KIT</t>
  </si>
  <si>
    <t>00007116967062</t>
  </si>
  <si>
    <t>CARVING PARTY KIT</t>
  </si>
  <si>
    <t>00007116965819</t>
  </si>
  <si>
    <t>ALL IN ONE PARTY KIT</t>
  </si>
  <si>
    <t>00007116923191</t>
  </si>
  <si>
    <t>ALL IN ONE KIT</t>
  </si>
  <si>
    <t>00007116924639</t>
  </si>
  <si>
    <t>XTR STROBE LITE WHT</t>
  </si>
  <si>
    <t>00007116922618</t>
  </si>
  <si>
    <t>XTR STROBE LITE COLOR</t>
  </si>
  <si>
    <t>00007116966572</t>
  </si>
  <si>
    <t>POWER SAW</t>
  </si>
  <si>
    <t>00007116925076</t>
  </si>
  <si>
    <t>MASTER COLLECTION</t>
  </si>
  <si>
    <t>00007116924717</t>
  </si>
  <si>
    <t>FLCKRNG PMPKN LT CLPS</t>
  </si>
  <si>
    <t>00007116930530</t>
  </si>
  <si>
    <t>PM COLL PRM SCP</t>
  </si>
  <si>
    <t>00007116932490</t>
  </si>
  <si>
    <t>PM MYFRST PMP PNTSTK KT</t>
  </si>
  <si>
    <t>00007116935292</t>
  </si>
  <si>
    <t>PM FLTING PMPKNCRVEDISP</t>
  </si>
  <si>
    <t>00007116936699</t>
  </si>
  <si>
    <t>LEVEL NOT AVAILABLE(9000000000)</t>
  </si>
  <si>
    <t>HAL ETCH ART ACTVTY BK</t>
  </si>
  <si>
    <t>HAL BAT ETCH ACT BOOK</t>
  </si>
  <si>
    <t>Hal Fidgee Fun! 4" Scary Monsters</t>
  </si>
  <si>
    <t>00003314903018</t>
  </si>
  <si>
    <t>HAL FIDGEE FUN MNSTR</t>
  </si>
  <si>
    <t>Ball, Bounce and Sport</t>
  </si>
  <si>
    <t>SL HAL SQUISHY CHRCTR</t>
  </si>
  <si>
    <t>Hal Xshot Light Sword</t>
  </si>
  <si>
    <t>00019305205022</t>
  </si>
  <si>
    <t>HAL XSHOT LIGHT SWORD</t>
  </si>
  <si>
    <t>Zuru</t>
  </si>
  <si>
    <t>HAL SPOOKY CLAY PACK</t>
  </si>
  <si>
    <t>HAL GLOW SPIDER</t>
  </si>
  <si>
    <t>STOP AND SHOP</t>
  </si>
  <si>
    <t>00084054518503</t>
  </si>
  <si>
    <t>HAL TOTE BAG WITH MRKRS</t>
  </si>
  <si>
    <t>SL HAL PMKN BKT TEAL</t>
  </si>
  <si>
    <t>SL Hal Felt Chrctr Bskt</t>
  </si>
  <si>
    <t>00004152019465</t>
  </si>
  <si>
    <t>SL HAL FELT CHRCTR BSKT</t>
  </si>
  <si>
    <t>BLUEY 18Z SUPER SIP TMB</t>
  </si>
  <si>
    <t>00070784914762</t>
  </si>
  <si>
    <t>HLWN SNL GM NOVELTIES(2104000000)</t>
  </si>
  <si>
    <t>BSTL HAL VNT CAT BOPP</t>
  </si>
  <si>
    <t>00003468909972</t>
  </si>
  <si>
    <t>BSTL HAL GLTRD JOL BOPP</t>
  </si>
  <si>
    <t>00003468910314</t>
  </si>
  <si>
    <t>HAL HAIR SPRAY PURPLE</t>
  </si>
  <si>
    <t>HAL HAIR SPRAY RED</t>
  </si>
  <si>
    <t>9482O Orange</t>
  </si>
  <si>
    <t>00002316829482</t>
  </si>
  <si>
    <t>HAL HAIR SPRAY ORANGE</t>
  </si>
  <si>
    <t>Har PEEL N PRESS DCR KT</t>
  </si>
  <si>
    <t>00003943888954</t>
  </si>
  <si>
    <t>HAR PEEL N PRESS DCR KT</t>
  </si>
  <si>
    <t>SL HAR Wdlnd Anml Dcr</t>
  </si>
  <si>
    <t>00004152018294</t>
  </si>
  <si>
    <t>SL HAR WDLND ANML DCR</t>
  </si>
  <si>
    <t>Hal L/U Finger Lights</t>
  </si>
  <si>
    <t>00007565605063</t>
  </si>
  <si>
    <t>HAL L U FINGER LIGHTS</t>
  </si>
  <si>
    <t>Jaru</t>
  </si>
  <si>
    <t>SL Har Trpl St Syng Dcr</t>
  </si>
  <si>
    <t>00004152019388</t>
  </si>
  <si>
    <t>SL HAR TRPL ST SYNG DCR</t>
  </si>
  <si>
    <t>SL Har Word Wd Décor</t>
  </si>
  <si>
    <t>00004152019389</t>
  </si>
  <si>
    <t>SL HAR WORD WD DECOR</t>
  </si>
  <si>
    <t>00004152019391</t>
  </si>
  <si>
    <t>SL Har Animls Table Dcr</t>
  </si>
  <si>
    <t>00004152019394</t>
  </si>
  <si>
    <t>SL HAR ANIMLS TABLE DCR</t>
  </si>
  <si>
    <t>SL Har Wd Gnme Dcr</t>
  </si>
  <si>
    <t>00004152019395</t>
  </si>
  <si>
    <t>SL HAR WD GNME DCR</t>
  </si>
  <si>
    <t>SL Har Animal fab Dcr</t>
  </si>
  <si>
    <t>00004152019401</t>
  </si>
  <si>
    <t>SL HAR ANIMAL FAB DCR</t>
  </si>
  <si>
    <t>SL Har Sttng Scrcrw Lgs</t>
  </si>
  <si>
    <t>00004152019402</t>
  </si>
  <si>
    <t>SL HAR STTNG SCRCRW LGS</t>
  </si>
  <si>
    <t>SL Har Sm Gnme Dcr Hats</t>
  </si>
  <si>
    <t>00004152019403</t>
  </si>
  <si>
    <t>SL HAR SM GNME DCR HATS</t>
  </si>
  <si>
    <t>SL Har Plaid Pmpkin Dcr</t>
  </si>
  <si>
    <t>00004152019405</t>
  </si>
  <si>
    <t>SL HAR PLAID PMPKIN DCR</t>
  </si>
  <si>
    <t>SL Har Fabrc Acorn Dcr</t>
  </si>
  <si>
    <t>00004152019407</t>
  </si>
  <si>
    <t>SL HAR FABRC ACORN DCR</t>
  </si>
  <si>
    <t>SL Har Crmc Mshrm Lght</t>
  </si>
  <si>
    <t>00004152019409</t>
  </si>
  <si>
    <t>SL HAR CRMC MSHRM LGHT</t>
  </si>
  <si>
    <t xml:space="preserve">SL Har 8" Pumpkin
 </t>
  </si>
  <si>
    <t>00004152019411</t>
  </si>
  <si>
    <t>SL HAR 8 IN PUMPKIN</t>
  </si>
  <si>
    <t>SL Har 6x12 Pmp Lv clng</t>
  </si>
  <si>
    <t>00004152019418</t>
  </si>
  <si>
    <t>SL HAR 6X12 PMP LV CLNG</t>
  </si>
  <si>
    <t>SL Har 12x12 Sq Gl Clng</t>
  </si>
  <si>
    <t>00004152019420</t>
  </si>
  <si>
    <t>SL HAR 12X12 SQ GL CLNG</t>
  </si>
  <si>
    <t>SL Har Fabrc Trkey Dcr</t>
  </si>
  <si>
    <t>00004152019400</t>
  </si>
  <si>
    <t>SL HAR FABRC TRKEY DCR</t>
  </si>
  <si>
    <t>BLUEY 16OZ PARK STRAW</t>
  </si>
  <si>
    <t>00070784913490</t>
  </si>
  <si>
    <t>SL HAR LED PMPKIN DECOR</t>
  </si>
  <si>
    <t>SL HAR WOOD ACORN DECOR</t>
  </si>
  <si>
    <t>SL HAR WD PMPKN CRTE DC</t>
  </si>
  <si>
    <t>SL HAR WOOD WORD DECOR</t>
  </si>
  <si>
    <t>SL HAR TRKEY BRD DECOR</t>
  </si>
  <si>
    <t>SL HAR LED PMPKN LF DCR</t>
  </si>
  <si>
    <t>SL HAR LU STKD PMPKN DC</t>
  </si>
  <si>
    <t>HAL WELCOME</t>
  </si>
  <si>
    <t>00007176513989</t>
  </si>
  <si>
    <t>HAL ZMB TOILET</t>
  </si>
  <si>
    <t>00007176513988</t>
  </si>
  <si>
    <t>SL Hal Stndng Chrctr</t>
  </si>
  <si>
    <t>00004152018328</t>
  </si>
  <si>
    <t>SL HAL STNDNG CHRCTR</t>
  </si>
  <si>
    <t>SL Hal Lght Jck O Lntrn</t>
  </si>
  <si>
    <t>00004152018330</t>
  </si>
  <si>
    <t>SL HAL LGHT JCK O LNTRN</t>
  </si>
  <si>
    <t>Halloween Harvest 2020</t>
  </si>
  <si>
    <t>BSTL HAL CUTOUTS 4E</t>
  </si>
  <si>
    <t>00003468901009</t>
  </si>
  <si>
    <t>BSTL HAL CAT CLING</t>
  </si>
  <si>
    <t>00003468901048</t>
  </si>
  <si>
    <t>BSTL HAL JOL CLING</t>
  </si>
  <si>
    <t>00003468901127</t>
  </si>
  <si>
    <t>BSTL HAL VTG DANCR 3E</t>
  </si>
  <si>
    <t>00003468907452</t>
  </si>
  <si>
    <t>BSTL HAL VTG SCR CAT</t>
  </si>
  <si>
    <t>00003468901177</t>
  </si>
  <si>
    <t>HAR WELCOME FALL</t>
  </si>
  <si>
    <t>HAR BLESSED</t>
  </si>
  <si>
    <t>HAR GIVE THANKS</t>
  </si>
  <si>
    <t>HAR BE THANKFUL</t>
  </si>
  <si>
    <t>SL Hal Plk Dt Pmpkn Dc</t>
  </si>
  <si>
    <t>00004152019476</t>
  </si>
  <si>
    <t>SL HAL PLK DT PMPKN DC</t>
  </si>
  <si>
    <t>SL Hal Sm Wdn Blk Dcr</t>
  </si>
  <si>
    <t>00004152019477</t>
  </si>
  <si>
    <t>SL HAL SM WDN BLK DCR</t>
  </si>
  <si>
    <t>SL Hal Wd Gnme Tbl Dcr</t>
  </si>
  <si>
    <t>00004152019478</t>
  </si>
  <si>
    <t>SL HAL WD GNME TBL DCR</t>
  </si>
  <si>
    <t>SL Hal Wdn Charactr Dcr</t>
  </si>
  <si>
    <t>00004152019479</t>
  </si>
  <si>
    <t>SL HAL WDN CHARACTR DCR</t>
  </si>
  <si>
    <t>SL Hal Chctr Trio Wd Dc</t>
  </si>
  <si>
    <t>00004152019481</t>
  </si>
  <si>
    <t>SL HAL CHCTR TRIO WD DC</t>
  </si>
  <si>
    <t>SL Hal WDN Hanging DCR</t>
  </si>
  <si>
    <t>00004152019482</t>
  </si>
  <si>
    <t>SL HAL WDN HANGING DCR</t>
  </si>
  <si>
    <t>SL Hal Mtl Spdr Lt Hldr</t>
  </si>
  <si>
    <t>00004152019483</t>
  </si>
  <si>
    <t>SL HAL MTL SPDR LT HLDR</t>
  </si>
  <si>
    <t>SL Hal Coir Mat</t>
  </si>
  <si>
    <t>00004152019490</t>
  </si>
  <si>
    <t>SL HAL COIR MAT</t>
  </si>
  <si>
    <t>SL Hal LD Tpl Stk Wd Dc</t>
  </si>
  <si>
    <t>00004152019474</t>
  </si>
  <si>
    <t>SL HAL LD TPL STK WD DC</t>
  </si>
  <si>
    <t>SL Hal Door Knker Asst</t>
  </si>
  <si>
    <t>00004152019498</t>
  </si>
  <si>
    <t>SL HAL DOOR KNKER ASST</t>
  </si>
  <si>
    <t xml:space="preserve">Hal Sylv 15ft Extsn Cd
</t>
  </si>
  <si>
    <t>00088362412305</t>
  </si>
  <si>
    <t>HAL SYLV 15FT EXTSN CD</t>
  </si>
  <si>
    <t xml:space="preserve">Hal Sylv 6F Lt Grl Spd
</t>
  </si>
  <si>
    <t>00088362434816</t>
  </si>
  <si>
    <t>HAL SYLV 6F LT GRL SPD</t>
  </si>
  <si>
    <t>SL Hal 8.5" Rnd Ch Plsh</t>
  </si>
  <si>
    <t>00004152019515</t>
  </si>
  <si>
    <t>SL HAL 8.5IN RND CH PLS</t>
  </si>
  <si>
    <t xml:space="preserve"> REAPER</t>
  </si>
  <si>
    <t>00007176514643</t>
  </si>
  <si>
    <t>HAL REAPER</t>
  </si>
  <si>
    <t>00007176514644</t>
  </si>
  <si>
    <t>SL Har 8'' Harvst Plate</t>
  </si>
  <si>
    <t>00004152019430</t>
  </si>
  <si>
    <t>SL HAR 8IN HARVST PLATE</t>
  </si>
  <si>
    <t>SL Har Slt &amp; Ppr Shk St</t>
  </si>
  <si>
    <t>00004152019432</t>
  </si>
  <si>
    <t>SL HAR SLT &amp; PPR SHK ST</t>
  </si>
  <si>
    <t>SL Har 5'' Bowl</t>
  </si>
  <si>
    <t>00004152019435</t>
  </si>
  <si>
    <t>SL HAR 5IN BOWL</t>
  </si>
  <si>
    <t>Sl Har 16oz Harvest Mug</t>
  </si>
  <si>
    <t>00004152019437</t>
  </si>
  <si>
    <t>SL HAR 16OZ HARVEST MUG</t>
  </si>
  <si>
    <t>SL Har 2 Pk Ktchn Towel</t>
  </si>
  <si>
    <t>00004152019448</t>
  </si>
  <si>
    <t>SL HAR 2 PK KTCHN TOWEL</t>
  </si>
  <si>
    <t>SL Har Bmb Fbr Sld Plte</t>
  </si>
  <si>
    <t>00004152019451</t>
  </si>
  <si>
    <t>SL HAR BMB FBR SLD PLTE</t>
  </si>
  <si>
    <t>SL Har Kids Tumbler</t>
  </si>
  <si>
    <t>00004152019457</t>
  </si>
  <si>
    <t>SL HAR KIDS TUMBLER</t>
  </si>
  <si>
    <t>SL Har Kids Mel Bowl</t>
  </si>
  <si>
    <t>00004152019458</t>
  </si>
  <si>
    <t>SL HAR KIDS MEL BOWL</t>
  </si>
  <si>
    <t>SL Har Kds Mel Dvd Plte</t>
  </si>
  <si>
    <t>00004152019460</t>
  </si>
  <si>
    <t>SL HAR KDS MEL DVD PLTE</t>
  </si>
  <si>
    <t>BSTL HAL VTG DOOR CVR</t>
  </si>
  <si>
    <t>00003468900260</t>
  </si>
  <si>
    <t xml:space="preserve">SL Har Fabric Runner
</t>
  </si>
  <si>
    <t>00004152019450</t>
  </si>
  <si>
    <t>SL HAR FABRIC RUNNER</t>
  </si>
  <si>
    <t>SL Har Bmb Fbr Sld bwl</t>
  </si>
  <si>
    <t>00004152019453</t>
  </si>
  <si>
    <t>SL HAL HOUSE CNTDWN DCR</t>
  </si>
  <si>
    <t>SL HAL LED PMPKN DCR</t>
  </si>
  <si>
    <t>SL HAL STND CHRCTR DCR</t>
  </si>
  <si>
    <t>SL HAL PTHWY STKS PMPKN</t>
  </si>
  <si>
    <t>SL HAL PTHWY STKS GHSTS</t>
  </si>
  <si>
    <t>SL HAR 40OZ SS TUMBLER</t>
  </si>
  <si>
    <t>SL HAR METAL DOF TMBLR</t>
  </si>
  <si>
    <t>HAL LED BLK LT BULB</t>
  </si>
  <si>
    <t>HAL 36IN HNGNG FIG WWLF</t>
  </si>
  <si>
    <t>HAL SOLAR MN HNTD LNTRN</t>
  </si>
  <si>
    <t>HAL 36IN HNGNG FIG RPER</t>
  </si>
  <si>
    <t>HAL 2PK IRD WNDW DCR BT</t>
  </si>
  <si>
    <t>HAL 2PK IRD WNDW DCR WB</t>
  </si>
  <si>
    <t>HAL 36IN HNGNG FIG ALIE</t>
  </si>
  <si>
    <t>SL HAL DOD ANML SHP DCR</t>
  </si>
  <si>
    <t>00004152020518</t>
  </si>
  <si>
    <t>BSTL HAL VTG NAPKN 16E</t>
  </si>
  <si>
    <t>00003468908102</t>
  </si>
  <si>
    <t>SL Hal GID 12" Rnd Pltr</t>
  </si>
  <si>
    <t>00004152019518</t>
  </si>
  <si>
    <t>SL HAL GID 12IN RND PLT</t>
  </si>
  <si>
    <t>SL Hal Mel Kds Sld Plte</t>
  </si>
  <si>
    <t>00004152019526</t>
  </si>
  <si>
    <t>SL HAL MEL KDS SLD PLTE</t>
  </si>
  <si>
    <t>SL Hal Cooki and Trt Tb</t>
  </si>
  <si>
    <t>00004152019533</t>
  </si>
  <si>
    <t>SL HAL COOKI AND TRT TB</t>
  </si>
  <si>
    <t>Hal 10 OZ Straw Tumbler</t>
  </si>
  <si>
    <t>00004152019570</t>
  </si>
  <si>
    <t>Hal Spider Bowl w/ Legs</t>
  </si>
  <si>
    <t>00071614872415</t>
  </si>
  <si>
    <t>HAL SPIDER BOWL W LEGS</t>
  </si>
  <si>
    <t>SL Hal Hi Bll Tmblr</t>
  </si>
  <si>
    <t>00004152019522</t>
  </si>
  <si>
    <t>SL HAL HI BLL TMBLR</t>
  </si>
  <si>
    <t xml:space="preserve">SL Hal Mel Rect Plattr
</t>
  </si>
  <si>
    <t>00004152019519</t>
  </si>
  <si>
    <t>SL HAL MEL RECT PLATTR</t>
  </si>
  <si>
    <t xml:space="preserve"> Hal 16 Oz Strw Tmblr</t>
  </si>
  <si>
    <t>00004152019569</t>
  </si>
  <si>
    <t>SL HAL 16 OZ STRW TMBLR</t>
  </si>
  <si>
    <t>HAL PNTS MEL DSRT PLT</t>
  </si>
  <si>
    <t>HAL 40CT VL Glw Gveaway</t>
  </si>
  <si>
    <t>00084055213452</t>
  </si>
  <si>
    <t>HAL 40C GLOW GIVEAWAY</t>
  </si>
  <si>
    <t xml:space="preserve">FESTIVE CLRS  </t>
  </si>
  <si>
    <t>00002316809508</t>
  </si>
  <si>
    <t>FESTIVE CLRS</t>
  </si>
  <si>
    <t>HORROR CLRS</t>
  </si>
  <si>
    <t>00002316819508</t>
  </si>
  <si>
    <t>HAL COLORING BOOKS</t>
  </si>
  <si>
    <t xml:space="preserve"> SL Har Kds DNR PLT 8CT</t>
  </si>
  <si>
    <t>00004152019603</t>
  </si>
  <si>
    <t>SL HAR KDS DNR PLT 8CT</t>
  </si>
  <si>
    <t>SL HAR KD LNCH PLT 8CT</t>
  </si>
  <si>
    <t>00004152019604</t>
  </si>
  <si>
    <t xml:space="preserve"> SL Har Kd LNCH NP 16CT</t>
  </si>
  <si>
    <t>00004152019605</t>
  </si>
  <si>
    <t>SL HAR KD LNCH NP 16CT</t>
  </si>
  <si>
    <t>SL HAR KDS BV NPN 16CT</t>
  </si>
  <si>
    <t>00004152019606</t>
  </si>
  <si>
    <t>SL HAR DNR PLT 8CT KD</t>
  </si>
  <si>
    <t>SL HAR LNCH PLT 8CT KD</t>
  </si>
  <si>
    <t>SL HAR LNCH NPK 16C KD</t>
  </si>
  <si>
    <t>SL HAR BEV NPKN 16C KD</t>
  </si>
  <si>
    <t>HAL DOD LED SPDR</t>
  </si>
  <si>
    <t>HAL DOD LED HEADBAND</t>
  </si>
  <si>
    <t>HAL DOD LED DECORATIONS</t>
  </si>
  <si>
    <t>HAL DOD LED SKL L STRNG</t>
  </si>
  <si>
    <t>HAL DOD LED SPNNR</t>
  </si>
  <si>
    <t>SL HAR GT NPK 16C 2PLY</t>
  </si>
  <si>
    <t>SL HAR PPR TBL CVR</t>
  </si>
  <si>
    <t>HAL GLOW MASK SKULL</t>
  </si>
  <si>
    <t>HAL GLOW MASK CAT</t>
  </si>
  <si>
    <t>HAL GLOW MASK PUMPKIN</t>
  </si>
  <si>
    <t>HAL 18IN B O LD PJ LN W</t>
  </si>
  <si>
    <t>HAL 18IN B O LD PJ LN B</t>
  </si>
  <si>
    <t>HAL DOD LED NCKLCE PTND</t>
  </si>
  <si>
    <t>SL Hal DNR Plt 8 ct</t>
  </si>
  <si>
    <t>00004152019584</t>
  </si>
  <si>
    <t>SL HAL LNCH PLT 8CT</t>
  </si>
  <si>
    <t>00004152019585</t>
  </si>
  <si>
    <t>00004152019599</t>
  </si>
  <si>
    <t>Resale</t>
  </si>
  <si>
    <t>Wooden Rock</t>
  </si>
  <si>
    <t>WOODEN DOWEL</t>
  </si>
  <si>
    <t>00004152014121</t>
  </si>
  <si>
    <t>WOODEN DOWEL FOR PLATES</t>
  </si>
  <si>
    <t>MARTY ROBOT FALL PLSH</t>
  </si>
  <si>
    <t>00088582408497</t>
  </si>
  <si>
    <t>00088582408498</t>
  </si>
  <si>
    <t>HAL LIC JCK 6 IN PLSH C</t>
  </si>
  <si>
    <t>HAL LICENSED SALLY 6IN</t>
  </si>
  <si>
    <t>SL HAL GID SKLTN ANIML</t>
  </si>
  <si>
    <t>SL HAL D OF THE DEAD CT</t>
  </si>
  <si>
    <t>SL HAL SPOOKY TOY</t>
  </si>
  <si>
    <t>SL HAL HVNLY RLY PLY PL</t>
  </si>
  <si>
    <t>SL HAL ANIMATED PUPPY</t>
  </si>
  <si>
    <t>PM PSH N MNSTR PCS</t>
  </si>
  <si>
    <t>00007116932484</t>
  </si>
  <si>
    <t>HAL MYSTERY EGG</t>
  </si>
  <si>
    <t>HAL Knck Dwn Png Tss</t>
  </si>
  <si>
    <t>00002675333847</t>
  </si>
  <si>
    <t>HAL KNCK DWN PNG TSS</t>
  </si>
  <si>
    <t>HAL Wlf Pfy Pty Blst Pk</t>
  </si>
  <si>
    <t>00003943899706</t>
  </si>
  <si>
    <t>HAL WLF PFY PTY BLST PK</t>
  </si>
  <si>
    <t>HAL Drc Pfy Pty Blst Pk</t>
  </si>
  <si>
    <t>00003943899704</t>
  </si>
  <si>
    <t>HAL DRC PFY PTY BLST PK</t>
  </si>
  <si>
    <t>HAL Mmy Pfy Pty Blst Pk</t>
  </si>
  <si>
    <t>00003943899705</t>
  </si>
  <si>
    <t>HAL MMY PFY PTY BLST PK</t>
  </si>
  <si>
    <t>HAL DOD Pfy Pty Blst Pk</t>
  </si>
  <si>
    <t>00003943899813</t>
  </si>
  <si>
    <t>HAL DOD PFY PTY BLST PK</t>
  </si>
  <si>
    <t>HAL ZMB SQ &amp; POP EY GRN</t>
  </si>
  <si>
    <t>HAL ZMB SQ &amp; POP EY GRY</t>
  </si>
  <si>
    <t>THE GIANT COMPANY</t>
  </si>
  <si>
    <t>HAL MKUP PALLETTE FSTV</t>
  </si>
  <si>
    <t>HAL MKUP PALLETTE SCRY</t>
  </si>
  <si>
    <t>BSTL HAL BOPPER</t>
  </si>
  <si>
    <t>00003468900119</t>
  </si>
  <si>
    <t>HAL HAIR SPRAY BLUE</t>
  </si>
  <si>
    <t>HAL HAIR SPRAY GREEN</t>
  </si>
  <si>
    <t>SL Har Lght Up Pmpkn</t>
  </si>
  <si>
    <t>00004152018303</t>
  </si>
  <si>
    <t>SL HAR LGHT UP PMPKN</t>
  </si>
  <si>
    <t>SL HAR 5FT SCARCRW DCR</t>
  </si>
  <si>
    <t>BSTL HAL WTCH DCVR</t>
  </si>
  <si>
    <t>00003468915190</t>
  </si>
  <si>
    <t>BSTL HAL HNTD TAPE</t>
  </si>
  <si>
    <t>00003468900122</t>
  </si>
  <si>
    <t>BSTL HAL BEADS 2E</t>
  </si>
  <si>
    <t>00003468909126</t>
  </si>
  <si>
    <t>BSTL HAL SPIDER WEB</t>
  </si>
  <si>
    <t>00003468900551</t>
  </si>
  <si>
    <t>BSTL HAL SKEL CLING</t>
  </si>
  <si>
    <t>00003468901039</t>
  </si>
  <si>
    <t>BSTL HAL JTD SKEL 2E</t>
  </si>
  <si>
    <t>00003468901084</t>
  </si>
  <si>
    <t>BSTL HAL PUMP CLNG</t>
  </si>
  <si>
    <t>00003468901130</t>
  </si>
  <si>
    <t>BSTL HAL JOL STKR</t>
  </si>
  <si>
    <t>00003468901126</t>
  </si>
  <si>
    <t>SL Har PEVA Tablecover</t>
  </si>
  <si>
    <t>00004152019446</t>
  </si>
  <si>
    <t>SL HAR PEVA TABLECOVER</t>
  </si>
  <si>
    <t>SL HAR CER GNME S P SET</t>
  </si>
  <si>
    <t>SL HAL BOO EEK SCNE DCR</t>
  </si>
  <si>
    <t>HAL DOD TUMMY SQZBLS</t>
  </si>
  <si>
    <t>HAL 21IN TMBSTNE</t>
  </si>
  <si>
    <t>HAL 21IN TMBSTNE GST FC</t>
  </si>
  <si>
    <t>BSTL HAL TBL CVR</t>
  </si>
  <si>
    <t>00003468900025</t>
  </si>
  <si>
    <t>SL Hal Mel Kids Bowl</t>
  </si>
  <si>
    <t>00004152019525</t>
  </si>
  <si>
    <t>SL HAR DNR PLT 8 CT</t>
  </si>
  <si>
    <t>00004152019610</t>
  </si>
  <si>
    <t>00004152019639</t>
  </si>
  <si>
    <t xml:space="preserve">SL Harv Oval Plt 8CT </t>
  </si>
  <si>
    <t>00004152019640</t>
  </si>
  <si>
    <t>SL HARV OVAL PLT 8CT</t>
  </si>
  <si>
    <t xml:space="preserve">SL Har Oval Plt 8CT </t>
  </si>
  <si>
    <t>00004152019641</t>
  </si>
  <si>
    <t>SL HAR OVAL PLT 8CT</t>
  </si>
  <si>
    <t>HAL CHAR SPINNERS</t>
  </si>
  <si>
    <t>HAL AST PMP LTS CL CHNG</t>
  </si>
  <si>
    <t>HAL AST PMP LTS FLICKER</t>
  </si>
  <si>
    <t>HAL AST PMP LTS STROBE</t>
  </si>
  <si>
    <t>BSTL HAL EYEBALLS 8E</t>
  </si>
  <si>
    <t>00003468907120</t>
  </si>
  <si>
    <t>BSTL HAL ICE MOLD</t>
  </si>
  <si>
    <t>00003468900828</t>
  </si>
  <si>
    <t>BSTL HAL CELLO BAGS 25E</t>
  </si>
  <si>
    <t>00003468908823</t>
  </si>
  <si>
    <t>BSTL HAL TISS PUMPK 4E</t>
  </si>
  <si>
    <t>00003468921726</t>
  </si>
  <si>
    <t>BSTL HAL BAT CLING</t>
  </si>
  <si>
    <t>00003468923075</t>
  </si>
  <si>
    <t>HANNAFORD</t>
  </si>
  <si>
    <t>GM897 DECOR</t>
  </si>
  <si>
    <t>SL HAL 20CT LED LT STRNG</t>
  </si>
  <si>
    <t>HAL MRQE DCR PMPKN GHST</t>
  </si>
  <si>
    <t>HAL 14" PSBLE SKELETON</t>
  </si>
  <si>
    <t>SL HAL LU CER JK O LNTN</t>
  </si>
  <si>
    <t>HALLOWN SPOOKY SPINNR</t>
  </si>
  <si>
    <t>HAL COLOR CHNG GHOST SWT</t>
  </si>
  <si>
    <t>HAL CLR CHNG GHOST SILLY</t>
  </si>
  <si>
    <t>HAL CLR CHNG GHOST HAPPY</t>
  </si>
  <si>
    <t>HALWN SPIDER BLK-PURPLE</t>
  </si>
  <si>
    <t>HALWN SPIDER BLK-GREEN</t>
  </si>
  <si>
    <t>HALWN SPIDER BLK-ORANGE</t>
  </si>
  <si>
    <t>HALWN SPIDER BLACK</t>
  </si>
  <si>
    <t>HLWN SPIDER CLEAR ASRT</t>
  </si>
  <si>
    <t>HAL ORANGE WEB TBL CVR</t>
  </si>
  <si>
    <t>HAL WHITE WEB TBL CVR</t>
  </si>
  <si>
    <t>SL HAL 6X12 HH GEL CLING</t>
  </si>
  <si>
    <t>SL HAL 6X12 BOO GEL CLNG</t>
  </si>
  <si>
    <t>SL HAL 6X12 SKL GEL CLNG</t>
  </si>
  <si>
    <t>SL HAL 6X12 CAT GEL CLNG</t>
  </si>
  <si>
    <t>SL HAL 12X12 ICON GL CLG</t>
  </si>
  <si>
    <t>SL HNTD HS GEL CLNG</t>
  </si>
  <si>
    <t>HAL B/O LED WITCH HAT OR</t>
  </si>
  <si>
    <t>HAL B/O LED WITCH HAT PR</t>
  </si>
  <si>
    <t>HAL MINI LGT SET 100CT</t>
  </si>
  <si>
    <t>GM897 HOUSEWARES</t>
  </si>
  <si>
    <t>HAL PNUTS 15Z FUNKY MUG</t>
  </si>
  <si>
    <t>HAL 17Z LED SKULL TMBLR</t>
  </si>
  <si>
    <t>HAL PNTS 10" BWL BOO</t>
  </si>
  <si>
    <t>GM897 NOVELTIES</t>
  </si>
  <si>
    <t>GM897 PARTY GOODS</t>
  </si>
  <si>
    <t>SL HAL DINNR PLATE</t>
  </si>
  <si>
    <t>SL HAL LNCH PLATE</t>
  </si>
  <si>
    <t>SL HAL LNCH NPKN</t>
  </si>
  <si>
    <t>SL HAL BEV NPKN</t>
  </si>
  <si>
    <t>GM897 PLUSH</t>
  </si>
  <si>
    <t>HAL LIC JCK 6" PLSH CLP</t>
  </si>
  <si>
    <t>HAL LIC SLLY 6" PLSH CLP</t>
  </si>
  <si>
    <t>GM897 TOYS</t>
  </si>
  <si>
    <t>HAL SPOOKY SQUEEZER</t>
  </si>
  <si>
    <t>GM897 TRICK OR TREAT</t>
  </si>
  <si>
    <t>SL HAL PMPKN BUCKET TEAL</t>
  </si>
  <si>
    <t>SL HAL RFLCT TRK TRT BAG</t>
  </si>
  <si>
    <t>SL HAL PUMPKIN BUCKET</t>
  </si>
  <si>
    <t>GM897 WEARABLES</t>
  </si>
  <si>
    <t>HAL MINI PMPKN NCKLCE</t>
  </si>
  <si>
    <t>HAL CLSSC BULB NCKLCE</t>
  </si>
  <si>
    <t>HAL FL HAIR SPRAY RED</t>
  </si>
  <si>
    <t>HAL FL HAIR SPRAY GRN</t>
  </si>
  <si>
    <t>HAL FL HAIR SPRAY BLUE</t>
  </si>
  <si>
    <t>HAL FL HAIR SPRAY PRPLE</t>
  </si>
  <si>
    <t>HAL ANIMAL KIT TIGER</t>
  </si>
  <si>
    <t>HAL ANIMAL KIT BLACK CAT</t>
  </si>
  <si>
    <t>SL Har Mtl Pmpkn Décor</t>
  </si>
  <si>
    <t>GM321 DECOR</t>
  </si>
  <si>
    <t>00004152019397</t>
  </si>
  <si>
    <t>SL HAR MTL PMPKIN DECOR</t>
  </si>
  <si>
    <t>SL HAR 20C LED STRNG LTS</t>
  </si>
  <si>
    <t>SL HAR TRKEY BIRD DECOR</t>
  </si>
  <si>
    <t>SL HAR 5' SCARCRW DECOR</t>
  </si>
  <si>
    <t>SL AUTUMN WORLD GEL CLNG</t>
  </si>
  <si>
    <t>SL HAR 12X12 TK GEL CLNG</t>
  </si>
  <si>
    <t>SL HAR 12X12 AT GEL CLNG</t>
  </si>
  <si>
    <t>SL HAR 12X12 GV THK CLNG</t>
  </si>
  <si>
    <t>SL HAR 6X12 FALL GL CLNG</t>
  </si>
  <si>
    <t>GM321 HOUSEWARES</t>
  </si>
  <si>
    <t>SL HAR KIDS MEL DV PLTE</t>
  </si>
  <si>
    <t>SL HAR KIDS MEL SHPE PLT</t>
  </si>
  <si>
    <t>SL HAR 10Z KID STR TMBLR</t>
  </si>
  <si>
    <t>SL HAR CER GNME S/P SET</t>
  </si>
  <si>
    <t>SL HAR 40Z SS TUMBLER</t>
  </si>
  <si>
    <t>SL HAR PEVA TBLCVR ASRT</t>
  </si>
  <si>
    <t>SL HAR CERAMIC 8" BOWL</t>
  </si>
  <si>
    <t>SL HAR CER LEAF SHPD PLT</t>
  </si>
  <si>
    <t>HAR GOLD PLASTIC TC</t>
  </si>
  <si>
    <t>00004841948914</t>
  </si>
  <si>
    <t>GM321 PARTY GOODS</t>
  </si>
  <si>
    <t>SL HAR DNR PLT</t>
  </si>
  <si>
    <t>SL HAR LNCH PLT</t>
  </si>
  <si>
    <t>SL HAR LNCH NPK</t>
  </si>
  <si>
    <t>SL HAR BEV NPKN</t>
  </si>
  <si>
    <t>SL HAR GT NPK 2PLY</t>
  </si>
  <si>
    <t xml:space="preserve">Arts or Crafts Toys </t>
  </si>
  <si>
    <t>Halloween Harvest 2022</t>
  </si>
  <si>
    <t>HAR Stckr Actvty Pck</t>
  </si>
  <si>
    <t>GM321 TOYS</t>
  </si>
  <si>
    <t>00003943899587</t>
  </si>
  <si>
    <t>SL HAR STICKER ACTIVITY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</si>
</sst>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_(&quot;$&quot;* #,##0.00_);_(&quot;$&quot;* \(#,##0.00\);_(&quot;$&quot;* &quot;-&quot;??_);_(@_)"/>
    <numFmt numFmtId="165" formatCode="&quot;$&quot;#,##0_);[Red]\(&quot;$&quot;#,##0\)"/>
    <numFmt numFmtId="166" formatCode="0.0%"/>
    <numFmt numFmtId="167" formatCode="_(* #,##0_);_(* \(#,##0\);_(* &quot;-&quot;??_);_(@_)"/>
    <numFmt numFmtId="168" formatCode="_(&quot;$&quot;* #,##0_);_(&quot;$&quot;* \(#,##0\);_(&quot;$&quot;* &quot;-&quot;??_);_(@_)"/>
    <numFmt numFmtId="169" formatCode="mm/dd/yy"/>
    <numFmt numFmtId="170" formatCode="&quot;$&quot;#,##0"/>
    <numFmt numFmtId="171" formatCode="&quot;$&quot;#,##0.00"/>
    <numFmt numFmtId="172" formatCode="#,##0;\(#,##0\)"/>
    <numFmt numFmtId="173" formatCode="#,##0;[Red]\(#,##0\)"/>
    <numFmt numFmtId="174" formatCode="&quot;$ &quot;\ #,##0.00;[Red]\(&quot;$ &quot;\ #,##0.00\)"/>
    <numFmt numFmtId="175" formatCode="0.00%;\(0.00%\)"/>
  </numFmts>
  <fonts count="23">
    <font>
      <sz val="12.0"/>
      <color theme="1"/>
      <name val="Calibri"/>
      <scheme val="minor"/>
    </font>
    <font>
      <b/>
      <sz val="12.0"/>
      <color theme="1"/>
      <name val="Calibri"/>
    </font>
    <font>
      <sz val="12.0"/>
      <color theme="1"/>
      <name val="Calibri"/>
    </font>
    <font/>
    <font>
      <sz val="11.0"/>
      <color theme="1"/>
      <name val="Calibri"/>
    </font>
    <font>
      <b/>
      <sz val="11.0"/>
      <color rgb="FFFFFFFF"/>
      <name val="Calibri"/>
    </font>
    <font>
      <b/>
      <sz val="11.0"/>
      <color theme="0"/>
      <name val="Calibri"/>
    </font>
    <font>
      <b/>
      <sz val="11.0"/>
      <color theme="1"/>
      <name val="Calibri"/>
    </font>
    <font>
      <b/>
      <sz val="14.0"/>
      <color theme="1"/>
      <name val="Calibri"/>
    </font>
    <font>
      <sz val="11.0"/>
      <color rgb="FF0000FF"/>
      <name val="Calibri"/>
    </font>
    <font>
      <color theme="1"/>
      <name val="Calibri"/>
      <scheme val="minor"/>
    </font>
    <font>
      <sz val="12.0"/>
      <color theme="0"/>
      <name val="Calibri"/>
    </font>
    <font>
      <sz val="12.0"/>
      <color rgb="FF0000FF"/>
      <name val="Calibri"/>
    </font>
    <font>
      <b/>
      <sz val="14.0"/>
      <color rgb="FF0000FF"/>
      <name val="Calibri"/>
    </font>
    <font>
      <b/>
      <sz val="12.0"/>
      <color rgb="FF0000FF"/>
      <name val="Calibri"/>
    </font>
    <font>
      <sz val="12.0"/>
      <color rgb="FFCC99FF"/>
      <name val="Calibri"/>
    </font>
    <font>
      <b/>
      <sz val="10.0"/>
      <color theme="1"/>
      <name val="Calibri"/>
    </font>
    <font>
      <b/>
      <sz val="10.0"/>
      <color rgb="FF000000"/>
      <name val="Calibri"/>
    </font>
    <font>
      <sz val="11.0"/>
      <color rgb="FFFF0000"/>
      <name val="Calibri"/>
    </font>
    <font>
      <sz val="11.0"/>
      <color rgb="FF7030A0"/>
      <name val="Calibri"/>
    </font>
    <font>
      <b/>
      <sz val="11.0"/>
      <color rgb="FF000000"/>
      <name val="Arial"/>
    </font>
    <font>
      <sz val="12.0"/>
      <color rgb="FF0066FF"/>
      <name val="Calibri"/>
    </font>
    <font>
      <sz val="12.0"/>
      <color rgb="FFFF0000"/>
      <name val="Calibri"/>
    </font>
  </fonts>
  <fills count="2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4B083"/>
        <bgColor rgb="FFF4B083"/>
      </patternFill>
    </fill>
    <fill>
      <patternFill patternType="solid">
        <fgColor rgb="FFD9E2F3"/>
        <bgColor rgb="FFD9E2F3"/>
      </patternFill>
    </fill>
    <fill>
      <patternFill patternType="solid">
        <fgColor rgb="FF66FFFF"/>
        <bgColor rgb="FF66FFFF"/>
      </patternFill>
    </fill>
    <fill>
      <patternFill patternType="solid">
        <fgColor rgb="FFCCCCFF"/>
        <bgColor rgb="FFCCCCFF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CC99FF"/>
        <bgColor rgb="FFCC99FF"/>
      </patternFill>
    </fill>
    <fill>
      <patternFill patternType="solid">
        <fgColor rgb="FFFFFF99"/>
        <bgColor rgb="FFFFFF99"/>
      </patternFill>
    </fill>
    <fill>
      <patternFill patternType="solid">
        <fgColor rgb="FFFFD965"/>
        <bgColor rgb="FFFFD965"/>
      </patternFill>
    </fill>
    <fill>
      <patternFill patternType="solid">
        <fgColor rgb="FFD8D8D8"/>
        <bgColor rgb="FFD8D8D8"/>
      </patternFill>
    </fill>
    <fill>
      <patternFill patternType="solid">
        <fgColor rgb="FFCCFFFF"/>
        <bgColor rgb="FFCCFFFF"/>
      </patternFill>
    </fill>
    <fill>
      <patternFill patternType="solid">
        <fgColor rgb="FFCCFFCC"/>
        <bgColor rgb="FFCCFFCC"/>
      </patternFill>
    </fill>
    <fill>
      <patternFill patternType="solid">
        <fgColor rgb="FF00FFFF"/>
        <bgColor rgb="FF00FFFF"/>
      </patternFill>
    </fill>
    <fill>
      <patternFill patternType="solid">
        <fgColor rgb="FFF7CAAC"/>
        <bgColor rgb="FFF7CAAC"/>
      </patternFill>
    </fill>
    <fill>
      <patternFill patternType="solid">
        <fgColor rgb="FFFFCCCC"/>
        <bgColor rgb="FFFFCCCC"/>
      </patternFill>
    </fill>
    <fill>
      <patternFill patternType="solid">
        <fgColor rgb="FFFFCCFF"/>
        <bgColor rgb="FFFFCCFF"/>
      </patternFill>
    </fill>
    <fill>
      <patternFill patternType="solid">
        <fgColor rgb="FF7F7F7F"/>
        <bgColor rgb="FF7F7F7F"/>
      </patternFill>
    </fill>
    <fill>
      <patternFill patternType="solid">
        <fgColor rgb="FFE2EFD9"/>
        <bgColor rgb="FFE2EFD9"/>
      </patternFill>
    </fill>
    <fill>
      <patternFill patternType="solid">
        <fgColor rgb="FFFEF2CB"/>
        <bgColor rgb="FFFEF2CB"/>
      </patternFill>
    </fill>
    <fill>
      <patternFill patternType="solid">
        <fgColor rgb="FFFFE598"/>
        <bgColor rgb="FFFFE598"/>
      </patternFill>
    </fill>
    <fill>
      <patternFill patternType="solid">
        <fgColor theme="4"/>
        <bgColor theme="4"/>
      </patternFill>
    </fill>
    <fill>
      <patternFill patternType="solid">
        <fgColor rgb="FFB4C6E7"/>
        <bgColor rgb="FFB4C6E7"/>
      </patternFill>
    </fill>
  </fills>
  <borders count="22">
    <border/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 style="thin">
        <color rgb="FF8EAADB"/>
      </bottom>
    </border>
    <border>
      <bottom style="thin">
        <color rgb="FF8EAADB"/>
      </bottom>
    </border>
    <border>
      <top style="thin">
        <color rgb="FF8EAADB"/>
      </top>
      <bottom style="thin">
        <color rgb="FF8EAADB"/>
      </bottom>
    </border>
    <border>
      <left/>
      <right/>
      <top style="thin">
        <color rgb="FF8EAADB"/>
      </top>
      <bottom style="thin">
        <color rgb="FF8EAADB"/>
      </bottom>
    </border>
  </borders>
  <cellStyleXfs count="1">
    <xf borderId="0" fillId="0" fontId="0" numFmtId="0" applyAlignment="1" applyFont="1"/>
  </cellStyleXfs>
  <cellXfs count="275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vertical="center"/>
    </xf>
    <xf borderId="1" fillId="2" fontId="2" numFmtId="0" xfId="0" applyAlignment="1" applyBorder="1" applyFont="1">
      <alignment vertical="center"/>
    </xf>
    <xf borderId="1" fillId="2" fontId="2" numFmtId="164" xfId="0" applyAlignment="1" applyBorder="1" applyFont="1" applyNumberFormat="1">
      <alignment vertical="center"/>
    </xf>
    <xf borderId="2" fillId="3" fontId="1" numFmtId="0" xfId="0" applyAlignment="1" applyBorder="1" applyFill="1" applyFont="1">
      <alignment horizontal="center" vertical="bottom"/>
    </xf>
    <xf borderId="3" fillId="0" fontId="3" numFmtId="0" xfId="0" applyAlignment="1" applyBorder="1" applyFont="1">
      <alignment vertical="center"/>
    </xf>
    <xf borderId="4" fillId="0" fontId="3" numFmtId="0" xfId="0" applyAlignment="1" applyBorder="1" applyFont="1">
      <alignment vertical="center"/>
    </xf>
    <xf borderId="5" fillId="4" fontId="4" numFmtId="0" xfId="0" applyAlignment="1" applyBorder="1" applyFill="1" applyFont="1">
      <alignment horizontal="center" shrinkToFit="0" vertical="bottom" wrapText="1"/>
    </xf>
    <xf borderId="6" fillId="4" fontId="4" numFmtId="0" xfId="0" applyAlignment="1" applyBorder="1" applyFont="1">
      <alignment horizontal="center" shrinkToFit="0" vertical="bottom" wrapText="1"/>
    </xf>
    <xf borderId="7" fillId="5" fontId="4" numFmtId="0" xfId="0" applyAlignment="1" applyBorder="1" applyFill="1" applyFont="1">
      <alignment horizontal="center" shrinkToFit="0" vertical="bottom" wrapText="1"/>
    </xf>
    <xf borderId="7" fillId="4" fontId="4" numFmtId="0" xfId="0" applyAlignment="1" applyBorder="1" applyFont="1">
      <alignment horizontal="center" shrinkToFit="0" vertical="bottom" wrapText="1"/>
    </xf>
    <xf borderId="7" fillId="6" fontId="4" numFmtId="0" xfId="0" applyAlignment="1" applyBorder="1" applyFill="1" applyFont="1">
      <alignment horizontal="center" shrinkToFit="0" vertical="bottom" wrapText="1"/>
    </xf>
    <xf borderId="5" fillId="0" fontId="4" numFmtId="165" xfId="0" applyAlignment="1" applyBorder="1" applyFont="1" applyNumberFormat="1">
      <alignment vertical="bottom"/>
    </xf>
    <xf borderId="5" fillId="0" fontId="4" numFmtId="166" xfId="0" applyAlignment="1" applyBorder="1" applyFont="1" applyNumberFormat="1">
      <alignment vertical="bottom"/>
    </xf>
    <xf borderId="5" fillId="0" fontId="4" numFmtId="167" xfId="0" applyAlignment="1" applyBorder="1" applyFont="1" applyNumberFormat="1">
      <alignment vertical="bottom"/>
    </xf>
    <xf borderId="5" fillId="0" fontId="4" numFmtId="164" xfId="0" applyAlignment="1" applyBorder="1" applyFont="1" applyNumberFormat="1">
      <alignment vertical="bottom"/>
    </xf>
    <xf borderId="5" fillId="0" fontId="4" numFmtId="168" xfId="0" applyAlignment="1" applyBorder="1" applyFont="1" applyNumberFormat="1">
      <alignment vertical="bottom"/>
    </xf>
    <xf borderId="0" fillId="0" fontId="4" numFmtId="167" xfId="0" applyAlignment="1" applyFont="1" applyNumberFormat="1">
      <alignment vertical="center"/>
    </xf>
    <xf borderId="5" fillId="0" fontId="4" numFmtId="167" xfId="0" applyAlignment="1" applyBorder="1" applyFont="1" applyNumberFormat="1">
      <alignment vertical="center"/>
    </xf>
    <xf borderId="5" fillId="7" fontId="4" numFmtId="0" xfId="0" applyAlignment="1" applyBorder="1" applyFill="1" applyFont="1">
      <alignment vertical="bottom"/>
    </xf>
    <xf borderId="5" fillId="7" fontId="4" numFmtId="165" xfId="0" applyAlignment="1" applyBorder="1" applyFont="1" applyNumberFormat="1">
      <alignment vertical="bottom"/>
    </xf>
    <xf borderId="5" fillId="7" fontId="4" numFmtId="166" xfId="0" applyAlignment="1" applyBorder="1" applyFont="1" applyNumberFormat="1">
      <alignment vertical="bottom"/>
    </xf>
    <xf borderId="5" fillId="7" fontId="4" numFmtId="167" xfId="0" applyAlignment="1" applyBorder="1" applyFont="1" applyNumberFormat="1">
      <alignment vertical="bottom"/>
    </xf>
    <xf borderId="8" fillId="7" fontId="4" numFmtId="164" xfId="0" applyAlignment="1" applyBorder="1" applyFont="1" applyNumberFormat="1">
      <alignment vertical="bottom"/>
    </xf>
    <xf borderId="5" fillId="7" fontId="4" numFmtId="38" xfId="0" applyAlignment="1" applyBorder="1" applyFont="1" applyNumberFormat="1">
      <alignment vertical="bottom"/>
    </xf>
    <xf borderId="5" fillId="0" fontId="4" numFmtId="0" xfId="0" applyAlignment="1" applyBorder="1" applyFont="1">
      <alignment vertical="bottom"/>
    </xf>
    <xf borderId="5" fillId="0" fontId="4" numFmtId="38" xfId="0" applyAlignment="1" applyBorder="1" applyFont="1" applyNumberFormat="1">
      <alignment vertical="bottom"/>
    </xf>
    <xf borderId="5" fillId="8" fontId="5" numFmtId="0" xfId="0" applyAlignment="1" applyBorder="1" applyFill="1" applyFont="1">
      <alignment readingOrder="0" vertical="bottom"/>
    </xf>
    <xf borderId="5" fillId="8" fontId="6" numFmtId="165" xfId="0" applyAlignment="1" applyBorder="1" applyFont="1" applyNumberFormat="1">
      <alignment vertical="bottom"/>
    </xf>
    <xf borderId="5" fillId="8" fontId="6" numFmtId="166" xfId="0" applyAlignment="1" applyBorder="1" applyFont="1" applyNumberFormat="1">
      <alignment vertical="bottom"/>
    </xf>
    <xf borderId="5" fillId="8" fontId="6" numFmtId="38" xfId="0" applyAlignment="1" applyBorder="1" applyFont="1" applyNumberFormat="1">
      <alignment vertical="bottom"/>
    </xf>
    <xf borderId="9" fillId="8" fontId="6" numFmtId="164" xfId="0" applyAlignment="1" applyBorder="1" applyFont="1" applyNumberFormat="1">
      <alignment vertical="bottom"/>
    </xf>
    <xf borderId="9" fillId="8" fontId="6" numFmtId="166" xfId="0" applyAlignment="1" applyBorder="1" applyFont="1" applyNumberFormat="1">
      <alignment vertical="bottom"/>
    </xf>
    <xf borderId="1" fillId="2" fontId="2" numFmtId="166" xfId="0" applyAlignment="1" applyBorder="1" applyFont="1" applyNumberFormat="1">
      <alignment vertical="center"/>
    </xf>
    <xf borderId="1" fillId="2" fontId="2" numFmtId="167" xfId="0" applyAlignment="1" applyBorder="1" applyFont="1" applyNumberFormat="1">
      <alignment vertical="center"/>
    </xf>
    <xf borderId="2" fillId="9" fontId="1" numFmtId="0" xfId="0" applyAlignment="1" applyBorder="1" applyFill="1" applyFont="1">
      <alignment horizontal="center" vertical="bottom"/>
    </xf>
    <xf borderId="5" fillId="10" fontId="4" numFmtId="0" xfId="0" applyAlignment="1" applyBorder="1" applyFill="1" applyFont="1">
      <alignment vertical="bottom"/>
    </xf>
    <xf borderId="5" fillId="10" fontId="4" numFmtId="165" xfId="0" applyAlignment="1" applyBorder="1" applyFont="1" applyNumberFormat="1">
      <alignment vertical="bottom"/>
    </xf>
    <xf borderId="5" fillId="10" fontId="4" numFmtId="166" xfId="0" applyAlignment="1" applyBorder="1" applyFont="1" applyNumberFormat="1">
      <alignment vertical="bottom"/>
    </xf>
    <xf borderId="5" fillId="10" fontId="4" numFmtId="167" xfId="0" applyAlignment="1" applyBorder="1" applyFont="1" applyNumberFormat="1">
      <alignment vertical="bottom"/>
    </xf>
    <xf borderId="8" fillId="10" fontId="4" numFmtId="164" xfId="0" applyAlignment="1" applyBorder="1" applyFont="1" applyNumberFormat="1">
      <alignment vertical="bottom"/>
    </xf>
    <xf borderId="7" fillId="10" fontId="4" numFmtId="167" xfId="0" applyAlignment="1" applyBorder="1" applyFont="1" applyNumberFormat="1">
      <alignment vertical="bottom"/>
    </xf>
    <xf borderId="5" fillId="10" fontId="4" numFmtId="38" xfId="0" applyAlignment="1" applyBorder="1" applyFont="1" applyNumberFormat="1">
      <alignment vertical="bottom"/>
    </xf>
    <xf borderId="5" fillId="8" fontId="6" numFmtId="0" xfId="0" applyAlignment="1" applyBorder="1" applyFont="1">
      <alignment vertical="bottom"/>
    </xf>
    <xf borderId="5" fillId="8" fontId="6" numFmtId="167" xfId="0" applyAlignment="1" applyBorder="1" applyFont="1" applyNumberFormat="1">
      <alignment vertical="bottom"/>
    </xf>
    <xf borderId="2" fillId="11" fontId="1" numFmtId="0" xfId="0" applyAlignment="1" applyBorder="1" applyFill="1" applyFont="1">
      <alignment horizontal="center" vertical="bottom"/>
    </xf>
    <xf borderId="10" fillId="12" fontId="4" numFmtId="0" xfId="0" applyAlignment="1" applyBorder="1" applyFill="1" applyFont="1">
      <alignment horizontal="center" shrinkToFit="0" vertical="bottom" wrapText="1"/>
    </xf>
    <xf borderId="2" fillId="13" fontId="7" numFmtId="0" xfId="0" applyAlignment="1" applyBorder="1" applyFill="1" applyFont="1">
      <alignment horizontal="center" vertical="bottom"/>
    </xf>
    <xf borderId="11" fillId="0" fontId="3" numFmtId="0" xfId="0" applyAlignment="1" applyBorder="1" applyFont="1">
      <alignment vertical="center"/>
    </xf>
    <xf borderId="2" fillId="14" fontId="7" numFmtId="0" xfId="0" applyAlignment="1" applyBorder="1" applyFill="1" applyFont="1">
      <alignment horizontal="center" vertical="bottom"/>
    </xf>
    <xf borderId="2" fillId="4" fontId="7" numFmtId="0" xfId="0" applyAlignment="1" applyBorder="1" applyFont="1">
      <alignment horizontal="center" vertical="bottom"/>
    </xf>
    <xf borderId="12" fillId="4" fontId="7" numFmtId="0" xfId="0" applyAlignment="1" applyBorder="1" applyFont="1">
      <alignment horizontal="center" vertical="bottom"/>
    </xf>
    <xf borderId="13" fillId="0" fontId="3" numFmtId="0" xfId="0" applyAlignment="1" applyBorder="1" applyFont="1">
      <alignment vertical="center"/>
    </xf>
    <xf borderId="14" fillId="12" fontId="4" numFmtId="0" xfId="0" applyAlignment="1" applyBorder="1" applyFont="1">
      <alignment horizontal="center" shrinkToFit="0" vertical="bottom" wrapText="1"/>
    </xf>
    <xf borderId="5" fillId="13" fontId="7" numFmtId="0" xfId="0" applyAlignment="1" applyBorder="1" applyFont="1">
      <alignment horizontal="center" vertical="bottom"/>
    </xf>
    <xf borderId="6" fillId="13" fontId="7" numFmtId="0" xfId="0" applyAlignment="1" applyBorder="1" applyFont="1">
      <alignment horizontal="center" vertical="bottom"/>
    </xf>
    <xf borderId="14" fillId="14" fontId="7" numFmtId="0" xfId="0" applyAlignment="1" applyBorder="1" applyFont="1">
      <alignment horizontal="center" vertical="bottom"/>
    </xf>
    <xf borderId="5" fillId="14" fontId="7" numFmtId="0" xfId="0" applyAlignment="1" applyBorder="1" applyFont="1">
      <alignment horizontal="center" vertical="center"/>
    </xf>
    <xf borderId="8" fillId="14" fontId="7" numFmtId="0" xfId="0" applyAlignment="1" applyBorder="1" applyFont="1">
      <alignment horizontal="center" vertical="center"/>
    </xf>
    <xf borderId="5" fillId="4" fontId="7" numFmtId="0" xfId="0" applyAlignment="1" applyBorder="1" applyFont="1">
      <alignment horizontal="center" vertical="bottom"/>
    </xf>
    <xf borderId="5" fillId="0" fontId="4" numFmtId="169" xfId="0" applyAlignment="1" applyBorder="1" applyFont="1" applyNumberFormat="1">
      <alignment horizontal="left" vertical="bottom"/>
    </xf>
    <xf borderId="5" fillId="0" fontId="4" numFmtId="166" xfId="0" applyAlignment="1" applyBorder="1" applyFont="1" applyNumberFormat="1">
      <alignment horizontal="center" vertical="bottom"/>
    </xf>
    <xf borderId="4" fillId="0" fontId="4" numFmtId="166" xfId="0" applyAlignment="1" applyBorder="1" applyFont="1" applyNumberFormat="1">
      <alignment vertical="bottom"/>
    </xf>
    <xf borderId="5" fillId="0" fontId="4" numFmtId="164" xfId="0" applyAlignment="1" applyBorder="1" applyFont="1" applyNumberFormat="1">
      <alignment horizontal="center" vertical="bottom"/>
    </xf>
    <xf borderId="4" fillId="0" fontId="4" numFmtId="166" xfId="0" applyAlignment="1" applyBorder="1" applyFont="1" applyNumberFormat="1">
      <alignment horizontal="center" vertical="bottom"/>
    </xf>
    <xf borderId="5" fillId="7" fontId="4" numFmtId="169" xfId="0" applyAlignment="1" applyBorder="1" applyFont="1" applyNumberFormat="1">
      <alignment horizontal="left" vertical="bottom"/>
    </xf>
    <xf borderId="14" fillId="7" fontId="4" numFmtId="166" xfId="0" applyAlignment="1" applyBorder="1" applyFont="1" applyNumberFormat="1">
      <alignment horizontal="center" vertical="bottom"/>
    </xf>
    <xf borderId="14" fillId="7" fontId="4" numFmtId="168" xfId="0" applyAlignment="1" applyBorder="1" applyFont="1" applyNumberFormat="1">
      <alignment vertical="bottom"/>
    </xf>
    <xf borderId="8" fillId="7" fontId="4" numFmtId="166" xfId="0" applyAlignment="1" applyBorder="1" applyFont="1" applyNumberFormat="1">
      <alignment vertical="bottom"/>
    </xf>
    <xf borderId="14" fillId="7" fontId="4" numFmtId="167" xfId="0" applyAlignment="1" applyBorder="1" applyFont="1" applyNumberFormat="1">
      <alignment vertical="bottom"/>
    </xf>
    <xf borderId="14" fillId="7" fontId="4" numFmtId="164" xfId="0" applyAlignment="1" applyBorder="1" applyFont="1" applyNumberFormat="1">
      <alignment horizontal="center" vertical="bottom"/>
    </xf>
    <xf borderId="8" fillId="7" fontId="4" numFmtId="166" xfId="0" applyAlignment="1" applyBorder="1" applyFont="1" applyNumberFormat="1">
      <alignment horizontal="center" vertical="bottom"/>
    </xf>
    <xf borderId="14" fillId="8" fontId="6" numFmtId="166" xfId="0" applyAlignment="1" applyBorder="1" applyFont="1" applyNumberFormat="1">
      <alignment horizontal="center" vertical="bottom"/>
    </xf>
    <xf borderId="14" fillId="8" fontId="6" numFmtId="168" xfId="0" applyAlignment="1" applyBorder="1" applyFont="1" applyNumberFormat="1">
      <alignment vertical="bottom"/>
    </xf>
    <xf borderId="14" fillId="8" fontId="6" numFmtId="166" xfId="0" applyAlignment="1" applyBorder="1" applyFont="1" applyNumberFormat="1">
      <alignment vertical="bottom"/>
    </xf>
    <xf borderId="14" fillId="8" fontId="6" numFmtId="167" xfId="0" applyAlignment="1" applyBorder="1" applyFont="1" applyNumberFormat="1">
      <alignment vertical="bottom"/>
    </xf>
    <xf borderId="14" fillId="8" fontId="6" numFmtId="164" xfId="0" applyAlignment="1" applyBorder="1" applyFont="1" applyNumberFormat="1">
      <alignment horizontal="center" vertical="bottom"/>
    </xf>
    <xf borderId="8" fillId="8" fontId="6" numFmtId="166" xfId="0" applyAlignment="1" applyBorder="1" applyFont="1" applyNumberFormat="1">
      <alignment horizontal="center" vertical="bottom"/>
    </xf>
    <xf borderId="1" fillId="2" fontId="4" numFmtId="0" xfId="0" applyAlignment="1" applyBorder="1" applyFont="1">
      <alignment vertical="center"/>
    </xf>
    <xf borderId="1" fillId="2" fontId="4" numFmtId="167" xfId="0" applyAlignment="1" applyBorder="1" applyFont="1" applyNumberFormat="1">
      <alignment vertical="center"/>
    </xf>
    <xf borderId="2" fillId="3" fontId="7" numFmtId="0" xfId="0" applyAlignment="1" applyBorder="1" applyFont="1">
      <alignment horizontal="center" vertical="bottom"/>
    </xf>
    <xf borderId="8" fillId="12" fontId="4" numFmtId="169" xfId="0" applyAlignment="1" applyBorder="1" applyFont="1" applyNumberFormat="1">
      <alignment horizontal="center" shrinkToFit="0" vertical="bottom" wrapText="1"/>
    </xf>
    <xf borderId="15" fillId="0" fontId="4" numFmtId="169" xfId="0" applyAlignment="1" applyBorder="1" applyFont="1" applyNumberFormat="1">
      <alignment horizontal="left" vertical="bottom"/>
    </xf>
    <xf borderId="2" fillId="9" fontId="7" numFmtId="0" xfId="0" applyAlignment="1" applyBorder="1" applyFont="1">
      <alignment horizontal="center" vertical="bottom"/>
    </xf>
    <xf borderId="5" fillId="10" fontId="4" numFmtId="169" xfId="0" applyAlignment="1" applyBorder="1" applyFont="1" applyNumberFormat="1">
      <alignment horizontal="left" vertical="bottom"/>
    </xf>
    <xf borderId="2" fillId="11" fontId="7" numFmtId="16" xfId="0" applyAlignment="1" applyBorder="1" applyFont="1" applyNumberFormat="1">
      <alignment horizontal="center" vertical="bottom"/>
    </xf>
    <xf borderId="0" fillId="0" fontId="1" numFmtId="0" xfId="0" applyAlignment="1" applyFont="1">
      <alignment readingOrder="0" vertical="center"/>
    </xf>
    <xf borderId="5" fillId="3" fontId="7" numFmtId="0" xfId="0" applyAlignment="1" applyBorder="1" applyFont="1">
      <alignment horizontal="left" vertical="bottom"/>
    </xf>
    <xf borderId="16" fillId="3" fontId="7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center"/>
    </xf>
    <xf borderId="5" fillId="8" fontId="6" numFmtId="164" xfId="0" applyAlignment="1" applyBorder="1" applyFont="1" applyNumberFormat="1">
      <alignment vertical="bottom"/>
    </xf>
    <xf borderId="5" fillId="15" fontId="7" numFmtId="0" xfId="0" applyAlignment="1" applyBorder="1" applyFill="1" applyFont="1">
      <alignment horizontal="left" vertical="bottom"/>
    </xf>
    <xf borderId="16" fillId="16" fontId="7" numFmtId="0" xfId="0" applyAlignment="1" applyBorder="1" applyFill="1" applyFont="1">
      <alignment horizontal="center" vertical="bottom"/>
    </xf>
    <xf borderId="5" fillId="7" fontId="7" numFmtId="0" xfId="0" applyAlignment="1" applyBorder="1" applyFont="1">
      <alignment vertical="bottom"/>
    </xf>
    <xf borderId="5" fillId="7" fontId="7" numFmtId="165" xfId="0" applyAlignment="1" applyBorder="1" applyFont="1" applyNumberFormat="1">
      <alignment vertical="bottom"/>
    </xf>
    <xf borderId="5" fillId="7" fontId="7" numFmtId="166" xfId="0" applyAlignment="1" applyBorder="1" applyFont="1" applyNumberFormat="1">
      <alignment vertical="bottom"/>
    </xf>
    <xf borderId="5" fillId="7" fontId="7" numFmtId="38" xfId="0" applyAlignment="1" applyBorder="1" applyFont="1" applyNumberFormat="1">
      <alignment vertical="bottom"/>
    </xf>
    <xf borderId="5" fillId="7" fontId="7" numFmtId="164" xfId="0" applyAlignment="1" applyBorder="1" applyFont="1" applyNumberFormat="1">
      <alignment vertical="bottom"/>
    </xf>
    <xf borderId="5" fillId="13" fontId="7" numFmtId="0" xfId="0" applyAlignment="1" applyBorder="1" applyFont="1">
      <alignment horizontal="left" vertical="bottom"/>
    </xf>
    <xf borderId="0" fillId="0" fontId="8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4" numFmtId="164" xfId="0" applyAlignment="1" applyFont="1" applyNumberFormat="1">
      <alignment vertical="center"/>
    </xf>
    <xf borderId="0" fillId="0" fontId="4" numFmtId="166" xfId="0" applyAlignment="1" applyFont="1" applyNumberFormat="1">
      <alignment vertical="center"/>
    </xf>
    <xf borderId="0" fillId="0" fontId="9" numFmtId="168" xfId="0" applyAlignment="1" applyFont="1" applyNumberFormat="1">
      <alignment vertical="bottom"/>
    </xf>
    <xf borderId="0" fillId="0" fontId="9" numFmtId="166" xfId="0" applyAlignment="1" applyFont="1" applyNumberFormat="1">
      <alignment vertical="center"/>
    </xf>
    <xf borderId="0" fillId="0" fontId="4" numFmtId="0" xfId="0" applyAlignment="1" applyFont="1">
      <alignment vertical="center"/>
    </xf>
    <xf borderId="0" fillId="0" fontId="4" numFmtId="168" xfId="0" applyAlignment="1" applyFont="1" applyNumberFormat="1">
      <alignment vertical="center"/>
    </xf>
    <xf borderId="0" fillId="0" fontId="1" numFmtId="167" xfId="0" applyAlignment="1" applyFont="1" applyNumberFormat="1">
      <alignment vertical="center"/>
    </xf>
    <xf borderId="1" fillId="7" fontId="7" numFmtId="0" xfId="0" applyAlignment="1" applyBorder="1" applyFont="1">
      <alignment vertical="center"/>
    </xf>
    <xf borderId="1" fillId="7" fontId="7" numFmtId="168" xfId="0" applyAlignment="1" applyBorder="1" applyFont="1" applyNumberFormat="1">
      <alignment vertical="center"/>
    </xf>
    <xf borderId="1" fillId="7" fontId="7" numFmtId="167" xfId="0" applyAlignment="1" applyBorder="1" applyFont="1" applyNumberFormat="1">
      <alignment vertical="center"/>
    </xf>
    <xf borderId="17" fillId="7" fontId="7" numFmtId="166" xfId="0" applyAlignment="1" applyBorder="1" applyFont="1" applyNumberFormat="1">
      <alignment vertical="center"/>
    </xf>
    <xf borderId="1" fillId="7" fontId="7" numFmtId="166" xfId="0" applyAlignment="1" applyBorder="1" applyFont="1" applyNumberFormat="1">
      <alignment vertical="center"/>
    </xf>
    <xf borderId="0" fillId="0" fontId="7" numFmtId="164" xfId="0" applyAlignment="1" applyFont="1" applyNumberFormat="1">
      <alignment vertical="center"/>
    </xf>
    <xf borderId="1" fillId="7" fontId="7" numFmtId="164" xfId="0" applyAlignment="1" applyBorder="1" applyFont="1" applyNumberFormat="1">
      <alignment vertical="center"/>
    </xf>
    <xf borderId="1" fillId="12" fontId="7" numFmtId="0" xfId="0" applyAlignment="1" applyBorder="1" applyFont="1">
      <alignment horizontal="center" shrinkToFit="0" vertical="bottom" wrapText="1"/>
    </xf>
    <xf borderId="18" fillId="12" fontId="7" numFmtId="168" xfId="0" applyAlignment="1" applyBorder="1" applyFont="1" applyNumberFormat="1">
      <alignment horizontal="center" shrinkToFit="0" vertical="bottom" wrapText="1"/>
    </xf>
    <xf borderId="18" fillId="12" fontId="7" numFmtId="167" xfId="0" applyAlignment="1" applyBorder="1" applyFont="1" applyNumberFormat="1">
      <alignment horizontal="center" shrinkToFit="0" vertical="bottom" wrapText="1"/>
    </xf>
    <xf borderId="18" fillId="12" fontId="7" numFmtId="166" xfId="0" applyAlignment="1" applyBorder="1" applyFont="1" applyNumberFormat="1">
      <alignment horizontal="center" shrinkToFit="0" vertical="bottom" wrapText="1"/>
    </xf>
    <xf borderId="1" fillId="12" fontId="7" numFmtId="166" xfId="0" applyAlignment="1" applyBorder="1" applyFont="1" applyNumberFormat="1">
      <alignment horizontal="center" shrinkToFit="0" vertical="bottom" wrapText="1"/>
    </xf>
    <xf borderId="1" fillId="12" fontId="7" numFmtId="164" xfId="0" applyAlignment="1" applyBorder="1" applyFont="1" applyNumberFormat="1">
      <alignment horizontal="center" shrinkToFit="0" vertical="bottom" wrapText="1"/>
    </xf>
    <xf borderId="1" fillId="12" fontId="7" numFmtId="168" xfId="0" applyAlignment="1" applyBorder="1" applyFont="1" applyNumberFormat="1">
      <alignment horizontal="center" shrinkToFit="0" vertical="bottom" wrapText="1"/>
    </xf>
    <xf borderId="1" fillId="12" fontId="7" numFmtId="167" xfId="0" applyAlignment="1" applyBorder="1" applyFont="1" applyNumberFormat="1">
      <alignment horizontal="center" shrinkToFit="0" vertical="bottom" wrapText="1"/>
    </xf>
    <xf borderId="0" fillId="0" fontId="7" numFmtId="0" xfId="0" applyAlignment="1" applyFont="1">
      <alignment shrinkToFit="0" vertical="bottom" wrapText="1"/>
    </xf>
    <xf borderId="19" fillId="0" fontId="4" numFmtId="0" xfId="0" applyAlignment="1" applyBorder="1" applyFont="1">
      <alignment vertical="center"/>
    </xf>
    <xf borderId="0" fillId="0" fontId="4" numFmtId="166" xfId="0" applyAlignment="1" applyFont="1" applyNumberFormat="1">
      <alignment vertical="bottom"/>
    </xf>
    <xf borderId="0" fillId="0" fontId="4" numFmtId="168" xfId="0" applyAlignment="1" applyFont="1" applyNumberFormat="1">
      <alignment vertical="bottom"/>
    </xf>
    <xf borderId="0" fillId="0" fontId="9" numFmtId="0" xfId="0" applyAlignment="1" applyFont="1">
      <alignment vertical="center"/>
    </xf>
    <xf borderId="19" fillId="0" fontId="9" numFmtId="0" xfId="0" applyAlignment="1" applyBorder="1" applyFont="1">
      <alignment vertical="center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left" shrinkToFit="0" vertical="bottom" wrapText="1"/>
    </xf>
    <xf borderId="0" fillId="0" fontId="2" numFmtId="168" xfId="0" applyAlignment="1" applyFont="1" applyNumberFormat="1">
      <alignment vertical="center"/>
    </xf>
    <xf borderId="0" fillId="0" fontId="2" numFmtId="167" xfId="0" applyAlignment="1" applyFont="1" applyNumberFormat="1">
      <alignment vertical="center"/>
    </xf>
    <xf borderId="0" fillId="0" fontId="2" numFmtId="0" xfId="0" applyAlignment="1" applyFont="1">
      <alignment horizontal="center" vertical="center"/>
    </xf>
    <xf borderId="0" fillId="0" fontId="1" numFmtId="0" xfId="0" applyAlignment="1" applyFont="1">
      <alignment horizontal="right" vertical="center"/>
    </xf>
    <xf borderId="1" fillId="17" fontId="1" numFmtId="0" xfId="0" applyAlignment="1" applyBorder="1" applyFill="1" applyFont="1">
      <alignment vertical="center"/>
    </xf>
    <xf borderId="1" fillId="17" fontId="2" numFmtId="0" xfId="0" applyAlignment="1" applyBorder="1" applyFont="1">
      <alignment vertical="center"/>
    </xf>
    <xf borderId="0" fillId="0" fontId="2" numFmtId="166" xfId="0" applyAlignment="1" applyFont="1" applyNumberFormat="1">
      <alignment horizontal="center" vertical="center"/>
    </xf>
    <xf borderId="1" fillId="4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1" fillId="5" fontId="2" numFmtId="0" xfId="0" applyAlignment="1" applyBorder="1" applyFont="1">
      <alignment horizontal="center" shrinkToFit="0" vertical="center" wrapText="1"/>
    </xf>
    <xf borderId="0" fillId="0" fontId="2" numFmtId="170" xfId="0" applyAlignment="1" applyFont="1" applyNumberFormat="1">
      <alignment vertical="center"/>
    </xf>
    <xf borderId="0" fillId="0" fontId="2" numFmtId="3" xfId="0" applyAlignment="1" applyFont="1" applyNumberFormat="1">
      <alignment vertical="center"/>
    </xf>
    <xf borderId="0" fillId="0" fontId="2" numFmtId="166" xfId="0" applyAlignment="1" applyFont="1" applyNumberFormat="1">
      <alignment vertical="center"/>
    </xf>
    <xf borderId="0" fillId="0" fontId="2" numFmtId="171" xfId="0" applyAlignment="1" applyFont="1" applyNumberFormat="1">
      <alignment vertical="center"/>
    </xf>
    <xf borderId="0" fillId="0" fontId="10" numFmtId="0" xfId="0" applyAlignment="1" applyFont="1">
      <alignment vertical="center"/>
    </xf>
    <xf borderId="0" fillId="0" fontId="11" numFmtId="0" xfId="0" applyAlignment="1" applyFont="1">
      <alignment vertical="center"/>
    </xf>
    <xf borderId="0" fillId="0" fontId="12" numFmtId="168" xfId="0" applyAlignment="1" applyFont="1" applyNumberFormat="1">
      <alignment vertical="center"/>
    </xf>
    <xf borderId="0" fillId="0" fontId="12" numFmtId="167" xfId="0" applyAlignment="1" applyFont="1" applyNumberFormat="1">
      <alignment vertical="center"/>
    </xf>
    <xf borderId="0" fillId="0" fontId="12" numFmtId="166" xfId="0" applyAlignment="1" applyFont="1" applyNumberFormat="1">
      <alignment horizontal="center" vertical="center"/>
    </xf>
    <xf borderId="0" fillId="0" fontId="2" numFmtId="0" xfId="0" applyAlignment="1" applyFont="1">
      <alignment shrinkToFit="0" vertical="center" wrapText="1"/>
    </xf>
    <xf borderId="1" fillId="10" fontId="2" numFmtId="0" xfId="0" applyAlignment="1" applyBorder="1" applyFont="1">
      <alignment vertical="center"/>
    </xf>
    <xf borderId="1" fillId="10" fontId="2" numFmtId="170" xfId="0" applyAlignment="1" applyBorder="1" applyFont="1" applyNumberFormat="1">
      <alignment vertical="center"/>
    </xf>
    <xf borderId="1" fillId="10" fontId="2" numFmtId="3" xfId="0" applyAlignment="1" applyBorder="1" applyFont="1" applyNumberFormat="1">
      <alignment vertical="center"/>
    </xf>
    <xf borderId="1" fillId="10" fontId="2" numFmtId="166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1" fillId="7" fontId="1" numFmtId="0" xfId="0" applyAlignment="1" applyBorder="1" applyFont="1">
      <alignment vertical="center"/>
    </xf>
    <xf borderId="1" fillId="7" fontId="2" numFmtId="167" xfId="0" applyAlignment="1" applyBorder="1" applyFont="1" applyNumberFormat="1">
      <alignment vertical="center"/>
    </xf>
    <xf borderId="1" fillId="7" fontId="1" numFmtId="167" xfId="0" applyAlignment="1" applyBorder="1" applyFont="1" applyNumberFormat="1">
      <alignment vertical="center"/>
    </xf>
    <xf borderId="0" fillId="0" fontId="2" numFmtId="164" xfId="0" applyAlignment="1" applyFont="1" applyNumberFormat="1">
      <alignment vertical="center"/>
    </xf>
    <xf borderId="1" fillId="7" fontId="2" numFmtId="168" xfId="0" applyAlignment="1" applyBorder="1" applyFont="1" applyNumberFormat="1">
      <alignment vertical="center"/>
    </xf>
    <xf borderId="1" fillId="7" fontId="1" numFmtId="168" xfId="0" applyAlignment="1" applyBorder="1" applyFont="1" applyNumberFormat="1">
      <alignment vertical="center"/>
    </xf>
    <xf borderId="0" fillId="0" fontId="12" numFmtId="0" xfId="0" applyAlignment="1" applyFont="1">
      <alignment vertical="center"/>
    </xf>
    <xf borderId="1" fillId="13" fontId="1" numFmtId="0" xfId="0" applyAlignment="1" applyBorder="1" applyFont="1">
      <alignment vertical="center"/>
    </xf>
    <xf borderId="1" fillId="13" fontId="2" numFmtId="167" xfId="0" applyAlignment="1" applyBorder="1" applyFont="1" applyNumberFormat="1">
      <alignment vertical="center"/>
    </xf>
    <xf borderId="1" fillId="13" fontId="1" numFmtId="167" xfId="0" applyAlignment="1" applyBorder="1" applyFont="1" applyNumberFormat="1">
      <alignment vertical="center"/>
    </xf>
    <xf borderId="1" fillId="13" fontId="2" numFmtId="168" xfId="0" applyAlignment="1" applyBorder="1" applyFont="1" applyNumberFormat="1">
      <alignment vertical="center"/>
    </xf>
    <xf borderId="1" fillId="13" fontId="1" numFmtId="168" xfId="0" applyAlignment="1" applyBorder="1" applyFont="1" applyNumberFormat="1">
      <alignment vertical="center"/>
    </xf>
    <xf borderId="0" fillId="0" fontId="1" numFmtId="164" xfId="0" applyAlignment="1" applyFont="1" applyNumberFormat="1">
      <alignment vertical="center"/>
    </xf>
    <xf borderId="0" fillId="0" fontId="14" numFmtId="0" xfId="0" applyAlignment="1" applyFont="1">
      <alignment horizontal="center" vertical="center"/>
    </xf>
    <xf borderId="0" fillId="0" fontId="14" numFmtId="0" xfId="0" applyAlignment="1" applyFont="1">
      <alignment vertical="center"/>
    </xf>
    <xf borderId="0" fillId="0" fontId="14" numFmtId="167" xfId="0" applyAlignment="1" applyFont="1" applyNumberFormat="1">
      <alignment vertical="center"/>
    </xf>
    <xf borderId="0" fillId="0" fontId="15" numFmtId="164" xfId="0" applyAlignment="1" applyFont="1" applyNumberFormat="1">
      <alignment vertical="center"/>
    </xf>
    <xf borderId="0" fillId="0" fontId="1" numFmtId="168" xfId="0" applyAlignment="1" applyFont="1" applyNumberFormat="1">
      <alignment vertical="center"/>
    </xf>
    <xf borderId="1" fillId="4" fontId="7" numFmtId="0" xfId="0" applyAlignment="1" applyBorder="1" applyFont="1">
      <alignment horizontal="center" shrinkToFit="0" vertical="center" wrapText="1"/>
    </xf>
    <xf borderId="1" fillId="4" fontId="16" numFmtId="0" xfId="0" applyAlignment="1" applyBorder="1" applyFont="1">
      <alignment horizontal="center" shrinkToFit="0" vertical="center" wrapText="1"/>
    </xf>
    <xf borderId="1" fillId="18" fontId="16" numFmtId="0" xfId="0" applyAlignment="1" applyBorder="1" applyFill="1" applyFont="1">
      <alignment horizontal="center" shrinkToFit="0" vertical="center" wrapText="1"/>
    </xf>
    <xf borderId="1" fillId="4" fontId="16" numFmtId="167" xfId="0" applyAlignment="1" applyBorder="1" applyFont="1" applyNumberFormat="1">
      <alignment horizontal="center" shrinkToFit="0" vertical="center" wrapText="1"/>
    </xf>
    <xf borderId="1" fillId="7" fontId="17" numFmtId="164" xfId="0" applyAlignment="1" applyBorder="1" applyFont="1" applyNumberFormat="1">
      <alignment horizontal="center" shrinkToFit="1" vertical="center" wrapText="0"/>
    </xf>
    <xf borderId="1" fillId="7" fontId="17" numFmtId="164" xfId="0" applyAlignment="1" applyBorder="1" applyFont="1" applyNumberFormat="1">
      <alignment horizontal="center" shrinkToFit="0" vertical="center" wrapText="1"/>
    </xf>
    <xf borderId="1" fillId="4" fontId="16" numFmtId="168" xfId="0" applyAlignment="1" applyBorder="1" applyFont="1" applyNumberFormat="1">
      <alignment horizontal="center" shrinkToFit="0" vertical="center" wrapText="1"/>
    </xf>
    <xf borderId="1" fillId="7" fontId="16" numFmtId="168" xfId="0" applyAlignment="1" applyBorder="1" applyFont="1" applyNumberFormat="1">
      <alignment horizontal="center" shrinkToFit="0" vertical="center" wrapText="1"/>
    </xf>
    <xf borderId="1" fillId="5" fontId="7" numFmtId="0" xfId="0" applyAlignment="1" applyBorder="1" applyFont="1">
      <alignment horizontal="center" shrinkToFit="0" vertical="center" wrapText="1"/>
    </xf>
    <xf borderId="1" fillId="14" fontId="16" numFmtId="168" xfId="0" applyAlignment="1" applyBorder="1" applyFont="1" applyNumberFormat="1">
      <alignment horizontal="center" vertical="center"/>
    </xf>
    <xf borderId="0" fillId="0" fontId="4" numFmtId="0" xfId="0" applyAlignment="1" applyFont="1">
      <alignment vertical="bottom"/>
    </xf>
    <xf borderId="19" fillId="0" fontId="4" numFmtId="167" xfId="0" applyAlignment="1" applyBorder="1" applyFont="1" applyNumberFormat="1">
      <alignment vertical="center"/>
    </xf>
    <xf borderId="0" fillId="0" fontId="2" numFmtId="0" xfId="0" applyAlignment="1" applyFont="1">
      <alignment vertical="bottom"/>
    </xf>
    <xf borderId="0" fillId="0" fontId="2" numFmtId="167" xfId="0" applyAlignment="1" applyFont="1" applyNumberFormat="1">
      <alignment vertical="bottom"/>
    </xf>
    <xf borderId="0" fillId="0" fontId="4" numFmtId="167" xfId="0" applyAlignment="1" applyFont="1" applyNumberFormat="1">
      <alignment vertical="bottom"/>
    </xf>
    <xf borderId="0" fillId="0" fontId="4" numFmtId="164" xfId="0" applyAlignment="1" applyFont="1" applyNumberFormat="1">
      <alignment vertical="bottom"/>
    </xf>
    <xf borderId="20" fillId="0" fontId="4" numFmtId="167" xfId="0" applyAlignment="1" applyBorder="1" applyFont="1" applyNumberFormat="1">
      <alignment vertical="center"/>
    </xf>
    <xf borderId="1" fillId="18" fontId="4" numFmtId="0" xfId="0" applyAlignment="1" applyBorder="1" applyFont="1">
      <alignment vertical="bottom"/>
    </xf>
    <xf borderId="21" fillId="18" fontId="4" numFmtId="167" xfId="0" applyAlignment="1" applyBorder="1" applyFont="1" applyNumberFormat="1">
      <alignment vertical="center"/>
    </xf>
    <xf borderId="0" fillId="0" fontId="18" numFmtId="168" xfId="0" applyAlignment="1" applyFont="1" applyNumberFormat="1">
      <alignment vertical="bottom"/>
    </xf>
    <xf borderId="1" fillId="19" fontId="2" numFmtId="0" xfId="0" applyAlignment="1" applyBorder="1" applyFill="1" applyFont="1">
      <alignment vertical="center"/>
    </xf>
    <xf borderId="1" fillId="19" fontId="4" numFmtId="167" xfId="0" applyAlignment="1" applyBorder="1" applyFont="1" applyNumberFormat="1">
      <alignment vertical="center"/>
    </xf>
    <xf borderId="1" fillId="19" fontId="4" numFmtId="164" xfId="0" applyAlignment="1" applyBorder="1" applyFont="1" applyNumberFormat="1">
      <alignment vertical="center"/>
    </xf>
    <xf borderId="1" fillId="19" fontId="2" numFmtId="168" xfId="0" applyAlignment="1" applyBorder="1" applyFont="1" applyNumberFormat="1">
      <alignment vertical="center"/>
    </xf>
    <xf borderId="0" fillId="0" fontId="19" numFmtId="0" xfId="0" applyAlignment="1" applyFont="1">
      <alignment vertical="center"/>
    </xf>
    <xf borderId="0" fillId="0" fontId="19" numFmtId="167" xfId="0" applyAlignment="1" applyFont="1" applyNumberFormat="1">
      <alignment vertical="center"/>
    </xf>
    <xf borderId="1" fillId="4" fontId="4" numFmtId="0" xfId="0" applyAlignment="1" applyBorder="1" applyFont="1">
      <alignment horizontal="center" shrinkToFit="0" vertical="center" wrapText="1"/>
    </xf>
    <xf borderId="1" fillId="10" fontId="4" numFmtId="168" xfId="0" applyAlignment="1" applyBorder="1" applyFont="1" applyNumberFormat="1">
      <alignment horizontal="center" shrinkToFit="0" vertical="center" wrapText="1"/>
    </xf>
    <xf borderId="1" fillId="20" fontId="4" numFmtId="168" xfId="0" applyAlignment="1" applyBorder="1" applyFill="1" applyFont="1" applyNumberFormat="1">
      <alignment horizontal="center" shrinkToFit="0" vertical="center" wrapText="1"/>
    </xf>
    <xf borderId="1" fillId="6" fontId="4" numFmtId="167" xfId="0" applyAlignment="1" applyBorder="1" applyFont="1" applyNumberFormat="1">
      <alignment horizontal="center" shrinkToFit="0" vertical="center" wrapText="1"/>
    </xf>
    <xf borderId="1" fillId="21" fontId="4" numFmtId="167" xfId="0" applyAlignment="1" applyBorder="1" applyFill="1" applyFont="1" applyNumberFormat="1">
      <alignment horizontal="center" shrinkToFit="0" vertical="center" wrapText="1"/>
    </xf>
    <xf borderId="1" fillId="4" fontId="4" numFmtId="168" xfId="0" applyAlignment="1" applyBorder="1" applyFont="1" applyNumberFormat="1">
      <alignment horizontal="center" shrinkToFit="0" vertical="center" wrapText="1"/>
    </xf>
    <xf borderId="1" fillId="4" fontId="4" numFmtId="167" xfId="0" applyAlignment="1" applyBorder="1" applyFont="1" applyNumberForma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18" fillId="4" fontId="4" numFmtId="0" xfId="0" applyAlignment="1" applyBorder="1" applyFont="1">
      <alignment horizontal="center" shrinkToFit="0" vertical="center" wrapText="1"/>
    </xf>
    <xf borderId="18" fillId="10" fontId="4" numFmtId="168" xfId="0" applyAlignment="1" applyBorder="1" applyFont="1" applyNumberFormat="1">
      <alignment horizontal="center" shrinkToFit="0" vertical="center" wrapText="1"/>
    </xf>
    <xf borderId="18" fillId="20" fontId="4" numFmtId="168" xfId="0" applyAlignment="1" applyBorder="1" applyFont="1" applyNumberFormat="1">
      <alignment horizontal="center" shrinkToFit="0" vertical="center" wrapText="1"/>
    </xf>
    <xf borderId="18" fillId="6" fontId="4" numFmtId="167" xfId="0" applyAlignment="1" applyBorder="1" applyFont="1" applyNumberFormat="1">
      <alignment horizontal="center" shrinkToFit="0" vertical="center" wrapText="1"/>
    </xf>
    <xf borderId="18" fillId="21" fontId="4" numFmtId="167" xfId="0" applyAlignment="1" applyBorder="1" applyFont="1" applyNumberFormat="1">
      <alignment horizontal="center" shrinkToFit="0" vertical="center" wrapText="1"/>
    </xf>
    <xf borderId="0" fillId="0" fontId="9" numFmtId="168" xfId="0" applyAlignment="1" applyFont="1" applyNumberFormat="1">
      <alignment vertical="center"/>
    </xf>
    <xf borderId="0" fillId="0" fontId="9" numFmtId="167" xfId="0" applyAlignment="1" applyFont="1" applyNumberFormat="1">
      <alignment vertical="center"/>
    </xf>
    <xf borderId="0" fillId="0" fontId="20" numFmtId="0" xfId="0" applyAlignment="1" applyFont="1">
      <alignment vertical="bottom"/>
    </xf>
    <xf borderId="0" fillId="0" fontId="9" numFmtId="49" xfId="0" applyAlignment="1" applyFont="1" applyNumberFormat="1">
      <alignment vertical="bottom"/>
    </xf>
    <xf borderId="0" fillId="0" fontId="21" numFmtId="0" xfId="0" applyAlignment="1" applyFont="1">
      <alignment vertical="center"/>
    </xf>
    <xf borderId="0" fillId="0" fontId="2" numFmtId="49" xfId="0" applyAlignment="1" applyFont="1" applyNumberFormat="1">
      <alignment vertical="center"/>
    </xf>
    <xf borderId="1" fillId="7" fontId="2" numFmtId="166" xfId="0" applyAlignment="1" applyBorder="1" applyFont="1" applyNumberFormat="1">
      <alignment vertical="center"/>
    </xf>
    <xf borderId="1" fillId="22" fontId="2" numFmtId="168" xfId="0" applyAlignment="1" applyBorder="1" applyFill="1" applyFont="1" applyNumberFormat="1">
      <alignment vertical="center"/>
    </xf>
    <xf borderId="1" fillId="23" fontId="4" numFmtId="0" xfId="0" applyAlignment="1" applyBorder="1" applyFill="1" applyFont="1">
      <alignment horizontal="center" shrinkToFit="0" vertical="center" wrapText="1"/>
    </xf>
    <xf borderId="0" fillId="23" fontId="4" numFmtId="0" xfId="0" applyAlignment="1" applyFont="1">
      <alignment horizontal="center" shrinkToFit="0" vertical="center" wrapText="1"/>
    </xf>
    <xf borderId="0" fillId="23" fontId="4" numFmtId="0" xfId="0" applyAlignment="1" applyFont="1">
      <alignment horizontal="center" shrinkToFit="0" vertical="top" wrapText="1"/>
    </xf>
    <xf borderId="0" fillId="23" fontId="4" numFmtId="49" xfId="0" applyAlignment="1" applyFont="1" applyNumberFormat="1">
      <alignment horizontal="center" shrinkToFit="0" vertical="top" wrapText="1"/>
    </xf>
    <xf borderId="0" fillId="23" fontId="4" numFmtId="166" xfId="0" applyAlignment="1" applyFont="1" applyNumberFormat="1">
      <alignment horizontal="center" shrinkToFit="0" vertical="top" wrapText="1"/>
    </xf>
    <xf borderId="1" fillId="23" fontId="2" numFmtId="166" xfId="0" applyAlignment="1" applyBorder="1" applyFont="1" applyNumberFormat="1">
      <alignment horizontal="center" shrinkToFit="0" vertical="center" wrapText="1"/>
    </xf>
    <xf borderId="1" fillId="23" fontId="2" numFmtId="168" xfId="0" applyAlignment="1" applyBorder="1" applyFont="1" applyNumberFormat="1">
      <alignment horizontal="center" shrinkToFit="0" vertical="center" wrapText="1"/>
    </xf>
    <xf borderId="1" fillId="23" fontId="2" numFmtId="164" xfId="0" applyAlignment="1" applyBorder="1" applyFont="1" applyNumberFormat="1">
      <alignment horizontal="center" shrinkToFit="0" vertical="center" wrapText="1"/>
    </xf>
    <xf borderId="1" fillId="23" fontId="4" numFmtId="0" xfId="0" applyAlignment="1" applyBorder="1" applyFont="1">
      <alignment horizontal="center" shrinkToFit="0" vertical="top" wrapText="1"/>
    </xf>
    <xf borderId="0" fillId="4" fontId="9" numFmtId="167" xfId="0" applyAlignment="1" applyFont="1" applyNumberFormat="1">
      <alignment vertical="bottom"/>
    </xf>
    <xf borderId="0" fillId="4" fontId="4" numFmtId="0" xfId="0" applyAlignment="1" applyFont="1">
      <alignment horizontal="center" vertical="bottom"/>
    </xf>
    <xf borderId="0" fillId="4" fontId="2" numFmtId="0" xfId="0" applyAlignment="1" applyFont="1">
      <alignment vertical="bottom"/>
    </xf>
    <xf borderId="0" fillId="4" fontId="2" numFmtId="49" xfId="0" applyAlignment="1" applyFont="1" applyNumberFormat="1">
      <alignment vertical="bottom"/>
    </xf>
    <xf borderId="0" fillId="4" fontId="2" numFmtId="172" xfId="0" applyAlignment="1" applyFont="1" applyNumberFormat="1">
      <alignment vertical="bottom"/>
    </xf>
    <xf borderId="0" fillId="4" fontId="2" numFmtId="173" xfId="0" applyAlignment="1" applyFont="1" applyNumberFormat="1">
      <alignment vertical="bottom"/>
    </xf>
    <xf borderId="0" fillId="4" fontId="2" numFmtId="174" xfId="0" applyAlignment="1" applyFont="1" applyNumberFormat="1">
      <alignment vertical="bottom"/>
    </xf>
    <xf borderId="0" fillId="4" fontId="2" numFmtId="166" xfId="0" applyAlignment="1" applyFont="1" applyNumberFormat="1">
      <alignment vertical="bottom"/>
    </xf>
    <xf borderId="0" fillId="4" fontId="9" numFmtId="164" xfId="0" applyAlignment="1" applyFont="1" applyNumberFormat="1">
      <alignment vertical="bottom"/>
    </xf>
    <xf borderId="0" fillId="4" fontId="9" numFmtId="168" xfId="0" applyAlignment="1" applyFont="1" applyNumberFormat="1">
      <alignment vertical="bottom"/>
    </xf>
    <xf borderId="0" fillId="24" fontId="9" numFmtId="167" xfId="0" applyAlignment="1" applyFill="1" applyFont="1" applyNumberFormat="1">
      <alignment vertical="bottom"/>
    </xf>
    <xf borderId="0" fillId="24" fontId="4" numFmtId="0" xfId="0" applyAlignment="1" applyFont="1">
      <alignment horizontal="center" vertical="bottom"/>
    </xf>
    <xf borderId="0" fillId="24" fontId="2" numFmtId="0" xfId="0" applyAlignment="1" applyFont="1">
      <alignment vertical="bottom"/>
    </xf>
    <xf borderId="0" fillId="24" fontId="2" numFmtId="49" xfId="0" applyAlignment="1" applyFont="1" applyNumberFormat="1">
      <alignment vertical="bottom"/>
    </xf>
    <xf borderId="0" fillId="24" fontId="2" numFmtId="172" xfId="0" applyAlignment="1" applyFont="1" applyNumberFormat="1">
      <alignment vertical="bottom"/>
    </xf>
    <xf borderId="0" fillId="24" fontId="2" numFmtId="173" xfId="0" applyAlignment="1" applyFont="1" applyNumberFormat="1">
      <alignment vertical="bottom"/>
    </xf>
    <xf borderId="0" fillId="24" fontId="2" numFmtId="174" xfId="0" applyAlignment="1" applyFont="1" applyNumberFormat="1">
      <alignment vertical="bottom"/>
    </xf>
    <xf borderId="0" fillId="24" fontId="2" numFmtId="166" xfId="0" applyAlignment="1" applyFont="1" applyNumberFormat="1">
      <alignment vertical="bottom"/>
    </xf>
    <xf borderId="0" fillId="24" fontId="9" numFmtId="164" xfId="0" applyAlignment="1" applyFont="1" applyNumberFormat="1">
      <alignment vertical="bottom"/>
    </xf>
    <xf borderId="0" fillId="24" fontId="9" numFmtId="168" xfId="0" applyAlignment="1" applyFont="1" applyNumberFormat="1">
      <alignment vertical="bottom"/>
    </xf>
    <xf borderId="0" fillId="24" fontId="2" numFmtId="175" xfId="0" applyAlignment="1" applyFont="1" applyNumberFormat="1">
      <alignment vertical="bottom"/>
    </xf>
    <xf borderId="0" fillId="4" fontId="2" numFmtId="175" xfId="0" applyAlignment="1" applyFont="1" applyNumberFormat="1">
      <alignment vertical="bottom"/>
    </xf>
    <xf borderId="21" fillId="24" fontId="2" numFmtId="49" xfId="0" applyAlignment="1" applyBorder="1" applyFont="1" applyNumberFormat="1">
      <alignment vertical="bottom"/>
    </xf>
    <xf borderId="0" fillId="4" fontId="22" numFmtId="49" xfId="0" applyAlignment="1" applyFont="1" applyNumberFormat="1">
      <alignment vertical="bottom"/>
    </xf>
    <xf borderId="0" fillId="24" fontId="22" numFmtId="49" xfId="0" applyAlignment="1" applyFont="1" applyNumberFormat="1">
      <alignment vertical="bottom"/>
    </xf>
    <xf borderId="0" fillId="4" fontId="22" numFmtId="0" xfId="0" applyAlignment="1" applyFont="1">
      <alignment vertical="center"/>
    </xf>
    <xf borderId="0" fillId="4" fontId="22" numFmtId="49" xfId="0" applyAlignment="1" applyFont="1" applyNumberFormat="1">
      <alignment vertical="center"/>
    </xf>
    <xf borderId="0" fillId="4" fontId="22" numFmtId="172" xfId="0" applyAlignment="1" applyFont="1" applyNumberFormat="1">
      <alignment vertical="center"/>
    </xf>
    <xf borderId="0" fillId="4" fontId="22" numFmtId="173" xfId="0" applyAlignment="1" applyFont="1" applyNumberFormat="1">
      <alignment vertical="center"/>
    </xf>
    <xf borderId="0" fillId="4" fontId="22" numFmtId="174" xfId="0" applyAlignment="1" applyFont="1" applyNumberFormat="1">
      <alignment vertical="center"/>
    </xf>
    <xf borderId="0" fillId="4" fontId="22" numFmtId="174" xfId="0" applyAlignment="1" applyFont="1" applyNumberFormat="1">
      <alignment vertical="bottom"/>
    </xf>
    <xf borderId="0" fillId="4" fontId="22" numFmtId="166" xfId="0" applyAlignment="1" applyFont="1" applyNumberFormat="1">
      <alignment vertical="bottom"/>
    </xf>
    <xf borderId="0" fillId="24" fontId="22" numFmtId="0" xfId="0" applyAlignment="1" applyFont="1">
      <alignment vertical="center"/>
    </xf>
    <xf borderId="0" fillId="24" fontId="22" numFmtId="49" xfId="0" applyAlignment="1" applyFont="1" applyNumberFormat="1">
      <alignment vertical="center"/>
    </xf>
    <xf borderId="0" fillId="24" fontId="22" numFmtId="172" xfId="0" applyAlignment="1" applyFont="1" applyNumberFormat="1">
      <alignment vertical="center"/>
    </xf>
    <xf borderId="0" fillId="24" fontId="22" numFmtId="173" xfId="0" applyAlignment="1" applyFont="1" applyNumberFormat="1">
      <alignment vertical="center"/>
    </xf>
    <xf borderId="0" fillId="24" fontId="22" numFmtId="174" xfId="0" applyAlignment="1" applyFont="1" applyNumberFormat="1">
      <alignment vertical="center"/>
    </xf>
    <xf borderId="0" fillId="24" fontId="22" numFmtId="174" xfId="0" applyAlignment="1" applyFont="1" applyNumberFormat="1">
      <alignment vertical="bottom"/>
    </xf>
    <xf borderId="0" fillId="24" fontId="22" numFmtId="166" xfId="0" applyAlignment="1" applyFont="1" applyNumberFormat="1">
      <alignment vertical="bottom"/>
    </xf>
    <xf borderId="0" fillId="4" fontId="22" numFmtId="0" xfId="0" applyAlignment="1" applyFont="1">
      <alignment vertical="bottom"/>
    </xf>
    <xf borderId="0" fillId="4" fontId="22" numFmtId="172" xfId="0" applyAlignment="1" applyFont="1" applyNumberFormat="1">
      <alignment vertical="bottom"/>
    </xf>
    <xf borderId="0" fillId="4" fontId="22" numFmtId="173" xfId="0" applyAlignment="1" applyFont="1" applyNumberFormat="1">
      <alignment vertical="bottom"/>
    </xf>
    <xf borderId="0" fillId="24" fontId="22" numFmtId="0" xfId="0" applyAlignment="1" applyFont="1">
      <alignment vertical="bottom"/>
    </xf>
    <xf borderId="0" fillId="24" fontId="22" numFmtId="172" xfId="0" applyAlignment="1" applyFont="1" applyNumberFormat="1">
      <alignment vertical="bottom"/>
    </xf>
    <xf borderId="0" fillId="24" fontId="22" numFmtId="173" xfId="0" applyAlignment="1" applyFont="1" applyNumberFormat="1">
      <alignment vertical="bottom"/>
    </xf>
  </cellXfs>
  <cellStyles count="1">
    <cellStyle xfId="0" name="Normal" builtinId="0"/>
  </cellStyles>
  <dxfs count="2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none"/>
      </fill>
      <border/>
    </dxf>
  </dxfs>
</styleSheet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externalLink" Target="externalLinks/externalLink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Stella/Reports/Sell%20Thru/2024%20Halloween%20Harvest%20Analysis%20whst%2009.22.24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Ahold_List"/>
      <sheetName val="Ahold_List_Pivot"/>
      <sheetName val="ItemCost"/>
      <sheetName val="UPC Correction"/>
      <sheetName val="Data_TY"/>
      <sheetName val="Data_LY"/>
      <sheetName val="Pivot_Brand_TY"/>
      <sheetName val="Pivot_Brand_LY"/>
      <sheetName val="Pivot_Segment"/>
      <sheetName val="Brand_v2"/>
      <sheetName val="Brand"/>
      <sheetName val="Segment"/>
      <sheetName val="All Brands"/>
      <sheetName val="AHOLD"/>
      <sheetName val="GM"/>
      <sheetName val="GF"/>
      <sheetName val="SS"/>
      <sheetName val="HRD"/>
      <sheetName val="Pivot_Item"/>
      <sheetName val="Pivot_Vendor"/>
      <sheetName val="MSS_Item"/>
      <sheetName val="Item_Data"/>
      <sheetName val="Pivot_Item_SubCat"/>
      <sheetName val="TopBottom"/>
      <sheetName val="Pivot_ItemData"/>
      <sheetName val="Pivot_ItemData (2)"/>
      <sheetName val="Sku Count"/>
      <sheetName val="Pivot_Item_SubCat (2)"/>
      <sheetName val="Top 10 ST"/>
      <sheetName val="Analysis"/>
      <sheetName val="MSS_Item_2023"/>
      <sheetName val="MSS_Item_2022"/>
      <sheetName val="MSS_Item_2021"/>
      <sheetName val="MSS_Item_2020"/>
      <sheetName val="All Brands_LY"/>
      <sheetName val="AHOLD_LY"/>
      <sheetName val="GM_LY"/>
      <sheetName val="GF_LY"/>
      <sheetName val="SS_LY"/>
      <sheetName val="HRD_LY"/>
      <sheetName val="Item_Data_LY"/>
      <sheetName val="Pivot_Item_LY"/>
      <sheetName val="Pivot_ItemData_LY"/>
      <sheetName val="Pivot_ItemData_LY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4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5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/>
  </sheetViews>
  <sheetFormatPr customHeight="1" defaultColWidth="11.22" defaultRowHeight="15.0"/>
  <cols>
    <col customWidth="1" min="1" max="1" width="12.67"/>
    <col customWidth="1" min="2" max="3" width="9.67"/>
    <col customWidth="1" min="4" max="5" width="10.11"/>
    <col customWidth="1" min="6" max="6" width="8.78"/>
    <col customWidth="1" min="7" max="8" width="7.67"/>
    <col customWidth="1" min="9" max="9" width="10.11"/>
    <col customWidth="1" min="10" max="10" width="9.67"/>
    <col customWidth="1" min="11" max="11" width="7.67"/>
    <col customWidth="1" min="12" max="12" width="9.22"/>
    <col customWidth="1" min="13" max="13" width="9.11"/>
    <col customWidth="1" min="14" max="14" width="8.67"/>
    <col customWidth="1" min="15" max="21" width="7.67"/>
    <col customWidth="1" min="22" max="26" width="8.56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/>
      <c r="B3" s="2"/>
      <c r="C3" s="2"/>
      <c r="D3" s="2"/>
      <c r="E3" s="2"/>
      <c r="F3" s="2"/>
      <c r="G3" s="2"/>
      <c r="H3" s="2"/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4" t="s">
        <v>2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6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7" t="s">
        <v>3</v>
      </c>
      <c r="B5" s="7" t="s">
        <v>4</v>
      </c>
      <c r="C5" s="8" t="s">
        <v>5</v>
      </c>
      <c r="D5" s="7" t="s">
        <v>6</v>
      </c>
      <c r="E5" s="7" t="s">
        <v>7</v>
      </c>
      <c r="F5" s="7" t="s">
        <v>8</v>
      </c>
      <c r="G5" s="9" t="s">
        <v>9</v>
      </c>
      <c r="H5" s="10" t="s">
        <v>10</v>
      </c>
      <c r="I5" s="10" t="s">
        <v>11</v>
      </c>
      <c r="J5" s="10" t="s">
        <v>12</v>
      </c>
      <c r="K5" s="10" t="s">
        <v>13</v>
      </c>
      <c r="L5" s="11" t="s">
        <v>14</v>
      </c>
      <c r="M5" s="11" t="s">
        <v>15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12" t="s">
        <v>16</v>
      </c>
      <c r="B6" s="12">
        <v>884513.51</v>
      </c>
      <c r="C6" s="12">
        <v>709971.1200000001</v>
      </c>
      <c r="D6" s="13">
        <v>0.19733151390757153</v>
      </c>
      <c r="E6" s="14">
        <v>631288.0</v>
      </c>
      <c r="F6" s="14">
        <v>181682.0</v>
      </c>
      <c r="G6" s="13">
        <v>0.28779574457299995</v>
      </c>
      <c r="H6" s="15">
        <v>3.90776807829064</v>
      </c>
      <c r="I6" s="16">
        <v>2680810.044961132</v>
      </c>
      <c r="J6" s="12">
        <v>1049265.52</v>
      </c>
      <c r="K6" s="13">
        <v>0.6086013173621883</v>
      </c>
      <c r="L6" s="17">
        <v>635222.0</v>
      </c>
      <c r="M6" s="13">
        <v>0.9938068895598704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12" t="s">
        <v>17</v>
      </c>
      <c r="B7" s="12">
        <v>370868.2100000001</v>
      </c>
      <c r="C7" s="12">
        <v>368901.91000000015</v>
      </c>
      <c r="D7" s="13">
        <v>0.005301883383318051</v>
      </c>
      <c r="E7" s="14">
        <v>489427.0</v>
      </c>
      <c r="F7" s="14">
        <v>91112.0</v>
      </c>
      <c r="G7" s="13">
        <v>0.18616055101169326</v>
      </c>
      <c r="H7" s="15">
        <v>4.048883901132673</v>
      </c>
      <c r="I7" s="16">
        <v>1738624.1708965334</v>
      </c>
      <c r="J7" s="12">
        <v>817305.5700000001</v>
      </c>
      <c r="K7" s="13">
        <v>0.5299124539499811</v>
      </c>
      <c r="L7" s="18">
        <v>498786.0</v>
      </c>
      <c r="M7" s="13">
        <v>0.9812364420813736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12" t="s">
        <v>18</v>
      </c>
      <c r="B8" s="12">
        <v>1118267.059999999</v>
      </c>
      <c r="C8" s="12">
        <v>990564.1799999992</v>
      </c>
      <c r="D8" s="13">
        <v>0.11419712210784405</v>
      </c>
      <c r="E8" s="14">
        <v>861113.0</v>
      </c>
      <c r="F8" s="14">
        <v>230861.0</v>
      </c>
      <c r="G8" s="13">
        <v>0.2680960570796167</v>
      </c>
      <c r="H8" s="15">
        <v>4.290738496324625</v>
      </c>
      <c r="I8" s="16">
        <v>3497749.865735881</v>
      </c>
      <c r="J8" s="12">
        <v>1476406.7900000005</v>
      </c>
      <c r="K8" s="13">
        <v>0.5778981211712851</v>
      </c>
      <c r="L8" s="18">
        <v>868061.0</v>
      </c>
      <c r="M8" s="13">
        <v>0.9919959542013752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19" t="s">
        <v>19</v>
      </c>
      <c r="B9" s="20">
        <v>2373648.7799999993</v>
      </c>
      <c r="C9" s="20">
        <v>2069437.2099999995</v>
      </c>
      <c r="D9" s="21">
        <v>0.12816199791782168</v>
      </c>
      <c r="E9" s="22">
        <v>1981828.0</v>
      </c>
      <c r="F9" s="22">
        <v>503655.0</v>
      </c>
      <c r="G9" s="21">
        <v>0.25413658501141373</v>
      </c>
      <c r="H9" s="23">
        <v>4.108838808311244</v>
      </c>
      <c r="I9" s="20">
        <v>7917184.081593547</v>
      </c>
      <c r="J9" s="20">
        <v>3342977.880000001</v>
      </c>
      <c r="K9" s="21">
        <v>0.5777567067346581</v>
      </c>
      <c r="L9" s="24">
        <v>2002069.0</v>
      </c>
      <c r="M9" s="21">
        <v>0.9898899588375826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5" t="s">
        <v>20</v>
      </c>
      <c r="B10" s="12">
        <v>283840.2999999994</v>
      </c>
      <c r="C10" s="12">
        <v>283840.2999999994</v>
      </c>
      <c r="D10" s="13">
        <v>0.0</v>
      </c>
      <c r="E10" s="14">
        <v>251204.0</v>
      </c>
      <c r="F10" s="14">
        <v>71434.0</v>
      </c>
      <c r="G10" s="13">
        <v>0.284366490979443</v>
      </c>
      <c r="H10" s="15">
        <v>3.9734622168715092</v>
      </c>
      <c r="I10" s="16">
        <v>952284.5591903927</v>
      </c>
      <c r="J10" s="12">
        <v>473302.54000000015</v>
      </c>
      <c r="K10" s="13">
        <v>0.5029820283945489</v>
      </c>
      <c r="L10" s="26">
        <v>260202.0</v>
      </c>
      <c r="M10" s="13">
        <v>0.9654191743337869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19" t="s">
        <v>21</v>
      </c>
      <c r="B11" s="20">
        <v>283840.2999999994</v>
      </c>
      <c r="C11" s="20">
        <v>283840.2999999994</v>
      </c>
      <c r="D11" s="21">
        <v>0.0</v>
      </c>
      <c r="E11" s="24">
        <v>251204.0</v>
      </c>
      <c r="F11" s="24">
        <v>71434.0</v>
      </c>
      <c r="G11" s="21">
        <v>0.284366490979443</v>
      </c>
      <c r="H11" s="23">
        <v>3.9734622168715092</v>
      </c>
      <c r="I11" s="20">
        <v>952284.5591903927</v>
      </c>
      <c r="J11" s="20">
        <v>473302.54000000015</v>
      </c>
      <c r="K11" s="21">
        <v>0.5029820283945489</v>
      </c>
      <c r="L11" s="24">
        <v>260202.0</v>
      </c>
      <c r="M11" s="21">
        <v>0.9654191743337869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27" t="s">
        <v>22</v>
      </c>
      <c r="B12" s="28">
        <v>2657489.0799999987</v>
      </c>
      <c r="C12" s="28">
        <v>2353277.509999999</v>
      </c>
      <c r="D12" s="29">
        <v>0.11447330951967638</v>
      </c>
      <c r="E12" s="30">
        <v>2233032.0</v>
      </c>
      <c r="F12" s="30">
        <v>575089.0</v>
      </c>
      <c r="G12" s="29">
        <v>0.25753728562779216</v>
      </c>
      <c r="H12" s="31">
        <v>4.092023165110094</v>
      </c>
      <c r="I12" s="28">
        <v>8869468.64078394</v>
      </c>
      <c r="J12" s="28">
        <v>3816280.420000001</v>
      </c>
      <c r="K12" s="32">
        <v>0.5697284048728883</v>
      </c>
      <c r="L12" s="30">
        <v>2262271.0</v>
      </c>
      <c r="M12" s="29">
        <v>0.9870753769110774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/>
      <c r="B13" s="33"/>
      <c r="C13" s="33"/>
      <c r="D13" s="2"/>
      <c r="E13" s="2"/>
      <c r="F13" s="2"/>
      <c r="G13" s="2"/>
      <c r="H13" s="2"/>
      <c r="I13" s="34"/>
      <c r="J13" s="34"/>
      <c r="K13" s="3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35" t="s">
        <v>23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6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7" t="s">
        <v>3</v>
      </c>
      <c r="B15" s="7" t="s">
        <v>4</v>
      </c>
      <c r="C15" s="8" t="s">
        <v>5</v>
      </c>
      <c r="D15" s="7" t="s">
        <v>6</v>
      </c>
      <c r="E15" s="7" t="s">
        <v>7</v>
      </c>
      <c r="F15" s="7" t="s">
        <v>8</v>
      </c>
      <c r="G15" s="9" t="s">
        <v>9</v>
      </c>
      <c r="H15" s="10" t="s">
        <v>10</v>
      </c>
      <c r="I15" s="10" t="s">
        <v>11</v>
      </c>
      <c r="J15" s="10" t="s">
        <v>12</v>
      </c>
      <c r="K15" s="10" t="s">
        <v>13</v>
      </c>
      <c r="L15" s="11" t="s">
        <v>14</v>
      </c>
      <c r="M15" s="11" t="s">
        <v>15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12" t="s">
        <v>16</v>
      </c>
      <c r="B16" s="12">
        <v>438213.5700000001</v>
      </c>
      <c r="C16" s="12">
        <v>357791.8600000002</v>
      </c>
      <c r="D16" s="13">
        <v>0.18352172435006953</v>
      </c>
      <c r="E16" s="14">
        <v>270724.0</v>
      </c>
      <c r="F16" s="14">
        <v>85778.0</v>
      </c>
      <c r="G16" s="13">
        <v>0.31684667779731385</v>
      </c>
      <c r="H16" s="15">
        <v>4.171137820886477</v>
      </c>
      <c r="I16" s="12">
        <v>1285677.228391598</v>
      </c>
      <c r="J16" s="12">
        <v>508501.1399999998</v>
      </c>
      <c r="K16" s="13">
        <v>0.6044877137350075</v>
      </c>
      <c r="L16" s="17">
        <v>276454.0</v>
      </c>
      <c r="M16" s="13">
        <v>0.9792732244785751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12" t="s">
        <v>17</v>
      </c>
      <c r="B17" s="12">
        <v>187302.44000000003</v>
      </c>
      <c r="C17" s="12">
        <v>185347.01000000004</v>
      </c>
      <c r="D17" s="13">
        <v>0.010439960098757917</v>
      </c>
      <c r="E17" s="14">
        <v>230616.0</v>
      </c>
      <c r="F17" s="14">
        <v>46758.0</v>
      </c>
      <c r="G17" s="13">
        <v>0.20275262774482256</v>
      </c>
      <c r="H17" s="15">
        <v>3.9639635998117977</v>
      </c>
      <c r="I17" s="12">
        <v>868347.9691524182</v>
      </c>
      <c r="J17" s="12">
        <v>417709.3600000001</v>
      </c>
      <c r="K17" s="13">
        <v>0.518960860347586</v>
      </c>
      <c r="L17" s="18">
        <v>239262.0</v>
      </c>
      <c r="M17" s="13">
        <v>0.9638638814354139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12" t="s">
        <v>18</v>
      </c>
      <c r="B18" s="12">
        <v>616202.5899999993</v>
      </c>
      <c r="C18" s="12">
        <v>546499.8199999995</v>
      </c>
      <c r="D18" s="13">
        <v>0.11311664561487789</v>
      </c>
      <c r="E18" s="14">
        <v>389173.0</v>
      </c>
      <c r="F18" s="14">
        <v>124090.0</v>
      </c>
      <c r="G18" s="13">
        <v>0.3188556246193852</v>
      </c>
      <c r="H18" s="15">
        <v>4.4040601176565355</v>
      </c>
      <c r="I18" s="12">
        <v>1794946.9200049425</v>
      </c>
      <c r="J18" s="12">
        <v>765488.6900000004</v>
      </c>
      <c r="K18" s="13">
        <v>0.5735312941744859</v>
      </c>
      <c r="L18" s="18">
        <v>398507.0</v>
      </c>
      <c r="M18" s="13">
        <v>0.9765775758016798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36" t="s">
        <v>19</v>
      </c>
      <c r="B19" s="37">
        <v>1241718.5999999994</v>
      </c>
      <c r="C19" s="37">
        <v>1089638.6899999997</v>
      </c>
      <c r="D19" s="38">
        <v>0.12247534183670905</v>
      </c>
      <c r="E19" s="39">
        <v>890513.0</v>
      </c>
      <c r="F19" s="39">
        <v>256626.0</v>
      </c>
      <c r="G19" s="38">
        <v>0.2881777132955948</v>
      </c>
      <c r="H19" s="40">
        <v>4.246018291209775</v>
      </c>
      <c r="I19" s="37">
        <v>3948972.1175489584</v>
      </c>
      <c r="J19" s="37">
        <v>1691699.1900000004</v>
      </c>
      <c r="K19" s="38">
        <v>0.5716102470103026</v>
      </c>
      <c r="L19" s="41">
        <v>914223.0</v>
      </c>
      <c r="M19" s="38">
        <v>0.9740654085491177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5" t="s">
        <v>20</v>
      </c>
      <c r="B20" s="12">
        <v>162670.65999999974</v>
      </c>
      <c r="C20" s="12">
        <v>162670.65999999974</v>
      </c>
      <c r="D20" s="13">
        <v>0.0</v>
      </c>
      <c r="E20" s="14">
        <v>139582.0</v>
      </c>
      <c r="F20" s="14">
        <v>44492.0</v>
      </c>
      <c r="G20" s="13">
        <v>0.3187517015087905</v>
      </c>
      <c r="H20" s="15">
        <v>3.6561777398183883</v>
      </c>
      <c r="I20" s="12">
        <v>488007.6750189354</v>
      </c>
      <c r="J20" s="12">
        <v>243974.42000000007</v>
      </c>
      <c r="K20" s="13">
        <v>0.5000602808336293</v>
      </c>
      <c r="L20" s="26">
        <v>147412.0</v>
      </c>
      <c r="M20" s="13">
        <v>0.9468835644316609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36" t="s">
        <v>21</v>
      </c>
      <c r="B21" s="37">
        <v>162670.65999999974</v>
      </c>
      <c r="C21" s="37">
        <v>162670.65999999974</v>
      </c>
      <c r="D21" s="38">
        <v>0.0</v>
      </c>
      <c r="E21" s="42">
        <v>139582.0</v>
      </c>
      <c r="F21" s="42">
        <v>44492.0</v>
      </c>
      <c r="G21" s="38">
        <v>0.3187517015087905</v>
      </c>
      <c r="H21" s="40">
        <v>3.6561777398183883</v>
      </c>
      <c r="I21" s="37">
        <v>488007.6750189354</v>
      </c>
      <c r="J21" s="37">
        <v>243974.42000000007</v>
      </c>
      <c r="K21" s="38">
        <v>0.5000602808336293</v>
      </c>
      <c r="L21" s="41">
        <v>147412.0</v>
      </c>
      <c r="M21" s="38">
        <v>0.9468835644316609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3" t="s">
        <v>22</v>
      </c>
      <c r="B22" s="28">
        <v>1404389.259999999</v>
      </c>
      <c r="C22" s="28">
        <v>1252309.3499999994</v>
      </c>
      <c r="D22" s="29">
        <v>0.10828900101386407</v>
      </c>
      <c r="E22" s="30">
        <v>1030095.0</v>
      </c>
      <c r="F22" s="30">
        <v>301118.0</v>
      </c>
      <c r="G22" s="29">
        <v>0.2923206112057626</v>
      </c>
      <c r="H22" s="31">
        <v>4.15886579347631</v>
      </c>
      <c r="I22" s="28">
        <v>4436979.792567894</v>
      </c>
      <c r="J22" s="28">
        <v>1935673.6100000006</v>
      </c>
      <c r="K22" s="32">
        <v>0.5637407199279281</v>
      </c>
      <c r="L22" s="44">
        <v>1061635.0</v>
      </c>
      <c r="M22" s="29">
        <v>0.9702911075840567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5" t="s">
        <v>24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6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7" t="s">
        <v>3</v>
      </c>
      <c r="B25" s="7" t="s">
        <v>4</v>
      </c>
      <c r="C25" s="8" t="s">
        <v>5</v>
      </c>
      <c r="D25" s="7" t="s">
        <v>6</v>
      </c>
      <c r="E25" s="7" t="s">
        <v>7</v>
      </c>
      <c r="F25" s="7" t="s">
        <v>8</v>
      </c>
      <c r="G25" s="9" t="s">
        <v>9</v>
      </c>
      <c r="H25" s="10" t="s">
        <v>10</v>
      </c>
      <c r="I25" s="10" t="s">
        <v>11</v>
      </c>
      <c r="J25" s="10" t="s">
        <v>12</v>
      </c>
      <c r="K25" s="10" t="s">
        <v>13</v>
      </c>
      <c r="L25" s="11" t="s">
        <v>14</v>
      </c>
      <c r="M25" s="11" t="s">
        <v>15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2" t="s">
        <v>16</v>
      </c>
      <c r="B26" s="12">
        <v>446299.93999999994</v>
      </c>
      <c r="C26" s="12">
        <v>352179.25999999995</v>
      </c>
      <c r="D26" s="13">
        <v>0.2108910881771573</v>
      </c>
      <c r="E26" s="14">
        <v>360564.0</v>
      </c>
      <c r="F26" s="14">
        <v>95904.0</v>
      </c>
      <c r="G26" s="13">
        <v>0.2659832928412154</v>
      </c>
      <c r="H26" s="15">
        <v>3.6722061644978305</v>
      </c>
      <c r="I26" s="12">
        <v>1395132.8165695341</v>
      </c>
      <c r="J26" s="12">
        <v>540764.3800000001</v>
      </c>
      <c r="K26" s="13">
        <v>0.6123921869104366</v>
      </c>
      <c r="L26" s="17">
        <v>358768.0</v>
      </c>
      <c r="M26" s="13">
        <v>1.0050060206038443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2" t="s">
        <v>17</v>
      </c>
      <c r="B27" s="12">
        <v>183565.77000000008</v>
      </c>
      <c r="C27" s="12">
        <v>183554.90000000008</v>
      </c>
      <c r="D27" s="13">
        <v>5.9215833104420135E-5</v>
      </c>
      <c r="E27" s="14">
        <v>258811.0</v>
      </c>
      <c r="F27" s="14">
        <v>44354.0</v>
      </c>
      <c r="G27" s="13">
        <v>0.17137602343022515</v>
      </c>
      <c r="H27" s="15">
        <v>4.1384069080579</v>
      </c>
      <c r="I27" s="12">
        <v>870276.2017441151</v>
      </c>
      <c r="J27" s="12">
        <v>399596.21</v>
      </c>
      <c r="K27" s="13">
        <v>0.5408397825895138</v>
      </c>
      <c r="L27" s="18">
        <v>259524.0</v>
      </c>
      <c r="M27" s="13">
        <v>0.9972526625668532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2" t="s">
        <v>18</v>
      </c>
      <c r="B28" s="12">
        <v>502064.4699999997</v>
      </c>
      <c r="C28" s="12">
        <v>444064.35999999975</v>
      </c>
      <c r="D28" s="13">
        <v>0.1155232315084952</v>
      </c>
      <c r="E28" s="14">
        <v>471940.0</v>
      </c>
      <c r="F28" s="14">
        <v>106771.0</v>
      </c>
      <c r="G28" s="13">
        <v>0.22623850489469</v>
      </c>
      <c r="H28" s="15">
        <v>4.159035318579012</v>
      </c>
      <c r="I28" s="12">
        <v>1702802.9457309388</v>
      </c>
      <c r="J28" s="12">
        <v>710918.1000000001</v>
      </c>
      <c r="K28" s="13">
        <v>0.5825012507863415</v>
      </c>
      <c r="L28" s="18">
        <v>469554.0</v>
      </c>
      <c r="M28" s="13">
        <v>1.0050814176857188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36" t="s">
        <v>19</v>
      </c>
      <c r="B29" s="37">
        <v>1131930.1799999997</v>
      </c>
      <c r="C29" s="37">
        <v>979798.5199999998</v>
      </c>
      <c r="D29" s="38">
        <v>0.1344002153913768</v>
      </c>
      <c r="E29" s="39">
        <v>1091315.0</v>
      </c>
      <c r="F29" s="39">
        <v>247029.0</v>
      </c>
      <c r="G29" s="38">
        <v>0.2263590255792324</v>
      </c>
      <c r="H29" s="40">
        <v>3.9663299450671774</v>
      </c>
      <c r="I29" s="37">
        <v>3968211.9640445877</v>
      </c>
      <c r="J29" s="37">
        <v>1651278.6900000002</v>
      </c>
      <c r="K29" s="38">
        <v>0.5838733653942871</v>
      </c>
      <c r="L29" s="41">
        <v>1087846.0</v>
      </c>
      <c r="M29" s="38">
        <v>1.003188870483506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5" t="s">
        <v>20</v>
      </c>
      <c r="B30" s="12">
        <v>121169.63999999965</v>
      </c>
      <c r="C30" s="12">
        <v>121169.63999999965</v>
      </c>
      <c r="D30" s="13">
        <v>0.0</v>
      </c>
      <c r="E30" s="14">
        <v>111622.0</v>
      </c>
      <c r="F30" s="14">
        <v>26942.0</v>
      </c>
      <c r="G30" s="13">
        <v>0.24136818906667146</v>
      </c>
      <c r="H30" s="15">
        <v>4.497425580877428</v>
      </c>
      <c r="I30" s="12">
        <v>464276.88417145726</v>
      </c>
      <c r="J30" s="12">
        <v>229328.1200000001</v>
      </c>
      <c r="K30" s="13">
        <v>0.506053116537869</v>
      </c>
      <c r="L30" s="26">
        <v>112790.0</v>
      </c>
      <c r="M30" s="13">
        <v>0.989644472027662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36" t="s">
        <v>21</v>
      </c>
      <c r="B31" s="37">
        <v>121169.63999999965</v>
      </c>
      <c r="C31" s="37">
        <v>121169.63999999965</v>
      </c>
      <c r="D31" s="38">
        <v>0.0</v>
      </c>
      <c r="E31" s="42">
        <v>111622.0</v>
      </c>
      <c r="F31" s="42">
        <v>26942.0</v>
      </c>
      <c r="G31" s="38">
        <v>0.24136818906667146</v>
      </c>
      <c r="H31" s="40">
        <v>4.497425580877428</v>
      </c>
      <c r="I31" s="37">
        <v>464276.88417145726</v>
      </c>
      <c r="J31" s="37">
        <v>229328.1200000001</v>
      </c>
      <c r="K31" s="38">
        <v>0.506053116537869</v>
      </c>
      <c r="L31" s="41">
        <v>112790.0</v>
      </c>
      <c r="M31" s="38">
        <v>0.989644472027662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3" t="s">
        <v>22</v>
      </c>
      <c r="B32" s="28">
        <v>1253099.8199999994</v>
      </c>
      <c r="C32" s="28">
        <v>1100968.1599999995</v>
      </c>
      <c r="D32" s="29">
        <v>0.12140426291019657</v>
      </c>
      <c r="E32" s="30">
        <v>1202937.0</v>
      </c>
      <c r="F32" s="30">
        <v>273971.0</v>
      </c>
      <c r="G32" s="29">
        <v>0.22775174427255956</v>
      </c>
      <c r="H32" s="31">
        <v>4.01855729256016</v>
      </c>
      <c r="I32" s="28">
        <v>4432488.848216045</v>
      </c>
      <c r="J32" s="28">
        <v>1880606.8100000003</v>
      </c>
      <c r="K32" s="32">
        <v>0.5757221564681673</v>
      </c>
      <c r="L32" s="44">
        <v>1200636.0</v>
      </c>
      <c r="M32" s="29">
        <v>1.0019164842633403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25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6"/>
      <c r="V34" s="2"/>
      <c r="W34" s="2"/>
      <c r="X34" s="2"/>
      <c r="Y34" s="2"/>
      <c r="Z34" s="2"/>
    </row>
    <row r="35" ht="15.75" customHeight="1">
      <c r="A35" s="46"/>
      <c r="B35" s="47" t="s">
        <v>26</v>
      </c>
      <c r="C35" s="48"/>
      <c r="D35" s="49" t="s">
        <v>27</v>
      </c>
      <c r="E35" s="5"/>
      <c r="F35" s="5"/>
      <c r="G35" s="6"/>
      <c r="H35" s="49" t="s">
        <v>8</v>
      </c>
      <c r="I35" s="5"/>
      <c r="J35" s="5"/>
      <c r="K35" s="6"/>
      <c r="L35" s="49" t="s">
        <v>14</v>
      </c>
      <c r="M35" s="5"/>
      <c r="N35" s="5"/>
      <c r="O35" s="6"/>
      <c r="P35" s="50" t="s">
        <v>10</v>
      </c>
      <c r="Q35" s="6"/>
      <c r="R35" s="50" t="s">
        <v>28</v>
      </c>
      <c r="S35" s="6"/>
      <c r="T35" s="51" t="s">
        <v>13</v>
      </c>
      <c r="U35" s="52"/>
      <c r="V35" s="2"/>
      <c r="W35" s="2"/>
      <c r="X35" s="2"/>
      <c r="Y35" s="2"/>
      <c r="Z35" s="2"/>
    </row>
    <row r="36" ht="15.75" customHeight="1">
      <c r="A36" s="53" t="s">
        <v>29</v>
      </c>
      <c r="B36" s="54" t="s">
        <v>30</v>
      </c>
      <c r="C36" s="55" t="s">
        <v>31</v>
      </c>
      <c r="D36" s="56" t="s">
        <v>30</v>
      </c>
      <c r="E36" s="56" t="s">
        <v>31</v>
      </c>
      <c r="F36" s="57" t="s">
        <v>32</v>
      </c>
      <c r="G36" s="58" t="s">
        <v>33</v>
      </c>
      <c r="H36" s="56" t="s">
        <v>30</v>
      </c>
      <c r="I36" s="56" t="s">
        <v>31</v>
      </c>
      <c r="J36" s="57" t="s">
        <v>34</v>
      </c>
      <c r="K36" s="58" t="s">
        <v>33</v>
      </c>
      <c r="L36" s="56" t="s">
        <v>30</v>
      </c>
      <c r="M36" s="56" t="s">
        <v>31</v>
      </c>
      <c r="N36" s="57" t="s">
        <v>34</v>
      </c>
      <c r="O36" s="58" t="s">
        <v>33</v>
      </c>
      <c r="P36" s="59" t="s">
        <v>30</v>
      </c>
      <c r="Q36" s="59" t="s">
        <v>31</v>
      </c>
      <c r="R36" s="59" t="s">
        <v>30</v>
      </c>
      <c r="S36" s="59" t="s">
        <v>31</v>
      </c>
      <c r="T36" s="59" t="s">
        <v>30</v>
      </c>
      <c r="U36" s="59" t="s">
        <v>31</v>
      </c>
      <c r="V36" s="2"/>
      <c r="W36" s="2"/>
      <c r="X36" s="2"/>
      <c r="Y36" s="2"/>
      <c r="Z36" s="2"/>
    </row>
    <row r="37" ht="15.75" customHeight="1">
      <c r="A37" s="60" t="s">
        <v>16</v>
      </c>
      <c r="B37" s="61">
        <v>0.28779574457299995</v>
      </c>
      <c r="C37" s="61">
        <v>0.2555864102409313</v>
      </c>
      <c r="D37" s="16">
        <v>709971.1200000001</v>
      </c>
      <c r="E37" s="16">
        <v>614933.79</v>
      </c>
      <c r="F37" s="16">
        <v>95037.33000000007</v>
      </c>
      <c r="G37" s="62">
        <v>0.15454888240895026</v>
      </c>
      <c r="H37" s="14">
        <v>181682.0</v>
      </c>
      <c r="I37" s="14">
        <v>160885.0</v>
      </c>
      <c r="J37" s="14">
        <v>20797.0</v>
      </c>
      <c r="K37" s="62">
        <v>0.12926624607639003</v>
      </c>
      <c r="L37" s="14">
        <v>635222.0</v>
      </c>
      <c r="M37" s="14">
        <v>633528.0</v>
      </c>
      <c r="N37" s="14">
        <v>1694.0</v>
      </c>
      <c r="O37" s="62">
        <v>0.0026739149650845118</v>
      </c>
      <c r="P37" s="63">
        <v>3.90776807829064</v>
      </c>
      <c r="Q37" s="63">
        <v>3.8221946732137866</v>
      </c>
      <c r="R37" s="61">
        <v>0.19733151390757153</v>
      </c>
      <c r="S37" s="61">
        <v>0.18820414948383912</v>
      </c>
      <c r="T37" s="64">
        <v>0.6086013173621883</v>
      </c>
      <c r="U37" s="64">
        <v>0.5672375774498712</v>
      </c>
      <c r="V37" s="2"/>
      <c r="W37" s="2"/>
      <c r="X37" s="2"/>
      <c r="Y37" s="2"/>
      <c r="Z37" s="2"/>
    </row>
    <row r="38" ht="15.75" customHeight="1">
      <c r="A38" s="60" t="s">
        <v>17</v>
      </c>
      <c r="B38" s="61">
        <v>0.18616055101169326</v>
      </c>
      <c r="C38" s="61">
        <v>0.1509356472452225</v>
      </c>
      <c r="D38" s="16">
        <v>368901.91000000015</v>
      </c>
      <c r="E38" s="16">
        <v>345454.28000000026</v>
      </c>
      <c r="F38" s="16">
        <v>23447.62999999989</v>
      </c>
      <c r="G38" s="62">
        <v>0.06787477057745495</v>
      </c>
      <c r="H38" s="14">
        <v>91112.0</v>
      </c>
      <c r="I38" s="14">
        <v>77545.0</v>
      </c>
      <c r="J38" s="14">
        <v>13567.0</v>
      </c>
      <c r="K38" s="62">
        <v>0.17495647688438964</v>
      </c>
      <c r="L38" s="14">
        <v>498786.0</v>
      </c>
      <c r="M38" s="14">
        <v>517106.0</v>
      </c>
      <c r="N38" s="14">
        <v>-18320.0</v>
      </c>
      <c r="O38" s="62">
        <v>-0.03542793933932309</v>
      </c>
      <c r="P38" s="63">
        <v>4.048883901132673</v>
      </c>
      <c r="Q38" s="63">
        <v>4.454887871558453</v>
      </c>
      <c r="R38" s="61">
        <v>0.005301883383318051</v>
      </c>
      <c r="S38" s="61">
        <v>0.0021136902672637126</v>
      </c>
      <c r="T38" s="64">
        <v>0.5299124539499811</v>
      </c>
      <c r="U38" s="64">
        <v>0.5374426678080179</v>
      </c>
      <c r="V38" s="2"/>
      <c r="W38" s="2"/>
      <c r="X38" s="2"/>
      <c r="Y38" s="2"/>
      <c r="Z38" s="2"/>
    </row>
    <row r="39" ht="15.75" customHeight="1">
      <c r="A39" s="60" t="s">
        <v>18</v>
      </c>
      <c r="B39" s="61">
        <v>0.2680960570796167</v>
      </c>
      <c r="C39" s="61">
        <v>0.16560548427603863</v>
      </c>
      <c r="D39" s="16">
        <v>990564.1799999992</v>
      </c>
      <c r="E39" s="16">
        <v>941729.8299999991</v>
      </c>
      <c r="F39" s="16">
        <v>48834.35000000009</v>
      </c>
      <c r="G39" s="62">
        <v>0.051856008426535816</v>
      </c>
      <c r="H39" s="14">
        <v>230861.0</v>
      </c>
      <c r="I39" s="14">
        <v>217076.0</v>
      </c>
      <c r="J39" s="14">
        <v>13785.0</v>
      </c>
      <c r="K39" s="62">
        <v>0.06350310490335187</v>
      </c>
      <c r="L39" s="14">
        <v>868061.0</v>
      </c>
      <c r="M39" s="14">
        <v>1313291.0</v>
      </c>
      <c r="N39" s="14">
        <v>-445230.0</v>
      </c>
      <c r="O39" s="62">
        <v>-0.339018541968231</v>
      </c>
      <c r="P39" s="63">
        <v>4.290738496324625</v>
      </c>
      <c r="Q39" s="63">
        <v>4.3382494149514415</v>
      </c>
      <c r="R39" s="61">
        <v>0.11419712210784405</v>
      </c>
      <c r="S39" s="61">
        <v>7.841426187811251E-4</v>
      </c>
      <c r="T39" s="64">
        <v>0.5778981211712851</v>
      </c>
      <c r="U39" s="64">
        <v>0.5270801583622284</v>
      </c>
      <c r="V39" s="2"/>
      <c r="W39" s="2"/>
      <c r="X39" s="2"/>
      <c r="Y39" s="2"/>
      <c r="Z39" s="2"/>
    </row>
    <row r="40" ht="15.75" customHeight="1">
      <c r="A40" s="65" t="s">
        <v>19</v>
      </c>
      <c r="B40" s="66">
        <v>0.25413658501141373</v>
      </c>
      <c r="C40" s="66">
        <v>0.18561489267892348</v>
      </c>
      <c r="D40" s="67">
        <v>2069437.2099999995</v>
      </c>
      <c r="E40" s="67">
        <v>1902117.8999999994</v>
      </c>
      <c r="F40" s="67">
        <v>167319.31000000006</v>
      </c>
      <c r="G40" s="68">
        <v>0.08796474182804337</v>
      </c>
      <c r="H40" s="69">
        <v>503655.0</v>
      </c>
      <c r="I40" s="69">
        <v>455506.0</v>
      </c>
      <c r="J40" s="69">
        <v>48149.0</v>
      </c>
      <c r="K40" s="68">
        <v>0.10570442540822733</v>
      </c>
      <c r="L40" s="69">
        <v>2002069.0</v>
      </c>
      <c r="M40" s="69">
        <v>2463925.0</v>
      </c>
      <c r="N40" s="69">
        <v>-461856.0</v>
      </c>
      <c r="O40" s="68">
        <v>-0.18744726401980583</v>
      </c>
      <c r="P40" s="70">
        <v>4.108838808311244</v>
      </c>
      <c r="Q40" s="70">
        <v>4.175835005466447</v>
      </c>
      <c r="R40" s="66">
        <v>0.12816199791782168</v>
      </c>
      <c r="S40" s="66">
        <v>0.07039309583573916</v>
      </c>
      <c r="T40" s="71">
        <v>0.5777567067346581</v>
      </c>
      <c r="U40" s="71">
        <v>0.5403699328199416</v>
      </c>
      <c r="V40" s="2"/>
      <c r="W40" s="2"/>
      <c r="X40" s="2"/>
      <c r="Y40" s="2"/>
      <c r="Z40" s="2"/>
    </row>
    <row r="41" ht="15.75" customHeight="1">
      <c r="A41" s="60" t="s">
        <v>20</v>
      </c>
      <c r="B41" s="61">
        <v>0.284366490979443</v>
      </c>
      <c r="C41" s="61">
        <v>0.2616313261966871</v>
      </c>
      <c r="D41" s="16">
        <v>283840.2999999994</v>
      </c>
      <c r="E41" s="16">
        <v>294614.10999999935</v>
      </c>
      <c r="F41" s="16">
        <v>-10773.80999999994</v>
      </c>
      <c r="G41" s="62">
        <v>-0.036569226097147745</v>
      </c>
      <c r="H41" s="14">
        <v>71434.0</v>
      </c>
      <c r="I41" s="14">
        <v>72514.0</v>
      </c>
      <c r="J41" s="14">
        <v>-1080.0</v>
      </c>
      <c r="K41" s="62">
        <v>-0.014893675704002018</v>
      </c>
      <c r="L41" s="14">
        <v>260202.0</v>
      </c>
      <c r="M41" s="14">
        <v>286916.0</v>
      </c>
      <c r="N41" s="14">
        <v>-26714.0</v>
      </c>
      <c r="O41" s="62">
        <v>-0.09310739031632953</v>
      </c>
      <c r="P41" s="63">
        <v>3.9734622168715092</v>
      </c>
      <c r="Q41" s="63">
        <v>4.062858344595518</v>
      </c>
      <c r="R41" s="61">
        <v>0.0</v>
      </c>
      <c r="S41" s="61">
        <v>0.0</v>
      </c>
      <c r="T41" s="64">
        <v>0.5029820283945489</v>
      </c>
      <c r="U41" s="64">
        <v>0.513131558954435</v>
      </c>
      <c r="V41" s="2"/>
      <c r="W41" s="2"/>
      <c r="X41" s="2"/>
      <c r="Y41" s="2"/>
      <c r="Z41" s="2"/>
    </row>
    <row r="42" ht="15.75" customHeight="1">
      <c r="A42" s="65" t="s">
        <v>21</v>
      </c>
      <c r="B42" s="66">
        <v>0.284366490979443</v>
      </c>
      <c r="C42" s="66">
        <v>0.2616313261966871</v>
      </c>
      <c r="D42" s="67">
        <v>283840.2999999994</v>
      </c>
      <c r="E42" s="67">
        <v>294614.10999999935</v>
      </c>
      <c r="F42" s="67">
        <v>-10773.80999999994</v>
      </c>
      <c r="G42" s="68">
        <v>-0.036569226097147745</v>
      </c>
      <c r="H42" s="69">
        <v>71434.0</v>
      </c>
      <c r="I42" s="69">
        <v>72514.0</v>
      </c>
      <c r="J42" s="69">
        <v>-1080.0</v>
      </c>
      <c r="K42" s="68">
        <v>-0.014893675704002018</v>
      </c>
      <c r="L42" s="69">
        <v>260202.0</v>
      </c>
      <c r="M42" s="69">
        <v>286916.0</v>
      </c>
      <c r="N42" s="69">
        <v>-26714.0</v>
      </c>
      <c r="O42" s="68">
        <v>-0.09310739031632953</v>
      </c>
      <c r="P42" s="70">
        <v>3.9734622168715092</v>
      </c>
      <c r="Q42" s="70">
        <v>4.062858344595518</v>
      </c>
      <c r="R42" s="66">
        <v>0.0</v>
      </c>
      <c r="S42" s="66">
        <v>0.0</v>
      </c>
      <c r="T42" s="71">
        <v>0.5029820283945489</v>
      </c>
      <c r="U42" s="71">
        <v>0.513131558954435</v>
      </c>
      <c r="V42" s="2"/>
      <c r="W42" s="2"/>
      <c r="X42" s="2"/>
      <c r="Y42" s="2"/>
      <c r="Z42" s="2"/>
    </row>
    <row r="43" ht="15.75" customHeight="1">
      <c r="A43" s="43" t="s">
        <v>22</v>
      </c>
      <c r="B43" s="72">
        <v>0.25753728562779216</v>
      </c>
      <c r="C43" s="72">
        <v>0.1933290104455955</v>
      </c>
      <c r="D43" s="73">
        <v>2353277.509999999</v>
      </c>
      <c r="E43" s="73">
        <v>2196732.009999999</v>
      </c>
      <c r="F43" s="73">
        <v>156545.5</v>
      </c>
      <c r="G43" s="74">
        <v>0.0712629029337084</v>
      </c>
      <c r="H43" s="75">
        <v>575089.0</v>
      </c>
      <c r="I43" s="75">
        <v>528020.0</v>
      </c>
      <c r="J43" s="75">
        <v>47069.0</v>
      </c>
      <c r="K43" s="74">
        <v>0.089142456725124</v>
      </c>
      <c r="L43" s="75">
        <v>2262271.0</v>
      </c>
      <c r="M43" s="75">
        <v>2750841.0</v>
      </c>
      <c r="N43" s="75">
        <v>-488570.0</v>
      </c>
      <c r="O43" s="74">
        <v>-0.17760750257830238</v>
      </c>
      <c r="P43" s="76">
        <v>4.092023165110094</v>
      </c>
      <c r="Q43" s="76">
        <v>4.160319703799097</v>
      </c>
      <c r="R43" s="72">
        <v>0.11447330951967638</v>
      </c>
      <c r="S43" s="72">
        <v>0.06153326534564785</v>
      </c>
      <c r="T43" s="77">
        <v>0.5697284048728883</v>
      </c>
      <c r="U43" s="77">
        <v>0.5373924371866015</v>
      </c>
      <c r="V43" s="2"/>
      <c r="W43" s="2"/>
      <c r="X43" s="2"/>
      <c r="Y43" s="2"/>
      <c r="Z43" s="2"/>
    </row>
    <row r="44" ht="15.75" customHeight="1">
      <c r="A44" s="78"/>
      <c r="B44" s="78"/>
      <c r="C44" s="78"/>
      <c r="D44" s="79"/>
      <c r="E44" s="79"/>
      <c r="F44" s="79"/>
      <c r="G44" s="78"/>
      <c r="H44" s="79"/>
      <c r="I44" s="79"/>
      <c r="J44" s="79"/>
      <c r="K44" s="78"/>
      <c r="L44" s="79"/>
      <c r="M44" s="79"/>
      <c r="N44" s="79"/>
      <c r="O44" s="78"/>
      <c r="P44" s="78"/>
      <c r="Q44" s="78"/>
      <c r="R44" s="78"/>
      <c r="S44" s="78"/>
      <c r="T44" s="78"/>
      <c r="U44" s="78"/>
      <c r="V44" s="2"/>
      <c r="W44" s="2"/>
      <c r="X44" s="2"/>
      <c r="Y44" s="2"/>
      <c r="Z44" s="2"/>
    </row>
    <row r="45" ht="15.75" customHeight="1">
      <c r="A45" s="35" t="s">
        <v>35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6"/>
      <c r="V45" s="2"/>
      <c r="W45" s="2"/>
      <c r="X45" s="2"/>
      <c r="Y45" s="2"/>
      <c r="Z45" s="2"/>
    </row>
    <row r="46" ht="15.75" customHeight="1">
      <c r="A46" s="46"/>
      <c r="B46" s="47" t="s">
        <v>26</v>
      </c>
      <c r="C46" s="48"/>
      <c r="D46" s="49" t="s">
        <v>27</v>
      </c>
      <c r="E46" s="5"/>
      <c r="F46" s="5"/>
      <c r="G46" s="6"/>
      <c r="H46" s="49" t="s">
        <v>8</v>
      </c>
      <c r="I46" s="5"/>
      <c r="J46" s="5"/>
      <c r="K46" s="6"/>
      <c r="L46" s="49" t="s">
        <v>14</v>
      </c>
      <c r="M46" s="5"/>
      <c r="N46" s="5"/>
      <c r="O46" s="6"/>
      <c r="P46" s="50" t="s">
        <v>10</v>
      </c>
      <c r="Q46" s="6"/>
      <c r="R46" s="50" t="s">
        <v>28</v>
      </c>
      <c r="S46" s="6"/>
      <c r="T46" s="51" t="s">
        <v>13</v>
      </c>
      <c r="U46" s="52"/>
      <c r="V46" s="2"/>
      <c r="W46" s="2"/>
      <c r="X46" s="2"/>
      <c r="Y46" s="2"/>
      <c r="Z46" s="2"/>
    </row>
    <row r="47" ht="15.75" customHeight="1">
      <c r="A47" s="53" t="s">
        <v>29</v>
      </c>
      <c r="B47" s="54" t="s">
        <v>30</v>
      </c>
      <c r="C47" s="55" t="s">
        <v>31</v>
      </c>
      <c r="D47" s="56" t="s">
        <v>30</v>
      </c>
      <c r="E47" s="56" t="s">
        <v>31</v>
      </c>
      <c r="F47" s="57" t="s">
        <v>32</v>
      </c>
      <c r="G47" s="58" t="s">
        <v>33</v>
      </c>
      <c r="H47" s="56" t="s">
        <v>30</v>
      </c>
      <c r="I47" s="56" t="s">
        <v>31</v>
      </c>
      <c r="J47" s="57" t="s">
        <v>34</v>
      </c>
      <c r="K47" s="58" t="s">
        <v>33</v>
      </c>
      <c r="L47" s="56" t="s">
        <v>30</v>
      </c>
      <c r="M47" s="56" t="s">
        <v>31</v>
      </c>
      <c r="N47" s="57" t="s">
        <v>34</v>
      </c>
      <c r="O47" s="58" t="s">
        <v>33</v>
      </c>
      <c r="P47" s="59" t="s">
        <v>30</v>
      </c>
      <c r="Q47" s="59" t="s">
        <v>31</v>
      </c>
      <c r="R47" s="59" t="s">
        <v>30</v>
      </c>
      <c r="S47" s="59" t="s">
        <v>31</v>
      </c>
      <c r="T47" s="59" t="s">
        <v>30</v>
      </c>
      <c r="U47" s="59" t="s">
        <v>31</v>
      </c>
      <c r="V47" s="2"/>
      <c r="W47" s="2"/>
      <c r="X47" s="2"/>
      <c r="Y47" s="2"/>
      <c r="Z47" s="2"/>
    </row>
    <row r="48" ht="15.75" customHeight="1">
      <c r="A48" s="60" t="s">
        <v>16</v>
      </c>
      <c r="B48" s="61">
        <v>0.31684667779731385</v>
      </c>
      <c r="C48" s="61">
        <v>0.2621021735896014</v>
      </c>
      <c r="D48" s="16">
        <v>357791.8600000002</v>
      </c>
      <c r="E48" s="16">
        <v>301184.8900000001</v>
      </c>
      <c r="F48" s="16">
        <v>56606.97000000015</v>
      </c>
      <c r="G48" s="62">
        <v>0.18794757598895528</v>
      </c>
      <c r="H48" s="14">
        <v>85778.0</v>
      </c>
      <c r="I48" s="14">
        <v>77512.0</v>
      </c>
      <c r="J48" s="14">
        <v>8266.0</v>
      </c>
      <c r="K48" s="62">
        <v>0.10664155227577665</v>
      </c>
      <c r="L48" s="14">
        <v>276454.0</v>
      </c>
      <c r="M48" s="14">
        <v>298962.0</v>
      </c>
      <c r="N48" s="14">
        <v>-22508.0</v>
      </c>
      <c r="O48" s="62">
        <v>-0.07528716024110083</v>
      </c>
      <c r="P48" s="63">
        <v>4.171137820886477</v>
      </c>
      <c r="Q48" s="63">
        <v>3.8856549953555586</v>
      </c>
      <c r="R48" s="61">
        <v>0.18352172435006953</v>
      </c>
      <c r="S48" s="61">
        <v>0.1845882424287707</v>
      </c>
      <c r="T48" s="61">
        <v>0.6044877137350075</v>
      </c>
      <c r="U48" s="61">
        <v>0.5561826268700388</v>
      </c>
      <c r="V48" s="2"/>
      <c r="W48" s="2"/>
      <c r="X48" s="2"/>
      <c r="Y48" s="2"/>
      <c r="Z48" s="2"/>
    </row>
    <row r="49" ht="15.75" customHeight="1">
      <c r="A49" s="60" t="s">
        <v>17</v>
      </c>
      <c r="B49" s="61">
        <v>0.20275262774482256</v>
      </c>
      <c r="C49" s="61">
        <v>0.16052033994694792</v>
      </c>
      <c r="D49" s="16">
        <v>185347.01000000004</v>
      </c>
      <c r="E49" s="16">
        <v>174763.80000000016</v>
      </c>
      <c r="F49" s="16">
        <v>10583.209999999875</v>
      </c>
      <c r="G49" s="62">
        <v>0.06055722066011304</v>
      </c>
      <c r="H49" s="14">
        <v>46758.0</v>
      </c>
      <c r="I49" s="14">
        <v>40363.0</v>
      </c>
      <c r="J49" s="14">
        <v>6395.0</v>
      </c>
      <c r="K49" s="62">
        <v>0.1584371825681936</v>
      </c>
      <c r="L49" s="14">
        <v>239262.0</v>
      </c>
      <c r="M49" s="14">
        <v>253543.0</v>
      </c>
      <c r="N49" s="14">
        <v>-14281.0</v>
      </c>
      <c r="O49" s="62">
        <v>-0.05632575145044427</v>
      </c>
      <c r="P49" s="63">
        <v>3.9639635998117977</v>
      </c>
      <c r="Q49" s="63">
        <v>4.3298020464286635</v>
      </c>
      <c r="R49" s="61">
        <v>0.010439960098757917</v>
      </c>
      <c r="S49" s="61">
        <v>0.002036484264000493</v>
      </c>
      <c r="T49" s="61">
        <v>0.518960860347586</v>
      </c>
      <c r="U49" s="61">
        <v>0.5265356381076188</v>
      </c>
      <c r="V49" s="2"/>
      <c r="W49" s="2"/>
      <c r="X49" s="2"/>
      <c r="Y49" s="2"/>
      <c r="Z49" s="2"/>
    </row>
    <row r="50" ht="15.75" customHeight="1">
      <c r="A50" s="60" t="s">
        <v>18</v>
      </c>
      <c r="B50" s="61">
        <v>0.3188556246193852</v>
      </c>
      <c r="C50" s="61">
        <v>0.18006925680921768</v>
      </c>
      <c r="D50" s="16">
        <v>546499.8199999995</v>
      </c>
      <c r="E50" s="16">
        <v>492664.6699999997</v>
      </c>
      <c r="F50" s="16">
        <v>53835.14999999979</v>
      </c>
      <c r="G50" s="62">
        <v>0.10927341309048977</v>
      </c>
      <c r="H50" s="14">
        <v>124090.0</v>
      </c>
      <c r="I50" s="14">
        <v>115961.0</v>
      </c>
      <c r="J50" s="14">
        <v>8129.0</v>
      </c>
      <c r="K50" s="62">
        <v>0.07010115469856237</v>
      </c>
      <c r="L50" s="14">
        <v>398507.0</v>
      </c>
      <c r="M50" s="14">
        <v>648773.0</v>
      </c>
      <c r="N50" s="14">
        <v>-250266.0</v>
      </c>
      <c r="O50" s="62">
        <v>-0.38575279797402173</v>
      </c>
      <c r="P50" s="63">
        <v>4.4040601176565355</v>
      </c>
      <c r="Q50" s="63">
        <v>4.248537611783269</v>
      </c>
      <c r="R50" s="61">
        <v>0.11311664561487789</v>
      </c>
      <c r="S50" s="61">
        <v>3.7021621694333096E-4</v>
      </c>
      <c r="T50" s="61">
        <v>0.5735312941744859</v>
      </c>
      <c r="U50" s="61">
        <v>0.5140292262056078</v>
      </c>
      <c r="V50" s="2"/>
      <c r="W50" s="2"/>
      <c r="X50" s="2"/>
      <c r="Y50" s="2"/>
      <c r="Z50" s="2"/>
    </row>
    <row r="51" ht="15.75" customHeight="1">
      <c r="A51" s="65" t="s">
        <v>19</v>
      </c>
      <c r="B51" s="66">
        <v>0.2881777132955948</v>
      </c>
      <c r="C51" s="66">
        <v>0.19630898542013142</v>
      </c>
      <c r="D51" s="67">
        <v>1089638.6899999997</v>
      </c>
      <c r="E51" s="67">
        <v>968613.3599999999</v>
      </c>
      <c r="F51" s="67">
        <v>121025.32999999984</v>
      </c>
      <c r="G51" s="68">
        <v>0.12494699639492879</v>
      </c>
      <c r="H51" s="69">
        <v>256626.0</v>
      </c>
      <c r="I51" s="69">
        <v>233836.0</v>
      </c>
      <c r="J51" s="69">
        <v>22790.0</v>
      </c>
      <c r="K51" s="68">
        <v>0.09746146872166817</v>
      </c>
      <c r="L51" s="69">
        <v>914223.0</v>
      </c>
      <c r="M51" s="69">
        <v>1201278.0</v>
      </c>
      <c r="N51" s="69">
        <v>-287055.0</v>
      </c>
      <c r="O51" s="68">
        <v>-0.23895800971964853</v>
      </c>
      <c r="P51" s="70">
        <v>4.246018291209775</v>
      </c>
      <c r="Q51" s="70">
        <v>4.142276467267657</v>
      </c>
      <c r="R51" s="66">
        <v>0.12247534183670905</v>
      </c>
      <c r="S51" s="66">
        <v>0.06624642487017851</v>
      </c>
      <c r="T51" s="66">
        <v>0.5716102470103026</v>
      </c>
      <c r="U51" s="66">
        <v>0.5281875518232224</v>
      </c>
      <c r="V51" s="2"/>
      <c r="W51" s="2"/>
      <c r="X51" s="2"/>
      <c r="Y51" s="2"/>
      <c r="Z51" s="2"/>
    </row>
    <row r="52" ht="15.75" customHeight="1">
      <c r="A52" s="60" t="s">
        <v>20</v>
      </c>
      <c r="B52" s="61">
        <v>0.3187517015087905</v>
      </c>
      <c r="C52" s="61">
        <v>0.29509122374750674</v>
      </c>
      <c r="D52" s="16">
        <v>162670.65999999974</v>
      </c>
      <c r="E52" s="16">
        <v>152738.2899999997</v>
      </c>
      <c r="F52" s="16">
        <v>9932.370000000054</v>
      </c>
      <c r="G52" s="62">
        <v>0.06502868403201378</v>
      </c>
      <c r="H52" s="14">
        <v>44492.0</v>
      </c>
      <c r="I52" s="14">
        <v>40241.0</v>
      </c>
      <c r="J52" s="14">
        <v>4251.0</v>
      </c>
      <c r="K52" s="62">
        <v>0.10563852786958572</v>
      </c>
      <c r="L52" s="14">
        <v>147412.0</v>
      </c>
      <c r="M52" s="14">
        <v>140756.0</v>
      </c>
      <c r="N52" s="14">
        <v>6656.0</v>
      </c>
      <c r="O52" s="62">
        <v>0.04728750461792042</v>
      </c>
      <c r="P52" s="63">
        <v>3.6561777398183883</v>
      </c>
      <c r="Q52" s="63">
        <v>3.795588827315417</v>
      </c>
      <c r="R52" s="61">
        <v>0.0</v>
      </c>
      <c r="S52" s="61">
        <v>0.0</v>
      </c>
      <c r="T52" s="61">
        <v>0.5000602808336293</v>
      </c>
      <c r="U52" s="61">
        <v>0.5114359164773647</v>
      </c>
      <c r="V52" s="2"/>
      <c r="W52" s="2"/>
      <c r="X52" s="2"/>
      <c r="Y52" s="2"/>
      <c r="Z52" s="2"/>
    </row>
    <row r="53" ht="15.75" customHeight="1">
      <c r="A53" s="65" t="s">
        <v>21</v>
      </c>
      <c r="B53" s="66">
        <v>0.3187517015087905</v>
      </c>
      <c r="C53" s="66">
        <v>0.29509122374750674</v>
      </c>
      <c r="D53" s="67">
        <v>162670.65999999974</v>
      </c>
      <c r="E53" s="67">
        <v>152738.2899999997</v>
      </c>
      <c r="F53" s="67">
        <v>9932.370000000054</v>
      </c>
      <c r="G53" s="68">
        <v>0.06502868403201378</v>
      </c>
      <c r="H53" s="69">
        <v>44492.0</v>
      </c>
      <c r="I53" s="69">
        <v>40241.0</v>
      </c>
      <c r="J53" s="69">
        <v>4251.0</v>
      </c>
      <c r="K53" s="68">
        <v>0.10563852786958572</v>
      </c>
      <c r="L53" s="69">
        <v>147412.0</v>
      </c>
      <c r="M53" s="69">
        <v>140756.0</v>
      </c>
      <c r="N53" s="69">
        <v>6656.0</v>
      </c>
      <c r="O53" s="68">
        <v>0.04728750461792042</v>
      </c>
      <c r="P53" s="70">
        <v>3.6561777398183883</v>
      </c>
      <c r="Q53" s="70">
        <v>3.795588827315417</v>
      </c>
      <c r="R53" s="66">
        <v>0.0</v>
      </c>
      <c r="S53" s="66">
        <v>0.0</v>
      </c>
      <c r="T53" s="66">
        <v>0.5000602808336293</v>
      </c>
      <c r="U53" s="66">
        <v>0.5114359164773647</v>
      </c>
      <c r="V53" s="2"/>
      <c r="W53" s="2"/>
      <c r="X53" s="2"/>
      <c r="Y53" s="2"/>
      <c r="Z53" s="2"/>
    </row>
    <row r="54" ht="15.75" customHeight="1">
      <c r="A54" s="43" t="s">
        <v>22</v>
      </c>
      <c r="B54" s="72">
        <v>0.2923206112057626</v>
      </c>
      <c r="C54" s="72">
        <v>0.20645619574985444</v>
      </c>
      <c r="D54" s="73">
        <v>1252309.3499999994</v>
      </c>
      <c r="E54" s="73">
        <v>1121351.6499999994</v>
      </c>
      <c r="F54" s="73">
        <v>130957.69999999995</v>
      </c>
      <c r="G54" s="74">
        <v>0.11678557747696727</v>
      </c>
      <c r="H54" s="75">
        <v>301118.0</v>
      </c>
      <c r="I54" s="75">
        <v>274077.0</v>
      </c>
      <c r="J54" s="75">
        <v>27041.0</v>
      </c>
      <c r="K54" s="74">
        <v>0.09866205482400936</v>
      </c>
      <c r="L54" s="75">
        <v>1061635.0</v>
      </c>
      <c r="M54" s="75">
        <v>1342034.0</v>
      </c>
      <c r="N54" s="75">
        <v>-280399.0</v>
      </c>
      <c r="O54" s="74">
        <v>-0.20893583918142167</v>
      </c>
      <c r="P54" s="76">
        <v>4.15886579347631</v>
      </c>
      <c r="Q54" s="76">
        <v>4.091374504245155</v>
      </c>
      <c r="R54" s="72">
        <v>0.10828900101386407</v>
      </c>
      <c r="S54" s="72">
        <v>0.05774410565753951</v>
      </c>
      <c r="T54" s="72">
        <v>0.5637407199279281</v>
      </c>
      <c r="U54" s="72">
        <v>0.5265719240449567</v>
      </c>
      <c r="V54" s="2"/>
      <c r="W54" s="2"/>
      <c r="X54" s="2"/>
      <c r="Y54" s="2"/>
      <c r="Z54" s="2"/>
    </row>
    <row r="55" ht="15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2"/>
      <c r="W55" s="2"/>
      <c r="X55" s="2"/>
      <c r="Y55" s="2"/>
      <c r="Z55" s="2"/>
    </row>
    <row r="56" ht="15.75" customHeight="1">
      <c r="A56" s="45" t="s">
        <v>36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6"/>
      <c r="V56" s="2"/>
      <c r="W56" s="2"/>
      <c r="X56" s="2"/>
      <c r="Y56" s="2"/>
      <c r="Z56" s="2"/>
    </row>
    <row r="57" ht="15.75" customHeight="1">
      <c r="A57" s="46"/>
      <c r="B57" s="47" t="s">
        <v>26</v>
      </c>
      <c r="C57" s="48"/>
      <c r="D57" s="49" t="s">
        <v>27</v>
      </c>
      <c r="E57" s="5"/>
      <c r="F57" s="5"/>
      <c r="G57" s="6"/>
      <c r="H57" s="49" t="s">
        <v>8</v>
      </c>
      <c r="I57" s="5"/>
      <c r="J57" s="5"/>
      <c r="K57" s="6"/>
      <c r="L57" s="49" t="s">
        <v>14</v>
      </c>
      <c r="M57" s="5"/>
      <c r="N57" s="5"/>
      <c r="O57" s="6"/>
      <c r="P57" s="50" t="s">
        <v>10</v>
      </c>
      <c r="Q57" s="6"/>
      <c r="R57" s="50" t="s">
        <v>28</v>
      </c>
      <c r="S57" s="6"/>
      <c r="T57" s="51" t="s">
        <v>13</v>
      </c>
      <c r="U57" s="52"/>
      <c r="V57" s="2"/>
      <c r="W57" s="2"/>
      <c r="X57" s="2"/>
      <c r="Y57" s="2"/>
      <c r="Z57" s="2"/>
    </row>
    <row r="58" ht="15.75" customHeight="1">
      <c r="A58" s="53" t="s">
        <v>29</v>
      </c>
      <c r="B58" s="54" t="s">
        <v>30</v>
      </c>
      <c r="C58" s="55" t="s">
        <v>31</v>
      </c>
      <c r="D58" s="56" t="s">
        <v>30</v>
      </c>
      <c r="E58" s="56" t="s">
        <v>31</v>
      </c>
      <c r="F58" s="57" t="s">
        <v>32</v>
      </c>
      <c r="G58" s="58" t="s">
        <v>33</v>
      </c>
      <c r="H58" s="56" t="s">
        <v>30</v>
      </c>
      <c r="I58" s="56" t="s">
        <v>31</v>
      </c>
      <c r="J58" s="57" t="s">
        <v>34</v>
      </c>
      <c r="K58" s="58" t="s">
        <v>33</v>
      </c>
      <c r="L58" s="56" t="s">
        <v>30</v>
      </c>
      <c r="M58" s="56" t="s">
        <v>31</v>
      </c>
      <c r="N58" s="57" t="s">
        <v>34</v>
      </c>
      <c r="O58" s="58" t="s">
        <v>33</v>
      </c>
      <c r="P58" s="59" t="s">
        <v>30</v>
      </c>
      <c r="Q58" s="59" t="s">
        <v>31</v>
      </c>
      <c r="R58" s="59" t="s">
        <v>30</v>
      </c>
      <c r="S58" s="59" t="s">
        <v>31</v>
      </c>
      <c r="T58" s="59" t="s">
        <v>30</v>
      </c>
      <c r="U58" s="59" t="s">
        <v>31</v>
      </c>
      <c r="V58" s="2"/>
      <c r="W58" s="2"/>
      <c r="X58" s="2"/>
      <c r="Y58" s="2"/>
      <c r="Z58" s="2"/>
    </row>
    <row r="59" ht="15.75" customHeight="1">
      <c r="A59" s="60" t="s">
        <v>16</v>
      </c>
      <c r="B59" s="61">
        <v>0.2659832928412154</v>
      </c>
      <c r="C59" s="61">
        <v>0.24981272959351836</v>
      </c>
      <c r="D59" s="16">
        <v>352179.25999999995</v>
      </c>
      <c r="E59" s="16">
        <v>313748.9</v>
      </c>
      <c r="F59" s="14">
        <v>38430.35999999993</v>
      </c>
      <c r="G59" s="62">
        <v>0.12248763262596274</v>
      </c>
      <c r="H59" s="14">
        <v>95904.0</v>
      </c>
      <c r="I59" s="14">
        <v>83373.0</v>
      </c>
      <c r="J59" s="14">
        <v>12531.0</v>
      </c>
      <c r="K59" s="62">
        <v>0.1503004569824764</v>
      </c>
      <c r="L59" s="14">
        <v>358768.0</v>
      </c>
      <c r="M59" s="14">
        <v>334566.0</v>
      </c>
      <c r="N59" s="14">
        <v>24202.0</v>
      </c>
      <c r="O59" s="62">
        <v>0.07233849225563871</v>
      </c>
      <c r="P59" s="63">
        <v>3.6722061644978305</v>
      </c>
      <c r="Q59" s="63">
        <v>3.763195518932988</v>
      </c>
      <c r="R59" s="61">
        <v>0.2108910881771573</v>
      </c>
      <c r="S59" s="61">
        <v>0.1916452176004656</v>
      </c>
      <c r="T59" s="61">
        <v>0.6123921869104366</v>
      </c>
      <c r="U59" s="61">
        <v>0.578483329433924</v>
      </c>
      <c r="V59" s="2"/>
      <c r="W59" s="2"/>
      <c r="X59" s="2"/>
      <c r="Y59" s="2"/>
      <c r="Z59" s="2"/>
    </row>
    <row r="60" ht="15.75" customHeight="1">
      <c r="A60" s="60" t="s">
        <v>17</v>
      </c>
      <c r="B60" s="61">
        <v>0.17137602343022515</v>
      </c>
      <c r="C60" s="61">
        <v>0.14174777268204536</v>
      </c>
      <c r="D60" s="16">
        <v>183554.90000000008</v>
      </c>
      <c r="E60" s="16">
        <v>170690.48000000007</v>
      </c>
      <c r="F60" s="16">
        <v>12864.420000000013</v>
      </c>
      <c r="G60" s="62">
        <v>0.0753669448934704</v>
      </c>
      <c r="H60" s="14">
        <v>44354.0</v>
      </c>
      <c r="I60" s="14">
        <v>37182.0</v>
      </c>
      <c r="J60" s="14">
        <v>7172.0</v>
      </c>
      <c r="K60" s="62">
        <v>0.19288903232747034</v>
      </c>
      <c r="L60" s="14">
        <v>259524.0</v>
      </c>
      <c r="M60" s="14">
        <v>263563.0</v>
      </c>
      <c r="N60" s="14">
        <v>-4039.0</v>
      </c>
      <c r="O60" s="62">
        <v>-0.015324609296449077</v>
      </c>
      <c r="P60" s="63">
        <v>4.1384069080579</v>
      </c>
      <c r="Q60" s="63">
        <v>4.59067505782368</v>
      </c>
      <c r="R60" s="61">
        <v>5.9215833104420135E-5</v>
      </c>
      <c r="S60" s="61">
        <v>0.0021927263216826587</v>
      </c>
      <c r="T60" s="61">
        <v>0.5408397825895138</v>
      </c>
      <c r="U60" s="61">
        <v>0.5485293611609251</v>
      </c>
      <c r="V60" s="2"/>
      <c r="W60" s="2"/>
      <c r="X60" s="2"/>
      <c r="Y60" s="2"/>
      <c r="Z60" s="2"/>
    </row>
    <row r="61" ht="15.75" customHeight="1">
      <c r="A61" s="60" t="s">
        <v>18</v>
      </c>
      <c r="B61" s="61">
        <v>0.22623850489469</v>
      </c>
      <c r="C61" s="61">
        <v>0.15163716853973025</v>
      </c>
      <c r="D61" s="16">
        <v>444064.35999999975</v>
      </c>
      <c r="E61" s="16">
        <v>449065.15999999945</v>
      </c>
      <c r="F61" s="16">
        <v>-5000.799999999697</v>
      </c>
      <c r="G61" s="62">
        <v>-0.01113602311076567</v>
      </c>
      <c r="H61" s="14">
        <v>106771.0</v>
      </c>
      <c r="I61" s="14">
        <v>101115.0</v>
      </c>
      <c r="J61" s="14">
        <v>5656.0</v>
      </c>
      <c r="K61" s="62">
        <v>0.05593631014191769</v>
      </c>
      <c r="L61" s="14">
        <v>469554.0</v>
      </c>
      <c r="M61" s="14">
        <v>664518.0</v>
      </c>
      <c r="N61" s="14">
        <v>-194964.0</v>
      </c>
      <c r="O61" s="62">
        <v>-0.2933916011304434</v>
      </c>
      <c r="P61" s="63">
        <v>4.159035318579012</v>
      </c>
      <c r="Q61" s="63">
        <v>4.441132967413336</v>
      </c>
      <c r="R61" s="61">
        <v>0.1155232315084952</v>
      </c>
      <c r="S61" s="61">
        <v>0.0012378627696664202</v>
      </c>
      <c r="T61" s="61">
        <v>0.5825012507863415</v>
      </c>
      <c r="U61" s="61">
        <v>0.5408882721477973</v>
      </c>
      <c r="V61" s="2"/>
      <c r="W61" s="2"/>
      <c r="X61" s="2"/>
      <c r="Y61" s="2"/>
      <c r="Z61" s="2"/>
    </row>
    <row r="62" ht="15.75" customHeight="1">
      <c r="A62" s="65" t="s">
        <v>19</v>
      </c>
      <c r="B62" s="66">
        <v>0.2263590255792324</v>
      </c>
      <c r="C62" s="66">
        <v>0.17552806097198853</v>
      </c>
      <c r="D62" s="67">
        <v>979798.5199999998</v>
      </c>
      <c r="E62" s="67">
        <v>933504.5399999996</v>
      </c>
      <c r="F62" s="67">
        <v>46293.980000000214</v>
      </c>
      <c r="G62" s="68">
        <v>0.049591595987310555</v>
      </c>
      <c r="H62" s="69">
        <v>247029.0</v>
      </c>
      <c r="I62" s="69">
        <v>221670.0</v>
      </c>
      <c r="J62" s="69">
        <v>25359.0</v>
      </c>
      <c r="K62" s="68">
        <v>0.11439978346190283</v>
      </c>
      <c r="L62" s="69">
        <v>1087846.0</v>
      </c>
      <c r="M62" s="69">
        <v>1262647.0</v>
      </c>
      <c r="N62" s="69">
        <v>-174801.0</v>
      </c>
      <c r="O62" s="68">
        <v>-0.13844011825949776</v>
      </c>
      <c r="P62" s="70">
        <v>3.9663299450671774</v>
      </c>
      <c r="Q62" s="70">
        <v>4.211235349844361</v>
      </c>
      <c r="R62" s="66">
        <v>0.1344002153913768</v>
      </c>
      <c r="S62" s="66">
        <v>0.07465696704381242</v>
      </c>
      <c r="T62" s="66">
        <v>0.5838733653942871</v>
      </c>
      <c r="U62" s="66">
        <v>0.5530113781503087</v>
      </c>
      <c r="V62" s="2"/>
      <c r="W62" s="2"/>
      <c r="X62" s="2"/>
      <c r="Y62" s="2"/>
      <c r="Z62" s="2"/>
    </row>
    <row r="63" ht="15.75" customHeight="1">
      <c r="A63" s="60" t="s">
        <v>20</v>
      </c>
      <c r="B63" s="61">
        <v>0.24136818906667146</v>
      </c>
      <c r="C63" s="61">
        <v>0.2292230437592778</v>
      </c>
      <c r="D63" s="16">
        <v>121169.63999999965</v>
      </c>
      <c r="E63" s="16">
        <v>141875.81999999966</v>
      </c>
      <c r="F63" s="16">
        <v>-20706.180000000008</v>
      </c>
      <c r="G63" s="62">
        <v>-0.1459457996436606</v>
      </c>
      <c r="H63" s="14">
        <v>26942.0</v>
      </c>
      <c r="I63" s="14">
        <v>32273.0</v>
      </c>
      <c r="J63" s="14">
        <v>-5331.0</v>
      </c>
      <c r="K63" s="62">
        <v>-0.1651845195674403</v>
      </c>
      <c r="L63" s="14">
        <v>112790.0</v>
      </c>
      <c r="M63" s="14">
        <v>146160.0</v>
      </c>
      <c r="N63" s="14">
        <v>-33370.0</v>
      </c>
      <c r="O63" s="62">
        <v>-0.2283114395183361</v>
      </c>
      <c r="P63" s="63">
        <v>4.497425580877428</v>
      </c>
      <c r="Q63" s="63">
        <v>4.39611501874631</v>
      </c>
      <c r="R63" s="61">
        <v>0.0</v>
      </c>
      <c r="S63" s="61">
        <v>0.0</v>
      </c>
      <c r="T63" s="61">
        <v>0.506053116537869</v>
      </c>
      <c r="U63" s="61">
        <v>0.514479654292697</v>
      </c>
      <c r="V63" s="2"/>
      <c r="W63" s="2"/>
      <c r="X63" s="2"/>
      <c r="Y63" s="2"/>
      <c r="Z63" s="2"/>
    </row>
    <row r="64" ht="15.75" customHeight="1">
      <c r="A64" s="65" t="s">
        <v>21</v>
      </c>
      <c r="B64" s="66">
        <v>0.24136818906667146</v>
      </c>
      <c r="C64" s="66">
        <v>0.2292230437592778</v>
      </c>
      <c r="D64" s="67">
        <v>121169.63999999965</v>
      </c>
      <c r="E64" s="67">
        <v>141875.81999999966</v>
      </c>
      <c r="F64" s="67">
        <v>-20706.180000000008</v>
      </c>
      <c r="G64" s="68">
        <v>-0.1459457996436606</v>
      </c>
      <c r="H64" s="69">
        <v>26942.0</v>
      </c>
      <c r="I64" s="69">
        <v>32273.0</v>
      </c>
      <c r="J64" s="69">
        <v>-5331.0</v>
      </c>
      <c r="K64" s="68">
        <v>-0.1651845195674403</v>
      </c>
      <c r="L64" s="69">
        <v>112790.0</v>
      </c>
      <c r="M64" s="69">
        <v>146160.0</v>
      </c>
      <c r="N64" s="69">
        <v>-33370.0</v>
      </c>
      <c r="O64" s="68">
        <v>-0.2283114395183361</v>
      </c>
      <c r="P64" s="70">
        <v>4.497425580877428</v>
      </c>
      <c r="Q64" s="70">
        <v>4.39611501874631</v>
      </c>
      <c r="R64" s="66">
        <v>0.0</v>
      </c>
      <c r="S64" s="66">
        <v>0.0</v>
      </c>
      <c r="T64" s="66">
        <v>0.506053116537869</v>
      </c>
      <c r="U64" s="66">
        <v>0.514479654292697</v>
      </c>
      <c r="V64" s="2"/>
      <c r="W64" s="2"/>
      <c r="X64" s="2"/>
      <c r="Y64" s="2"/>
      <c r="Z64" s="2"/>
    </row>
    <row r="65" ht="15.75" customHeight="1">
      <c r="A65" s="43" t="s">
        <v>22</v>
      </c>
      <c r="B65" s="72">
        <v>0.22775174427255956</v>
      </c>
      <c r="C65" s="72">
        <v>0.18091386282226282</v>
      </c>
      <c r="D65" s="73">
        <v>1100968.1599999995</v>
      </c>
      <c r="E65" s="73">
        <v>1075380.3599999992</v>
      </c>
      <c r="F65" s="73">
        <v>25587.80000000028</v>
      </c>
      <c r="G65" s="74">
        <v>0.023794185714903993</v>
      </c>
      <c r="H65" s="75">
        <v>273971.0</v>
      </c>
      <c r="I65" s="75">
        <v>253943.0</v>
      </c>
      <c r="J65" s="75">
        <v>20028.0</v>
      </c>
      <c r="K65" s="74">
        <v>0.07886809244594262</v>
      </c>
      <c r="L65" s="75">
        <v>1200636.0</v>
      </c>
      <c r="M65" s="75">
        <v>1408807.0</v>
      </c>
      <c r="N65" s="75">
        <v>-208171.0</v>
      </c>
      <c r="O65" s="74">
        <v>-0.1477640301332972</v>
      </c>
      <c r="P65" s="76">
        <v>4.01855729256016</v>
      </c>
      <c r="Q65" s="76">
        <v>4.234731258589523</v>
      </c>
      <c r="R65" s="72">
        <v>0.12140426291019657</v>
      </c>
      <c r="S65" s="72">
        <v>0.06545208559899107</v>
      </c>
      <c r="T65" s="72">
        <v>0.5757221564681673</v>
      </c>
      <c r="U65" s="72">
        <v>0.5482996354120473</v>
      </c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80" t="s">
        <v>37</v>
      </c>
      <c r="B67" s="5"/>
      <c r="C67" s="6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53" t="s">
        <v>29</v>
      </c>
      <c r="B68" s="81">
        <v>45550.0</v>
      </c>
      <c r="C68" s="81">
        <v>45557.0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82" t="s">
        <v>16</v>
      </c>
      <c r="B69" s="13">
        <v>0.23236621003408903</v>
      </c>
      <c r="C69" s="13">
        <v>0.28779574457299995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60" t="s">
        <v>17</v>
      </c>
      <c r="B70" s="13">
        <v>0.14364552834232686</v>
      </c>
      <c r="C70" s="13">
        <v>0.18616055101169326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60" t="s">
        <v>18</v>
      </c>
      <c r="B71" s="13">
        <v>0.2127862429204994</v>
      </c>
      <c r="C71" s="13">
        <v>0.2680960570796167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65" t="s">
        <v>19</v>
      </c>
      <c r="B72" s="21">
        <v>0.20194840319139704</v>
      </c>
      <c r="C72" s="21">
        <v>0.25413658501141373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60" t="s">
        <v>20</v>
      </c>
      <c r="B73" s="13">
        <v>0.20832651693194107</v>
      </c>
      <c r="C73" s="13">
        <v>0.284366490979443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65" t="s">
        <v>21</v>
      </c>
      <c r="B74" s="21">
        <v>0.20832651693194107</v>
      </c>
      <c r="C74" s="21">
        <v>0.284366490979443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43" t="s">
        <v>22</v>
      </c>
      <c r="B75" s="29">
        <v>0.20266442816834784</v>
      </c>
      <c r="C75" s="29">
        <v>0.25753728562779216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83" t="s">
        <v>38</v>
      </c>
      <c r="B77" s="5"/>
      <c r="C77" s="6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53" t="s">
        <v>29</v>
      </c>
      <c r="B78" s="81">
        <v>45550.0</v>
      </c>
      <c r="C78" s="81">
        <v>45557.0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82" t="s">
        <v>16</v>
      </c>
      <c r="B79" s="13">
        <v>0.2559026905630827</v>
      </c>
      <c r="C79" s="13">
        <v>0.31684667779731385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60" t="s">
        <v>17</v>
      </c>
      <c r="B80" s="13">
        <v>0.15334582162555938</v>
      </c>
      <c r="C80" s="13">
        <v>0.20275262774482256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60" t="s">
        <v>18</v>
      </c>
      <c r="B81" s="13">
        <v>0.25128413327748844</v>
      </c>
      <c r="C81" s="13">
        <v>0.3188556246193852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84" t="s">
        <v>19</v>
      </c>
      <c r="B82" s="21">
        <v>0.22732514853797756</v>
      </c>
      <c r="C82" s="21">
        <v>0.2881777132955948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60" t="s">
        <v>20</v>
      </c>
      <c r="B83" s="13">
        <v>0.23364479258827675</v>
      </c>
      <c r="C83" s="13">
        <v>0.3187517015087905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84" t="s">
        <v>21</v>
      </c>
      <c r="B84" s="21">
        <v>0.23364479258827675</v>
      </c>
      <c r="C84" s="21">
        <v>0.3187517015087905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43" t="s">
        <v>22</v>
      </c>
      <c r="B85" s="29">
        <v>0.22817851925527616</v>
      </c>
      <c r="C85" s="29">
        <v>0.2923206112057626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78"/>
      <c r="B86" s="78"/>
      <c r="C86" s="78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85" t="s">
        <v>39</v>
      </c>
      <c r="B87" s="5"/>
      <c r="C87" s="6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53" t="s">
        <v>29</v>
      </c>
      <c r="B88" s="81">
        <v>45550.0</v>
      </c>
      <c r="C88" s="81">
        <v>45557.0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82" t="s">
        <v>16</v>
      </c>
      <c r="B89" s="13">
        <v>0.2146942013068415</v>
      </c>
      <c r="C89" s="13">
        <v>0.2659832928412154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60" t="s">
        <v>17</v>
      </c>
      <c r="B90" s="13">
        <v>0.135001989869055</v>
      </c>
      <c r="C90" s="13">
        <v>0.17137602343022515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60" t="s">
        <v>18</v>
      </c>
      <c r="B91" s="13">
        <v>0.18103996270712377</v>
      </c>
      <c r="C91" s="13">
        <v>0.22623850489469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84" t="s">
        <v>19</v>
      </c>
      <c r="B92" s="21">
        <v>0.1812409799187219</v>
      </c>
      <c r="C92" s="21">
        <v>0.2263590255792324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60" t="s">
        <v>20</v>
      </c>
      <c r="B93" s="13">
        <v>0.17678632233552571</v>
      </c>
      <c r="C93" s="13">
        <v>0.24136818906667146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84" t="s">
        <v>21</v>
      </c>
      <c r="B94" s="21">
        <v>0.17678632233552571</v>
      </c>
      <c r="C94" s="21">
        <v>0.24136818906667146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43" t="s">
        <v>22</v>
      </c>
      <c r="B95" s="29">
        <v>0.18082770740693632</v>
      </c>
      <c r="C95" s="29">
        <v>0.22775174427255956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78"/>
      <c r="B96" s="78"/>
      <c r="C96" s="78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0">
    <mergeCell ref="L35:O35"/>
    <mergeCell ref="P35:Q35"/>
    <mergeCell ref="R35:S35"/>
    <mergeCell ref="T35:U35"/>
    <mergeCell ref="A4:M4"/>
    <mergeCell ref="A14:M14"/>
    <mergeCell ref="A24:M24"/>
    <mergeCell ref="A34:U34"/>
    <mergeCell ref="B35:C35"/>
    <mergeCell ref="D35:G35"/>
    <mergeCell ref="H35:K35"/>
    <mergeCell ref="A45:U45"/>
    <mergeCell ref="B46:C46"/>
    <mergeCell ref="D46:G46"/>
    <mergeCell ref="H46:K46"/>
    <mergeCell ref="P46:Q46"/>
    <mergeCell ref="R46:S46"/>
    <mergeCell ref="T46:U46"/>
    <mergeCell ref="R57:S57"/>
    <mergeCell ref="T57:U57"/>
    <mergeCell ref="A67:C67"/>
    <mergeCell ref="A77:C77"/>
    <mergeCell ref="A87:C87"/>
    <mergeCell ref="L46:O46"/>
    <mergeCell ref="A56:U56"/>
    <mergeCell ref="B57:C57"/>
    <mergeCell ref="D57:G57"/>
    <mergeCell ref="H57:K57"/>
    <mergeCell ref="L57:O57"/>
    <mergeCell ref="P57:Q57"/>
  </mergeCells>
  <printOptions horizontalCentered="1"/>
  <pageMargins bottom="0.5" footer="0.0" header="0.0" left="0.25" right="0.0" top="0.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1.22" defaultRowHeight="15.0" outlineLevelCol="1"/>
  <cols>
    <col customWidth="1" min="1" max="1" width="20.78"/>
    <col customWidth="1" min="2" max="3" width="9.44"/>
    <col customWidth="1" min="4" max="4" width="7.22"/>
    <col customWidth="1" min="5" max="5" width="9.22"/>
    <col customWidth="1" min="6" max="6" width="8.67"/>
    <col customWidth="1" min="7" max="7" width="6.67"/>
    <col customWidth="1" min="8" max="8" width="8.0"/>
    <col customWidth="1" min="9" max="9" width="10.33"/>
    <col customWidth="1" min="10" max="10" width="9.44"/>
    <col customWidth="1" min="11" max="11" width="6.67"/>
    <col customWidth="1" min="12" max="12" width="9.22"/>
    <col customWidth="1" min="13" max="13" width="10.33" outlineLevel="1"/>
    <col customWidth="1" min="14" max="14" width="9.44" outlineLevel="1"/>
    <col customWidth="1" min="15" max="15" width="7.67" outlineLevel="1"/>
    <col customWidth="1" min="16" max="16" width="7.67"/>
    <col customWidth="1" min="17" max="17" width="12.67"/>
    <col customWidth="1" min="18" max="18" width="11.11"/>
    <col customWidth="1" min="19" max="19" width="9.0"/>
    <col customWidth="1" min="20" max="20" width="12.67"/>
    <col customWidth="1" min="21" max="26" width="8.56"/>
  </cols>
  <sheetData>
    <row r="1">
      <c r="A1" s="1" t="s">
        <v>40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2"/>
      <c r="S1" s="78"/>
      <c r="T1" s="78"/>
      <c r="U1" s="78"/>
      <c r="V1" s="78"/>
      <c r="W1" s="78"/>
      <c r="X1" s="78"/>
      <c r="Y1" s="78"/>
      <c r="Z1" s="78"/>
    </row>
    <row r="2">
      <c r="A2" s="86" t="s">
        <v>41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2"/>
      <c r="S2" s="78"/>
      <c r="T2" s="78"/>
      <c r="U2" s="78"/>
      <c r="V2" s="78"/>
      <c r="W2" s="78"/>
      <c r="X2" s="78"/>
      <c r="Y2" s="78"/>
      <c r="Z2" s="78"/>
    </row>
    <row r="3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>
      <c r="A4" s="87" t="str">
        <f>"All Brands - " &amp;$A$2</f>
        <v>All Brands - Total HH</v>
      </c>
      <c r="B4" s="88" t="s">
        <v>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6"/>
      <c r="Q4" s="78"/>
      <c r="R4" s="78"/>
      <c r="S4" s="78"/>
      <c r="T4" s="78"/>
      <c r="U4" s="78"/>
      <c r="V4" s="78"/>
      <c r="W4" s="78"/>
      <c r="X4" s="78"/>
      <c r="Y4" s="78"/>
      <c r="Z4" s="78"/>
    </row>
    <row r="5">
      <c r="A5" s="7" t="s">
        <v>42</v>
      </c>
      <c r="B5" s="7" t="s">
        <v>4</v>
      </c>
      <c r="C5" s="8" t="s">
        <v>5</v>
      </c>
      <c r="D5" s="7" t="s">
        <v>6</v>
      </c>
      <c r="E5" s="7" t="s">
        <v>7</v>
      </c>
      <c r="F5" s="7" t="s">
        <v>8</v>
      </c>
      <c r="G5" s="9" t="s">
        <v>9</v>
      </c>
      <c r="H5" s="10" t="s">
        <v>10</v>
      </c>
      <c r="I5" s="10" t="s">
        <v>11</v>
      </c>
      <c r="J5" s="10" t="s">
        <v>12</v>
      </c>
      <c r="K5" s="10" t="s">
        <v>13</v>
      </c>
      <c r="L5" s="11" t="s">
        <v>14</v>
      </c>
      <c r="M5" s="11" t="s">
        <v>43</v>
      </c>
      <c r="N5" s="11" t="s">
        <v>44</v>
      </c>
      <c r="O5" s="11" t="s">
        <v>45</v>
      </c>
      <c r="P5" s="11" t="s">
        <v>15</v>
      </c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89" t="s">
        <v>46</v>
      </c>
      <c r="B6" s="12">
        <f>SUMIFS(Item_Data!$U:$U,Item_Data!$A:$A,Segment!$A$2,Item_Data!$D:$D,Segment!$A6)</f>
        <v>13494.14</v>
      </c>
      <c r="C6" s="12">
        <f>SUMIFS(Item_Data!$V:$V,Item_Data!$A:$A,Segment!$A$2,Item_Data!$D:$D,Segment!$A6)</f>
        <v>11843.34</v>
      </c>
      <c r="D6" s="13">
        <f t="shared" ref="D6:D13" si="2">IFERROR((1-C6/B6),"")</f>
        <v>0.1223345838</v>
      </c>
      <c r="E6" s="14">
        <f>SUMIFS(Item_Data!$W:$W,Item_Data!$A:$A,Segment!$A$2,Item_Data!$D:$D,Segment!$A6)</f>
        <v>16500</v>
      </c>
      <c r="F6" s="14">
        <f>SUMIFS(Item_Data!$X:$X,Item_Data!$A:$A,Segment!$A$2,Item_Data!$D:$D,Segment!$A6)</f>
        <v>1867</v>
      </c>
      <c r="G6" s="13">
        <f t="shared" ref="G6:G13" si="3">IFERROR(F6/E6,"")</f>
        <v>0.1131515152</v>
      </c>
      <c r="H6" s="15">
        <f t="shared" ref="H6:H13" si="4">IFERROR(C6/F6,"")</f>
        <v>6.343513658</v>
      </c>
      <c r="I6" s="12">
        <f t="shared" ref="I6:J6" si="1">I28+I39+I50+I61</f>
        <v>100378.1149</v>
      </c>
      <c r="J6" s="12">
        <f t="shared" si="1"/>
        <v>46251.6</v>
      </c>
      <c r="K6" s="13">
        <f t="shared" ref="K6:K13" si="6">IFERROR((I6-J6)/I6,"")</f>
        <v>0.539226254</v>
      </c>
      <c r="L6" s="18">
        <f>IF($A$2="Total HH",SUMIFS(MSS_Item!$L$6:$L$340,MSS_Item!$C$6:$C$340,Segment!$A6),SUMIFS(MSS_Item!$L$6:$L$340,MSS_Item!$D$6:$D$340,$A$2,MSS_Item!$C$6:$C$340,Segment!$A6))</f>
        <v>16666</v>
      </c>
      <c r="M6" s="12">
        <f>IF($A$2="Total HH",SUMIFS(MSS_Item!$T$6:$T$340,MSS_Item!$C$6:$C$340,Segment!$A6),SUMIFS(MSS_Item!$T$6:$T$340,MSS_Item!$D$6:$D$340,$A$2,MSS_Item!$C$6:$C$340,Segment!$A6))</f>
        <v>88649.34</v>
      </c>
      <c r="N6" s="12">
        <f>IF($A$2="Total HH",SUMIFS(MSS_Item!$Z$6:$Z$340,MSS_Item!$C$6:$C$340,Segment!$A6),SUMIFS(MSS_Item!$Z$6:$Z$340,MSS_Item!$D$6:$D$340,$A$2,MSS_Item!$C$6:$C$340,Segment!$A6))</f>
        <v>46576.38</v>
      </c>
      <c r="O6" s="13">
        <f t="shared" ref="O6:O13" si="7">IFERROR((M6-N6)/M6,"")</f>
        <v>0.4745998109</v>
      </c>
      <c r="P6" s="13">
        <f t="shared" ref="P6:P13" si="8">IFERROR(E6/L6,"")</f>
        <v>0.9900396016</v>
      </c>
      <c r="Q6" s="78"/>
      <c r="R6" s="78"/>
      <c r="S6" s="78"/>
      <c r="T6" s="79"/>
      <c r="U6" s="78"/>
      <c r="V6" s="78"/>
      <c r="W6" s="78"/>
      <c r="X6" s="78"/>
      <c r="Y6" s="78"/>
      <c r="Z6" s="78"/>
    </row>
    <row r="7">
      <c r="A7" s="89" t="s">
        <v>47</v>
      </c>
      <c r="B7" s="12">
        <f>SUMIFS(Item_Data!$U:$U,Item_Data!$A:$A,Segment!$A$2,Item_Data!$D:$D,Segment!$A7)</f>
        <v>1128654</v>
      </c>
      <c r="C7" s="12">
        <f>SUMIFS(Item_Data!$V:$V,Item_Data!$A:$A,Segment!$A$2,Item_Data!$D:$D,Segment!$A7)</f>
        <v>1014624.05</v>
      </c>
      <c r="D7" s="13">
        <f t="shared" si="2"/>
        <v>0.1010318043</v>
      </c>
      <c r="E7" s="14">
        <f>SUMIFS(Item_Data!$W:$W,Item_Data!$A:$A,Segment!$A$2,Item_Data!$D:$D,Segment!$A7)</f>
        <v>526614</v>
      </c>
      <c r="F7" s="14">
        <f>SUMIFS(Item_Data!$X:$X,Item_Data!$A:$A,Segment!$A$2,Item_Data!$D:$D,Segment!$A7)</f>
        <v>206295</v>
      </c>
      <c r="G7" s="13">
        <f t="shared" si="3"/>
        <v>0.3917385409</v>
      </c>
      <c r="H7" s="15">
        <f t="shared" si="4"/>
        <v>4.918316246</v>
      </c>
      <c r="I7" s="12">
        <f t="shared" ref="I7:J7" si="5">I29+I40+I51+I62</f>
        <v>2929915.319</v>
      </c>
      <c r="J7" s="12">
        <f t="shared" si="5"/>
        <v>1300442.76</v>
      </c>
      <c r="K7" s="13">
        <f t="shared" si="6"/>
        <v>0.5561500527</v>
      </c>
      <c r="L7" s="18">
        <f>IF($A$2="Total HH",SUMIFS(MSS_Item!$L$6:$L$340,MSS_Item!$C$6:$C$340,Segment!$A7),SUMIFS(MSS_Item!$L$6:$L$340,MSS_Item!$D$6:$D$340,$A$2,MSS_Item!$C$6:$C$340,Segment!$A7))</f>
        <v>538445</v>
      </c>
      <c r="M7" s="12">
        <f>IF($A$2="Total HH",SUMIFS(MSS_Item!$T$6:$T$340,MSS_Item!$C$6:$C$340,Segment!$A7),SUMIFS(MSS_Item!$T$6:$T$340,MSS_Item!$D$6:$D$340,$A$2,MSS_Item!$C$6:$C$340,Segment!$A7))</f>
        <v>2644569.55</v>
      </c>
      <c r="N7" s="12">
        <f>IF($A$2="Total HH",SUMIFS(MSS_Item!$Z$6:$Z$340,MSS_Item!$C$6:$C$340,Segment!$A7),SUMIFS(MSS_Item!$Z$6:$Z$340,MSS_Item!$D$6:$D$340,$A$2,MSS_Item!$C$6:$C$340,Segment!$A7))</f>
        <v>1332846.55</v>
      </c>
      <c r="O7" s="13">
        <f t="shared" si="7"/>
        <v>0.4960062404</v>
      </c>
      <c r="P7" s="13">
        <f t="shared" si="8"/>
        <v>0.978027468</v>
      </c>
      <c r="Q7" s="78"/>
      <c r="R7" s="78"/>
      <c r="S7" s="78"/>
      <c r="T7" s="79"/>
      <c r="U7" s="78"/>
      <c r="V7" s="78"/>
      <c r="W7" s="78"/>
      <c r="X7" s="78"/>
      <c r="Y7" s="78"/>
      <c r="Z7" s="78"/>
    </row>
    <row r="8">
      <c r="A8" s="89" t="s">
        <v>48</v>
      </c>
      <c r="B8" s="12">
        <f>SUMIFS(Item_Data!$U:$U,Item_Data!$A:$A,Segment!$A$2,Item_Data!$D:$D,Segment!$A8)</f>
        <v>812704.36</v>
      </c>
      <c r="C8" s="12">
        <f>SUMIFS(Item_Data!$V:$V,Item_Data!$A:$A,Segment!$A$2,Item_Data!$D:$D,Segment!$A8)</f>
        <v>728988.87</v>
      </c>
      <c r="D8" s="13">
        <f t="shared" si="2"/>
        <v>0.1030085405</v>
      </c>
      <c r="E8" s="14">
        <f>SUMIFS(Item_Data!$W:$W,Item_Data!$A:$A,Segment!$A$2,Item_Data!$D:$D,Segment!$A8)</f>
        <v>422060</v>
      </c>
      <c r="F8" s="14">
        <f>SUMIFS(Item_Data!$X:$X,Item_Data!$A:$A,Segment!$A$2,Item_Data!$D:$D,Segment!$A8)</f>
        <v>155336</v>
      </c>
      <c r="G8" s="13">
        <f t="shared" si="3"/>
        <v>0.3680424584</v>
      </c>
      <c r="H8" s="15">
        <f t="shared" si="4"/>
        <v>4.692980829</v>
      </c>
      <c r="I8" s="12">
        <f t="shared" ref="I8:J8" si="9">I30+I41+I52+I63</f>
        <v>2247828.482</v>
      </c>
      <c r="J8" s="12">
        <f t="shared" si="9"/>
        <v>962525.1</v>
      </c>
      <c r="K8" s="13">
        <f t="shared" si="6"/>
        <v>0.5717978005</v>
      </c>
      <c r="L8" s="18">
        <f>IF($A$2="Total HH",SUMIFS(MSS_Item!$L$6:$L$340,MSS_Item!$C$6:$C$340,Segment!$A8),SUMIFS(MSS_Item!$L$6:$L$340,MSS_Item!$D$6:$D$340,$A$2,MSS_Item!$C$6:$C$340,Segment!$A8))</f>
        <v>422170</v>
      </c>
      <c r="M8" s="12">
        <f>IF($A$2="Total HH",SUMIFS(MSS_Item!$T$6:$T$340,MSS_Item!$C$6:$C$340,Segment!$A8),SUMIFS(MSS_Item!$T$6:$T$340,MSS_Item!$D$6:$D$340,$A$2,MSS_Item!$C$6:$C$340,Segment!$A8))</f>
        <v>1966701.9</v>
      </c>
      <c r="N8" s="12">
        <f>IF($A$2="Total HH",SUMIFS(MSS_Item!$Z$6:$Z$340,MSS_Item!$C$6:$C$340,Segment!$A8),SUMIFS(MSS_Item!$Z$6:$Z$340,MSS_Item!$D$6:$D$340,$A$2,MSS_Item!$C$6:$C$340,Segment!$A8))</f>
        <v>963276.94</v>
      </c>
      <c r="O8" s="13">
        <f t="shared" si="7"/>
        <v>0.5102069409</v>
      </c>
      <c r="P8" s="13">
        <f t="shared" si="8"/>
        <v>0.9997394415</v>
      </c>
      <c r="Q8" s="78"/>
      <c r="R8" s="78"/>
      <c r="S8" s="78"/>
      <c r="T8" s="79"/>
      <c r="U8" s="78"/>
      <c r="V8" s="78"/>
      <c r="W8" s="78"/>
      <c r="X8" s="78"/>
      <c r="Y8" s="78"/>
      <c r="Z8" s="78"/>
    </row>
    <row r="9">
      <c r="A9" s="89" t="s">
        <v>49</v>
      </c>
      <c r="B9" s="12">
        <f>SUMIFS(Item_Data!$U:$U,Item_Data!$A:$A,Segment!$A$2,Item_Data!$D:$D,Segment!$A9)</f>
        <v>255029.41</v>
      </c>
      <c r="C9" s="12">
        <f>SUMIFS(Item_Data!$V:$V,Item_Data!$A:$A,Segment!$A$2,Item_Data!$D:$D,Segment!$A9)</f>
        <v>223802.39</v>
      </c>
      <c r="D9" s="13">
        <f t="shared" si="2"/>
        <v>0.12244478</v>
      </c>
      <c r="E9" s="14">
        <f>SUMIFS(Item_Data!$W:$W,Item_Data!$A:$A,Segment!$A$2,Item_Data!$D:$D,Segment!$A9)</f>
        <v>300763</v>
      </c>
      <c r="F9" s="14">
        <f>SUMIFS(Item_Data!$X:$X,Item_Data!$A:$A,Segment!$A$2,Item_Data!$D:$D,Segment!$A9)</f>
        <v>67390</v>
      </c>
      <c r="G9" s="13">
        <f t="shared" si="3"/>
        <v>0.2240634653</v>
      </c>
      <c r="H9" s="15">
        <f t="shared" si="4"/>
        <v>3.321002968</v>
      </c>
      <c r="I9" s="12">
        <f t="shared" ref="I9:J9" si="10">I31+I42+I53+I64</f>
        <v>1136791.946</v>
      </c>
      <c r="J9" s="12">
        <f t="shared" si="10"/>
        <v>499824.31</v>
      </c>
      <c r="K9" s="13">
        <f t="shared" si="6"/>
        <v>0.5603203281</v>
      </c>
      <c r="L9" s="18">
        <f>IF($A$2="Total HH",SUMIFS(MSS_Item!$L$6:$L$340,MSS_Item!$C$6:$C$340,Segment!$A9),SUMIFS(MSS_Item!$L$6:$L$340,MSS_Item!$D$6:$D$340,$A$2,MSS_Item!$C$6:$C$340,Segment!$A9))</f>
        <v>310554</v>
      </c>
      <c r="M9" s="12">
        <f>IF($A$2="Total HH",SUMIFS(MSS_Item!$T$6:$T$340,MSS_Item!$C$6:$C$340,Segment!$A9),SUMIFS(MSS_Item!$T$6:$T$340,MSS_Item!$D$6:$D$340,$A$2,MSS_Item!$C$6:$C$340,Segment!$A9))</f>
        <v>1020999.66</v>
      </c>
      <c r="N9" s="12">
        <f>IF($A$2="Total HH",SUMIFS(MSS_Item!$Z$6:$Z$340,MSS_Item!$C$6:$C$340,Segment!$A9),SUMIFS(MSS_Item!$Z$6:$Z$340,MSS_Item!$D$6:$D$340,$A$2,MSS_Item!$C$6:$C$340,Segment!$A9))</f>
        <v>519421</v>
      </c>
      <c r="O9" s="13">
        <f t="shared" si="7"/>
        <v>0.4912623183</v>
      </c>
      <c r="P9" s="13">
        <f t="shared" si="8"/>
        <v>0.9684724718</v>
      </c>
      <c r="Q9" s="78"/>
      <c r="R9" s="78"/>
      <c r="S9" s="78"/>
      <c r="T9" s="79"/>
      <c r="U9" s="78"/>
      <c r="V9" s="78"/>
      <c r="W9" s="78"/>
      <c r="X9" s="78"/>
      <c r="Y9" s="78"/>
      <c r="Z9" s="78"/>
    </row>
    <row r="10">
      <c r="A10" s="89" t="s">
        <v>50</v>
      </c>
      <c r="B10" s="12">
        <f>SUMIFS(Item_Data!$U:$U,Item_Data!$A:$A,Segment!$A$2,Item_Data!$D:$D,Segment!$A10)</f>
        <v>257365.67</v>
      </c>
      <c r="C10" s="12">
        <f>SUMIFS(Item_Data!$V:$V,Item_Data!$A:$A,Segment!$A$2,Item_Data!$D:$D,Segment!$A10)</f>
        <v>205538.56</v>
      </c>
      <c r="D10" s="13">
        <f t="shared" si="2"/>
        <v>0.2013753816</v>
      </c>
      <c r="E10" s="14">
        <f>SUMIFS(Item_Data!$W:$W,Item_Data!$A:$A,Segment!$A$2,Item_Data!$D:$D,Segment!$A10)</f>
        <v>901487</v>
      </c>
      <c r="F10" s="14">
        <f>SUMIFS(Item_Data!$X:$X,Item_Data!$A:$A,Segment!$A$2,Item_Data!$D:$D,Segment!$A10)</f>
        <v>119557</v>
      </c>
      <c r="G10" s="13">
        <f t="shared" si="3"/>
        <v>0.1326219901</v>
      </c>
      <c r="H10" s="15">
        <f t="shared" si="4"/>
        <v>1.719167928</v>
      </c>
      <c r="I10" s="12">
        <f t="shared" ref="I10:J10" si="11">I32+I43+I54+I65</f>
        <v>1964918.297</v>
      </c>
      <c r="J10" s="12">
        <f t="shared" si="11"/>
        <v>778371.81</v>
      </c>
      <c r="K10" s="13">
        <f t="shared" si="6"/>
        <v>0.6038655596</v>
      </c>
      <c r="L10" s="18">
        <f>IF($A$2="Total HH",SUMIFS(MSS_Item!$L$6:$L$340,MSS_Item!$C$6:$C$340,Segment!$A10),SUMIFS(MSS_Item!$L$6:$L$340,MSS_Item!$D$6:$D$340,$A$2,MSS_Item!$C$6:$C$340,Segment!$A10))</f>
        <v>900308</v>
      </c>
      <c r="M10" s="12">
        <f>IF($A$2="Total HH",SUMIFS(MSS_Item!$T$6:$T$340,MSS_Item!$C$6:$C$340,Segment!$A10),SUMIFS(MSS_Item!$T$6:$T$340,MSS_Item!$D$6:$D$340,$A$2,MSS_Item!$C$6:$C$340,Segment!$A10))</f>
        <v>1952682.92</v>
      </c>
      <c r="N10" s="12">
        <f>IF($A$2="Total HH",SUMIFS(MSS_Item!$Z$6:$Z$340,MSS_Item!$C$6:$C$340,Segment!$A10),SUMIFS(MSS_Item!$Z$6:$Z$340,MSS_Item!$D$6:$D$340,$A$2,MSS_Item!$C$6:$C$340,Segment!$A10))</f>
        <v>777411.96</v>
      </c>
      <c r="O10" s="13">
        <f t="shared" si="7"/>
        <v>0.6018749629</v>
      </c>
      <c r="P10" s="13">
        <f t="shared" si="8"/>
        <v>1.001309552</v>
      </c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>
      <c r="A11" s="89" t="s">
        <v>51</v>
      </c>
      <c r="B11" s="12">
        <f>SUMIFS(Item_Data!$U:$U,Item_Data!$A:$A,Segment!$A$2,Item_Data!$D:$D,Segment!$A11)</f>
        <v>179282.46</v>
      </c>
      <c r="C11" s="12">
        <f>SUMIFS(Item_Data!$V:$V,Item_Data!$A:$A,Segment!$A$2,Item_Data!$D:$D,Segment!$A11)</f>
        <v>159239.46</v>
      </c>
      <c r="D11" s="13">
        <f t="shared" si="2"/>
        <v>0.1117956547</v>
      </c>
      <c r="E11" s="14">
        <f>SUMIFS(Item_Data!$W:$W,Item_Data!$A:$A,Segment!$A$2,Item_Data!$D:$D,Segment!$A11)</f>
        <v>55332</v>
      </c>
      <c r="F11" s="14">
        <f>SUMIFS(Item_Data!$X:$X,Item_Data!$A:$A,Segment!$A$2,Item_Data!$D:$D,Segment!$A11)</f>
        <v>20848</v>
      </c>
      <c r="G11" s="13">
        <f t="shared" si="3"/>
        <v>0.3767801634</v>
      </c>
      <c r="H11" s="15">
        <f t="shared" si="4"/>
        <v>7.638116846</v>
      </c>
      <c r="I11" s="12">
        <f t="shared" ref="I11:J11" si="12">I33+I44+I55+I66</f>
        <v>479397.9731</v>
      </c>
      <c r="J11" s="12">
        <f t="shared" si="12"/>
        <v>216138.84</v>
      </c>
      <c r="K11" s="13">
        <f t="shared" si="6"/>
        <v>0.5491452777</v>
      </c>
      <c r="L11" s="18">
        <f>IF($A$2="Total HH",SUMIFS(MSS_Item!$L$6:$L$340,MSS_Item!$C$6:$C$340,Segment!$A11),SUMIFS(MSS_Item!$L$6:$L$340,MSS_Item!$D$6:$D$340,$A$2,MSS_Item!$C$6:$C$340,Segment!$A11))</f>
        <v>63876</v>
      </c>
      <c r="M11" s="12">
        <f>IF($A$2="Total HH",SUMIFS(MSS_Item!$T$6:$T$340,MSS_Item!$C$6:$C$340,Segment!$A11),SUMIFS(MSS_Item!$T$6:$T$340,MSS_Item!$D$6:$D$340,$A$2,MSS_Item!$C$6:$C$340,Segment!$A11))</f>
        <v>456057.24</v>
      </c>
      <c r="N11" s="12">
        <f>IF($A$2="Total HH",SUMIFS(MSS_Item!$Z$6:$Z$340,MSS_Item!$C$6:$C$340,Segment!$A11),SUMIFS(MSS_Item!$Z$6:$Z$340,MSS_Item!$D$6:$D$340,$A$2,MSS_Item!$C$6:$C$340,Segment!$A11))</f>
        <v>234375.72</v>
      </c>
      <c r="O11" s="13">
        <f t="shared" si="7"/>
        <v>0.486082668</v>
      </c>
      <c r="P11" s="13">
        <f t="shared" si="8"/>
        <v>0.8662408416</v>
      </c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>
      <c r="A12" s="89" t="s">
        <v>52</v>
      </c>
      <c r="B12" s="12">
        <f>SUMIFS(Item_Data!$U:$U,Item_Data!$A:$A,Segment!$A$2,Item_Data!$D:$D,Segment!$A12)</f>
        <v>10959.04</v>
      </c>
      <c r="C12" s="12">
        <f>SUMIFS(Item_Data!$V:$V,Item_Data!$A:$A,Segment!$A$2,Item_Data!$D:$D,Segment!$A12)</f>
        <v>9240.84</v>
      </c>
      <c r="D12" s="13">
        <f t="shared" si="2"/>
        <v>0.1567838059</v>
      </c>
      <c r="E12" s="14">
        <f>SUMIFS(Item_Data!$W:$W,Item_Data!$A:$A,Segment!$A$2,Item_Data!$D:$D,Segment!$A12)</f>
        <v>10276</v>
      </c>
      <c r="F12" s="14">
        <f>SUMIFS(Item_Data!$X:$X,Item_Data!$A:$A,Segment!$A$2,Item_Data!$D:$D,Segment!$A12)</f>
        <v>3796</v>
      </c>
      <c r="G12" s="13">
        <f t="shared" si="3"/>
        <v>0.3694044375</v>
      </c>
      <c r="H12" s="15">
        <f t="shared" si="4"/>
        <v>2.434362487</v>
      </c>
      <c r="I12" s="12">
        <f t="shared" ref="I12:J12" si="13">I34+I45+I56+I67</f>
        <v>31041.24</v>
      </c>
      <c r="J12" s="12">
        <f t="shared" si="13"/>
        <v>12726</v>
      </c>
      <c r="K12" s="13">
        <f t="shared" si="6"/>
        <v>0.5900292643</v>
      </c>
      <c r="L12" s="18">
        <f>IF($A$2="Total HH",SUMIFS(MSS_Item!$L$6:$L$340,MSS_Item!$C$6:$C$340,Segment!$A12),SUMIFS(MSS_Item!$L$6:$L$340,MSS_Item!$D$6:$D$340,$A$2,MSS_Item!$C$6:$C$340,Segment!$A12))</f>
        <v>10252</v>
      </c>
      <c r="M12" s="12">
        <f>IF($A$2="Total HH",SUMIFS(MSS_Item!$T$6:$T$340,MSS_Item!$C$6:$C$340,Segment!$A12),SUMIFS(MSS_Item!$T$6:$T$340,MSS_Item!$D$6:$D$340,$A$2,MSS_Item!$C$6:$C$340,Segment!$A12))</f>
        <v>24829.48</v>
      </c>
      <c r="N12" s="12">
        <f>IF($A$2="Total HH",SUMIFS(MSS_Item!$Z$6:$Z$340,MSS_Item!$C$6:$C$340,Segment!$A12),SUMIFS(MSS_Item!$Z$6:$Z$340,MSS_Item!$D$6:$D$340,$A$2,MSS_Item!$C$6:$C$340,Segment!$A12))</f>
        <v>12690</v>
      </c>
      <c r="O12" s="13">
        <f t="shared" si="7"/>
        <v>0.4889139845</v>
      </c>
      <c r="P12" s="13">
        <f t="shared" si="8"/>
        <v>1.002341007</v>
      </c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43" t="s">
        <v>22</v>
      </c>
      <c r="B13" s="28">
        <f t="shared" ref="B13:C13" si="14">SUM(B6:B12)</f>
        <v>2657489.08</v>
      </c>
      <c r="C13" s="28">
        <f t="shared" si="14"/>
        <v>2353277.51</v>
      </c>
      <c r="D13" s="29">
        <f t="shared" si="2"/>
        <v>0.1144733095</v>
      </c>
      <c r="E13" s="30">
        <f t="shared" ref="E13:F13" si="15">SUM(E6:E12)</f>
        <v>2233032</v>
      </c>
      <c r="F13" s="30">
        <f t="shared" si="15"/>
        <v>575089</v>
      </c>
      <c r="G13" s="29">
        <f t="shared" si="3"/>
        <v>0.2575372856</v>
      </c>
      <c r="H13" s="90">
        <f t="shared" si="4"/>
        <v>4.092023165</v>
      </c>
      <c r="I13" s="28">
        <f t="shared" ref="I13:J13" si="16">SUM(I6:I12)</f>
        <v>8890271.372</v>
      </c>
      <c r="J13" s="28">
        <f t="shared" si="16"/>
        <v>3816280.42</v>
      </c>
      <c r="K13" s="29">
        <f t="shared" si="6"/>
        <v>0.570735216</v>
      </c>
      <c r="L13" s="30">
        <f t="shared" ref="L13:N13" si="17">SUM(L6:L12)</f>
        <v>2262271</v>
      </c>
      <c r="M13" s="28">
        <f t="shared" si="17"/>
        <v>8154490.09</v>
      </c>
      <c r="N13" s="28">
        <f t="shared" si="17"/>
        <v>3886598.55</v>
      </c>
      <c r="O13" s="29">
        <f t="shared" si="7"/>
        <v>0.5233793276</v>
      </c>
      <c r="P13" s="29">
        <f t="shared" si="8"/>
        <v>0.9870753769</v>
      </c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>
      <c r="A14" s="78"/>
      <c r="B14" s="79"/>
      <c r="C14" s="79"/>
      <c r="D14" s="78"/>
      <c r="E14" s="79"/>
      <c r="F14" s="79"/>
      <c r="G14" s="78"/>
      <c r="H14" s="78"/>
      <c r="I14" s="79"/>
      <c r="J14" s="79"/>
      <c r="K14" s="78"/>
      <c r="L14" s="79"/>
      <c r="M14" s="79"/>
      <c r="N14" s="79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91" t="str">
        <f>"Ahold Brands - " &amp;$A$2</f>
        <v>Ahold Brands - Total HH</v>
      </c>
      <c r="B15" s="92" t="str">
        <f>B4</f>
        <v>2024 Halloween Harvest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6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7" t="s">
        <v>42</v>
      </c>
      <c r="B16" s="7" t="s">
        <v>4</v>
      </c>
      <c r="C16" s="8" t="s">
        <v>5</v>
      </c>
      <c r="D16" s="7" t="s">
        <v>6</v>
      </c>
      <c r="E16" s="7" t="s">
        <v>7</v>
      </c>
      <c r="F16" s="7" t="s">
        <v>8</v>
      </c>
      <c r="G16" s="9" t="s">
        <v>9</v>
      </c>
      <c r="H16" s="10" t="s">
        <v>10</v>
      </c>
      <c r="I16" s="10" t="s">
        <v>11</v>
      </c>
      <c r="J16" s="10" t="s">
        <v>12</v>
      </c>
      <c r="K16" s="10" t="s">
        <v>13</v>
      </c>
      <c r="L16" s="11" t="s">
        <v>14</v>
      </c>
      <c r="M16" s="11" t="s">
        <v>43</v>
      </c>
      <c r="N16" s="11" t="s">
        <v>44</v>
      </c>
      <c r="O16" s="11" t="s">
        <v>45</v>
      </c>
      <c r="P16" s="11" t="s">
        <v>15</v>
      </c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>
      <c r="A17" s="89" t="s">
        <v>46</v>
      </c>
      <c r="B17" s="12">
        <f t="shared" ref="B17:C17" si="18">B28+B39+B50</f>
        <v>12163.62</v>
      </c>
      <c r="C17" s="12">
        <f t="shared" si="18"/>
        <v>10512.82</v>
      </c>
      <c r="D17" s="13">
        <f t="shared" ref="D17:D24" si="23">IFERROR((1-C17/B17),"")</f>
        <v>0.1357161766</v>
      </c>
      <c r="E17" s="14">
        <f t="shared" ref="E17:F17" si="19">E28+E39+E50</f>
        <v>12252</v>
      </c>
      <c r="F17" s="14">
        <f t="shared" si="19"/>
        <v>1519</v>
      </c>
      <c r="G17" s="13">
        <f t="shared" ref="G17:G24" si="25">IFERROR(F17/E17,"")</f>
        <v>0.1239797584</v>
      </c>
      <c r="H17" s="15">
        <f t="shared" ref="H17:H24" si="26">IFERROR(C17/F17,"")</f>
        <v>6.920882159</v>
      </c>
      <c r="I17" s="12">
        <f t="shared" ref="I17:J17" si="20">I28+I39+I50</f>
        <v>85488.39485</v>
      </c>
      <c r="J17" s="12">
        <f t="shared" si="20"/>
        <v>36552.36</v>
      </c>
      <c r="K17" s="13">
        <f t="shared" ref="K17:K24" si="28">IFERROR((I17-J17)/I17,"")</f>
        <v>0.5724289822</v>
      </c>
      <c r="L17" s="18">
        <f t="shared" ref="L17:N17" si="21">L28+L39+L50</f>
        <v>12304</v>
      </c>
      <c r="M17" s="18">
        <f t="shared" si="21"/>
        <v>70080.96</v>
      </c>
      <c r="N17" s="18">
        <f t="shared" si="21"/>
        <v>36655.32</v>
      </c>
      <c r="O17" s="13">
        <f t="shared" ref="O17:O24" si="30">IFERROR((M17-N17)/M17,"")</f>
        <v>0.4769575074</v>
      </c>
      <c r="P17" s="13">
        <f t="shared" ref="P17:P24" si="31">IFERROR(E17/L17,"")</f>
        <v>0.9957737321</v>
      </c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>
      <c r="A18" s="89" t="s">
        <v>47</v>
      </c>
      <c r="B18" s="12">
        <f t="shared" ref="B18:C18" si="22">B29+B40+B51</f>
        <v>996350.54</v>
      </c>
      <c r="C18" s="12">
        <f t="shared" si="22"/>
        <v>882320.59</v>
      </c>
      <c r="D18" s="13">
        <f t="shared" si="23"/>
        <v>0.114447622</v>
      </c>
      <c r="E18" s="14">
        <f t="shared" ref="E18:F18" si="24">E29+E40+E51</f>
        <v>446648</v>
      </c>
      <c r="F18" s="14">
        <f t="shared" si="24"/>
        <v>176183</v>
      </c>
      <c r="G18" s="13">
        <f t="shared" si="25"/>
        <v>0.394456037</v>
      </c>
      <c r="H18" s="15">
        <f t="shared" si="26"/>
        <v>5.007978011</v>
      </c>
      <c r="I18" s="12">
        <f t="shared" ref="I18:J18" si="27">I29+I40+I51</f>
        <v>2568973.847</v>
      </c>
      <c r="J18" s="12">
        <f t="shared" si="27"/>
        <v>1121324.62</v>
      </c>
      <c r="K18" s="13">
        <f t="shared" si="28"/>
        <v>0.5635126371</v>
      </c>
      <c r="L18" s="18">
        <f t="shared" ref="L18:N18" si="29">L29+L40+L51</f>
        <v>456277</v>
      </c>
      <c r="M18" s="18">
        <f t="shared" si="29"/>
        <v>2277232.23</v>
      </c>
      <c r="N18" s="18">
        <f t="shared" si="29"/>
        <v>1149180.71</v>
      </c>
      <c r="O18" s="13">
        <f t="shared" si="30"/>
        <v>0.495360774</v>
      </c>
      <c r="P18" s="13">
        <f t="shared" si="31"/>
        <v>0.9788965913</v>
      </c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>
      <c r="A19" s="89" t="s">
        <v>48</v>
      </c>
      <c r="B19" s="12">
        <f t="shared" ref="B19:C19" si="32">B30+B41+B52</f>
        <v>711507.17</v>
      </c>
      <c r="C19" s="12">
        <f t="shared" si="32"/>
        <v>627791.68</v>
      </c>
      <c r="D19" s="13">
        <f t="shared" si="23"/>
        <v>0.1176593765</v>
      </c>
      <c r="E19" s="14">
        <f t="shared" ref="E19:F19" si="33">E30+E41+E52</f>
        <v>350234</v>
      </c>
      <c r="F19" s="14">
        <f t="shared" si="33"/>
        <v>129146</v>
      </c>
      <c r="G19" s="13">
        <f t="shared" si="25"/>
        <v>0.368742041</v>
      </c>
      <c r="H19" s="15">
        <f t="shared" si="26"/>
        <v>4.86110046</v>
      </c>
      <c r="I19" s="12">
        <f t="shared" ref="I19:J19" si="34">I30+I41+I52</f>
        <v>1939298.592</v>
      </c>
      <c r="J19" s="12">
        <f t="shared" si="34"/>
        <v>809308.86</v>
      </c>
      <c r="K19" s="13">
        <f t="shared" si="28"/>
        <v>0.5826796022</v>
      </c>
      <c r="L19" s="18">
        <f t="shared" ref="L19:N19" si="35">L30+L41+L52</f>
        <v>349616</v>
      </c>
      <c r="M19" s="18">
        <f t="shared" si="35"/>
        <v>1649794.24</v>
      </c>
      <c r="N19" s="18">
        <f t="shared" si="35"/>
        <v>808358.82</v>
      </c>
      <c r="O19" s="13">
        <f t="shared" si="30"/>
        <v>0.5100244622</v>
      </c>
      <c r="P19" s="13">
        <f t="shared" si="31"/>
        <v>1.001767654</v>
      </c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89" t="s">
        <v>49</v>
      </c>
      <c r="B20" s="12">
        <f t="shared" ref="B20:C20" si="36">B31+B42+B53</f>
        <v>222869.59</v>
      </c>
      <c r="C20" s="12">
        <f t="shared" si="36"/>
        <v>191642.57</v>
      </c>
      <c r="D20" s="13">
        <f t="shared" si="23"/>
        <v>0.1401134179</v>
      </c>
      <c r="E20" s="14">
        <f t="shared" ref="E20:F20" si="37">E31+E42+E53</f>
        <v>266217</v>
      </c>
      <c r="F20" s="14">
        <f t="shared" si="37"/>
        <v>59422</v>
      </c>
      <c r="G20" s="13">
        <f t="shared" si="25"/>
        <v>0.223208886</v>
      </c>
      <c r="H20" s="15">
        <f t="shared" si="26"/>
        <v>3.225111407</v>
      </c>
      <c r="I20" s="12">
        <f t="shared" ref="I20:J20" si="38">I31+I42+I53</f>
        <v>1010643.406</v>
      </c>
      <c r="J20" s="12">
        <f t="shared" si="38"/>
        <v>438297.29</v>
      </c>
      <c r="K20" s="13">
        <f t="shared" si="28"/>
        <v>0.5663185579</v>
      </c>
      <c r="L20" s="18">
        <f t="shared" ref="L20:N20" si="39">L31+L42+L53</f>
        <v>274766</v>
      </c>
      <c r="M20" s="18">
        <f t="shared" si="39"/>
        <v>896675.54</v>
      </c>
      <c r="N20" s="18">
        <f t="shared" si="39"/>
        <v>455946.08</v>
      </c>
      <c r="O20" s="13">
        <f t="shared" si="30"/>
        <v>0.4915149799</v>
      </c>
      <c r="P20" s="13">
        <f t="shared" si="31"/>
        <v>0.9688862523</v>
      </c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ht="15.75" customHeight="1">
      <c r="A21" s="89" t="s">
        <v>50</v>
      </c>
      <c r="B21" s="12">
        <f t="shared" ref="B21:C21" si="40">B32+B43+B54</f>
        <v>246919.2</v>
      </c>
      <c r="C21" s="12">
        <f t="shared" si="40"/>
        <v>195092.09</v>
      </c>
      <c r="D21" s="13">
        <f t="shared" si="23"/>
        <v>0.2098950183</v>
      </c>
      <c r="E21" s="14">
        <f t="shared" ref="E21:F21" si="41">E32+E43+E54</f>
        <v>843029</v>
      </c>
      <c r="F21" s="14">
        <f t="shared" si="41"/>
        <v>113658</v>
      </c>
      <c r="G21" s="13">
        <f t="shared" si="25"/>
        <v>0.1348209848</v>
      </c>
      <c r="H21" s="15">
        <f t="shared" si="26"/>
        <v>1.716483574</v>
      </c>
      <c r="I21" s="12">
        <f t="shared" ref="I21:J21" si="42">I32+I43+I54</f>
        <v>1838227.297</v>
      </c>
      <c r="J21" s="12">
        <f t="shared" si="42"/>
        <v>716535.51</v>
      </c>
      <c r="K21" s="13">
        <f t="shared" si="28"/>
        <v>0.6102029868</v>
      </c>
      <c r="L21" s="18">
        <f t="shared" ref="L21:N21" si="43">L32+L43+L54</f>
        <v>841710</v>
      </c>
      <c r="M21" s="18">
        <f t="shared" si="43"/>
        <v>1806462.9</v>
      </c>
      <c r="N21" s="18">
        <f t="shared" si="43"/>
        <v>715342.14</v>
      </c>
      <c r="O21" s="13">
        <f t="shared" si="30"/>
        <v>0.6040095039</v>
      </c>
      <c r="P21" s="13">
        <f t="shared" si="31"/>
        <v>1.001567048</v>
      </c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ht="15.75" customHeight="1">
      <c r="A22" s="89" t="s">
        <v>51</v>
      </c>
      <c r="B22" s="12">
        <f t="shared" ref="B22:C22" si="44">B33+B44+B55</f>
        <v>172879.62</v>
      </c>
      <c r="C22" s="12">
        <f t="shared" si="44"/>
        <v>152836.62</v>
      </c>
      <c r="D22" s="13">
        <f t="shared" si="23"/>
        <v>0.1159361641</v>
      </c>
      <c r="E22" s="14">
        <f t="shared" ref="E22:F22" si="45">E33+E44+E55</f>
        <v>53172</v>
      </c>
      <c r="F22" s="14">
        <f t="shared" si="45"/>
        <v>19931</v>
      </c>
      <c r="G22" s="13">
        <f t="shared" si="25"/>
        <v>0.3748401414</v>
      </c>
      <c r="H22" s="15">
        <f t="shared" si="26"/>
        <v>7.668286589</v>
      </c>
      <c r="I22" s="12">
        <f t="shared" ref="I22:J22" si="46">I33+I44+I55</f>
        <v>464314.0351</v>
      </c>
      <c r="J22" s="12">
        <f t="shared" si="46"/>
        <v>208233.24</v>
      </c>
      <c r="K22" s="13">
        <f t="shared" si="28"/>
        <v>0.5515249933</v>
      </c>
      <c r="L22" s="18">
        <f t="shared" ref="L22:N22" si="47">L33+L44+L55</f>
        <v>57144</v>
      </c>
      <c r="M22" s="18">
        <f t="shared" si="47"/>
        <v>420280.56</v>
      </c>
      <c r="N22" s="18">
        <f t="shared" si="47"/>
        <v>216730.2</v>
      </c>
      <c r="O22" s="13">
        <f t="shared" si="30"/>
        <v>0.4843201884</v>
      </c>
      <c r="P22" s="13">
        <f t="shared" si="31"/>
        <v>0.9304913902</v>
      </c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ht="15.75" customHeight="1">
      <c r="A23" s="89" t="s">
        <v>52</v>
      </c>
      <c r="B23" s="12">
        <f t="shared" ref="B23:C23" si="48">B34+B45+B56</f>
        <v>10959.04</v>
      </c>
      <c r="C23" s="12">
        <f t="shared" si="48"/>
        <v>9240.84</v>
      </c>
      <c r="D23" s="13">
        <f t="shared" si="23"/>
        <v>0.1567838059</v>
      </c>
      <c r="E23" s="14">
        <f t="shared" ref="E23:F23" si="49">E34+E45+E56</f>
        <v>10276</v>
      </c>
      <c r="F23" s="14">
        <f t="shared" si="49"/>
        <v>3796</v>
      </c>
      <c r="G23" s="13">
        <f t="shared" si="25"/>
        <v>0.3694044375</v>
      </c>
      <c r="H23" s="15">
        <f t="shared" si="26"/>
        <v>2.434362487</v>
      </c>
      <c r="I23" s="12">
        <f t="shared" ref="I23:J23" si="50">I34+I45+I56</f>
        <v>31041.24</v>
      </c>
      <c r="J23" s="12">
        <f t="shared" si="50"/>
        <v>12726</v>
      </c>
      <c r="K23" s="13">
        <f t="shared" si="28"/>
        <v>0.5900292643</v>
      </c>
      <c r="L23" s="18">
        <f t="shared" ref="L23:N23" si="51">L34+L45+L56</f>
        <v>10252</v>
      </c>
      <c r="M23" s="18">
        <f t="shared" si="51"/>
        <v>24829.48</v>
      </c>
      <c r="N23" s="18">
        <f t="shared" si="51"/>
        <v>12690</v>
      </c>
      <c r="O23" s="13">
        <f t="shared" si="30"/>
        <v>0.4889139845</v>
      </c>
      <c r="P23" s="13">
        <f t="shared" si="31"/>
        <v>1.002341007</v>
      </c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ht="15.75" customHeight="1">
      <c r="A24" s="93" t="s">
        <v>19</v>
      </c>
      <c r="B24" s="94">
        <f t="shared" ref="B24:C24" si="52">SUM(B17:B23)</f>
        <v>2373648.78</v>
      </c>
      <c r="C24" s="94">
        <f t="shared" si="52"/>
        <v>2069437.21</v>
      </c>
      <c r="D24" s="95">
        <f t="shared" si="23"/>
        <v>0.1281619979</v>
      </c>
      <c r="E24" s="96">
        <f t="shared" ref="E24:F24" si="53">SUM(E17:E23)</f>
        <v>1981828</v>
      </c>
      <c r="F24" s="96">
        <f t="shared" si="53"/>
        <v>503655</v>
      </c>
      <c r="G24" s="95">
        <f t="shared" si="25"/>
        <v>0.254136585</v>
      </c>
      <c r="H24" s="97">
        <f t="shared" si="26"/>
        <v>4.108838808</v>
      </c>
      <c r="I24" s="94">
        <f t="shared" ref="I24:J24" si="54">SUM(I17:I23)</f>
        <v>7937986.813</v>
      </c>
      <c r="J24" s="94">
        <f t="shared" si="54"/>
        <v>3342977.88</v>
      </c>
      <c r="K24" s="95">
        <f t="shared" si="28"/>
        <v>0.5788632611</v>
      </c>
      <c r="L24" s="96">
        <f t="shared" ref="L24:N24" si="55">SUM(L17:L23)</f>
        <v>2002069</v>
      </c>
      <c r="M24" s="94">
        <f t="shared" si="55"/>
        <v>7145355.91</v>
      </c>
      <c r="N24" s="94">
        <f t="shared" si="55"/>
        <v>3394903.27</v>
      </c>
      <c r="O24" s="95">
        <f t="shared" si="30"/>
        <v>0.5248797523</v>
      </c>
      <c r="P24" s="95">
        <f t="shared" si="31"/>
        <v>0.9898899588</v>
      </c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ht="15.75" customHeight="1">
      <c r="A25" s="78"/>
      <c r="B25" s="79"/>
      <c r="C25" s="79"/>
      <c r="D25" s="78"/>
      <c r="E25" s="79"/>
      <c r="F25" s="79"/>
      <c r="G25" s="78"/>
      <c r="H25" s="78"/>
      <c r="I25" s="79"/>
      <c r="J25" s="79"/>
      <c r="K25" s="78"/>
      <c r="L25" s="79"/>
      <c r="M25" s="79"/>
      <c r="N25" s="79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ht="15.75" customHeight="1">
      <c r="A26" s="98" t="str">
        <f>"Giant Company - " &amp;$A$2</f>
        <v>Giant Company - Total HH</v>
      </c>
      <c r="B26" s="92" t="str">
        <f>B4</f>
        <v>2024 Halloween Harvest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6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ht="15.75" customHeight="1">
      <c r="A27" s="7" t="s">
        <v>42</v>
      </c>
      <c r="B27" s="7" t="s">
        <v>4</v>
      </c>
      <c r="C27" s="8" t="s">
        <v>5</v>
      </c>
      <c r="D27" s="7" t="s">
        <v>6</v>
      </c>
      <c r="E27" s="7" t="s">
        <v>7</v>
      </c>
      <c r="F27" s="7" t="s">
        <v>8</v>
      </c>
      <c r="G27" s="9" t="s">
        <v>9</v>
      </c>
      <c r="H27" s="10" t="s">
        <v>10</v>
      </c>
      <c r="I27" s="10" t="s">
        <v>11</v>
      </c>
      <c r="J27" s="10" t="s">
        <v>12</v>
      </c>
      <c r="K27" s="10" t="s">
        <v>13</v>
      </c>
      <c r="L27" s="11" t="s">
        <v>14</v>
      </c>
      <c r="M27" s="11" t="s">
        <v>43</v>
      </c>
      <c r="N27" s="11" t="s">
        <v>44</v>
      </c>
      <c r="O27" s="11" t="s">
        <v>45</v>
      </c>
      <c r="P27" s="11" t="s">
        <v>15</v>
      </c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ht="15.75" customHeight="1">
      <c r="A28" s="89" t="s">
        <v>46</v>
      </c>
      <c r="B28" s="12">
        <f>SUMIFS(Item_Data!$F:$F,Item_Data!$A:$A,Segment!$A$2,Item_Data!$D:$D,Segment!$A28)</f>
        <v>8575.97</v>
      </c>
      <c r="C28" s="12">
        <f>SUMIFS(Item_Data!$J:$J,Item_Data!$A:$A,Segment!$A$2,Item_Data!$D:$D,Segment!$A28)</f>
        <v>7236.37</v>
      </c>
      <c r="D28" s="13">
        <f t="shared" ref="D28:D35" si="56">IFERROR((1-C28/B28),"")</f>
        <v>0.1562039046</v>
      </c>
      <c r="E28" s="14">
        <f>SUMIFS(Item_Data!$N:$N,Item_Data!$A:$A,Segment!$A$2,Item_Data!$D:$D,Segment!$A28)</f>
        <v>7770</v>
      </c>
      <c r="F28" s="14">
        <f>SUMIFS(Item_Data!$R:$R,Item_Data!$A:$A,Segment!$A$2,Item_Data!$D:$D,Segment!$A28)</f>
        <v>844</v>
      </c>
      <c r="G28" s="13">
        <f t="shared" ref="G28:G35" si="57">IFERROR(F28/E28,"")</f>
        <v>0.1086229086</v>
      </c>
      <c r="H28" s="15">
        <f t="shared" ref="H28:H35" si="58">IFERROR(C28/F28,"")</f>
        <v>8.573898104</v>
      </c>
      <c r="I28" s="12">
        <f>IF($A$2="Total HH",SUMIFS(GM!$N$6:$N$340,GM!$C$6:$C$340,Segment!$A28),SUMIFS(GM!$N$6:$N$340,GM!$E$6:$E$340,Segment!$A$2,GM!$C$6:$C$340,Segment!$A28))</f>
        <v>58757.21485</v>
      </c>
      <c r="J28" s="12">
        <f>IF($A$2="Total HH",SUMIFS(GM!$O$6:$O$340,GM!$C$6:$C$340,Segment!$A28),SUMIFS(GM!$O$6:$O$340,GM!$E$6:$E$340,Segment!$A$2,GM!$C$6:$C$340,Segment!$A28))</f>
        <v>23234.52</v>
      </c>
      <c r="K28" s="13">
        <f t="shared" ref="K28:K35" si="59">IFERROR((I28-J28)/I28,"")</f>
        <v>0.60456737</v>
      </c>
      <c r="L28" s="18">
        <f>IF($A$2="Total HH",SUMIFS(MSS_Item!$G$6:$G$340,MSS_Item!$C$6:$C$340,Segment!$A28),SUMIFS(MSS_Item!$G$6:$G$340,MSS_Item!$D$6:$D$340,$A$2,MSS_Item!$C$6:$C$340,Segment!$A28))</f>
        <v>7770</v>
      </c>
      <c r="M28" s="12">
        <f>IF($A$2="Total HH",SUMIFS(MSS_Item!$O$6:$O$340,MSS_Item!$C$6:$C$340,Segment!$A28),SUMIFS(MSS_Item!$O$6:$O$340,MSS_Item!$D$6:$D$340,$A$2,MSS_Item!$C$6:$C$340,Segment!$A28))</f>
        <v>44454.3</v>
      </c>
      <c r="N28" s="12">
        <f>IF($A$2="Total HH",SUMIFS(MSS_Item!$U$6:$U$340,MSS_Item!$C$6:$C$340,Segment!$A28),SUMIFS(MSS_Item!$U$6:$U$340,MSS_Item!$D$6:$D$340,$A$2,MSS_Item!$C$6:$C$340,Segment!$A28))</f>
        <v>23203.44</v>
      </c>
      <c r="O28" s="13">
        <f t="shared" ref="O28:O35" si="60">IFERROR((M28-N28)/M28,"")</f>
        <v>0.478038345</v>
      </c>
      <c r="P28" s="13">
        <f t="shared" ref="P28:P35" si="61">IFERROR(E28/L28,"")</f>
        <v>1</v>
      </c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ht="15.75" customHeight="1">
      <c r="A29" s="89" t="s">
        <v>47</v>
      </c>
      <c r="B29" s="12">
        <f>SUMIFS(Item_Data!$F:$F,Item_Data!$A:$A,Segment!$A$2,Item_Data!$D:$D,Segment!$A29)</f>
        <v>401864.33</v>
      </c>
      <c r="C29" s="12">
        <f>SUMIFS(Item_Data!$J:$J,Item_Data!$A:$A,Segment!$A$2,Item_Data!$D:$D,Segment!$A29)</f>
        <v>330128.3</v>
      </c>
      <c r="D29" s="13">
        <f t="shared" si="56"/>
        <v>0.1785080801</v>
      </c>
      <c r="E29" s="14">
        <f>SUMIFS(Item_Data!$N:$N,Item_Data!$A:$A,Segment!$A$2,Item_Data!$D:$D,Segment!$A29)</f>
        <v>147794</v>
      </c>
      <c r="F29" s="14">
        <f>SUMIFS(Item_Data!$R:$R,Item_Data!$A:$A,Segment!$A$2,Item_Data!$D:$D,Segment!$A29)</f>
        <v>64238</v>
      </c>
      <c r="G29" s="13">
        <f t="shared" si="57"/>
        <v>0.4346455201</v>
      </c>
      <c r="H29" s="15">
        <f t="shared" si="58"/>
        <v>5.139143498</v>
      </c>
      <c r="I29" s="12">
        <f>IF($A$2="Total HH",SUMIFS(GM!$N$6:$N$340,GM!$C$6:$C$340,Segment!$A29),SUMIFS(GM!$N$6:$N$340,GM!$E$6:$E$340,Segment!$A$2,GM!$C$6:$C$340,Segment!$A29))</f>
        <v>965790.9454</v>
      </c>
      <c r="J29" s="12">
        <f>IF($A$2="Total HH",SUMIFS(GM!$O$6:$O$340,GM!$C$6:$C$340,Segment!$A29),SUMIFS(GM!$O$6:$O$340,GM!$E$6:$E$340,Segment!$A$2,GM!$C$6:$C$340,Segment!$A29))</f>
        <v>379098.08</v>
      </c>
      <c r="K29" s="13">
        <f t="shared" si="59"/>
        <v>0.6074739758</v>
      </c>
      <c r="L29" s="18">
        <f>IF($A$2="Total HH",SUMIFS(MSS_Item!$G$6:$G$340,MSS_Item!$C$6:$C$340,Segment!$A29),SUMIFS(MSS_Item!$G$6:$G$340,MSS_Item!$D$6:$D$340,$A$2,MSS_Item!$C$6:$C$340,Segment!$A29))</f>
        <v>149918</v>
      </c>
      <c r="M29" s="12">
        <f>IF($A$2="Total HH",SUMIFS(MSS_Item!$O$6:$O$340,MSS_Item!$C$6:$C$340,Segment!$A29),SUMIFS(MSS_Item!$O$6:$O$340,MSS_Item!$D$6:$D$340,$A$2,MSS_Item!$C$6:$C$340,Segment!$A29))</f>
        <v>762601.02</v>
      </c>
      <c r="N29" s="12">
        <f>IF($A$2="Total HH",SUMIFS(MSS_Item!$U$6:$U$340,MSS_Item!$C$6:$C$340,Segment!$A29),SUMIFS(MSS_Item!$U$6:$U$340,MSS_Item!$D$6:$D$340,$A$2,MSS_Item!$C$6:$C$340,Segment!$A29))</f>
        <v>384575.64</v>
      </c>
      <c r="O29" s="13">
        <f t="shared" si="60"/>
        <v>0.4957053165</v>
      </c>
      <c r="P29" s="13">
        <f t="shared" si="61"/>
        <v>0.985832255</v>
      </c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ht="15.75" customHeight="1">
      <c r="A30" s="89" t="s">
        <v>48</v>
      </c>
      <c r="B30" s="12">
        <f>SUMIFS(Item_Data!$F:$F,Item_Data!$A:$A,Segment!$A$2,Item_Data!$D:$D,Segment!$A30)</f>
        <v>221390.36</v>
      </c>
      <c r="C30" s="12">
        <f>SUMIFS(Item_Data!$J:$J,Item_Data!$A:$A,Segment!$A$2,Item_Data!$D:$D,Segment!$A30)</f>
        <v>182995.67</v>
      </c>
      <c r="D30" s="13">
        <f t="shared" si="56"/>
        <v>0.1734253018</v>
      </c>
      <c r="E30" s="14">
        <f>SUMIFS(Item_Data!$N:$N,Item_Data!$A:$A,Segment!$A$2,Item_Data!$D:$D,Segment!$A30)</f>
        <v>94656</v>
      </c>
      <c r="F30" s="14">
        <f>SUMIFS(Item_Data!$R:$R,Item_Data!$A:$A,Segment!$A$2,Item_Data!$D:$D,Segment!$A30)</f>
        <v>38846</v>
      </c>
      <c r="G30" s="13">
        <f t="shared" si="57"/>
        <v>0.4103913117</v>
      </c>
      <c r="H30" s="15">
        <f t="shared" si="58"/>
        <v>4.71079828</v>
      </c>
      <c r="I30" s="12">
        <f>IF($A$2="Total HH",SUMIFS(GM!$N$6:$N$340,GM!$C$6:$C$340,Segment!$A30),SUMIFS(GM!$N$6:$N$340,GM!$E$6:$E$340,Segment!$A$2,GM!$C$6:$C$340,Segment!$A30))</f>
        <v>541585.378</v>
      </c>
      <c r="J30" s="12">
        <f>IF($A$2="Total HH",SUMIFS(GM!$O$6:$O$340,GM!$C$6:$C$340,Segment!$A30),SUMIFS(GM!$O$6:$O$340,GM!$E$6:$E$340,Segment!$A$2,GM!$C$6:$C$340,Segment!$A30))</f>
        <v>206624.46</v>
      </c>
      <c r="K30" s="13">
        <f t="shared" si="59"/>
        <v>0.6184822036</v>
      </c>
      <c r="L30" s="18">
        <f>IF($A$2="Total HH",SUMIFS(MSS_Item!$G$6:$G$340,MSS_Item!$C$6:$C$340,Segment!$A30),SUMIFS(MSS_Item!$G$6:$G$340,MSS_Item!$D$6:$D$340,$A$2,MSS_Item!$C$6:$C$340,Segment!$A30))</f>
        <v>93896</v>
      </c>
      <c r="M30" s="12">
        <f>IF($A$2="Total HH",SUMIFS(MSS_Item!$O$6:$O$340,MSS_Item!$C$6:$C$340,Segment!$A30),SUMIFS(MSS_Item!$O$6:$O$340,MSS_Item!$D$6:$D$340,$A$2,MSS_Item!$C$6:$C$340,Segment!$A30))</f>
        <v>420978.44</v>
      </c>
      <c r="N30" s="12">
        <f>IF($A$2="Total HH",SUMIFS(MSS_Item!$U$6:$U$340,MSS_Item!$C$6:$C$340,Segment!$A30),SUMIFS(MSS_Item!$U$6:$U$340,MSS_Item!$D$6:$D$340,$A$2,MSS_Item!$C$6:$C$340,Segment!$A30))</f>
        <v>205076.66</v>
      </c>
      <c r="O30" s="13">
        <f t="shared" si="60"/>
        <v>0.5128570955</v>
      </c>
      <c r="P30" s="13">
        <f t="shared" si="61"/>
        <v>1.008094062</v>
      </c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ht="15.75" customHeight="1">
      <c r="A31" s="89" t="s">
        <v>49</v>
      </c>
      <c r="B31" s="12">
        <f>SUMIFS(Item_Data!$F:$F,Item_Data!$A:$A,Segment!$A$2,Item_Data!$D:$D,Segment!$A31)</f>
        <v>73377.45</v>
      </c>
      <c r="C31" s="12">
        <f>SUMIFS(Item_Data!$J:$J,Item_Data!$A:$A,Segment!$A$2,Item_Data!$D:$D,Segment!$A31)</f>
        <v>59673.65</v>
      </c>
      <c r="D31" s="13">
        <f t="shared" si="56"/>
        <v>0.1867576483</v>
      </c>
      <c r="E31" s="14">
        <f>SUMIFS(Item_Data!$N:$N,Item_Data!$A:$A,Segment!$A$2,Item_Data!$D:$D,Segment!$A31)</f>
        <v>81030</v>
      </c>
      <c r="F31" s="14">
        <f>SUMIFS(Item_Data!$R:$R,Item_Data!$A:$A,Segment!$A$2,Item_Data!$D:$D,Segment!$A31)</f>
        <v>18537</v>
      </c>
      <c r="G31" s="13">
        <f t="shared" si="57"/>
        <v>0.2287671233</v>
      </c>
      <c r="H31" s="15">
        <f t="shared" si="58"/>
        <v>3.219164374</v>
      </c>
      <c r="I31" s="12">
        <f>IF($A$2="Total HH",SUMIFS(GM!$N$6:$N$340,GM!$C$6:$C$340,Segment!$A31),SUMIFS(GM!$N$6:$N$340,GM!$E$6:$E$340,Segment!$A$2,GM!$C$6:$C$340,Segment!$A31))</f>
        <v>338106.592</v>
      </c>
      <c r="J31" s="12">
        <f>IF($A$2="Total HH",SUMIFS(GM!$O$6:$O$340,GM!$C$6:$C$340,Segment!$A31),SUMIFS(GM!$O$6:$O$340,GM!$E$6:$E$340,Segment!$A$2,GM!$C$6:$C$340,Segment!$A31))</f>
        <v>140515.4</v>
      </c>
      <c r="K31" s="13">
        <f t="shared" si="59"/>
        <v>0.5844050269</v>
      </c>
      <c r="L31" s="18">
        <f>IF($A$2="Total HH",SUMIFS(MSS_Item!$G$6:$G$340,MSS_Item!$C$6:$C$340,Segment!$A31),SUMIFS(MSS_Item!$G$6:$G$340,MSS_Item!$D$6:$D$340,$A$2,MSS_Item!$C$6:$C$340,Segment!$A31))</f>
        <v>84728</v>
      </c>
      <c r="M31" s="12">
        <f>IF($A$2="Total HH",SUMIFS(MSS_Item!$O$6:$O$340,MSS_Item!$C$6:$C$340,Segment!$A31),SUMIFS(MSS_Item!$O$6:$O$340,MSS_Item!$D$6:$D$340,$A$2,MSS_Item!$C$6:$C$340,Segment!$A31))</f>
        <v>288687.12</v>
      </c>
      <c r="N31" s="12">
        <f>IF($A$2="Total HH",SUMIFS(MSS_Item!$U$6:$U$340,MSS_Item!$C$6:$C$340,Segment!$A31),SUMIFS(MSS_Item!$U$6:$U$340,MSS_Item!$D$6:$D$340,$A$2,MSS_Item!$C$6:$C$340,Segment!$A31))</f>
        <v>148210.68</v>
      </c>
      <c r="O31" s="13">
        <f t="shared" si="60"/>
        <v>0.4866044595</v>
      </c>
      <c r="P31" s="13">
        <f t="shared" si="61"/>
        <v>0.9563544519</v>
      </c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ht="15.75" customHeight="1">
      <c r="A32" s="89" t="s">
        <v>50</v>
      </c>
      <c r="B32" s="12">
        <f>SUMIFS(Item_Data!$F:$F,Item_Data!$A:$A,Segment!$A$2,Item_Data!$D:$D,Segment!$A32)</f>
        <v>113297.8</v>
      </c>
      <c r="C32" s="12">
        <f>SUMIFS(Item_Data!$J:$J,Item_Data!$A:$A,Segment!$A$2,Item_Data!$D:$D,Segment!$A32)</f>
        <v>75773.13</v>
      </c>
      <c r="D32" s="13">
        <f t="shared" si="56"/>
        <v>0.3312038716</v>
      </c>
      <c r="E32" s="14">
        <f>SUMIFS(Item_Data!$N:$N,Item_Data!$A:$A,Segment!$A$2,Item_Data!$D:$D,Segment!$A32)</f>
        <v>278962</v>
      </c>
      <c r="F32" s="14">
        <f>SUMIFS(Item_Data!$R:$R,Item_Data!$A:$A,Segment!$A$2,Item_Data!$D:$D,Segment!$A32)</f>
        <v>49734</v>
      </c>
      <c r="G32" s="13">
        <f t="shared" si="57"/>
        <v>0.1782823467</v>
      </c>
      <c r="H32" s="15">
        <f t="shared" si="58"/>
        <v>1.523567982</v>
      </c>
      <c r="I32" s="12">
        <f>IF($A$2="Total HH",SUMIFS(GM!$N$6:$N$340,GM!$C$6:$C$340,Segment!$A32),SUMIFS(GM!$N$6:$N$340,GM!$E$6:$E$340,Segment!$A$2,GM!$C$6:$C$340,Segment!$A32))</f>
        <v>624261.822</v>
      </c>
      <c r="J32" s="12">
        <f>IF($A$2="Total HH",SUMIFS(GM!$O$6:$O$340,GM!$C$6:$C$340,Segment!$A32),SUMIFS(GM!$O$6:$O$340,GM!$E$6:$E$340,Segment!$A$2,GM!$C$6:$C$340,Segment!$A32))</f>
        <v>238206.54</v>
      </c>
      <c r="K32" s="13">
        <f t="shared" si="59"/>
        <v>0.6184188563</v>
      </c>
      <c r="L32" s="18">
        <f>IF($A$2="Total HH",SUMIFS(MSS_Item!$G$6:$G$340,MSS_Item!$C$6:$C$340,Segment!$A32),SUMIFS(MSS_Item!$G$6:$G$340,MSS_Item!$D$6:$D$340,$A$2,MSS_Item!$C$6:$C$340,Segment!$A32))</f>
        <v>277990</v>
      </c>
      <c r="M32" s="12">
        <f>IF($A$2="Total HH",SUMIFS(MSS_Item!$O$6:$O$340,MSS_Item!$C$6:$C$340,Segment!$A32),SUMIFS(MSS_Item!$O$6:$O$340,MSS_Item!$D$6:$D$340,$A$2,MSS_Item!$C$6:$C$340,Segment!$A32))</f>
        <v>597720.1</v>
      </c>
      <c r="N32" s="12">
        <f>IF($A$2="Total HH",SUMIFS(MSS_Item!$U$6:$U$340,MSS_Item!$C$6:$C$340,Segment!$A32),SUMIFS(MSS_Item!$U$6:$U$340,MSS_Item!$D$6:$D$340,$A$2,MSS_Item!$C$6:$C$340,Segment!$A32))</f>
        <v>237341.46</v>
      </c>
      <c r="O32" s="13">
        <f t="shared" si="60"/>
        <v>0.60292207</v>
      </c>
      <c r="P32" s="13">
        <f t="shared" si="61"/>
        <v>1.003496529</v>
      </c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ht="15.75" customHeight="1">
      <c r="A33" s="89" t="s">
        <v>51</v>
      </c>
      <c r="B33" s="12">
        <f>SUMIFS(Item_Data!$F:$F,Item_Data!$A:$A,Segment!$A$2,Item_Data!$D:$D,Segment!$A33)</f>
        <v>56860.48</v>
      </c>
      <c r="C33" s="12">
        <f>SUMIFS(Item_Data!$J:$J,Item_Data!$A:$A,Segment!$A$2,Item_Data!$D:$D,Segment!$A33)</f>
        <v>46735.08</v>
      </c>
      <c r="D33" s="13">
        <f t="shared" si="56"/>
        <v>0.1780744728</v>
      </c>
      <c r="E33" s="14">
        <f>SUMIFS(Item_Data!$N:$N,Item_Data!$A:$A,Segment!$A$2,Item_Data!$D:$D,Segment!$A33)</f>
        <v>14040</v>
      </c>
      <c r="F33" s="14">
        <f>SUMIFS(Item_Data!$R:$R,Item_Data!$A:$A,Segment!$A$2,Item_Data!$D:$D,Segment!$A33)</f>
        <v>6295</v>
      </c>
      <c r="G33" s="13">
        <f t="shared" si="57"/>
        <v>0.4483618234</v>
      </c>
      <c r="H33" s="15">
        <f t="shared" si="58"/>
        <v>7.424158856</v>
      </c>
      <c r="I33" s="12">
        <f>IF($A$2="Total HH",SUMIFS(GM!$N$6:$N$340,GM!$C$6:$C$340,Segment!$A33),SUMIFS(GM!$N$6:$N$340,GM!$E$6:$E$340,Segment!$A$2,GM!$C$6:$C$340,Segment!$A33))</f>
        <v>130954.4528</v>
      </c>
      <c r="J33" s="12">
        <f>IF($A$2="Total HH",SUMIFS(GM!$O$6:$O$340,GM!$C$6:$C$340,Segment!$A33),SUMIFS(GM!$O$6:$O$340,GM!$E$6:$E$340,Segment!$A$2,GM!$C$6:$C$340,Segment!$A33))</f>
        <v>53720.52</v>
      </c>
      <c r="K33" s="13">
        <f t="shared" si="59"/>
        <v>0.5897770647</v>
      </c>
      <c r="L33" s="18">
        <f>IF($A$2="Total HH",SUMIFS(MSS_Item!$G$6:$G$340,MSS_Item!$C$6:$C$340,Segment!$A33),SUMIFS(MSS_Item!$G$6:$G$340,MSS_Item!$D$6:$D$340,$A$2,MSS_Item!$C$6:$C$340,Segment!$A33))</f>
        <v>13896</v>
      </c>
      <c r="M33" s="12">
        <f>IF($A$2="Total HH",SUMIFS(MSS_Item!$O$6:$O$340,MSS_Item!$C$6:$C$340,Segment!$A33),SUMIFS(MSS_Item!$O$6:$O$340,MSS_Item!$D$6:$D$340,$A$2,MSS_Item!$C$6:$C$340,Segment!$A33))</f>
        <v>101789.04</v>
      </c>
      <c r="N33" s="12">
        <f>IF($A$2="Total HH",SUMIFS(MSS_Item!$U$6:$U$340,MSS_Item!$C$6:$C$340,Segment!$A33),SUMIFS(MSS_Item!$U$6:$U$340,MSS_Item!$D$6:$D$340,$A$2,MSS_Item!$C$6:$C$340,Segment!$A33))</f>
        <v>53101.56</v>
      </c>
      <c r="O33" s="13">
        <f t="shared" si="60"/>
        <v>0.4783175084</v>
      </c>
      <c r="P33" s="13">
        <f t="shared" si="61"/>
        <v>1.010362694</v>
      </c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ht="15.75" customHeight="1">
      <c r="A34" s="89" t="s">
        <v>52</v>
      </c>
      <c r="B34" s="12">
        <f>SUMIFS(Item_Data!$F:$F,Item_Data!$A:$A,Segment!$A$2,Item_Data!$D:$D,Segment!$A34)</f>
        <v>9147.12</v>
      </c>
      <c r="C34" s="12">
        <f>SUMIFS(Item_Data!$J:$J,Item_Data!$A:$A,Segment!$A$2,Item_Data!$D:$D,Segment!$A34)</f>
        <v>7428.92</v>
      </c>
      <c r="D34" s="13">
        <f t="shared" si="56"/>
        <v>0.1878405443</v>
      </c>
      <c r="E34" s="14">
        <f>SUMIFS(Item_Data!$N:$N,Item_Data!$A:$A,Segment!$A$2,Item_Data!$D:$D,Segment!$A34)</f>
        <v>7036</v>
      </c>
      <c r="F34" s="14">
        <f>SUMIFS(Item_Data!$R:$R,Item_Data!$A:$A,Segment!$A$2,Item_Data!$D:$D,Segment!$A34)</f>
        <v>3188</v>
      </c>
      <c r="G34" s="13">
        <f t="shared" si="57"/>
        <v>0.4530983513</v>
      </c>
      <c r="H34" s="15">
        <f t="shared" si="58"/>
        <v>2.330276035</v>
      </c>
      <c r="I34" s="12">
        <f>IF($A$2="Total HH",SUMIFS(GM!$N$6:$N$340,GM!$C$6:$C$340,Segment!$A34),SUMIFS(GM!$N$6:$N$340,GM!$E$6:$E$340,Segment!$A$2,GM!$C$6:$C$340,Segment!$A34))</f>
        <v>21353.64</v>
      </c>
      <c r="J34" s="12">
        <f>IF($A$2="Total HH",SUMIFS(GM!$O$6:$O$340,GM!$C$6:$C$340,Segment!$A34),SUMIFS(GM!$O$6:$O$340,GM!$E$6:$E$340,Segment!$A$2,GM!$C$6:$C$340,Segment!$A34))</f>
        <v>7866</v>
      </c>
      <c r="K34" s="13">
        <f t="shared" si="59"/>
        <v>0.6316318904</v>
      </c>
      <c r="L34" s="18">
        <f>IF($A$2="Total HH",SUMIFS(MSS_Item!$G$6:$G$340,MSS_Item!$C$6:$C$340,Segment!$A34),SUMIFS(MSS_Item!$G$6:$G$340,MSS_Item!$D$6:$D$340,$A$2,MSS_Item!$C$6:$C$340,Segment!$A34))</f>
        <v>7024</v>
      </c>
      <c r="M34" s="12">
        <f>IF($A$2="Total HH",SUMIFS(MSS_Item!$O$6:$O$340,MSS_Item!$C$6:$C$340,Segment!$A34),SUMIFS(MSS_Item!$O$6:$O$340,MSS_Item!$D$6:$D$340,$A$2,MSS_Item!$C$6:$C$340,Segment!$A34))</f>
        <v>15177.76</v>
      </c>
      <c r="N34" s="12">
        <f>IF($A$2="Total HH",SUMIFS(MSS_Item!$U$6:$U$340,MSS_Item!$C$6:$C$340,Segment!$A34),SUMIFS(MSS_Item!$U$6:$U$340,MSS_Item!$D$6:$D$340,$A$2,MSS_Item!$C$6:$C$340,Segment!$A34))</f>
        <v>7848</v>
      </c>
      <c r="O34" s="13">
        <f t="shared" si="60"/>
        <v>0.482927652</v>
      </c>
      <c r="P34" s="13">
        <f t="shared" si="61"/>
        <v>1.001708428</v>
      </c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ht="15.75" customHeight="1">
      <c r="A35" s="93" t="s">
        <v>53</v>
      </c>
      <c r="B35" s="94">
        <f t="shared" ref="B35:C35" si="62">SUM(B28:B34)</f>
        <v>884513.51</v>
      </c>
      <c r="C35" s="94">
        <f t="shared" si="62"/>
        <v>709971.12</v>
      </c>
      <c r="D35" s="95">
        <f t="shared" si="56"/>
        <v>0.1973315139</v>
      </c>
      <c r="E35" s="96">
        <f t="shared" ref="E35:F35" si="63">SUM(E28:E34)</f>
        <v>631288</v>
      </c>
      <c r="F35" s="96">
        <f t="shared" si="63"/>
        <v>181682</v>
      </c>
      <c r="G35" s="95">
        <f t="shared" si="57"/>
        <v>0.2877957446</v>
      </c>
      <c r="H35" s="97">
        <f t="shared" si="58"/>
        <v>3.907768078</v>
      </c>
      <c r="I35" s="94">
        <f t="shared" ref="I35:J35" si="64">SUM(I28:I34)</f>
        <v>2680810.045</v>
      </c>
      <c r="J35" s="94">
        <f t="shared" si="64"/>
        <v>1049265.52</v>
      </c>
      <c r="K35" s="95">
        <f t="shared" si="59"/>
        <v>0.6086013174</v>
      </c>
      <c r="L35" s="96">
        <f t="shared" ref="L35:N35" si="65">SUM(L28:L34)</f>
        <v>635222</v>
      </c>
      <c r="M35" s="94">
        <f t="shared" si="65"/>
        <v>2231407.78</v>
      </c>
      <c r="N35" s="94">
        <f t="shared" si="65"/>
        <v>1059357.44</v>
      </c>
      <c r="O35" s="95">
        <f t="shared" si="60"/>
        <v>0.5252515253</v>
      </c>
      <c r="P35" s="95">
        <f t="shared" si="61"/>
        <v>0.9938068896</v>
      </c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ht="15.7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ht="15.75" customHeight="1">
      <c r="A37" s="98" t="str">
        <f>"Giant Foods - " &amp;$A$2</f>
        <v>Giant Foods - Total HH</v>
      </c>
      <c r="B37" s="92" t="str">
        <f>B4</f>
        <v>2024 Halloween Harvest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6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ht="15.75" customHeight="1">
      <c r="A38" s="7" t="s">
        <v>42</v>
      </c>
      <c r="B38" s="7" t="s">
        <v>4</v>
      </c>
      <c r="C38" s="8" t="s">
        <v>5</v>
      </c>
      <c r="D38" s="7" t="s">
        <v>6</v>
      </c>
      <c r="E38" s="7" t="s">
        <v>7</v>
      </c>
      <c r="F38" s="7" t="s">
        <v>8</v>
      </c>
      <c r="G38" s="9" t="s">
        <v>9</v>
      </c>
      <c r="H38" s="10" t="s">
        <v>10</v>
      </c>
      <c r="I38" s="10" t="s">
        <v>11</v>
      </c>
      <c r="J38" s="10" t="s">
        <v>12</v>
      </c>
      <c r="K38" s="10" t="s">
        <v>13</v>
      </c>
      <c r="L38" s="11" t="s">
        <v>14</v>
      </c>
      <c r="M38" s="11" t="s">
        <v>43</v>
      </c>
      <c r="N38" s="11" t="s">
        <v>44</v>
      </c>
      <c r="O38" s="11" t="s">
        <v>45</v>
      </c>
      <c r="P38" s="11" t="s">
        <v>15</v>
      </c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ht="15.75" customHeight="1">
      <c r="A39" s="89" t="s">
        <v>46</v>
      </c>
      <c r="B39" s="12">
        <f>SUMIFS(Item_Data!$E:$E,Item_Data!$A:$A,Segment!$A$2,Item_Data!$D:$D,Segment!$A39)</f>
        <v>1557.45</v>
      </c>
      <c r="C39" s="12">
        <f>SUMIFS(Item_Data!$I:$I,Item_Data!$A:$A,Segment!$A$2,Item_Data!$D:$D,Segment!$A39)</f>
        <v>1557.45</v>
      </c>
      <c r="D39" s="13">
        <f t="shared" ref="D39:D46" si="66">IFERROR((1-C39/B39),"")</f>
        <v>0</v>
      </c>
      <c r="E39" s="14">
        <f>SUMIFS(Item_Data!$M:$M,Item_Data!$A:$A,Segment!$A$2,Item_Data!$D:$D,Segment!$A39)</f>
        <v>2782</v>
      </c>
      <c r="F39" s="14">
        <f>SUMIFS(Item_Data!$Q:$Q,Item_Data!$A:$A,Segment!$A$2,Item_Data!$D:$D,Segment!$A39)</f>
        <v>255</v>
      </c>
      <c r="G39" s="13">
        <f t="shared" ref="G39:G46" si="67">IFERROR(F39/E39,"")</f>
        <v>0.09166067577</v>
      </c>
      <c r="H39" s="15">
        <f t="shared" ref="H39:H46" si="68">IFERROR(C39/F39,"")</f>
        <v>6.107647059</v>
      </c>
      <c r="I39" s="12">
        <f>IF($A$2="Total HH",SUMIFS(GF!$N$6:$N$340,GF!$C$6:$C$340,Segment!$A39),SUMIFS(GF!$N$6:$N$340,GF!$E$6:$E$340,Segment!$A$2,GF!$C$6:$C$340,Segment!$A39))</f>
        <v>18588.18</v>
      </c>
      <c r="J39" s="12">
        <f>IF($A$2="Total HH",SUMIFS(GF!$O$6:$O$340,GF!$C$6:$C$340,Segment!$A39),SUMIFS(GF!$O$6:$O$340,GF!$E$6:$E$340,Segment!$A$2,GF!$C$6:$C$340,Segment!$A39))</f>
        <v>9645.84</v>
      </c>
      <c r="K39" s="13">
        <f t="shared" ref="K39:K46" si="69">IFERROR((I39-J39)/I39,"")</f>
        <v>0.4810766842</v>
      </c>
      <c r="L39" s="18">
        <f>IF($A$2="Total HH",SUMIFS(MSS_Item!$I$6:$I$340,MSS_Item!$C$6:$C$340,Segment!$A39),SUMIFS(MSS_Item!$I$6:$I$340,MSS_Item!$D$6:$D$340,$A$2,MSS_Item!$C$6:$C$340,Segment!$A39))</f>
        <v>2804</v>
      </c>
      <c r="M39" s="12">
        <f>IF($A$2="Total HH",SUMIFS(MSS_Item!$Q$6:$Q$340,MSS_Item!$C$6:$C$340,Segment!$A39),SUMIFS(MSS_Item!$Q$6:$Q$340,MSS_Item!$D$6:$D$340,$A$2,MSS_Item!$C$6:$C$340,Segment!$A39))</f>
        <v>18723.96</v>
      </c>
      <c r="N39" s="12">
        <f>IF($A$2="Total HH",SUMIFS(MSS_Item!$W$6:$W$340,MSS_Item!$C$6:$C$340,Segment!$A39),SUMIFS(MSS_Item!$W$6:$W$340,MSS_Item!$D$6:$D$340,$A$2,MSS_Item!$C$6:$C$340,Segment!$A39))</f>
        <v>9715.08</v>
      </c>
      <c r="O39" s="13">
        <f t="shared" ref="O39:O46" si="70">IFERROR((M39-N39)/M39,"")</f>
        <v>0.4811418097</v>
      </c>
      <c r="P39" s="13">
        <f t="shared" ref="P39:P46" si="71">IFERROR(E39/L39,"")</f>
        <v>0.9921540656</v>
      </c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ht="15.75" customHeight="1">
      <c r="A40" s="89" t="s">
        <v>47</v>
      </c>
      <c r="B40" s="12">
        <f>SUMIFS(Item_Data!$E:$E,Item_Data!$A:$A,Segment!$A$2,Item_Data!$D:$D,Segment!$A40)</f>
        <v>157561.89</v>
      </c>
      <c r="C40" s="12">
        <f>SUMIFS(Item_Data!$I:$I,Item_Data!$A:$A,Segment!$A$2,Item_Data!$D:$D,Segment!$A40)</f>
        <v>157536.67</v>
      </c>
      <c r="D40" s="13">
        <f t="shared" si="66"/>
        <v>0.0001600640866</v>
      </c>
      <c r="E40" s="14">
        <f>SUMIFS(Item_Data!$M:$M,Item_Data!$A:$A,Segment!$A$2,Item_Data!$D:$D,Segment!$A40)</f>
        <v>117615</v>
      </c>
      <c r="F40" s="14">
        <f>SUMIFS(Item_Data!$Q:$Q,Item_Data!$A:$A,Segment!$A$2,Item_Data!$D:$D,Segment!$A40)</f>
        <v>33849</v>
      </c>
      <c r="G40" s="13">
        <f t="shared" si="67"/>
        <v>0.2877949241</v>
      </c>
      <c r="H40" s="15">
        <f t="shared" si="68"/>
        <v>4.654101155</v>
      </c>
      <c r="I40" s="12">
        <f>IF($A$2="Total HH",SUMIFS(GF!$N$6:$N$340,GF!$C$6:$C$340,Segment!$A40),SUMIFS(GF!$N$6:$N$340,GF!$E$6:$E$340,Segment!$A$2,GF!$C$6:$C$340,Segment!$A40))</f>
        <v>575279.0178</v>
      </c>
      <c r="J40" s="12">
        <f>IF($A$2="Total HH",SUMIFS(GF!$O$6:$O$340,GF!$C$6:$C$340,Segment!$A40),SUMIFS(GF!$O$6:$O$340,GF!$E$6:$E$340,Segment!$A$2,GF!$C$6:$C$340,Segment!$A40))</f>
        <v>286706.81</v>
      </c>
      <c r="K40" s="13">
        <f t="shared" si="69"/>
        <v>0.5016212983</v>
      </c>
      <c r="L40" s="18">
        <f>IF($A$2="Total HH",SUMIFS(MSS_Item!$I$6:$I$340,MSS_Item!$C$6:$C$340,Segment!$A40),SUMIFS(MSS_Item!$I$6:$I$340,MSS_Item!$D$6:$D$340,$A$2,MSS_Item!$C$6:$C$340,Segment!$A40))</f>
        <v>119728</v>
      </c>
      <c r="M40" s="12">
        <f>IF($A$2="Total HH",SUMIFS(MSS_Item!$Q$6:$Q$340,MSS_Item!$C$6:$C$340,Segment!$A40),SUMIFS(MSS_Item!$Q$6:$Q$340,MSS_Item!$D$6:$D$340,$A$2,MSS_Item!$C$6:$C$340,Segment!$A40))</f>
        <v>579197.72</v>
      </c>
      <c r="N40" s="12">
        <f>IF($A$2="Total HH",SUMIFS(MSS_Item!$W$6:$W$340,MSS_Item!$C$6:$C$340,Segment!$A40),SUMIFS(MSS_Item!$W$6:$W$340,MSS_Item!$D$6:$D$340,$A$2,MSS_Item!$C$6:$C$340,Segment!$A40))</f>
        <v>291403.14</v>
      </c>
      <c r="O40" s="13">
        <f t="shared" si="70"/>
        <v>0.4968848634</v>
      </c>
      <c r="P40" s="13">
        <f t="shared" si="71"/>
        <v>0.9823516638</v>
      </c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ht="15.75" customHeight="1">
      <c r="A41" s="89" t="s">
        <v>48</v>
      </c>
      <c r="B41" s="12">
        <f>SUMIFS(Item_Data!$E:$E,Item_Data!$A:$A,Segment!$A$2,Item_Data!$D:$D,Segment!$A41)</f>
        <v>115290.21</v>
      </c>
      <c r="C41" s="12">
        <f>SUMIFS(Item_Data!$I:$I,Item_Data!$A:$A,Segment!$A$2,Item_Data!$D:$D,Segment!$A41)</f>
        <v>115287.71</v>
      </c>
      <c r="D41" s="13">
        <f t="shared" si="66"/>
        <v>0.00002168440842</v>
      </c>
      <c r="E41" s="14">
        <f>SUMIFS(Item_Data!$M:$M,Item_Data!$A:$A,Segment!$A$2,Item_Data!$D:$D,Segment!$A41)</f>
        <v>86456</v>
      </c>
      <c r="F41" s="14">
        <f>SUMIFS(Item_Data!$Q:$Q,Item_Data!$A:$A,Segment!$A$2,Item_Data!$D:$D,Segment!$A41)</f>
        <v>24115</v>
      </c>
      <c r="G41" s="13">
        <f t="shared" si="67"/>
        <v>0.2789280096</v>
      </c>
      <c r="H41" s="15">
        <f t="shared" si="68"/>
        <v>4.780746838</v>
      </c>
      <c r="I41" s="12">
        <f>IF($A$2="Total HH",SUMIFS(GF!$N$6:$N$340,GF!$C$6:$C$340,Segment!$A41),SUMIFS(GF!$N$6:$N$340,GF!$E$6:$E$340,Segment!$A$2,GF!$C$6:$C$340,Segment!$A41))</f>
        <v>408995.8896</v>
      </c>
      <c r="J41" s="12">
        <f>IF($A$2="Total HH",SUMIFS(GF!$O$6:$O$340,GF!$C$6:$C$340,Segment!$A41),SUMIFS(GF!$O$6:$O$340,GF!$E$6:$E$340,Segment!$A$2,GF!$C$6:$C$340,Segment!$A41))</f>
        <v>192068.38</v>
      </c>
      <c r="K41" s="13">
        <f t="shared" si="69"/>
        <v>0.5303904394</v>
      </c>
      <c r="L41" s="18">
        <f>IF($A$2="Total HH",SUMIFS(MSS_Item!$I$6:$I$340,MSS_Item!$C$6:$C$340,Segment!$A41),SUMIFS(MSS_Item!$I$6:$I$340,MSS_Item!$D$6:$D$340,$A$2,MSS_Item!$C$6:$C$340,Segment!$A41))</f>
        <v>87320</v>
      </c>
      <c r="M41" s="12">
        <f>IF($A$2="Total HH",SUMIFS(MSS_Item!$Q$6:$Q$340,MSS_Item!$C$6:$C$340,Segment!$A41),SUMIFS(MSS_Item!$Q$6:$Q$340,MSS_Item!$D$6:$D$340,$A$2,MSS_Item!$C$6:$C$340,Segment!$A41))</f>
        <v>400842.8</v>
      </c>
      <c r="N41" s="12">
        <f>IF($A$2="Total HH",SUMIFS(MSS_Item!$W$6:$W$340,MSS_Item!$C$6:$C$340,Segment!$A41),SUMIFS(MSS_Item!$W$6:$W$340,MSS_Item!$D$6:$D$340,$A$2,MSS_Item!$C$6:$C$340,Segment!$A41))</f>
        <v>194241.22</v>
      </c>
      <c r="O41" s="13">
        <f t="shared" si="70"/>
        <v>0.5154179643</v>
      </c>
      <c r="P41" s="13">
        <f t="shared" si="71"/>
        <v>0.9901053596</v>
      </c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ht="15.75" customHeight="1">
      <c r="A42" s="89" t="s">
        <v>49</v>
      </c>
      <c r="B42" s="12">
        <f>SUMIFS(Item_Data!$E:$E,Item_Data!$A:$A,Segment!$A$2,Item_Data!$D:$D,Segment!$A42)</f>
        <v>36139.75</v>
      </c>
      <c r="C42" s="12">
        <f>SUMIFS(Item_Data!$I:$I,Item_Data!$A:$A,Segment!$A$2,Item_Data!$D:$D,Segment!$A42)</f>
        <v>34201.17</v>
      </c>
      <c r="D42" s="13">
        <f t="shared" si="66"/>
        <v>0.05364121224</v>
      </c>
      <c r="E42" s="14">
        <f>SUMIFS(Item_Data!$M:$M,Item_Data!$A:$A,Segment!$A$2,Item_Data!$D:$D,Segment!$A42)</f>
        <v>70243</v>
      </c>
      <c r="F42" s="14">
        <f>SUMIFS(Item_Data!$Q:$Q,Item_Data!$A:$A,Segment!$A$2,Item_Data!$D:$D,Segment!$A42)</f>
        <v>11734</v>
      </c>
      <c r="G42" s="13">
        <f t="shared" si="67"/>
        <v>0.1670486739</v>
      </c>
      <c r="H42" s="15">
        <f t="shared" si="68"/>
        <v>2.914706835</v>
      </c>
      <c r="I42" s="12">
        <f>IF($A$2="Total HH",SUMIFS(GF!$N$6:$N$340,GF!$C$6:$C$340,Segment!$A42),SUMIFS(GF!$N$6:$N$340,GF!$E$6:$E$340,Segment!$A$2,GF!$C$6:$C$340,Segment!$A42))</f>
        <v>226504.1831</v>
      </c>
      <c r="J42" s="12">
        <f>IF($A$2="Total HH",SUMIFS(GF!$O$6:$O$340,GF!$C$6:$C$340,Segment!$A42),SUMIFS(GF!$O$6:$O$340,GF!$E$6:$E$340,Segment!$A$2,GF!$C$6:$C$340,Segment!$A42))</f>
        <v>107298.81</v>
      </c>
      <c r="K42" s="13">
        <f t="shared" si="69"/>
        <v>0.5262833184</v>
      </c>
      <c r="L42" s="18">
        <f>IF($A$2="Total HH",SUMIFS(MSS_Item!$I$6:$I$340,MSS_Item!$C$6:$C$340,Segment!$A42),SUMIFS(MSS_Item!$I$6:$I$340,MSS_Item!$D$6:$D$340,$A$2,MSS_Item!$C$6:$C$340,Segment!$A42))</f>
        <v>72416</v>
      </c>
      <c r="M42" s="12">
        <f>IF($A$2="Total HH",SUMIFS(MSS_Item!$Q$6:$Q$340,MSS_Item!$C$6:$C$340,Segment!$A42),SUMIFS(MSS_Item!$Q$6:$Q$340,MSS_Item!$D$6:$D$340,$A$2,MSS_Item!$C$6:$C$340,Segment!$A42))</f>
        <v>222191.24</v>
      </c>
      <c r="N42" s="12">
        <f>IF($A$2="Total HH",SUMIFS(MSS_Item!$W$6:$W$340,MSS_Item!$C$6:$C$340,Segment!$A42),SUMIFS(MSS_Item!$W$6:$W$340,MSS_Item!$D$6:$D$340,$A$2,MSS_Item!$C$6:$C$340,Segment!$A42))</f>
        <v>111550.36</v>
      </c>
      <c r="O42" s="13">
        <f t="shared" si="70"/>
        <v>0.4979533847</v>
      </c>
      <c r="P42" s="13">
        <f t="shared" si="71"/>
        <v>0.9699928193</v>
      </c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ht="15.75" customHeight="1">
      <c r="A43" s="89" t="s">
        <v>50</v>
      </c>
      <c r="B43" s="12">
        <f>SUMIFS(Item_Data!$E:$E,Item_Data!$A:$A,Segment!$A$2,Item_Data!$D:$D,Segment!$A43)</f>
        <v>39280.6</v>
      </c>
      <c r="C43" s="12">
        <f>SUMIFS(Item_Data!$I:$I,Item_Data!$A:$A,Segment!$A$2,Item_Data!$D:$D,Segment!$A43)</f>
        <v>39280.6</v>
      </c>
      <c r="D43" s="13">
        <f t="shared" si="66"/>
        <v>0</v>
      </c>
      <c r="E43" s="14">
        <f>SUMIFS(Item_Data!$M:$M,Item_Data!$A:$A,Segment!$A$2,Item_Data!$D:$D,Segment!$A43)</f>
        <v>199935</v>
      </c>
      <c r="F43" s="14">
        <f>SUMIFS(Item_Data!$Q:$Q,Item_Data!$A:$A,Segment!$A$2,Item_Data!$D:$D,Segment!$A43)</f>
        <v>17640</v>
      </c>
      <c r="G43" s="13">
        <f t="shared" si="67"/>
        <v>0.08822867432</v>
      </c>
      <c r="H43" s="15">
        <f t="shared" si="68"/>
        <v>2.226791383</v>
      </c>
      <c r="I43" s="12">
        <f>IF($A$2="Total HH",SUMIFS(GF!$N$6:$N$340,GF!$C$6:$C$340,Segment!$A43),SUMIFS(GF!$N$6:$N$340,GF!$E$6:$E$340,Segment!$A$2,GF!$C$6:$C$340,Segment!$A43))</f>
        <v>453608.8804</v>
      </c>
      <c r="J43" s="12">
        <f>IF($A$2="Total HH",SUMIFS(GF!$O$6:$O$340,GF!$C$6:$C$340,Segment!$A43),SUMIFS(GF!$O$6:$O$340,GF!$E$6:$E$340,Segment!$A$2,GF!$C$6:$C$340,Segment!$A43))</f>
        <v>186080.49</v>
      </c>
      <c r="K43" s="13">
        <f t="shared" si="69"/>
        <v>0.5897776741</v>
      </c>
      <c r="L43" s="18">
        <f>IF($A$2="Total HH",SUMIFS(MSS_Item!$I$6:$I$340,MSS_Item!$C$6:$C$340,Segment!$A43),SUMIFS(MSS_Item!$I$6:$I$340,MSS_Item!$D$6:$D$340,$A$2,MSS_Item!$C$6:$C$340,Segment!$A43))</f>
        <v>202002</v>
      </c>
      <c r="M43" s="12">
        <f>IF($A$2="Total HH",SUMIFS(MSS_Item!$Q$6:$Q$340,MSS_Item!$C$6:$C$340,Segment!$A43),SUMIFS(MSS_Item!$Q$6:$Q$340,MSS_Item!$D$6:$D$340,$A$2,MSS_Item!$C$6:$C$340,Segment!$A43))</f>
        <v>457633.98</v>
      </c>
      <c r="N43" s="12">
        <f>IF($A$2="Total HH",SUMIFS(MSS_Item!$W$6:$W$340,MSS_Item!$C$6:$C$340,Segment!$A43),SUMIFS(MSS_Item!$W$6:$W$340,MSS_Item!$D$6:$D$340,$A$2,MSS_Item!$C$6:$C$340,Segment!$A43))</f>
        <v>187562.7</v>
      </c>
      <c r="O43" s="13">
        <f t="shared" si="70"/>
        <v>0.5901469117</v>
      </c>
      <c r="P43" s="13">
        <f t="shared" si="71"/>
        <v>0.989767428</v>
      </c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ht="15.75" customHeight="1">
      <c r="A44" s="89" t="s">
        <v>51</v>
      </c>
      <c r="B44" s="12">
        <f>SUMIFS(Item_Data!$E:$E,Item_Data!$A:$A,Segment!$A$2,Item_Data!$D:$D,Segment!$A44)</f>
        <v>19238.33</v>
      </c>
      <c r="C44" s="12">
        <f>SUMIFS(Item_Data!$I:$I,Item_Data!$A:$A,Segment!$A$2,Item_Data!$D:$D,Segment!$A44)</f>
        <v>19238.33</v>
      </c>
      <c r="D44" s="13">
        <f t="shared" si="66"/>
        <v>0</v>
      </c>
      <c r="E44" s="14">
        <f>SUMIFS(Item_Data!$M:$M,Item_Data!$A:$A,Segment!$A$2,Item_Data!$D:$D,Segment!$A44)</f>
        <v>9156</v>
      </c>
      <c r="F44" s="14">
        <f>SUMIFS(Item_Data!$Q:$Q,Item_Data!$A:$A,Segment!$A$2,Item_Data!$D:$D,Segment!$A44)</f>
        <v>2917</v>
      </c>
      <c r="G44" s="13">
        <f t="shared" si="67"/>
        <v>0.3185889035</v>
      </c>
      <c r="H44" s="15">
        <f t="shared" si="68"/>
        <v>6.595245115</v>
      </c>
      <c r="I44" s="12">
        <f>IF($A$2="Total HH",SUMIFS(GF!$N$6:$N$340,GF!$C$6:$C$340,Segment!$A44),SUMIFS(GF!$N$6:$N$340,GF!$E$6:$E$340,Segment!$A$2,GF!$C$6:$C$340,Segment!$A44))</f>
        <v>60262.44</v>
      </c>
      <c r="J44" s="12">
        <f>IF($A$2="Total HH",SUMIFS(GF!$O$6:$O$340,GF!$C$6:$C$340,Segment!$A44),SUMIFS(GF!$O$6:$O$340,GF!$E$6:$E$340,Segment!$A$2,GF!$C$6:$C$340,Segment!$A44))</f>
        <v>30645.24</v>
      </c>
      <c r="K44" s="13">
        <f t="shared" si="69"/>
        <v>0.4914703089</v>
      </c>
      <c r="L44" s="18">
        <f>IF($A$2="Total HH",SUMIFS(MSS_Item!$I$6:$I$340,MSS_Item!$C$6:$C$340,Segment!$A44),SUMIFS(MSS_Item!$I$6:$I$340,MSS_Item!$D$6:$D$340,$A$2,MSS_Item!$C$6:$C$340,Segment!$A44))</f>
        <v>11288</v>
      </c>
      <c r="M44" s="12">
        <f>IF($A$2="Total HH",SUMIFS(MSS_Item!$Q$6:$Q$340,MSS_Item!$C$6:$C$340,Segment!$A44),SUMIFS(MSS_Item!$Q$6:$Q$340,MSS_Item!$D$6:$D$340,$A$2,MSS_Item!$C$6:$C$340,Segment!$A44))</f>
        <v>69823.12</v>
      </c>
      <c r="N44" s="12">
        <f>IF($A$2="Total HH",SUMIFS(MSS_Item!$W$6:$W$340,MSS_Item!$C$6:$C$340,Segment!$A44),SUMIFS(MSS_Item!$W$6:$W$340,MSS_Item!$D$6:$D$340,$A$2,MSS_Item!$C$6:$C$340,Segment!$A44))</f>
        <v>35141.48</v>
      </c>
      <c r="O44" s="13">
        <f t="shared" si="70"/>
        <v>0.4967071079</v>
      </c>
      <c r="P44" s="13">
        <f t="shared" si="71"/>
        <v>0.8111268604</v>
      </c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ht="15.75" customHeight="1">
      <c r="A45" s="89" t="s">
        <v>52</v>
      </c>
      <c r="B45" s="12">
        <f>SUMIFS(Item_Data!$E:$E,Item_Data!$A:$A,Segment!$A$2,Item_Data!$D:$D,Segment!$A45)</f>
        <v>1799.98</v>
      </c>
      <c r="C45" s="12">
        <f>SUMIFS(Item_Data!$I:$I,Item_Data!$A:$A,Segment!$A$2,Item_Data!$D:$D,Segment!$A45)</f>
        <v>1799.98</v>
      </c>
      <c r="D45" s="13">
        <f t="shared" si="66"/>
        <v>0</v>
      </c>
      <c r="E45" s="14">
        <f>SUMIFS(Item_Data!$M:$M,Item_Data!$A:$A,Segment!$A$2,Item_Data!$D:$D,Segment!$A45)</f>
        <v>3240</v>
      </c>
      <c r="F45" s="14">
        <f>SUMIFS(Item_Data!$Q:$Q,Item_Data!$A:$A,Segment!$A$2,Item_Data!$D:$D,Segment!$A45)</f>
        <v>602</v>
      </c>
      <c r="G45" s="13">
        <f t="shared" si="67"/>
        <v>0.1858024691</v>
      </c>
      <c r="H45" s="15">
        <f t="shared" si="68"/>
        <v>2.99</v>
      </c>
      <c r="I45" s="12">
        <f>IF($A$2="Total HH",SUMIFS(GF!$N$6:$N$340,GF!$C$6:$C$340,Segment!$A45),SUMIFS(GF!$N$6:$N$340,GF!$E$6:$E$340,Segment!$A$2,GF!$C$6:$C$340,Segment!$A45))</f>
        <v>9687.6</v>
      </c>
      <c r="J45" s="12">
        <f>IF($A$2="Total HH",SUMIFS(GF!$O$6:$O$340,GF!$C$6:$C$340,Segment!$A45),SUMIFS(GF!$O$6:$O$340,GF!$E$6:$E$340,Segment!$A$2,GF!$C$6:$C$340,Segment!$A45))</f>
        <v>4860</v>
      </c>
      <c r="K45" s="13">
        <f t="shared" si="69"/>
        <v>0.4983277592</v>
      </c>
      <c r="L45" s="18">
        <f>IF($A$2="Total HH",SUMIFS(MSS_Item!$I$6:$I$340,MSS_Item!$C$6:$C$340,Segment!$A45),SUMIFS(MSS_Item!$I$6:$I$340,MSS_Item!$D$6:$D$340,$A$2,MSS_Item!$C$6:$C$340,Segment!$A45))</f>
        <v>3228</v>
      </c>
      <c r="M45" s="12">
        <f>IF($A$2="Total HH",SUMIFS(MSS_Item!$Q$6:$Q$340,MSS_Item!$C$6:$C$340,Segment!$A45),SUMIFS(MSS_Item!$Q$6:$Q$340,MSS_Item!$D$6:$D$340,$A$2,MSS_Item!$C$6:$C$340,Segment!$A45))</f>
        <v>9651.72</v>
      </c>
      <c r="N45" s="12">
        <f>IF($A$2="Total HH",SUMIFS(MSS_Item!$W$6:$W$340,MSS_Item!$C$6:$C$340,Segment!$A45),SUMIFS(MSS_Item!$W$6:$W$340,MSS_Item!$D$6:$D$340,$A$2,MSS_Item!$C$6:$C$340,Segment!$A45))</f>
        <v>4842</v>
      </c>
      <c r="O45" s="13">
        <f t="shared" si="70"/>
        <v>0.4983277592</v>
      </c>
      <c r="P45" s="13">
        <f t="shared" si="71"/>
        <v>1.003717472</v>
      </c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ht="15.75" customHeight="1">
      <c r="A46" s="93" t="s">
        <v>54</v>
      </c>
      <c r="B46" s="94">
        <f t="shared" ref="B46:C46" si="72">SUM(B39:B45)</f>
        <v>370868.21</v>
      </c>
      <c r="C46" s="94">
        <f t="shared" si="72"/>
        <v>368901.91</v>
      </c>
      <c r="D46" s="95">
        <f t="shared" si="66"/>
        <v>0.005301883383</v>
      </c>
      <c r="E46" s="96">
        <f t="shared" ref="E46:F46" si="73">SUM(E39:E45)</f>
        <v>489427</v>
      </c>
      <c r="F46" s="96">
        <f t="shared" si="73"/>
        <v>91112</v>
      </c>
      <c r="G46" s="95">
        <f t="shared" si="67"/>
        <v>0.186160551</v>
      </c>
      <c r="H46" s="97">
        <f t="shared" si="68"/>
        <v>4.048883901</v>
      </c>
      <c r="I46" s="94">
        <f t="shared" ref="I46:J46" si="74">SUM(I39:I45)</f>
        <v>1752926.191</v>
      </c>
      <c r="J46" s="94">
        <f t="shared" si="74"/>
        <v>817305.57</v>
      </c>
      <c r="K46" s="95">
        <f t="shared" si="69"/>
        <v>0.5337478701</v>
      </c>
      <c r="L46" s="96">
        <f t="shared" ref="L46:N46" si="75">SUM(L39:L45)</f>
        <v>498786</v>
      </c>
      <c r="M46" s="94">
        <f t="shared" si="75"/>
        <v>1758064.54</v>
      </c>
      <c r="N46" s="94">
        <f t="shared" si="75"/>
        <v>834455.98</v>
      </c>
      <c r="O46" s="95">
        <f t="shared" si="70"/>
        <v>0.5253553206</v>
      </c>
      <c r="P46" s="95">
        <f t="shared" si="71"/>
        <v>0.9812364421</v>
      </c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ht="15.75" customHeight="1">
      <c r="A47" s="78"/>
      <c r="B47" s="79"/>
      <c r="C47" s="79"/>
      <c r="D47" s="78"/>
      <c r="E47" s="79"/>
      <c r="F47" s="79"/>
      <c r="G47" s="78"/>
      <c r="H47" s="78"/>
      <c r="I47" s="79"/>
      <c r="J47" s="79"/>
      <c r="K47" s="78"/>
      <c r="L47" s="79"/>
      <c r="M47" s="79"/>
      <c r="N47" s="79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ht="15.75" customHeight="1">
      <c r="A48" s="98" t="str">
        <f>"Stop &amp; Shop - " &amp;$A$2</f>
        <v>Stop &amp; Shop - Total HH</v>
      </c>
      <c r="B48" s="92" t="str">
        <f>B4</f>
        <v>2024 Halloween Harvest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6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ht="15.75" customHeight="1">
      <c r="A49" s="7" t="s">
        <v>42</v>
      </c>
      <c r="B49" s="7" t="s">
        <v>4</v>
      </c>
      <c r="C49" s="8" t="s">
        <v>5</v>
      </c>
      <c r="D49" s="7" t="s">
        <v>6</v>
      </c>
      <c r="E49" s="7" t="s">
        <v>7</v>
      </c>
      <c r="F49" s="7" t="s">
        <v>8</v>
      </c>
      <c r="G49" s="9" t="s">
        <v>9</v>
      </c>
      <c r="H49" s="10" t="s">
        <v>10</v>
      </c>
      <c r="I49" s="10" t="s">
        <v>11</v>
      </c>
      <c r="J49" s="10" t="s">
        <v>12</v>
      </c>
      <c r="K49" s="10" t="s">
        <v>13</v>
      </c>
      <c r="L49" s="11" t="s">
        <v>14</v>
      </c>
      <c r="M49" s="11" t="s">
        <v>43</v>
      </c>
      <c r="N49" s="11" t="s">
        <v>44</v>
      </c>
      <c r="O49" s="11" t="s">
        <v>45</v>
      </c>
      <c r="P49" s="11" t="s">
        <v>15</v>
      </c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ht="15.75" customHeight="1">
      <c r="A50" s="89" t="s">
        <v>46</v>
      </c>
      <c r="B50" s="12">
        <f>SUMIFS(Item_Data!$H:$H,Item_Data!$A:$A,Segment!$A$2,Item_Data!$D:$D,Segment!$A50)</f>
        <v>2030.2</v>
      </c>
      <c r="C50" s="12">
        <f>SUMIFS(Item_Data!$L:$L,Item_Data!$A:$A,Segment!$A$2,Item_Data!$D:$D,Segment!$A50)</f>
        <v>1719</v>
      </c>
      <c r="D50" s="13">
        <f t="shared" ref="D50:D57" si="76">IFERROR((1-C50/B50),"")</f>
        <v>0.1532853906</v>
      </c>
      <c r="E50" s="14">
        <f>SUMIFS(Item_Data!$P:$P,Item_Data!$A:$A,Segment!$A$2,Item_Data!$D:$D,Segment!$A50)</f>
        <v>1700</v>
      </c>
      <c r="F50" s="14">
        <f>SUMIFS(Item_Data!$T:$T,Item_Data!$A:$A,Segment!$A$2,Item_Data!$D:$D,Segment!$A50)</f>
        <v>420</v>
      </c>
      <c r="G50" s="13">
        <f t="shared" ref="G50:G57" si="77">IFERROR(F50/E50,"")</f>
        <v>0.2470588235</v>
      </c>
      <c r="H50" s="15">
        <f t="shared" ref="H50:H57" si="78">IFERROR(C50/F50,"")</f>
        <v>4.092857143</v>
      </c>
      <c r="I50" s="12">
        <f>IF($A$2="Total HH",SUMIFS(SS!$N$6:$N$340,SS!$C$6:$C$340,Segment!$A50),SUMIFS(SS!$N$6:$N$340,SS!$E$6:$E$340,Segment!$A$2,SS!$C$6:$C$340,Segment!$A50))</f>
        <v>8143</v>
      </c>
      <c r="J50" s="12">
        <f>IF($A$2="Total HH",SUMIFS(SS!$O$6:$O$340,SS!$C$6:$C$340,Segment!$A50),SUMIFS(SS!$O$6:$O$340,SS!$E$6:$E$340,Segment!$A$2,SS!$C$6:$C$340,Segment!$A50))</f>
        <v>3672</v>
      </c>
      <c r="K50" s="13">
        <f t="shared" ref="K50:K57" si="79">IFERROR((I50-J50)/I50,"")</f>
        <v>0.5490605428</v>
      </c>
      <c r="L50" s="18">
        <f>IF($A$2="Total HH",SUMIFS(MSS_Item!$H$6:$H$340,MSS_Item!$C$6:$C$340,Segment!$A50),SUMIFS(MSS_Item!$H$6:$H$340,MSS_Item!$D$6:$D$340,$A$2,MSS_Item!$C$6:$C$340,Segment!$A50))</f>
        <v>1730</v>
      </c>
      <c r="M50" s="12">
        <f>IF($A$2="Total HH",SUMIFS(MSS_Item!$P$6:$P$340,MSS_Item!$C$6:$C$340,Segment!$A50),SUMIFS(MSS_Item!$P$6:$P$340,MSS_Item!$D$6:$D$340,$A$2,MSS_Item!$C$6:$C$340,Segment!$A50))</f>
        <v>6902.7</v>
      </c>
      <c r="N50" s="12">
        <f>IF($A$2="Total HH",SUMIFS(MSS_Item!$V$6:$V$340,MSS_Item!$C$6:$C$340,Segment!$A50),SUMIFS(MSS_Item!$V$6:$V$340,MSS_Item!$D$6:$D$340,$A$2,MSS_Item!$C$6:$C$340,Segment!$A50))</f>
        <v>3736.8</v>
      </c>
      <c r="O50" s="13">
        <f t="shared" ref="O50:O57" si="80">IFERROR((M50-N50)/M50,"")</f>
        <v>0.4586466165</v>
      </c>
      <c r="P50" s="13">
        <f t="shared" ref="P50:P57" si="81">IFERROR(E50/L50,"")</f>
        <v>0.9826589595</v>
      </c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ht="15.75" customHeight="1">
      <c r="A51" s="89" t="s">
        <v>47</v>
      </c>
      <c r="B51" s="12">
        <f>SUMIFS(Item_Data!$H:$H,Item_Data!$A:$A,Segment!$A$2,Item_Data!$D:$D,Segment!$A51)</f>
        <v>436924.32</v>
      </c>
      <c r="C51" s="12">
        <f>SUMIFS(Item_Data!$L:$L,Item_Data!$A:$A,Segment!$A$2,Item_Data!$D:$D,Segment!$A51)</f>
        <v>394655.62</v>
      </c>
      <c r="D51" s="13">
        <f t="shared" si="76"/>
        <v>0.09674146772</v>
      </c>
      <c r="E51" s="14">
        <f>SUMIFS(Item_Data!$P:$P,Item_Data!$A:$A,Segment!$A$2,Item_Data!$D:$D,Segment!$A51)</f>
        <v>181239</v>
      </c>
      <c r="F51" s="14">
        <f>SUMIFS(Item_Data!$T:$T,Item_Data!$A:$A,Segment!$A$2,Item_Data!$D:$D,Segment!$A51)</f>
        <v>78096</v>
      </c>
      <c r="G51" s="13">
        <f t="shared" si="77"/>
        <v>0.430900634</v>
      </c>
      <c r="H51" s="15">
        <f t="shared" si="78"/>
        <v>5.053467783</v>
      </c>
      <c r="I51" s="12">
        <f>IF($A$2="Total HH",SUMIFS(SS!$N$6:$N$340,SS!$C$6:$C$340,Segment!$A51),SUMIFS(SS!$N$6:$N$340,SS!$E$6:$E$340,Segment!$A$2,SS!$C$6:$C$340,Segment!$A51))</f>
        <v>1027903.884</v>
      </c>
      <c r="J51" s="12">
        <f>IF($A$2="Total HH",SUMIFS(SS!$O$6:$O$340,SS!$C$6:$C$340,Segment!$A51),SUMIFS(SS!$O$6:$O$340,SS!$E$6:$E$340,Segment!$A$2,SS!$C$6:$C$340,Segment!$A51))</f>
        <v>455519.73</v>
      </c>
      <c r="K51" s="13">
        <f t="shared" si="79"/>
        <v>0.5568459882</v>
      </c>
      <c r="L51" s="18">
        <f>IF($A$2="Total HH",SUMIFS(MSS_Item!$H$6:$H$340,MSS_Item!$C$6:$C$340,Segment!$A51),SUMIFS(MSS_Item!$H$6:$H$340,MSS_Item!$D$6:$D$340,$A$2,MSS_Item!$C$6:$C$340,Segment!$A51))</f>
        <v>186631</v>
      </c>
      <c r="M51" s="12">
        <f>IF($A$2="Total HH",SUMIFS(MSS_Item!$P$6:$P$340,MSS_Item!$C$6:$C$340,Segment!$A51),SUMIFS(MSS_Item!$P$6:$P$340,MSS_Item!$D$6:$D$340,$A$2,MSS_Item!$C$6:$C$340,Segment!$A51))</f>
        <v>935433.49</v>
      </c>
      <c r="N51" s="12">
        <f>IF($A$2="Total HH",SUMIFS(MSS_Item!$V$6:$V$340,MSS_Item!$C$6:$C$340,Segment!$A51),SUMIFS(MSS_Item!$V$6:$V$340,MSS_Item!$D$6:$D$340,$A$2,MSS_Item!$C$6:$C$340,Segment!$A51))</f>
        <v>473201.93</v>
      </c>
      <c r="O51" s="13">
        <f t="shared" si="80"/>
        <v>0.4941362106</v>
      </c>
      <c r="P51" s="13">
        <f t="shared" si="81"/>
        <v>0.9711087654</v>
      </c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ht="15.75" customHeight="1">
      <c r="A52" s="89" t="s">
        <v>48</v>
      </c>
      <c r="B52" s="12">
        <f>SUMIFS(Item_Data!$H:$H,Item_Data!$A:$A,Segment!$A$2,Item_Data!$D:$D,Segment!$A52)</f>
        <v>374826.6</v>
      </c>
      <c r="C52" s="12">
        <f>SUMIFS(Item_Data!$L:$L,Item_Data!$A:$A,Segment!$A$2,Item_Data!$D:$D,Segment!$A52)</f>
        <v>329508.3</v>
      </c>
      <c r="D52" s="13">
        <f t="shared" si="76"/>
        <v>0.1209047063</v>
      </c>
      <c r="E52" s="14">
        <f>SUMIFS(Item_Data!$P:$P,Item_Data!$A:$A,Segment!$A$2,Item_Data!$D:$D,Segment!$A52)</f>
        <v>169122</v>
      </c>
      <c r="F52" s="14">
        <f>SUMIFS(Item_Data!$T:$T,Item_Data!$A:$A,Segment!$A$2,Item_Data!$D:$D,Segment!$A52)</f>
        <v>66185</v>
      </c>
      <c r="G52" s="13">
        <f t="shared" si="77"/>
        <v>0.3913447097</v>
      </c>
      <c r="H52" s="15">
        <f t="shared" si="78"/>
        <v>4.978594848</v>
      </c>
      <c r="I52" s="12">
        <f>IF($A$2="Total HH",SUMIFS(SS!$N$6:$N$340,SS!$C$6:$C$340,Segment!$A52),SUMIFS(SS!$N$6:$N$340,SS!$E$6:$E$340,Segment!$A$2,SS!$C$6:$C$340,Segment!$A52))</f>
        <v>988717.3248</v>
      </c>
      <c r="J52" s="12">
        <f>IF($A$2="Total HH",SUMIFS(SS!$O$6:$O$340,SS!$C$6:$C$340,Segment!$A52),SUMIFS(SS!$O$6:$O$340,SS!$E$6:$E$340,Segment!$A$2,SS!$C$6:$C$340,Segment!$A52))</f>
        <v>410616.02</v>
      </c>
      <c r="K52" s="13">
        <f t="shared" si="79"/>
        <v>0.5846982654</v>
      </c>
      <c r="L52" s="18">
        <f>IF($A$2="Total HH",SUMIFS(MSS_Item!$H$6:$H$340,MSS_Item!$C$6:$C$340,Segment!$A52),SUMIFS(MSS_Item!$H$6:$H$340,MSS_Item!$D$6:$D$340,$A$2,MSS_Item!$C$6:$C$340,Segment!$A52))</f>
        <v>168400</v>
      </c>
      <c r="M52" s="12">
        <f>IF($A$2="Total HH",SUMIFS(MSS_Item!$P$6:$P$340,MSS_Item!$C$6:$C$340,Segment!$A52),SUMIFS(MSS_Item!$P$6:$P$340,MSS_Item!$D$6:$D$340,$A$2,MSS_Item!$C$6:$C$340,Segment!$A52))</f>
        <v>827973</v>
      </c>
      <c r="N52" s="12">
        <f>IF($A$2="Total HH",SUMIFS(MSS_Item!$V$6:$V$340,MSS_Item!$C$6:$C$340,Segment!$A52),SUMIFS(MSS_Item!$V$6:$V$340,MSS_Item!$D$6:$D$340,$A$2,MSS_Item!$C$6:$C$340,Segment!$A52))</f>
        <v>409040.94</v>
      </c>
      <c r="O52" s="13">
        <f t="shared" si="80"/>
        <v>0.5059730933</v>
      </c>
      <c r="P52" s="13">
        <f t="shared" si="81"/>
        <v>1.004287411</v>
      </c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ht="15.75" customHeight="1">
      <c r="A53" s="89" t="s">
        <v>49</v>
      </c>
      <c r="B53" s="12">
        <f>SUMIFS(Item_Data!$H:$H,Item_Data!$A:$A,Segment!$A$2,Item_Data!$D:$D,Segment!$A53)</f>
        <v>113352.39</v>
      </c>
      <c r="C53" s="12">
        <f>SUMIFS(Item_Data!$L:$L,Item_Data!$A:$A,Segment!$A$2,Item_Data!$D:$D,Segment!$A53)</f>
        <v>97767.75</v>
      </c>
      <c r="D53" s="13">
        <f t="shared" si="76"/>
        <v>0.1374884111</v>
      </c>
      <c r="E53" s="14">
        <f>SUMIFS(Item_Data!$P:$P,Item_Data!$A:$A,Segment!$A$2,Item_Data!$D:$D,Segment!$A53)</f>
        <v>114944</v>
      </c>
      <c r="F53" s="14">
        <f>SUMIFS(Item_Data!$T:$T,Item_Data!$A:$A,Segment!$A$2,Item_Data!$D:$D,Segment!$A53)</f>
        <v>29151</v>
      </c>
      <c r="G53" s="13">
        <f t="shared" si="77"/>
        <v>0.2536104538</v>
      </c>
      <c r="H53" s="15">
        <f t="shared" si="78"/>
        <v>3.353838633</v>
      </c>
      <c r="I53" s="12">
        <f>IF($A$2="Total HH",SUMIFS(SS!$N$6:$N$340,SS!$C$6:$C$340,Segment!$A53),SUMIFS(SS!$N$6:$N$340,SS!$E$6:$E$340,Segment!$A$2,SS!$C$6:$C$340,Segment!$A53))</f>
        <v>446032.6313</v>
      </c>
      <c r="J53" s="12">
        <f>IF($A$2="Total HH",SUMIFS(SS!$O$6:$O$340,SS!$C$6:$C$340,Segment!$A53),SUMIFS(SS!$O$6:$O$340,SS!$E$6:$E$340,Segment!$A$2,SS!$C$6:$C$340,Segment!$A53))</f>
        <v>190483.08</v>
      </c>
      <c r="K53" s="13">
        <f t="shared" si="79"/>
        <v>0.5729391381</v>
      </c>
      <c r="L53" s="18">
        <f>IF($A$2="Total HH",SUMIFS(MSS_Item!$H$6:$H$340,MSS_Item!$C$6:$C$340,Segment!$A53),SUMIFS(MSS_Item!$H$6:$H$340,MSS_Item!$D$6:$D$340,$A$2,MSS_Item!$C$6:$C$340,Segment!$A53))</f>
        <v>117622</v>
      </c>
      <c r="M53" s="12">
        <f>IF($A$2="Total HH",SUMIFS(MSS_Item!$P$6:$P$340,MSS_Item!$C$6:$C$340,Segment!$A53),SUMIFS(MSS_Item!$P$6:$P$340,MSS_Item!$D$6:$D$340,$A$2,MSS_Item!$C$6:$C$340,Segment!$A53))</f>
        <v>385797.18</v>
      </c>
      <c r="N53" s="12">
        <f>IF($A$2="Total HH",SUMIFS(MSS_Item!$V$6:$V$340,MSS_Item!$C$6:$C$340,Segment!$A53),SUMIFS(MSS_Item!$V$6:$V$340,MSS_Item!$D$6:$D$340,$A$2,MSS_Item!$C$6:$C$340,Segment!$A53))</f>
        <v>196185.04</v>
      </c>
      <c r="O53" s="13">
        <f t="shared" si="80"/>
        <v>0.4914814048</v>
      </c>
      <c r="P53" s="13">
        <f t="shared" si="81"/>
        <v>0.9772321504</v>
      </c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ht="15.75" customHeight="1">
      <c r="A54" s="89" t="s">
        <v>50</v>
      </c>
      <c r="B54" s="12">
        <f>SUMIFS(Item_Data!$H:$H,Item_Data!$A:$A,Segment!$A$2,Item_Data!$D:$D,Segment!$A54)</f>
        <v>94340.8</v>
      </c>
      <c r="C54" s="12">
        <f>SUMIFS(Item_Data!$L:$L,Item_Data!$A:$A,Segment!$A$2,Item_Data!$D:$D,Segment!$A54)</f>
        <v>80038.36</v>
      </c>
      <c r="D54" s="13">
        <f t="shared" si="76"/>
        <v>0.151603972</v>
      </c>
      <c r="E54" s="14">
        <f>SUMIFS(Item_Data!$P:$P,Item_Data!$A:$A,Segment!$A$2,Item_Data!$D:$D,Segment!$A54)</f>
        <v>364132</v>
      </c>
      <c r="F54" s="14">
        <f>SUMIFS(Item_Data!$T:$T,Item_Data!$A:$A,Segment!$A$2,Item_Data!$D:$D,Segment!$A54)</f>
        <v>46284</v>
      </c>
      <c r="G54" s="13">
        <f t="shared" si="77"/>
        <v>0.1271077521</v>
      </c>
      <c r="H54" s="15">
        <f t="shared" si="78"/>
        <v>1.729287875</v>
      </c>
      <c r="I54" s="12">
        <f>IF($A$2="Total HH",SUMIFS(SS!$N$6:$N$340,SS!$C$6:$C$340,Segment!$A54),SUMIFS(SS!$N$6:$N$340,SS!$E$6:$E$340,Segment!$A$2,SS!$C$6:$C$340,Segment!$A54))</f>
        <v>760356.5947</v>
      </c>
      <c r="J54" s="12">
        <f>IF($A$2="Total HH",SUMIFS(SS!$O$6:$O$340,SS!$C$6:$C$340,Segment!$A54),SUMIFS(SS!$O$6:$O$340,SS!$E$6:$E$340,Segment!$A$2,SS!$C$6:$C$340,Segment!$A54))</f>
        <v>292248.48</v>
      </c>
      <c r="K54" s="13">
        <f t="shared" si="79"/>
        <v>0.615642868</v>
      </c>
      <c r="L54" s="18">
        <f>IF($A$2="Total HH",SUMIFS(MSS_Item!$H$6:$H$340,MSS_Item!$C$6:$C$340,Segment!$A54),SUMIFS(MSS_Item!$H$6:$H$340,MSS_Item!$D$6:$D$340,$A$2,MSS_Item!$C$6:$C$340,Segment!$A54))</f>
        <v>361718</v>
      </c>
      <c r="M54" s="12">
        <f>IF($A$2="Total HH",SUMIFS(MSS_Item!$P$6:$P$340,MSS_Item!$C$6:$C$340,Segment!$A54),SUMIFS(MSS_Item!$P$6:$P$340,MSS_Item!$D$6:$D$340,$A$2,MSS_Item!$C$6:$C$340,Segment!$A54))</f>
        <v>751108.82</v>
      </c>
      <c r="N54" s="12">
        <f>IF($A$2="Total HH",SUMIFS(MSS_Item!$V$6:$V$340,MSS_Item!$C$6:$C$340,Segment!$A54),SUMIFS(MSS_Item!$V$6:$V$340,MSS_Item!$D$6:$D$340,$A$2,MSS_Item!$C$6:$C$340,Segment!$A54))</f>
        <v>290437.98</v>
      </c>
      <c r="O54" s="13">
        <f t="shared" si="80"/>
        <v>0.6133210365</v>
      </c>
      <c r="P54" s="13">
        <f t="shared" si="81"/>
        <v>1.006673707</v>
      </c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ht="15.75" customHeight="1">
      <c r="A55" s="89" t="s">
        <v>51</v>
      </c>
      <c r="B55" s="12">
        <f>SUMIFS(Item_Data!$H:$H,Item_Data!$A:$A,Segment!$A$2,Item_Data!$D:$D,Segment!$A55)</f>
        <v>96780.81</v>
      </c>
      <c r="C55" s="12">
        <f>SUMIFS(Item_Data!$L:$L,Item_Data!$A:$A,Segment!$A$2,Item_Data!$D:$D,Segment!$A55)</f>
        <v>86863.21</v>
      </c>
      <c r="D55" s="13">
        <f t="shared" si="76"/>
        <v>0.1024748605</v>
      </c>
      <c r="E55" s="14">
        <f>SUMIFS(Item_Data!$P:$P,Item_Data!$A:$A,Segment!$A$2,Item_Data!$D:$D,Segment!$A55)</f>
        <v>29976</v>
      </c>
      <c r="F55" s="14">
        <f>SUMIFS(Item_Data!$T:$T,Item_Data!$A:$A,Segment!$A$2,Item_Data!$D:$D,Segment!$A55)</f>
        <v>10719</v>
      </c>
      <c r="G55" s="13">
        <f t="shared" si="77"/>
        <v>0.3575860689</v>
      </c>
      <c r="H55" s="15">
        <f t="shared" si="78"/>
        <v>8.10366732</v>
      </c>
      <c r="I55" s="12">
        <f>IF($A$2="Total HH",SUMIFS(SS!$N$6:$N$340,SS!$C$6:$C$340,Segment!$A55),SUMIFS(SS!$N$6:$N$340,SS!$E$6:$E$340,Segment!$A$2,SS!$C$6:$C$340,Segment!$A55))</f>
        <v>273097.1424</v>
      </c>
      <c r="J55" s="12">
        <f>IF($A$2="Total HH",SUMIFS(SS!$O$6:$O$340,SS!$C$6:$C$340,Segment!$A55),SUMIFS(SS!$O$6:$O$340,SS!$E$6:$E$340,Segment!$A$2,SS!$C$6:$C$340,Segment!$A55))</f>
        <v>123867.48</v>
      </c>
      <c r="K55" s="13">
        <f t="shared" si="79"/>
        <v>0.5464343606</v>
      </c>
      <c r="L55" s="18">
        <f>IF($A$2="Total HH",SUMIFS(MSS_Item!$H$6:$H$340,MSS_Item!$C$6:$C$340,Segment!$A55),SUMIFS(MSS_Item!$H$6:$H$340,MSS_Item!$D$6:$D$340,$A$2,MSS_Item!$C$6:$C$340,Segment!$A55))</f>
        <v>31960</v>
      </c>
      <c r="M55" s="12">
        <f>IF($A$2="Total HH",SUMIFS(MSS_Item!$P$6:$P$340,MSS_Item!$C$6:$C$340,Segment!$A55),SUMIFS(MSS_Item!$P$6:$P$340,MSS_Item!$D$6:$D$340,$A$2,MSS_Item!$C$6:$C$340,Segment!$A55))</f>
        <v>248668.4</v>
      </c>
      <c r="N55" s="12">
        <f>IF($A$2="Total HH",SUMIFS(MSS_Item!$V$6:$V$340,MSS_Item!$C$6:$C$340,Segment!$A55),SUMIFS(MSS_Item!$V$6:$V$340,MSS_Item!$D$6:$D$340,$A$2,MSS_Item!$C$6:$C$340,Segment!$A55))</f>
        <v>128487.16</v>
      </c>
      <c r="O55" s="13">
        <f t="shared" si="80"/>
        <v>0.4832992049</v>
      </c>
      <c r="P55" s="13">
        <f t="shared" si="81"/>
        <v>0.937922403</v>
      </c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ht="15.75" customHeight="1">
      <c r="A56" s="89" t="s">
        <v>52</v>
      </c>
      <c r="B56" s="12">
        <f>SUMIFS(Item_Data!$H:$H,Item_Data!$A:$A,Segment!$A$2,Item_Data!$D:$D,Segment!$A56)</f>
        <v>11.94</v>
      </c>
      <c r="C56" s="12">
        <f>SUMIFS(Item_Data!$L:$L,Item_Data!$A:$A,Segment!$A$2,Item_Data!$D:$D,Segment!$A56)</f>
        <v>11.94</v>
      </c>
      <c r="D56" s="13">
        <f t="shared" si="76"/>
        <v>0</v>
      </c>
      <c r="E56" s="14">
        <f>SUMIFS(Item_Data!$P:$P,Item_Data!$A:$A,Segment!$A$2,Item_Data!$D:$D,Segment!$A56)</f>
        <v>0</v>
      </c>
      <c r="F56" s="14">
        <f>SUMIFS(Item_Data!$T:$T,Item_Data!$A:$A,Segment!$A$2,Item_Data!$D:$D,Segment!$A56)</f>
        <v>6</v>
      </c>
      <c r="G56" s="13" t="str">
        <f t="shared" si="77"/>
        <v/>
      </c>
      <c r="H56" s="15">
        <f t="shared" si="78"/>
        <v>1.99</v>
      </c>
      <c r="I56" s="12">
        <f>IF($A$2="Total HH",SUMIFS(SS!$N$6:$N$340,SS!$C$6:$C$340,Segment!$A56),SUMIFS(SS!$N$6:$N$340,SS!$E$6:$E$340,Segment!$A$2,SS!$C$6:$C$340,Segment!$A56))</f>
        <v>0</v>
      </c>
      <c r="J56" s="12">
        <f>IF($A$2="Total HH",SUMIFS(SS!$O$6:$O$340,SS!$C$6:$C$340,Segment!$A56),SUMIFS(SS!$O$6:$O$340,SS!$E$6:$E$340,Segment!$A$2,SS!$C$6:$C$340,Segment!$A56))</f>
        <v>0</v>
      </c>
      <c r="K56" s="13" t="str">
        <f t="shared" si="79"/>
        <v/>
      </c>
      <c r="L56" s="18">
        <f>IF($A$2="Total HH",SUMIFS(MSS_Item!$H$6:$H$340,MSS_Item!$C$6:$C$340,Segment!$A56),SUMIFS(MSS_Item!$H$6:$H$340,MSS_Item!$D$6:$D$340,$A$2,MSS_Item!$C$6:$C$340,Segment!$A56))</f>
        <v>0</v>
      </c>
      <c r="M56" s="12">
        <f>IF($A$2="Total HH",SUMIFS(MSS_Item!$P$6:$P$340,MSS_Item!$C$6:$C$340,Segment!$A56),SUMIFS(MSS_Item!$P$6:$P$340,MSS_Item!$D$6:$D$340,$A$2,MSS_Item!$C$6:$C$340,Segment!$A56))</f>
        <v>0</v>
      </c>
      <c r="N56" s="12">
        <f>IF($A$2="Total HH",SUMIFS(MSS_Item!$V$6:$V$340,MSS_Item!$C$6:$C$340,Segment!$A56),SUMIFS(MSS_Item!$V$6:$V$340,MSS_Item!$D$6:$D$340,$A$2,MSS_Item!$C$6:$C$340,Segment!$A56))</f>
        <v>0</v>
      </c>
      <c r="O56" s="13" t="str">
        <f t="shared" si="80"/>
        <v/>
      </c>
      <c r="P56" s="13" t="str">
        <f t="shared" si="81"/>
        <v/>
      </c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ht="15.75" customHeight="1">
      <c r="A57" s="93" t="s">
        <v>55</v>
      </c>
      <c r="B57" s="94">
        <f t="shared" ref="B57:C57" si="82">SUM(B50:B56)</f>
        <v>1118267.06</v>
      </c>
      <c r="C57" s="94">
        <f t="shared" si="82"/>
        <v>990564.18</v>
      </c>
      <c r="D57" s="95">
        <f t="shared" si="76"/>
        <v>0.1141971221</v>
      </c>
      <c r="E57" s="96">
        <f t="shared" ref="E57:F57" si="83">SUM(E50:E56)</f>
        <v>861113</v>
      </c>
      <c r="F57" s="96">
        <f t="shared" si="83"/>
        <v>230861</v>
      </c>
      <c r="G57" s="95">
        <f t="shared" si="77"/>
        <v>0.2680960571</v>
      </c>
      <c r="H57" s="97">
        <f t="shared" si="78"/>
        <v>4.290738496</v>
      </c>
      <c r="I57" s="94">
        <f t="shared" ref="I57:J57" si="84">SUM(I50:I56)</f>
        <v>3504250.577</v>
      </c>
      <c r="J57" s="94">
        <f t="shared" si="84"/>
        <v>1476406.79</v>
      </c>
      <c r="K57" s="95">
        <f t="shared" si="79"/>
        <v>0.5786811595</v>
      </c>
      <c r="L57" s="96">
        <f t="shared" ref="L57:N57" si="85">SUM(L50:L56)</f>
        <v>868061</v>
      </c>
      <c r="M57" s="94">
        <f t="shared" si="85"/>
        <v>3155883.59</v>
      </c>
      <c r="N57" s="94">
        <f t="shared" si="85"/>
        <v>1501089.85</v>
      </c>
      <c r="O57" s="95">
        <f t="shared" si="80"/>
        <v>0.5243519581</v>
      </c>
      <c r="P57" s="95">
        <f t="shared" si="81"/>
        <v>0.9919959542</v>
      </c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ht="15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ht="15.75" customHeight="1">
      <c r="A59" s="98" t="str">
        <f>"Hannaford - " &amp;$A$2</f>
        <v>Hannaford - Total HH</v>
      </c>
      <c r="B59" s="92" t="str">
        <f>B4</f>
        <v>2024 Halloween Harvest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6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ht="15.75" customHeight="1">
      <c r="A60" s="7" t="s">
        <v>42</v>
      </c>
      <c r="B60" s="7" t="s">
        <v>4</v>
      </c>
      <c r="C60" s="8" t="s">
        <v>5</v>
      </c>
      <c r="D60" s="7" t="s">
        <v>6</v>
      </c>
      <c r="E60" s="7" t="s">
        <v>7</v>
      </c>
      <c r="F60" s="7" t="s">
        <v>8</v>
      </c>
      <c r="G60" s="9" t="s">
        <v>9</v>
      </c>
      <c r="H60" s="10" t="s">
        <v>10</v>
      </c>
      <c r="I60" s="10" t="s">
        <v>11</v>
      </c>
      <c r="J60" s="10" t="s">
        <v>12</v>
      </c>
      <c r="K60" s="10" t="s">
        <v>13</v>
      </c>
      <c r="L60" s="11" t="s">
        <v>14</v>
      </c>
      <c r="M60" s="11" t="s">
        <v>43</v>
      </c>
      <c r="N60" s="11" t="s">
        <v>44</v>
      </c>
      <c r="O60" s="11" t="s">
        <v>45</v>
      </c>
      <c r="P60" s="11" t="s">
        <v>15</v>
      </c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ht="15.75" customHeight="1">
      <c r="A61" s="89" t="s">
        <v>46</v>
      </c>
      <c r="B61" s="12">
        <f>SUMIFS(Item_Data!$G:$G,Item_Data!$A:$A,Segment!$A$2,Item_Data!$D:$D,Segment!$A61)</f>
        <v>1330.52</v>
      </c>
      <c r="C61" s="12">
        <f>SUMIFS(Item_Data!$K:$K,Item_Data!$A:$A,Segment!$A$2,Item_Data!$D:$D,Segment!$A61)</f>
        <v>1330.52</v>
      </c>
      <c r="D61" s="13">
        <f t="shared" ref="D61:D68" si="86">IFERROR((1-C61/B61),"")</f>
        <v>0</v>
      </c>
      <c r="E61" s="14">
        <f>SUMIFS(Item_Data!$O:$O,Item_Data!$A:$A,Segment!$A$2,Item_Data!$D:$D,Segment!$A61)</f>
        <v>4248</v>
      </c>
      <c r="F61" s="14">
        <f>SUMIFS(Item_Data!$S:$S,Item_Data!$A:$A,Segment!$A$2,Item_Data!$D:$D,Segment!$A61)</f>
        <v>348</v>
      </c>
      <c r="G61" s="13">
        <f t="shared" ref="G61:G68" si="87">IFERROR(F61/E61,"")</f>
        <v>0.08192090395</v>
      </c>
      <c r="H61" s="15">
        <f t="shared" ref="H61:H68" si="88">IFERROR(C61/F61,"")</f>
        <v>3.823333333</v>
      </c>
      <c r="I61" s="12">
        <f>IF($A$2="Total HH",SUMIFS(HRD!$N$6:$N$340,HRD!$C$6:$C$340,Segment!$A61),SUMIFS(HRD!$N$6:$N$340,HRD!$E$6:$E$340,Segment!$A$2,HRD!$C$6:$C$340,Segment!$A61))</f>
        <v>14889.72</v>
      </c>
      <c r="J61" s="12">
        <f>IF($A$2="Total HH",SUMIFS(HRD!$O$6:$O$340,HRD!$C$6:$C$340,Segment!$A61),SUMIFS(HRD!$O$6:$O$340,HRD!$E$6:$E$340,Segment!$A$2,HRD!$C$6:$C$340,Segment!$A61))</f>
        <v>9699.24</v>
      </c>
      <c r="K61" s="13">
        <f t="shared" ref="K61:K68" si="89">IFERROR((I61-J61)/I61,"")</f>
        <v>0.3485948695</v>
      </c>
      <c r="L61" s="18">
        <f>IF($A$2="Total HH",SUMIFS(MSS_Item!$J$6:$J$340,MSS_Item!$C$6:$C$340,Segment!$A61),SUMIFS(MSS_Item!$J$6:$J$340,MSS_Item!$D$6:$D$340,$A$2,MSS_Item!$C$6:$C$340,Segment!$A61))</f>
        <v>4362</v>
      </c>
      <c r="M61" s="12">
        <f>IF($A$2="Total HH",SUMIFS(MSS_Item!$R$6:$R$340,MSS_Item!$C$6:$C$340,Segment!$A61),SUMIFS(MSS_Item!$R$6:$R$340,MSS_Item!$D$6:$D$340,$A$2,MSS_Item!$C$6:$C$340,Segment!$A61))</f>
        <v>18568.38</v>
      </c>
      <c r="N61" s="12">
        <f>IF($A$2="Total HH",SUMIFS(MSS_Item!$X$6:$X$340,MSS_Item!$C$6:$C$340,Segment!$A61),SUMIFS(MSS_Item!$X$6:$X$340,MSS_Item!$D$6:$D$340,$A$2,MSS_Item!$C$6:$C$340,Segment!$A61))</f>
        <v>9921.06</v>
      </c>
      <c r="O61" s="13">
        <f t="shared" ref="O61:O68" si="90">IFERROR((M61-N61)/M61,"")</f>
        <v>0.4657013697</v>
      </c>
      <c r="P61" s="13">
        <f t="shared" ref="P61:P68" si="91">IFERROR(E61/L61,"")</f>
        <v>0.9738651994</v>
      </c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 ht="15.75" customHeight="1">
      <c r="A62" s="89" t="s">
        <v>47</v>
      </c>
      <c r="B62" s="12">
        <f>SUMIFS(Item_Data!$G:$G,Item_Data!$A:$A,Segment!$A$2,Item_Data!$D:$D,Segment!$A62)</f>
        <v>132303.46</v>
      </c>
      <c r="C62" s="12">
        <f>SUMIFS(Item_Data!$K:$K,Item_Data!$A:$A,Segment!$A$2,Item_Data!$D:$D,Segment!$A62)</f>
        <v>132303.46</v>
      </c>
      <c r="D62" s="13">
        <f t="shared" si="86"/>
        <v>0</v>
      </c>
      <c r="E62" s="14">
        <f>SUMIFS(Item_Data!$O:$O,Item_Data!$A:$A,Segment!$A$2,Item_Data!$D:$D,Segment!$A62)</f>
        <v>79966</v>
      </c>
      <c r="F62" s="14">
        <f>SUMIFS(Item_Data!$S:$S,Item_Data!$A:$A,Segment!$A$2,Item_Data!$D:$D,Segment!$A62)</f>
        <v>30112</v>
      </c>
      <c r="G62" s="13">
        <f t="shared" si="87"/>
        <v>0.376560038</v>
      </c>
      <c r="H62" s="15">
        <f t="shared" si="88"/>
        <v>4.393712141</v>
      </c>
      <c r="I62" s="12">
        <f>IF($A$2="Total HH",SUMIFS(HRD!$N$6:$N$340,HRD!$C$6:$C$340,Segment!$A62),SUMIFS(HRD!$N$6:$N$340,HRD!$E$6:$E$340,Segment!$A$2,HRD!$C$6:$C$340,Segment!$A62))</f>
        <v>360941.4717</v>
      </c>
      <c r="J62" s="12">
        <f>IF($A$2="Total HH",SUMIFS(HRD!$O$6:$O$340,HRD!$C$6:$C$340,Segment!$A62),SUMIFS(HRD!$O$6:$O$340,HRD!$E$6:$E$340,Segment!$A$2,HRD!$C$6:$C$340,Segment!$A62))</f>
        <v>179118.14</v>
      </c>
      <c r="K62" s="13">
        <f t="shared" si="89"/>
        <v>0.5037474104</v>
      </c>
      <c r="L62" s="18">
        <f>IF($A$2="Total HH",SUMIFS(MSS_Item!$J$6:$J$340,MSS_Item!$C$6:$C$340,Segment!$A62),SUMIFS(MSS_Item!$J$6:$J$340,MSS_Item!$D$6:$D$340,$A$2,MSS_Item!$C$6:$C$340,Segment!$A62))</f>
        <v>82168</v>
      </c>
      <c r="M62" s="12">
        <f>IF($A$2="Total HH",SUMIFS(MSS_Item!$R$6:$R$340,MSS_Item!$C$6:$C$340,Segment!$A62),SUMIFS(MSS_Item!$R$6:$R$340,MSS_Item!$D$6:$D$340,$A$2,MSS_Item!$C$6:$C$340,Segment!$A62))</f>
        <v>367337.32</v>
      </c>
      <c r="N62" s="12">
        <f>IF($A$2="Total HH",SUMIFS(MSS_Item!$X$6:$X$340,MSS_Item!$C$6:$C$340,Segment!$A62),SUMIFS(MSS_Item!$X$6:$X$340,MSS_Item!$D$6:$D$340,$A$2,MSS_Item!$C$6:$C$340,Segment!$A62))</f>
        <v>183665.84</v>
      </c>
      <c r="O62" s="13">
        <f t="shared" si="90"/>
        <v>0.5000076769</v>
      </c>
      <c r="P62" s="13">
        <f t="shared" si="91"/>
        <v>0.9732012462</v>
      </c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 ht="15.75" customHeight="1">
      <c r="A63" s="89" t="s">
        <v>48</v>
      </c>
      <c r="B63" s="12">
        <f>SUMIFS(Item_Data!$G:$G,Item_Data!$A:$A,Segment!$A$2,Item_Data!$D:$D,Segment!$A63)</f>
        <v>101197.19</v>
      </c>
      <c r="C63" s="12">
        <f>SUMIFS(Item_Data!$K:$K,Item_Data!$A:$A,Segment!$A$2,Item_Data!$D:$D,Segment!$A63)</f>
        <v>101197.19</v>
      </c>
      <c r="D63" s="13">
        <f t="shared" si="86"/>
        <v>0</v>
      </c>
      <c r="E63" s="14">
        <f>SUMIFS(Item_Data!$O:$O,Item_Data!$A:$A,Segment!$A$2,Item_Data!$D:$D,Segment!$A63)</f>
        <v>71826</v>
      </c>
      <c r="F63" s="14">
        <f>SUMIFS(Item_Data!$S:$S,Item_Data!$A:$A,Segment!$A$2,Item_Data!$D:$D,Segment!$A63)</f>
        <v>26190</v>
      </c>
      <c r="G63" s="13">
        <f t="shared" si="87"/>
        <v>0.364631192</v>
      </c>
      <c r="H63" s="15">
        <f t="shared" si="88"/>
        <v>3.863962963</v>
      </c>
      <c r="I63" s="12">
        <f>IF($A$2="Total HH",SUMIFS(HRD!$N$6:$N$340,HRD!$C$6:$C$340,Segment!$A63),SUMIFS(HRD!$N$6:$N$340,HRD!$E$6:$E$340,Segment!$A$2,HRD!$C$6:$C$340,Segment!$A63))</f>
        <v>308529.8896</v>
      </c>
      <c r="J63" s="12">
        <f>IF($A$2="Total HH",SUMIFS(HRD!$O$6:$O$340,HRD!$C$6:$C$340,Segment!$A63),SUMIFS(HRD!$O$6:$O$340,HRD!$E$6:$E$340,Segment!$A$2,HRD!$C$6:$C$340,Segment!$A63))</f>
        <v>153216.24</v>
      </c>
      <c r="K63" s="13">
        <f t="shared" si="89"/>
        <v>0.5033990379</v>
      </c>
      <c r="L63" s="18">
        <f>IF($A$2="Total HH",SUMIFS(MSS_Item!$J$6:$J$340,MSS_Item!$C$6:$C$340,Segment!$A63),SUMIFS(MSS_Item!$J$6:$J$340,MSS_Item!$D$6:$D$340,$A$2,MSS_Item!$C$6:$C$340,Segment!$A63))</f>
        <v>72554</v>
      </c>
      <c r="M63" s="12">
        <f>IF($A$2="Total HH",SUMIFS(MSS_Item!$R$6:$R$340,MSS_Item!$C$6:$C$340,Segment!$A63),SUMIFS(MSS_Item!$R$6:$R$340,MSS_Item!$D$6:$D$340,$A$2,MSS_Item!$C$6:$C$340,Segment!$A63))</f>
        <v>316907.66</v>
      </c>
      <c r="N63" s="12">
        <f>IF($A$2="Total HH",SUMIFS(MSS_Item!$X$6:$X$340,MSS_Item!$C$6:$C$340,Segment!$A63),SUMIFS(MSS_Item!$X$6:$X$340,MSS_Item!$D$6:$D$340,$A$2,MSS_Item!$C$6:$C$340,Segment!$A63))</f>
        <v>154918.12</v>
      </c>
      <c r="O63" s="13">
        <f t="shared" si="90"/>
        <v>0.5111569092</v>
      </c>
      <c r="P63" s="13">
        <f t="shared" si="91"/>
        <v>0.9899660942</v>
      </c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 ht="15.75" customHeight="1">
      <c r="A64" s="89" t="s">
        <v>49</v>
      </c>
      <c r="B64" s="12">
        <f>SUMIFS(Item_Data!$G:$G,Item_Data!$A:$A,Segment!$A$2,Item_Data!$D:$D,Segment!$A64)</f>
        <v>32159.82</v>
      </c>
      <c r="C64" s="12">
        <f>SUMIFS(Item_Data!$K:$K,Item_Data!$A:$A,Segment!$A$2,Item_Data!$D:$D,Segment!$A64)</f>
        <v>32159.82</v>
      </c>
      <c r="D64" s="13">
        <f t="shared" si="86"/>
        <v>0</v>
      </c>
      <c r="E64" s="14">
        <f>SUMIFS(Item_Data!$O:$O,Item_Data!$A:$A,Segment!$A$2,Item_Data!$D:$D,Segment!$A64)</f>
        <v>34546</v>
      </c>
      <c r="F64" s="14">
        <f>SUMIFS(Item_Data!$S:$S,Item_Data!$A:$A,Segment!$A$2,Item_Data!$D:$D,Segment!$A64)</f>
        <v>7968</v>
      </c>
      <c r="G64" s="13">
        <f t="shared" si="87"/>
        <v>0.2306489898</v>
      </c>
      <c r="H64" s="15">
        <f t="shared" si="88"/>
        <v>4.036121988</v>
      </c>
      <c r="I64" s="12">
        <f>IF($A$2="Total HH",SUMIFS(HRD!$N$6:$N$340,HRD!$C$6:$C$340,Segment!$A64),SUMIFS(HRD!$N$6:$N$340,HRD!$E$6:$E$340,Segment!$A$2,HRD!$C$6:$C$340,Segment!$A64))</f>
        <v>126148.54</v>
      </c>
      <c r="J64" s="12">
        <f>IF($A$2="Total HH",SUMIFS(HRD!$O$6:$O$340,HRD!$C$6:$C$340,Segment!$A64),SUMIFS(HRD!$O$6:$O$340,HRD!$E$6:$E$340,Segment!$A$2,HRD!$C$6:$C$340,Segment!$A64))</f>
        <v>61527.02</v>
      </c>
      <c r="K64" s="13">
        <f t="shared" si="89"/>
        <v>0.5122653025</v>
      </c>
      <c r="L64" s="18">
        <f>IF($A$2="Total HH",SUMIFS(MSS_Item!$J$6:$J$340,MSS_Item!$C$6:$C$340,Segment!$A64),SUMIFS(MSS_Item!$J$6:$J$340,MSS_Item!$D$6:$D$340,$A$2,MSS_Item!$C$6:$C$340,Segment!$A64))</f>
        <v>35788</v>
      </c>
      <c r="M64" s="12">
        <f>IF($A$2="Total HH",SUMIFS(MSS_Item!$R$6:$R$340,MSS_Item!$C$6:$C$340,Segment!$A64),SUMIFS(MSS_Item!$R$6:$R$340,MSS_Item!$D$6:$D$340,$A$2,MSS_Item!$C$6:$C$340,Segment!$A64))</f>
        <v>124324.12</v>
      </c>
      <c r="N64" s="12">
        <f>IF($A$2="Total HH",SUMIFS(MSS_Item!$X$6:$X$340,MSS_Item!$C$6:$C$340,Segment!$A64),SUMIFS(MSS_Item!$X$6:$X$340,MSS_Item!$D$6:$D$340,$A$2,MSS_Item!$C$6:$C$340,Segment!$A64))</f>
        <v>63474.92</v>
      </c>
      <c r="O64" s="13">
        <f t="shared" si="90"/>
        <v>0.4894400218</v>
      </c>
      <c r="P64" s="13">
        <f t="shared" si="91"/>
        <v>0.9652956298</v>
      </c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 ht="15.75" customHeight="1">
      <c r="A65" s="89" t="s">
        <v>50</v>
      </c>
      <c r="B65" s="12">
        <f>SUMIFS(Item_Data!$G:$G,Item_Data!$A:$A,Segment!$A$2,Item_Data!$D:$D,Segment!$A65)</f>
        <v>10446.47</v>
      </c>
      <c r="C65" s="12">
        <f>SUMIFS(Item_Data!$K:$K,Item_Data!$A:$A,Segment!$A$2,Item_Data!$D:$D,Segment!$A65)</f>
        <v>10446.47</v>
      </c>
      <c r="D65" s="13">
        <f t="shared" si="86"/>
        <v>0</v>
      </c>
      <c r="E65" s="14">
        <f>SUMIFS(Item_Data!$O:$O,Item_Data!$A:$A,Segment!$A$2,Item_Data!$D:$D,Segment!$A65)</f>
        <v>58458</v>
      </c>
      <c r="F65" s="14">
        <f>SUMIFS(Item_Data!$S:$S,Item_Data!$A:$A,Segment!$A$2,Item_Data!$D:$D,Segment!$A65)</f>
        <v>5899</v>
      </c>
      <c r="G65" s="13">
        <f t="shared" si="87"/>
        <v>0.1009100551</v>
      </c>
      <c r="H65" s="15">
        <f t="shared" si="88"/>
        <v>1.770888286</v>
      </c>
      <c r="I65" s="12">
        <f>IF($A$2="Total HH",SUMIFS(HRD!$N$6:$N$340,HRD!$C$6:$C$340,Segment!$A65),SUMIFS(HRD!$N$6:$N$340,HRD!$E$6:$E$340,Segment!$A$2,HRD!$C$6:$C$340,Segment!$A65))</f>
        <v>126691</v>
      </c>
      <c r="J65" s="12">
        <f>IF($A$2="Total HH",SUMIFS(HRD!$O$6:$O$340,HRD!$C$6:$C$340,Segment!$A65),SUMIFS(HRD!$O$6:$O$340,HRD!$E$6:$E$340,Segment!$A$2,HRD!$C$6:$C$340,Segment!$A65))</f>
        <v>61836.3</v>
      </c>
      <c r="K65" s="13">
        <f t="shared" si="89"/>
        <v>0.5119124484</v>
      </c>
      <c r="L65" s="18">
        <f>IF($A$2="Total HH",SUMIFS(MSS_Item!$J$6:$J$340,MSS_Item!$C$6:$C$340,Segment!$A65),SUMIFS(MSS_Item!$J$6:$J$340,MSS_Item!$D$6:$D$340,$A$2,MSS_Item!$C$6:$C$340,Segment!$A65))</f>
        <v>58598</v>
      </c>
      <c r="M65" s="12">
        <f>IF($A$2="Total HH",SUMIFS(MSS_Item!$R$6:$R$340,MSS_Item!$C$6:$C$340,Segment!$A65),SUMIFS(MSS_Item!$R$6:$R$340,MSS_Item!$D$6:$D$340,$A$2,MSS_Item!$C$6:$C$340,Segment!$A65))</f>
        <v>146220.02</v>
      </c>
      <c r="N65" s="12">
        <f>IF($A$2="Total HH",SUMIFS(MSS_Item!$X$6:$X$340,MSS_Item!$C$6:$C$340,Segment!$A65),SUMIFS(MSS_Item!$X$6:$X$340,MSS_Item!$D$6:$D$340,$A$2,MSS_Item!$C$6:$C$340,Segment!$A65))</f>
        <v>62069.82</v>
      </c>
      <c r="O65" s="13">
        <f t="shared" si="90"/>
        <v>0.5755039563</v>
      </c>
      <c r="P65" s="13">
        <f t="shared" si="91"/>
        <v>0.99761084</v>
      </c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 ht="15.75" customHeight="1">
      <c r="A66" s="89" t="s">
        <v>51</v>
      </c>
      <c r="B66" s="12">
        <f>SUMIFS(Item_Data!$G:$G,Item_Data!$A:$A,Segment!$A$2,Item_Data!$D:$D,Segment!$A66)</f>
        <v>6402.84</v>
      </c>
      <c r="C66" s="12">
        <f>SUMIFS(Item_Data!$K:$K,Item_Data!$A:$A,Segment!$A$2,Item_Data!$D:$D,Segment!$A66)</f>
        <v>6402.84</v>
      </c>
      <c r="D66" s="13">
        <f t="shared" si="86"/>
        <v>0</v>
      </c>
      <c r="E66" s="14">
        <f>SUMIFS(Item_Data!$O:$O,Item_Data!$A:$A,Segment!$A$2,Item_Data!$D:$D,Segment!$A66)</f>
        <v>2160</v>
      </c>
      <c r="F66" s="14">
        <f>SUMIFS(Item_Data!$S:$S,Item_Data!$A:$A,Segment!$A$2,Item_Data!$D:$D,Segment!$A66)</f>
        <v>917</v>
      </c>
      <c r="G66" s="13">
        <f t="shared" si="87"/>
        <v>0.424537037</v>
      </c>
      <c r="H66" s="15">
        <f t="shared" si="88"/>
        <v>6.982377317</v>
      </c>
      <c r="I66" s="12">
        <f>IF($A$2="Total HH",SUMIFS(HRD!$N$6:$N$340,HRD!$C$6:$C$340,Segment!$A66),SUMIFS(HRD!$N$6:$N$340,HRD!$E$6:$E$340,Segment!$A$2,HRD!$C$6:$C$340,Segment!$A66))</f>
        <v>15083.93793</v>
      </c>
      <c r="J66" s="12">
        <f>IF($A$2="Total HH",SUMIFS(HRD!$O$6:$O$340,HRD!$C$6:$C$340,Segment!$A66),SUMIFS(HRD!$O$6:$O$340,HRD!$E$6:$E$340,Segment!$A$2,HRD!$C$6:$C$340,Segment!$A66))</f>
        <v>7905.6</v>
      </c>
      <c r="K66" s="13">
        <f t="shared" si="89"/>
        <v>0.4758928314</v>
      </c>
      <c r="L66" s="18">
        <f>IF($A$2="Total HH",SUMIFS(MSS_Item!$J$6:$J$340,MSS_Item!$C$6:$C$340,Segment!$A66),SUMIFS(MSS_Item!$J$6:$J$340,MSS_Item!$D$6:$D$340,$A$2,MSS_Item!$C$6:$C$340,Segment!$A66))</f>
        <v>6732</v>
      </c>
      <c r="M66" s="12">
        <f>IF($A$2="Total HH",SUMIFS(MSS_Item!$R$6:$R$340,MSS_Item!$C$6:$C$340,Segment!$A66),SUMIFS(MSS_Item!$R$6:$R$340,MSS_Item!$D$6:$D$340,$A$2,MSS_Item!$C$6:$C$340,Segment!$A66))</f>
        <v>35776.68</v>
      </c>
      <c r="N66" s="12">
        <f>IF($A$2="Total HH",SUMIFS(MSS_Item!$X$6:$X$340,MSS_Item!$C$6:$C$340,Segment!$A66),SUMIFS(MSS_Item!$X$6:$X$340,MSS_Item!$D$6:$D$340,$A$2,MSS_Item!$C$6:$C$340,Segment!$A66))</f>
        <v>17645.52</v>
      </c>
      <c r="O66" s="13">
        <f t="shared" si="90"/>
        <v>0.5067871027</v>
      </c>
      <c r="P66" s="13">
        <f t="shared" si="91"/>
        <v>0.320855615</v>
      </c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 ht="15.75" customHeight="1">
      <c r="A67" s="89" t="s">
        <v>52</v>
      </c>
      <c r="B67" s="12">
        <f>SUMIFS(Item_Data!$G:$G,Item_Data!$A:$A,Segment!$A$2,Item_Data!$D:$D,Segment!$A67)</f>
        <v>0</v>
      </c>
      <c r="C67" s="12">
        <f>SUMIFS(Item_Data!$K:$K,Item_Data!$A:$A,Segment!$A$2,Item_Data!$D:$D,Segment!$A67)</f>
        <v>0</v>
      </c>
      <c r="D67" s="13" t="str">
        <f t="shared" si="86"/>
        <v/>
      </c>
      <c r="E67" s="14">
        <f>SUMIFS(Item_Data!$O:$O,Item_Data!$A:$A,Segment!$A$2,Item_Data!$D:$D,Segment!$A67)</f>
        <v>0</v>
      </c>
      <c r="F67" s="14">
        <f>SUMIFS(Item_Data!$S:$S,Item_Data!$A:$A,Segment!$A$2,Item_Data!$D:$D,Segment!$A67)</f>
        <v>0</v>
      </c>
      <c r="G67" s="13" t="str">
        <f t="shared" si="87"/>
        <v/>
      </c>
      <c r="H67" s="15" t="str">
        <f t="shared" si="88"/>
        <v/>
      </c>
      <c r="I67" s="12">
        <f>IF($A$2="Total HH",SUMIFS(HRD!$N$6:$N$340,HRD!$C$6:$C$340,Segment!$A67),SUMIFS(HRD!$N$6:$N$340,HRD!$E$6:$E$340,Segment!$A$2,HRD!$C$6:$C$340,Segment!$A67))</f>
        <v>0</v>
      </c>
      <c r="J67" s="12">
        <f>IF($A$2="Total HH",SUMIFS(HRD!$O$6:$O$340,HRD!$C$6:$C$340,Segment!$A67),SUMIFS(HRD!$O$6:$O$340,HRD!$E$6:$E$340,Segment!$A$2,HRD!$C$6:$C$340,Segment!$A67))</f>
        <v>0</v>
      </c>
      <c r="K67" s="13" t="str">
        <f t="shared" si="89"/>
        <v/>
      </c>
      <c r="L67" s="18">
        <f>IF($A$2="Total HH",SUMIFS(MSS_Item!$J$6:$J$340,MSS_Item!$C$6:$C$340,Segment!$A67),SUMIFS(MSS_Item!$J$6:$J$340,MSS_Item!$D$6:$D$340,$A$2,MSS_Item!$C$6:$C$340,Segment!$A67))</f>
        <v>0</v>
      </c>
      <c r="M67" s="12">
        <f>IF($A$2="Total HH",SUMIFS(MSS_Item!$R$6:$R$340,MSS_Item!$C$6:$C$340,Segment!$A67),SUMIFS(MSS_Item!$R$6:$R$340,MSS_Item!$D$6:$D$340,$A$2,MSS_Item!$C$6:$C$340,Segment!$A67))</f>
        <v>0</v>
      </c>
      <c r="N67" s="12">
        <f>IF($A$2="Total HH",SUMIFS(MSS_Item!$X$6:$X$340,MSS_Item!$C$6:$C$340,Segment!$A67),SUMIFS(MSS_Item!$X$6:$X$340,MSS_Item!$D$6:$D$340,$A$2,MSS_Item!$C$6:$C$340,Segment!$A67))</f>
        <v>0</v>
      </c>
      <c r="O67" s="13" t="str">
        <f t="shared" si="90"/>
        <v/>
      </c>
      <c r="P67" s="13" t="str">
        <f t="shared" si="91"/>
        <v/>
      </c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 ht="15.75" customHeight="1">
      <c r="A68" s="93" t="s">
        <v>56</v>
      </c>
      <c r="B68" s="94">
        <f t="shared" ref="B68:C68" si="92">SUM(B61:B67)</f>
        <v>283840.3</v>
      </c>
      <c r="C68" s="94">
        <f t="shared" si="92"/>
        <v>283840.3</v>
      </c>
      <c r="D68" s="95">
        <f t="shared" si="86"/>
        <v>0</v>
      </c>
      <c r="E68" s="96">
        <f t="shared" ref="E68:F68" si="93">SUM(E61:E67)</f>
        <v>251204</v>
      </c>
      <c r="F68" s="96">
        <f t="shared" si="93"/>
        <v>71434</v>
      </c>
      <c r="G68" s="95">
        <f t="shared" si="87"/>
        <v>0.284366491</v>
      </c>
      <c r="H68" s="97">
        <f t="shared" si="88"/>
        <v>3.973462217</v>
      </c>
      <c r="I68" s="94">
        <f t="shared" ref="I68:J68" si="94">SUM(I61:I67)</f>
        <v>952284.5592</v>
      </c>
      <c r="J68" s="94">
        <f t="shared" si="94"/>
        <v>473302.54</v>
      </c>
      <c r="K68" s="95">
        <f t="shared" si="89"/>
        <v>0.5029820284</v>
      </c>
      <c r="L68" s="96">
        <f t="shared" ref="L68:N68" si="95">SUM(L61:L67)</f>
        <v>260202</v>
      </c>
      <c r="M68" s="94">
        <f t="shared" si="95"/>
        <v>1009134.18</v>
      </c>
      <c r="N68" s="94">
        <f t="shared" si="95"/>
        <v>491695.28</v>
      </c>
      <c r="O68" s="95">
        <f t="shared" si="90"/>
        <v>0.5127553008</v>
      </c>
      <c r="P68" s="95">
        <f t="shared" si="91"/>
        <v>0.9654191743</v>
      </c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 ht="15.75" customHeight="1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</row>
    <row r="70" ht="15.75" customHeight="1">
      <c r="A70" s="78"/>
      <c r="B70" s="79"/>
      <c r="C70" s="79"/>
      <c r="D70" s="78"/>
      <c r="E70" s="78"/>
      <c r="F70" s="78"/>
      <c r="G70" s="78"/>
      <c r="H70" s="78"/>
      <c r="I70" s="79"/>
      <c r="J70" s="79"/>
      <c r="K70" s="78"/>
      <c r="L70" s="79"/>
      <c r="M70" s="79"/>
      <c r="N70" s="79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 ht="15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 ht="15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 ht="15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 ht="15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 ht="15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 ht="15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 ht="15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 ht="15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 ht="15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 ht="15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 ht="15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 ht="15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ht="15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ht="15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 ht="15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 ht="15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 ht="15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 ht="15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 ht="15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 ht="15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 ht="15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 ht="15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 ht="15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 ht="15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 ht="15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 ht="15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 ht="15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 ht="15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 ht="15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 ht="15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 ht="15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 ht="15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 ht="15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 ht="15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 ht="15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 ht="15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 ht="15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 ht="15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 ht="15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 ht="15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 ht="15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 ht="15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 ht="15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 ht="15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 ht="15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 ht="15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 ht="15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 ht="15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 ht="15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 ht="15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 ht="15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 ht="15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 ht="15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 ht="15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 ht="15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 ht="15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 ht="15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 ht="15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 ht="15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 ht="15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 ht="15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 ht="15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 ht="15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 ht="15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 ht="15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 ht="15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 ht="15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 ht="15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 ht="15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 ht="15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 ht="15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 ht="15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 ht="15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 ht="15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 ht="15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 ht="15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 ht="15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 ht="15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 ht="15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 ht="15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 ht="15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 ht="15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 ht="15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 ht="15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 ht="15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 ht="15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 ht="15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 ht="15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 ht="15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 ht="15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 ht="15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 ht="15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 ht="15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 ht="15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 ht="15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 ht="15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 ht="15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 ht="15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 ht="15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 ht="15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 ht="15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 ht="15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 ht="15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 ht="15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 ht="15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 ht="15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 ht="15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 ht="15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 ht="15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 ht="15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 ht="15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 ht="15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 ht="15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 ht="15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 ht="15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 ht="15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 ht="15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 ht="15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 ht="15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 ht="15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 ht="15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 ht="15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 ht="15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 ht="15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 ht="15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 ht="15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 ht="15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 ht="15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 ht="15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 ht="15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 ht="15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 ht="15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 ht="15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 ht="15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 ht="15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 ht="15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 ht="15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 ht="15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 ht="15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 ht="15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 ht="15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 ht="15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 ht="15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 ht="15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 ht="15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 ht="15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 ht="15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 ht="15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 ht="15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 ht="15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 ht="15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 ht="15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 ht="15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 ht="15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 ht="15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 ht="15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 ht="15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 ht="15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 ht="15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 ht="15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 ht="15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 ht="15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 ht="15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 ht="15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 ht="15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 ht="15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 ht="15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 ht="15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 ht="15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 ht="15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 ht="15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 ht="15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 ht="15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 ht="15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 ht="15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 ht="15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 ht="15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 ht="15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 ht="15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 ht="15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 ht="15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 ht="15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 ht="15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 ht="15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 ht="15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 ht="15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 ht="15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 ht="15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 ht="15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 ht="15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 ht="15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 ht="15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 ht="15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 ht="15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 ht="15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 ht="15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 ht="15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 ht="15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 ht="15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 ht="15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 ht="15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 ht="15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 ht="15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 ht="15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 ht="15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 ht="15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 ht="15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 ht="15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 ht="15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 ht="15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 ht="15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 ht="15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 ht="15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 ht="15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 ht="15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 ht="15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 ht="15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 ht="15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 ht="15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 ht="15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 ht="15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 ht="15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 ht="15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 ht="15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 ht="15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 ht="15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 ht="15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 ht="15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 ht="15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 ht="15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 ht="15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 ht="15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 ht="15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 ht="15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 ht="15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 ht="15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 ht="15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 ht="15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 ht="15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 ht="15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 ht="15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 ht="15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 ht="15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 ht="15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 ht="15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 ht="15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 ht="15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 ht="15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 ht="15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 ht="15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 ht="15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 ht="15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 ht="15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 ht="15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 ht="15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 ht="15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 ht="15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 ht="15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 ht="15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 ht="15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 ht="15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 ht="15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 ht="15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 ht="15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 ht="15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 ht="15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 ht="15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 ht="15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 ht="15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 ht="15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 ht="15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 ht="15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 ht="15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 ht="15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 ht="15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 ht="15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 ht="15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 ht="15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 ht="15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 ht="15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 ht="15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 ht="15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 ht="15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 ht="15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 ht="15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 ht="15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 ht="15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 ht="15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 ht="15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 ht="15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 ht="15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 ht="15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 ht="15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 ht="15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 ht="15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 ht="15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 ht="15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 ht="15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 ht="15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 ht="15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 ht="15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 ht="15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 ht="15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 ht="15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 ht="15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 ht="15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 ht="15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 ht="15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 ht="15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 ht="15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 ht="15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 ht="15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 ht="15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 ht="15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 ht="15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 ht="15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 ht="15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 ht="15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 ht="15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 ht="15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 ht="15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 ht="15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 ht="15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 ht="15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 ht="15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 ht="15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 ht="15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 ht="15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 ht="15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 ht="15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 ht="15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 ht="15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 ht="15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 ht="15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 ht="15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 ht="15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 ht="15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 ht="15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 ht="15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 ht="15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 ht="15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 ht="15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 ht="15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 ht="15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 ht="15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 ht="15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 ht="15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 ht="15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 ht="15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 ht="15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 ht="15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 ht="15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 ht="15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 ht="15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 ht="15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 ht="15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 ht="15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 ht="15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 ht="15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 ht="15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 ht="15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 ht="15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 ht="15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 ht="15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 ht="15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 ht="15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 ht="15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 ht="15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 ht="15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 ht="15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 ht="15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 ht="15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 ht="15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 ht="15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 ht="15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 ht="15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 ht="15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 ht="15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 ht="15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 ht="15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 ht="15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 ht="15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 ht="15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 ht="15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 ht="15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 ht="15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 ht="15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 ht="15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 ht="15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 ht="15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 ht="15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 ht="15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 ht="15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 ht="15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 ht="15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 ht="15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 ht="15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 ht="15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 ht="15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 ht="15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 ht="15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 ht="15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 ht="15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 ht="15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 ht="15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 ht="15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 ht="15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 ht="15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 ht="15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 ht="15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 ht="15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 ht="15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 ht="15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 ht="15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 ht="15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 ht="15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 ht="15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 ht="15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 ht="15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 ht="15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 ht="15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 ht="15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 ht="15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 ht="15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 ht="15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 ht="15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 ht="15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 ht="15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 ht="15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 ht="15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 ht="15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 ht="15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 ht="15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 ht="15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 ht="15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 ht="15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 ht="15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 ht="15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 ht="15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 ht="15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 ht="15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 ht="15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 ht="15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 ht="15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 ht="15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 ht="15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 ht="15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 ht="15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 ht="15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 ht="15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 ht="15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 ht="15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 ht="15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 ht="15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 ht="15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 ht="15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 ht="15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 ht="15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 ht="15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 ht="15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 ht="15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 ht="15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 ht="15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 ht="15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 ht="15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 ht="15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 ht="15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 ht="15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 ht="15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 ht="15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 ht="15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 ht="15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 ht="15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 ht="15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 ht="15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 ht="15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 ht="15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 ht="15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 ht="15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 ht="15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 ht="15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 ht="15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 ht="15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 ht="15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 ht="15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 ht="15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 ht="15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 ht="15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 ht="15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 ht="15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 ht="15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 ht="15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 ht="15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 ht="15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 ht="15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 ht="15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 ht="15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 ht="15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 ht="15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 ht="15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 ht="15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 ht="15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 ht="15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 ht="15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 ht="15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 ht="15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 ht="15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 ht="15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 ht="15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 ht="15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 ht="15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 ht="15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 ht="15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 ht="15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 ht="15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 ht="15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 ht="15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 ht="15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 ht="15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 ht="15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 ht="15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 ht="15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 ht="15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 ht="15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 ht="15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 ht="15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 ht="15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 ht="15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 ht="15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 ht="15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 ht="15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 ht="15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 ht="15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 ht="15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 ht="15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 ht="15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 ht="15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 ht="15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 ht="15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 ht="15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 ht="15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 ht="15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 ht="15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 ht="15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 ht="15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 ht="15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 ht="15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 ht="15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 ht="15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 ht="15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 ht="15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 ht="15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 ht="15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 ht="15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 ht="15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 ht="15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 ht="15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 ht="15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 ht="15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 ht="15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 ht="15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 ht="15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 ht="15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 ht="15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 ht="15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 ht="15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 ht="15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 ht="15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 ht="15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 ht="15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 ht="15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 ht="15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 ht="15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 ht="15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 ht="15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 ht="15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 ht="15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 ht="15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 ht="15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 ht="15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 ht="15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 ht="15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 ht="15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 ht="15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 ht="15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 ht="15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 ht="15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 ht="15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 ht="15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 ht="15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 ht="15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 ht="15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 ht="15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 ht="15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 ht="15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 ht="15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 ht="15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 ht="15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 ht="15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 ht="15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 ht="15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 ht="15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 ht="15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 ht="15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 ht="15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 ht="15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 ht="15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 ht="15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 ht="15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 ht="15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 ht="15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 ht="15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 ht="15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 ht="15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 ht="15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 ht="15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 ht="15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 ht="15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 ht="15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 ht="15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 ht="15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 ht="15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 ht="15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 ht="15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 ht="15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 ht="15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 ht="15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 ht="15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 ht="15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 ht="15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 ht="15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 ht="15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 ht="15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 ht="15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 ht="15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 ht="15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 ht="15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 ht="15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 ht="15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 ht="15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 ht="15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 ht="15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 ht="15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 ht="15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 ht="15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 ht="15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 ht="15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 ht="15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 ht="15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 ht="15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 ht="15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 ht="15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 ht="15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 ht="15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 ht="15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 ht="15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 ht="15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 ht="15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 ht="15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 ht="15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 ht="15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 ht="15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 ht="15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 ht="15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 ht="15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 ht="15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 ht="15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 ht="15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 ht="15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 ht="15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 ht="15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 ht="15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 ht="15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 ht="15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 ht="15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 ht="15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 ht="15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 ht="15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 ht="15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 ht="15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 ht="15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 ht="15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 ht="15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 ht="15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 ht="15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 ht="15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 ht="15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 ht="15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 ht="15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 ht="15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 ht="15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 ht="15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 ht="15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 ht="15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 ht="15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 ht="15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 ht="15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 ht="15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 ht="15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 ht="15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 ht="15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 ht="15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 ht="15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 ht="15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 ht="15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 ht="15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 ht="15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 ht="15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 ht="15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 ht="15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 ht="15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 ht="15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 ht="15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 ht="15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 ht="15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 ht="15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 ht="15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 ht="15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 ht="15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 ht="15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 ht="15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 ht="15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 ht="15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 ht="15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 ht="15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 ht="15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 ht="15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 ht="15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 ht="15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 ht="15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 ht="15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 ht="15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 ht="15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 ht="15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 ht="15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 ht="15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 ht="15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 ht="15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 ht="15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 ht="15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 ht="15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 ht="15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 ht="15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 ht="15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 ht="15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 ht="15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 ht="15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 ht="15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 ht="15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 ht="15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 ht="15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 ht="15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 ht="15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 ht="15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 ht="15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 ht="15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 ht="15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 ht="15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 ht="15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 ht="15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 ht="15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 ht="15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 ht="15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 ht="15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 ht="15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 ht="15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 ht="15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 ht="15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 ht="15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 ht="15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 ht="15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 ht="15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 ht="15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 ht="15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 ht="15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 ht="15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 ht="15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 ht="15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 ht="15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 ht="15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 ht="15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 ht="15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 ht="15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 ht="15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 ht="15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 ht="15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 ht="15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 ht="15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 ht="15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 ht="15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 ht="15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 ht="15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 ht="15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 ht="15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 ht="15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 ht="15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 ht="15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 ht="15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 ht="15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 ht="15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 ht="15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 ht="15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 ht="15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 ht="15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 ht="15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 ht="15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 ht="15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 ht="15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 ht="15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 ht="15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 ht="15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 ht="15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 ht="15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 ht="15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 ht="15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 ht="15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 ht="15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 ht="15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 ht="15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 ht="15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 ht="15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 ht="15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 ht="15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 ht="15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 ht="15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 ht="15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 ht="15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 ht="15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 ht="15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 ht="15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 ht="15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 ht="15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 ht="15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 ht="15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 ht="15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 ht="15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 ht="15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 ht="15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 ht="15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 ht="15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 ht="15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 ht="15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 ht="15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 ht="15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 ht="15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 ht="15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 ht="15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 ht="15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 ht="15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 ht="15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 ht="15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 ht="15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 ht="15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 ht="15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 ht="15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 ht="15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 ht="15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 ht="15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 ht="15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 ht="15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 ht="15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 ht="15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 ht="15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 ht="15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 ht="15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 ht="15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 ht="15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 ht="15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 ht="15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 ht="15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 ht="15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 ht="15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 ht="15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 ht="15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 ht="15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 ht="15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 ht="15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 ht="15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 ht="15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 ht="15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 ht="15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 ht="15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 ht="15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 ht="15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 ht="15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 ht="15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 ht="15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 ht="15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 ht="15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 ht="15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 ht="15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 ht="15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 ht="15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 ht="15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 ht="15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 ht="15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 ht="15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 ht="15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 ht="15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 ht="15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 ht="15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 ht="15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 ht="15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 ht="15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 ht="15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 ht="15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 ht="15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 ht="15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 ht="15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 ht="15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 ht="15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 ht="15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 ht="15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 ht="15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 ht="15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 ht="15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 ht="15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 ht="15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 ht="15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 ht="15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 ht="15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 ht="15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 ht="15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 ht="15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 ht="15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 ht="15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 ht="15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 ht="15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 ht="15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 ht="15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</sheetData>
  <mergeCells count="6">
    <mergeCell ref="B4:P4"/>
    <mergeCell ref="B15:P15"/>
    <mergeCell ref="B26:P26"/>
    <mergeCell ref="B37:P37"/>
    <mergeCell ref="B48:P48"/>
    <mergeCell ref="B59:P59"/>
  </mergeCells>
  <dataValidations>
    <dataValidation type="list" allowBlank="1" showErrorMessage="1" sqref="A2">
      <formula1>"Total HH,Halloween,Harvest"</formula1>
    </dataValidation>
  </dataValidations>
  <printOptions horizontalCentered="1"/>
  <pageMargins bottom="0.25" footer="0.0" header="0.0" left="0.0" right="0.0" top="0.25"/>
  <pageSetup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 fitToPage="1"/>
  </sheetPr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15.0"/>
    <col customWidth="1" min="2" max="2" width="28.67"/>
    <col customWidth="1" min="3" max="3" width="12.11"/>
    <col customWidth="1" min="4" max="4" width="19.67"/>
    <col customWidth="1" min="5" max="5" width="11.33"/>
    <col customWidth="1" min="6" max="7" width="10.67"/>
    <col customWidth="1" min="8" max="9" width="9.67"/>
    <col customWidth="1" min="10" max="13" width="7.67"/>
    <col customWidth="1" min="14" max="14" width="11.11"/>
    <col customWidth="1" min="15" max="15" width="10.11"/>
    <col customWidth="1" min="16" max="16" width="7.67"/>
    <col customWidth="1" min="17" max="17" width="9.67"/>
    <col customWidth="1" min="18" max="19" width="7.67"/>
    <col customWidth="1" min="20" max="20" width="23.78"/>
    <col customWidth="1" min="21" max="26" width="8.56"/>
  </cols>
  <sheetData>
    <row r="1">
      <c r="A1" s="99" t="s">
        <v>57</v>
      </c>
      <c r="B1" s="100"/>
      <c r="C1" s="100"/>
      <c r="D1" s="100"/>
      <c r="E1" s="100"/>
      <c r="F1" s="101"/>
      <c r="G1" s="101"/>
      <c r="H1" s="17"/>
      <c r="I1" s="17"/>
      <c r="J1" s="102"/>
      <c r="K1" s="102"/>
      <c r="L1" s="101"/>
      <c r="M1" s="101"/>
      <c r="N1" s="103"/>
      <c r="O1" s="103"/>
      <c r="P1" s="104"/>
      <c r="Q1" s="17"/>
      <c r="R1" s="102"/>
      <c r="S1" s="101"/>
      <c r="T1" s="105"/>
      <c r="U1" s="105"/>
      <c r="V1" s="105"/>
      <c r="W1" s="105"/>
      <c r="X1" s="105"/>
      <c r="Y1" s="105"/>
      <c r="Z1" s="105"/>
    </row>
    <row r="2">
      <c r="A2" s="99" t="s">
        <v>58</v>
      </c>
      <c r="B2" s="100"/>
      <c r="C2" s="100"/>
      <c r="D2" s="100"/>
      <c r="E2" s="100"/>
      <c r="F2" s="106"/>
      <c r="G2" s="106"/>
      <c r="H2" s="17"/>
      <c r="I2" s="17"/>
      <c r="J2" s="102"/>
      <c r="K2" s="102"/>
      <c r="L2" s="101"/>
      <c r="M2" s="101"/>
      <c r="N2" s="106"/>
      <c r="O2" s="106"/>
      <c r="P2" s="102"/>
      <c r="Q2" s="17"/>
      <c r="R2" s="102"/>
      <c r="S2" s="101"/>
      <c r="T2" s="105"/>
      <c r="U2" s="105"/>
      <c r="V2" s="105"/>
      <c r="W2" s="105"/>
      <c r="X2" s="105"/>
      <c r="Y2" s="105"/>
      <c r="Z2" s="105"/>
    </row>
    <row r="3">
      <c r="A3" s="99"/>
      <c r="B3" s="100"/>
      <c r="C3" s="100"/>
      <c r="D3" s="100"/>
      <c r="E3" s="100"/>
      <c r="F3" s="106"/>
      <c r="G3" s="106"/>
      <c r="H3" s="17"/>
      <c r="I3" s="17"/>
      <c r="J3" s="102"/>
      <c r="K3" s="102"/>
      <c r="L3" s="101"/>
      <c r="M3" s="101"/>
      <c r="N3" s="106"/>
      <c r="O3" s="106"/>
      <c r="P3" s="102"/>
      <c r="Q3" s="17"/>
      <c r="R3" s="102"/>
      <c r="S3" s="101"/>
      <c r="T3" s="105"/>
      <c r="U3" s="105"/>
      <c r="V3" s="105"/>
      <c r="W3" s="105"/>
      <c r="X3" s="105"/>
      <c r="Y3" s="105"/>
      <c r="Z3" s="105"/>
    </row>
    <row r="4">
      <c r="A4" s="107">
        <f>COUNTIF(Q6:Q340,"&lt;&gt;0")</f>
        <v>335</v>
      </c>
      <c r="B4" s="108" t="str">
        <f>A2</f>
        <v>All Brands</v>
      </c>
      <c r="C4" s="108"/>
      <c r="D4" s="108"/>
      <c r="E4" s="108"/>
      <c r="F4" s="109">
        <f t="shared" ref="F4:I4" si="1">SUBTOTAL(9,F6:F479)</f>
        <v>2657489.08</v>
      </c>
      <c r="G4" s="109">
        <f t="shared" si="1"/>
        <v>2353277.51</v>
      </c>
      <c r="H4" s="110">
        <f t="shared" si="1"/>
        <v>2233032</v>
      </c>
      <c r="I4" s="110">
        <f t="shared" si="1"/>
        <v>575089</v>
      </c>
      <c r="J4" s="111">
        <f>IFERROR(I4/H4,"")</f>
        <v>0.2575372856</v>
      </c>
      <c r="K4" s="112">
        <f>IFERROR((1-G4/F4),"")</f>
        <v>0.1144733095</v>
      </c>
      <c r="L4" s="113"/>
      <c r="M4" s="113"/>
      <c r="N4" s="109">
        <f t="shared" ref="N4:O4" si="2">SUBTOTAL(9,N6:N479)</f>
        <v>8956923.877</v>
      </c>
      <c r="O4" s="109">
        <f t="shared" si="2"/>
        <v>3816280.42</v>
      </c>
      <c r="P4" s="112">
        <f>IFERROR((N4-O4)/N4,"")</f>
        <v>0.5739295686</v>
      </c>
      <c r="Q4" s="110">
        <f>SUBTOTAL(9,Q6:Q479)</f>
        <v>2262271</v>
      </c>
      <c r="R4" s="112">
        <f>IFERROR(H4/Q4,"")</f>
        <v>0.9870753769</v>
      </c>
      <c r="S4" s="114">
        <f>IFERROR(G4/I4,"")</f>
        <v>4.092023165</v>
      </c>
      <c r="T4" s="105"/>
      <c r="U4" s="105"/>
      <c r="V4" s="105"/>
      <c r="W4" s="105"/>
      <c r="X4" s="105"/>
      <c r="Y4" s="105"/>
      <c r="Z4" s="105"/>
    </row>
    <row r="5" ht="39.75" customHeight="1">
      <c r="A5" s="115" t="s">
        <v>59</v>
      </c>
      <c r="B5" s="115" t="s">
        <v>60</v>
      </c>
      <c r="C5" s="115" t="s">
        <v>42</v>
      </c>
      <c r="D5" s="115" t="s">
        <v>61</v>
      </c>
      <c r="E5" s="115" t="s">
        <v>62</v>
      </c>
      <c r="F5" s="116" t="s">
        <v>63</v>
      </c>
      <c r="G5" s="116" t="s">
        <v>64</v>
      </c>
      <c r="H5" s="117" t="s">
        <v>7</v>
      </c>
      <c r="I5" s="117" t="s">
        <v>65</v>
      </c>
      <c r="J5" s="118" t="s">
        <v>66</v>
      </c>
      <c r="K5" s="119" t="s">
        <v>28</v>
      </c>
      <c r="L5" s="120" t="s">
        <v>67</v>
      </c>
      <c r="M5" s="120" t="s">
        <v>68</v>
      </c>
      <c r="N5" s="120" t="s">
        <v>11</v>
      </c>
      <c r="O5" s="121" t="s">
        <v>12</v>
      </c>
      <c r="P5" s="119" t="s">
        <v>69</v>
      </c>
      <c r="Q5" s="122" t="s">
        <v>14</v>
      </c>
      <c r="R5" s="119" t="s">
        <v>15</v>
      </c>
      <c r="S5" s="120" t="s">
        <v>10</v>
      </c>
      <c r="T5" s="115" t="s">
        <v>70</v>
      </c>
      <c r="U5" s="123"/>
      <c r="V5" s="123"/>
      <c r="W5" s="123"/>
      <c r="X5" s="123"/>
      <c r="Y5" s="123"/>
      <c r="Z5" s="123"/>
    </row>
    <row r="6">
      <c r="A6" s="124" t="s">
        <v>71</v>
      </c>
      <c r="B6" s="17" t="s">
        <v>72</v>
      </c>
      <c r="C6" s="17" t="s">
        <v>47</v>
      </c>
      <c r="D6" s="17" t="s">
        <v>73</v>
      </c>
      <c r="E6" s="17" t="s">
        <v>74</v>
      </c>
      <c r="F6" s="106">
        <v>16399.93999999997</v>
      </c>
      <c r="G6" s="106">
        <v>15183.43999999997</v>
      </c>
      <c r="H6" s="17">
        <v>6792.0</v>
      </c>
      <c r="I6" s="17">
        <v>2506.0</v>
      </c>
      <c r="J6" s="125">
        <v>0.36896348645465255</v>
      </c>
      <c r="K6" s="125">
        <v>0.07417710064792937</v>
      </c>
      <c r="L6" s="101">
        <v>5.99</v>
      </c>
      <c r="M6" s="101">
        <v>2.89</v>
      </c>
      <c r="N6" s="126">
        <v>44448.68015961684</v>
      </c>
      <c r="O6" s="126">
        <v>19628.88</v>
      </c>
      <c r="P6" s="125">
        <v>0.5175292153589316</v>
      </c>
      <c r="Q6" s="17">
        <v>6864.0</v>
      </c>
      <c r="R6" s="102">
        <v>0.9895104895104895</v>
      </c>
      <c r="S6" s="101">
        <v>6.058834796488416</v>
      </c>
      <c r="T6" s="17" t="s">
        <v>75</v>
      </c>
      <c r="U6" s="105"/>
      <c r="V6" s="105"/>
      <c r="W6" s="105"/>
      <c r="X6" s="105"/>
      <c r="Y6" s="105"/>
      <c r="Z6" s="105"/>
    </row>
    <row r="7">
      <c r="A7" s="124" t="s">
        <v>76</v>
      </c>
      <c r="B7" s="17" t="s">
        <v>77</v>
      </c>
      <c r="C7" s="17" t="s">
        <v>47</v>
      </c>
      <c r="D7" s="17" t="s">
        <v>78</v>
      </c>
      <c r="E7" s="17" t="s">
        <v>74</v>
      </c>
      <c r="F7" s="106">
        <v>5360.64000000001</v>
      </c>
      <c r="G7" s="106">
        <v>5108.640000000007</v>
      </c>
      <c r="H7" s="17">
        <v>4452.0</v>
      </c>
      <c r="I7" s="17">
        <v>2856.0</v>
      </c>
      <c r="J7" s="125">
        <v>0.6415094339622641</v>
      </c>
      <c r="K7" s="125">
        <v>0.04700931232091754</v>
      </c>
      <c r="L7" s="101">
        <v>1.49</v>
      </c>
      <c r="M7" s="101">
        <v>0.75</v>
      </c>
      <c r="N7" s="126">
        <v>8356.291764705898</v>
      </c>
      <c r="O7" s="126">
        <v>3339.0</v>
      </c>
      <c r="P7" s="125">
        <v>0.4966442953020134</v>
      </c>
      <c r="Q7" s="17">
        <v>4488.0</v>
      </c>
      <c r="R7" s="102">
        <v>0.9919786096256684</v>
      </c>
      <c r="S7" s="101">
        <v>1.7887394957983216</v>
      </c>
      <c r="T7" s="17" t="s">
        <v>79</v>
      </c>
      <c r="U7" s="105"/>
      <c r="V7" s="105"/>
      <c r="W7" s="105"/>
      <c r="X7" s="105"/>
      <c r="Y7" s="105"/>
      <c r="Z7" s="105"/>
    </row>
    <row r="8">
      <c r="A8" s="124" t="s">
        <v>80</v>
      </c>
      <c r="B8" s="17" t="s">
        <v>81</v>
      </c>
      <c r="C8" s="17" t="s">
        <v>47</v>
      </c>
      <c r="D8" s="17" t="s">
        <v>78</v>
      </c>
      <c r="E8" s="17" t="s">
        <v>74</v>
      </c>
      <c r="F8" s="106">
        <v>3365.5000000000055</v>
      </c>
      <c r="G8" s="106">
        <v>3179.2800000000034</v>
      </c>
      <c r="H8" s="17">
        <v>4452.0</v>
      </c>
      <c r="I8" s="17">
        <v>1788.0</v>
      </c>
      <c r="J8" s="125">
        <v>0.40161725067385445</v>
      </c>
      <c r="K8" s="125">
        <v>0.05533204575843165</v>
      </c>
      <c r="L8" s="101">
        <v>1.49</v>
      </c>
      <c r="M8" s="101">
        <v>0.75</v>
      </c>
      <c r="N8" s="126">
        <v>8379.869127516791</v>
      </c>
      <c r="O8" s="126">
        <v>3339.0</v>
      </c>
      <c r="P8" s="125">
        <v>0.4966442953020134</v>
      </c>
      <c r="Q8" s="17">
        <v>4488.0</v>
      </c>
      <c r="R8" s="102">
        <v>0.9919786096256684</v>
      </c>
      <c r="S8" s="101">
        <v>1.7781208053691293</v>
      </c>
      <c r="T8" s="17" t="s">
        <v>79</v>
      </c>
      <c r="U8" s="105"/>
      <c r="V8" s="105"/>
      <c r="W8" s="105"/>
      <c r="X8" s="105"/>
      <c r="Y8" s="105"/>
      <c r="Z8" s="105"/>
    </row>
    <row r="9">
      <c r="A9" s="124" t="s">
        <v>82</v>
      </c>
      <c r="B9" s="17" t="s">
        <v>83</v>
      </c>
      <c r="C9" s="17" t="s">
        <v>47</v>
      </c>
      <c r="D9" s="17" t="s">
        <v>78</v>
      </c>
      <c r="E9" s="17" t="s">
        <v>74</v>
      </c>
      <c r="F9" s="106">
        <v>15070.049999999992</v>
      </c>
      <c r="G9" s="106">
        <v>13949.599999999991</v>
      </c>
      <c r="H9" s="17">
        <v>8784.0</v>
      </c>
      <c r="I9" s="17">
        <v>3595.0</v>
      </c>
      <c r="J9" s="125">
        <v>0.40926684881602915</v>
      </c>
      <c r="K9" s="125">
        <v>0.07434945471315635</v>
      </c>
      <c r="L9" s="101">
        <v>3.49</v>
      </c>
      <c r="M9" s="101">
        <v>1.81</v>
      </c>
      <c r="N9" s="126">
        <v>36822.06375521556</v>
      </c>
      <c r="O9" s="126">
        <v>15899.04</v>
      </c>
      <c r="P9" s="125">
        <v>0.48137535816618915</v>
      </c>
      <c r="Q9" s="17">
        <v>8814.0</v>
      </c>
      <c r="R9" s="102">
        <v>0.9965963240299524</v>
      </c>
      <c r="S9" s="101">
        <v>3.8802781641168265</v>
      </c>
      <c r="T9" s="17" t="s">
        <v>79</v>
      </c>
      <c r="U9" s="105"/>
      <c r="V9" s="105"/>
      <c r="W9" s="105"/>
      <c r="X9" s="105"/>
      <c r="Y9" s="105"/>
      <c r="Z9" s="105"/>
    </row>
    <row r="10">
      <c r="A10" s="124" t="s">
        <v>84</v>
      </c>
      <c r="B10" s="17" t="s">
        <v>85</v>
      </c>
      <c r="C10" s="17" t="s">
        <v>47</v>
      </c>
      <c r="D10" s="17" t="s">
        <v>78</v>
      </c>
      <c r="E10" s="17" t="s">
        <v>74</v>
      </c>
      <c r="F10" s="106">
        <v>7890.070000000003</v>
      </c>
      <c r="G10" s="106">
        <v>7266.320000000003</v>
      </c>
      <c r="H10" s="17">
        <v>8784.0</v>
      </c>
      <c r="I10" s="17">
        <v>1893.0</v>
      </c>
      <c r="J10" s="125">
        <v>0.21550546448087432</v>
      </c>
      <c r="K10" s="125">
        <v>0.07905506541767049</v>
      </c>
      <c r="L10" s="101">
        <v>3.49</v>
      </c>
      <c r="M10" s="101">
        <v>1.81</v>
      </c>
      <c r="N10" s="126">
        <v>36611.92545166404</v>
      </c>
      <c r="O10" s="126">
        <v>15899.04</v>
      </c>
      <c r="P10" s="125">
        <v>0.48137535816618915</v>
      </c>
      <c r="Q10" s="17">
        <v>8814.0</v>
      </c>
      <c r="R10" s="102">
        <v>0.9965963240299524</v>
      </c>
      <c r="S10" s="101">
        <v>3.838520866349711</v>
      </c>
      <c r="T10" s="17" t="s">
        <v>79</v>
      </c>
      <c r="U10" s="105"/>
      <c r="V10" s="105"/>
      <c r="W10" s="105"/>
      <c r="X10" s="105"/>
      <c r="Y10" s="105"/>
      <c r="Z10" s="105"/>
    </row>
    <row r="11">
      <c r="A11" s="124" t="s">
        <v>86</v>
      </c>
      <c r="B11" s="17" t="s">
        <v>87</v>
      </c>
      <c r="C11" s="17" t="s">
        <v>48</v>
      </c>
      <c r="D11" s="17" t="s">
        <v>88</v>
      </c>
      <c r="E11" s="17" t="s">
        <v>74</v>
      </c>
      <c r="F11" s="106">
        <v>14695.159999999985</v>
      </c>
      <c r="G11" s="106">
        <v>13032.759999999997</v>
      </c>
      <c r="H11" s="17">
        <v>8190.0</v>
      </c>
      <c r="I11" s="17">
        <v>2064.0</v>
      </c>
      <c r="J11" s="125">
        <v>0.252014652014652</v>
      </c>
      <c r="K11" s="125">
        <v>0.11312568219740315</v>
      </c>
      <c r="L11" s="101">
        <v>6.49</v>
      </c>
      <c r="M11" s="101">
        <v>3.21</v>
      </c>
      <c r="N11" s="126">
        <v>58310.736627906925</v>
      </c>
      <c r="O11" s="126">
        <v>26289.9</v>
      </c>
      <c r="P11" s="125">
        <v>0.5053929121725732</v>
      </c>
      <c r="Q11" s="17">
        <v>8088.0</v>
      </c>
      <c r="R11" s="102">
        <v>1.0126112759643917</v>
      </c>
      <c r="S11" s="101">
        <v>6.314321705426355</v>
      </c>
      <c r="T11" s="17" t="s">
        <v>89</v>
      </c>
      <c r="U11" s="105"/>
      <c r="V11" s="105"/>
      <c r="W11" s="105"/>
      <c r="X11" s="105"/>
      <c r="Y11" s="105"/>
      <c r="Z11" s="105"/>
    </row>
    <row r="12">
      <c r="A12" s="124" t="s">
        <v>90</v>
      </c>
      <c r="B12" s="17" t="s">
        <v>91</v>
      </c>
      <c r="C12" s="17" t="s">
        <v>48</v>
      </c>
      <c r="D12" s="17" t="s">
        <v>88</v>
      </c>
      <c r="E12" s="17" t="s">
        <v>74</v>
      </c>
      <c r="F12" s="106">
        <v>3915.529999999994</v>
      </c>
      <c r="G12" s="106">
        <v>3261.130000000001</v>
      </c>
      <c r="H12" s="17">
        <v>4128.0</v>
      </c>
      <c r="I12" s="17">
        <v>767.0</v>
      </c>
      <c r="J12" s="125">
        <v>0.18580426356589147</v>
      </c>
      <c r="K12" s="125">
        <v>0.16712935413596475</v>
      </c>
      <c r="L12" s="101">
        <v>3.99</v>
      </c>
      <c r="M12" s="101">
        <v>2.01</v>
      </c>
      <c r="N12" s="126">
        <v>21073.413089960854</v>
      </c>
      <c r="O12" s="126">
        <v>8297.279999999999</v>
      </c>
      <c r="P12" s="125">
        <v>0.4962406015037595</v>
      </c>
      <c r="Q12" s="17">
        <v>4116.0</v>
      </c>
      <c r="R12" s="102">
        <v>1.0029154518950438</v>
      </c>
      <c r="S12" s="101">
        <v>4.251799217731422</v>
      </c>
      <c r="T12" s="17" t="s">
        <v>92</v>
      </c>
      <c r="U12" s="105"/>
      <c r="V12" s="105"/>
      <c r="W12" s="105"/>
      <c r="X12" s="105"/>
      <c r="Y12" s="105"/>
      <c r="Z12" s="105"/>
    </row>
    <row r="13">
      <c r="A13" s="124" t="s">
        <v>93</v>
      </c>
      <c r="B13" s="17" t="s">
        <v>94</v>
      </c>
      <c r="C13" s="17" t="s">
        <v>48</v>
      </c>
      <c r="D13" s="17" t="s">
        <v>88</v>
      </c>
      <c r="E13" s="17" t="s">
        <v>74</v>
      </c>
      <c r="F13" s="106">
        <v>19228.989999999976</v>
      </c>
      <c r="G13" s="106">
        <v>17423.18999999998</v>
      </c>
      <c r="H13" s="17">
        <v>15876.0</v>
      </c>
      <c r="I13" s="17">
        <v>6506.0</v>
      </c>
      <c r="J13" s="125">
        <v>0.40980095742000505</v>
      </c>
      <c r="K13" s="125">
        <v>0.09391028857989925</v>
      </c>
      <c r="L13" s="101">
        <v>2.49</v>
      </c>
      <c r="M13" s="101">
        <v>1.17</v>
      </c>
      <c r="N13" s="126">
        <v>46922.75518598211</v>
      </c>
      <c r="O13" s="126">
        <v>18574.92</v>
      </c>
      <c r="P13" s="125">
        <v>0.5301204819277109</v>
      </c>
      <c r="Q13" s="17">
        <v>16236.0</v>
      </c>
      <c r="R13" s="102">
        <v>0.9778270509977827</v>
      </c>
      <c r="S13" s="101">
        <v>2.6780187519213006</v>
      </c>
      <c r="T13" s="17" t="s">
        <v>95</v>
      </c>
      <c r="U13" s="105"/>
      <c r="V13" s="105"/>
      <c r="W13" s="105"/>
      <c r="X13" s="105"/>
      <c r="Y13" s="105"/>
      <c r="Z13" s="105"/>
    </row>
    <row r="14">
      <c r="A14" s="124" t="s">
        <v>96</v>
      </c>
      <c r="B14" s="17" t="s">
        <v>97</v>
      </c>
      <c r="C14" s="17" t="s">
        <v>48</v>
      </c>
      <c r="D14" s="17" t="s">
        <v>88</v>
      </c>
      <c r="E14" s="17" t="s">
        <v>74</v>
      </c>
      <c r="F14" s="106">
        <v>10384.289999999997</v>
      </c>
      <c r="G14" s="106">
        <v>8972.789999999999</v>
      </c>
      <c r="H14" s="17">
        <v>9804.0</v>
      </c>
      <c r="I14" s="17">
        <v>3648.0</v>
      </c>
      <c r="J14" s="125">
        <v>0.37209302325581395</v>
      </c>
      <c r="K14" s="125">
        <v>0.13592648125196793</v>
      </c>
      <c r="L14" s="101">
        <v>2.49</v>
      </c>
      <c r="M14" s="101">
        <v>1.0</v>
      </c>
      <c r="N14" s="126">
        <v>27907.77937499999</v>
      </c>
      <c r="O14" s="126">
        <v>9804.0</v>
      </c>
      <c r="P14" s="125">
        <v>0.5983935742971888</v>
      </c>
      <c r="Q14" s="17">
        <v>9732.0</v>
      </c>
      <c r="R14" s="102">
        <v>1.0073982737361282</v>
      </c>
      <c r="S14" s="101">
        <v>2.4596463815789473</v>
      </c>
      <c r="T14" s="17" t="s">
        <v>92</v>
      </c>
      <c r="U14" s="105"/>
      <c r="V14" s="105"/>
      <c r="W14" s="105"/>
      <c r="X14" s="105"/>
      <c r="Y14" s="105"/>
      <c r="Z14" s="105"/>
    </row>
    <row r="15">
      <c r="A15" s="124" t="s">
        <v>98</v>
      </c>
      <c r="B15" s="17" t="s">
        <v>99</v>
      </c>
      <c r="C15" s="17" t="s">
        <v>48</v>
      </c>
      <c r="D15" s="17" t="s">
        <v>88</v>
      </c>
      <c r="E15" s="17" t="s">
        <v>74</v>
      </c>
      <c r="F15" s="106">
        <v>10586.929999999986</v>
      </c>
      <c r="G15" s="106">
        <v>9561.92999999999</v>
      </c>
      <c r="H15" s="17">
        <v>14208.0</v>
      </c>
      <c r="I15" s="17">
        <v>3657.0</v>
      </c>
      <c r="J15" s="125">
        <v>0.2573902027027027</v>
      </c>
      <c r="K15" s="125">
        <v>0.09681749100069592</v>
      </c>
      <c r="L15" s="101">
        <v>2.49</v>
      </c>
      <c r="M15" s="101">
        <v>1.05</v>
      </c>
      <c r="N15" s="126">
        <v>41131.82976210003</v>
      </c>
      <c r="O15" s="126">
        <v>14918.400000000001</v>
      </c>
      <c r="P15" s="125">
        <v>0.5783132530120482</v>
      </c>
      <c r="Q15" s="17">
        <v>14304.0</v>
      </c>
      <c r="R15" s="102">
        <v>0.9932885906040269</v>
      </c>
      <c r="S15" s="101">
        <v>2.6146923707957312</v>
      </c>
      <c r="T15" s="17" t="s">
        <v>92</v>
      </c>
      <c r="U15" s="105"/>
      <c r="V15" s="105"/>
      <c r="W15" s="105"/>
      <c r="X15" s="105"/>
      <c r="Y15" s="105"/>
      <c r="Z15" s="105"/>
    </row>
    <row r="16">
      <c r="A16" s="124" t="s">
        <v>100</v>
      </c>
      <c r="B16" s="17" t="s">
        <v>101</v>
      </c>
      <c r="C16" s="17" t="s">
        <v>48</v>
      </c>
      <c r="D16" s="17" t="s">
        <v>88</v>
      </c>
      <c r="E16" s="17" t="s">
        <v>74</v>
      </c>
      <c r="F16" s="106">
        <v>25453.539999999957</v>
      </c>
      <c r="G16" s="106">
        <v>22912.539999999943</v>
      </c>
      <c r="H16" s="17">
        <v>19800.0</v>
      </c>
      <c r="I16" s="17">
        <v>7768.0</v>
      </c>
      <c r="J16" s="125">
        <v>0.3923232323232323</v>
      </c>
      <c r="K16" s="125">
        <v>0.09982894324325886</v>
      </c>
      <c r="L16" s="101">
        <v>2.99</v>
      </c>
      <c r="M16" s="101">
        <v>1.32</v>
      </c>
      <c r="N16" s="126">
        <v>64879.00257466518</v>
      </c>
      <c r="O16" s="126">
        <v>26136.0</v>
      </c>
      <c r="P16" s="125">
        <v>0.5585284280936454</v>
      </c>
      <c r="Q16" s="17">
        <v>19716.0</v>
      </c>
      <c r="R16" s="102">
        <v>1.0042604990870359</v>
      </c>
      <c r="S16" s="101">
        <v>2.9496060762100855</v>
      </c>
      <c r="T16" s="17" t="s">
        <v>92</v>
      </c>
      <c r="U16" s="105"/>
      <c r="V16" s="105"/>
      <c r="W16" s="105"/>
      <c r="X16" s="105"/>
      <c r="Y16" s="105"/>
      <c r="Z16" s="105"/>
    </row>
    <row r="17">
      <c r="A17" s="124" t="s">
        <v>102</v>
      </c>
      <c r="B17" s="17" t="s">
        <v>103</v>
      </c>
      <c r="C17" s="17" t="s">
        <v>48</v>
      </c>
      <c r="D17" s="17" t="s">
        <v>88</v>
      </c>
      <c r="E17" s="17" t="s">
        <v>74</v>
      </c>
      <c r="F17" s="106">
        <v>9431.240000000005</v>
      </c>
      <c r="G17" s="106">
        <v>8545.240000000005</v>
      </c>
      <c r="H17" s="17">
        <v>6108.0</v>
      </c>
      <c r="I17" s="17">
        <v>2476.0</v>
      </c>
      <c r="J17" s="125">
        <v>0.40537000654878846</v>
      </c>
      <c r="K17" s="125">
        <v>0.09394310822330887</v>
      </c>
      <c r="L17" s="101">
        <v>3.49</v>
      </c>
      <c r="M17" s="101">
        <v>1.83</v>
      </c>
      <c r="N17" s="126">
        <v>23265.756833602598</v>
      </c>
      <c r="O17" s="126">
        <v>11177.640000000001</v>
      </c>
      <c r="P17" s="125">
        <v>0.47564469914040114</v>
      </c>
      <c r="Q17" s="17">
        <v>6132.0</v>
      </c>
      <c r="R17" s="102">
        <v>0.9960861056751468</v>
      </c>
      <c r="S17" s="101">
        <v>3.4512277867528294</v>
      </c>
      <c r="T17" s="17" t="s">
        <v>92</v>
      </c>
      <c r="U17" s="105"/>
      <c r="V17" s="105"/>
      <c r="W17" s="105"/>
      <c r="X17" s="105"/>
      <c r="Y17" s="105"/>
      <c r="Z17" s="105"/>
    </row>
    <row r="18">
      <c r="A18" s="124" t="s">
        <v>104</v>
      </c>
      <c r="B18" s="17" t="s">
        <v>105</v>
      </c>
      <c r="C18" s="17" t="s">
        <v>48</v>
      </c>
      <c r="D18" s="17" t="s">
        <v>106</v>
      </c>
      <c r="E18" s="17" t="s">
        <v>74</v>
      </c>
      <c r="F18" s="106">
        <v>18947.219999999954</v>
      </c>
      <c r="G18" s="106">
        <v>17290.419999999962</v>
      </c>
      <c r="H18" s="17">
        <v>11040.0</v>
      </c>
      <c r="I18" s="17">
        <v>3173.0</v>
      </c>
      <c r="J18" s="125">
        <v>0.28740942028985506</v>
      </c>
      <c r="K18" s="125">
        <v>0.0874429071916617</v>
      </c>
      <c r="L18" s="101">
        <v>5.49</v>
      </c>
      <c r="M18" s="101">
        <v>2.57</v>
      </c>
      <c r="N18" s="126">
        <v>65924.14396470202</v>
      </c>
      <c r="O18" s="126">
        <v>28372.8</v>
      </c>
      <c r="P18" s="125">
        <v>0.5318761384335156</v>
      </c>
      <c r="Q18" s="17">
        <v>11052.0</v>
      </c>
      <c r="R18" s="102">
        <v>0.998914223669924</v>
      </c>
      <c r="S18" s="101">
        <v>5.449234163252431</v>
      </c>
      <c r="T18" s="17" t="s">
        <v>95</v>
      </c>
      <c r="U18" s="105"/>
      <c r="V18" s="105"/>
      <c r="W18" s="105"/>
      <c r="X18" s="105"/>
      <c r="Y18" s="105"/>
      <c r="Z18" s="105"/>
    </row>
    <row r="19">
      <c r="A19" s="124" t="s">
        <v>107</v>
      </c>
      <c r="B19" s="17" t="s">
        <v>108</v>
      </c>
      <c r="C19" s="17" t="s">
        <v>48</v>
      </c>
      <c r="D19" s="17" t="s">
        <v>109</v>
      </c>
      <c r="E19" s="17" t="s">
        <v>74</v>
      </c>
      <c r="F19" s="106">
        <v>20129.12999999999</v>
      </c>
      <c r="G19" s="106">
        <v>18082.429999999986</v>
      </c>
      <c r="H19" s="17">
        <v>4872.0</v>
      </c>
      <c r="I19" s="17">
        <v>2390.0</v>
      </c>
      <c r="J19" s="125">
        <v>0.4905582922824302</v>
      </c>
      <c r="K19" s="125">
        <v>0.10167851268286332</v>
      </c>
      <c r="L19" s="101">
        <v>7.49</v>
      </c>
      <c r="M19" s="101">
        <v>3.47</v>
      </c>
      <c r="N19" s="126">
        <v>41033.10517154809</v>
      </c>
      <c r="O19" s="126">
        <v>16905.84</v>
      </c>
      <c r="P19" s="125">
        <v>0.5367156208277702</v>
      </c>
      <c r="Q19" s="17">
        <v>4884.0</v>
      </c>
      <c r="R19" s="102">
        <v>0.9975429975429976</v>
      </c>
      <c r="S19" s="101">
        <v>7.565870292887023</v>
      </c>
      <c r="T19" s="17" t="s">
        <v>95</v>
      </c>
      <c r="U19" s="105"/>
      <c r="V19" s="105"/>
      <c r="W19" s="105"/>
      <c r="X19" s="105"/>
      <c r="Y19" s="105"/>
      <c r="Z19" s="105"/>
    </row>
    <row r="20">
      <c r="A20" s="124" t="s">
        <v>110</v>
      </c>
      <c r="B20" s="17" t="s">
        <v>111</v>
      </c>
      <c r="C20" s="17" t="s">
        <v>48</v>
      </c>
      <c r="D20" s="17" t="s">
        <v>112</v>
      </c>
      <c r="E20" s="17" t="s">
        <v>74</v>
      </c>
      <c r="F20" s="106">
        <v>3371.000000000002</v>
      </c>
      <c r="G20" s="106">
        <v>2935.5999999999995</v>
      </c>
      <c r="H20" s="17">
        <v>5520.0</v>
      </c>
      <c r="I20" s="17">
        <v>1090.0</v>
      </c>
      <c r="J20" s="125">
        <v>0.19746376811594202</v>
      </c>
      <c r="K20" s="125">
        <v>0.1291604865025221</v>
      </c>
      <c r="L20" s="101">
        <v>2.49</v>
      </c>
      <c r="M20" s="101">
        <v>1.29</v>
      </c>
      <c r="N20" s="126">
        <v>17071.486238532118</v>
      </c>
      <c r="O20" s="126">
        <v>7120.8</v>
      </c>
      <c r="P20" s="125">
        <v>0.48192771084337355</v>
      </c>
      <c r="Q20" s="17">
        <v>5520.0</v>
      </c>
      <c r="R20" s="102">
        <v>1.0</v>
      </c>
      <c r="S20" s="101">
        <v>2.6932110091743113</v>
      </c>
      <c r="T20" s="17" t="s">
        <v>113</v>
      </c>
      <c r="U20" s="105"/>
      <c r="V20" s="105"/>
      <c r="W20" s="105"/>
      <c r="X20" s="105"/>
      <c r="Y20" s="105"/>
      <c r="Z20" s="105"/>
    </row>
    <row r="21" ht="15.75" customHeight="1">
      <c r="A21" s="124" t="s">
        <v>114</v>
      </c>
      <c r="B21" s="17" t="s">
        <v>115</v>
      </c>
      <c r="C21" s="17" t="s">
        <v>51</v>
      </c>
      <c r="D21" s="17" t="s">
        <v>116</v>
      </c>
      <c r="E21" s="17" t="s">
        <v>74</v>
      </c>
      <c r="F21" s="106">
        <v>15780.749999999989</v>
      </c>
      <c r="G21" s="106">
        <v>13979.749999999989</v>
      </c>
      <c r="H21" s="17">
        <v>5136.0</v>
      </c>
      <c r="I21" s="17">
        <v>1725.0</v>
      </c>
      <c r="J21" s="125">
        <v>0.3358644859813084</v>
      </c>
      <c r="K21" s="125">
        <v>0.1141263881627933</v>
      </c>
      <c r="L21" s="101">
        <v>7.99</v>
      </c>
      <c r="M21" s="101">
        <v>4.19</v>
      </c>
      <c r="N21" s="126">
        <v>46985.467826086926</v>
      </c>
      <c r="O21" s="126">
        <v>21519.840000000004</v>
      </c>
      <c r="P21" s="125">
        <v>0.47559449311639546</v>
      </c>
      <c r="Q21" s="17">
        <v>5100.0</v>
      </c>
      <c r="R21" s="102">
        <v>1.0070588235294118</v>
      </c>
      <c r="S21" s="101">
        <v>8.104202898550719</v>
      </c>
      <c r="T21" s="17" t="s">
        <v>117</v>
      </c>
      <c r="U21" s="105"/>
      <c r="V21" s="105"/>
      <c r="W21" s="105"/>
      <c r="X21" s="105"/>
      <c r="Y21" s="105"/>
      <c r="Z21" s="105"/>
    </row>
    <row r="22" ht="15.75" customHeight="1">
      <c r="A22" s="124" t="s">
        <v>118</v>
      </c>
      <c r="B22" s="17" t="s">
        <v>119</v>
      </c>
      <c r="C22" s="17" t="s">
        <v>51</v>
      </c>
      <c r="D22" s="17" t="s">
        <v>116</v>
      </c>
      <c r="E22" s="17" t="s">
        <v>74</v>
      </c>
      <c r="F22" s="106">
        <v>13967.509999999991</v>
      </c>
      <c r="G22" s="106">
        <v>12631.509999999991</v>
      </c>
      <c r="H22" s="17">
        <v>3924.0</v>
      </c>
      <c r="I22" s="17">
        <v>1549.0</v>
      </c>
      <c r="J22" s="125">
        <v>0.39475025484199794</v>
      </c>
      <c r="K22" s="125">
        <v>0.09565054902412817</v>
      </c>
      <c r="L22" s="101">
        <v>7.99</v>
      </c>
      <c r="M22" s="101">
        <v>4.19</v>
      </c>
      <c r="N22" s="126">
        <v>35383.15638476434</v>
      </c>
      <c r="O22" s="126">
        <v>16441.56</v>
      </c>
      <c r="P22" s="125">
        <v>0.47559449311639546</v>
      </c>
      <c r="Q22" s="17">
        <v>3900.0</v>
      </c>
      <c r="R22" s="102">
        <v>1.0061538461538462</v>
      </c>
      <c r="S22" s="101">
        <v>8.154622336991602</v>
      </c>
      <c r="T22" s="17" t="s">
        <v>117</v>
      </c>
      <c r="U22" s="105"/>
      <c r="V22" s="105"/>
      <c r="W22" s="105"/>
      <c r="X22" s="105"/>
      <c r="Y22" s="105"/>
      <c r="Z22" s="105"/>
    </row>
    <row r="23" ht="15.75" customHeight="1">
      <c r="A23" s="124" t="s">
        <v>120</v>
      </c>
      <c r="B23" s="17" t="s">
        <v>121</v>
      </c>
      <c r="C23" s="17" t="s">
        <v>51</v>
      </c>
      <c r="D23" s="17" t="s">
        <v>116</v>
      </c>
      <c r="E23" s="17" t="s">
        <v>74</v>
      </c>
      <c r="F23" s="106">
        <v>16824.18999999998</v>
      </c>
      <c r="G23" s="106">
        <v>14876.389999999985</v>
      </c>
      <c r="H23" s="17">
        <v>5376.0</v>
      </c>
      <c r="I23" s="17">
        <v>1781.0</v>
      </c>
      <c r="J23" s="125">
        <v>0.3312872023809524</v>
      </c>
      <c r="K23" s="125">
        <v>0.11577377573600856</v>
      </c>
      <c r="L23" s="101">
        <v>7.99</v>
      </c>
      <c r="M23" s="101">
        <v>4.22</v>
      </c>
      <c r="N23" s="126">
        <v>50784.30400898366</v>
      </c>
      <c r="O23" s="126">
        <v>22686.719999999998</v>
      </c>
      <c r="P23" s="125">
        <v>0.47183979974968715</v>
      </c>
      <c r="Q23" s="17">
        <v>5352.0</v>
      </c>
      <c r="R23" s="102">
        <v>1.0044843049327354</v>
      </c>
      <c r="S23" s="101">
        <v>8.35282987085906</v>
      </c>
      <c r="T23" s="17" t="s">
        <v>117</v>
      </c>
      <c r="U23" s="105"/>
      <c r="V23" s="105"/>
      <c r="W23" s="105"/>
      <c r="X23" s="105"/>
      <c r="Y23" s="105"/>
      <c r="Z23" s="105"/>
    </row>
    <row r="24" ht="15.75" customHeight="1">
      <c r="A24" s="124" t="s">
        <v>122</v>
      </c>
      <c r="B24" s="17" t="s">
        <v>123</v>
      </c>
      <c r="C24" s="17" t="s">
        <v>48</v>
      </c>
      <c r="D24" s="17" t="s">
        <v>124</v>
      </c>
      <c r="E24" s="17" t="s">
        <v>74</v>
      </c>
      <c r="F24" s="106">
        <v>5615.6099999999915</v>
      </c>
      <c r="G24" s="106">
        <v>4930.1099999999915</v>
      </c>
      <c r="H24" s="17">
        <v>2144.0</v>
      </c>
      <c r="I24" s="17">
        <v>489.0</v>
      </c>
      <c r="J24" s="125">
        <v>0.22807835820895522</v>
      </c>
      <c r="K24" s="125">
        <v>0.12207044292605806</v>
      </c>
      <c r="L24" s="101">
        <v>11.99</v>
      </c>
      <c r="M24" s="101">
        <v>6.3</v>
      </c>
      <c r="N24" s="126">
        <v>24621.406625766835</v>
      </c>
      <c r="O24" s="126">
        <v>13507.199999999999</v>
      </c>
      <c r="P24" s="125">
        <v>0.4745621351125939</v>
      </c>
      <c r="Q24" s="17">
        <v>2144.0</v>
      </c>
      <c r="R24" s="102">
        <v>1.0</v>
      </c>
      <c r="S24" s="101">
        <v>10.082024539877283</v>
      </c>
      <c r="T24" s="17" t="s">
        <v>92</v>
      </c>
      <c r="U24" s="105"/>
      <c r="V24" s="105"/>
      <c r="W24" s="105"/>
      <c r="X24" s="105"/>
      <c r="Y24" s="105"/>
      <c r="Z24" s="105"/>
    </row>
    <row r="25" ht="15.75" customHeight="1">
      <c r="A25" s="124" t="s">
        <v>125</v>
      </c>
      <c r="B25" s="17" t="s">
        <v>126</v>
      </c>
      <c r="C25" s="17" t="s">
        <v>47</v>
      </c>
      <c r="D25" s="17" t="s">
        <v>112</v>
      </c>
      <c r="E25" s="17" t="s">
        <v>74</v>
      </c>
      <c r="F25" s="106">
        <v>7789.029999999991</v>
      </c>
      <c r="G25" s="106">
        <v>6626.529999999997</v>
      </c>
      <c r="H25" s="17">
        <v>1752.0</v>
      </c>
      <c r="I25" s="17">
        <v>647.0</v>
      </c>
      <c r="J25" s="125">
        <v>0.3692922374429224</v>
      </c>
      <c r="K25" s="125">
        <v>0.14924836597111513</v>
      </c>
      <c r="L25" s="101">
        <v>9.99</v>
      </c>
      <c r="M25" s="101">
        <v>5.2</v>
      </c>
      <c r="N25" s="126">
        <v>21091.778299845417</v>
      </c>
      <c r="O25" s="126">
        <v>9110.4</v>
      </c>
      <c r="P25" s="125">
        <v>0.4794794794794795</v>
      </c>
      <c r="Q25" s="17">
        <v>1746.0</v>
      </c>
      <c r="R25" s="102">
        <v>1.0034364261168385</v>
      </c>
      <c r="S25" s="101">
        <v>10.241931993817616</v>
      </c>
      <c r="T25" s="17" t="s">
        <v>127</v>
      </c>
      <c r="U25" s="105"/>
      <c r="V25" s="105"/>
      <c r="W25" s="105"/>
      <c r="X25" s="105"/>
      <c r="Y25" s="105"/>
      <c r="Z25" s="105"/>
    </row>
    <row r="26" ht="15.75" customHeight="1">
      <c r="A26" s="124" t="s">
        <v>128</v>
      </c>
      <c r="B26" s="17" t="s">
        <v>129</v>
      </c>
      <c r="C26" s="17" t="s">
        <v>47</v>
      </c>
      <c r="D26" s="17" t="s">
        <v>112</v>
      </c>
      <c r="E26" s="17" t="s">
        <v>74</v>
      </c>
      <c r="F26" s="106">
        <v>6999.250000000003</v>
      </c>
      <c r="G26" s="106">
        <v>6368.850000000003</v>
      </c>
      <c r="H26" s="17">
        <v>2772.0</v>
      </c>
      <c r="I26" s="17">
        <v>2055.0</v>
      </c>
      <c r="J26" s="125">
        <v>0.7413419913419913</v>
      </c>
      <c r="K26" s="125">
        <v>0.09006679287066466</v>
      </c>
      <c r="L26" s="101">
        <v>2.99</v>
      </c>
      <c r="M26" s="101">
        <v>1.53</v>
      </c>
      <c r="N26" s="126">
        <v>9441.324087591245</v>
      </c>
      <c r="O26" s="126">
        <v>4241.16</v>
      </c>
      <c r="P26" s="125">
        <v>0.4882943143812709</v>
      </c>
      <c r="Q26" s="17">
        <v>2760.0</v>
      </c>
      <c r="R26" s="102">
        <v>1.0043478260869565</v>
      </c>
      <c r="S26" s="101">
        <v>3.0991970802919724</v>
      </c>
      <c r="T26" s="17" t="s">
        <v>127</v>
      </c>
      <c r="U26" s="105"/>
      <c r="V26" s="105"/>
      <c r="W26" s="105"/>
      <c r="X26" s="105"/>
      <c r="Y26" s="105"/>
      <c r="Z26" s="105"/>
    </row>
    <row r="27" ht="15.75" customHeight="1">
      <c r="A27" s="124" t="s">
        <v>130</v>
      </c>
      <c r="B27" s="17" t="s">
        <v>131</v>
      </c>
      <c r="C27" s="17" t="s">
        <v>47</v>
      </c>
      <c r="D27" s="17" t="s">
        <v>116</v>
      </c>
      <c r="E27" s="17" t="s">
        <v>74</v>
      </c>
      <c r="F27" s="106">
        <v>24091.789999999964</v>
      </c>
      <c r="G27" s="106">
        <v>21679.08999999997</v>
      </c>
      <c r="H27" s="17">
        <v>14340.0</v>
      </c>
      <c r="I27" s="17">
        <v>7077.0</v>
      </c>
      <c r="J27" s="125">
        <v>0.4935146443514644</v>
      </c>
      <c r="K27" s="125">
        <v>0.10014614937287747</v>
      </c>
      <c r="L27" s="101">
        <v>2.99</v>
      </c>
      <c r="M27" s="101">
        <v>1.53</v>
      </c>
      <c r="N27" s="126">
        <v>48816.768206867244</v>
      </c>
      <c r="O27" s="126">
        <v>21940.2</v>
      </c>
      <c r="P27" s="125">
        <v>0.4882943143812709</v>
      </c>
      <c r="Q27" s="17">
        <v>14376.0</v>
      </c>
      <c r="R27" s="102">
        <v>0.9974958263772955</v>
      </c>
      <c r="S27" s="101">
        <v>3.063316376995898</v>
      </c>
      <c r="T27" s="17" t="s">
        <v>127</v>
      </c>
      <c r="U27" s="105"/>
      <c r="V27" s="105"/>
      <c r="W27" s="105"/>
      <c r="X27" s="105"/>
      <c r="Y27" s="105"/>
      <c r="Z27" s="105"/>
    </row>
    <row r="28" ht="15.75" customHeight="1">
      <c r="A28" s="124" t="s">
        <v>132</v>
      </c>
      <c r="B28" s="17" t="s">
        <v>129</v>
      </c>
      <c r="C28" s="17" t="s">
        <v>47</v>
      </c>
      <c r="D28" s="17" t="s">
        <v>116</v>
      </c>
      <c r="E28" s="17" t="s">
        <v>74</v>
      </c>
      <c r="F28" s="106">
        <v>7662.429999999999</v>
      </c>
      <c r="G28" s="106">
        <v>6781.630000000002</v>
      </c>
      <c r="H28" s="17">
        <v>6792.0</v>
      </c>
      <c r="I28" s="17">
        <v>2157.0</v>
      </c>
      <c r="J28" s="125">
        <v>0.31757950530035334</v>
      </c>
      <c r="K28" s="125">
        <v>0.1149504791560898</v>
      </c>
      <c r="L28" s="101">
        <v>2.99</v>
      </c>
      <c r="M28" s="101">
        <v>1.47</v>
      </c>
      <c r="N28" s="126">
        <v>24127.595994436717</v>
      </c>
      <c r="O28" s="126">
        <v>9984.24</v>
      </c>
      <c r="P28" s="125">
        <v>0.5083612040133779</v>
      </c>
      <c r="Q28" s="17">
        <v>6744.0</v>
      </c>
      <c r="R28" s="102">
        <v>1.00711743772242</v>
      </c>
      <c r="S28" s="101">
        <v>3.1440101993509515</v>
      </c>
      <c r="T28" s="17" t="s">
        <v>127</v>
      </c>
      <c r="U28" s="105"/>
      <c r="V28" s="105"/>
      <c r="W28" s="105"/>
      <c r="X28" s="105"/>
      <c r="Y28" s="105"/>
      <c r="Z28" s="105"/>
    </row>
    <row r="29" ht="15.75" customHeight="1">
      <c r="A29" s="124" t="s">
        <v>133</v>
      </c>
      <c r="B29" s="17" t="s">
        <v>134</v>
      </c>
      <c r="C29" s="17" t="s">
        <v>47</v>
      </c>
      <c r="D29" s="17" t="s">
        <v>112</v>
      </c>
      <c r="E29" s="17" t="s">
        <v>74</v>
      </c>
      <c r="F29" s="106">
        <v>4719.059999999997</v>
      </c>
      <c r="G29" s="106">
        <v>4283.06</v>
      </c>
      <c r="H29" s="17">
        <v>3000.0</v>
      </c>
      <c r="I29" s="17">
        <v>884.0</v>
      </c>
      <c r="J29" s="125">
        <v>0.2946666666666667</v>
      </c>
      <c r="K29" s="125">
        <v>0.09239128131449836</v>
      </c>
      <c r="L29" s="101">
        <v>4.49</v>
      </c>
      <c r="M29" s="101">
        <v>2.3</v>
      </c>
      <c r="N29" s="126">
        <v>16014.909502262433</v>
      </c>
      <c r="O29" s="126">
        <v>6899.999999999999</v>
      </c>
      <c r="P29" s="125">
        <v>0.4877505567928731</v>
      </c>
      <c r="Q29" s="17">
        <v>3084.0</v>
      </c>
      <c r="R29" s="102">
        <v>0.9727626459143969</v>
      </c>
      <c r="S29" s="101">
        <v>4.845090497737557</v>
      </c>
      <c r="T29" s="17" t="s">
        <v>127</v>
      </c>
      <c r="U29" s="105"/>
      <c r="V29" s="105"/>
      <c r="W29" s="105"/>
      <c r="X29" s="105"/>
      <c r="Y29" s="105"/>
      <c r="Z29" s="105"/>
    </row>
    <row r="30" ht="15.75" customHeight="1">
      <c r="A30" s="124" t="s">
        <v>135</v>
      </c>
      <c r="B30" s="17" t="s">
        <v>136</v>
      </c>
      <c r="C30" s="17" t="s">
        <v>47</v>
      </c>
      <c r="D30" s="17" t="s">
        <v>112</v>
      </c>
      <c r="E30" s="17" t="s">
        <v>74</v>
      </c>
      <c r="F30" s="106">
        <v>10384.319999999994</v>
      </c>
      <c r="G30" s="106">
        <v>9099.119999999992</v>
      </c>
      <c r="H30" s="17">
        <v>4560.0</v>
      </c>
      <c r="I30" s="17">
        <v>1908.0</v>
      </c>
      <c r="J30" s="125">
        <v>0.41842105263157897</v>
      </c>
      <c r="K30" s="125">
        <v>0.12376352038458016</v>
      </c>
      <c r="L30" s="101">
        <v>4.49</v>
      </c>
      <c r="M30" s="101">
        <v>2.3</v>
      </c>
      <c r="N30" s="126">
        <v>24817.871698113195</v>
      </c>
      <c r="O30" s="126">
        <v>10488.0</v>
      </c>
      <c r="P30" s="125">
        <v>0.4877505567928731</v>
      </c>
      <c r="Q30" s="17">
        <v>4548.0</v>
      </c>
      <c r="R30" s="102">
        <v>1.0026385224274406</v>
      </c>
      <c r="S30" s="101">
        <v>4.768930817610059</v>
      </c>
      <c r="T30" s="17" t="s">
        <v>127</v>
      </c>
      <c r="U30" s="105"/>
      <c r="V30" s="105"/>
      <c r="W30" s="105"/>
      <c r="X30" s="105"/>
      <c r="Y30" s="105"/>
      <c r="Z30" s="105"/>
    </row>
    <row r="31" ht="15.75" customHeight="1">
      <c r="A31" s="124" t="s">
        <v>137</v>
      </c>
      <c r="B31" s="17" t="s">
        <v>138</v>
      </c>
      <c r="C31" s="17" t="s">
        <v>47</v>
      </c>
      <c r="D31" s="17" t="s">
        <v>116</v>
      </c>
      <c r="E31" s="17" t="s">
        <v>74</v>
      </c>
      <c r="F31" s="106">
        <v>17067.719999999994</v>
      </c>
      <c r="G31" s="106">
        <v>14698.919999999991</v>
      </c>
      <c r="H31" s="17">
        <v>9568.0</v>
      </c>
      <c r="I31" s="17">
        <v>2968.0</v>
      </c>
      <c r="J31" s="125">
        <v>0.3102006688963211</v>
      </c>
      <c r="K31" s="125">
        <v>0.13878830915904428</v>
      </c>
      <c r="L31" s="101">
        <v>4.49</v>
      </c>
      <c r="M31" s="101">
        <v>2.36</v>
      </c>
      <c r="N31" s="126">
        <v>55021.54479784364</v>
      </c>
      <c r="O31" s="126">
        <v>22580.48</v>
      </c>
      <c r="P31" s="125">
        <v>0.4743875278396437</v>
      </c>
      <c r="Q31" s="17">
        <v>9856.0</v>
      </c>
      <c r="R31" s="102">
        <v>0.9707792207792207</v>
      </c>
      <c r="S31" s="101">
        <v>4.952466307277625</v>
      </c>
      <c r="T31" s="17" t="s">
        <v>127</v>
      </c>
      <c r="U31" s="105"/>
      <c r="V31" s="105"/>
      <c r="W31" s="105"/>
      <c r="X31" s="105"/>
      <c r="Y31" s="105"/>
      <c r="Z31" s="105"/>
    </row>
    <row r="32" ht="15.75" customHeight="1">
      <c r="A32" s="124" t="s">
        <v>139</v>
      </c>
      <c r="B32" s="17" t="s">
        <v>140</v>
      </c>
      <c r="C32" s="17" t="s">
        <v>47</v>
      </c>
      <c r="D32" s="17" t="s">
        <v>112</v>
      </c>
      <c r="E32" s="17" t="s">
        <v>74</v>
      </c>
      <c r="F32" s="106">
        <v>28625.469999999987</v>
      </c>
      <c r="G32" s="106">
        <v>25250.509999999995</v>
      </c>
      <c r="H32" s="17">
        <v>6876.0</v>
      </c>
      <c r="I32" s="17">
        <v>4258.0</v>
      </c>
      <c r="J32" s="125">
        <v>0.6192553810354857</v>
      </c>
      <c r="K32" s="125">
        <v>0.11790059691596311</v>
      </c>
      <c r="L32" s="101">
        <v>5.99</v>
      </c>
      <c r="M32" s="101">
        <v>2.87</v>
      </c>
      <c r="N32" s="126">
        <v>46225.629807421305</v>
      </c>
      <c r="O32" s="126">
        <v>19734.12</v>
      </c>
      <c r="P32" s="125">
        <v>0.5208681135225376</v>
      </c>
      <c r="Q32" s="17">
        <v>6876.0</v>
      </c>
      <c r="R32" s="102">
        <v>1.0</v>
      </c>
      <c r="S32" s="101">
        <v>5.93013386566463</v>
      </c>
      <c r="T32" s="17" t="s">
        <v>127</v>
      </c>
      <c r="U32" s="105"/>
      <c r="V32" s="105"/>
      <c r="W32" s="105"/>
      <c r="X32" s="105"/>
      <c r="Y32" s="105"/>
      <c r="Z32" s="105"/>
    </row>
    <row r="33" ht="15.75" customHeight="1">
      <c r="A33" s="124" t="s">
        <v>141</v>
      </c>
      <c r="B33" s="17" t="s">
        <v>142</v>
      </c>
      <c r="C33" s="17" t="s">
        <v>47</v>
      </c>
      <c r="D33" s="17" t="s">
        <v>112</v>
      </c>
      <c r="E33" s="17" t="s">
        <v>74</v>
      </c>
      <c r="F33" s="106">
        <v>27312.190000000006</v>
      </c>
      <c r="G33" s="106">
        <v>24299.989999999983</v>
      </c>
      <c r="H33" s="17">
        <v>9168.0</v>
      </c>
      <c r="I33" s="17">
        <v>4071.0</v>
      </c>
      <c r="J33" s="125">
        <v>0.44404450261780104</v>
      </c>
      <c r="K33" s="125">
        <v>0.11028775063442453</v>
      </c>
      <c r="L33" s="101">
        <v>5.99</v>
      </c>
      <c r="M33" s="101">
        <v>3.05</v>
      </c>
      <c r="N33" s="126">
        <v>61507.776448047174</v>
      </c>
      <c r="O33" s="126">
        <v>27962.399999999998</v>
      </c>
      <c r="P33" s="125">
        <v>0.4908180300500835</v>
      </c>
      <c r="Q33" s="17">
        <v>9156.0</v>
      </c>
      <c r="R33" s="102">
        <v>1.001310615989515</v>
      </c>
      <c r="S33" s="101">
        <v>5.9690469172193525</v>
      </c>
      <c r="T33" s="17" t="s">
        <v>127</v>
      </c>
      <c r="U33" s="105"/>
      <c r="V33" s="105"/>
      <c r="W33" s="105"/>
      <c r="X33" s="105"/>
      <c r="Y33" s="105"/>
      <c r="Z33" s="105"/>
    </row>
    <row r="34" ht="15.75" customHeight="1">
      <c r="A34" s="124" t="s">
        <v>143</v>
      </c>
      <c r="B34" s="17" t="s">
        <v>144</v>
      </c>
      <c r="C34" s="17" t="s">
        <v>47</v>
      </c>
      <c r="D34" s="17" t="s">
        <v>145</v>
      </c>
      <c r="E34" s="17" t="s">
        <v>74</v>
      </c>
      <c r="F34" s="106">
        <v>8204.98999999999</v>
      </c>
      <c r="G34" s="106">
        <v>7220.49</v>
      </c>
      <c r="H34" s="17">
        <v>2106.0</v>
      </c>
      <c r="I34" s="17">
        <v>1191.0</v>
      </c>
      <c r="J34" s="125">
        <v>0.5655270655270656</v>
      </c>
      <c r="K34" s="125">
        <v>0.11998795854717581</v>
      </c>
      <c r="L34" s="101">
        <v>5.99</v>
      </c>
      <c r="M34" s="101">
        <v>2.91</v>
      </c>
      <c r="N34" s="126">
        <v>14508.571738035249</v>
      </c>
      <c r="O34" s="126">
        <v>6128.46</v>
      </c>
      <c r="P34" s="125">
        <v>0.5141903171953255</v>
      </c>
      <c r="Q34" s="17">
        <v>2136.0</v>
      </c>
      <c r="R34" s="102">
        <v>0.9859550561797753</v>
      </c>
      <c r="S34" s="101">
        <v>6.062544080604534</v>
      </c>
      <c r="T34" s="17" t="s">
        <v>127</v>
      </c>
      <c r="U34" s="105"/>
      <c r="V34" s="105"/>
      <c r="W34" s="105"/>
      <c r="X34" s="105"/>
      <c r="Y34" s="105"/>
      <c r="Z34" s="105"/>
    </row>
    <row r="35" ht="15.75" customHeight="1">
      <c r="A35" s="124" t="s">
        <v>146</v>
      </c>
      <c r="B35" s="17" t="s">
        <v>147</v>
      </c>
      <c r="C35" s="17" t="s">
        <v>47</v>
      </c>
      <c r="D35" s="17" t="s">
        <v>148</v>
      </c>
      <c r="E35" s="17" t="s">
        <v>74</v>
      </c>
      <c r="F35" s="106">
        <v>6876.699999999991</v>
      </c>
      <c r="G35" s="106">
        <v>6325.499999999997</v>
      </c>
      <c r="H35" s="17">
        <v>2032.0</v>
      </c>
      <c r="I35" s="17">
        <v>1050.0</v>
      </c>
      <c r="J35" s="125">
        <v>0.5167322834645669</v>
      </c>
      <c r="K35" s="125">
        <v>0.08015472537699686</v>
      </c>
      <c r="L35" s="101">
        <v>5.99</v>
      </c>
      <c r="M35" s="101">
        <v>2.96</v>
      </c>
      <c r="N35" s="126">
        <v>13308.051809523791</v>
      </c>
      <c r="O35" s="126">
        <v>6014.72</v>
      </c>
      <c r="P35" s="125">
        <v>0.5058430717863105</v>
      </c>
      <c r="Q35" s="17">
        <v>2024.0</v>
      </c>
      <c r="R35" s="102">
        <v>1.0039525691699605</v>
      </c>
      <c r="S35" s="101">
        <v>6.024285714285711</v>
      </c>
      <c r="T35" s="17" t="s">
        <v>127</v>
      </c>
      <c r="U35" s="105"/>
      <c r="V35" s="105"/>
      <c r="W35" s="105"/>
      <c r="X35" s="105"/>
      <c r="Y35" s="105"/>
      <c r="Z35" s="105"/>
    </row>
    <row r="36" ht="15.75" customHeight="1">
      <c r="A36" s="124" t="s">
        <v>149</v>
      </c>
      <c r="B36" s="17" t="s">
        <v>150</v>
      </c>
      <c r="C36" s="17" t="s">
        <v>47</v>
      </c>
      <c r="D36" s="17" t="s">
        <v>112</v>
      </c>
      <c r="E36" s="17" t="s">
        <v>74</v>
      </c>
      <c r="F36" s="106">
        <v>10077.299999999988</v>
      </c>
      <c r="G36" s="106">
        <v>8597.439999999999</v>
      </c>
      <c r="H36" s="17">
        <v>3384.0</v>
      </c>
      <c r="I36" s="17">
        <v>1390.0</v>
      </c>
      <c r="J36" s="125">
        <v>0.4107565011820331</v>
      </c>
      <c r="K36" s="125">
        <v>0.14685084298373485</v>
      </c>
      <c r="L36" s="101">
        <v>6.49</v>
      </c>
      <c r="M36" s="101">
        <v>3.15</v>
      </c>
      <c r="N36" s="126">
        <v>24533.513093525155</v>
      </c>
      <c r="O36" s="126">
        <v>10659.6</v>
      </c>
      <c r="P36" s="125">
        <v>0.514637904468413</v>
      </c>
      <c r="Q36" s="17">
        <v>3372.0</v>
      </c>
      <c r="R36" s="102">
        <v>1.00355871886121</v>
      </c>
      <c r="S36" s="101">
        <v>6.1852086330935245</v>
      </c>
      <c r="T36" s="17" t="s">
        <v>127</v>
      </c>
      <c r="U36" s="105"/>
      <c r="V36" s="105"/>
      <c r="W36" s="105"/>
      <c r="X36" s="105"/>
      <c r="Y36" s="105"/>
      <c r="Z36" s="105"/>
    </row>
    <row r="37" ht="15.75" customHeight="1">
      <c r="A37" s="124" t="s">
        <v>151</v>
      </c>
      <c r="B37" s="17" t="s">
        <v>152</v>
      </c>
      <c r="C37" s="17" t="s">
        <v>47</v>
      </c>
      <c r="D37" s="17" t="s">
        <v>148</v>
      </c>
      <c r="E37" s="17" t="s">
        <v>74</v>
      </c>
      <c r="F37" s="106">
        <v>2298.920000000002</v>
      </c>
      <c r="G37" s="106">
        <v>1998.1200000000003</v>
      </c>
      <c r="H37" s="17">
        <v>2280.0</v>
      </c>
      <c r="I37" s="17">
        <v>308.0</v>
      </c>
      <c r="J37" s="125">
        <v>0.13508771929824562</v>
      </c>
      <c r="K37" s="125">
        <v>0.13084404850973552</v>
      </c>
      <c r="L37" s="101">
        <v>6.49</v>
      </c>
      <c r="M37" s="101">
        <v>3.21</v>
      </c>
      <c r="N37" s="126">
        <v>17017.979220779234</v>
      </c>
      <c r="O37" s="126">
        <v>7318.8</v>
      </c>
      <c r="P37" s="125">
        <v>0.5053929121725732</v>
      </c>
      <c r="Q37" s="17">
        <v>2244.0</v>
      </c>
      <c r="R37" s="102">
        <v>1.0160427807486632</v>
      </c>
      <c r="S37" s="101">
        <v>6.487402597402599</v>
      </c>
      <c r="T37" s="17" t="s">
        <v>127</v>
      </c>
      <c r="U37" s="105"/>
      <c r="V37" s="105"/>
      <c r="W37" s="105"/>
      <c r="X37" s="105"/>
      <c r="Y37" s="105"/>
      <c r="Z37" s="105"/>
    </row>
    <row r="38" ht="15.75" customHeight="1">
      <c r="A38" s="124" t="s">
        <v>153</v>
      </c>
      <c r="B38" s="17" t="s">
        <v>154</v>
      </c>
      <c r="C38" s="17" t="s">
        <v>47</v>
      </c>
      <c r="D38" s="17" t="s">
        <v>112</v>
      </c>
      <c r="E38" s="17" t="s">
        <v>74</v>
      </c>
      <c r="F38" s="106">
        <v>12104.879999999994</v>
      </c>
      <c r="G38" s="106">
        <v>10457.279999999997</v>
      </c>
      <c r="H38" s="17">
        <v>2880.0</v>
      </c>
      <c r="I38" s="17">
        <v>1462.0</v>
      </c>
      <c r="J38" s="125">
        <v>0.5076388888888889</v>
      </c>
      <c r="K38" s="125">
        <v>0.1361103951464201</v>
      </c>
      <c r="L38" s="101">
        <v>6.99</v>
      </c>
      <c r="M38" s="101">
        <v>3.52</v>
      </c>
      <c r="N38" s="126">
        <v>23845.45444596442</v>
      </c>
      <c r="O38" s="126">
        <v>10137.6</v>
      </c>
      <c r="P38" s="125">
        <v>0.49642346208869814</v>
      </c>
      <c r="Q38" s="17">
        <v>2832.0</v>
      </c>
      <c r="R38" s="102">
        <v>1.0169491525423728</v>
      </c>
      <c r="S38" s="101">
        <v>7.1527222982216125</v>
      </c>
      <c r="T38" s="17" t="s">
        <v>127</v>
      </c>
      <c r="U38" s="105"/>
      <c r="V38" s="105"/>
      <c r="W38" s="105"/>
      <c r="X38" s="105"/>
      <c r="Y38" s="105"/>
      <c r="Z38" s="105"/>
    </row>
    <row r="39" ht="15.75" customHeight="1">
      <c r="A39" s="124" t="s">
        <v>155</v>
      </c>
      <c r="B39" s="17" t="s">
        <v>156</v>
      </c>
      <c r="C39" s="17" t="s">
        <v>47</v>
      </c>
      <c r="D39" s="17" t="s">
        <v>112</v>
      </c>
      <c r="E39" s="17" t="s">
        <v>74</v>
      </c>
      <c r="F39" s="106">
        <v>43279.92999999996</v>
      </c>
      <c r="G39" s="106">
        <v>38986.32999999995</v>
      </c>
      <c r="H39" s="17">
        <v>14724.0</v>
      </c>
      <c r="I39" s="17">
        <v>6445.0</v>
      </c>
      <c r="J39" s="125">
        <v>0.43772072806302637</v>
      </c>
      <c r="K39" s="125">
        <v>0.09920533605299298</v>
      </c>
      <c r="L39" s="101">
        <v>5.99</v>
      </c>
      <c r="M39" s="101">
        <v>2.9</v>
      </c>
      <c r="N39" s="126">
        <v>98875.66940574079</v>
      </c>
      <c r="O39" s="126">
        <v>42699.6</v>
      </c>
      <c r="P39" s="125">
        <v>0.5158597662771286</v>
      </c>
      <c r="Q39" s="17">
        <v>14436.0</v>
      </c>
      <c r="R39" s="102">
        <v>1.0199501246882794</v>
      </c>
      <c r="S39" s="101">
        <v>6.04908145849495</v>
      </c>
      <c r="T39" s="17" t="s">
        <v>127</v>
      </c>
      <c r="U39" s="105"/>
      <c r="V39" s="105"/>
      <c r="W39" s="105"/>
      <c r="X39" s="105"/>
      <c r="Y39" s="105"/>
      <c r="Z39" s="105"/>
    </row>
    <row r="40" ht="15.75" customHeight="1">
      <c r="A40" s="124" t="s">
        <v>157</v>
      </c>
      <c r="B40" s="17" t="s">
        <v>158</v>
      </c>
      <c r="C40" s="17" t="s">
        <v>47</v>
      </c>
      <c r="D40" s="17" t="s">
        <v>145</v>
      </c>
      <c r="E40" s="17" t="s">
        <v>74</v>
      </c>
      <c r="F40" s="106">
        <v>12624.359999999951</v>
      </c>
      <c r="G40" s="106">
        <v>11824.359999999966</v>
      </c>
      <c r="H40" s="17">
        <v>4056.0</v>
      </c>
      <c r="I40" s="17">
        <v>1964.0</v>
      </c>
      <c r="J40" s="125">
        <v>0.48422090729783035</v>
      </c>
      <c r="K40" s="125">
        <v>0.06336954903060343</v>
      </c>
      <c r="L40" s="101">
        <v>5.99</v>
      </c>
      <c r="M40" s="101">
        <v>3.02</v>
      </c>
      <c r="N40" s="126">
        <v>26071.488879836965</v>
      </c>
      <c r="O40" s="126">
        <v>12249.12</v>
      </c>
      <c r="P40" s="125">
        <v>0.4958263772954925</v>
      </c>
      <c r="Q40" s="17">
        <v>4092.0</v>
      </c>
      <c r="R40" s="102">
        <v>0.9912023460410557</v>
      </c>
      <c r="S40" s="101">
        <v>6.020549898166989</v>
      </c>
      <c r="T40" s="17" t="s">
        <v>127</v>
      </c>
      <c r="U40" s="105"/>
      <c r="V40" s="105"/>
      <c r="W40" s="105"/>
      <c r="X40" s="105"/>
      <c r="Y40" s="105"/>
      <c r="Z40" s="105"/>
    </row>
    <row r="41" ht="15.75" customHeight="1">
      <c r="A41" s="124" t="s">
        <v>159</v>
      </c>
      <c r="B41" s="17" t="s">
        <v>160</v>
      </c>
      <c r="C41" s="17" t="s">
        <v>47</v>
      </c>
      <c r="D41" s="17" t="s">
        <v>112</v>
      </c>
      <c r="E41" s="17" t="s">
        <v>74</v>
      </c>
      <c r="F41" s="106">
        <v>15924.37999999999</v>
      </c>
      <c r="G41" s="106">
        <v>13989.979999999994</v>
      </c>
      <c r="H41" s="17">
        <v>5316.0</v>
      </c>
      <c r="I41" s="17">
        <v>2692.0</v>
      </c>
      <c r="J41" s="125">
        <v>0.5063957863054929</v>
      </c>
      <c r="K41" s="125">
        <v>0.121474117045687</v>
      </c>
      <c r="L41" s="101">
        <v>4.99</v>
      </c>
      <c r="M41" s="101">
        <v>2.47</v>
      </c>
      <c r="N41" s="126">
        <v>31446.50968796432</v>
      </c>
      <c r="O41" s="126">
        <v>13130.52</v>
      </c>
      <c r="P41" s="125">
        <v>0.5050100200400801</v>
      </c>
      <c r="Q41" s="17">
        <v>5220.0</v>
      </c>
      <c r="R41" s="102">
        <v>1.0183908045977013</v>
      </c>
      <c r="S41" s="101">
        <v>5.196872213967309</v>
      </c>
      <c r="T41" s="17" t="s">
        <v>127</v>
      </c>
      <c r="U41" s="105"/>
      <c r="V41" s="105"/>
      <c r="W41" s="105"/>
      <c r="X41" s="105"/>
      <c r="Y41" s="105"/>
      <c r="Z41" s="105"/>
    </row>
    <row r="42" ht="15.75" customHeight="1">
      <c r="A42" s="124" t="s">
        <v>161</v>
      </c>
      <c r="B42" s="17" t="s">
        <v>162</v>
      </c>
      <c r="C42" s="17" t="s">
        <v>47</v>
      </c>
      <c r="D42" s="17" t="s">
        <v>145</v>
      </c>
      <c r="E42" s="17" t="s">
        <v>74</v>
      </c>
      <c r="F42" s="106">
        <v>24493.109999999964</v>
      </c>
      <c r="G42" s="106">
        <v>22351.509999999966</v>
      </c>
      <c r="H42" s="17">
        <v>7368.0</v>
      </c>
      <c r="I42" s="17">
        <v>3383.0</v>
      </c>
      <c r="J42" s="125">
        <v>0.4591476655808903</v>
      </c>
      <c r="K42" s="125">
        <v>0.08743683427706817</v>
      </c>
      <c r="L42" s="101">
        <v>6.49</v>
      </c>
      <c r="M42" s="101">
        <v>3.27</v>
      </c>
      <c r="N42" s="126">
        <v>53344.73381022753</v>
      </c>
      <c r="O42" s="126">
        <v>24093.36</v>
      </c>
      <c r="P42" s="125">
        <v>0.49614791987673346</v>
      </c>
      <c r="Q42" s="17">
        <v>7400.0</v>
      </c>
      <c r="R42" s="102">
        <v>0.9956756756756757</v>
      </c>
      <c r="S42" s="101">
        <v>6.60700857227312</v>
      </c>
      <c r="T42" s="17" t="s">
        <v>127</v>
      </c>
      <c r="U42" s="105"/>
      <c r="V42" s="105"/>
      <c r="W42" s="105"/>
      <c r="X42" s="105"/>
      <c r="Y42" s="105"/>
      <c r="Z42" s="105"/>
    </row>
    <row r="43" ht="15.75" customHeight="1">
      <c r="A43" s="124" t="s">
        <v>163</v>
      </c>
      <c r="B43" s="17" t="s">
        <v>164</v>
      </c>
      <c r="C43" s="17" t="s">
        <v>47</v>
      </c>
      <c r="D43" s="17" t="s">
        <v>112</v>
      </c>
      <c r="E43" s="17" t="s">
        <v>74</v>
      </c>
      <c r="F43" s="106">
        <v>5514.880000000001</v>
      </c>
      <c r="G43" s="106">
        <v>4906.480000000003</v>
      </c>
      <c r="H43" s="17">
        <v>2400.0</v>
      </c>
      <c r="I43" s="17">
        <v>662.0</v>
      </c>
      <c r="J43" s="125">
        <v>0.2758333333333333</v>
      </c>
      <c r="K43" s="125">
        <v>0.11031971683880659</v>
      </c>
      <c r="L43" s="101">
        <v>7.49</v>
      </c>
      <c r="M43" s="101">
        <v>3.59</v>
      </c>
      <c r="N43" s="126">
        <v>19993.522658610273</v>
      </c>
      <c r="O43" s="126">
        <v>8616.0</v>
      </c>
      <c r="P43" s="125">
        <v>0.520694259012016</v>
      </c>
      <c r="Q43" s="17">
        <v>2340.0</v>
      </c>
      <c r="R43" s="102">
        <v>1.0256410256410255</v>
      </c>
      <c r="S43" s="101">
        <v>7.41160120845922</v>
      </c>
      <c r="T43" s="17" t="s">
        <v>127</v>
      </c>
      <c r="U43" s="105"/>
      <c r="V43" s="105"/>
      <c r="W43" s="105"/>
      <c r="X43" s="105"/>
      <c r="Y43" s="105"/>
      <c r="Z43" s="105"/>
    </row>
    <row r="44" ht="15.75" customHeight="1">
      <c r="A44" s="124" t="s">
        <v>165</v>
      </c>
      <c r="B44" s="17" t="s">
        <v>166</v>
      </c>
      <c r="C44" s="17" t="s">
        <v>47</v>
      </c>
      <c r="D44" s="17" t="s">
        <v>112</v>
      </c>
      <c r="E44" s="17" t="s">
        <v>74</v>
      </c>
      <c r="F44" s="106">
        <v>4565.05</v>
      </c>
      <c r="G44" s="106">
        <v>4007.050000000003</v>
      </c>
      <c r="H44" s="17">
        <v>2388.0</v>
      </c>
      <c r="I44" s="17">
        <v>545.0</v>
      </c>
      <c r="J44" s="125">
        <v>0.2282244556113903</v>
      </c>
      <c r="K44" s="125">
        <v>0.12223305330719214</v>
      </c>
      <c r="L44" s="101">
        <v>7.49</v>
      </c>
      <c r="M44" s="101">
        <v>3.7</v>
      </c>
      <c r="N44" s="126">
        <v>20002.4576146789</v>
      </c>
      <c r="O44" s="126">
        <v>8835.6</v>
      </c>
      <c r="P44" s="125">
        <v>0.5060080106809078</v>
      </c>
      <c r="Q44" s="17">
        <v>2352.0</v>
      </c>
      <c r="R44" s="102">
        <v>1.0153061224489797</v>
      </c>
      <c r="S44" s="101">
        <v>7.352385321100923</v>
      </c>
      <c r="T44" s="17" t="s">
        <v>127</v>
      </c>
      <c r="U44" s="105"/>
      <c r="V44" s="105"/>
      <c r="W44" s="105"/>
      <c r="X44" s="105"/>
      <c r="Y44" s="105"/>
      <c r="Z44" s="105"/>
    </row>
    <row r="45" ht="15.75" customHeight="1">
      <c r="A45" s="124" t="s">
        <v>167</v>
      </c>
      <c r="B45" s="17" t="s">
        <v>168</v>
      </c>
      <c r="C45" s="17" t="s">
        <v>47</v>
      </c>
      <c r="D45" s="17" t="s">
        <v>112</v>
      </c>
      <c r="E45" s="17" t="s">
        <v>74</v>
      </c>
      <c r="F45" s="106">
        <v>11678.069999999982</v>
      </c>
      <c r="G45" s="106">
        <v>10530.869999999988</v>
      </c>
      <c r="H45" s="17">
        <v>7356.0</v>
      </c>
      <c r="I45" s="17">
        <v>1743.0</v>
      </c>
      <c r="J45" s="125">
        <v>0.2369494290375204</v>
      </c>
      <c r="K45" s="125">
        <v>0.09823541047450435</v>
      </c>
      <c r="L45" s="101">
        <v>5.99</v>
      </c>
      <c r="M45" s="101">
        <v>2.93</v>
      </c>
      <c r="N45" s="126">
        <v>49285.0733907056</v>
      </c>
      <c r="O45" s="126">
        <v>21553.08</v>
      </c>
      <c r="P45" s="125">
        <v>0.5108514190317195</v>
      </c>
      <c r="Q45" s="17">
        <v>7524.0</v>
      </c>
      <c r="R45" s="102">
        <v>0.9776714513556619</v>
      </c>
      <c r="S45" s="101">
        <v>6.041807228915656</v>
      </c>
      <c r="T45" s="17" t="s">
        <v>127</v>
      </c>
      <c r="U45" s="105"/>
      <c r="V45" s="105"/>
      <c r="W45" s="105"/>
      <c r="X45" s="105"/>
      <c r="Y45" s="105"/>
      <c r="Z45" s="105"/>
    </row>
    <row r="46" ht="15.75" customHeight="1">
      <c r="A46" s="124" t="s">
        <v>169</v>
      </c>
      <c r="B46" s="17" t="s">
        <v>170</v>
      </c>
      <c r="C46" s="17" t="s">
        <v>47</v>
      </c>
      <c r="D46" s="17" t="s">
        <v>112</v>
      </c>
      <c r="E46" s="17" t="s">
        <v>74</v>
      </c>
      <c r="F46" s="106">
        <v>4517.959999999997</v>
      </c>
      <c r="G46" s="106">
        <v>4137.959999999999</v>
      </c>
      <c r="H46" s="17">
        <v>2496.0</v>
      </c>
      <c r="I46" s="17">
        <v>684.0</v>
      </c>
      <c r="J46" s="125">
        <v>0.27403846153846156</v>
      </c>
      <c r="K46" s="125">
        <v>0.08410875704964149</v>
      </c>
      <c r="L46" s="101">
        <v>5.99</v>
      </c>
      <c r="M46" s="101">
        <v>2.96</v>
      </c>
      <c r="N46" s="126">
        <v>16486.59087719297</v>
      </c>
      <c r="O46" s="126">
        <v>7388.16</v>
      </c>
      <c r="P46" s="125">
        <v>0.5058430717863105</v>
      </c>
      <c r="Q46" s="17">
        <v>2472.0</v>
      </c>
      <c r="R46" s="102">
        <v>1.0097087378640777</v>
      </c>
      <c r="S46" s="101">
        <v>6.049649122807017</v>
      </c>
      <c r="T46" s="17" t="s">
        <v>127</v>
      </c>
      <c r="U46" s="105"/>
      <c r="V46" s="105"/>
      <c r="W46" s="105"/>
      <c r="X46" s="105"/>
      <c r="Y46" s="105"/>
      <c r="Z46" s="105"/>
    </row>
    <row r="47" ht="15.75" customHeight="1">
      <c r="A47" s="124" t="s">
        <v>171</v>
      </c>
      <c r="B47" s="17" t="s">
        <v>172</v>
      </c>
      <c r="C47" s="17" t="s">
        <v>47</v>
      </c>
      <c r="D47" s="17" t="s">
        <v>145</v>
      </c>
      <c r="E47" s="17" t="s">
        <v>74</v>
      </c>
      <c r="F47" s="106">
        <v>20351.049999999967</v>
      </c>
      <c r="G47" s="106">
        <v>17899.749999999985</v>
      </c>
      <c r="H47" s="17">
        <v>8292.0</v>
      </c>
      <c r="I47" s="17">
        <v>2525.0</v>
      </c>
      <c r="J47" s="125">
        <v>0.3045103714423541</v>
      </c>
      <c r="K47" s="125">
        <v>0.12045078755150151</v>
      </c>
      <c r="L47" s="101">
        <v>6.99</v>
      </c>
      <c r="M47" s="101">
        <v>3.52</v>
      </c>
      <c r="N47" s="126">
        <v>66832.04221782167</v>
      </c>
      <c r="O47" s="126">
        <v>29187.84</v>
      </c>
      <c r="P47" s="125">
        <v>0.49642346208869814</v>
      </c>
      <c r="Q47" s="17">
        <v>8238.0</v>
      </c>
      <c r="R47" s="102">
        <v>1.0065549890750183</v>
      </c>
      <c r="S47" s="101">
        <v>7.089009900990093</v>
      </c>
      <c r="T47" s="17" t="s">
        <v>127</v>
      </c>
      <c r="U47" s="105"/>
      <c r="V47" s="105"/>
      <c r="W47" s="105"/>
      <c r="X47" s="105"/>
      <c r="Y47" s="105"/>
      <c r="Z47" s="105"/>
    </row>
    <row r="48" ht="15.75" customHeight="1">
      <c r="A48" s="124" t="s">
        <v>173</v>
      </c>
      <c r="B48" s="17" t="s">
        <v>174</v>
      </c>
      <c r="C48" s="17" t="s">
        <v>47</v>
      </c>
      <c r="D48" s="17" t="s">
        <v>148</v>
      </c>
      <c r="E48" s="17" t="s">
        <v>74</v>
      </c>
      <c r="F48" s="106">
        <v>14493.359999999991</v>
      </c>
      <c r="G48" s="106">
        <v>12448.959999999997</v>
      </c>
      <c r="H48" s="17">
        <v>1592.0</v>
      </c>
      <c r="I48" s="17">
        <v>805.0</v>
      </c>
      <c r="J48" s="125">
        <v>0.5056532663316583</v>
      </c>
      <c r="K48" s="125">
        <v>0.1410576981459093</v>
      </c>
      <c r="L48" s="101">
        <v>14.99</v>
      </c>
      <c r="M48" s="101">
        <v>7.56</v>
      </c>
      <c r="N48" s="126">
        <v>28662.6448695652</v>
      </c>
      <c r="O48" s="126">
        <v>12035.519999999999</v>
      </c>
      <c r="P48" s="125">
        <v>0.4956637758505671</v>
      </c>
      <c r="Q48" s="17">
        <v>1556.0</v>
      </c>
      <c r="R48" s="102">
        <v>1.0231362467866323</v>
      </c>
      <c r="S48" s="101">
        <v>15.464546583850929</v>
      </c>
      <c r="T48" s="17" t="s">
        <v>127</v>
      </c>
      <c r="U48" s="105"/>
      <c r="V48" s="105"/>
      <c r="W48" s="105"/>
      <c r="X48" s="105"/>
      <c r="Y48" s="105"/>
      <c r="Z48" s="105"/>
    </row>
    <row r="49" ht="15.75" customHeight="1">
      <c r="A49" s="124" t="s">
        <v>175</v>
      </c>
      <c r="B49" s="17" t="s">
        <v>176</v>
      </c>
      <c r="C49" s="17" t="s">
        <v>47</v>
      </c>
      <c r="D49" s="17" t="s">
        <v>148</v>
      </c>
      <c r="E49" s="17" t="s">
        <v>74</v>
      </c>
      <c r="F49" s="106">
        <v>5801.93</v>
      </c>
      <c r="G49" s="106">
        <v>5074.23</v>
      </c>
      <c r="H49" s="17">
        <v>1620.0</v>
      </c>
      <c r="I49" s="17">
        <v>682.0</v>
      </c>
      <c r="J49" s="125">
        <v>0.42098765432098767</v>
      </c>
      <c r="K49" s="125">
        <v>0.12542378139688015</v>
      </c>
      <c r="L49" s="101">
        <v>6.99</v>
      </c>
      <c r="M49" s="101">
        <v>3.66</v>
      </c>
      <c r="N49" s="126">
        <v>13781.710557184751</v>
      </c>
      <c r="O49" s="126">
        <v>5929.2</v>
      </c>
      <c r="P49" s="125">
        <v>0.47639484978540775</v>
      </c>
      <c r="Q49" s="17">
        <v>1620.0</v>
      </c>
      <c r="R49" s="102">
        <v>1.0</v>
      </c>
      <c r="S49" s="101">
        <v>7.440219941348973</v>
      </c>
      <c r="T49" s="17" t="s">
        <v>127</v>
      </c>
      <c r="U49" s="105"/>
      <c r="V49" s="105"/>
      <c r="W49" s="105"/>
      <c r="X49" s="105"/>
      <c r="Y49" s="105"/>
      <c r="Z49" s="105"/>
    </row>
    <row r="50" ht="15.75" customHeight="1">
      <c r="A50" s="124" t="s">
        <v>177</v>
      </c>
      <c r="B50" s="17" t="s">
        <v>178</v>
      </c>
      <c r="C50" s="17" t="s">
        <v>47</v>
      </c>
      <c r="D50" s="17" t="s">
        <v>145</v>
      </c>
      <c r="E50" s="17" t="s">
        <v>74</v>
      </c>
      <c r="F50" s="106">
        <v>8084.909999999997</v>
      </c>
      <c r="G50" s="106">
        <v>7110.629999999998</v>
      </c>
      <c r="H50" s="17">
        <v>5772.0</v>
      </c>
      <c r="I50" s="17">
        <v>1372.0</v>
      </c>
      <c r="J50" s="125">
        <v>0.2376992376992377</v>
      </c>
      <c r="K50" s="125">
        <v>0.1205059796584006</v>
      </c>
      <c r="L50" s="101">
        <v>4.99</v>
      </c>
      <c r="M50" s="101">
        <v>2.38</v>
      </c>
      <c r="N50" s="126">
        <v>34013.19279883381</v>
      </c>
      <c r="O50" s="126">
        <v>13737.359999999999</v>
      </c>
      <c r="P50" s="125">
        <v>0.5230460921843688</v>
      </c>
      <c r="Q50" s="17">
        <v>5748.0</v>
      </c>
      <c r="R50" s="102">
        <v>1.0041753653444676</v>
      </c>
      <c r="S50" s="101">
        <v>5.182674927113702</v>
      </c>
      <c r="T50" s="17" t="s">
        <v>127</v>
      </c>
      <c r="U50" s="105"/>
      <c r="V50" s="105"/>
      <c r="W50" s="105"/>
      <c r="X50" s="105"/>
      <c r="Y50" s="105"/>
      <c r="Z50" s="105"/>
    </row>
    <row r="51" ht="15.75" customHeight="1">
      <c r="A51" s="124" t="s">
        <v>179</v>
      </c>
      <c r="B51" s="17" t="s">
        <v>180</v>
      </c>
      <c r="C51" s="17" t="s">
        <v>47</v>
      </c>
      <c r="D51" s="17" t="s">
        <v>112</v>
      </c>
      <c r="E51" s="17" t="s">
        <v>74</v>
      </c>
      <c r="F51" s="106">
        <v>17219.999999999993</v>
      </c>
      <c r="G51" s="106">
        <v>15490.499999999993</v>
      </c>
      <c r="H51" s="17">
        <v>3516.0</v>
      </c>
      <c r="I51" s="17">
        <v>1700.0</v>
      </c>
      <c r="J51" s="125">
        <v>0.48350398179749715</v>
      </c>
      <c r="K51" s="125">
        <v>0.10043554006968647</v>
      </c>
      <c r="L51" s="101">
        <v>8.99</v>
      </c>
      <c r="M51" s="101">
        <v>4.62</v>
      </c>
      <c r="N51" s="126">
        <v>35615.011764705865</v>
      </c>
      <c r="O51" s="126">
        <v>16243.92</v>
      </c>
      <c r="P51" s="125">
        <v>0.4860956618464961</v>
      </c>
      <c r="Q51" s="17">
        <v>3564.0</v>
      </c>
      <c r="R51" s="102">
        <v>0.9865319865319865</v>
      </c>
      <c r="S51" s="101">
        <v>9.112058823529408</v>
      </c>
      <c r="T51" s="17" t="s">
        <v>127</v>
      </c>
      <c r="U51" s="105"/>
      <c r="V51" s="105"/>
      <c r="W51" s="105"/>
      <c r="X51" s="105"/>
      <c r="Y51" s="105"/>
      <c r="Z51" s="105"/>
    </row>
    <row r="52" ht="15.75" customHeight="1">
      <c r="A52" s="124" t="s">
        <v>181</v>
      </c>
      <c r="B52" s="17" t="s">
        <v>182</v>
      </c>
      <c r="C52" s="17" t="s">
        <v>47</v>
      </c>
      <c r="D52" s="17" t="s">
        <v>112</v>
      </c>
      <c r="E52" s="17" t="s">
        <v>74</v>
      </c>
      <c r="F52" s="106">
        <v>8517.999999999995</v>
      </c>
      <c r="G52" s="106">
        <v>7410.999999999998</v>
      </c>
      <c r="H52" s="17">
        <v>2748.0</v>
      </c>
      <c r="I52" s="17">
        <v>679.0</v>
      </c>
      <c r="J52" s="125">
        <v>0.24708879184861718</v>
      </c>
      <c r="K52" s="125">
        <v>0.1299600845268839</v>
      </c>
      <c r="L52" s="101">
        <v>10.99</v>
      </c>
      <c r="M52" s="101">
        <v>5.42</v>
      </c>
      <c r="N52" s="126">
        <v>34473.43740795285</v>
      </c>
      <c r="O52" s="126">
        <v>14894.16</v>
      </c>
      <c r="P52" s="125">
        <v>0.5068243858052776</v>
      </c>
      <c r="Q52" s="17">
        <v>2748.0</v>
      </c>
      <c r="R52" s="102">
        <v>1.0</v>
      </c>
      <c r="S52" s="101">
        <v>10.914580265095726</v>
      </c>
      <c r="T52" s="17" t="s">
        <v>183</v>
      </c>
      <c r="U52" s="105"/>
      <c r="V52" s="105"/>
      <c r="W52" s="105"/>
      <c r="X52" s="105"/>
      <c r="Y52" s="105"/>
      <c r="Z52" s="105"/>
    </row>
    <row r="53" ht="15.75" customHeight="1">
      <c r="A53" s="124" t="s">
        <v>184</v>
      </c>
      <c r="B53" s="17" t="s">
        <v>185</v>
      </c>
      <c r="C53" s="17" t="s">
        <v>47</v>
      </c>
      <c r="D53" s="17" t="s">
        <v>73</v>
      </c>
      <c r="E53" s="17" t="s">
        <v>74</v>
      </c>
      <c r="F53" s="106">
        <v>11587.48999999997</v>
      </c>
      <c r="G53" s="106">
        <v>10643.489999999989</v>
      </c>
      <c r="H53" s="17">
        <v>3000.0</v>
      </c>
      <c r="I53" s="17">
        <v>1772.0</v>
      </c>
      <c r="J53" s="125">
        <v>0.5906666666666667</v>
      </c>
      <c r="K53" s="125">
        <v>0.08146716847220448</v>
      </c>
      <c r="L53" s="101">
        <v>5.99</v>
      </c>
      <c r="M53" s="101">
        <v>3.02</v>
      </c>
      <c r="N53" s="126">
        <v>19617.64672686225</v>
      </c>
      <c r="O53" s="126">
        <v>9060.0</v>
      </c>
      <c r="P53" s="125">
        <v>0.4958263772954925</v>
      </c>
      <c r="Q53" s="17">
        <v>3024.0</v>
      </c>
      <c r="R53" s="102">
        <v>0.9920634920634921</v>
      </c>
      <c r="S53" s="101">
        <v>6.006484198645592</v>
      </c>
      <c r="T53" s="17" t="s">
        <v>75</v>
      </c>
      <c r="U53" s="105"/>
      <c r="V53" s="105"/>
      <c r="W53" s="105"/>
      <c r="X53" s="105"/>
      <c r="Y53" s="105"/>
      <c r="Z53" s="105"/>
    </row>
    <row r="54" ht="15.75" customHeight="1">
      <c r="A54" s="124" t="s">
        <v>186</v>
      </c>
      <c r="B54" s="17" t="s">
        <v>187</v>
      </c>
      <c r="C54" s="17" t="s">
        <v>47</v>
      </c>
      <c r="D54" s="17" t="s">
        <v>148</v>
      </c>
      <c r="E54" s="17" t="s">
        <v>74</v>
      </c>
      <c r="F54" s="106">
        <v>15146.899999999992</v>
      </c>
      <c r="G54" s="106">
        <v>13354.899999999992</v>
      </c>
      <c r="H54" s="17">
        <v>4788.0</v>
      </c>
      <c r="I54" s="17">
        <v>1310.0</v>
      </c>
      <c r="J54" s="125">
        <v>0.27360066833751046</v>
      </c>
      <c r="K54" s="125">
        <v>0.11830803662795697</v>
      </c>
      <c r="L54" s="101">
        <v>9.99</v>
      </c>
      <c r="M54" s="101">
        <v>4.94</v>
      </c>
      <c r="N54" s="126">
        <v>55361.34137404577</v>
      </c>
      <c r="O54" s="126">
        <v>23652.72</v>
      </c>
      <c r="P54" s="125">
        <v>0.5055055055055054</v>
      </c>
      <c r="Q54" s="17">
        <v>4764.0</v>
      </c>
      <c r="R54" s="102">
        <v>1.0050377833753148</v>
      </c>
      <c r="S54" s="101">
        <v>10.19458015267175</v>
      </c>
      <c r="T54" s="17" t="s">
        <v>127</v>
      </c>
      <c r="U54" s="105"/>
      <c r="V54" s="105"/>
      <c r="W54" s="105"/>
      <c r="X54" s="105"/>
      <c r="Y54" s="105"/>
      <c r="Z54" s="105"/>
    </row>
    <row r="55" ht="15.75" customHeight="1">
      <c r="A55" s="124" t="s">
        <v>188</v>
      </c>
      <c r="B55" s="17" t="s">
        <v>189</v>
      </c>
      <c r="C55" s="17" t="s">
        <v>47</v>
      </c>
      <c r="D55" s="17" t="s">
        <v>148</v>
      </c>
      <c r="E55" s="17" t="s">
        <v>74</v>
      </c>
      <c r="F55" s="106">
        <v>7310.769999999988</v>
      </c>
      <c r="G55" s="106">
        <v>6767.369999999991</v>
      </c>
      <c r="H55" s="17">
        <v>3600.0</v>
      </c>
      <c r="I55" s="17">
        <v>623.0</v>
      </c>
      <c r="J55" s="125">
        <v>0.17305555555555555</v>
      </c>
      <c r="K55" s="125">
        <v>0.07432869588292312</v>
      </c>
      <c r="L55" s="101">
        <v>10.99</v>
      </c>
      <c r="M55" s="101">
        <v>5.2</v>
      </c>
      <c r="N55" s="126">
        <v>42245.219903691745</v>
      </c>
      <c r="O55" s="126">
        <v>18720.0</v>
      </c>
      <c r="P55" s="125">
        <v>0.5268425841674249</v>
      </c>
      <c r="Q55" s="17">
        <v>3594.0</v>
      </c>
      <c r="R55" s="102">
        <v>1.001669449081803</v>
      </c>
      <c r="S55" s="101">
        <v>10.862552166934174</v>
      </c>
      <c r="T55" s="17" t="s">
        <v>127</v>
      </c>
      <c r="U55" s="105"/>
      <c r="V55" s="105"/>
      <c r="W55" s="105"/>
      <c r="X55" s="105"/>
      <c r="Y55" s="105"/>
      <c r="Z55" s="105"/>
    </row>
    <row r="56" ht="15.75" customHeight="1">
      <c r="A56" s="124" t="s">
        <v>190</v>
      </c>
      <c r="B56" s="17" t="s">
        <v>191</v>
      </c>
      <c r="C56" s="17" t="s">
        <v>47</v>
      </c>
      <c r="D56" s="17" t="s">
        <v>145</v>
      </c>
      <c r="E56" s="17" t="s">
        <v>74</v>
      </c>
      <c r="F56" s="106">
        <v>25382.039999999943</v>
      </c>
      <c r="G56" s="106">
        <v>23006.149999999947</v>
      </c>
      <c r="H56" s="17">
        <v>4542.0</v>
      </c>
      <c r="I56" s="17">
        <v>2984.0</v>
      </c>
      <c r="J56" s="125">
        <v>0.6569793042712462</v>
      </c>
      <c r="K56" s="125">
        <v>0.09360516333596514</v>
      </c>
      <c r="L56" s="101">
        <v>7.49</v>
      </c>
      <c r="M56" s="101">
        <v>3.62</v>
      </c>
      <c r="N56" s="126">
        <v>38634.45900804281</v>
      </c>
      <c r="O56" s="126">
        <v>16442.04</v>
      </c>
      <c r="P56" s="125">
        <v>0.5166889185580774</v>
      </c>
      <c r="Q56" s="17">
        <v>4458.0</v>
      </c>
      <c r="R56" s="102">
        <v>1.018842530282638</v>
      </c>
      <c r="S56" s="101">
        <v>7.709835790884701</v>
      </c>
      <c r="T56" s="17" t="s">
        <v>127</v>
      </c>
      <c r="U56" s="105"/>
      <c r="V56" s="105"/>
      <c r="W56" s="105"/>
      <c r="X56" s="105"/>
      <c r="Y56" s="105"/>
      <c r="Z56" s="105"/>
    </row>
    <row r="57" ht="15.75" customHeight="1">
      <c r="A57" s="124" t="s">
        <v>192</v>
      </c>
      <c r="B57" s="17" t="s">
        <v>193</v>
      </c>
      <c r="C57" s="17" t="s">
        <v>47</v>
      </c>
      <c r="D57" s="17" t="s">
        <v>148</v>
      </c>
      <c r="E57" s="17" t="s">
        <v>74</v>
      </c>
      <c r="F57" s="106">
        <v>11143.719999999994</v>
      </c>
      <c r="G57" s="106">
        <v>9547.719999999994</v>
      </c>
      <c r="H57" s="17">
        <v>1180.0</v>
      </c>
      <c r="I57" s="17">
        <v>608.0</v>
      </c>
      <c r="J57" s="125">
        <v>0.5152542372881356</v>
      </c>
      <c r="K57" s="125">
        <v>0.1432196788864043</v>
      </c>
      <c r="L57" s="101">
        <v>14.99</v>
      </c>
      <c r="M57" s="101">
        <v>7.86</v>
      </c>
      <c r="N57" s="126">
        <v>21627.6144736842</v>
      </c>
      <c r="O57" s="126">
        <v>9274.800000000001</v>
      </c>
      <c r="P57" s="125">
        <v>0.47565043362241494</v>
      </c>
      <c r="Q57" s="17">
        <v>1172.0</v>
      </c>
      <c r="R57" s="102">
        <v>1.006825938566553</v>
      </c>
      <c r="S57" s="101">
        <v>15.703486842105253</v>
      </c>
      <c r="T57" s="17" t="s">
        <v>127</v>
      </c>
      <c r="U57" s="105"/>
      <c r="V57" s="105"/>
      <c r="W57" s="105"/>
      <c r="X57" s="105"/>
      <c r="Y57" s="105"/>
      <c r="Z57" s="105"/>
    </row>
    <row r="58" ht="15.75" customHeight="1">
      <c r="A58" s="124" t="s">
        <v>194</v>
      </c>
      <c r="B58" s="17" t="s">
        <v>195</v>
      </c>
      <c r="C58" s="17" t="s">
        <v>47</v>
      </c>
      <c r="D58" s="17" t="s">
        <v>196</v>
      </c>
      <c r="E58" s="17" t="s">
        <v>74</v>
      </c>
      <c r="F58" s="106">
        <v>18823.13999999997</v>
      </c>
      <c r="G58" s="106">
        <v>16770.739999999994</v>
      </c>
      <c r="H58" s="17">
        <v>3272.0</v>
      </c>
      <c r="I58" s="17">
        <v>1636.0</v>
      </c>
      <c r="J58" s="125">
        <v>0.5</v>
      </c>
      <c r="K58" s="125">
        <v>0.10903600568236649</v>
      </c>
      <c r="L58" s="101">
        <v>9.99</v>
      </c>
      <c r="M58" s="101">
        <v>4.94</v>
      </c>
      <c r="N58" s="126">
        <v>37646.27999999994</v>
      </c>
      <c r="O58" s="126">
        <v>16163.680000000002</v>
      </c>
      <c r="P58" s="125">
        <v>0.5055055055055054</v>
      </c>
      <c r="Q58" s="17">
        <v>3272.0</v>
      </c>
      <c r="R58" s="102">
        <v>1.0</v>
      </c>
      <c r="S58" s="101">
        <v>10.251063569682149</v>
      </c>
      <c r="T58" s="17" t="s">
        <v>183</v>
      </c>
      <c r="U58" s="105"/>
      <c r="V58" s="105"/>
      <c r="W58" s="105"/>
      <c r="X58" s="105"/>
      <c r="Y58" s="105"/>
      <c r="Z58" s="105"/>
    </row>
    <row r="59" ht="15.75" customHeight="1">
      <c r="A59" s="124" t="s">
        <v>197</v>
      </c>
      <c r="B59" s="17" t="s">
        <v>198</v>
      </c>
      <c r="C59" s="17" t="s">
        <v>47</v>
      </c>
      <c r="D59" s="17" t="s">
        <v>78</v>
      </c>
      <c r="E59" s="17" t="s">
        <v>74</v>
      </c>
      <c r="F59" s="106">
        <v>4931.990000000009</v>
      </c>
      <c r="G59" s="106">
        <v>4704.390000000007</v>
      </c>
      <c r="H59" s="17">
        <v>4452.0</v>
      </c>
      <c r="I59" s="17">
        <v>2631.0</v>
      </c>
      <c r="J59" s="125">
        <v>0.5909703504043127</v>
      </c>
      <c r="K59" s="125">
        <v>0.046147701029402244</v>
      </c>
      <c r="L59" s="101">
        <v>1.49</v>
      </c>
      <c r="M59" s="101">
        <v>0.75</v>
      </c>
      <c r="N59" s="126">
        <v>8345.579429874588</v>
      </c>
      <c r="O59" s="126">
        <v>3339.0</v>
      </c>
      <c r="P59" s="125">
        <v>0.4966442953020134</v>
      </c>
      <c r="Q59" s="17">
        <v>4488.0</v>
      </c>
      <c r="R59" s="102">
        <v>0.9919786096256684</v>
      </c>
      <c r="S59" s="101">
        <v>1.7880615735461827</v>
      </c>
      <c r="T59" s="17" t="s">
        <v>79</v>
      </c>
      <c r="U59" s="105"/>
      <c r="V59" s="105"/>
      <c r="W59" s="105"/>
      <c r="X59" s="105"/>
      <c r="Y59" s="105"/>
      <c r="Z59" s="105"/>
    </row>
    <row r="60" ht="15.75" customHeight="1">
      <c r="A60" s="124" t="s">
        <v>199</v>
      </c>
      <c r="B60" s="17" t="s">
        <v>200</v>
      </c>
      <c r="C60" s="17" t="s">
        <v>47</v>
      </c>
      <c r="D60" s="17" t="s">
        <v>78</v>
      </c>
      <c r="E60" s="17" t="s">
        <v>74</v>
      </c>
      <c r="F60" s="106">
        <v>5022.450000000009</v>
      </c>
      <c r="G60" s="106">
        <v>4788.850000000006</v>
      </c>
      <c r="H60" s="17">
        <v>4452.0</v>
      </c>
      <c r="I60" s="17">
        <v>2665.0</v>
      </c>
      <c r="J60" s="125">
        <v>0.598607367475292</v>
      </c>
      <c r="K60" s="125">
        <v>0.04651116486973539</v>
      </c>
      <c r="L60" s="101">
        <v>1.49</v>
      </c>
      <c r="M60" s="101">
        <v>0.75</v>
      </c>
      <c r="N60" s="126">
        <v>8390.224165103204</v>
      </c>
      <c r="O60" s="126">
        <v>3339.0</v>
      </c>
      <c r="P60" s="125">
        <v>0.4966442953020134</v>
      </c>
      <c r="Q60" s="17">
        <v>4488.0</v>
      </c>
      <c r="R60" s="102">
        <v>0.9919786096256684</v>
      </c>
      <c r="S60" s="101">
        <v>1.7969418386491578</v>
      </c>
      <c r="T60" s="17" t="s">
        <v>79</v>
      </c>
      <c r="U60" s="105"/>
      <c r="V60" s="105"/>
      <c r="W60" s="105"/>
      <c r="X60" s="105"/>
      <c r="Y60" s="105"/>
      <c r="Z60" s="105"/>
    </row>
    <row r="61" ht="15.75" customHeight="1">
      <c r="A61" s="124" t="s">
        <v>201</v>
      </c>
      <c r="B61" s="17" t="s">
        <v>202</v>
      </c>
      <c r="C61" s="17" t="s">
        <v>47</v>
      </c>
      <c r="D61" s="17" t="s">
        <v>78</v>
      </c>
      <c r="E61" s="17" t="s">
        <v>74</v>
      </c>
      <c r="F61" s="106">
        <v>8069.070000000001</v>
      </c>
      <c r="G61" s="106">
        <v>7455.0700000000015</v>
      </c>
      <c r="H61" s="17">
        <v>8784.0</v>
      </c>
      <c r="I61" s="17">
        <v>1918.0</v>
      </c>
      <c r="J61" s="125">
        <v>0.21835154826958106</v>
      </c>
      <c r="K61" s="125">
        <v>0.07609303178681048</v>
      </c>
      <c r="L61" s="101">
        <v>3.49</v>
      </c>
      <c r="M61" s="101">
        <v>1.81</v>
      </c>
      <c r="N61" s="126">
        <v>36954.48950990616</v>
      </c>
      <c r="O61" s="126">
        <v>15899.04</v>
      </c>
      <c r="P61" s="125">
        <v>0.48137535816618915</v>
      </c>
      <c r="Q61" s="17">
        <v>8814.0</v>
      </c>
      <c r="R61" s="102">
        <v>0.9965963240299524</v>
      </c>
      <c r="S61" s="101">
        <v>3.886897810218979</v>
      </c>
      <c r="T61" s="17" t="s">
        <v>79</v>
      </c>
      <c r="U61" s="105"/>
      <c r="V61" s="105"/>
      <c r="W61" s="105"/>
      <c r="X61" s="105"/>
      <c r="Y61" s="105"/>
      <c r="Z61" s="105"/>
    </row>
    <row r="62" ht="15.75" customHeight="1">
      <c r="A62" s="124" t="s">
        <v>203</v>
      </c>
      <c r="B62" s="17" t="s">
        <v>204</v>
      </c>
      <c r="C62" s="17" t="s">
        <v>47</v>
      </c>
      <c r="D62" s="17" t="s">
        <v>78</v>
      </c>
      <c r="E62" s="17" t="s">
        <v>74</v>
      </c>
      <c r="F62" s="106">
        <v>13816.96</v>
      </c>
      <c r="G62" s="106">
        <v>12827.959999999997</v>
      </c>
      <c r="H62" s="17">
        <v>8784.0</v>
      </c>
      <c r="I62" s="17">
        <v>3304.0</v>
      </c>
      <c r="J62" s="125">
        <v>0.3761384335154827</v>
      </c>
      <c r="K62" s="125">
        <v>0.07157869748483037</v>
      </c>
      <c r="L62" s="101">
        <v>3.49</v>
      </c>
      <c r="M62" s="101">
        <v>1.81</v>
      </c>
      <c r="N62" s="126">
        <v>36733.70963680387</v>
      </c>
      <c r="O62" s="126">
        <v>15899.04</v>
      </c>
      <c r="P62" s="125">
        <v>0.48137535816618915</v>
      </c>
      <c r="Q62" s="17">
        <v>8814.0</v>
      </c>
      <c r="R62" s="102">
        <v>0.9965963240299524</v>
      </c>
      <c r="S62" s="101">
        <v>3.8825544794188853</v>
      </c>
      <c r="T62" s="17" t="s">
        <v>79</v>
      </c>
      <c r="U62" s="105"/>
      <c r="V62" s="105"/>
      <c r="W62" s="105"/>
      <c r="X62" s="105"/>
      <c r="Y62" s="105"/>
      <c r="Z62" s="105"/>
    </row>
    <row r="63" ht="15.75" customHeight="1">
      <c r="A63" s="124" t="s">
        <v>205</v>
      </c>
      <c r="B63" s="17" t="s">
        <v>206</v>
      </c>
      <c r="C63" s="17" t="s">
        <v>48</v>
      </c>
      <c r="D63" s="17" t="s">
        <v>124</v>
      </c>
      <c r="E63" s="17" t="s">
        <v>74</v>
      </c>
      <c r="F63" s="106">
        <v>8626.459999999992</v>
      </c>
      <c r="G63" s="106">
        <v>8032.8599999999915</v>
      </c>
      <c r="H63" s="17">
        <v>2916.0</v>
      </c>
      <c r="I63" s="17">
        <v>904.0</v>
      </c>
      <c r="J63" s="125">
        <v>0.3100137174211248</v>
      </c>
      <c r="K63" s="125">
        <v>0.06881154030738001</v>
      </c>
      <c r="L63" s="101">
        <v>8.49</v>
      </c>
      <c r="M63" s="101">
        <v>3.98</v>
      </c>
      <c r="N63" s="126">
        <v>27826.059026548646</v>
      </c>
      <c r="O63" s="126">
        <v>11605.68</v>
      </c>
      <c r="P63" s="125">
        <v>0.5312131919905771</v>
      </c>
      <c r="Q63" s="17">
        <v>2928.0</v>
      </c>
      <c r="R63" s="102">
        <v>0.9959016393442623</v>
      </c>
      <c r="S63" s="101">
        <v>8.885907079646008</v>
      </c>
      <c r="T63" s="17" t="s">
        <v>92</v>
      </c>
      <c r="U63" s="105"/>
      <c r="V63" s="105"/>
      <c r="W63" s="105"/>
      <c r="X63" s="105"/>
      <c r="Y63" s="105"/>
      <c r="Z63" s="105"/>
    </row>
    <row r="64" ht="15.75" customHeight="1">
      <c r="A64" s="124" t="s">
        <v>207</v>
      </c>
      <c r="B64" s="17" t="s">
        <v>208</v>
      </c>
      <c r="C64" s="17" t="s">
        <v>48</v>
      </c>
      <c r="D64" s="17" t="s">
        <v>124</v>
      </c>
      <c r="E64" s="17" t="s">
        <v>74</v>
      </c>
      <c r="F64" s="106">
        <v>11877.989999999998</v>
      </c>
      <c r="G64" s="106">
        <v>10345.09</v>
      </c>
      <c r="H64" s="17">
        <v>6072.0</v>
      </c>
      <c r="I64" s="17">
        <v>3351.0</v>
      </c>
      <c r="J64" s="125">
        <v>0.5518774703557312</v>
      </c>
      <c r="K64" s="125">
        <v>0.1290538213957073</v>
      </c>
      <c r="L64" s="101">
        <v>2.99</v>
      </c>
      <c r="M64" s="101">
        <v>1.53</v>
      </c>
      <c r="N64" s="126">
        <v>21522.87534467323</v>
      </c>
      <c r="O64" s="126">
        <v>9290.16</v>
      </c>
      <c r="P64" s="125">
        <v>0.4882943143812709</v>
      </c>
      <c r="Q64" s="17">
        <v>6084.0</v>
      </c>
      <c r="R64" s="102">
        <v>0.9980276134122288</v>
      </c>
      <c r="S64" s="101">
        <v>3.0871650253655627</v>
      </c>
      <c r="T64" s="17" t="s">
        <v>92</v>
      </c>
      <c r="U64" s="105"/>
      <c r="V64" s="105"/>
      <c r="W64" s="105"/>
      <c r="X64" s="105"/>
      <c r="Y64" s="105"/>
      <c r="Z64" s="105"/>
    </row>
    <row r="65" ht="15.75" customHeight="1">
      <c r="A65" s="124" t="s">
        <v>209</v>
      </c>
      <c r="B65" s="17" t="s">
        <v>210</v>
      </c>
      <c r="C65" s="17" t="s">
        <v>48</v>
      </c>
      <c r="D65" s="17" t="s">
        <v>124</v>
      </c>
      <c r="E65" s="17" t="s">
        <v>74</v>
      </c>
      <c r="F65" s="106">
        <v>5325.2300000000005</v>
      </c>
      <c r="G65" s="106">
        <v>4686.930000000002</v>
      </c>
      <c r="H65" s="17">
        <v>4740.0</v>
      </c>
      <c r="I65" s="17">
        <v>1527.0</v>
      </c>
      <c r="J65" s="125">
        <v>0.3221518987341772</v>
      </c>
      <c r="K65" s="125">
        <v>0.11986336740384895</v>
      </c>
      <c r="L65" s="101">
        <v>2.99</v>
      </c>
      <c r="M65" s="101">
        <v>1.47</v>
      </c>
      <c r="N65" s="126">
        <v>16530.183497053047</v>
      </c>
      <c r="O65" s="126">
        <v>6967.8</v>
      </c>
      <c r="P65" s="125">
        <v>0.5083612040133779</v>
      </c>
      <c r="Q65" s="17">
        <v>4764.0</v>
      </c>
      <c r="R65" s="102">
        <v>0.9949622166246851</v>
      </c>
      <c r="S65" s="101">
        <v>3.069371316306485</v>
      </c>
      <c r="T65" s="17" t="s">
        <v>92</v>
      </c>
      <c r="U65" s="105"/>
      <c r="V65" s="105"/>
      <c r="W65" s="105"/>
      <c r="X65" s="105"/>
      <c r="Y65" s="105"/>
      <c r="Z65" s="105"/>
    </row>
    <row r="66" ht="15.75" customHeight="1">
      <c r="A66" s="124" t="s">
        <v>211</v>
      </c>
      <c r="B66" s="17" t="s">
        <v>212</v>
      </c>
      <c r="C66" s="17" t="s">
        <v>48</v>
      </c>
      <c r="D66" s="17" t="s">
        <v>124</v>
      </c>
      <c r="E66" s="17" t="s">
        <v>74</v>
      </c>
      <c r="F66" s="106">
        <v>9864.08999999998</v>
      </c>
      <c r="G66" s="106">
        <v>8634.490000000002</v>
      </c>
      <c r="H66" s="17">
        <v>3552.0</v>
      </c>
      <c r="I66" s="17">
        <v>2151.0</v>
      </c>
      <c r="J66" s="125">
        <v>0.6055743243243243</v>
      </c>
      <c r="K66" s="125">
        <v>0.12465417489094088</v>
      </c>
      <c r="L66" s="101">
        <v>3.99</v>
      </c>
      <c r="M66" s="101">
        <v>1.92</v>
      </c>
      <c r="N66" s="126">
        <v>16288.818075313775</v>
      </c>
      <c r="O66" s="126">
        <v>6819.84</v>
      </c>
      <c r="P66" s="125">
        <v>0.518796992481203</v>
      </c>
      <c r="Q66" s="17">
        <v>3564.0</v>
      </c>
      <c r="R66" s="102">
        <v>0.9966329966329966</v>
      </c>
      <c r="S66" s="101">
        <v>4.014174802417481</v>
      </c>
      <c r="T66" s="17" t="s">
        <v>92</v>
      </c>
      <c r="U66" s="105"/>
      <c r="V66" s="105"/>
      <c r="W66" s="105"/>
      <c r="X66" s="105"/>
      <c r="Y66" s="105"/>
      <c r="Z66" s="105"/>
    </row>
    <row r="67" ht="15.75" customHeight="1">
      <c r="A67" s="124" t="s">
        <v>213</v>
      </c>
      <c r="B67" s="17" t="s">
        <v>214</v>
      </c>
      <c r="C67" s="17" t="s">
        <v>48</v>
      </c>
      <c r="D67" s="17" t="s">
        <v>109</v>
      </c>
      <c r="E67" s="17" t="s">
        <v>74</v>
      </c>
      <c r="F67" s="106">
        <v>5681.279999999999</v>
      </c>
      <c r="G67" s="106">
        <v>5111.879999999999</v>
      </c>
      <c r="H67" s="17">
        <v>2508.0</v>
      </c>
      <c r="I67" s="17">
        <v>972.0</v>
      </c>
      <c r="J67" s="125">
        <v>0.3875598086124402</v>
      </c>
      <c r="K67" s="125">
        <v>0.10022389320716452</v>
      </c>
      <c r="L67" s="101">
        <v>4.99</v>
      </c>
      <c r="M67" s="101">
        <v>2.58</v>
      </c>
      <c r="N67" s="126">
        <v>14659.10518518518</v>
      </c>
      <c r="O67" s="126">
        <v>6470.64</v>
      </c>
      <c r="P67" s="125">
        <v>0.48296593186372744</v>
      </c>
      <c r="Q67" s="17">
        <v>2544.0</v>
      </c>
      <c r="R67" s="102">
        <v>0.9858490566037735</v>
      </c>
      <c r="S67" s="101">
        <v>5.259135802469135</v>
      </c>
      <c r="T67" s="17" t="s">
        <v>92</v>
      </c>
      <c r="U67" s="105"/>
      <c r="V67" s="105"/>
      <c r="W67" s="105"/>
      <c r="X67" s="105"/>
      <c r="Y67" s="105"/>
      <c r="Z67" s="105"/>
    </row>
    <row r="68" ht="15.75" customHeight="1">
      <c r="A68" s="124" t="s">
        <v>215</v>
      </c>
      <c r="B68" s="17" t="s">
        <v>216</v>
      </c>
      <c r="C68" s="17" t="s">
        <v>48</v>
      </c>
      <c r="D68" s="17" t="s">
        <v>109</v>
      </c>
      <c r="E68" s="17" t="s">
        <v>74</v>
      </c>
      <c r="F68" s="106">
        <v>13481.83999999999</v>
      </c>
      <c r="G68" s="106">
        <v>12119.839999999995</v>
      </c>
      <c r="H68" s="17">
        <v>6564.0</v>
      </c>
      <c r="I68" s="17">
        <v>1755.0</v>
      </c>
      <c r="J68" s="125">
        <v>0.2673674588665448</v>
      </c>
      <c r="K68" s="125">
        <v>0.1010247859342639</v>
      </c>
      <c r="L68" s="101">
        <v>6.49</v>
      </c>
      <c r="M68" s="101">
        <v>3.3</v>
      </c>
      <c r="N68" s="126">
        <v>50424.38618803415</v>
      </c>
      <c r="O68" s="126">
        <v>21661.199999999997</v>
      </c>
      <c r="P68" s="125">
        <v>0.4915254237288136</v>
      </c>
      <c r="Q68" s="17">
        <v>6588.0</v>
      </c>
      <c r="R68" s="102">
        <v>0.9963570127504554</v>
      </c>
      <c r="S68" s="101">
        <v>6.905891737891735</v>
      </c>
      <c r="T68" s="17" t="s">
        <v>95</v>
      </c>
      <c r="U68" s="105"/>
      <c r="V68" s="105"/>
      <c r="W68" s="105"/>
      <c r="X68" s="105"/>
      <c r="Y68" s="105"/>
      <c r="Z68" s="105"/>
    </row>
    <row r="69" ht="15.75" customHeight="1">
      <c r="A69" s="124" t="s">
        <v>217</v>
      </c>
      <c r="B69" s="17" t="s">
        <v>218</v>
      </c>
      <c r="C69" s="17" t="s">
        <v>48</v>
      </c>
      <c r="D69" s="17" t="s">
        <v>106</v>
      </c>
      <c r="E69" s="17" t="s">
        <v>74</v>
      </c>
      <c r="F69" s="106">
        <v>37775.80999999994</v>
      </c>
      <c r="G69" s="106">
        <v>34203.00999999994</v>
      </c>
      <c r="H69" s="17">
        <v>11112.0</v>
      </c>
      <c r="I69" s="17">
        <v>4794.0</v>
      </c>
      <c r="J69" s="125">
        <v>0.4314254859611231</v>
      </c>
      <c r="K69" s="125">
        <v>0.09457904410256213</v>
      </c>
      <c r="L69" s="101">
        <v>6.99</v>
      </c>
      <c r="M69" s="101">
        <v>3.4</v>
      </c>
      <c r="N69" s="126">
        <v>87560.45071339159</v>
      </c>
      <c r="O69" s="126">
        <v>37780.799999999996</v>
      </c>
      <c r="P69" s="125">
        <v>0.5135908440629471</v>
      </c>
      <c r="Q69" s="17">
        <v>11100.0</v>
      </c>
      <c r="R69" s="102">
        <v>1.001081081081081</v>
      </c>
      <c r="S69" s="101">
        <v>7.134545264914463</v>
      </c>
      <c r="T69" s="17" t="s">
        <v>95</v>
      </c>
      <c r="U69" s="105"/>
      <c r="V69" s="105"/>
      <c r="W69" s="105"/>
      <c r="X69" s="105"/>
      <c r="Y69" s="105"/>
      <c r="Z69" s="105"/>
    </row>
    <row r="70" ht="15.75" customHeight="1">
      <c r="A70" s="124" t="s">
        <v>219</v>
      </c>
      <c r="B70" s="17" t="s">
        <v>220</v>
      </c>
      <c r="C70" s="17" t="s">
        <v>48</v>
      </c>
      <c r="D70" s="17" t="s">
        <v>221</v>
      </c>
      <c r="E70" s="17" t="s">
        <v>74</v>
      </c>
      <c r="F70" s="106">
        <v>6041.449999999993</v>
      </c>
      <c r="G70" s="106">
        <v>5617.449999999994</v>
      </c>
      <c r="H70" s="17">
        <v>2976.0</v>
      </c>
      <c r="I70" s="17">
        <v>357.0</v>
      </c>
      <c r="J70" s="125">
        <v>0.11995967741935484</v>
      </c>
      <c r="K70" s="125">
        <v>0.07018182721035504</v>
      </c>
      <c r="L70" s="101">
        <v>16.99</v>
      </c>
      <c r="M70" s="101">
        <v>9.4</v>
      </c>
      <c r="N70" s="126">
        <v>50362.33949579827</v>
      </c>
      <c r="O70" s="126">
        <v>27974.4</v>
      </c>
      <c r="P70" s="125">
        <v>0.44673337257210116</v>
      </c>
      <c r="Q70" s="17">
        <v>3048.0</v>
      </c>
      <c r="R70" s="102">
        <v>0.9763779527559056</v>
      </c>
      <c r="S70" s="101">
        <v>15.735154061624634</v>
      </c>
      <c r="T70" s="17" t="s">
        <v>95</v>
      </c>
      <c r="U70" s="105"/>
      <c r="V70" s="105"/>
      <c r="W70" s="105"/>
      <c r="X70" s="105"/>
      <c r="Y70" s="105"/>
      <c r="Z70" s="105"/>
    </row>
    <row r="71" ht="15.75" customHeight="1">
      <c r="A71" s="124" t="s">
        <v>222</v>
      </c>
      <c r="B71" s="17" t="s">
        <v>223</v>
      </c>
      <c r="C71" s="17" t="s">
        <v>48</v>
      </c>
      <c r="D71" s="17" t="s">
        <v>224</v>
      </c>
      <c r="E71" s="17" t="s">
        <v>74</v>
      </c>
      <c r="F71" s="106">
        <v>55021.28999999995</v>
      </c>
      <c r="G71" s="106">
        <v>49599.05999999993</v>
      </c>
      <c r="H71" s="17">
        <v>12552.0</v>
      </c>
      <c r="I71" s="17">
        <v>7901.0</v>
      </c>
      <c r="J71" s="125">
        <v>0.6294614404079031</v>
      </c>
      <c r="K71" s="125">
        <v>0.09854785302198521</v>
      </c>
      <c r="L71" s="101">
        <v>5.99</v>
      </c>
      <c r="M71" s="101">
        <v>2.84</v>
      </c>
      <c r="N71" s="126">
        <v>87410.10404758883</v>
      </c>
      <c r="O71" s="126">
        <v>35647.68</v>
      </c>
      <c r="P71" s="125">
        <v>0.5258764607679466</v>
      </c>
      <c r="Q71" s="17">
        <v>12684.0</v>
      </c>
      <c r="R71" s="102">
        <v>0.9895931882686849</v>
      </c>
      <c r="S71" s="101">
        <v>6.277567396532076</v>
      </c>
      <c r="T71" s="17" t="s">
        <v>225</v>
      </c>
      <c r="U71" s="105"/>
      <c r="V71" s="105"/>
      <c r="W71" s="105"/>
      <c r="X71" s="105"/>
      <c r="Y71" s="105"/>
      <c r="Z71" s="105"/>
    </row>
    <row r="72" ht="15.75" customHeight="1">
      <c r="A72" s="124" t="s">
        <v>226</v>
      </c>
      <c r="B72" s="17" t="s">
        <v>227</v>
      </c>
      <c r="C72" s="17" t="s">
        <v>48</v>
      </c>
      <c r="D72" s="17" t="s">
        <v>224</v>
      </c>
      <c r="E72" s="17" t="s">
        <v>74</v>
      </c>
      <c r="F72" s="106">
        <v>34884.50999999999</v>
      </c>
      <c r="G72" s="106">
        <v>31373.009999999973</v>
      </c>
      <c r="H72" s="17">
        <v>8448.0</v>
      </c>
      <c r="I72" s="17">
        <v>4934.0</v>
      </c>
      <c r="J72" s="125">
        <v>0.5840435606060606</v>
      </c>
      <c r="K72" s="125">
        <v>0.10066072305444496</v>
      </c>
      <c r="L72" s="101">
        <v>5.99</v>
      </c>
      <c r="M72" s="101">
        <v>2.84</v>
      </c>
      <c r="N72" s="126">
        <v>59729.2947871909</v>
      </c>
      <c r="O72" s="126">
        <v>23992.32</v>
      </c>
      <c r="P72" s="125">
        <v>0.5258764607679466</v>
      </c>
      <c r="Q72" s="17">
        <v>8100.0</v>
      </c>
      <c r="R72" s="102">
        <v>1.0429629629629629</v>
      </c>
      <c r="S72" s="101">
        <v>6.358534657478714</v>
      </c>
      <c r="T72" s="17" t="s">
        <v>225</v>
      </c>
      <c r="U72" s="105"/>
      <c r="V72" s="105"/>
      <c r="W72" s="105"/>
      <c r="X72" s="105"/>
      <c r="Y72" s="105"/>
      <c r="Z72" s="105"/>
    </row>
    <row r="73" ht="15.75" customHeight="1">
      <c r="A73" s="124" t="s">
        <v>228</v>
      </c>
      <c r="B73" s="17" t="s">
        <v>229</v>
      </c>
      <c r="C73" s="17" t="s">
        <v>48</v>
      </c>
      <c r="D73" s="17" t="s">
        <v>109</v>
      </c>
      <c r="E73" s="17" t="s">
        <v>74</v>
      </c>
      <c r="F73" s="106">
        <v>4782.6499999999905</v>
      </c>
      <c r="G73" s="106">
        <v>4365.649999999991</v>
      </c>
      <c r="H73" s="17">
        <v>1788.0</v>
      </c>
      <c r="I73" s="17">
        <v>435.0</v>
      </c>
      <c r="J73" s="125">
        <v>0.24328859060402686</v>
      </c>
      <c r="K73" s="125">
        <v>0.08719015608501557</v>
      </c>
      <c r="L73" s="101">
        <v>10.99</v>
      </c>
      <c r="M73" s="101">
        <v>6.05</v>
      </c>
      <c r="N73" s="126">
        <v>19658.340689655135</v>
      </c>
      <c r="O73" s="126">
        <v>10817.4</v>
      </c>
      <c r="P73" s="125">
        <v>0.44949954504094636</v>
      </c>
      <c r="Q73" s="17">
        <v>1800.0</v>
      </c>
      <c r="R73" s="102">
        <v>0.9933333333333333</v>
      </c>
      <c r="S73" s="101">
        <v>10.035977011494234</v>
      </c>
      <c r="T73" s="17" t="s">
        <v>89</v>
      </c>
      <c r="U73" s="105"/>
      <c r="V73" s="105"/>
      <c r="W73" s="105"/>
      <c r="X73" s="105"/>
      <c r="Y73" s="105"/>
      <c r="Z73" s="105"/>
    </row>
    <row r="74" ht="15.75" customHeight="1">
      <c r="A74" s="124" t="s">
        <v>230</v>
      </c>
      <c r="B74" s="17" t="s">
        <v>231</v>
      </c>
      <c r="C74" s="17" t="s">
        <v>48</v>
      </c>
      <c r="D74" s="17" t="s">
        <v>109</v>
      </c>
      <c r="E74" s="17" t="s">
        <v>74</v>
      </c>
      <c r="F74" s="106">
        <v>13714.509999999977</v>
      </c>
      <c r="G74" s="106">
        <v>12778.509999999977</v>
      </c>
      <c r="H74" s="17">
        <v>3864.0</v>
      </c>
      <c r="I74" s="17">
        <v>849.0</v>
      </c>
      <c r="J74" s="125">
        <v>0.21972049689440995</v>
      </c>
      <c r="K74" s="125">
        <v>0.06824888384637884</v>
      </c>
      <c r="L74" s="101">
        <v>14.99</v>
      </c>
      <c r="M74" s="101">
        <v>8.3</v>
      </c>
      <c r="N74" s="126">
        <v>62417.9819081271</v>
      </c>
      <c r="O74" s="126">
        <v>32071.200000000004</v>
      </c>
      <c r="P74" s="125">
        <v>0.44629753168779185</v>
      </c>
      <c r="Q74" s="17">
        <v>3888.0</v>
      </c>
      <c r="R74" s="102">
        <v>0.9938271604938271</v>
      </c>
      <c r="S74" s="101">
        <v>15.051248527679595</v>
      </c>
      <c r="T74" s="17" t="s">
        <v>89</v>
      </c>
      <c r="U74" s="105"/>
      <c r="V74" s="105"/>
      <c r="W74" s="105"/>
      <c r="X74" s="105"/>
      <c r="Y74" s="105"/>
      <c r="Z74" s="105"/>
    </row>
    <row r="75" ht="15.75" customHeight="1">
      <c r="A75" s="124" t="s">
        <v>232</v>
      </c>
      <c r="B75" s="17" t="s">
        <v>233</v>
      </c>
      <c r="C75" s="17" t="s">
        <v>48</v>
      </c>
      <c r="D75" s="17" t="s">
        <v>109</v>
      </c>
      <c r="E75" s="17" t="s">
        <v>74</v>
      </c>
      <c r="F75" s="106">
        <v>8811.849999999991</v>
      </c>
      <c r="G75" s="106">
        <v>8166.249999999996</v>
      </c>
      <c r="H75" s="17">
        <v>3948.0</v>
      </c>
      <c r="I75" s="17">
        <v>1405.0</v>
      </c>
      <c r="J75" s="125">
        <v>0.3558763931104357</v>
      </c>
      <c r="K75" s="125">
        <v>0.07326497840975454</v>
      </c>
      <c r="L75" s="101">
        <v>5.49</v>
      </c>
      <c r="M75" s="101">
        <v>2.61</v>
      </c>
      <c r="N75" s="126">
        <v>24760.984911032003</v>
      </c>
      <c r="O75" s="126">
        <v>10304.279999999999</v>
      </c>
      <c r="P75" s="125">
        <v>0.5245901639344263</v>
      </c>
      <c r="Q75" s="17">
        <v>3924.0</v>
      </c>
      <c r="R75" s="102">
        <v>1.0061162079510704</v>
      </c>
      <c r="S75" s="101">
        <v>5.8122775800711715</v>
      </c>
      <c r="T75" s="17" t="s">
        <v>92</v>
      </c>
      <c r="U75" s="105"/>
      <c r="V75" s="105"/>
      <c r="W75" s="105"/>
      <c r="X75" s="105"/>
      <c r="Y75" s="105"/>
      <c r="Z75" s="105"/>
    </row>
    <row r="76" ht="15.75" customHeight="1">
      <c r="A76" s="124" t="s">
        <v>234</v>
      </c>
      <c r="B76" s="17" t="s">
        <v>235</v>
      </c>
      <c r="C76" s="17" t="s">
        <v>48</v>
      </c>
      <c r="D76" s="17" t="s">
        <v>109</v>
      </c>
      <c r="E76" s="17" t="s">
        <v>74</v>
      </c>
      <c r="F76" s="106">
        <v>4158.089999999998</v>
      </c>
      <c r="G76" s="106">
        <v>3915.0899999999997</v>
      </c>
      <c r="H76" s="17">
        <v>2724.0</v>
      </c>
      <c r="I76" s="17">
        <v>391.0</v>
      </c>
      <c r="J76" s="125">
        <v>0.14353891336270191</v>
      </c>
      <c r="K76" s="125">
        <v>0.05844029350014035</v>
      </c>
      <c r="L76" s="101">
        <v>9.99</v>
      </c>
      <c r="M76" s="101">
        <v>4.83</v>
      </c>
      <c r="N76" s="126">
        <v>28968.381483375946</v>
      </c>
      <c r="O76" s="126">
        <v>13156.92</v>
      </c>
      <c r="P76" s="125">
        <v>0.5165165165165165</v>
      </c>
      <c r="Q76" s="17">
        <v>2730.0</v>
      </c>
      <c r="R76" s="102">
        <v>0.9978021978021978</v>
      </c>
      <c r="S76" s="101">
        <v>10.0130179028133</v>
      </c>
      <c r="T76" s="17" t="s">
        <v>92</v>
      </c>
      <c r="U76" s="105"/>
      <c r="V76" s="105"/>
      <c r="W76" s="105"/>
      <c r="X76" s="105"/>
      <c r="Y76" s="105"/>
      <c r="Z76" s="105"/>
    </row>
    <row r="77" ht="15.75" customHeight="1">
      <c r="A77" s="124" t="s">
        <v>236</v>
      </c>
      <c r="B77" s="17" t="s">
        <v>237</v>
      </c>
      <c r="C77" s="17" t="s">
        <v>48</v>
      </c>
      <c r="D77" s="17" t="s">
        <v>109</v>
      </c>
      <c r="E77" s="17" t="s">
        <v>74</v>
      </c>
      <c r="F77" s="106">
        <v>13639.85999999999</v>
      </c>
      <c r="G77" s="106">
        <v>11947.89999999999</v>
      </c>
      <c r="H77" s="17">
        <v>5040.0</v>
      </c>
      <c r="I77" s="17">
        <v>1714.0</v>
      </c>
      <c r="J77" s="125">
        <v>0.3400793650793651</v>
      </c>
      <c r="K77" s="125">
        <v>0.12404526146162798</v>
      </c>
      <c r="L77" s="101">
        <v>6.49</v>
      </c>
      <c r="M77" s="101">
        <v>3.25</v>
      </c>
      <c r="N77" s="126">
        <v>40107.87304550756</v>
      </c>
      <c r="O77" s="126">
        <v>16380.0</v>
      </c>
      <c r="P77" s="125">
        <v>0.4992295839753467</v>
      </c>
      <c r="Q77" s="17">
        <v>5028.0</v>
      </c>
      <c r="R77" s="102">
        <v>1.0023866348448687</v>
      </c>
      <c r="S77" s="101">
        <v>6.9707701283547205</v>
      </c>
      <c r="T77" s="17" t="s">
        <v>95</v>
      </c>
      <c r="U77" s="105"/>
      <c r="V77" s="105"/>
      <c r="W77" s="105"/>
      <c r="X77" s="105"/>
      <c r="Y77" s="105"/>
      <c r="Z77" s="105"/>
    </row>
    <row r="78" ht="15.75" customHeight="1">
      <c r="A78" s="124" t="s">
        <v>238</v>
      </c>
      <c r="B78" s="17" t="s">
        <v>239</v>
      </c>
      <c r="C78" s="17" t="s">
        <v>48</v>
      </c>
      <c r="D78" s="17" t="s">
        <v>109</v>
      </c>
      <c r="E78" s="17" t="s">
        <v>74</v>
      </c>
      <c r="F78" s="106">
        <v>9787.869999999988</v>
      </c>
      <c r="G78" s="106">
        <v>8683.369999999994</v>
      </c>
      <c r="H78" s="17">
        <v>4956.0</v>
      </c>
      <c r="I78" s="17">
        <v>1043.0</v>
      </c>
      <c r="J78" s="125">
        <v>0.21045197740112995</v>
      </c>
      <c r="K78" s="125">
        <v>0.1128437545655997</v>
      </c>
      <c r="L78" s="101">
        <v>7.99</v>
      </c>
      <c r="M78" s="101">
        <v>4.5</v>
      </c>
      <c r="N78" s="126">
        <v>46508.80510067109</v>
      </c>
      <c r="O78" s="126">
        <v>22302.0</v>
      </c>
      <c r="P78" s="125">
        <v>0.4367959949937422</v>
      </c>
      <c r="Q78" s="17">
        <v>4872.0</v>
      </c>
      <c r="R78" s="102">
        <v>1.0172413793103448</v>
      </c>
      <c r="S78" s="101">
        <v>8.325378715244481</v>
      </c>
      <c r="T78" s="17" t="s">
        <v>89</v>
      </c>
      <c r="U78" s="105"/>
      <c r="V78" s="105"/>
      <c r="W78" s="105"/>
      <c r="X78" s="105"/>
      <c r="Y78" s="105"/>
      <c r="Z78" s="105"/>
    </row>
    <row r="79" ht="15.75" customHeight="1">
      <c r="A79" s="124" t="s">
        <v>240</v>
      </c>
      <c r="B79" s="17" t="s">
        <v>241</v>
      </c>
      <c r="C79" s="17" t="s">
        <v>48</v>
      </c>
      <c r="D79" s="17" t="s">
        <v>109</v>
      </c>
      <c r="E79" s="17" t="s">
        <v>74</v>
      </c>
      <c r="F79" s="106">
        <v>3376.2599999999998</v>
      </c>
      <c r="G79" s="106">
        <v>2982.0600000000013</v>
      </c>
      <c r="H79" s="17">
        <v>3780.0</v>
      </c>
      <c r="I79" s="17">
        <v>564.0</v>
      </c>
      <c r="J79" s="125">
        <v>0.1492063492063492</v>
      </c>
      <c r="K79" s="125">
        <v>0.11675641093991529</v>
      </c>
      <c r="L79" s="101">
        <v>4.99</v>
      </c>
      <c r="M79" s="101">
        <v>2.82</v>
      </c>
      <c r="N79" s="126">
        <v>22628.12553191489</v>
      </c>
      <c r="O79" s="126">
        <v>10659.599999999999</v>
      </c>
      <c r="P79" s="125">
        <v>0.43486973947895796</v>
      </c>
      <c r="Q79" s="17">
        <v>3816.0</v>
      </c>
      <c r="R79" s="102">
        <v>0.9905660377358491</v>
      </c>
      <c r="S79" s="101">
        <v>5.287340425531918</v>
      </c>
      <c r="T79" s="17" t="s">
        <v>92</v>
      </c>
      <c r="U79" s="105"/>
      <c r="V79" s="105"/>
      <c r="W79" s="105"/>
      <c r="X79" s="105"/>
      <c r="Y79" s="105"/>
      <c r="Z79" s="105"/>
    </row>
    <row r="80" ht="15.75" customHeight="1">
      <c r="A80" s="124" t="s">
        <v>242</v>
      </c>
      <c r="B80" s="17" t="s">
        <v>243</v>
      </c>
      <c r="C80" s="17" t="s">
        <v>48</v>
      </c>
      <c r="D80" s="17" t="s">
        <v>109</v>
      </c>
      <c r="E80" s="17" t="s">
        <v>74</v>
      </c>
      <c r="F80" s="106">
        <v>3302.7299999999996</v>
      </c>
      <c r="G80" s="106">
        <v>2862.429999999998</v>
      </c>
      <c r="H80" s="17">
        <v>2700.0</v>
      </c>
      <c r="I80" s="17">
        <v>416.0</v>
      </c>
      <c r="J80" s="125">
        <v>0.15407407407407409</v>
      </c>
      <c r="K80" s="125">
        <v>0.1333139554247551</v>
      </c>
      <c r="L80" s="101">
        <v>6.49</v>
      </c>
      <c r="M80" s="101">
        <v>3.27</v>
      </c>
      <c r="N80" s="126">
        <v>21435.987980769227</v>
      </c>
      <c r="O80" s="126">
        <v>8829.0</v>
      </c>
      <c r="P80" s="125">
        <v>0.49614791987673346</v>
      </c>
      <c r="Q80" s="17">
        <v>2796.0</v>
      </c>
      <c r="R80" s="102">
        <v>0.9656652360515021</v>
      </c>
      <c r="S80" s="101">
        <v>6.880841346153842</v>
      </c>
      <c r="T80" s="17" t="s">
        <v>95</v>
      </c>
      <c r="U80" s="105"/>
      <c r="V80" s="105"/>
      <c r="W80" s="105"/>
      <c r="X80" s="105"/>
      <c r="Y80" s="105"/>
      <c r="Z80" s="105"/>
    </row>
    <row r="81" ht="15.75" customHeight="1">
      <c r="A81" s="124" t="s">
        <v>244</v>
      </c>
      <c r="B81" s="17" t="s">
        <v>245</v>
      </c>
      <c r="C81" s="17" t="s">
        <v>48</v>
      </c>
      <c r="D81" s="17" t="s">
        <v>124</v>
      </c>
      <c r="E81" s="17" t="s">
        <v>74</v>
      </c>
      <c r="F81" s="106">
        <v>5922.65</v>
      </c>
      <c r="G81" s="106">
        <v>4983.150000000001</v>
      </c>
      <c r="H81" s="17">
        <v>3612.0</v>
      </c>
      <c r="I81" s="17">
        <v>1268.0</v>
      </c>
      <c r="J81" s="125">
        <v>0.35105204872646734</v>
      </c>
      <c r="K81" s="125">
        <v>0.1586283167163346</v>
      </c>
      <c r="L81" s="101">
        <v>3.49</v>
      </c>
      <c r="M81" s="101">
        <v>1.8</v>
      </c>
      <c r="N81" s="126">
        <v>16871.14495268139</v>
      </c>
      <c r="O81" s="126">
        <v>6501.6</v>
      </c>
      <c r="P81" s="125">
        <v>0.4842406876790831</v>
      </c>
      <c r="Q81" s="17">
        <v>3588.0</v>
      </c>
      <c r="R81" s="102">
        <v>1.0066889632107023</v>
      </c>
      <c r="S81" s="101">
        <v>3.9299290220820193</v>
      </c>
      <c r="T81" s="17" t="s">
        <v>95</v>
      </c>
      <c r="U81" s="105"/>
      <c r="V81" s="105"/>
      <c r="W81" s="105"/>
      <c r="X81" s="105"/>
      <c r="Y81" s="105"/>
      <c r="Z81" s="105"/>
    </row>
    <row r="82" ht="15.75" customHeight="1">
      <c r="A82" s="124" t="s">
        <v>246</v>
      </c>
      <c r="B82" s="17" t="s">
        <v>247</v>
      </c>
      <c r="C82" s="17" t="s">
        <v>48</v>
      </c>
      <c r="D82" s="17" t="s">
        <v>109</v>
      </c>
      <c r="E82" s="17" t="s">
        <v>74</v>
      </c>
      <c r="F82" s="106">
        <v>12825.839999999993</v>
      </c>
      <c r="G82" s="106">
        <v>11446.239999999996</v>
      </c>
      <c r="H82" s="17">
        <v>4080.0</v>
      </c>
      <c r="I82" s="17">
        <v>1676.0</v>
      </c>
      <c r="J82" s="125">
        <v>0.4107843137254902</v>
      </c>
      <c r="K82" s="125">
        <v>0.10756410496310553</v>
      </c>
      <c r="L82" s="101">
        <v>6.49</v>
      </c>
      <c r="M82" s="101">
        <v>3.15</v>
      </c>
      <c r="N82" s="126">
        <v>31222.808591885423</v>
      </c>
      <c r="O82" s="126">
        <v>12852.0</v>
      </c>
      <c r="P82" s="125">
        <v>0.514637904468413</v>
      </c>
      <c r="Q82" s="17">
        <v>4128.0</v>
      </c>
      <c r="R82" s="102">
        <v>0.9883720930232558</v>
      </c>
      <c r="S82" s="101">
        <v>6.829498806682575</v>
      </c>
      <c r="T82" s="17" t="s">
        <v>95</v>
      </c>
      <c r="U82" s="105"/>
      <c r="V82" s="105"/>
      <c r="W82" s="105"/>
      <c r="X82" s="105"/>
      <c r="Y82" s="105"/>
      <c r="Z82" s="105"/>
    </row>
    <row r="83" ht="15.75" customHeight="1">
      <c r="A83" s="124" t="s">
        <v>248</v>
      </c>
      <c r="B83" s="17" t="s">
        <v>249</v>
      </c>
      <c r="C83" s="17" t="s">
        <v>48</v>
      </c>
      <c r="D83" s="17" t="s">
        <v>109</v>
      </c>
      <c r="E83" s="17" t="s">
        <v>74</v>
      </c>
      <c r="F83" s="106">
        <v>13457.409999999987</v>
      </c>
      <c r="G83" s="106">
        <v>12191.009999999993</v>
      </c>
      <c r="H83" s="17">
        <v>8736.0</v>
      </c>
      <c r="I83" s="17">
        <v>2040.0</v>
      </c>
      <c r="J83" s="125">
        <v>0.23351648351648352</v>
      </c>
      <c r="K83" s="125">
        <v>0.09410428901252144</v>
      </c>
      <c r="L83" s="101">
        <v>5.49</v>
      </c>
      <c r="M83" s="101">
        <v>3.04</v>
      </c>
      <c r="N83" s="126">
        <v>57629.37929411759</v>
      </c>
      <c r="O83" s="126">
        <v>26557.44</v>
      </c>
      <c r="P83" s="125">
        <v>0.44626593806921677</v>
      </c>
      <c r="Q83" s="17">
        <v>8664.0</v>
      </c>
      <c r="R83" s="102">
        <v>1.0083102493074791</v>
      </c>
      <c r="S83" s="101">
        <v>5.975985294117644</v>
      </c>
      <c r="T83" s="17" t="s">
        <v>92</v>
      </c>
      <c r="U83" s="105"/>
      <c r="V83" s="105"/>
      <c r="W83" s="105"/>
      <c r="X83" s="105"/>
      <c r="Y83" s="105"/>
      <c r="Z83" s="105"/>
    </row>
    <row r="84" ht="15.75" customHeight="1">
      <c r="A84" s="124" t="s">
        <v>250</v>
      </c>
      <c r="B84" s="17" t="s">
        <v>251</v>
      </c>
      <c r="C84" s="17" t="s">
        <v>48</v>
      </c>
      <c r="D84" s="17" t="s">
        <v>88</v>
      </c>
      <c r="E84" s="17" t="s">
        <v>74</v>
      </c>
      <c r="F84" s="106">
        <v>10943.269999999979</v>
      </c>
      <c r="G84" s="106">
        <v>9642.46999999999</v>
      </c>
      <c r="H84" s="17">
        <v>6948.0</v>
      </c>
      <c r="I84" s="17">
        <v>2393.0</v>
      </c>
      <c r="J84" s="125">
        <v>0.34441565918249856</v>
      </c>
      <c r="K84" s="125">
        <v>0.11886757797257963</v>
      </c>
      <c r="L84" s="101">
        <v>3.99</v>
      </c>
      <c r="M84" s="101">
        <v>1.93</v>
      </c>
      <c r="N84" s="126">
        <v>31773.439180944362</v>
      </c>
      <c r="O84" s="126">
        <v>13409.64</v>
      </c>
      <c r="P84" s="125">
        <v>0.5162907268170427</v>
      </c>
      <c r="Q84" s="17">
        <v>6948.0</v>
      </c>
      <c r="R84" s="102">
        <v>1.0</v>
      </c>
      <c r="S84" s="101">
        <v>4.029448391140823</v>
      </c>
      <c r="T84" s="17" t="s">
        <v>89</v>
      </c>
      <c r="U84" s="105"/>
      <c r="V84" s="105"/>
      <c r="W84" s="105"/>
      <c r="X84" s="105"/>
      <c r="Y84" s="105"/>
      <c r="Z84" s="105"/>
    </row>
    <row r="85" ht="15.75" customHeight="1">
      <c r="A85" s="124" t="s">
        <v>252</v>
      </c>
      <c r="B85" s="17" t="s">
        <v>253</v>
      </c>
      <c r="C85" s="17" t="s">
        <v>48</v>
      </c>
      <c r="D85" s="17" t="s">
        <v>88</v>
      </c>
      <c r="E85" s="17" t="s">
        <v>74</v>
      </c>
      <c r="F85" s="106">
        <v>10818.179999999993</v>
      </c>
      <c r="G85" s="106">
        <v>9419.980000000003</v>
      </c>
      <c r="H85" s="17">
        <v>4872.0</v>
      </c>
      <c r="I85" s="17">
        <v>2492.0</v>
      </c>
      <c r="J85" s="125">
        <v>0.5114942528735632</v>
      </c>
      <c r="K85" s="125">
        <v>0.12924539987317563</v>
      </c>
      <c r="L85" s="101">
        <v>3.49</v>
      </c>
      <c r="M85" s="101">
        <v>1.8</v>
      </c>
      <c r="N85" s="126">
        <v>21150.149662921336</v>
      </c>
      <c r="O85" s="126">
        <v>8769.6</v>
      </c>
      <c r="P85" s="125">
        <v>0.4842406876790831</v>
      </c>
      <c r="Q85" s="17">
        <v>4848.0</v>
      </c>
      <c r="R85" s="102">
        <v>1.004950495049505</v>
      </c>
      <c r="S85" s="101">
        <v>3.780088282504014</v>
      </c>
      <c r="T85" s="17" t="s">
        <v>89</v>
      </c>
      <c r="U85" s="105"/>
      <c r="V85" s="105"/>
      <c r="W85" s="105"/>
      <c r="X85" s="105"/>
      <c r="Y85" s="105"/>
      <c r="Z85" s="105"/>
    </row>
    <row r="86" ht="15.75" customHeight="1">
      <c r="A86" s="124" t="s">
        <v>254</v>
      </c>
      <c r="B86" s="17" t="s">
        <v>255</v>
      </c>
      <c r="C86" s="17" t="s">
        <v>50</v>
      </c>
      <c r="D86" s="17" t="s">
        <v>256</v>
      </c>
      <c r="E86" s="17" t="s">
        <v>74</v>
      </c>
      <c r="F86" s="106">
        <v>8344.229999999996</v>
      </c>
      <c r="G86" s="106">
        <v>6388.389999999999</v>
      </c>
      <c r="H86" s="17">
        <v>30716.0</v>
      </c>
      <c r="I86" s="17">
        <v>4209.0</v>
      </c>
      <c r="J86" s="125">
        <v>0.13702956114077353</v>
      </c>
      <c r="K86" s="125">
        <v>0.23439430600546696</v>
      </c>
      <c r="L86" s="101">
        <v>1.99</v>
      </c>
      <c r="M86" s="101">
        <v>0.75</v>
      </c>
      <c r="N86" s="126">
        <v>60893.64900926583</v>
      </c>
      <c r="O86" s="126">
        <v>23037.0</v>
      </c>
      <c r="P86" s="125">
        <v>0.6231155778894473</v>
      </c>
      <c r="Q86" s="17">
        <v>30560.0</v>
      </c>
      <c r="R86" s="102">
        <v>1.0051047120418848</v>
      </c>
      <c r="S86" s="101">
        <v>1.5177928248990258</v>
      </c>
      <c r="T86" s="17" t="s">
        <v>257</v>
      </c>
      <c r="U86" s="105"/>
      <c r="V86" s="105"/>
      <c r="W86" s="105"/>
      <c r="X86" s="105"/>
      <c r="Y86" s="105"/>
      <c r="Z86" s="105"/>
    </row>
    <row r="87" ht="15.75" customHeight="1">
      <c r="A87" s="124" t="s">
        <v>258</v>
      </c>
      <c r="B87" s="17" t="s">
        <v>259</v>
      </c>
      <c r="C87" s="17" t="s">
        <v>50</v>
      </c>
      <c r="D87" s="17" t="s">
        <v>256</v>
      </c>
      <c r="E87" s="17" t="s">
        <v>74</v>
      </c>
      <c r="F87" s="106">
        <v>3352.610000000005</v>
      </c>
      <c r="G87" s="106">
        <v>2544.6600000000017</v>
      </c>
      <c r="H87" s="17">
        <v>41156.0</v>
      </c>
      <c r="I87" s="17">
        <v>1702.0</v>
      </c>
      <c r="J87" s="125">
        <v>0.04135484498007581</v>
      </c>
      <c r="K87" s="125">
        <v>0.24099134704006797</v>
      </c>
      <c r="L87" s="101">
        <v>1.99</v>
      </c>
      <c r="M87" s="101">
        <v>0.75</v>
      </c>
      <c r="N87" s="126">
        <v>81069.34028202128</v>
      </c>
      <c r="O87" s="126">
        <v>30867.0</v>
      </c>
      <c r="P87" s="125">
        <v>0.6231155778894473</v>
      </c>
      <c r="Q87" s="17">
        <v>40934.0</v>
      </c>
      <c r="R87" s="102">
        <v>1.0054233644403185</v>
      </c>
      <c r="S87" s="101">
        <v>1.4950998824911879</v>
      </c>
      <c r="T87" s="17" t="s">
        <v>257</v>
      </c>
      <c r="U87" s="105"/>
      <c r="V87" s="105"/>
      <c r="W87" s="105"/>
      <c r="X87" s="105"/>
      <c r="Y87" s="105"/>
      <c r="Z87" s="105"/>
    </row>
    <row r="88" ht="15.75" customHeight="1">
      <c r="A88" s="124" t="s">
        <v>260</v>
      </c>
      <c r="B88" s="17" t="s">
        <v>261</v>
      </c>
      <c r="C88" s="17" t="s">
        <v>50</v>
      </c>
      <c r="D88" s="17" t="s">
        <v>256</v>
      </c>
      <c r="E88" s="17" t="s">
        <v>74</v>
      </c>
      <c r="F88" s="106">
        <v>8574.659999999996</v>
      </c>
      <c r="G88" s="106">
        <v>6554.79</v>
      </c>
      <c r="H88" s="17">
        <v>44295.0</v>
      </c>
      <c r="I88" s="17">
        <v>4330.0</v>
      </c>
      <c r="J88" s="125">
        <v>0.09775369680550852</v>
      </c>
      <c r="K88" s="125">
        <v>0.2355626928647896</v>
      </c>
      <c r="L88" s="101">
        <v>1.99</v>
      </c>
      <c r="M88" s="101">
        <v>0.75</v>
      </c>
      <c r="N88" s="126">
        <v>87716.9895381062</v>
      </c>
      <c r="O88" s="126">
        <v>33221.25</v>
      </c>
      <c r="P88" s="125">
        <v>0.6231155778894473</v>
      </c>
      <c r="Q88" s="17">
        <v>44067.0</v>
      </c>
      <c r="R88" s="102">
        <v>1.0051739396827557</v>
      </c>
      <c r="S88" s="101">
        <v>1.5138083140877598</v>
      </c>
      <c r="T88" s="17" t="s">
        <v>257</v>
      </c>
      <c r="U88" s="105"/>
      <c r="V88" s="105"/>
      <c r="W88" s="105"/>
      <c r="X88" s="105"/>
      <c r="Y88" s="105"/>
      <c r="Z88" s="105"/>
    </row>
    <row r="89" ht="15.75" customHeight="1">
      <c r="A89" s="124" t="s">
        <v>262</v>
      </c>
      <c r="B89" s="17" t="s">
        <v>263</v>
      </c>
      <c r="C89" s="17" t="s">
        <v>50</v>
      </c>
      <c r="D89" s="17" t="s">
        <v>256</v>
      </c>
      <c r="E89" s="17" t="s">
        <v>74</v>
      </c>
      <c r="F89" s="106">
        <v>7378.819999999995</v>
      </c>
      <c r="G89" s="106">
        <v>5731.650000000001</v>
      </c>
      <c r="H89" s="17">
        <v>20501.0</v>
      </c>
      <c r="I89" s="17">
        <v>3717.0</v>
      </c>
      <c r="J89" s="125">
        <v>0.18130822886688455</v>
      </c>
      <c r="K89" s="125">
        <v>0.22322945945286587</v>
      </c>
      <c r="L89" s="101">
        <v>1.99</v>
      </c>
      <c r="M89" s="101">
        <v>0.75</v>
      </c>
      <c r="N89" s="126">
        <v>40697.65639494213</v>
      </c>
      <c r="O89" s="126">
        <v>15375.75</v>
      </c>
      <c r="P89" s="125">
        <v>0.6231155778894473</v>
      </c>
      <c r="Q89" s="17">
        <v>20399.0</v>
      </c>
      <c r="R89" s="102">
        <v>1.0050002451100544</v>
      </c>
      <c r="S89" s="101">
        <v>1.5420096852300245</v>
      </c>
      <c r="T89" s="17" t="s">
        <v>257</v>
      </c>
      <c r="U89" s="105"/>
      <c r="V89" s="105"/>
      <c r="W89" s="105"/>
      <c r="X89" s="105"/>
      <c r="Y89" s="105"/>
      <c r="Z89" s="105"/>
    </row>
    <row r="90" ht="15.75" customHeight="1">
      <c r="A90" s="124" t="s">
        <v>264</v>
      </c>
      <c r="B90" s="17" t="s">
        <v>265</v>
      </c>
      <c r="C90" s="17" t="s">
        <v>50</v>
      </c>
      <c r="D90" s="17" t="s">
        <v>256</v>
      </c>
      <c r="E90" s="17" t="s">
        <v>74</v>
      </c>
      <c r="F90" s="106">
        <v>5260.719999999999</v>
      </c>
      <c r="G90" s="106">
        <v>3972.380000000001</v>
      </c>
      <c r="H90" s="17">
        <v>23620.0</v>
      </c>
      <c r="I90" s="17">
        <v>2763.0</v>
      </c>
      <c r="J90" s="125">
        <v>0.11697713801862829</v>
      </c>
      <c r="K90" s="125">
        <v>0.24489803677063182</v>
      </c>
      <c r="L90" s="101">
        <v>1.99</v>
      </c>
      <c r="M90" s="101">
        <v>0.75</v>
      </c>
      <c r="N90" s="126">
        <v>44972.20644227289</v>
      </c>
      <c r="O90" s="126">
        <v>17715.0</v>
      </c>
      <c r="P90" s="125">
        <v>0.6231155778894473</v>
      </c>
      <c r="Q90" s="17">
        <v>23524.0</v>
      </c>
      <c r="R90" s="102">
        <v>1.0040809386158815</v>
      </c>
      <c r="S90" s="101">
        <v>1.4377053926891064</v>
      </c>
      <c r="T90" s="17" t="s">
        <v>257</v>
      </c>
      <c r="U90" s="105"/>
      <c r="V90" s="105"/>
      <c r="W90" s="105"/>
      <c r="X90" s="105"/>
      <c r="Y90" s="105"/>
      <c r="Z90" s="105"/>
    </row>
    <row r="91" ht="15.75" customHeight="1">
      <c r="A91" s="124" t="s">
        <v>266</v>
      </c>
      <c r="B91" s="17" t="s">
        <v>267</v>
      </c>
      <c r="C91" s="17" t="s">
        <v>50</v>
      </c>
      <c r="D91" s="17" t="s">
        <v>256</v>
      </c>
      <c r="E91" s="17" t="s">
        <v>74</v>
      </c>
      <c r="F91" s="106">
        <v>7967.5400000000045</v>
      </c>
      <c r="G91" s="106">
        <v>5939.2</v>
      </c>
      <c r="H91" s="17">
        <v>31804.0</v>
      </c>
      <c r="I91" s="17">
        <v>4185.0</v>
      </c>
      <c r="J91" s="125">
        <v>0.13158722173311532</v>
      </c>
      <c r="K91" s="125">
        <v>0.25457543984718034</v>
      </c>
      <c r="L91" s="101">
        <v>1.99</v>
      </c>
      <c r="M91" s="101">
        <v>0.75</v>
      </c>
      <c r="N91" s="126">
        <v>60549.49633452811</v>
      </c>
      <c r="O91" s="126">
        <v>23853.0</v>
      </c>
      <c r="P91" s="125">
        <v>0.6231155778894473</v>
      </c>
      <c r="Q91" s="17">
        <v>31677.0</v>
      </c>
      <c r="R91" s="102">
        <v>1.004009218044638</v>
      </c>
      <c r="S91" s="101">
        <v>1.419163679808841</v>
      </c>
      <c r="T91" s="17" t="s">
        <v>257</v>
      </c>
      <c r="U91" s="105"/>
      <c r="V91" s="105"/>
      <c r="W91" s="105"/>
      <c r="X91" s="105"/>
      <c r="Y91" s="105"/>
      <c r="Z91" s="105"/>
    </row>
    <row r="92" ht="15.75" customHeight="1">
      <c r="A92" s="124" t="s">
        <v>268</v>
      </c>
      <c r="B92" s="17" t="s">
        <v>269</v>
      </c>
      <c r="C92" s="17" t="s">
        <v>50</v>
      </c>
      <c r="D92" s="17" t="s">
        <v>256</v>
      </c>
      <c r="E92" s="17" t="s">
        <v>74</v>
      </c>
      <c r="F92" s="106">
        <v>8668.590000000002</v>
      </c>
      <c r="G92" s="106">
        <v>6500.3899999999985</v>
      </c>
      <c r="H92" s="17">
        <v>34965.0</v>
      </c>
      <c r="I92" s="17">
        <v>4557.0</v>
      </c>
      <c r="J92" s="125">
        <v>0.13033033033033034</v>
      </c>
      <c r="K92" s="125">
        <v>0.25012141536282173</v>
      </c>
      <c r="L92" s="101">
        <v>1.99</v>
      </c>
      <c r="M92" s="101">
        <v>0.75</v>
      </c>
      <c r="N92" s="126">
        <v>66512.45322580647</v>
      </c>
      <c r="O92" s="126">
        <v>26223.75</v>
      </c>
      <c r="P92" s="125">
        <v>0.6231155778894473</v>
      </c>
      <c r="Q92" s="17">
        <v>34824.0</v>
      </c>
      <c r="R92" s="102">
        <v>1.0040489317711923</v>
      </c>
      <c r="S92" s="101">
        <v>1.4264625850340134</v>
      </c>
      <c r="T92" s="17" t="s">
        <v>257</v>
      </c>
      <c r="U92" s="105"/>
      <c r="V92" s="105"/>
      <c r="W92" s="105"/>
      <c r="X92" s="105"/>
      <c r="Y92" s="105"/>
      <c r="Z92" s="105"/>
    </row>
    <row r="93" ht="15.75" customHeight="1">
      <c r="A93" s="124" t="s">
        <v>270</v>
      </c>
      <c r="B93" s="17" t="s">
        <v>271</v>
      </c>
      <c r="C93" s="17" t="s">
        <v>50</v>
      </c>
      <c r="D93" s="17" t="s">
        <v>256</v>
      </c>
      <c r="E93" s="17" t="s">
        <v>74</v>
      </c>
      <c r="F93" s="106">
        <v>6788.300000000002</v>
      </c>
      <c r="G93" s="106">
        <v>5243.92</v>
      </c>
      <c r="H93" s="17">
        <v>17407.0</v>
      </c>
      <c r="I93" s="17">
        <v>3596.0</v>
      </c>
      <c r="J93" s="125">
        <v>0.20658355833859943</v>
      </c>
      <c r="K93" s="125">
        <v>0.2275061502879957</v>
      </c>
      <c r="L93" s="101">
        <v>1.99</v>
      </c>
      <c r="M93" s="101">
        <v>0.75</v>
      </c>
      <c r="N93" s="126">
        <v>32859.827057842056</v>
      </c>
      <c r="O93" s="126">
        <v>13055.25</v>
      </c>
      <c r="P93" s="125">
        <v>0.6231155778894473</v>
      </c>
      <c r="Q93" s="17">
        <v>17337.0</v>
      </c>
      <c r="R93" s="102">
        <v>1.0040376074291977</v>
      </c>
      <c r="S93" s="101">
        <v>1.4582647385984426</v>
      </c>
      <c r="T93" s="17" t="s">
        <v>257</v>
      </c>
      <c r="U93" s="105"/>
      <c r="V93" s="105"/>
      <c r="W93" s="105"/>
      <c r="X93" s="105"/>
      <c r="Y93" s="105"/>
      <c r="Z93" s="105"/>
    </row>
    <row r="94" ht="15.75" customHeight="1">
      <c r="A94" s="124" t="s">
        <v>272</v>
      </c>
      <c r="B94" s="17" t="s">
        <v>265</v>
      </c>
      <c r="C94" s="17" t="s">
        <v>50</v>
      </c>
      <c r="D94" s="17" t="s">
        <v>256</v>
      </c>
      <c r="E94" s="17" t="s">
        <v>74</v>
      </c>
      <c r="F94" s="106">
        <v>17571.48999999999</v>
      </c>
      <c r="G94" s="106">
        <v>13943.3</v>
      </c>
      <c r="H94" s="17">
        <v>82388.0</v>
      </c>
      <c r="I94" s="17">
        <v>8829.0</v>
      </c>
      <c r="J94" s="125">
        <v>0.10716366461135117</v>
      </c>
      <c r="K94" s="125">
        <v>0.20648163587720758</v>
      </c>
      <c r="L94" s="101">
        <v>1.99</v>
      </c>
      <c r="M94" s="101">
        <v>0.75</v>
      </c>
      <c r="N94" s="126">
        <v>163968.73010759987</v>
      </c>
      <c r="O94" s="126">
        <v>61791.0</v>
      </c>
      <c r="P94" s="125">
        <v>0.6231155778894473</v>
      </c>
      <c r="Q94" s="17">
        <v>82056.0</v>
      </c>
      <c r="R94" s="102">
        <v>1.0040460173540022</v>
      </c>
      <c r="S94" s="101">
        <v>1.5792615245214632</v>
      </c>
      <c r="T94" s="17" t="s">
        <v>257</v>
      </c>
      <c r="U94" s="105"/>
      <c r="V94" s="105"/>
      <c r="W94" s="105"/>
      <c r="X94" s="105"/>
      <c r="Y94" s="105"/>
      <c r="Z94" s="105"/>
    </row>
    <row r="95" ht="15.75" customHeight="1">
      <c r="A95" s="124" t="s">
        <v>273</v>
      </c>
      <c r="B95" s="17" t="s">
        <v>267</v>
      </c>
      <c r="C95" s="17" t="s">
        <v>50</v>
      </c>
      <c r="D95" s="17" t="s">
        <v>256</v>
      </c>
      <c r="E95" s="17" t="s">
        <v>74</v>
      </c>
      <c r="F95" s="106">
        <v>30792.69999999999</v>
      </c>
      <c r="G95" s="106">
        <v>24320.690000000002</v>
      </c>
      <c r="H95" s="17">
        <v>110652.0</v>
      </c>
      <c r="I95" s="17">
        <v>15472.0</v>
      </c>
      <c r="J95" s="125">
        <v>0.1398257600404873</v>
      </c>
      <c r="K95" s="125">
        <v>0.21018001019722177</v>
      </c>
      <c r="L95" s="101">
        <v>1.99</v>
      </c>
      <c r="M95" s="101">
        <v>0.75</v>
      </c>
      <c r="N95" s="126">
        <v>220221.93901240945</v>
      </c>
      <c r="O95" s="126">
        <v>82989.0</v>
      </c>
      <c r="P95" s="125">
        <v>0.6231155778894473</v>
      </c>
      <c r="Q95" s="17">
        <v>110208.0</v>
      </c>
      <c r="R95" s="102">
        <v>1.0040287456445993</v>
      </c>
      <c r="S95" s="101">
        <v>1.5719163650465358</v>
      </c>
      <c r="T95" s="17" t="s">
        <v>257</v>
      </c>
      <c r="U95" s="105"/>
      <c r="V95" s="105"/>
      <c r="W95" s="105"/>
      <c r="X95" s="105"/>
      <c r="Y95" s="105"/>
      <c r="Z95" s="105"/>
    </row>
    <row r="96" ht="15.75" customHeight="1">
      <c r="A96" s="124" t="s">
        <v>274</v>
      </c>
      <c r="B96" s="17" t="s">
        <v>269</v>
      </c>
      <c r="C96" s="17" t="s">
        <v>50</v>
      </c>
      <c r="D96" s="17" t="s">
        <v>256</v>
      </c>
      <c r="E96" s="17" t="s">
        <v>74</v>
      </c>
      <c r="F96" s="106">
        <v>41841.89000000001</v>
      </c>
      <c r="G96" s="106">
        <v>33354.98000000001</v>
      </c>
      <c r="H96" s="17">
        <v>119418.0</v>
      </c>
      <c r="I96" s="17">
        <v>21023.0</v>
      </c>
      <c r="J96" s="125">
        <v>0.17604548727997454</v>
      </c>
      <c r="K96" s="125">
        <v>0.2028328548256304</v>
      </c>
      <c r="L96" s="101">
        <v>1.99</v>
      </c>
      <c r="M96" s="101">
        <v>0.75</v>
      </c>
      <c r="N96" s="126">
        <v>237676.58374256772</v>
      </c>
      <c r="O96" s="126">
        <v>89563.5</v>
      </c>
      <c r="P96" s="125">
        <v>0.6231155778894473</v>
      </c>
      <c r="Q96" s="17">
        <v>118945.0</v>
      </c>
      <c r="R96" s="102">
        <v>1.0039766278532094</v>
      </c>
      <c r="S96" s="101">
        <v>1.5865946820149366</v>
      </c>
      <c r="T96" s="17" t="s">
        <v>257</v>
      </c>
      <c r="U96" s="105"/>
      <c r="V96" s="105"/>
      <c r="W96" s="105"/>
      <c r="X96" s="105"/>
      <c r="Y96" s="105"/>
      <c r="Z96" s="105"/>
    </row>
    <row r="97" ht="15.75" customHeight="1">
      <c r="A97" s="124" t="s">
        <v>275</v>
      </c>
      <c r="B97" s="17" t="s">
        <v>271</v>
      </c>
      <c r="C97" s="17" t="s">
        <v>50</v>
      </c>
      <c r="D97" s="17" t="s">
        <v>256</v>
      </c>
      <c r="E97" s="17" t="s">
        <v>74</v>
      </c>
      <c r="F97" s="106">
        <v>16414.55</v>
      </c>
      <c r="G97" s="106">
        <v>13171.440000000004</v>
      </c>
      <c r="H97" s="17">
        <v>55998.0</v>
      </c>
      <c r="I97" s="17">
        <v>8247.0</v>
      </c>
      <c r="J97" s="125">
        <v>0.14727311689703204</v>
      </c>
      <c r="K97" s="125">
        <v>0.19757532189429472</v>
      </c>
      <c r="L97" s="101">
        <v>1.99</v>
      </c>
      <c r="M97" s="101">
        <v>0.75</v>
      </c>
      <c r="N97" s="126">
        <v>111456.52611858856</v>
      </c>
      <c r="O97" s="126">
        <v>41998.5</v>
      </c>
      <c r="P97" s="125">
        <v>0.6231155778894473</v>
      </c>
      <c r="Q97" s="17">
        <v>55787.0</v>
      </c>
      <c r="R97" s="102">
        <v>1.0037822431749333</v>
      </c>
      <c r="S97" s="101">
        <v>1.5971189523463083</v>
      </c>
      <c r="T97" s="17" t="s">
        <v>257</v>
      </c>
      <c r="U97" s="105"/>
      <c r="V97" s="105"/>
      <c r="W97" s="105"/>
      <c r="X97" s="105"/>
      <c r="Y97" s="105"/>
      <c r="Z97" s="105"/>
    </row>
    <row r="98" ht="15.75" customHeight="1">
      <c r="A98" s="124" t="s">
        <v>276</v>
      </c>
      <c r="B98" s="17" t="s">
        <v>265</v>
      </c>
      <c r="C98" s="17" t="s">
        <v>50</v>
      </c>
      <c r="D98" s="17" t="s">
        <v>256</v>
      </c>
      <c r="E98" s="17" t="s">
        <v>74</v>
      </c>
      <c r="F98" s="106">
        <v>3619.0400000000013</v>
      </c>
      <c r="G98" s="106">
        <v>2789.5000000000014</v>
      </c>
      <c r="H98" s="17">
        <v>7832.0</v>
      </c>
      <c r="I98" s="17">
        <v>1818.0</v>
      </c>
      <c r="J98" s="125">
        <v>0.23212461695607764</v>
      </c>
      <c r="K98" s="125">
        <v>0.22921548255891055</v>
      </c>
      <c r="L98" s="101">
        <v>1.99</v>
      </c>
      <c r="M98" s="101">
        <v>0.75</v>
      </c>
      <c r="N98" s="126">
        <v>15590.935797579763</v>
      </c>
      <c r="O98" s="126">
        <v>5874.0</v>
      </c>
      <c r="P98" s="125">
        <v>0.6231155778894473</v>
      </c>
      <c r="Q98" s="17">
        <v>7856.0</v>
      </c>
      <c r="R98" s="102">
        <v>0.9969450101832994</v>
      </c>
      <c r="S98" s="101">
        <v>1.534378437843785</v>
      </c>
      <c r="T98" s="17" t="s">
        <v>257</v>
      </c>
      <c r="U98" s="105"/>
      <c r="V98" s="105"/>
      <c r="W98" s="105"/>
      <c r="X98" s="105"/>
      <c r="Y98" s="105"/>
      <c r="Z98" s="105"/>
    </row>
    <row r="99" ht="15.75" customHeight="1">
      <c r="A99" s="124" t="s">
        <v>277</v>
      </c>
      <c r="B99" s="17" t="s">
        <v>267</v>
      </c>
      <c r="C99" s="17" t="s">
        <v>50</v>
      </c>
      <c r="D99" s="17" t="s">
        <v>256</v>
      </c>
      <c r="E99" s="17" t="s">
        <v>74</v>
      </c>
      <c r="F99" s="106">
        <v>2539.240000000001</v>
      </c>
      <c r="G99" s="106">
        <v>1940.5800000000008</v>
      </c>
      <c r="H99" s="17">
        <v>10539.0</v>
      </c>
      <c r="I99" s="17">
        <v>1276.0</v>
      </c>
      <c r="J99" s="125">
        <v>0.12107410570262833</v>
      </c>
      <c r="K99" s="125">
        <v>0.23576345678234434</v>
      </c>
      <c r="L99" s="101">
        <v>1.99</v>
      </c>
      <c r="M99" s="101">
        <v>0.75</v>
      </c>
      <c r="N99" s="126">
        <v>20972.610000000008</v>
      </c>
      <c r="O99" s="126">
        <v>7904.25</v>
      </c>
      <c r="P99" s="125">
        <v>0.6231155778894473</v>
      </c>
      <c r="Q99" s="17">
        <v>10565.0</v>
      </c>
      <c r="R99" s="102">
        <v>0.9975390440132513</v>
      </c>
      <c r="S99" s="101">
        <v>1.5208307210031355</v>
      </c>
      <c r="T99" s="17" t="s">
        <v>257</v>
      </c>
      <c r="U99" s="105"/>
      <c r="V99" s="105"/>
      <c r="W99" s="105"/>
      <c r="X99" s="105"/>
      <c r="Y99" s="105"/>
      <c r="Z99" s="105"/>
    </row>
    <row r="100" ht="15.75" customHeight="1">
      <c r="A100" s="124" t="s">
        <v>278</v>
      </c>
      <c r="B100" s="17" t="s">
        <v>269</v>
      </c>
      <c r="C100" s="17" t="s">
        <v>50</v>
      </c>
      <c r="D100" s="17" t="s">
        <v>256</v>
      </c>
      <c r="E100" s="17" t="s">
        <v>74</v>
      </c>
      <c r="F100" s="106">
        <v>5902.340000000002</v>
      </c>
      <c r="G100" s="106">
        <v>4579.220000000001</v>
      </c>
      <c r="H100" s="17">
        <v>11519.0</v>
      </c>
      <c r="I100" s="17">
        <v>2966.0</v>
      </c>
      <c r="J100" s="125">
        <v>0.2574876291344735</v>
      </c>
      <c r="K100" s="125">
        <v>0.22416871952479867</v>
      </c>
      <c r="L100" s="101">
        <v>1.99</v>
      </c>
      <c r="M100" s="101">
        <v>0.75</v>
      </c>
      <c r="N100" s="126">
        <v>22922.81000000001</v>
      </c>
      <c r="O100" s="126">
        <v>8639.25</v>
      </c>
      <c r="P100" s="125">
        <v>0.6231155778894473</v>
      </c>
      <c r="Q100" s="17">
        <v>11548.0</v>
      </c>
      <c r="R100" s="102">
        <v>0.9974887426394181</v>
      </c>
      <c r="S100" s="101">
        <v>1.543904248145651</v>
      </c>
      <c r="T100" s="17" t="s">
        <v>257</v>
      </c>
      <c r="U100" s="105"/>
      <c r="V100" s="105"/>
      <c r="W100" s="105"/>
      <c r="X100" s="105"/>
      <c r="Y100" s="105"/>
      <c r="Z100" s="105"/>
    </row>
    <row r="101" ht="15.75" customHeight="1">
      <c r="A101" s="124" t="s">
        <v>279</v>
      </c>
      <c r="B101" s="17" t="s">
        <v>271</v>
      </c>
      <c r="C101" s="17" t="s">
        <v>50</v>
      </c>
      <c r="D101" s="17" t="s">
        <v>256</v>
      </c>
      <c r="E101" s="17" t="s">
        <v>74</v>
      </c>
      <c r="F101" s="106">
        <v>3403.8900000000012</v>
      </c>
      <c r="G101" s="106">
        <v>2728.2700000000013</v>
      </c>
      <c r="H101" s="17">
        <v>5632.0</v>
      </c>
      <c r="I101" s="17">
        <v>1711.0</v>
      </c>
      <c r="J101" s="125">
        <v>0.3037997159090909</v>
      </c>
      <c r="K101" s="125">
        <v>0.19848467488667365</v>
      </c>
      <c r="L101" s="101">
        <v>1.99</v>
      </c>
      <c r="M101" s="101">
        <v>0.75</v>
      </c>
      <c r="N101" s="126">
        <v>11204.388357685568</v>
      </c>
      <c r="O101" s="126">
        <v>4224.0</v>
      </c>
      <c r="P101" s="125">
        <v>0.6231155778894473</v>
      </c>
      <c r="Q101" s="17">
        <v>5641.0</v>
      </c>
      <c r="R101" s="102">
        <v>0.9984045382024463</v>
      </c>
      <c r="S101" s="101">
        <v>1.5945470485096442</v>
      </c>
      <c r="T101" s="17" t="s">
        <v>257</v>
      </c>
      <c r="U101" s="105"/>
      <c r="V101" s="105"/>
      <c r="W101" s="105"/>
      <c r="X101" s="105"/>
      <c r="Y101" s="105"/>
      <c r="Z101" s="105"/>
    </row>
    <row r="102" ht="15.75" customHeight="1">
      <c r="A102" s="124" t="s">
        <v>280</v>
      </c>
      <c r="B102" s="17" t="s">
        <v>265</v>
      </c>
      <c r="C102" s="17" t="s">
        <v>50</v>
      </c>
      <c r="D102" s="17" t="s">
        <v>256</v>
      </c>
      <c r="E102" s="17" t="s">
        <v>74</v>
      </c>
      <c r="F102" s="106">
        <v>1344.5399999999997</v>
      </c>
      <c r="G102" s="106">
        <v>1249.64</v>
      </c>
      <c r="H102" s="17">
        <v>6936.0</v>
      </c>
      <c r="I102" s="17">
        <v>366.0</v>
      </c>
      <c r="J102" s="125">
        <v>0.052768166089965395</v>
      </c>
      <c r="K102" s="125">
        <v>0.07058176030463925</v>
      </c>
      <c r="L102" s="101">
        <v>3.49</v>
      </c>
      <c r="M102" s="101">
        <v>1.65</v>
      </c>
      <c r="N102" s="126">
        <v>25480.135081967208</v>
      </c>
      <c r="O102" s="126">
        <v>11444.4</v>
      </c>
      <c r="P102" s="125">
        <v>0.5272206303724929</v>
      </c>
      <c r="Q102" s="17">
        <v>6960.0</v>
      </c>
      <c r="R102" s="102">
        <v>0.996551724137931</v>
      </c>
      <c r="S102" s="101">
        <v>3.4143169398907105</v>
      </c>
      <c r="T102" s="17" t="s">
        <v>257</v>
      </c>
      <c r="U102" s="105"/>
      <c r="V102" s="105"/>
      <c r="W102" s="105"/>
      <c r="X102" s="105"/>
      <c r="Y102" s="105"/>
      <c r="Z102" s="105"/>
    </row>
    <row r="103" ht="15.75" customHeight="1">
      <c r="A103" s="124" t="s">
        <v>281</v>
      </c>
      <c r="B103" s="17" t="s">
        <v>267</v>
      </c>
      <c r="C103" s="17" t="s">
        <v>50</v>
      </c>
      <c r="D103" s="17" t="s">
        <v>256</v>
      </c>
      <c r="E103" s="17" t="s">
        <v>74</v>
      </c>
      <c r="F103" s="106">
        <v>1460.69</v>
      </c>
      <c r="G103" s="106">
        <v>1350.7200000000003</v>
      </c>
      <c r="H103" s="17">
        <v>7803.0</v>
      </c>
      <c r="I103" s="17">
        <v>397.0</v>
      </c>
      <c r="J103" s="125">
        <v>0.05087786748686403</v>
      </c>
      <c r="K103" s="125">
        <v>0.07528633727895706</v>
      </c>
      <c r="L103" s="101">
        <v>3.49</v>
      </c>
      <c r="M103" s="101">
        <v>1.65</v>
      </c>
      <c r="N103" s="126">
        <v>28709.73317380353</v>
      </c>
      <c r="O103" s="126">
        <v>12874.949999999999</v>
      </c>
      <c r="P103" s="125">
        <v>0.5272206303724929</v>
      </c>
      <c r="Q103" s="17">
        <v>7830.0</v>
      </c>
      <c r="R103" s="102">
        <v>0.996551724137931</v>
      </c>
      <c r="S103" s="101">
        <v>3.4023173803526454</v>
      </c>
      <c r="T103" s="17" t="s">
        <v>257</v>
      </c>
      <c r="U103" s="105"/>
      <c r="V103" s="105"/>
      <c r="W103" s="105"/>
      <c r="X103" s="105"/>
      <c r="Y103" s="105"/>
      <c r="Z103" s="105"/>
    </row>
    <row r="104" ht="15.75" customHeight="1">
      <c r="A104" s="124" t="s">
        <v>282</v>
      </c>
      <c r="B104" s="17" t="s">
        <v>269</v>
      </c>
      <c r="C104" s="17" t="s">
        <v>50</v>
      </c>
      <c r="D104" s="17" t="s">
        <v>256</v>
      </c>
      <c r="E104" s="17" t="s">
        <v>74</v>
      </c>
      <c r="F104" s="106">
        <v>2036.9600000000003</v>
      </c>
      <c r="G104" s="106">
        <v>1883.1400000000008</v>
      </c>
      <c r="H104" s="17">
        <v>12716.0</v>
      </c>
      <c r="I104" s="17">
        <v>554.0</v>
      </c>
      <c r="J104" s="125">
        <v>0.0435671594841145</v>
      </c>
      <c r="K104" s="125">
        <v>0.0755144921844314</v>
      </c>
      <c r="L104" s="101">
        <v>3.49</v>
      </c>
      <c r="M104" s="101">
        <v>1.65</v>
      </c>
      <c r="N104" s="126">
        <v>46754.48259927799</v>
      </c>
      <c r="O104" s="126">
        <v>20981.399999999998</v>
      </c>
      <c r="P104" s="125">
        <v>0.5272206303724929</v>
      </c>
      <c r="Q104" s="17">
        <v>12760.0</v>
      </c>
      <c r="R104" s="102">
        <v>0.996551724137931</v>
      </c>
      <c r="S104" s="101">
        <v>3.399169675090254</v>
      </c>
      <c r="T104" s="17" t="s">
        <v>257</v>
      </c>
      <c r="U104" s="105"/>
      <c r="V104" s="105"/>
      <c r="W104" s="105"/>
      <c r="X104" s="105"/>
      <c r="Y104" s="105"/>
      <c r="Z104" s="105"/>
    </row>
    <row r="105" ht="15.75" customHeight="1">
      <c r="A105" s="124" t="s">
        <v>283</v>
      </c>
      <c r="B105" s="17" t="s">
        <v>271</v>
      </c>
      <c r="C105" s="17" t="s">
        <v>50</v>
      </c>
      <c r="D105" s="17" t="s">
        <v>256</v>
      </c>
      <c r="E105" s="17" t="s">
        <v>74</v>
      </c>
      <c r="F105" s="106">
        <v>903.1</v>
      </c>
      <c r="G105" s="106">
        <v>838.5299999999997</v>
      </c>
      <c r="H105" s="17">
        <v>6936.0</v>
      </c>
      <c r="I105" s="17">
        <v>246.0</v>
      </c>
      <c r="J105" s="125">
        <v>0.03546712802768166</v>
      </c>
      <c r="K105" s="125">
        <v>0.07149817295980543</v>
      </c>
      <c r="L105" s="101">
        <v>3.49</v>
      </c>
      <c r="M105" s="101">
        <v>1.65</v>
      </c>
      <c r="N105" s="126">
        <v>25463.014634146344</v>
      </c>
      <c r="O105" s="126">
        <v>11444.4</v>
      </c>
      <c r="P105" s="125">
        <v>0.5272206303724929</v>
      </c>
      <c r="Q105" s="17">
        <v>6960.0</v>
      </c>
      <c r="R105" s="102">
        <v>0.996551724137931</v>
      </c>
      <c r="S105" s="101">
        <v>3.408658536585365</v>
      </c>
      <c r="T105" s="17" t="s">
        <v>257</v>
      </c>
      <c r="U105" s="105"/>
      <c r="V105" s="105"/>
      <c r="W105" s="105"/>
      <c r="X105" s="105"/>
      <c r="Y105" s="105"/>
      <c r="Z105" s="105"/>
    </row>
    <row r="106" ht="15.75" customHeight="1">
      <c r="A106" s="124" t="s">
        <v>284</v>
      </c>
      <c r="B106" s="17" t="s">
        <v>285</v>
      </c>
      <c r="C106" s="17" t="s">
        <v>50</v>
      </c>
      <c r="D106" s="17" t="s">
        <v>256</v>
      </c>
      <c r="E106" s="17" t="s">
        <v>74</v>
      </c>
      <c r="F106" s="106">
        <v>820.2700000000002</v>
      </c>
      <c r="G106" s="106">
        <v>758.4599999999998</v>
      </c>
      <c r="H106" s="17">
        <v>2601.0</v>
      </c>
      <c r="I106" s="17">
        <v>223.0</v>
      </c>
      <c r="J106" s="125">
        <v>0.0857362552864283</v>
      </c>
      <c r="K106" s="125">
        <v>0.07535323734867838</v>
      </c>
      <c r="L106" s="101">
        <v>3.49</v>
      </c>
      <c r="M106" s="101">
        <v>1.65</v>
      </c>
      <c r="N106" s="126">
        <v>9567.364439461886</v>
      </c>
      <c r="O106" s="126">
        <v>4291.65</v>
      </c>
      <c r="P106" s="125">
        <v>0.5272206303724929</v>
      </c>
      <c r="Q106" s="17">
        <v>2610.0</v>
      </c>
      <c r="R106" s="102">
        <v>0.996551724137931</v>
      </c>
      <c r="S106" s="101">
        <v>3.4011659192825103</v>
      </c>
      <c r="T106" s="17" t="s">
        <v>257</v>
      </c>
      <c r="U106" s="105"/>
      <c r="V106" s="105"/>
      <c r="W106" s="105"/>
      <c r="X106" s="105"/>
      <c r="Y106" s="105"/>
      <c r="Z106" s="105"/>
    </row>
    <row r="107" ht="15.75" customHeight="1">
      <c r="A107" s="124" t="s">
        <v>286</v>
      </c>
      <c r="B107" s="17" t="s">
        <v>287</v>
      </c>
      <c r="C107" s="17" t="s">
        <v>50</v>
      </c>
      <c r="D107" s="17" t="s">
        <v>256</v>
      </c>
      <c r="E107" s="17" t="s">
        <v>74</v>
      </c>
      <c r="F107" s="106">
        <v>1191.3600000000001</v>
      </c>
      <c r="G107" s="106">
        <v>1100.3899999999996</v>
      </c>
      <c r="H107" s="17">
        <v>3468.0</v>
      </c>
      <c r="I107" s="17">
        <v>324.0</v>
      </c>
      <c r="J107" s="125">
        <v>0.09342560553633218</v>
      </c>
      <c r="K107" s="125">
        <v>0.07635811173784623</v>
      </c>
      <c r="L107" s="101">
        <v>3.49</v>
      </c>
      <c r="M107" s="101">
        <v>1.86</v>
      </c>
      <c r="N107" s="126">
        <v>12751.964444444446</v>
      </c>
      <c r="O107" s="126">
        <v>6450.4800000000005</v>
      </c>
      <c r="P107" s="125">
        <v>0.4670487106017192</v>
      </c>
      <c r="Q107" s="17">
        <v>3480.0</v>
      </c>
      <c r="R107" s="102">
        <v>0.996551724137931</v>
      </c>
      <c r="S107" s="101">
        <v>3.3962654320987644</v>
      </c>
      <c r="T107" s="17" t="s">
        <v>257</v>
      </c>
      <c r="U107" s="105"/>
      <c r="V107" s="105"/>
      <c r="W107" s="105"/>
      <c r="X107" s="105"/>
      <c r="Y107" s="105"/>
      <c r="Z107" s="105"/>
    </row>
    <row r="108" ht="15.75" customHeight="1">
      <c r="A108" s="124" t="s">
        <v>288</v>
      </c>
      <c r="B108" s="17" t="s">
        <v>289</v>
      </c>
      <c r="C108" s="17" t="s">
        <v>50</v>
      </c>
      <c r="D108" s="17" t="s">
        <v>256</v>
      </c>
      <c r="E108" s="17" t="s">
        <v>74</v>
      </c>
      <c r="F108" s="106">
        <v>3926.390000000001</v>
      </c>
      <c r="G108" s="106">
        <v>3216.590000000001</v>
      </c>
      <c r="H108" s="17">
        <v>10527.0</v>
      </c>
      <c r="I108" s="17">
        <v>1061.0</v>
      </c>
      <c r="J108" s="125">
        <v>0.10078844875083119</v>
      </c>
      <c r="K108" s="125">
        <v>0.18077674403204969</v>
      </c>
      <c r="L108" s="101">
        <v>2.99</v>
      </c>
      <c r="M108" s="101">
        <v>1.59</v>
      </c>
      <c r="N108" s="126">
        <v>38956.74602262017</v>
      </c>
      <c r="O108" s="126">
        <v>16737.93</v>
      </c>
      <c r="P108" s="125">
        <v>0.4682274247491639</v>
      </c>
      <c r="Q108" s="17">
        <v>10494.0</v>
      </c>
      <c r="R108" s="102">
        <v>1.0031446540880504</v>
      </c>
      <c r="S108" s="101">
        <v>3.031658812441094</v>
      </c>
      <c r="T108" s="17" t="s">
        <v>257</v>
      </c>
      <c r="U108" s="105"/>
      <c r="V108" s="105"/>
      <c r="W108" s="105"/>
      <c r="X108" s="105"/>
      <c r="Y108" s="105"/>
      <c r="Z108" s="105"/>
    </row>
    <row r="109" ht="15.75" customHeight="1">
      <c r="A109" s="124" t="s">
        <v>290</v>
      </c>
      <c r="B109" s="17" t="s">
        <v>289</v>
      </c>
      <c r="C109" s="17" t="s">
        <v>50</v>
      </c>
      <c r="D109" s="17" t="s">
        <v>256</v>
      </c>
      <c r="E109" s="17" t="s">
        <v>74</v>
      </c>
      <c r="F109" s="106">
        <v>5912.7199999999975</v>
      </c>
      <c r="G109" s="106">
        <v>4934.210000000001</v>
      </c>
      <c r="H109" s="17">
        <v>10527.0</v>
      </c>
      <c r="I109" s="17">
        <v>1628.0</v>
      </c>
      <c r="J109" s="125">
        <v>0.15464994775339602</v>
      </c>
      <c r="K109" s="125">
        <v>0.16549236222922736</v>
      </c>
      <c r="L109" s="101">
        <v>2.99</v>
      </c>
      <c r="M109" s="101">
        <v>1.59</v>
      </c>
      <c r="N109" s="126">
        <v>38232.925945945935</v>
      </c>
      <c r="O109" s="126">
        <v>16737.93</v>
      </c>
      <c r="P109" s="125">
        <v>0.4682274247491639</v>
      </c>
      <c r="Q109" s="17">
        <v>10494.0</v>
      </c>
      <c r="R109" s="102">
        <v>1.0031446540880504</v>
      </c>
      <c r="S109" s="101">
        <v>3.030841523341524</v>
      </c>
      <c r="T109" s="17" t="s">
        <v>257</v>
      </c>
      <c r="U109" s="105"/>
      <c r="V109" s="105"/>
      <c r="W109" s="105"/>
      <c r="X109" s="105"/>
      <c r="Y109" s="105"/>
      <c r="Z109" s="105"/>
    </row>
    <row r="110" ht="15.75" customHeight="1">
      <c r="A110" s="124" t="s">
        <v>291</v>
      </c>
      <c r="B110" s="17" t="s">
        <v>289</v>
      </c>
      <c r="C110" s="17" t="s">
        <v>50</v>
      </c>
      <c r="D110" s="17" t="s">
        <v>256</v>
      </c>
      <c r="E110" s="17" t="s">
        <v>74</v>
      </c>
      <c r="F110" s="106">
        <v>5889.979999999996</v>
      </c>
      <c r="G110" s="106">
        <v>4852.670000000002</v>
      </c>
      <c r="H110" s="17">
        <v>10527.0</v>
      </c>
      <c r="I110" s="17">
        <v>1602.0</v>
      </c>
      <c r="J110" s="125">
        <v>0.15218010829296097</v>
      </c>
      <c r="K110" s="125">
        <v>0.17611435013361587</v>
      </c>
      <c r="L110" s="101">
        <v>2.99</v>
      </c>
      <c r="M110" s="101">
        <v>1.59</v>
      </c>
      <c r="N110" s="126">
        <v>38704.00715355803</v>
      </c>
      <c r="O110" s="126">
        <v>16737.93</v>
      </c>
      <c r="P110" s="125">
        <v>0.4682274247491639</v>
      </c>
      <c r="Q110" s="17">
        <v>10494.0</v>
      </c>
      <c r="R110" s="102">
        <v>1.0031446540880504</v>
      </c>
      <c r="S110" s="101">
        <v>3.029132334581774</v>
      </c>
      <c r="T110" s="17" t="s">
        <v>257</v>
      </c>
      <c r="U110" s="105"/>
      <c r="V110" s="105"/>
      <c r="W110" s="105"/>
      <c r="X110" s="105"/>
      <c r="Y110" s="105"/>
      <c r="Z110" s="105"/>
    </row>
    <row r="111" ht="15.75" customHeight="1">
      <c r="A111" s="124" t="s">
        <v>292</v>
      </c>
      <c r="B111" s="17" t="s">
        <v>293</v>
      </c>
      <c r="C111" s="17" t="s">
        <v>50</v>
      </c>
      <c r="D111" s="17" t="s">
        <v>256</v>
      </c>
      <c r="E111" s="17" t="s">
        <v>74</v>
      </c>
      <c r="F111" s="106">
        <v>3906.1399999999994</v>
      </c>
      <c r="G111" s="106">
        <v>3213.4600000000005</v>
      </c>
      <c r="H111" s="17">
        <v>7656.0</v>
      </c>
      <c r="I111" s="17">
        <v>684.0</v>
      </c>
      <c r="J111" s="125">
        <v>0.08934169278996865</v>
      </c>
      <c r="K111" s="125">
        <v>0.17733107364303358</v>
      </c>
      <c r="L111" s="101">
        <v>4.99</v>
      </c>
      <c r="M111" s="101">
        <v>2.43</v>
      </c>
      <c r="N111" s="126">
        <v>43721.35649122806</v>
      </c>
      <c r="O111" s="126">
        <v>18604.08</v>
      </c>
      <c r="P111" s="125">
        <v>0.5130260521042084</v>
      </c>
      <c r="Q111" s="17">
        <v>7632.0</v>
      </c>
      <c r="R111" s="102">
        <v>1.0031446540880504</v>
      </c>
      <c r="S111" s="101">
        <v>4.698040935672515</v>
      </c>
      <c r="T111" s="17" t="s">
        <v>257</v>
      </c>
      <c r="U111" s="105"/>
      <c r="V111" s="105"/>
      <c r="W111" s="105"/>
      <c r="X111" s="105"/>
      <c r="Y111" s="105"/>
      <c r="Z111" s="105"/>
    </row>
    <row r="112" ht="15.75" customHeight="1">
      <c r="A112" s="124" t="s">
        <v>294</v>
      </c>
      <c r="B112" s="17" t="s">
        <v>293</v>
      </c>
      <c r="C112" s="17" t="s">
        <v>50</v>
      </c>
      <c r="D112" s="17" t="s">
        <v>256</v>
      </c>
      <c r="E112" s="17" t="s">
        <v>74</v>
      </c>
      <c r="F112" s="106">
        <v>6467.0599999999995</v>
      </c>
      <c r="G112" s="106">
        <v>5374.81</v>
      </c>
      <c r="H112" s="17">
        <v>7656.0</v>
      </c>
      <c r="I112" s="17">
        <v>1141.0</v>
      </c>
      <c r="J112" s="125">
        <v>0.14903343782654127</v>
      </c>
      <c r="K112" s="125">
        <v>0.1688943662189618</v>
      </c>
      <c r="L112" s="101">
        <v>4.99</v>
      </c>
      <c r="M112" s="101">
        <v>2.43</v>
      </c>
      <c r="N112" s="126">
        <v>43393.34913234005</v>
      </c>
      <c r="O112" s="126">
        <v>18604.08</v>
      </c>
      <c r="P112" s="125">
        <v>0.5130260521042084</v>
      </c>
      <c r="Q112" s="17">
        <v>7632.0</v>
      </c>
      <c r="R112" s="102">
        <v>1.0031446540880504</v>
      </c>
      <c r="S112" s="101">
        <v>4.710613496932516</v>
      </c>
      <c r="T112" s="17" t="s">
        <v>257</v>
      </c>
      <c r="U112" s="105"/>
      <c r="V112" s="105"/>
      <c r="W112" s="105"/>
      <c r="X112" s="105"/>
      <c r="Y112" s="105"/>
      <c r="Z112" s="105"/>
    </row>
    <row r="113" ht="15.75" customHeight="1">
      <c r="A113" s="124" t="s">
        <v>295</v>
      </c>
      <c r="B113" s="17" t="s">
        <v>293</v>
      </c>
      <c r="C113" s="17" t="s">
        <v>50</v>
      </c>
      <c r="D113" s="17" t="s">
        <v>256</v>
      </c>
      <c r="E113" s="17" t="s">
        <v>74</v>
      </c>
      <c r="F113" s="106">
        <v>7011.549999999999</v>
      </c>
      <c r="G113" s="106">
        <v>5784.130000000001</v>
      </c>
      <c r="H113" s="17">
        <v>7656.0</v>
      </c>
      <c r="I113" s="17">
        <v>1230.0</v>
      </c>
      <c r="J113" s="125">
        <v>0.16065830721003135</v>
      </c>
      <c r="K113" s="125">
        <v>0.17505687044947238</v>
      </c>
      <c r="L113" s="101">
        <v>4.99</v>
      </c>
      <c r="M113" s="101">
        <v>2.43</v>
      </c>
      <c r="N113" s="126">
        <v>43642.623414634145</v>
      </c>
      <c r="O113" s="126">
        <v>18604.08</v>
      </c>
      <c r="P113" s="125">
        <v>0.5130260521042084</v>
      </c>
      <c r="Q113" s="17">
        <v>7632.0</v>
      </c>
      <c r="R113" s="102">
        <v>1.0031446540880504</v>
      </c>
      <c r="S113" s="101">
        <v>4.702544715447155</v>
      </c>
      <c r="T113" s="17" t="s">
        <v>257</v>
      </c>
      <c r="U113" s="105"/>
      <c r="V113" s="105"/>
      <c r="W113" s="105"/>
      <c r="X113" s="105"/>
      <c r="Y113" s="105"/>
      <c r="Z113" s="105"/>
    </row>
    <row r="114" ht="15.75" customHeight="1">
      <c r="A114" s="124" t="s">
        <v>296</v>
      </c>
      <c r="B114" s="17" t="s">
        <v>297</v>
      </c>
      <c r="C114" s="17" t="s">
        <v>47</v>
      </c>
      <c r="D114" s="17" t="s">
        <v>298</v>
      </c>
      <c r="E114" s="17" t="s">
        <v>74</v>
      </c>
      <c r="F114" s="106">
        <v>64.74000000000002</v>
      </c>
      <c r="G114" s="106">
        <v>64.74000000000002</v>
      </c>
      <c r="H114" s="17">
        <v>900.0</v>
      </c>
      <c r="I114" s="17">
        <v>26.0</v>
      </c>
      <c r="J114" s="125">
        <v>0.028888888888888888</v>
      </c>
      <c r="K114" s="125">
        <v>0.0</v>
      </c>
      <c r="L114" s="101">
        <v>2.49</v>
      </c>
      <c r="M114" s="101">
        <v>1.25</v>
      </c>
      <c r="N114" s="126">
        <v>2241.000000000001</v>
      </c>
      <c r="O114" s="126">
        <v>1125.0</v>
      </c>
      <c r="P114" s="125">
        <v>0.497991967871486</v>
      </c>
      <c r="Q114" s="17">
        <v>900.0</v>
      </c>
      <c r="R114" s="102">
        <v>1.0</v>
      </c>
      <c r="S114" s="101">
        <v>2.490000000000001</v>
      </c>
      <c r="T114" s="17" t="s">
        <v>299</v>
      </c>
      <c r="U114" s="105"/>
      <c r="V114" s="105"/>
      <c r="W114" s="105"/>
      <c r="X114" s="105"/>
      <c r="Y114" s="105"/>
      <c r="Z114" s="105"/>
    </row>
    <row r="115" ht="15.75" customHeight="1">
      <c r="A115" s="124" t="s">
        <v>300</v>
      </c>
      <c r="B115" s="17" t="s">
        <v>301</v>
      </c>
      <c r="C115" s="17" t="s">
        <v>47</v>
      </c>
      <c r="D115" s="17" t="s">
        <v>298</v>
      </c>
      <c r="E115" s="17" t="s">
        <v>74</v>
      </c>
      <c r="F115" s="106">
        <v>273.9000000000001</v>
      </c>
      <c r="G115" s="106">
        <v>273.9000000000001</v>
      </c>
      <c r="H115" s="17">
        <v>900.0</v>
      </c>
      <c r="I115" s="17">
        <v>110.0</v>
      </c>
      <c r="J115" s="125">
        <v>0.12222222222222222</v>
      </c>
      <c r="K115" s="125">
        <v>0.0</v>
      </c>
      <c r="L115" s="101">
        <v>2.49</v>
      </c>
      <c r="M115" s="101">
        <v>1.25</v>
      </c>
      <c r="N115" s="126">
        <v>2241.0000000000005</v>
      </c>
      <c r="O115" s="126">
        <v>1125.0</v>
      </c>
      <c r="P115" s="125">
        <v>0.497991967871486</v>
      </c>
      <c r="Q115" s="17">
        <v>900.0</v>
      </c>
      <c r="R115" s="102">
        <v>1.0</v>
      </c>
      <c r="S115" s="101">
        <v>2.4900000000000007</v>
      </c>
      <c r="T115" s="17" t="s">
        <v>299</v>
      </c>
      <c r="U115" s="105"/>
      <c r="V115" s="105"/>
      <c r="W115" s="105"/>
      <c r="X115" s="105"/>
      <c r="Y115" s="105"/>
      <c r="Z115" s="105"/>
    </row>
    <row r="116" ht="15.75" customHeight="1">
      <c r="A116" s="124" t="s">
        <v>302</v>
      </c>
      <c r="B116" s="17" t="s">
        <v>303</v>
      </c>
      <c r="C116" s="17" t="s">
        <v>47</v>
      </c>
      <c r="D116" s="17" t="s">
        <v>298</v>
      </c>
      <c r="E116" s="17" t="s">
        <v>74</v>
      </c>
      <c r="F116" s="106">
        <v>281.3700000000002</v>
      </c>
      <c r="G116" s="106">
        <v>281.3700000000002</v>
      </c>
      <c r="H116" s="17">
        <v>900.0</v>
      </c>
      <c r="I116" s="17">
        <v>113.0</v>
      </c>
      <c r="J116" s="125">
        <v>0.12555555555555556</v>
      </c>
      <c r="K116" s="125">
        <v>0.0</v>
      </c>
      <c r="L116" s="101">
        <v>2.49</v>
      </c>
      <c r="M116" s="101">
        <v>1.25</v>
      </c>
      <c r="N116" s="126">
        <v>2241.0000000000014</v>
      </c>
      <c r="O116" s="126">
        <v>1125.0</v>
      </c>
      <c r="P116" s="125">
        <v>0.497991967871486</v>
      </c>
      <c r="Q116" s="17">
        <v>900.0</v>
      </c>
      <c r="R116" s="102">
        <v>1.0</v>
      </c>
      <c r="S116" s="101">
        <v>2.4900000000000015</v>
      </c>
      <c r="T116" s="17" t="s">
        <v>299</v>
      </c>
      <c r="U116" s="105"/>
      <c r="V116" s="105"/>
      <c r="W116" s="105"/>
      <c r="X116" s="105"/>
      <c r="Y116" s="105"/>
      <c r="Z116" s="105"/>
    </row>
    <row r="117" ht="15.75" customHeight="1">
      <c r="A117" s="124" t="s">
        <v>304</v>
      </c>
      <c r="B117" s="17" t="s">
        <v>305</v>
      </c>
      <c r="C117" s="17" t="s">
        <v>47</v>
      </c>
      <c r="D117" s="17" t="s">
        <v>298</v>
      </c>
      <c r="E117" s="17" t="s">
        <v>74</v>
      </c>
      <c r="F117" s="106">
        <v>134.45999999999995</v>
      </c>
      <c r="G117" s="106">
        <v>134.45999999999995</v>
      </c>
      <c r="H117" s="17">
        <v>900.0</v>
      </c>
      <c r="I117" s="17">
        <v>54.0</v>
      </c>
      <c r="J117" s="125">
        <v>0.06</v>
      </c>
      <c r="K117" s="125">
        <v>0.0</v>
      </c>
      <c r="L117" s="101">
        <v>2.49</v>
      </c>
      <c r="M117" s="101">
        <v>1.25</v>
      </c>
      <c r="N117" s="126">
        <v>2240.999999999999</v>
      </c>
      <c r="O117" s="126">
        <v>1125.0</v>
      </c>
      <c r="P117" s="125">
        <v>0.497991967871486</v>
      </c>
      <c r="Q117" s="17">
        <v>900.0</v>
      </c>
      <c r="R117" s="102">
        <v>1.0</v>
      </c>
      <c r="S117" s="101">
        <v>2.489999999999999</v>
      </c>
      <c r="T117" s="17" t="s">
        <v>299</v>
      </c>
      <c r="U117" s="105"/>
      <c r="V117" s="105"/>
      <c r="W117" s="105"/>
      <c r="X117" s="105"/>
      <c r="Y117" s="105"/>
      <c r="Z117" s="105"/>
    </row>
    <row r="118" ht="15.75" customHeight="1">
      <c r="A118" s="124" t="s">
        <v>306</v>
      </c>
      <c r="B118" s="17" t="s">
        <v>307</v>
      </c>
      <c r="C118" s="17" t="s">
        <v>47</v>
      </c>
      <c r="D118" s="17" t="s">
        <v>308</v>
      </c>
      <c r="E118" s="17" t="s">
        <v>309</v>
      </c>
      <c r="F118" s="106">
        <v>3034.7400000000025</v>
      </c>
      <c r="G118" s="106">
        <v>2677.2400000000016</v>
      </c>
      <c r="H118" s="17">
        <v>11700.0</v>
      </c>
      <c r="I118" s="17">
        <v>964.0</v>
      </c>
      <c r="J118" s="125">
        <v>0.0823931623931624</v>
      </c>
      <c r="K118" s="125">
        <v>0.11780251355964622</v>
      </c>
      <c r="L118" s="101">
        <v>2.49</v>
      </c>
      <c r="M118" s="101">
        <v>1.4</v>
      </c>
      <c r="N118" s="126">
        <v>36832.42531120335</v>
      </c>
      <c r="O118" s="126">
        <v>16379.999999999998</v>
      </c>
      <c r="P118" s="125">
        <v>0.4377510040160643</v>
      </c>
      <c r="Q118" s="17">
        <v>13968.0</v>
      </c>
      <c r="R118" s="102">
        <v>0.8376288659793815</v>
      </c>
      <c r="S118" s="101">
        <v>2.7772199170124496</v>
      </c>
      <c r="T118" s="17" t="s">
        <v>310</v>
      </c>
      <c r="U118" s="105"/>
      <c r="V118" s="105"/>
      <c r="W118" s="105"/>
      <c r="X118" s="105"/>
      <c r="Y118" s="105"/>
      <c r="Z118" s="105"/>
    </row>
    <row r="119" ht="15.75" customHeight="1">
      <c r="A119" s="124" t="s">
        <v>311</v>
      </c>
      <c r="B119" s="17" t="s">
        <v>312</v>
      </c>
      <c r="C119" s="17" t="s">
        <v>46</v>
      </c>
      <c r="D119" s="17" t="s">
        <v>308</v>
      </c>
      <c r="E119" s="17" t="s">
        <v>309</v>
      </c>
      <c r="F119" s="106">
        <v>887.9000000000011</v>
      </c>
      <c r="G119" s="106">
        <v>820.8000000000008</v>
      </c>
      <c r="H119" s="17">
        <v>2776.0</v>
      </c>
      <c r="I119" s="17">
        <v>198.0</v>
      </c>
      <c r="J119" s="125">
        <v>0.07132564841498559</v>
      </c>
      <c r="K119" s="125">
        <v>0.07557157337538045</v>
      </c>
      <c r="L119" s="101">
        <v>3.99</v>
      </c>
      <c r="M119" s="101">
        <v>2.09</v>
      </c>
      <c r="N119" s="126">
        <v>12448.53737373739</v>
      </c>
      <c r="O119" s="126">
        <v>5801.839999999999</v>
      </c>
      <c r="P119" s="125">
        <v>0.4761904761904763</v>
      </c>
      <c r="Q119" s="17">
        <v>2800.0</v>
      </c>
      <c r="R119" s="102">
        <v>0.9914285714285714</v>
      </c>
      <c r="S119" s="101">
        <v>4.145454545454549</v>
      </c>
      <c r="T119" s="17" t="s">
        <v>313</v>
      </c>
      <c r="U119" s="105"/>
      <c r="V119" s="105"/>
      <c r="W119" s="105"/>
      <c r="X119" s="105"/>
      <c r="Y119" s="105"/>
      <c r="Z119" s="105"/>
    </row>
    <row r="120" ht="15.75" customHeight="1">
      <c r="A120" s="124" t="s">
        <v>314</v>
      </c>
      <c r="B120" s="17" t="s">
        <v>315</v>
      </c>
      <c r="C120" s="17" t="s">
        <v>46</v>
      </c>
      <c r="D120" s="17" t="s">
        <v>308</v>
      </c>
      <c r="E120" s="17" t="s">
        <v>309</v>
      </c>
      <c r="F120" s="106">
        <v>432.02000000000015</v>
      </c>
      <c r="G120" s="106">
        <v>376.22000000000014</v>
      </c>
      <c r="H120" s="17">
        <v>1047.0</v>
      </c>
      <c r="I120" s="17">
        <v>111.0</v>
      </c>
      <c r="J120" s="125">
        <v>0.10601719197707736</v>
      </c>
      <c r="K120" s="125">
        <v>0.1291606870052312</v>
      </c>
      <c r="L120" s="101">
        <v>2.99</v>
      </c>
      <c r="M120" s="101">
        <v>1.68</v>
      </c>
      <c r="N120" s="126">
        <v>4074.999459459461</v>
      </c>
      <c r="O120" s="126">
        <v>1758.96</v>
      </c>
      <c r="P120" s="125">
        <v>0.4381270903010034</v>
      </c>
      <c r="Q120" s="17">
        <v>1068.0</v>
      </c>
      <c r="R120" s="102">
        <v>0.9803370786516854</v>
      </c>
      <c r="S120" s="101">
        <v>3.3893693693693705</v>
      </c>
      <c r="T120" s="17" t="s">
        <v>313</v>
      </c>
      <c r="U120" s="105"/>
      <c r="V120" s="105"/>
      <c r="W120" s="105"/>
      <c r="X120" s="105"/>
      <c r="Y120" s="105"/>
      <c r="Z120" s="105"/>
    </row>
    <row r="121" ht="15.75" customHeight="1">
      <c r="A121" s="124" t="s">
        <v>316</v>
      </c>
      <c r="B121" s="17" t="s">
        <v>317</v>
      </c>
      <c r="C121" s="17" t="s">
        <v>47</v>
      </c>
      <c r="D121" s="17" t="s">
        <v>308</v>
      </c>
      <c r="E121" s="17" t="s">
        <v>309</v>
      </c>
      <c r="F121" s="106">
        <v>2372.0700000000006</v>
      </c>
      <c r="G121" s="106">
        <v>2066.870000000001</v>
      </c>
      <c r="H121" s="17">
        <v>6096.0</v>
      </c>
      <c r="I121" s="17">
        <v>553.0</v>
      </c>
      <c r="J121" s="125">
        <v>0.09071522309711286</v>
      </c>
      <c r="K121" s="125">
        <v>0.12866399389562688</v>
      </c>
      <c r="L121" s="101">
        <v>3.99</v>
      </c>
      <c r="M121" s="101">
        <v>2.06</v>
      </c>
      <c r="N121" s="126">
        <v>26148.53294755878</v>
      </c>
      <c r="O121" s="126">
        <v>12557.76</v>
      </c>
      <c r="P121" s="125">
        <v>0.4837092731829574</v>
      </c>
      <c r="Q121" s="17">
        <v>7488.0</v>
      </c>
      <c r="R121" s="102">
        <v>0.8141025641025641</v>
      </c>
      <c r="S121" s="101">
        <v>3.7375587703435817</v>
      </c>
      <c r="T121" s="17" t="s">
        <v>310</v>
      </c>
      <c r="U121" s="105"/>
      <c r="V121" s="105"/>
      <c r="W121" s="105"/>
      <c r="X121" s="105"/>
      <c r="Y121" s="105"/>
      <c r="Z121" s="105"/>
    </row>
    <row r="122" ht="15.75" customHeight="1">
      <c r="A122" s="124" t="s">
        <v>318</v>
      </c>
      <c r="B122" s="17" t="s">
        <v>319</v>
      </c>
      <c r="C122" s="17" t="s">
        <v>47</v>
      </c>
      <c r="D122" s="17" t="s">
        <v>298</v>
      </c>
      <c r="E122" s="17" t="s">
        <v>309</v>
      </c>
      <c r="F122" s="106">
        <v>2900.15</v>
      </c>
      <c r="G122" s="106">
        <v>2609.7500000000005</v>
      </c>
      <c r="H122" s="17">
        <v>3204.0</v>
      </c>
      <c r="I122" s="17">
        <v>425.0</v>
      </c>
      <c r="J122" s="125">
        <v>0.13264669163545567</v>
      </c>
      <c r="K122" s="125">
        <v>0.10013275175421943</v>
      </c>
      <c r="L122" s="101">
        <v>5.49</v>
      </c>
      <c r="M122" s="101">
        <v>2.9</v>
      </c>
      <c r="N122" s="126">
        <v>21863.71905882353</v>
      </c>
      <c r="O122" s="126">
        <v>9291.6</v>
      </c>
      <c r="P122" s="125">
        <v>0.4717668488160292</v>
      </c>
      <c r="Q122" s="17">
        <v>3216.0</v>
      </c>
      <c r="R122" s="102">
        <v>0.996268656716418</v>
      </c>
      <c r="S122" s="101">
        <v>6.140588235294119</v>
      </c>
      <c r="T122" s="17" t="s">
        <v>127</v>
      </c>
      <c r="U122" s="105"/>
      <c r="V122" s="105"/>
      <c r="W122" s="105"/>
      <c r="X122" s="105"/>
      <c r="Y122" s="105"/>
      <c r="Z122" s="105"/>
    </row>
    <row r="123" ht="15.75" customHeight="1">
      <c r="A123" s="124" t="s">
        <v>320</v>
      </c>
      <c r="B123" s="17" t="s">
        <v>321</v>
      </c>
      <c r="C123" s="17" t="s">
        <v>46</v>
      </c>
      <c r="D123" s="17" t="s">
        <v>308</v>
      </c>
      <c r="E123" s="17" t="s">
        <v>309</v>
      </c>
      <c r="F123" s="106">
        <v>0.0</v>
      </c>
      <c r="G123" s="106">
        <v>0.0</v>
      </c>
      <c r="H123" s="17">
        <v>1388.0</v>
      </c>
      <c r="I123" s="17">
        <v>0.0</v>
      </c>
      <c r="J123" s="125">
        <v>0.0</v>
      </c>
      <c r="K123" s="125" t="s">
        <v>322</v>
      </c>
      <c r="L123" s="101">
        <v>3.99</v>
      </c>
      <c r="M123" s="101">
        <v>2.09</v>
      </c>
      <c r="N123" s="126" t="s">
        <v>322</v>
      </c>
      <c r="O123" s="126">
        <v>2900.9199999999996</v>
      </c>
      <c r="P123" s="125">
        <v>0.4761904761904763</v>
      </c>
      <c r="Q123" s="17">
        <v>1400.0</v>
      </c>
      <c r="R123" s="102">
        <v>0.9914285714285714</v>
      </c>
      <c r="S123" s="101" t="s">
        <v>322</v>
      </c>
      <c r="T123" s="17" t="s">
        <v>313</v>
      </c>
      <c r="U123" s="105"/>
      <c r="V123" s="105"/>
      <c r="W123" s="105"/>
      <c r="X123" s="105"/>
      <c r="Y123" s="105"/>
      <c r="Z123" s="105"/>
    </row>
    <row r="124" ht="15.75" customHeight="1">
      <c r="A124" s="124" t="s">
        <v>323</v>
      </c>
      <c r="B124" s="17" t="s">
        <v>324</v>
      </c>
      <c r="C124" s="17" t="s">
        <v>46</v>
      </c>
      <c r="D124" s="17" t="s">
        <v>308</v>
      </c>
      <c r="E124" s="17" t="s">
        <v>309</v>
      </c>
      <c r="F124" s="106">
        <v>418.93000000000006</v>
      </c>
      <c r="G124" s="106">
        <v>363.13000000000017</v>
      </c>
      <c r="H124" s="17">
        <v>1047.0</v>
      </c>
      <c r="I124" s="17">
        <v>107.0</v>
      </c>
      <c r="J124" s="125">
        <v>0.10219675262655205</v>
      </c>
      <c r="K124" s="125">
        <v>0.133196476738357</v>
      </c>
      <c r="L124" s="101">
        <v>2.99</v>
      </c>
      <c r="M124" s="101">
        <v>1.68</v>
      </c>
      <c r="N124" s="126">
        <v>4099.249626168225</v>
      </c>
      <c r="O124" s="126">
        <v>1758.96</v>
      </c>
      <c r="P124" s="125">
        <v>0.4381270903010034</v>
      </c>
      <c r="Q124" s="17">
        <v>1068.0</v>
      </c>
      <c r="R124" s="102">
        <v>0.9803370786516854</v>
      </c>
      <c r="S124" s="101">
        <v>3.393738317757011</v>
      </c>
      <c r="T124" s="17" t="s">
        <v>313</v>
      </c>
      <c r="U124" s="105"/>
      <c r="V124" s="105"/>
      <c r="W124" s="105"/>
      <c r="X124" s="105"/>
      <c r="Y124" s="105"/>
      <c r="Z124" s="105"/>
    </row>
    <row r="125" ht="15.75" customHeight="1">
      <c r="A125" s="124" t="s">
        <v>325</v>
      </c>
      <c r="B125" s="17" t="s">
        <v>326</v>
      </c>
      <c r="C125" s="17" t="s">
        <v>46</v>
      </c>
      <c r="D125" s="17" t="s">
        <v>308</v>
      </c>
      <c r="E125" s="17" t="s">
        <v>309</v>
      </c>
      <c r="F125" s="106">
        <v>599.9800000000004</v>
      </c>
      <c r="G125" s="106">
        <v>520.7799999999999</v>
      </c>
      <c r="H125" s="17">
        <v>1047.0</v>
      </c>
      <c r="I125" s="17">
        <v>152.0</v>
      </c>
      <c r="J125" s="125">
        <v>0.1451766953199618</v>
      </c>
      <c r="K125" s="125">
        <v>0.13200440014667236</v>
      </c>
      <c r="L125" s="101">
        <v>2.99</v>
      </c>
      <c r="M125" s="101">
        <v>1.68</v>
      </c>
      <c r="N125" s="126">
        <v>4132.756973684213</v>
      </c>
      <c r="O125" s="126">
        <v>1758.96</v>
      </c>
      <c r="P125" s="125">
        <v>0.4381270903010034</v>
      </c>
      <c r="Q125" s="17">
        <v>1068.0</v>
      </c>
      <c r="R125" s="102">
        <v>0.9803370786516854</v>
      </c>
      <c r="S125" s="101">
        <v>3.4261842105263147</v>
      </c>
      <c r="T125" s="17" t="s">
        <v>313</v>
      </c>
      <c r="U125" s="105"/>
      <c r="V125" s="105"/>
      <c r="W125" s="105"/>
      <c r="X125" s="105"/>
      <c r="Y125" s="105"/>
      <c r="Z125" s="105"/>
    </row>
    <row r="126" ht="15.75" customHeight="1">
      <c r="A126" s="124" t="s">
        <v>327</v>
      </c>
      <c r="B126" s="17" t="s">
        <v>328</v>
      </c>
      <c r="C126" s="17" t="s">
        <v>46</v>
      </c>
      <c r="D126" s="17" t="s">
        <v>308</v>
      </c>
      <c r="E126" s="17" t="s">
        <v>309</v>
      </c>
      <c r="F126" s="106">
        <v>397.94000000000005</v>
      </c>
      <c r="G126" s="106">
        <v>350.2400000000001</v>
      </c>
      <c r="H126" s="17">
        <v>1047.0</v>
      </c>
      <c r="I126" s="17">
        <v>106.0</v>
      </c>
      <c r="J126" s="125">
        <v>0.10124164278892073</v>
      </c>
      <c r="K126" s="125">
        <v>0.11986731668090644</v>
      </c>
      <c r="L126" s="101">
        <v>2.99</v>
      </c>
      <c r="M126" s="101">
        <v>1.68</v>
      </c>
      <c r="N126" s="126">
        <v>3930.5960377358497</v>
      </c>
      <c r="O126" s="126">
        <v>1758.96</v>
      </c>
      <c r="P126" s="125">
        <v>0.4381270903010034</v>
      </c>
      <c r="Q126" s="17">
        <v>1068.0</v>
      </c>
      <c r="R126" s="102">
        <v>0.9803370786516854</v>
      </c>
      <c r="S126" s="101">
        <v>3.3041509433962277</v>
      </c>
      <c r="T126" s="17" t="s">
        <v>313</v>
      </c>
      <c r="U126" s="105"/>
      <c r="V126" s="105"/>
      <c r="W126" s="105"/>
      <c r="X126" s="105"/>
      <c r="Y126" s="105"/>
      <c r="Z126" s="105"/>
    </row>
    <row r="127" ht="15.75" customHeight="1">
      <c r="A127" s="124" t="s">
        <v>329</v>
      </c>
      <c r="B127" s="17" t="s">
        <v>330</v>
      </c>
      <c r="C127" s="17" t="s">
        <v>48</v>
      </c>
      <c r="D127" s="17" t="s">
        <v>298</v>
      </c>
      <c r="E127" s="17" t="s">
        <v>309</v>
      </c>
      <c r="F127" s="106">
        <v>1236.5100000000014</v>
      </c>
      <c r="G127" s="106">
        <v>1125.5100000000011</v>
      </c>
      <c r="H127" s="17">
        <v>4494.0</v>
      </c>
      <c r="I127" s="17">
        <v>374.0</v>
      </c>
      <c r="J127" s="125">
        <v>0.08322207387627949</v>
      </c>
      <c r="K127" s="125">
        <v>0.08976878472474958</v>
      </c>
      <c r="L127" s="101">
        <v>2.99</v>
      </c>
      <c r="M127" s="101">
        <v>1.48</v>
      </c>
      <c r="N127" s="126">
        <v>14857.957058823546</v>
      </c>
      <c r="O127" s="126">
        <v>6651.12</v>
      </c>
      <c r="P127" s="125">
        <v>0.5050167224080268</v>
      </c>
      <c r="Q127" s="17">
        <v>4524.0</v>
      </c>
      <c r="R127" s="102">
        <v>0.993368700265252</v>
      </c>
      <c r="S127" s="101">
        <v>3.009385026737971</v>
      </c>
      <c r="T127" s="17" t="s">
        <v>113</v>
      </c>
      <c r="U127" s="105"/>
      <c r="V127" s="105"/>
      <c r="W127" s="105"/>
      <c r="X127" s="105"/>
      <c r="Y127" s="105"/>
      <c r="Z127" s="105"/>
    </row>
    <row r="128" ht="15.75" customHeight="1">
      <c r="A128" s="124" t="s">
        <v>331</v>
      </c>
      <c r="B128" s="17" t="s">
        <v>332</v>
      </c>
      <c r="C128" s="17" t="s">
        <v>48</v>
      </c>
      <c r="D128" s="17" t="s">
        <v>298</v>
      </c>
      <c r="E128" s="17" t="s">
        <v>309</v>
      </c>
      <c r="F128" s="106">
        <v>1322.0200000000013</v>
      </c>
      <c r="G128" s="106">
        <v>1197.5200000000013</v>
      </c>
      <c r="H128" s="17">
        <v>4494.0</v>
      </c>
      <c r="I128" s="17">
        <v>398.0</v>
      </c>
      <c r="J128" s="125">
        <v>0.08856252781486426</v>
      </c>
      <c r="K128" s="125">
        <v>0.09417406695813968</v>
      </c>
      <c r="L128" s="101">
        <v>2.99</v>
      </c>
      <c r="M128" s="101">
        <v>1.48</v>
      </c>
      <c r="N128" s="126">
        <v>14927.532361809059</v>
      </c>
      <c r="O128" s="126">
        <v>6651.12</v>
      </c>
      <c r="P128" s="125">
        <v>0.5050167224080268</v>
      </c>
      <c r="Q128" s="17">
        <v>4524.0</v>
      </c>
      <c r="R128" s="102">
        <v>0.993368700265252</v>
      </c>
      <c r="S128" s="101">
        <v>3.008844221105531</v>
      </c>
      <c r="T128" s="17" t="s">
        <v>113</v>
      </c>
      <c r="U128" s="105"/>
      <c r="V128" s="105"/>
      <c r="W128" s="105"/>
      <c r="X128" s="105"/>
      <c r="Y128" s="105"/>
      <c r="Z128" s="105"/>
    </row>
    <row r="129" ht="15.75" customHeight="1">
      <c r="A129" s="124" t="s">
        <v>333</v>
      </c>
      <c r="B129" s="17" t="s">
        <v>334</v>
      </c>
      <c r="C129" s="17" t="s">
        <v>49</v>
      </c>
      <c r="D129" s="17" t="s">
        <v>78</v>
      </c>
      <c r="E129" s="17" t="s">
        <v>309</v>
      </c>
      <c r="F129" s="106">
        <v>2210.100000000002</v>
      </c>
      <c r="G129" s="106">
        <v>1924.1000000000024</v>
      </c>
      <c r="H129" s="17">
        <v>1920.0</v>
      </c>
      <c r="I129" s="17">
        <v>480.0</v>
      </c>
      <c r="J129" s="125">
        <v>0.25</v>
      </c>
      <c r="K129" s="125">
        <v>0.12940590923487605</v>
      </c>
      <c r="L129" s="101">
        <v>3.99</v>
      </c>
      <c r="M129" s="101">
        <v>2.16</v>
      </c>
      <c r="N129" s="126">
        <v>8840.400000000009</v>
      </c>
      <c r="O129" s="126">
        <v>4147.200000000001</v>
      </c>
      <c r="P129" s="125">
        <v>0.45864661654135336</v>
      </c>
      <c r="Q129" s="17">
        <v>1915.0</v>
      </c>
      <c r="R129" s="102">
        <v>1.0026109660574412</v>
      </c>
      <c r="S129" s="101">
        <v>4.008541666666671</v>
      </c>
      <c r="T129" s="17" t="s">
        <v>335</v>
      </c>
      <c r="U129" s="105"/>
      <c r="V129" s="105"/>
      <c r="W129" s="105"/>
      <c r="X129" s="105"/>
      <c r="Y129" s="105"/>
      <c r="Z129" s="105"/>
    </row>
    <row r="130" ht="15.75" customHeight="1">
      <c r="A130" s="124" t="s">
        <v>336</v>
      </c>
      <c r="B130" s="17" t="s">
        <v>337</v>
      </c>
      <c r="C130" s="17" t="s">
        <v>49</v>
      </c>
      <c r="D130" s="17" t="s">
        <v>78</v>
      </c>
      <c r="E130" s="17" t="s">
        <v>309</v>
      </c>
      <c r="F130" s="106">
        <v>2114.450000000002</v>
      </c>
      <c r="G130" s="106">
        <v>1825.650000000002</v>
      </c>
      <c r="H130" s="17">
        <v>1920.0</v>
      </c>
      <c r="I130" s="17">
        <v>455.0</v>
      </c>
      <c r="J130" s="125">
        <v>0.23697916666666666</v>
      </c>
      <c r="K130" s="125">
        <v>0.13658398165007446</v>
      </c>
      <c r="L130" s="101">
        <v>3.99</v>
      </c>
      <c r="M130" s="101">
        <v>2.16</v>
      </c>
      <c r="N130" s="126">
        <v>8922.514285714295</v>
      </c>
      <c r="O130" s="126">
        <v>4147.200000000001</v>
      </c>
      <c r="P130" s="125">
        <v>0.45864661654135336</v>
      </c>
      <c r="Q130" s="17">
        <v>1915.0</v>
      </c>
      <c r="R130" s="102">
        <v>1.0026109660574412</v>
      </c>
      <c r="S130" s="101">
        <v>4.012417582417586</v>
      </c>
      <c r="T130" s="17" t="s">
        <v>335</v>
      </c>
      <c r="U130" s="105"/>
      <c r="V130" s="105"/>
      <c r="W130" s="105"/>
      <c r="X130" s="105"/>
      <c r="Y130" s="105"/>
      <c r="Z130" s="105"/>
    </row>
    <row r="131" ht="15.75" customHeight="1">
      <c r="A131" s="124" t="s">
        <v>338</v>
      </c>
      <c r="B131" s="17" t="s">
        <v>339</v>
      </c>
      <c r="C131" s="17" t="s">
        <v>46</v>
      </c>
      <c r="D131" s="17" t="s">
        <v>78</v>
      </c>
      <c r="E131" s="17" t="s">
        <v>309</v>
      </c>
      <c r="F131" s="106">
        <v>1052.9099999999999</v>
      </c>
      <c r="G131" s="106">
        <v>918.5100000000009</v>
      </c>
      <c r="H131" s="17">
        <v>1305.0</v>
      </c>
      <c r="I131" s="17">
        <v>229.0</v>
      </c>
      <c r="J131" s="125">
        <v>0.17547892720306513</v>
      </c>
      <c r="K131" s="125">
        <v>0.1276462375701617</v>
      </c>
      <c r="L131" s="101">
        <v>3.99</v>
      </c>
      <c r="M131" s="101">
        <v>2.16</v>
      </c>
      <c r="N131" s="126">
        <v>6000.207641921396</v>
      </c>
      <c r="O131" s="126">
        <v>2818.8</v>
      </c>
      <c r="P131" s="125">
        <v>0.45864661654135336</v>
      </c>
      <c r="Q131" s="17">
        <v>1325.0</v>
      </c>
      <c r="R131" s="102">
        <v>0.9849056603773585</v>
      </c>
      <c r="S131" s="101">
        <v>4.01096069868996</v>
      </c>
      <c r="T131" s="17" t="s">
        <v>313</v>
      </c>
      <c r="U131" s="105"/>
      <c r="V131" s="105"/>
      <c r="W131" s="105"/>
      <c r="X131" s="105"/>
      <c r="Y131" s="105"/>
      <c r="Z131" s="105"/>
    </row>
    <row r="132" ht="15.75" customHeight="1">
      <c r="A132" s="124" t="s">
        <v>340</v>
      </c>
      <c r="B132" s="17" t="s">
        <v>341</v>
      </c>
      <c r="C132" s="17" t="s">
        <v>46</v>
      </c>
      <c r="D132" s="17" t="s">
        <v>78</v>
      </c>
      <c r="E132" s="17" t="s">
        <v>309</v>
      </c>
      <c r="F132" s="106">
        <v>1389.5899999999995</v>
      </c>
      <c r="G132" s="106">
        <v>1212.7900000000013</v>
      </c>
      <c r="H132" s="17">
        <v>1305.0</v>
      </c>
      <c r="I132" s="17">
        <v>301.0</v>
      </c>
      <c r="J132" s="125">
        <v>0.23065134099616857</v>
      </c>
      <c r="K132" s="125">
        <v>0.12723177340078595</v>
      </c>
      <c r="L132" s="101">
        <v>3.99</v>
      </c>
      <c r="M132" s="101">
        <v>2.16</v>
      </c>
      <c r="N132" s="126">
        <v>6024.634385382057</v>
      </c>
      <c r="O132" s="126">
        <v>2818.8</v>
      </c>
      <c r="P132" s="125">
        <v>0.45864661654135336</v>
      </c>
      <c r="Q132" s="17">
        <v>1325.0</v>
      </c>
      <c r="R132" s="102">
        <v>0.9849056603773585</v>
      </c>
      <c r="S132" s="101">
        <v>4.029202657807313</v>
      </c>
      <c r="T132" s="17" t="s">
        <v>313</v>
      </c>
      <c r="U132" s="105"/>
      <c r="V132" s="105"/>
      <c r="W132" s="105"/>
      <c r="X132" s="105"/>
      <c r="Y132" s="105"/>
      <c r="Z132" s="105"/>
    </row>
    <row r="133" ht="15.75" customHeight="1">
      <c r="A133" s="124" t="s">
        <v>342</v>
      </c>
      <c r="B133" s="17" t="s">
        <v>343</v>
      </c>
      <c r="C133" s="17" t="s">
        <v>49</v>
      </c>
      <c r="D133" s="17" t="s">
        <v>78</v>
      </c>
      <c r="E133" s="17" t="s">
        <v>309</v>
      </c>
      <c r="F133" s="106">
        <v>2607.0700000000024</v>
      </c>
      <c r="G133" s="106">
        <v>2280.1700000000014</v>
      </c>
      <c r="H133" s="17">
        <v>3192.0</v>
      </c>
      <c r="I133" s="17">
        <v>843.0</v>
      </c>
      <c r="J133" s="125">
        <v>0.2640977443609023</v>
      </c>
      <c r="K133" s="125">
        <v>0.12538980541374056</v>
      </c>
      <c r="L133" s="101">
        <v>2.49</v>
      </c>
      <c r="M133" s="101">
        <v>1.33</v>
      </c>
      <c r="N133" s="126">
        <v>9871.610249110328</v>
      </c>
      <c r="O133" s="126">
        <v>4245.360000000001</v>
      </c>
      <c r="P133" s="125">
        <v>0.46586345381526106</v>
      </c>
      <c r="Q133" s="17">
        <v>3180.0</v>
      </c>
      <c r="R133" s="102">
        <v>1.0037735849056604</v>
      </c>
      <c r="S133" s="101">
        <v>2.704827995255043</v>
      </c>
      <c r="T133" s="17" t="s">
        <v>344</v>
      </c>
      <c r="U133" s="105"/>
      <c r="V133" s="105"/>
      <c r="W133" s="105"/>
      <c r="X133" s="105"/>
      <c r="Y133" s="105"/>
      <c r="Z133" s="105"/>
    </row>
    <row r="134" ht="15.75" customHeight="1">
      <c r="A134" s="124" t="s">
        <v>345</v>
      </c>
      <c r="B134" s="17" t="s">
        <v>346</v>
      </c>
      <c r="C134" s="17" t="s">
        <v>49</v>
      </c>
      <c r="D134" s="17" t="s">
        <v>78</v>
      </c>
      <c r="E134" s="17" t="s">
        <v>309</v>
      </c>
      <c r="F134" s="106">
        <v>2438.060000000002</v>
      </c>
      <c r="G134" s="106">
        <v>2137.760000000001</v>
      </c>
      <c r="H134" s="17">
        <v>3192.0</v>
      </c>
      <c r="I134" s="17">
        <v>794.0</v>
      </c>
      <c r="J134" s="125">
        <v>0.2487468671679198</v>
      </c>
      <c r="K134" s="125">
        <v>0.12317170209100714</v>
      </c>
      <c r="L134" s="101">
        <v>2.49</v>
      </c>
      <c r="M134" s="101">
        <v>1.33</v>
      </c>
      <c r="N134" s="126">
        <v>9801.36967254409</v>
      </c>
      <c r="O134" s="126">
        <v>4245.360000000001</v>
      </c>
      <c r="P134" s="125">
        <v>0.46586345381526106</v>
      </c>
      <c r="Q134" s="17">
        <v>3180.0</v>
      </c>
      <c r="R134" s="102">
        <v>1.0037735849056604</v>
      </c>
      <c r="S134" s="101">
        <v>2.692392947103276</v>
      </c>
      <c r="T134" s="17" t="s">
        <v>344</v>
      </c>
      <c r="U134" s="105"/>
      <c r="V134" s="105"/>
      <c r="W134" s="105"/>
      <c r="X134" s="105"/>
      <c r="Y134" s="105"/>
      <c r="Z134" s="105"/>
    </row>
    <row r="135" ht="15.75" customHeight="1">
      <c r="A135" s="124" t="s">
        <v>347</v>
      </c>
      <c r="B135" s="17" t="s">
        <v>348</v>
      </c>
      <c r="C135" s="17" t="s">
        <v>49</v>
      </c>
      <c r="D135" s="17" t="s">
        <v>349</v>
      </c>
      <c r="E135" s="17" t="s">
        <v>309</v>
      </c>
      <c r="F135" s="106">
        <v>14003.629999999985</v>
      </c>
      <c r="G135" s="106">
        <v>12445.429999999997</v>
      </c>
      <c r="H135" s="17">
        <v>35424.0</v>
      </c>
      <c r="I135" s="17">
        <v>6262.0</v>
      </c>
      <c r="J135" s="125">
        <v>0.17677280939476062</v>
      </c>
      <c r="K135" s="125">
        <v>0.11127114898065638</v>
      </c>
      <c r="L135" s="101">
        <v>1.99</v>
      </c>
      <c r="M135" s="101">
        <v>0.9</v>
      </c>
      <c r="N135" s="126">
        <v>79218.23524752466</v>
      </c>
      <c r="O135" s="126">
        <v>31881.600000000002</v>
      </c>
      <c r="P135" s="125">
        <v>0.5477386934673366</v>
      </c>
      <c r="Q135" s="17">
        <v>35352.0</v>
      </c>
      <c r="R135" s="102">
        <v>1.0020366598778003</v>
      </c>
      <c r="S135" s="101">
        <v>1.9874528904503348</v>
      </c>
      <c r="T135" s="17" t="s">
        <v>350</v>
      </c>
      <c r="U135" s="105"/>
      <c r="V135" s="105"/>
      <c r="W135" s="105"/>
      <c r="X135" s="105"/>
      <c r="Y135" s="105"/>
      <c r="Z135" s="105"/>
    </row>
    <row r="136" ht="15.75" customHeight="1">
      <c r="A136" s="124" t="s">
        <v>351</v>
      </c>
      <c r="B136" s="17" t="s">
        <v>352</v>
      </c>
      <c r="C136" s="17" t="s">
        <v>49</v>
      </c>
      <c r="D136" s="17" t="s">
        <v>353</v>
      </c>
      <c r="E136" s="17" t="s">
        <v>309</v>
      </c>
      <c r="F136" s="106">
        <v>4874.6500000000015</v>
      </c>
      <c r="G136" s="106">
        <v>4171.440000000003</v>
      </c>
      <c r="H136" s="17">
        <v>10728.0</v>
      </c>
      <c r="I136" s="17">
        <v>2158.0</v>
      </c>
      <c r="J136" s="125">
        <v>0.2011558538404176</v>
      </c>
      <c r="K136" s="125">
        <v>0.14425856215317978</v>
      </c>
      <c r="L136" s="101">
        <v>1.69</v>
      </c>
      <c r="M136" s="101">
        <v>0.83</v>
      </c>
      <c r="N136" s="126">
        <v>24233.199814643194</v>
      </c>
      <c r="O136" s="126">
        <v>8904.24</v>
      </c>
      <c r="P136" s="125">
        <v>0.5088757396449705</v>
      </c>
      <c r="Q136" s="17">
        <v>10656.0</v>
      </c>
      <c r="R136" s="102">
        <v>1.0067567567567568</v>
      </c>
      <c r="S136" s="101">
        <v>1.9330120481927726</v>
      </c>
      <c r="T136" s="17" t="s">
        <v>350</v>
      </c>
      <c r="U136" s="105"/>
      <c r="V136" s="105"/>
      <c r="W136" s="105"/>
      <c r="X136" s="105"/>
      <c r="Y136" s="105"/>
      <c r="Z136" s="105"/>
    </row>
    <row r="137" ht="15.75" customHeight="1">
      <c r="A137" s="124" t="s">
        <v>354</v>
      </c>
      <c r="B137" s="17" t="s">
        <v>355</v>
      </c>
      <c r="C137" s="17" t="s">
        <v>49</v>
      </c>
      <c r="D137" s="17" t="s">
        <v>349</v>
      </c>
      <c r="E137" s="17" t="s">
        <v>309</v>
      </c>
      <c r="F137" s="106">
        <v>2315.7400000000025</v>
      </c>
      <c r="G137" s="106">
        <v>2030.3400000000015</v>
      </c>
      <c r="H137" s="17">
        <v>6492.0</v>
      </c>
      <c r="I137" s="17">
        <v>1097.0</v>
      </c>
      <c r="J137" s="125">
        <v>0.16897720271102895</v>
      </c>
      <c r="K137" s="125">
        <v>0.12324354202112531</v>
      </c>
      <c r="L137" s="101">
        <v>1.99</v>
      </c>
      <c r="M137" s="101">
        <v>0.9</v>
      </c>
      <c r="N137" s="126">
        <v>13704.452215132193</v>
      </c>
      <c r="O137" s="126">
        <v>5842.8</v>
      </c>
      <c r="P137" s="125">
        <v>0.5477386934673366</v>
      </c>
      <c r="Q137" s="17">
        <v>6552.0</v>
      </c>
      <c r="R137" s="102">
        <v>0.9908424908424909</v>
      </c>
      <c r="S137" s="101">
        <v>1.8508113035551519</v>
      </c>
      <c r="T137" s="17" t="s">
        <v>350</v>
      </c>
      <c r="U137" s="105"/>
      <c r="V137" s="105"/>
      <c r="W137" s="105"/>
      <c r="X137" s="105"/>
      <c r="Y137" s="105"/>
      <c r="Z137" s="105"/>
    </row>
    <row r="138" ht="15.75" customHeight="1">
      <c r="A138" s="124" t="s">
        <v>356</v>
      </c>
      <c r="B138" s="17" t="s">
        <v>357</v>
      </c>
      <c r="C138" s="17" t="s">
        <v>49</v>
      </c>
      <c r="D138" s="17" t="s">
        <v>349</v>
      </c>
      <c r="E138" s="17" t="s">
        <v>309</v>
      </c>
      <c r="F138" s="106">
        <v>1798.2900000000013</v>
      </c>
      <c r="G138" s="106">
        <v>1630.9900000000016</v>
      </c>
      <c r="H138" s="17">
        <v>8328.0</v>
      </c>
      <c r="I138" s="17">
        <v>546.0</v>
      </c>
      <c r="J138" s="125">
        <v>0.06556195965417867</v>
      </c>
      <c r="K138" s="125">
        <v>0.09303282562879156</v>
      </c>
      <c r="L138" s="101">
        <v>2.49</v>
      </c>
      <c r="M138" s="101">
        <v>1.17</v>
      </c>
      <c r="N138" s="126">
        <v>27428.862857142874</v>
      </c>
      <c r="O138" s="126">
        <v>9743.76</v>
      </c>
      <c r="P138" s="125">
        <v>0.5301204819277109</v>
      </c>
      <c r="Q138" s="17">
        <v>8280.0</v>
      </c>
      <c r="R138" s="102">
        <v>1.0057971014492753</v>
      </c>
      <c r="S138" s="101">
        <v>2.987161172161175</v>
      </c>
      <c r="T138" s="17" t="s">
        <v>350</v>
      </c>
      <c r="U138" s="105"/>
      <c r="V138" s="105"/>
      <c r="W138" s="105"/>
      <c r="X138" s="105"/>
      <c r="Y138" s="105"/>
      <c r="Z138" s="105"/>
    </row>
    <row r="139" ht="15.75" customHeight="1">
      <c r="A139" s="124" t="s">
        <v>358</v>
      </c>
      <c r="B139" s="17" t="s">
        <v>359</v>
      </c>
      <c r="C139" s="17" t="s">
        <v>49</v>
      </c>
      <c r="D139" s="17" t="s">
        <v>360</v>
      </c>
      <c r="E139" s="17" t="s">
        <v>309</v>
      </c>
      <c r="F139" s="106">
        <v>3777.4100000000003</v>
      </c>
      <c r="G139" s="106">
        <v>3210.1100000000006</v>
      </c>
      <c r="H139" s="17">
        <v>7488.0</v>
      </c>
      <c r="I139" s="17">
        <v>1159.0</v>
      </c>
      <c r="J139" s="125">
        <v>0.1547809829059829</v>
      </c>
      <c r="K139" s="125">
        <v>0.15018226774430088</v>
      </c>
      <c r="L139" s="101">
        <v>2.49</v>
      </c>
      <c r="M139" s="101">
        <v>1.17</v>
      </c>
      <c r="N139" s="126">
        <v>24404.87150992235</v>
      </c>
      <c r="O139" s="126">
        <v>8760.96</v>
      </c>
      <c r="P139" s="125">
        <v>0.5301204819277109</v>
      </c>
      <c r="Q139" s="17">
        <v>7440.0</v>
      </c>
      <c r="R139" s="102">
        <v>1.0064516129032257</v>
      </c>
      <c r="S139" s="101">
        <v>2.769723899913719</v>
      </c>
      <c r="T139" s="17" t="s">
        <v>350</v>
      </c>
      <c r="U139" s="105"/>
      <c r="V139" s="105"/>
      <c r="W139" s="105"/>
      <c r="X139" s="105"/>
      <c r="Y139" s="105"/>
      <c r="Z139" s="105"/>
    </row>
    <row r="140" ht="15.75" customHeight="1">
      <c r="A140" s="124" t="s">
        <v>361</v>
      </c>
      <c r="B140" s="17" t="s">
        <v>362</v>
      </c>
      <c r="C140" s="17" t="s">
        <v>49</v>
      </c>
      <c r="D140" s="17" t="s">
        <v>360</v>
      </c>
      <c r="E140" s="17" t="s">
        <v>309</v>
      </c>
      <c r="F140" s="106">
        <v>1647.3600000000006</v>
      </c>
      <c r="G140" s="106">
        <v>1443.9600000000003</v>
      </c>
      <c r="H140" s="17">
        <v>2214.0</v>
      </c>
      <c r="I140" s="17">
        <v>644.0</v>
      </c>
      <c r="J140" s="125">
        <v>0.2908762420957543</v>
      </c>
      <c r="K140" s="125">
        <v>0.12347027972027991</v>
      </c>
      <c r="L140" s="101">
        <v>2.49</v>
      </c>
      <c r="M140" s="101">
        <v>1.2</v>
      </c>
      <c r="N140" s="126">
        <v>5663.439503105592</v>
      </c>
      <c r="O140" s="126">
        <v>2656.7999999999997</v>
      </c>
      <c r="P140" s="125">
        <v>0.5180722891566266</v>
      </c>
      <c r="Q140" s="17">
        <v>2259.0</v>
      </c>
      <c r="R140" s="102">
        <v>0.9800796812749004</v>
      </c>
      <c r="S140" s="101">
        <v>2.242173913043479</v>
      </c>
      <c r="T140" s="17" t="s">
        <v>363</v>
      </c>
      <c r="U140" s="105"/>
      <c r="V140" s="105"/>
      <c r="W140" s="105"/>
      <c r="X140" s="105"/>
      <c r="Y140" s="105"/>
      <c r="Z140" s="105"/>
    </row>
    <row r="141" ht="15.75" customHeight="1">
      <c r="A141" s="124" t="s">
        <v>364</v>
      </c>
      <c r="B141" s="17" t="s">
        <v>365</v>
      </c>
      <c r="C141" s="17" t="s">
        <v>49</v>
      </c>
      <c r="D141" s="17" t="s">
        <v>360</v>
      </c>
      <c r="E141" s="17" t="s">
        <v>309</v>
      </c>
      <c r="F141" s="106">
        <v>792.5900000000001</v>
      </c>
      <c r="G141" s="106">
        <v>686.69</v>
      </c>
      <c r="H141" s="17">
        <v>2214.0</v>
      </c>
      <c r="I141" s="17">
        <v>311.0</v>
      </c>
      <c r="J141" s="125">
        <v>0.14046973803071364</v>
      </c>
      <c r="K141" s="125">
        <v>0.13361258658322728</v>
      </c>
      <c r="L141" s="101">
        <v>2.49</v>
      </c>
      <c r="M141" s="101">
        <v>1.2</v>
      </c>
      <c r="N141" s="126">
        <v>5642.425273311898</v>
      </c>
      <c r="O141" s="126">
        <v>2656.7999999999997</v>
      </c>
      <c r="P141" s="125">
        <v>0.5180722891566266</v>
      </c>
      <c r="Q141" s="17">
        <v>2259.0</v>
      </c>
      <c r="R141" s="102">
        <v>0.9800796812749004</v>
      </c>
      <c r="S141" s="101">
        <v>2.2080064308681675</v>
      </c>
      <c r="T141" s="17" t="s">
        <v>363</v>
      </c>
      <c r="U141" s="105"/>
      <c r="V141" s="105"/>
      <c r="W141" s="105"/>
      <c r="X141" s="105"/>
      <c r="Y141" s="105"/>
      <c r="Z141" s="105"/>
    </row>
    <row r="142" ht="15.75" customHeight="1">
      <c r="A142" s="124" t="s">
        <v>366</v>
      </c>
      <c r="B142" s="17" t="s">
        <v>367</v>
      </c>
      <c r="C142" s="17" t="s">
        <v>49</v>
      </c>
      <c r="D142" s="17" t="s">
        <v>360</v>
      </c>
      <c r="E142" s="17" t="s">
        <v>309</v>
      </c>
      <c r="F142" s="106">
        <v>1160.4900000000002</v>
      </c>
      <c r="G142" s="106">
        <v>1016.94</v>
      </c>
      <c r="H142" s="17">
        <v>2214.0</v>
      </c>
      <c r="I142" s="17">
        <v>454.0</v>
      </c>
      <c r="J142" s="125">
        <v>0.2050587172538392</v>
      </c>
      <c r="K142" s="125">
        <v>0.12369774836491498</v>
      </c>
      <c r="L142" s="101">
        <v>2.49</v>
      </c>
      <c r="M142" s="101">
        <v>1.2</v>
      </c>
      <c r="N142" s="126">
        <v>5659.305859030838</v>
      </c>
      <c r="O142" s="126">
        <v>2656.7999999999997</v>
      </c>
      <c r="P142" s="125">
        <v>0.5180722891566266</v>
      </c>
      <c r="Q142" s="17">
        <v>2259.0</v>
      </c>
      <c r="R142" s="102">
        <v>0.9800796812749004</v>
      </c>
      <c r="S142" s="101">
        <v>2.239955947136564</v>
      </c>
      <c r="T142" s="17" t="s">
        <v>363</v>
      </c>
      <c r="U142" s="105"/>
      <c r="V142" s="105"/>
      <c r="W142" s="105"/>
      <c r="X142" s="105"/>
      <c r="Y142" s="105"/>
      <c r="Z142" s="105"/>
    </row>
    <row r="143" ht="15.75" customHeight="1">
      <c r="A143" s="124" t="s">
        <v>368</v>
      </c>
      <c r="B143" s="17" t="s">
        <v>369</v>
      </c>
      <c r="C143" s="17" t="s">
        <v>49</v>
      </c>
      <c r="D143" s="17" t="s">
        <v>360</v>
      </c>
      <c r="E143" s="17" t="s">
        <v>309</v>
      </c>
      <c r="F143" s="106">
        <v>1402.3900000000003</v>
      </c>
      <c r="G143" s="106">
        <v>1224.6399999999999</v>
      </c>
      <c r="H143" s="17">
        <v>2214.0</v>
      </c>
      <c r="I143" s="17">
        <v>546.0</v>
      </c>
      <c r="J143" s="125">
        <v>0.24661246612466126</v>
      </c>
      <c r="K143" s="125">
        <v>0.12674790892690369</v>
      </c>
      <c r="L143" s="101">
        <v>2.49</v>
      </c>
      <c r="M143" s="101">
        <v>1.2</v>
      </c>
      <c r="N143" s="126">
        <v>5686.614395604396</v>
      </c>
      <c r="O143" s="126">
        <v>2656.7999999999997</v>
      </c>
      <c r="P143" s="125">
        <v>0.5180722891566266</v>
      </c>
      <c r="Q143" s="17">
        <v>2259.0</v>
      </c>
      <c r="R143" s="102">
        <v>0.9800796812749004</v>
      </c>
      <c r="S143" s="101">
        <v>2.2429304029304027</v>
      </c>
      <c r="T143" s="17" t="s">
        <v>363</v>
      </c>
      <c r="U143" s="105"/>
      <c r="V143" s="105"/>
      <c r="W143" s="105"/>
      <c r="X143" s="105"/>
      <c r="Y143" s="105"/>
      <c r="Z143" s="105"/>
    </row>
    <row r="144" ht="15.75" customHeight="1">
      <c r="A144" s="124" t="s">
        <v>370</v>
      </c>
      <c r="B144" s="17" t="s">
        <v>371</v>
      </c>
      <c r="C144" s="17" t="s">
        <v>47</v>
      </c>
      <c r="D144" s="17" t="s">
        <v>73</v>
      </c>
      <c r="E144" s="17" t="s">
        <v>309</v>
      </c>
      <c r="F144" s="106">
        <v>21592.55999999997</v>
      </c>
      <c r="G144" s="106">
        <v>20047.15999999997</v>
      </c>
      <c r="H144" s="17">
        <v>9120.0</v>
      </c>
      <c r="I144" s="17">
        <v>3275.0</v>
      </c>
      <c r="J144" s="125">
        <v>0.35910087719298245</v>
      </c>
      <c r="K144" s="125">
        <v>0.07157094851189483</v>
      </c>
      <c r="L144" s="101">
        <v>5.99</v>
      </c>
      <c r="M144" s="101">
        <v>2.9</v>
      </c>
      <c r="N144" s="126">
        <v>60129.51059541976</v>
      </c>
      <c r="O144" s="126">
        <v>26448.0</v>
      </c>
      <c r="P144" s="125">
        <v>0.5158597662771286</v>
      </c>
      <c r="Q144" s="17">
        <v>9192.0</v>
      </c>
      <c r="R144" s="102">
        <v>0.9921671018276762</v>
      </c>
      <c r="S144" s="101">
        <v>6.121270229007624</v>
      </c>
      <c r="T144" s="17" t="s">
        <v>75</v>
      </c>
      <c r="U144" s="105"/>
      <c r="V144" s="105"/>
      <c r="W144" s="105"/>
      <c r="X144" s="105"/>
      <c r="Y144" s="105"/>
      <c r="Z144" s="105"/>
    </row>
    <row r="145" ht="15.75" customHeight="1">
      <c r="A145" s="124" t="s">
        <v>372</v>
      </c>
      <c r="B145" s="17" t="s">
        <v>373</v>
      </c>
      <c r="C145" s="17" t="s">
        <v>47</v>
      </c>
      <c r="D145" s="17" t="s">
        <v>78</v>
      </c>
      <c r="E145" s="17" t="s">
        <v>309</v>
      </c>
      <c r="F145" s="106">
        <v>20308.09999999999</v>
      </c>
      <c r="G145" s="106">
        <v>18471.94999999999</v>
      </c>
      <c r="H145" s="17">
        <v>10644.0</v>
      </c>
      <c r="I145" s="17">
        <v>5841.0</v>
      </c>
      <c r="J145" s="125">
        <v>0.5487598647125141</v>
      </c>
      <c r="K145" s="125">
        <v>0.09041466212988913</v>
      </c>
      <c r="L145" s="101">
        <v>2.99</v>
      </c>
      <c r="M145" s="101">
        <v>1.6</v>
      </c>
      <c r="N145" s="126">
        <v>37007.26183872623</v>
      </c>
      <c r="O145" s="126">
        <v>17030.4</v>
      </c>
      <c r="P145" s="125">
        <v>0.46488294314381273</v>
      </c>
      <c r="Q145" s="17">
        <v>10704.0</v>
      </c>
      <c r="R145" s="102">
        <v>0.9943946188340808</v>
      </c>
      <c r="S145" s="101">
        <v>3.1624636192432787</v>
      </c>
      <c r="T145" s="17" t="s">
        <v>79</v>
      </c>
      <c r="U145" s="105"/>
      <c r="V145" s="105"/>
      <c r="W145" s="105"/>
      <c r="X145" s="105"/>
      <c r="Y145" s="105"/>
      <c r="Z145" s="105"/>
    </row>
    <row r="146" ht="15.75" customHeight="1">
      <c r="A146" s="124" t="s">
        <v>374</v>
      </c>
      <c r="B146" s="17" t="s">
        <v>375</v>
      </c>
      <c r="C146" s="17" t="s">
        <v>47</v>
      </c>
      <c r="D146" s="17" t="s">
        <v>78</v>
      </c>
      <c r="E146" s="17" t="s">
        <v>309</v>
      </c>
      <c r="F146" s="106">
        <v>2232.820000000002</v>
      </c>
      <c r="G146" s="106">
        <v>1968.2199999999996</v>
      </c>
      <c r="H146" s="17">
        <v>786.0</v>
      </c>
      <c r="I146" s="17">
        <v>518.0</v>
      </c>
      <c r="J146" s="125">
        <v>0.6590330788804071</v>
      </c>
      <c r="K146" s="125">
        <v>0.11850485036859315</v>
      </c>
      <c r="L146" s="101">
        <v>3.49</v>
      </c>
      <c r="M146" s="101">
        <v>1.69</v>
      </c>
      <c r="N146" s="126">
        <v>3388.0241698841733</v>
      </c>
      <c r="O146" s="126">
        <v>1328.34</v>
      </c>
      <c r="P146" s="125">
        <v>0.515759312320917</v>
      </c>
      <c r="Q146" s="17">
        <v>786.0</v>
      </c>
      <c r="R146" s="102">
        <v>1.0</v>
      </c>
      <c r="S146" s="101">
        <v>3.7996525096525087</v>
      </c>
      <c r="T146" s="17" t="s">
        <v>79</v>
      </c>
      <c r="U146" s="105"/>
      <c r="V146" s="105"/>
      <c r="W146" s="105"/>
      <c r="X146" s="105"/>
      <c r="Y146" s="105"/>
      <c r="Z146" s="105"/>
    </row>
    <row r="147" ht="15.75" customHeight="1">
      <c r="A147" s="124" t="s">
        <v>376</v>
      </c>
      <c r="B147" s="17" t="s">
        <v>377</v>
      </c>
      <c r="C147" s="17" t="s">
        <v>47</v>
      </c>
      <c r="D147" s="17" t="s">
        <v>78</v>
      </c>
      <c r="E147" s="17" t="s">
        <v>309</v>
      </c>
      <c r="F147" s="106">
        <v>2011.3100000000013</v>
      </c>
      <c r="G147" s="106">
        <v>1772.81</v>
      </c>
      <c r="H147" s="17">
        <v>786.0</v>
      </c>
      <c r="I147" s="17">
        <v>469.0</v>
      </c>
      <c r="J147" s="125">
        <v>0.5966921119592875</v>
      </c>
      <c r="K147" s="125">
        <v>0.1185794333046627</v>
      </c>
      <c r="L147" s="101">
        <v>3.49</v>
      </c>
      <c r="M147" s="101">
        <v>1.69</v>
      </c>
      <c r="N147" s="126">
        <v>3370.766865671644</v>
      </c>
      <c r="O147" s="126">
        <v>1328.34</v>
      </c>
      <c r="P147" s="125">
        <v>0.515759312320917</v>
      </c>
      <c r="Q147" s="17">
        <v>786.0</v>
      </c>
      <c r="R147" s="102">
        <v>1.0</v>
      </c>
      <c r="S147" s="101">
        <v>3.7799786780383795</v>
      </c>
      <c r="T147" s="17" t="s">
        <v>79</v>
      </c>
      <c r="U147" s="105"/>
      <c r="V147" s="105"/>
      <c r="W147" s="105"/>
      <c r="X147" s="105"/>
      <c r="Y147" s="105"/>
      <c r="Z147" s="105"/>
    </row>
    <row r="148" ht="15.75" customHeight="1">
      <c r="A148" s="124" t="s">
        <v>378</v>
      </c>
      <c r="B148" s="17" t="s">
        <v>379</v>
      </c>
      <c r="C148" s="17" t="s">
        <v>49</v>
      </c>
      <c r="D148" s="17" t="s">
        <v>380</v>
      </c>
      <c r="E148" s="17" t="s">
        <v>309</v>
      </c>
      <c r="F148" s="106">
        <v>9948.419999999998</v>
      </c>
      <c r="G148" s="106">
        <v>8677.97</v>
      </c>
      <c r="H148" s="17">
        <v>6960.0</v>
      </c>
      <c r="I148" s="17">
        <v>3213.0</v>
      </c>
      <c r="J148" s="125">
        <v>0.46163793103448275</v>
      </c>
      <c r="K148" s="125">
        <v>0.12770369566222572</v>
      </c>
      <c r="L148" s="101">
        <v>2.49</v>
      </c>
      <c r="M148" s="101">
        <v>1.22</v>
      </c>
      <c r="N148" s="126">
        <v>21550.265546218485</v>
      </c>
      <c r="O148" s="126">
        <v>8491.199999999999</v>
      </c>
      <c r="P148" s="125">
        <v>0.5100401606425703</v>
      </c>
      <c r="Q148" s="17">
        <v>7032.0</v>
      </c>
      <c r="R148" s="102">
        <v>0.9897610921501706</v>
      </c>
      <c r="S148" s="101">
        <v>2.7008932461873636</v>
      </c>
      <c r="T148" s="17" t="s">
        <v>363</v>
      </c>
      <c r="U148" s="105"/>
      <c r="V148" s="105"/>
      <c r="W148" s="105"/>
      <c r="X148" s="105"/>
      <c r="Y148" s="105"/>
      <c r="Z148" s="105"/>
    </row>
    <row r="149" ht="15.75" customHeight="1">
      <c r="A149" s="124" t="s">
        <v>381</v>
      </c>
      <c r="B149" s="17" t="s">
        <v>382</v>
      </c>
      <c r="C149" s="17" t="s">
        <v>49</v>
      </c>
      <c r="D149" s="17" t="s">
        <v>380</v>
      </c>
      <c r="E149" s="17" t="s">
        <v>309</v>
      </c>
      <c r="F149" s="106">
        <v>2078.8600000000015</v>
      </c>
      <c r="G149" s="106">
        <v>1871.1600000000008</v>
      </c>
      <c r="H149" s="17">
        <v>2930.0</v>
      </c>
      <c r="I149" s="17">
        <v>824.0</v>
      </c>
      <c r="J149" s="125">
        <v>0.2812286689419795</v>
      </c>
      <c r="K149" s="125">
        <v>0.09991052788547594</v>
      </c>
      <c r="L149" s="101">
        <v>2.49</v>
      </c>
      <c r="M149" s="101">
        <v>1.2</v>
      </c>
      <c r="N149" s="126">
        <v>7392.062864077675</v>
      </c>
      <c r="O149" s="126">
        <v>3516.0</v>
      </c>
      <c r="P149" s="125">
        <v>0.5180722891566266</v>
      </c>
      <c r="Q149" s="17">
        <v>2890.0</v>
      </c>
      <c r="R149" s="102">
        <v>1.013840830449827</v>
      </c>
      <c r="S149" s="101">
        <v>2.2708252427184474</v>
      </c>
      <c r="T149" s="17" t="s">
        <v>363</v>
      </c>
      <c r="U149" s="105"/>
      <c r="V149" s="105"/>
      <c r="W149" s="105"/>
      <c r="X149" s="105"/>
      <c r="Y149" s="105"/>
      <c r="Z149" s="105"/>
    </row>
    <row r="150" ht="15.75" customHeight="1">
      <c r="A150" s="124" t="s">
        <v>383</v>
      </c>
      <c r="B150" s="17" t="s">
        <v>384</v>
      </c>
      <c r="C150" s="17" t="s">
        <v>49</v>
      </c>
      <c r="D150" s="17" t="s">
        <v>380</v>
      </c>
      <c r="E150" s="17" t="s">
        <v>309</v>
      </c>
      <c r="F150" s="106">
        <v>1325.4300000000005</v>
      </c>
      <c r="G150" s="106">
        <v>1176.9800000000002</v>
      </c>
      <c r="H150" s="17">
        <v>2930.0</v>
      </c>
      <c r="I150" s="17">
        <v>522.0</v>
      </c>
      <c r="J150" s="125">
        <v>0.1781569965870307</v>
      </c>
      <c r="K150" s="125">
        <v>0.11200138822872596</v>
      </c>
      <c r="L150" s="101">
        <v>2.49</v>
      </c>
      <c r="M150" s="101">
        <v>1.2</v>
      </c>
      <c r="N150" s="126">
        <v>7439.674137931038</v>
      </c>
      <c r="O150" s="126">
        <v>3516.0</v>
      </c>
      <c r="P150" s="125">
        <v>0.5180722891566266</v>
      </c>
      <c r="Q150" s="17">
        <v>2890.0</v>
      </c>
      <c r="R150" s="102">
        <v>1.013840830449827</v>
      </c>
      <c r="S150" s="101">
        <v>2.2547509578544065</v>
      </c>
      <c r="T150" s="17" t="s">
        <v>363</v>
      </c>
      <c r="U150" s="105"/>
      <c r="V150" s="105"/>
      <c r="W150" s="105"/>
      <c r="X150" s="105"/>
      <c r="Y150" s="105"/>
      <c r="Z150" s="105"/>
    </row>
    <row r="151" ht="15.75" customHeight="1">
      <c r="A151" s="124" t="s">
        <v>385</v>
      </c>
      <c r="B151" s="17" t="s">
        <v>386</v>
      </c>
      <c r="C151" s="17" t="s">
        <v>49</v>
      </c>
      <c r="D151" s="17" t="s">
        <v>380</v>
      </c>
      <c r="E151" s="17" t="s">
        <v>309</v>
      </c>
      <c r="F151" s="106">
        <v>2055.7900000000013</v>
      </c>
      <c r="G151" s="106">
        <v>1842.2400000000007</v>
      </c>
      <c r="H151" s="17">
        <v>2930.0</v>
      </c>
      <c r="I151" s="17">
        <v>811.0</v>
      </c>
      <c r="J151" s="125">
        <v>0.2767918088737201</v>
      </c>
      <c r="K151" s="125">
        <v>0.10387734155726047</v>
      </c>
      <c r="L151" s="101">
        <v>2.49</v>
      </c>
      <c r="M151" s="101">
        <v>1.2</v>
      </c>
      <c r="N151" s="126">
        <v>7427.20678175093</v>
      </c>
      <c r="O151" s="126">
        <v>3516.0</v>
      </c>
      <c r="P151" s="125">
        <v>0.5180722891566266</v>
      </c>
      <c r="Q151" s="17">
        <v>2890.0</v>
      </c>
      <c r="R151" s="102">
        <v>1.013840830449827</v>
      </c>
      <c r="S151" s="101">
        <v>2.2715659679408144</v>
      </c>
      <c r="T151" s="17" t="s">
        <v>363</v>
      </c>
      <c r="U151" s="105"/>
      <c r="V151" s="105"/>
      <c r="W151" s="105"/>
      <c r="X151" s="105"/>
      <c r="Y151" s="105"/>
      <c r="Z151" s="105"/>
    </row>
    <row r="152" ht="15.75" customHeight="1">
      <c r="A152" s="124" t="s">
        <v>387</v>
      </c>
      <c r="B152" s="17" t="s">
        <v>388</v>
      </c>
      <c r="C152" s="17" t="s">
        <v>49</v>
      </c>
      <c r="D152" s="17" t="s">
        <v>380</v>
      </c>
      <c r="E152" s="17" t="s">
        <v>309</v>
      </c>
      <c r="F152" s="106">
        <v>3077.500000000002</v>
      </c>
      <c r="G152" s="106">
        <v>2773.650000000001</v>
      </c>
      <c r="H152" s="17">
        <v>2930.0</v>
      </c>
      <c r="I152" s="17">
        <v>1210.0</v>
      </c>
      <c r="J152" s="125">
        <v>0.4129692832764505</v>
      </c>
      <c r="K152" s="125">
        <v>0.09873273761169798</v>
      </c>
      <c r="L152" s="101">
        <v>2.49</v>
      </c>
      <c r="M152" s="101">
        <v>1.2</v>
      </c>
      <c r="N152" s="126">
        <v>7452.1280991735575</v>
      </c>
      <c r="O152" s="126">
        <v>3516.0</v>
      </c>
      <c r="P152" s="125">
        <v>0.5180722891566266</v>
      </c>
      <c r="Q152" s="17">
        <v>2890.0</v>
      </c>
      <c r="R152" s="102">
        <v>1.013840830449827</v>
      </c>
      <c r="S152" s="101">
        <v>2.292272727272728</v>
      </c>
      <c r="T152" s="17" t="s">
        <v>363</v>
      </c>
      <c r="U152" s="105"/>
      <c r="V152" s="105"/>
      <c r="W152" s="105"/>
      <c r="X152" s="105"/>
      <c r="Y152" s="105"/>
      <c r="Z152" s="105"/>
    </row>
    <row r="153" ht="15.75" customHeight="1">
      <c r="A153" s="124" t="s">
        <v>389</v>
      </c>
      <c r="B153" s="17" t="s">
        <v>390</v>
      </c>
      <c r="C153" s="17" t="s">
        <v>48</v>
      </c>
      <c r="D153" s="17" t="s">
        <v>349</v>
      </c>
      <c r="E153" s="17" t="s">
        <v>309</v>
      </c>
      <c r="F153" s="106">
        <v>6263.060000000001</v>
      </c>
      <c r="G153" s="106">
        <v>5594.560000000003</v>
      </c>
      <c r="H153" s="17">
        <v>8160.0</v>
      </c>
      <c r="I153" s="17">
        <v>1294.0</v>
      </c>
      <c r="J153" s="125">
        <v>0.158578431372549</v>
      </c>
      <c r="K153" s="125">
        <v>0.10673696244327824</v>
      </c>
      <c r="L153" s="101">
        <v>3.99</v>
      </c>
      <c r="M153" s="101">
        <v>1.85</v>
      </c>
      <c r="N153" s="126">
        <v>39495.03060278208</v>
      </c>
      <c r="O153" s="126">
        <v>15096.0</v>
      </c>
      <c r="P153" s="125">
        <v>0.5363408521303258</v>
      </c>
      <c r="Q153" s="17">
        <v>8208.0</v>
      </c>
      <c r="R153" s="102">
        <v>0.9941520467836257</v>
      </c>
      <c r="S153" s="101">
        <v>4.323462132921177</v>
      </c>
      <c r="T153" s="17" t="s">
        <v>92</v>
      </c>
      <c r="U153" s="105"/>
      <c r="V153" s="105"/>
      <c r="W153" s="105"/>
      <c r="X153" s="105"/>
      <c r="Y153" s="105"/>
      <c r="Z153" s="105"/>
    </row>
    <row r="154" ht="15.75" customHeight="1">
      <c r="A154" s="124" t="s">
        <v>391</v>
      </c>
      <c r="B154" s="17" t="s">
        <v>392</v>
      </c>
      <c r="C154" s="17" t="s">
        <v>48</v>
      </c>
      <c r="D154" s="17" t="s">
        <v>88</v>
      </c>
      <c r="E154" s="17" t="s">
        <v>309</v>
      </c>
      <c r="F154" s="106">
        <v>14524.049999999985</v>
      </c>
      <c r="G154" s="106">
        <v>12946.949999999984</v>
      </c>
      <c r="H154" s="17">
        <v>11544.0</v>
      </c>
      <c r="I154" s="17">
        <v>5196.0</v>
      </c>
      <c r="J154" s="125">
        <v>0.4501039501039501</v>
      </c>
      <c r="K154" s="125">
        <v>0.10858541522509235</v>
      </c>
      <c r="L154" s="101">
        <v>1.99</v>
      </c>
      <c r="M154" s="101">
        <v>1.0</v>
      </c>
      <c r="N154" s="126">
        <v>32268.21270207849</v>
      </c>
      <c r="O154" s="126">
        <v>11544.0</v>
      </c>
      <c r="P154" s="125">
        <v>0.49748743718592964</v>
      </c>
      <c r="Q154" s="17">
        <v>11556.0</v>
      </c>
      <c r="R154" s="102">
        <v>0.9989615784008308</v>
      </c>
      <c r="S154" s="101">
        <v>2.491714780600459</v>
      </c>
      <c r="T154" s="17" t="s">
        <v>92</v>
      </c>
      <c r="U154" s="105"/>
      <c r="V154" s="105"/>
      <c r="W154" s="105"/>
      <c r="X154" s="105"/>
      <c r="Y154" s="105"/>
      <c r="Z154" s="105"/>
    </row>
    <row r="155" ht="15.75" customHeight="1">
      <c r="A155" s="124" t="s">
        <v>393</v>
      </c>
      <c r="B155" s="17" t="s">
        <v>394</v>
      </c>
      <c r="C155" s="17" t="s">
        <v>48</v>
      </c>
      <c r="D155" s="17" t="s">
        <v>88</v>
      </c>
      <c r="E155" s="17" t="s">
        <v>309</v>
      </c>
      <c r="F155" s="106">
        <v>9703.559999999989</v>
      </c>
      <c r="G155" s="106">
        <v>8815.55999999999</v>
      </c>
      <c r="H155" s="17">
        <v>6138.0</v>
      </c>
      <c r="I155" s="17">
        <v>1244.0</v>
      </c>
      <c r="J155" s="125">
        <v>0.20267188009123493</v>
      </c>
      <c r="K155" s="125">
        <v>0.0915128056094876</v>
      </c>
      <c r="L155" s="101">
        <v>6.99</v>
      </c>
      <c r="M155" s="101">
        <v>3.4</v>
      </c>
      <c r="N155" s="126">
        <v>47878.17627009641</v>
      </c>
      <c r="O155" s="126">
        <v>20869.2</v>
      </c>
      <c r="P155" s="125">
        <v>0.5135908440629471</v>
      </c>
      <c r="Q155" s="17">
        <v>6144.0</v>
      </c>
      <c r="R155" s="102">
        <v>0.9990234375</v>
      </c>
      <c r="S155" s="101">
        <v>7.086463022508031</v>
      </c>
      <c r="T155" s="17" t="s">
        <v>89</v>
      </c>
      <c r="U155" s="105"/>
      <c r="V155" s="105"/>
      <c r="W155" s="105"/>
      <c r="X155" s="105"/>
      <c r="Y155" s="105"/>
      <c r="Z155" s="105"/>
    </row>
    <row r="156" ht="15.75" customHeight="1">
      <c r="A156" s="124" t="s">
        <v>395</v>
      </c>
      <c r="B156" s="17" t="s">
        <v>396</v>
      </c>
      <c r="C156" s="17" t="s">
        <v>48</v>
      </c>
      <c r="D156" s="17" t="s">
        <v>353</v>
      </c>
      <c r="E156" s="17" t="s">
        <v>309</v>
      </c>
      <c r="F156" s="106">
        <v>11875.319999999998</v>
      </c>
      <c r="G156" s="106">
        <v>10800.32</v>
      </c>
      <c r="H156" s="17">
        <v>6060.0</v>
      </c>
      <c r="I156" s="17">
        <v>4619.0</v>
      </c>
      <c r="J156" s="125">
        <v>0.7622112211221123</v>
      </c>
      <c r="K156" s="125">
        <v>0.0905238764092251</v>
      </c>
      <c r="L156" s="101">
        <v>1.99</v>
      </c>
      <c r="M156" s="101">
        <v>0.92</v>
      </c>
      <c r="N156" s="126">
        <v>15580.090755574796</v>
      </c>
      <c r="O156" s="126">
        <v>5575.2</v>
      </c>
      <c r="P156" s="125">
        <v>0.5376884422110552</v>
      </c>
      <c r="Q156" s="17">
        <v>6204.0</v>
      </c>
      <c r="R156" s="102">
        <v>0.97678916827853</v>
      </c>
      <c r="S156" s="101">
        <v>2.3382377137908636</v>
      </c>
      <c r="T156" s="17" t="s">
        <v>92</v>
      </c>
      <c r="U156" s="105"/>
      <c r="V156" s="105"/>
      <c r="W156" s="105"/>
      <c r="X156" s="105"/>
      <c r="Y156" s="105"/>
      <c r="Z156" s="105"/>
    </row>
    <row r="157" ht="15.75" customHeight="1">
      <c r="A157" s="124" t="s">
        <v>397</v>
      </c>
      <c r="B157" s="17" t="s">
        <v>398</v>
      </c>
      <c r="C157" s="17" t="s">
        <v>48</v>
      </c>
      <c r="D157" s="17" t="s">
        <v>124</v>
      </c>
      <c r="E157" s="17" t="s">
        <v>309</v>
      </c>
      <c r="F157" s="106">
        <v>6797.73</v>
      </c>
      <c r="G157" s="106">
        <v>6119.2300000000005</v>
      </c>
      <c r="H157" s="17">
        <v>4488.0</v>
      </c>
      <c r="I157" s="17">
        <v>1577.0</v>
      </c>
      <c r="J157" s="125">
        <v>0.3513814616755793</v>
      </c>
      <c r="K157" s="125">
        <v>0.09981273160304971</v>
      </c>
      <c r="L157" s="101">
        <v>3.49</v>
      </c>
      <c r="M157" s="101">
        <v>1.76</v>
      </c>
      <c r="N157" s="126">
        <v>19345.727482561826</v>
      </c>
      <c r="O157" s="126">
        <v>7898.88</v>
      </c>
      <c r="P157" s="125">
        <v>0.49570200573065903</v>
      </c>
      <c r="Q157" s="17">
        <v>4500.0</v>
      </c>
      <c r="R157" s="102">
        <v>0.9973333333333333</v>
      </c>
      <c r="S157" s="101">
        <v>3.8802980342422324</v>
      </c>
      <c r="T157" s="17" t="s">
        <v>92</v>
      </c>
      <c r="U157" s="105"/>
      <c r="V157" s="105"/>
      <c r="W157" s="105"/>
      <c r="X157" s="105"/>
      <c r="Y157" s="105"/>
      <c r="Z157" s="105"/>
    </row>
    <row r="158" ht="15.75" customHeight="1">
      <c r="A158" s="124" t="s">
        <v>399</v>
      </c>
      <c r="B158" s="17" t="s">
        <v>400</v>
      </c>
      <c r="C158" s="17" t="s">
        <v>48</v>
      </c>
      <c r="D158" s="17" t="s">
        <v>109</v>
      </c>
      <c r="E158" s="17" t="s">
        <v>309</v>
      </c>
      <c r="F158" s="106">
        <v>31627.409999999978</v>
      </c>
      <c r="G158" s="106">
        <v>28497.90999999998</v>
      </c>
      <c r="H158" s="17">
        <v>9000.0</v>
      </c>
      <c r="I158" s="17">
        <v>4099.0</v>
      </c>
      <c r="J158" s="125">
        <v>0.45544444444444443</v>
      </c>
      <c r="K158" s="125">
        <v>0.09894898127921314</v>
      </c>
      <c r="L158" s="101">
        <v>6.49</v>
      </c>
      <c r="M158" s="101">
        <v>3.14</v>
      </c>
      <c r="N158" s="126">
        <v>69442.95925835565</v>
      </c>
      <c r="O158" s="126">
        <v>28260.0</v>
      </c>
      <c r="P158" s="125">
        <v>0.5161787365177196</v>
      </c>
      <c r="Q158" s="17">
        <v>9000.0</v>
      </c>
      <c r="R158" s="102">
        <v>1.0</v>
      </c>
      <c r="S158" s="101">
        <v>6.952405464747495</v>
      </c>
      <c r="T158" s="17" t="s">
        <v>95</v>
      </c>
      <c r="U158" s="105"/>
      <c r="V158" s="105"/>
      <c r="W158" s="105"/>
      <c r="X158" s="105"/>
      <c r="Y158" s="105"/>
      <c r="Z158" s="105"/>
    </row>
    <row r="159" ht="15.75" customHeight="1">
      <c r="A159" s="124" t="s">
        <v>401</v>
      </c>
      <c r="B159" s="17" t="s">
        <v>402</v>
      </c>
      <c r="C159" s="17" t="s">
        <v>48</v>
      </c>
      <c r="D159" s="17" t="s">
        <v>109</v>
      </c>
      <c r="E159" s="17" t="s">
        <v>309</v>
      </c>
      <c r="F159" s="106">
        <v>28444.819999999978</v>
      </c>
      <c r="G159" s="106">
        <v>25634.81999999998</v>
      </c>
      <c r="H159" s="17">
        <v>6336.0</v>
      </c>
      <c r="I159" s="17">
        <v>2518.0</v>
      </c>
      <c r="J159" s="125">
        <v>0.3974116161616162</v>
      </c>
      <c r="K159" s="125">
        <v>0.0987877581928801</v>
      </c>
      <c r="L159" s="101">
        <v>9.49</v>
      </c>
      <c r="M159" s="101">
        <v>4.6</v>
      </c>
      <c r="N159" s="126">
        <v>71575.21029388398</v>
      </c>
      <c r="O159" s="126">
        <v>29145.6</v>
      </c>
      <c r="P159" s="125">
        <v>0.5152792413066386</v>
      </c>
      <c r="Q159" s="17">
        <v>6348.0</v>
      </c>
      <c r="R159" s="102">
        <v>0.998109640831758</v>
      </c>
      <c r="S159" s="101">
        <v>10.180627482128667</v>
      </c>
      <c r="T159" s="17" t="s">
        <v>92</v>
      </c>
      <c r="U159" s="105"/>
      <c r="V159" s="105"/>
      <c r="W159" s="105"/>
      <c r="X159" s="105"/>
      <c r="Y159" s="105"/>
      <c r="Z159" s="105"/>
    </row>
    <row r="160" ht="15.75" customHeight="1">
      <c r="A160" s="124" t="s">
        <v>403</v>
      </c>
      <c r="B160" s="17" t="s">
        <v>404</v>
      </c>
      <c r="C160" s="17" t="s">
        <v>48</v>
      </c>
      <c r="D160" s="17" t="s">
        <v>88</v>
      </c>
      <c r="E160" s="17" t="s">
        <v>309</v>
      </c>
      <c r="F160" s="106">
        <v>12059.129999999986</v>
      </c>
      <c r="G160" s="106">
        <v>10951.92999999999</v>
      </c>
      <c r="H160" s="17">
        <v>10752.0</v>
      </c>
      <c r="I160" s="17">
        <v>4422.0</v>
      </c>
      <c r="J160" s="125">
        <v>0.41127232142857145</v>
      </c>
      <c r="K160" s="125">
        <v>0.09181425194023107</v>
      </c>
      <c r="L160" s="101">
        <v>2.49</v>
      </c>
      <c r="M160" s="101">
        <v>1.17</v>
      </c>
      <c r="N160" s="126">
        <v>29321.520976933483</v>
      </c>
      <c r="O160" s="126">
        <v>12579.84</v>
      </c>
      <c r="P160" s="125">
        <v>0.5301204819277109</v>
      </c>
      <c r="Q160" s="17">
        <v>10284.0</v>
      </c>
      <c r="R160" s="102">
        <v>1.0455075845974329</v>
      </c>
      <c r="S160" s="101">
        <v>2.4766915422885547</v>
      </c>
      <c r="T160" s="17" t="s">
        <v>95</v>
      </c>
      <c r="U160" s="105"/>
      <c r="V160" s="105"/>
      <c r="W160" s="105"/>
      <c r="X160" s="105"/>
      <c r="Y160" s="105"/>
      <c r="Z160" s="105"/>
    </row>
    <row r="161" ht="15.75" customHeight="1">
      <c r="A161" s="124" t="s">
        <v>405</v>
      </c>
      <c r="B161" s="17" t="s">
        <v>406</v>
      </c>
      <c r="C161" s="17" t="s">
        <v>48</v>
      </c>
      <c r="D161" s="17" t="s">
        <v>88</v>
      </c>
      <c r="E161" s="17" t="s">
        <v>309</v>
      </c>
      <c r="F161" s="106">
        <v>8597.05</v>
      </c>
      <c r="G161" s="106">
        <v>7719.249999999998</v>
      </c>
      <c r="H161" s="17">
        <v>9396.0</v>
      </c>
      <c r="I161" s="17">
        <v>3136.0</v>
      </c>
      <c r="J161" s="125">
        <v>0.3337590464027246</v>
      </c>
      <c r="K161" s="125">
        <v>0.10210479175996434</v>
      </c>
      <c r="L161" s="101">
        <v>2.49</v>
      </c>
      <c r="M161" s="101">
        <v>1.05</v>
      </c>
      <c r="N161" s="126">
        <v>25758.253125</v>
      </c>
      <c r="O161" s="126">
        <v>9865.800000000001</v>
      </c>
      <c r="P161" s="125">
        <v>0.5783132530120482</v>
      </c>
      <c r="Q161" s="17">
        <v>9360.0</v>
      </c>
      <c r="R161" s="102">
        <v>1.0038461538461538</v>
      </c>
      <c r="S161" s="101">
        <v>2.461495535714285</v>
      </c>
      <c r="T161" s="17" t="s">
        <v>92</v>
      </c>
      <c r="U161" s="105"/>
      <c r="V161" s="105"/>
      <c r="W161" s="105"/>
      <c r="X161" s="105"/>
      <c r="Y161" s="105"/>
      <c r="Z161" s="105"/>
    </row>
    <row r="162" ht="15.75" customHeight="1">
      <c r="A162" s="124" t="s">
        <v>407</v>
      </c>
      <c r="B162" s="17" t="s">
        <v>408</v>
      </c>
      <c r="C162" s="17" t="s">
        <v>48</v>
      </c>
      <c r="D162" s="17" t="s">
        <v>88</v>
      </c>
      <c r="E162" s="17" t="s">
        <v>309</v>
      </c>
      <c r="F162" s="106">
        <v>8093.359999999998</v>
      </c>
      <c r="G162" s="106">
        <v>7032.159999999998</v>
      </c>
      <c r="H162" s="17">
        <v>8088.0</v>
      </c>
      <c r="I162" s="17">
        <v>2564.0</v>
      </c>
      <c r="J162" s="125">
        <v>0.31701285855588524</v>
      </c>
      <c r="K162" s="125">
        <v>0.13111983156562912</v>
      </c>
      <c r="L162" s="101">
        <v>2.49</v>
      </c>
      <c r="M162" s="101">
        <v>1.0</v>
      </c>
      <c r="N162" s="126">
        <v>25530.06851794071</v>
      </c>
      <c r="O162" s="126">
        <v>8088.0</v>
      </c>
      <c r="P162" s="125">
        <v>0.5983935742971888</v>
      </c>
      <c r="Q162" s="17">
        <v>7836.0</v>
      </c>
      <c r="R162" s="102">
        <v>1.0321592649310873</v>
      </c>
      <c r="S162" s="101">
        <v>2.742652106084243</v>
      </c>
      <c r="T162" s="17" t="s">
        <v>92</v>
      </c>
      <c r="U162" s="105"/>
      <c r="V162" s="105"/>
      <c r="W162" s="105"/>
      <c r="X162" s="105"/>
      <c r="Y162" s="105"/>
      <c r="Z162" s="105"/>
    </row>
    <row r="163" ht="15.75" customHeight="1">
      <c r="A163" s="124" t="s">
        <v>409</v>
      </c>
      <c r="B163" s="17" t="s">
        <v>410</v>
      </c>
      <c r="C163" s="17" t="s">
        <v>48</v>
      </c>
      <c r="D163" s="17" t="s">
        <v>88</v>
      </c>
      <c r="E163" s="17" t="s">
        <v>309</v>
      </c>
      <c r="F163" s="106">
        <v>27334.119999999977</v>
      </c>
      <c r="G163" s="106">
        <v>24457.819999999985</v>
      </c>
      <c r="H163" s="17">
        <v>13188.0</v>
      </c>
      <c r="I163" s="17">
        <v>8338.0</v>
      </c>
      <c r="J163" s="125">
        <v>0.632241431604489</v>
      </c>
      <c r="K163" s="125">
        <v>0.10522745930726851</v>
      </c>
      <c r="L163" s="101">
        <v>2.99</v>
      </c>
      <c r="M163" s="101">
        <v>1.32</v>
      </c>
      <c r="N163" s="126">
        <v>43233.674089709726</v>
      </c>
      <c r="O163" s="126">
        <v>17408.16</v>
      </c>
      <c r="P163" s="125">
        <v>0.5585284280936454</v>
      </c>
      <c r="Q163" s="17">
        <v>13176.0</v>
      </c>
      <c r="R163" s="102">
        <v>1.0009107468123861</v>
      </c>
      <c r="S163" s="101">
        <v>2.933295754377547</v>
      </c>
      <c r="T163" s="17" t="s">
        <v>92</v>
      </c>
      <c r="U163" s="105"/>
      <c r="V163" s="105"/>
      <c r="W163" s="105"/>
      <c r="X163" s="105"/>
      <c r="Y163" s="105"/>
      <c r="Z163" s="105"/>
    </row>
    <row r="164" ht="15.75" customHeight="1">
      <c r="A164" s="124" t="s">
        <v>411</v>
      </c>
      <c r="B164" s="17" t="s">
        <v>412</v>
      </c>
      <c r="C164" s="17" t="s">
        <v>48</v>
      </c>
      <c r="D164" s="17" t="s">
        <v>88</v>
      </c>
      <c r="E164" s="17" t="s">
        <v>309</v>
      </c>
      <c r="F164" s="106">
        <v>10829.399999999994</v>
      </c>
      <c r="G164" s="106">
        <v>9667.399999999996</v>
      </c>
      <c r="H164" s="17">
        <v>7704.0</v>
      </c>
      <c r="I164" s="17">
        <v>3190.0</v>
      </c>
      <c r="J164" s="125">
        <v>0.4140706126687435</v>
      </c>
      <c r="K164" s="125">
        <v>0.10730049679575959</v>
      </c>
      <c r="L164" s="101">
        <v>2.99</v>
      </c>
      <c r="M164" s="101">
        <v>1.5</v>
      </c>
      <c r="N164" s="126">
        <v>26153.510219435724</v>
      </c>
      <c r="O164" s="126">
        <v>11556.0</v>
      </c>
      <c r="P164" s="125">
        <v>0.49832775919732447</v>
      </c>
      <c r="Q164" s="17">
        <v>7824.0</v>
      </c>
      <c r="R164" s="102">
        <v>0.9846625766871165</v>
      </c>
      <c r="S164" s="101">
        <v>3.0305329153605003</v>
      </c>
      <c r="T164" s="17" t="s">
        <v>92</v>
      </c>
      <c r="U164" s="105"/>
      <c r="V164" s="105"/>
      <c r="W164" s="105"/>
      <c r="X164" s="105"/>
      <c r="Y164" s="105"/>
      <c r="Z164" s="105"/>
    </row>
    <row r="165" ht="15.75" customHeight="1">
      <c r="A165" s="124" t="s">
        <v>413</v>
      </c>
      <c r="B165" s="17" t="s">
        <v>414</v>
      </c>
      <c r="C165" s="17" t="s">
        <v>48</v>
      </c>
      <c r="D165" s="17" t="s">
        <v>88</v>
      </c>
      <c r="E165" s="17" t="s">
        <v>309</v>
      </c>
      <c r="F165" s="106">
        <v>6615.430000000002</v>
      </c>
      <c r="G165" s="106">
        <v>6159.430000000003</v>
      </c>
      <c r="H165" s="17">
        <v>5352.0</v>
      </c>
      <c r="I165" s="17">
        <v>2282.0</v>
      </c>
      <c r="J165" s="125">
        <v>0.4263826606875934</v>
      </c>
      <c r="K165" s="125">
        <v>0.06892975966792769</v>
      </c>
      <c r="L165" s="101">
        <v>2.49</v>
      </c>
      <c r="M165" s="101">
        <v>1.25</v>
      </c>
      <c r="N165" s="126">
        <v>15515.241612620513</v>
      </c>
      <c r="O165" s="126">
        <v>6690.0</v>
      </c>
      <c r="P165" s="125">
        <v>0.497991967871486</v>
      </c>
      <c r="Q165" s="17">
        <v>5400.0</v>
      </c>
      <c r="R165" s="102">
        <v>0.9911111111111112</v>
      </c>
      <c r="S165" s="101">
        <v>2.699136722173533</v>
      </c>
      <c r="T165" s="17" t="s">
        <v>92</v>
      </c>
      <c r="U165" s="105"/>
      <c r="V165" s="105"/>
      <c r="W165" s="105"/>
      <c r="X165" s="105"/>
      <c r="Y165" s="105"/>
      <c r="Z165" s="105"/>
    </row>
    <row r="166" ht="15.75" customHeight="1">
      <c r="A166" s="124" t="s">
        <v>415</v>
      </c>
      <c r="B166" s="17" t="s">
        <v>416</v>
      </c>
      <c r="C166" s="17" t="s">
        <v>48</v>
      </c>
      <c r="D166" s="17" t="s">
        <v>106</v>
      </c>
      <c r="E166" s="17" t="s">
        <v>309</v>
      </c>
      <c r="F166" s="106">
        <v>29472.749999999975</v>
      </c>
      <c r="G166" s="106">
        <v>26825.549999999974</v>
      </c>
      <c r="H166" s="17">
        <v>11940.0</v>
      </c>
      <c r="I166" s="17">
        <v>4638.0</v>
      </c>
      <c r="J166" s="125">
        <v>0.3884422110552764</v>
      </c>
      <c r="K166" s="125">
        <v>0.08981856121332432</v>
      </c>
      <c r="L166" s="101">
        <v>5.49</v>
      </c>
      <c r="M166" s="101">
        <v>2.57</v>
      </c>
      <c r="N166" s="126">
        <v>75874.2205692108</v>
      </c>
      <c r="O166" s="126">
        <v>30685.8</v>
      </c>
      <c r="P166" s="125">
        <v>0.5318761384335156</v>
      </c>
      <c r="Q166" s="17">
        <v>11952.0</v>
      </c>
      <c r="R166" s="102">
        <v>0.998995983935743</v>
      </c>
      <c r="S166" s="101">
        <v>5.783861578266489</v>
      </c>
      <c r="T166" s="17" t="s">
        <v>95</v>
      </c>
      <c r="U166" s="105"/>
      <c r="V166" s="105"/>
      <c r="W166" s="105"/>
      <c r="X166" s="105"/>
      <c r="Y166" s="105"/>
      <c r="Z166" s="105"/>
    </row>
    <row r="167" ht="15.75" customHeight="1">
      <c r="A167" s="124" t="s">
        <v>417</v>
      </c>
      <c r="B167" s="17" t="s">
        <v>418</v>
      </c>
      <c r="C167" s="17" t="s">
        <v>48</v>
      </c>
      <c r="D167" s="17" t="s">
        <v>124</v>
      </c>
      <c r="E167" s="17" t="s">
        <v>309</v>
      </c>
      <c r="F167" s="106">
        <v>35997.94999999997</v>
      </c>
      <c r="G167" s="106">
        <v>32841.74999999997</v>
      </c>
      <c r="H167" s="17">
        <v>8724.0</v>
      </c>
      <c r="I167" s="17">
        <v>4815.0</v>
      </c>
      <c r="J167" s="125">
        <v>0.5519257221458047</v>
      </c>
      <c r="K167" s="125">
        <v>0.08767721495251812</v>
      </c>
      <c r="L167" s="101">
        <v>6.49</v>
      </c>
      <c r="M167" s="101">
        <v>3.14</v>
      </c>
      <c r="N167" s="126">
        <v>65222.453956386234</v>
      </c>
      <c r="O167" s="126">
        <v>27393.36</v>
      </c>
      <c r="P167" s="125">
        <v>0.5161787365177196</v>
      </c>
      <c r="Q167" s="17">
        <v>8868.0</v>
      </c>
      <c r="R167" s="102">
        <v>0.9837618403247632</v>
      </c>
      <c r="S167" s="101">
        <v>6.820716510903421</v>
      </c>
      <c r="T167" s="17" t="s">
        <v>95</v>
      </c>
      <c r="U167" s="105"/>
      <c r="V167" s="105"/>
      <c r="W167" s="105"/>
      <c r="X167" s="105"/>
      <c r="Y167" s="105"/>
      <c r="Z167" s="105"/>
    </row>
    <row r="168" ht="15.75" customHeight="1">
      <c r="A168" s="124" t="s">
        <v>419</v>
      </c>
      <c r="B168" s="17" t="s">
        <v>420</v>
      </c>
      <c r="C168" s="17" t="s">
        <v>48</v>
      </c>
      <c r="D168" s="17" t="s">
        <v>353</v>
      </c>
      <c r="E168" s="17" t="s">
        <v>309</v>
      </c>
      <c r="F168" s="106">
        <v>1553.1700000000008</v>
      </c>
      <c r="G168" s="106">
        <v>1352.7700000000007</v>
      </c>
      <c r="H168" s="17">
        <v>4464.0</v>
      </c>
      <c r="I168" s="17">
        <v>863.0</v>
      </c>
      <c r="J168" s="125">
        <v>0.19332437275985664</v>
      </c>
      <c r="K168" s="125">
        <v>0.12902644269461805</v>
      </c>
      <c r="L168" s="101">
        <v>1.49</v>
      </c>
      <c r="M168" s="101">
        <v>0.75</v>
      </c>
      <c r="N168" s="126">
        <v>8034.010289687141</v>
      </c>
      <c r="O168" s="126">
        <v>3348.0</v>
      </c>
      <c r="P168" s="125">
        <v>0.4966442953020134</v>
      </c>
      <c r="Q168" s="17">
        <v>4452.0</v>
      </c>
      <c r="R168" s="102">
        <v>1.0026954177897573</v>
      </c>
      <c r="S168" s="101">
        <v>1.567520278099653</v>
      </c>
      <c r="T168" s="17" t="s">
        <v>92</v>
      </c>
      <c r="U168" s="105"/>
      <c r="V168" s="105"/>
      <c r="W168" s="105"/>
      <c r="X168" s="105"/>
      <c r="Y168" s="105"/>
      <c r="Z168" s="105"/>
    </row>
    <row r="169" ht="15.75" customHeight="1">
      <c r="A169" s="124" t="s">
        <v>421</v>
      </c>
      <c r="B169" s="17" t="s">
        <v>422</v>
      </c>
      <c r="C169" s="17" t="s">
        <v>48</v>
      </c>
      <c r="D169" s="17" t="s">
        <v>148</v>
      </c>
      <c r="E169" s="17" t="s">
        <v>309</v>
      </c>
      <c r="F169" s="106">
        <v>2924.9900000000016</v>
      </c>
      <c r="G169" s="106">
        <v>2526.4900000000016</v>
      </c>
      <c r="H169" s="17">
        <v>5904.0</v>
      </c>
      <c r="I169" s="17">
        <v>1201.0</v>
      </c>
      <c r="J169" s="125">
        <v>0.20342140921409213</v>
      </c>
      <c r="K169" s="125">
        <v>0.13623978201634868</v>
      </c>
      <c r="L169" s="101">
        <v>1.99</v>
      </c>
      <c r="M169" s="101">
        <v>0.96</v>
      </c>
      <c r="N169" s="126">
        <v>14378.968326394679</v>
      </c>
      <c r="O169" s="126">
        <v>5667.84</v>
      </c>
      <c r="P169" s="125">
        <v>0.5175879396984925</v>
      </c>
      <c r="Q169" s="17">
        <v>6096.0</v>
      </c>
      <c r="R169" s="102">
        <v>0.968503937007874</v>
      </c>
      <c r="S169" s="101">
        <v>2.1036552872606173</v>
      </c>
      <c r="T169" s="17" t="s">
        <v>92</v>
      </c>
      <c r="U169" s="105"/>
      <c r="V169" s="105"/>
      <c r="W169" s="105"/>
      <c r="X169" s="105"/>
      <c r="Y169" s="105"/>
      <c r="Z169" s="105"/>
    </row>
    <row r="170" ht="15.75" customHeight="1">
      <c r="A170" s="124" t="s">
        <v>423</v>
      </c>
      <c r="B170" s="17" t="s">
        <v>424</v>
      </c>
      <c r="C170" s="17" t="s">
        <v>48</v>
      </c>
      <c r="D170" s="17" t="s">
        <v>88</v>
      </c>
      <c r="E170" s="17" t="s">
        <v>309</v>
      </c>
      <c r="F170" s="106">
        <v>5173.929999999991</v>
      </c>
      <c r="G170" s="106">
        <v>4636.329999999996</v>
      </c>
      <c r="H170" s="17">
        <v>7800.0</v>
      </c>
      <c r="I170" s="17">
        <v>1207.0</v>
      </c>
      <c r="J170" s="125">
        <v>0.15474358974358973</v>
      </c>
      <c r="K170" s="125">
        <v>0.10390554182217304</v>
      </c>
      <c r="L170" s="101">
        <v>3.49</v>
      </c>
      <c r="M170" s="101">
        <v>1.66</v>
      </c>
      <c r="N170" s="126">
        <v>33435.504556752225</v>
      </c>
      <c r="O170" s="126">
        <v>12948.0</v>
      </c>
      <c r="P170" s="125">
        <v>0.5243553008595989</v>
      </c>
      <c r="Q170" s="17">
        <v>7812.0</v>
      </c>
      <c r="R170" s="102">
        <v>0.9984639016897081</v>
      </c>
      <c r="S170" s="101">
        <v>3.8412013256006596</v>
      </c>
      <c r="T170" s="17" t="s">
        <v>89</v>
      </c>
      <c r="U170" s="105"/>
      <c r="V170" s="105"/>
      <c r="W170" s="105"/>
      <c r="X170" s="105"/>
      <c r="Y170" s="105"/>
      <c r="Z170" s="105"/>
    </row>
    <row r="171" ht="15.75" customHeight="1">
      <c r="A171" s="124" t="s">
        <v>425</v>
      </c>
      <c r="B171" s="17" t="s">
        <v>426</v>
      </c>
      <c r="C171" s="17" t="s">
        <v>48</v>
      </c>
      <c r="D171" s="17" t="s">
        <v>88</v>
      </c>
      <c r="E171" s="17" t="s">
        <v>309</v>
      </c>
      <c r="F171" s="106">
        <v>9190.119999999983</v>
      </c>
      <c r="G171" s="106">
        <v>8158.919999999987</v>
      </c>
      <c r="H171" s="17">
        <v>8736.0</v>
      </c>
      <c r="I171" s="17">
        <v>2028.0</v>
      </c>
      <c r="J171" s="125">
        <v>0.23214285714285715</v>
      </c>
      <c r="K171" s="125">
        <v>0.11220745757400308</v>
      </c>
      <c r="L171" s="101">
        <v>3.99</v>
      </c>
      <c r="M171" s="101">
        <v>1.9</v>
      </c>
      <c r="N171" s="126">
        <v>39588.20923076916</v>
      </c>
      <c r="O171" s="126">
        <v>16598.399999999998</v>
      </c>
      <c r="P171" s="125">
        <v>0.5238095238095238</v>
      </c>
      <c r="Q171" s="17">
        <v>8700.0</v>
      </c>
      <c r="R171" s="102">
        <v>1.0041379310344827</v>
      </c>
      <c r="S171" s="101">
        <v>4.02313609467455</v>
      </c>
      <c r="T171" s="17" t="s">
        <v>92</v>
      </c>
      <c r="U171" s="105"/>
      <c r="V171" s="105"/>
      <c r="W171" s="105"/>
      <c r="X171" s="105"/>
      <c r="Y171" s="105"/>
      <c r="Z171" s="105"/>
    </row>
    <row r="172" ht="15.75" customHeight="1">
      <c r="A172" s="124" t="s">
        <v>427</v>
      </c>
      <c r="B172" s="17" t="s">
        <v>428</v>
      </c>
      <c r="C172" s="17" t="s">
        <v>48</v>
      </c>
      <c r="D172" s="17" t="s">
        <v>224</v>
      </c>
      <c r="E172" s="17" t="s">
        <v>309</v>
      </c>
      <c r="F172" s="106">
        <v>26022.99999999997</v>
      </c>
      <c r="G172" s="106">
        <v>22950.199999999993</v>
      </c>
      <c r="H172" s="17">
        <v>9984.0</v>
      </c>
      <c r="I172" s="17">
        <v>3620.0</v>
      </c>
      <c r="J172" s="125">
        <v>0.3625801282051282</v>
      </c>
      <c r="K172" s="125">
        <v>0.11808015985858589</v>
      </c>
      <c r="L172" s="101">
        <v>5.99</v>
      </c>
      <c r="M172" s="101">
        <v>2.84</v>
      </c>
      <c r="N172" s="126">
        <v>71771.72154696124</v>
      </c>
      <c r="O172" s="126">
        <v>28354.559999999998</v>
      </c>
      <c r="P172" s="125">
        <v>0.5258764607679466</v>
      </c>
      <c r="Q172" s="17">
        <v>9924.0</v>
      </c>
      <c r="R172" s="102">
        <v>1.0060459492140266</v>
      </c>
      <c r="S172" s="101">
        <v>6.3398342541436445</v>
      </c>
      <c r="T172" s="17" t="s">
        <v>225</v>
      </c>
      <c r="U172" s="105"/>
      <c r="V172" s="105"/>
      <c r="W172" s="105"/>
      <c r="X172" s="105"/>
      <c r="Y172" s="105"/>
      <c r="Z172" s="105"/>
    </row>
    <row r="173" ht="15.75" customHeight="1">
      <c r="A173" s="124" t="s">
        <v>429</v>
      </c>
      <c r="B173" s="17" t="s">
        <v>430</v>
      </c>
      <c r="C173" s="17" t="s">
        <v>47</v>
      </c>
      <c r="D173" s="17" t="s">
        <v>112</v>
      </c>
      <c r="E173" s="17" t="s">
        <v>309</v>
      </c>
      <c r="F173" s="106">
        <v>9526.259999999998</v>
      </c>
      <c r="G173" s="106">
        <v>8162.259999999998</v>
      </c>
      <c r="H173" s="17">
        <v>5940.0</v>
      </c>
      <c r="I173" s="17">
        <v>2774.0</v>
      </c>
      <c r="J173" s="125">
        <v>0.467003367003367</v>
      </c>
      <c r="K173" s="125">
        <v>0.14318315897319622</v>
      </c>
      <c r="L173" s="101">
        <v>2.99</v>
      </c>
      <c r="M173" s="101">
        <v>1.44</v>
      </c>
      <c r="N173" s="126">
        <v>20398.69661139149</v>
      </c>
      <c r="O173" s="126">
        <v>8553.6</v>
      </c>
      <c r="P173" s="125">
        <v>0.5183946488294315</v>
      </c>
      <c r="Q173" s="17">
        <v>5976.0</v>
      </c>
      <c r="R173" s="102">
        <v>0.9939759036144579</v>
      </c>
      <c r="S173" s="101">
        <v>2.94241528478731</v>
      </c>
      <c r="T173" s="17" t="s">
        <v>127</v>
      </c>
      <c r="U173" s="105"/>
      <c r="V173" s="105"/>
      <c r="W173" s="105"/>
      <c r="X173" s="105"/>
      <c r="Y173" s="105"/>
      <c r="Z173" s="105"/>
    </row>
    <row r="174" ht="15.75" customHeight="1">
      <c r="A174" s="124" t="s">
        <v>431</v>
      </c>
      <c r="B174" s="17" t="s">
        <v>432</v>
      </c>
      <c r="C174" s="17" t="s">
        <v>47</v>
      </c>
      <c r="D174" s="17" t="s">
        <v>145</v>
      </c>
      <c r="E174" s="17" t="s">
        <v>309</v>
      </c>
      <c r="F174" s="106">
        <v>10654.499999999976</v>
      </c>
      <c r="G174" s="106">
        <v>9245.700000000003</v>
      </c>
      <c r="H174" s="17">
        <v>3276.0</v>
      </c>
      <c r="I174" s="17">
        <v>2360.0</v>
      </c>
      <c r="J174" s="125">
        <v>0.7203907203907204</v>
      </c>
      <c r="K174" s="125">
        <v>0.13222582007602202</v>
      </c>
      <c r="L174" s="101">
        <v>3.49</v>
      </c>
      <c r="M174" s="101">
        <v>1.79</v>
      </c>
      <c r="N174" s="126">
        <v>14789.890677966068</v>
      </c>
      <c r="O174" s="126">
        <v>5864.04</v>
      </c>
      <c r="P174" s="125">
        <v>0.4871060171919771</v>
      </c>
      <c r="Q174" s="17">
        <v>3252.0</v>
      </c>
      <c r="R174" s="102">
        <v>1.007380073800738</v>
      </c>
      <c r="S174" s="101">
        <v>3.917669491525425</v>
      </c>
      <c r="T174" s="17" t="s">
        <v>127</v>
      </c>
      <c r="U174" s="105"/>
      <c r="V174" s="105"/>
      <c r="W174" s="105"/>
      <c r="X174" s="105"/>
      <c r="Y174" s="105"/>
      <c r="Z174" s="105"/>
    </row>
    <row r="175" ht="15.75" customHeight="1">
      <c r="A175" s="124" t="s">
        <v>433</v>
      </c>
      <c r="B175" s="17" t="s">
        <v>434</v>
      </c>
      <c r="C175" s="17" t="s">
        <v>47</v>
      </c>
      <c r="D175" s="17" t="s">
        <v>112</v>
      </c>
      <c r="E175" s="17" t="s">
        <v>309</v>
      </c>
      <c r="F175" s="106">
        <v>18705.239999999976</v>
      </c>
      <c r="G175" s="106">
        <v>16557.439999999995</v>
      </c>
      <c r="H175" s="17">
        <v>6912.0</v>
      </c>
      <c r="I175" s="17">
        <v>4196.0</v>
      </c>
      <c r="J175" s="125">
        <v>0.6070601851851852</v>
      </c>
      <c r="K175" s="125">
        <v>0.11482343984893983</v>
      </c>
      <c r="L175" s="101">
        <v>3.99</v>
      </c>
      <c r="M175" s="101">
        <v>1.8</v>
      </c>
      <c r="N175" s="126">
        <v>30812.82623450902</v>
      </c>
      <c r="O175" s="126">
        <v>12441.6</v>
      </c>
      <c r="P175" s="125">
        <v>0.5488721804511278</v>
      </c>
      <c r="Q175" s="17">
        <v>7008.0</v>
      </c>
      <c r="R175" s="102">
        <v>0.9863013698630136</v>
      </c>
      <c r="S175" s="101">
        <v>3.946005719733078</v>
      </c>
      <c r="T175" s="17" t="s">
        <v>127</v>
      </c>
      <c r="U175" s="105"/>
      <c r="V175" s="105"/>
      <c r="W175" s="105"/>
      <c r="X175" s="105"/>
      <c r="Y175" s="105"/>
      <c r="Z175" s="105"/>
    </row>
    <row r="176" ht="15.75" customHeight="1">
      <c r="A176" s="124" t="s">
        <v>435</v>
      </c>
      <c r="B176" s="17" t="s">
        <v>436</v>
      </c>
      <c r="C176" s="17" t="s">
        <v>47</v>
      </c>
      <c r="D176" s="17" t="s">
        <v>112</v>
      </c>
      <c r="E176" s="17" t="s">
        <v>309</v>
      </c>
      <c r="F176" s="106">
        <v>4748.939999999999</v>
      </c>
      <c r="G176" s="106">
        <v>4212.54</v>
      </c>
      <c r="H176" s="17">
        <v>1080.0</v>
      </c>
      <c r="I176" s="17">
        <v>706.0</v>
      </c>
      <c r="J176" s="125">
        <v>0.6537037037037037</v>
      </c>
      <c r="K176" s="125">
        <v>0.1129515218132886</v>
      </c>
      <c r="L176" s="101">
        <v>5.99</v>
      </c>
      <c r="M176" s="101">
        <v>3.02</v>
      </c>
      <c r="N176" s="126">
        <v>7264.667422096316</v>
      </c>
      <c r="O176" s="126">
        <v>3261.6</v>
      </c>
      <c r="P176" s="125">
        <v>0.4958263772954925</v>
      </c>
      <c r="Q176" s="17">
        <v>1200.0</v>
      </c>
      <c r="R176" s="102">
        <v>0.9</v>
      </c>
      <c r="S176" s="101">
        <v>5.966770538243626</v>
      </c>
      <c r="T176" s="17" t="s">
        <v>127</v>
      </c>
      <c r="U176" s="105"/>
      <c r="V176" s="105"/>
      <c r="W176" s="105"/>
      <c r="X176" s="105"/>
      <c r="Y176" s="105"/>
      <c r="Z176" s="105"/>
    </row>
    <row r="177" ht="15.75" customHeight="1">
      <c r="A177" s="124" t="s">
        <v>437</v>
      </c>
      <c r="B177" s="17" t="s">
        <v>438</v>
      </c>
      <c r="C177" s="17" t="s">
        <v>47</v>
      </c>
      <c r="D177" s="17" t="s">
        <v>148</v>
      </c>
      <c r="E177" s="17" t="s">
        <v>309</v>
      </c>
      <c r="F177" s="106">
        <v>3770.1100000000015</v>
      </c>
      <c r="G177" s="106">
        <v>3453.71</v>
      </c>
      <c r="H177" s="17">
        <v>1960.0</v>
      </c>
      <c r="I177" s="17">
        <v>589.0</v>
      </c>
      <c r="J177" s="125">
        <v>0.30051020408163265</v>
      </c>
      <c r="K177" s="125">
        <v>0.08392328075308186</v>
      </c>
      <c r="L177" s="101">
        <v>5.99</v>
      </c>
      <c r="M177" s="101">
        <v>2.95</v>
      </c>
      <c r="N177" s="126">
        <v>12545.697113752127</v>
      </c>
      <c r="O177" s="126">
        <v>5782.0</v>
      </c>
      <c r="P177" s="125">
        <v>0.5075125208681135</v>
      </c>
      <c r="Q177" s="17">
        <v>1992.0</v>
      </c>
      <c r="R177" s="102">
        <v>0.9839357429718876</v>
      </c>
      <c r="S177" s="101">
        <v>5.863684210526316</v>
      </c>
      <c r="T177" s="17" t="s">
        <v>127</v>
      </c>
      <c r="U177" s="105"/>
      <c r="V177" s="105"/>
      <c r="W177" s="105"/>
      <c r="X177" s="105"/>
      <c r="Y177" s="105"/>
      <c r="Z177" s="105"/>
    </row>
    <row r="178" ht="15.75" customHeight="1">
      <c r="A178" s="124" t="s">
        <v>439</v>
      </c>
      <c r="B178" s="17" t="s">
        <v>440</v>
      </c>
      <c r="C178" s="17" t="s">
        <v>47</v>
      </c>
      <c r="D178" s="17" t="s">
        <v>148</v>
      </c>
      <c r="E178" s="17" t="s">
        <v>309</v>
      </c>
      <c r="F178" s="106">
        <v>5893.84</v>
      </c>
      <c r="G178" s="106">
        <v>5247.340000000001</v>
      </c>
      <c r="H178" s="17">
        <v>2040.0</v>
      </c>
      <c r="I178" s="17">
        <v>866.0</v>
      </c>
      <c r="J178" s="125">
        <v>0.4245098039215686</v>
      </c>
      <c r="K178" s="125">
        <v>0.10969079581393437</v>
      </c>
      <c r="L178" s="101">
        <v>5.99</v>
      </c>
      <c r="M178" s="101">
        <v>2.9</v>
      </c>
      <c r="N178" s="126">
        <v>13883.872517321017</v>
      </c>
      <c r="O178" s="126">
        <v>5916.0</v>
      </c>
      <c r="P178" s="125">
        <v>0.5158597662771286</v>
      </c>
      <c r="Q178" s="17">
        <v>2064.0</v>
      </c>
      <c r="R178" s="102">
        <v>0.9883720930232558</v>
      </c>
      <c r="S178" s="101">
        <v>6.059284064665128</v>
      </c>
      <c r="T178" s="17" t="s">
        <v>127</v>
      </c>
      <c r="U178" s="105"/>
      <c r="V178" s="105"/>
      <c r="W178" s="105"/>
      <c r="X178" s="105"/>
      <c r="Y178" s="105"/>
      <c r="Z178" s="105"/>
    </row>
    <row r="179" ht="15.75" customHeight="1">
      <c r="A179" s="124" t="s">
        <v>441</v>
      </c>
      <c r="B179" s="17" t="s">
        <v>442</v>
      </c>
      <c r="C179" s="17" t="s">
        <v>47</v>
      </c>
      <c r="D179" s="17" t="s">
        <v>112</v>
      </c>
      <c r="E179" s="17" t="s">
        <v>309</v>
      </c>
      <c r="F179" s="106">
        <v>5544.449999999997</v>
      </c>
      <c r="G179" s="106">
        <v>4783.449999999996</v>
      </c>
      <c r="H179" s="17">
        <v>1974.0</v>
      </c>
      <c r="I179" s="17">
        <v>605.0</v>
      </c>
      <c r="J179" s="125">
        <v>0.30648429584599796</v>
      </c>
      <c r="K179" s="125">
        <v>0.13725437148860598</v>
      </c>
      <c r="L179" s="101">
        <v>7.49</v>
      </c>
      <c r="M179" s="101">
        <v>3.75</v>
      </c>
      <c r="N179" s="126">
        <v>18090.486446280982</v>
      </c>
      <c r="O179" s="126">
        <v>7402.5</v>
      </c>
      <c r="P179" s="125">
        <v>0.4993324432576769</v>
      </c>
      <c r="Q179" s="17">
        <v>1980.0</v>
      </c>
      <c r="R179" s="102">
        <v>0.996969696969697</v>
      </c>
      <c r="S179" s="101">
        <v>7.906528925619829</v>
      </c>
      <c r="T179" s="17" t="s">
        <v>127</v>
      </c>
      <c r="U179" s="105"/>
      <c r="V179" s="105"/>
      <c r="W179" s="105"/>
      <c r="X179" s="105"/>
      <c r="Y179" s="105"/>
      <c r="Z179" s="105"/>
    </row>
    <row r="180" ht="15.75" customHeight="1">
      <c r="A180" s="124" t="s">
        <v>443</v>
      </c>
      <c r="B180" s="17" t="s">
        <v>444</v>
      </c>
      <c r="C180" s="17" t="s">
        <v>47</v>
      </c>
      <c r="D180" s="17" t="s">
        <v>148</v>
      </c>
      <c r="E180" s="17" t="s">
        <v>309</v>
      </c>
      <c r="F180" s="106">
        <v>10030.839999999993</v>
      </c>
      <c r="G180" s="106">
        <v>8788.839999999997</v>
      </c>
      <c r="H180" s="17">
        <v>2358.0</v>
      </c>
      <c r="I180" s="17">
        <v>1016.0</v>
      </c>
      <c r="J180" s="125">
        <v>0.4308736217133164</v>
      </c>
      <c r="K180" s="125">
        <v>0.12381814484130915</v>
      </c>
      <c r="L180" s="101">
        <v>8.99</v>
      </c>
      <c r="M180" s="101">
        <v>4.2</v>
      </c>
      <c r="N180" s="126">
        <v>23280.236929133844</v>
      </c>
      <c r="O180" s="126">
        <v>9903.6</v>
      </c>
      <c r="P180" s="125">
        <v>0.5328142380422691</v>
      </c>
      <c r="Q180" s="17">
        <v>2346.0</v>
      </c>
      <c r="R180" s="102">
        <v>1.0051150895140666</v>
      </c>
      <c r="S180" s="101">
        <v>8.650433070866137</v>
      </c>
      <c r="T180" s="17" t="s">
        <v>127</v>
      </c>
      <c r="U180" s="105"/>
      <c r="V180" s="105"/>
      <c r="W180" s="105"/>
      <c r="X180" s="105"/>
      <c r="Y180" s="105"/>
      <c r="Z180" s="105"/>
    </row>
    <row r="181" ht="15.75" customHeight="1">
      <c r="A181" s="124" t="s">
        <v>445</v>
      </c>
      <c r="B181" s="17" t="s">
        <v>446</v>
      </c>
      <c r="C181" s="17" t="s">
        <v>47</v>
      </c>
      <c r="D181" s="17" t="s">
        <v>112</v>
      </c>
      <c r="E181" s="17" t="s">
        <v>309</v>
      </c>
      <c r="F181" s="106">
        <v>4725.220000000001</v>
      </c>
      <c r="G181" s="106">
        <v>4205.420000000002</v>
      </c>
      <c r="H181" s="17">
        <v>2928.0</v>
      </c>
      <c r="I181" s="17">
        <v>458.0</v>
      </c>
      <c r="J181" s="125">
        <v>0.1564207650273224</v>
      </c>
      <c r="K181" s="125">
        <v>0.11000546006323497</v>
      </c>
      <c r="L181" s="101">
        <v>8.99</v>
      </c>
      <c r="M181" s="101">
        <v>4.62</v>
      </c>
      <c r="N181" s="126">
        <v>30208.39336244542</v>
      </c>
      <c r="O181" s="126">
        <v>13527.36</v>
      </c>
      <c r="P181" s="125">
        <v>0.4860956618464961</v>
      </c>
      <c r="Q181" s="17">
        <v>2748.0</v>
      </c>
      <c r="R181" s="102">
        <v>1.0655021834061136</v>
      </c>
      <c r="S181" s="101">
        <v>9.182139737991271</v>
      </c>
      <c r="T181" s="17" t="s">
        <v>127</v>
      </c>
      <c r="U181" s="105"/>
      <c r="V181" s="105"/>
      <c r="W181" s="105"/>
      <c r="X181" s="105"/>
      <c r="Y181" s="105"/>
      <c r="Z181" s="105"/>
    </row>
    <row r="182" ht="15.75" customHeight="1">
      <c r="A182" s="124" t="s">
        <v>447</v>
      </c>
      <c r="B182" s="17" t="s">
        <v>448</v>
      </c>
      <c r="C182" s="17" t="s">
        <v>47</v>
      </c>
      <c r="D182" s="17" t="s">
        <v>145</v>
      </c>
      <c r="E182" s="17" t="s">
        <v>309</v>
      </c>
      <c r="F182" s="106">
        <v>29519.539999999968</v>
      </c>
      <c r="G182" s="106">
        <v>26904.63999999997</v>
      </c>
      <c r="H182" s="17">
        <v>5796.0</v>
      </c>
      <c r="I182" s="17">
        <v>4406.0</v>
      </c>
      <c r="J182" s="125">
        <v>0.7601794340924776</v>
      </c>
      <c r="K182" s="125">
        <v>0.0885820036491084</v>
      </c>
      <c r="L182" s="101">
        <v>5.99</v>
      </c>
      <c r="M182" s="101">
        <v>2.9</v>
      </c>
      <c r="N182" s="126">
        <v>38832.33178393096</v>
      </c>
      <c r="O182" s="126">
        <v>16808.399999999998</v>
      </c>
      <c r="P182" s="125">
        <v>0.5158597662771286</v>
      </c>
      <c r="Q182" s="17">
        <v>5820.0</v>
      </c>
      <c r="R182" s="102">
        <v>0.9958762886597938</v>
      </c>
      <c r="S182" s="101">
        <v>6.106364049024052</v>
      </c>
      <c r="T182" s="17" t="s">
        <v>127</v>
      </c>
      <c r="U182" s="105"/>
      <c r="V182" s="105"/>
      <c r="W182" s="105"/>
      <c r="X182" s="105"/>
      <c r="Y182" s="105"/>
      <c r="Z182" s="105"/>
    </row>
    <row r="183" ht="15.75" customHeight="1">
      <c r="A183" s="124" t="s">
        <v>449</v>
      </c>
      <c r="B183" s="17" t="s">
        <v>450</v>
      </c>
      <c r="C183" s="17" t="s">
        <v>47</v>
      </c>
      <c r="D183" s="17" t="s">
        <v>112</v>
      </c>
      <c r="E183" s="17" t="s">
        <v>309</v>
      </c>
      <c r="F183" s="106">
        <v>3503.4700000000007</v>
      </c>
      <c r="G183" s="106">
        <v>3048.9700000000025</v>
      </c>
      <c r="H183" s="17">
        <v>2064.0</v>
      </c>
      <c r="I183" s="17">
        <v>503.0</v>
      </c>
      <c r="J183" s="125">
        <v>0.2437015503875969</v>
      </c>
      <c r="K183" s="125">
        <v>0.12972852628964948</v>
      </c>
      <c r="L183" s="101">
        <v>5.99</v>
      </c>
      <c r="M183" s="101">
        <v>3.01</v>
      </c>
      <c r="N183" s="126">
        <v>14376.067753479128</v>
      </c>
      <c r="O183" s="126">
        <v>6212.639999999999</v>
      </c>
      <c r="P183" s="125">
        <v>0.49749582637729556</v>
      </c>
      <c r="Q183" s="17">
        <v>2184.0</v>
      </c>
      <c r="R183" s="102">
        <v>0.945054945054945</v>
      </c>
      <c r="S183" s="101">
        <v>6.061570576540761</v>
      </c>
      <c r="T183" s="17" t="s">
        <v>127</v>
      </c>
      <c r="U183" s="105"/>
      <c r="V183" s="105"/>
      <c r="W183" s="105"/>
      <c r="X183" s="105"/>
      <c r="Y183" s="105"/>
      <c r="Z183" s="105"/>
    </row>
    <row r="184" ht="15.75" customHeight="1">
      <c r="A184" s="124" t="s">
        <v>451</v>
      </c>
      <c r="B184" s="17" t="s">
        <v>452</v>
      </c>
      <c r="C184" s="17" t="s">
        <v>47</v>
      </c>
      <c r="D184" s="17" t="s">
        <v>148</v>
      </c>
      <c r="E184" s="17" t="s">
        <v>309</v>
      </c>
      <c r="F184" s="106">
        <v>19714.219999999972</v>
      </c>
      <c r="G184" s="106">
        <v>17444.219999999976</v>
      </c>
      <c r="H184" s="17">
        <v>5424.0</v>
      </c>
      <c r="I184" s="17">
        <v>1728.0</v>
      </c>
      <c r="J184" s="125">
        <v>0.3185840707964602</v>
      </c>
      <c r="K184" s="125">
        <v>0.11514531135393635</v>
      </c>
      <c r="L184" s="101">
        <v>9.99</v>
      </c>
      <c r="M184" s="101">
        <v>5.02</v>
      </c>
      <c r="N184" s="126">
        <v>61880.746111111024</v>
      </c>
      <c r="O184" s="126">
        <v>27228.479999999996</v>
      </c>
      <c r="P184" s="125">
        <v>0.49749749749749755</v>
      </c>
      <c r="Q184" s="17">
        <v>5412.0</v>
      </c>
      <c r="R184" s="102">
        <v>1.0022172949002217</v>
      </c>
      <c r="S184" s="101">
        <v>10.095034722222207</v>
      </c>
      <c r="T184" s="17" t="s">
        <v>183</v>
      </c>
      <c r="U184" s="105"/>
      <c r="V184" s="105"/>
      <c r="W184" s="105"/>
      <c r="X184" s="105"/>
      <c r="Y184" s="105"/>
      <c r="Z184" s="105"/>
    </row>
    <row r="185" ht="15.75" customHeight="1">
      <c r="A185" s="124" t="s">
        <v>453</v>
      </c>
      <c r="B185" s="17" t="s">
        <v>454</v>
      </c>
      <c r="C185" s="17" t="s">
        <v>47</v>
      </c>
      <c r="D185" s="17" t="s">
        <v>112</v>
      </c>
      <c r="E185" s="17" t="s">
        <v>309</v>
      </c>
      <c r="F185" s="106">
        <v>5395.189999999998</v>
      </c>
      <c r="G185" s="106">
        <v>4863.189999999999</v>
      </c>
      <c r="H185" s="17">
        <v>2088.0</v>
      </c>
      <c r="I185" s="17">
        <v>381.0</v>
      </c>
      <c r="J185" s="125">
        <v>0.1824712643678161</v>
      </c>
      <c r="K185" s="125">
        <v>0.09860635121283945</v>
      </c>
      <c r="L185" s="101">
        <v>11.99</v>
      </c>
      <c r="M185" s="101">
        <v>6.29</v>
      </c>
      <c r="N185" s="126">
        <v>29567.34047244093</v>
      </c>
      <c r="O185" s="126">
        <v>13133.52</v>
      </c>
      <c r="P185" s="125">
        <v>0.475396163469558</v>
      </c>
      <c r="Q185" s="17">
        <v>2160.0</v>
      </c>
      <c r="R185" s="102">
        <v>0.9666666666666667</v>
      </c>
      <c r="S185" s="101">
        <v>12.764278215223094</v>
      </c>
      <c r="T185" s="17" t="s">
        <v>127</v>
      </c>
      <c r="U185" s="105"/>
      <c r="V185" s="105"/>
      <c r="W185" s="105"/>
      <c r="X185" s="105"/>
      <c r="Y185" s="105"/>
      <c r="Z185" s="105"/>
    </row>
    <row r="186" ht="15.75" customHeight="1">
      <c r="A186" s="124" t="s">
        <v>455</v>
      </c>
      <c r="B186" s="17" t="s">
        <v>456</v>
      </c>
      <c r="C186" s="17" t="s">
        <v>47</v>
      </c>
      <c r="D186" s="17" t="s">
        <v>148</v>
      </c>
      <c r="E186" s="17" t="s">
        <v>309</v>
      </c>
      <c r="F186" s="106">
        <v>13175.239999999994</v>
      </c>
      <c r="G186" s="106">
        <v>11842.339999999993</v>
      </c>
      <c r="H186" s="17">
        <v>4176.0</v>
      </c>
      <c r="I186" s="17">
        <v>2301.0</v>
      </c>
      <c r="J186" s="125">
        <v>0.5510057471264368</v>
      </c>
      <c r="K186" s="125">
        <v>0.10116703756440126</v>
      </c>
      <c r="L186" s="101">
        <v>4.99</v>
      </c>
      <c r="M186" s="101">
        <v>2.5</v>
      </c>
      <c r="N186" s="126">
        <v>23911.256949152532</v>
      </c>
      <c r="O186" s="126">
        <v>10440.0</v>
      </c>
      <c r="P186" s="125">
        <v>0.49899799599198397</v>
      </c>
      <c r="Q186" s="17">
        <v>4236.0</v>
      </c>
      <c r="R186" s="102">
        <v>0.9858356940509915</v>
      </c>
      <c r="S186" s="101">
        <v>5.146605823554973</v>
      </c>
      <c r="T186" s="17" t="s">
        <v>457</v>
      </c>
      <c r="U186" s="105"/>
      <c r="V186" s="105"/>
      <c r="W186" s="105"/>
      <c r="X186" s="105"/>
      <c r="Y186" s="105"/>
      <c r="Z186" s="105"/>
    </row>
    <row r="187" ht="15.75" customHeight="1">
      <c r="A187" s="124" t="s">
        <v>458</v>
      </c>
      <c r="B187" s="17" t="s">
        <v>459</v>
      </c>
      <c r="C187" s="17" t="s">
        <v>47</v>
      </c>
      <c r="D187" s="17" t="s">
        <v>148</v>
      </c>
      <c r="E187" s="17" t="s">
        <v>309</v>
      </c>
      <c r="F187" s="106">
        <v>24917.289999999986</v>
      </c>
      <c r="G187" s="106">
        <v>21606.88999999998</v>
      </c>
      <c r="H187" s="17">
        <v>7980.0</v>
      </c>
      <c r="I187" s="17">
        <v>4231.0</v>
      </c>
      <c r="J187" s="125">
        <v>0.5302005012531328</v>
      </c>
      <c r="K187" s="125">
        <v>0.13285553926610827</v>
      </c>
      <c r="L187" s="101">
        <v>4.99</v>
      </c>
      <c r="M187" s="101">
        <v>2.5</v>
      </c>
      <c r="N187" s="126">
        <v>46995.97593949418</v>
      </c>
      <c r="O187" s="126">
        <v>19950.0</v>
      </c>
      <c r="P187" s="125">
        <v>0.49899799599198397</v>
      </c>
      <c r="Q187" s="17">
        <v>7968.0</v>
      </c>
      <c r="R187" s="102">
        <v>1.0015060240963856</v>
      </c>
      <c r="S187" s="101">
        <v>5.10680453793429</v>
      </c>
      <c r="T187" s="17" t="s">
        <v>457</v>
      </c>
      <c r="U187" s="105"/>
      <c r="V187" s="105"/>
      <c r="W187" s="105"/>
      <c r="X187" s="105"/>
      <c r="Y187" s="105"/>
      <c r="Z187" s="105"/>
    </row>
    <row r="188" ht="15.75" customHeight="1">
      <c r="A188" s="124" t="s">
        <v>460</v>
      </c>
      <c r="B188" s="17" t="s">
        <v>461</v>
      </c>
      <c r="C188" s="17" t="s">
        <v>47</v>
      </c>
      <c r="D188" s="17" t="s">
        <v>148</v>
      </c>
      <c r="E188" s="17" t="s">
        <v>309</v>
      </c>
      <c r="F188" s="106">
        <v>6078.240000000002</v>
      </c>
      <c r="G188" s="106">
        <v>5344.740000000002</v>
      </c>
      <c r="H188" s="17">
        <v>1716.0</v>
      </c>
      <c r="I188" s="17">
        <v>876.0</v>
      </c>
      <c r="J188" s="125">
        <v>0.5104895104895105</v>
      </c>
      <c r="K188" s="125">
        <v>0.12067638000473824</v>
      </c>
      <c r="L188" s="101">
        <v>5.99</v>
      </c>
      <c r="M188" s="101">
        <v>3.02</v>
      </c>
      <c r="N188" s="126">
        <v>11906.689315068495</v>
      </c>
      <c r="O188" s="126">
        <v>5182.32</v>
      </c>
      <c r="P188" s="125">
        <v>0.4958263772954925</v>
      </c>
      <c r="Q188" s="17">
        <v>1716.0</v>
      </c>
      <c r="R188" s="102">
        <v>1.0</v>
      </c>
      <c r="S188" s="101">
        <v>6.101301369863015</v>
      </c>
      <c r="T188" s="17" t="s">
        <v>457</v>
      </c>
      <c r="U188" s="105"/>
      <c r="V188" s="105"/>
      <c r="W188" s="105"/>
      <c r="X188" s="105"/>
      <c r="Y188" s="105"/>
      <c r="Z188" s="105"/>
    </row>
    <row r="189" ht="15.75" customHeight="1">
      <c r="A189" s="124" t="s">
        <v>462</v>
      </c>
      <c r="B189" s="17" t="s">
        <v>463</v>
      </c>
      <c r="C189" s="17" t="s">
        <v>47</v>
      </c>
      <c r="D189" s="17" t="s">
        <v>148</v>
      </c>
      <c r="E189" s="17" t="s">
        <v>309</v>
      </c>
      <c r="F189" s="106">
        <v>14268.049999999994</v>
      </c>
      <c r="G189" s="106">
        <v>13093.049999999996</v>
      </c>
      <c r="H189" s="17">
        <v>2706.0</v>
      </c>
      <c r="I189" s="17">
        <v>1845.0</v>
      </c>
      <c r="J189" s="125">
        <v>0.6818181818181818</v>
      </c>
      <c r="K189" s="125">
        <v>0.08235182803536567</v>
      </c>
      <c r="L189" s="101">
        <v>6.99</v>
      </c>
      <c r="M189" s="101">
        <v>3.59</v>
      </c>
      <c r="N189" s="126">
        <v>20926.473333333324</v>
      </c>
      <c r="O189" s="126">
        <v>9714.539999999999</v>
      </c>
      <c r="P189" s="125">
        <v>0.486409155937053</v>
      </c>
      <c r="Q189" s="17">
        <v>2742.0</v>
      </c>
      <c r="R189" s="102">
        <v>0.986870897155361</v>
      </c>
      <c r="S189" s="101">
        <v>7.096504065040648</v>
      </c>
      <c r="T189" s="17" t="s">
        <v>127</v>
      </c>
      <c r="U189" s="105"/>
      <c r="V189" s="105"/>
      <c r="W189" s="105"/>
      <c r="X189" s="105"/>
      <c r="Y189" s="105"/>
      <c r="Z189" s="105"/>
    </row>
    <row r="190" ht="15.75" customHeight="1">
      <c r="A190" s="124" t="s">
        <v>464</v>
      </c>
      <c r="B190" s="17" t="s">
        <v>465</v>
      </c>
      <c r="C190" s="17" t="s">
        <v>47</v>
      </c>
      <c r="D190" s="17" t="s">
        <v>145</v>
      </c>
      <c r="E190" s="17" t="s">
        <v>309</v>
      </c>
      <c r="F190" s="106">
        <v>6250.369999999996</v>
      </c>
      <c r="G190" s="106">
        <v>5587.169999999998</v>
      </c>
      <c r="H190" s="17">
        <v>1216.0</v>
      </c>
      <c r="I190" s="17">
        <v>523.0</v>
      </c>
      <c r="J190" s="125">
        <v>0.4300986842105263</v>
      </c>
      <c r="K190" s="125">
        <v>0.10610571854146211</v>
      </c>
      <c r="L190" s="101">
        <v>10.99</v>
      </c>
      <c r="M190" s="101">
        <v>5.67</v>
      </c>
      <c r="N190" s="126">
        <v>14532.409024856588</v>
      </c>
      <c r="O190" s="126">
        <v>6894.72</v>
      </c>
      <c r="P190" s="125">
        <v>0.4840764331210191</v>
      </c>
      <c r="Q190" s="17">
        <v>1200.0</v>
      </c>
      <c r="R190" s="102">
        <v>1.0133333333333334</v>
      </c>
      <c r="S190" s="101">
        <v>10.682925430210322</v>
      </c>
      <c r="T190" s="17" t="s">
        <v>127</v>
      </c>
      <c r="U190" s="105"/>
      <c r="V190" s="105"/>
      <c r="W190" s="105"/>
      <c r="X190" s="105"/>
      <c r="Y190" s="105"/>
      <c r="Z190" s="105"/>
    </row>
    <row r="191" ht="15.75" customHeight="1">
      <c r="A191" s="124" t="s">
        <v>466</v>
      </c>
      <c r="B191" s="17" t="s">
        <v>467</v>
      </c>
      <c r="C191" s="17" t="s">
        <v>47</v>
      </c>
      <c r="D191" s="17" t="s">
        <v>73</v>
      </c>
      <c r="E191" s="17" t="s">
        <v>309</v>
      </c>
      <c r="F191" s="106">
        <v>3768.1099999999997</v>
      </c>
      <c r="G191" s="106">
        <v>3263.710000000002</v>
      </c>
      <c r="H191" s="17">
        <v>2820.0</v>
      </c>
      <c r="I191" s="17">
        <v>639.0</v>
      </c>
      <c r="J191" s="125">
        <v>0.22659574468085106</v>
      </c>
      <c r="K191" s="125">
        <v>0.13386021108725543</v>
      </c>
      <c r="L191" s="101">
        <v>4.99</v>
      </c>
      <c r="M191" s="101">
        <v>2.51</v>
      </c>
      <c r="N191" s="126">
        <v>16629.217840375586</v>
      </c>
      <c r="O191" s="126">
        <v>7078.2</v>
      </c>
      <c r="P191" s="125">
        <v>0.49699398797595196</v>
      </c>
      <c r="Q191" s="17">
        <v>2796.0</v>
      </c>
      <c r="R191" s="102">
        <v>1.0085836909871244</v>
      </c>
      <c r="S191" s="101">
        <v>5.107527386541474</v>
      </c>
      <c r="T191" s="17" t="s">
        <v>75</v>
      </c>
      <c r="U191" s="105"/>
      <c r="V191" s="105"/>
      <c r="W191" s="105"/>
      <c r="X191" s="105"/>
      <c r="Y191" s="105"/>
      <c r="Z191" s="105"/>
    </row>
    <row r="192" ht="15.75" customHeight="1">
      <c r="A192" s="124" t="s">
        <v>468</v>
      </c>
      <c r="B192" s="17" t="s">
        <v>469</v>
      </c>
      <c r="C192" s="17" t="s">
        <v>47</v>
      </c>
      <c r="D192" s="17" t="s">
        <v>73</v>
      </c>
      <c r="E192" s="17" t="s">
        <v>309</v>
      </c>
      <c r="F192" s="106">
        <v>6312.109999999999</v>
      </c>
      <c r="G192" s="106">
        <v>5681.509999999999</v>
      </c>
      <c r="H192" s="17">
        <v>2502.0</v>
      </c>
      <c r="I192" s="17">
        <v>619.0</v>
      </c>
      <c r="J192" s="125">
        <v>0.24740207833733013</v>
      </c>
      <c r="K192" s="125">
        <v>0.09990320194039704</v>
      </c>
      <c r="L192" s="101">
        <v>8.99</v>
      </c>
      <c r="M192" s="101">
        <v>4.53</v>
      </c>
      <c r="N192" s="126">
        <v>25513.569014539575</v>
      </c>
      <c r="O192" s="126">
        <v>11334.060000000001</v>
      </c>
      <c r="P192" s="125">
        <v>0.4961067853170189</v>
      </c>
      <c r="Q192" s="17">
        <v>2529.0</v>
      </c>
      <c r="R192" s="102">
        <v>0.9893238434163701</v>
      </c>
      <c r="S192" s="101">
        <v>9.178529886914378</v>
      </c>
      <c r="T192" s="17" t="s">
        <v>75</v>
      </c>
      <c r="U192" s="105"/>
      <c r="V192" s="105"/>
      <c r="W192" s="105"/>
      <c r="X192" s="105"/>
      <c r="Y192" s="105"/>
      <c r="Z192" s="105"/>
    </row>
    <row r="193" ht="15.75" customHeight="1">
      <c r="A193" s="124" t="s">
        <v>470</v>
      </c>
      <c r="B193" s="17" t="s">
        <v>471</v>
      </c>
      <c r="C193" s="17" t="s">
        <v>47</v>
      </c>
      <c r="D193" s="17" t="s">
        <v>472</v>
      </c>
      <c r="E193" s="17" t="s">
        <v>309</v>
      </c>
      <c r="F193" s="106">
        <v>8717.499999999993</v>
      </c>
      <c r="G193" s="106">
        <v>7503.499999999996</v>
      </c>
      <c r="H193" s="17">
        <v>2004.0</v>
      </c>
      <c r="I193" s="17">
        <v>600.0</v>
      </c>
      <c r="J193" s="125">
        <v>0.2994011976047904</v>
      </c>
      <c r="K193" s="125">
        <v>0.139260108976197</v>
      </c>
      <c r="L193" s="101">
        <v>11.99</v>
      </c>
      <c r="M193" s="101">
        <v>5.8</v>
      </c>
      <c r="N193" s="126">
        <v>29116.449999999975</v>
      </c>
      <c r="O193" s="126">
        <v>11623.199999999999</v>
      </c>
      <c r="P193" s="125">
        <v>0.5162635529608007</v>
      </c>
      <c r="Q193" s="17">
        <v>2028.0</v>
      </c>
      <c r="R193" s="102">
        <v>0.9881656804733728</v>
      </c>
      <c r="S193" s="101">
        <v>12.505833333333328</v>
      </c>
      <c r="T193" s="17" t="s">
        <v>75</v>
      </c>
      <c r="U193" s="105"/>
      <c r="V193" s="105"/>
      <c r="W193" s="105"/>
      <c r="X193" s="105"/>
      <c r="Y193" s="105"/>
      <c r="Z193" s="105"/>
    </row>
    <row r="194" ht="15.75" customHeight="1">
      <c r="A194" s="124" t="s">
        <v>473</v>
      </c>
      <c r="B194" s="17" t="s">
        <v>474</v>
      </c>
      <c r="C194" s="17" t="s">
        <v>47</v>
      </c>
      <c r="D194" s="17" t="s">
        <v>112</v>
      </c>
      <c r="E194" s="17" t="s">
        <v>309</v>
      </c>
      <c r="F194" s="106">
        <v>3386.9100000000026</v>
      </c>
      <c r="G194" s="106">
        <v>2926.310000000001</v>
      </c>
      <c r="H194" s="17">
        <v>2580.0</v>
      </c>
      <c r="I194" s="17">
        <v>889.0</v>
      </c>
      <c r="J194" s="125">
        <v>0.3445736434108527</v>
      </c>
      <c r="K194" s="125">
        <v>0.13599416577352264</v>
      </c>
      <c r="L194" s="101">
        <v>3.29</v>
      </c>
      <c r="M194" s="101">
        <v>1.59</v>
      </c>
      <c r="N194" s="126">
        <v>9829.277615298095</v>
      </c>
      <c r="O194" s="126">
        <v>4102.2</v>
      </c>
      <c r="P194" s="125">
        <v>0.5167173252279635</v>
      </c>
      <c r="Q194" s="17">
        <v>2640.0</v>
      </c>
      <c r="R194" s="102">
        <v>0.9772727272727273</v>
      </c>
      <c r="S194" s="101">
        <v>3.291687289088865</v>
      </c>
      <c r="T194" s="17" t="s">
        <v>127</v>
      </c>
      <c r="U194" s="105"/>
      <c r="V194" s="105"/>
      <c r="W194" s="105"/>
      <c r="X194" s="105"/>
      <c r="Y194" s="105"/>
      <c r="Z194" s="105"/>
    </row>
    <row r="195" ht="15.75" customHeight="1">
      <c r="A195" s="124" t="s">
        <v>475</v>
      </c>
      <c r="B195" s="17" t="s">
        <v>476</v>
      </c>
      <c r="C195" s="17" t="s">
        <v>47</v>
      </c>
      <c r="D195" s="17" t="s">
        <v>78</v>
      </c>
      <c r="E195" s="17" t="s">
        <v>309</v>
      </c>
      <c r="F195" s="106">
        <v>21389.649999999994</v>
      </c>
      <c r="G195" s="106">
        <v>19440.049999999996</v>
      </c>
      <c r="H195" s="17">
        <v>10644.0</v>
      </c>
      <c r="I195" s="17">
        <v>6135.0</v>
      </c>
      <c r="J195" s="125">
        <v>0.576381059751973</v>
      </c>
      <c r="K195" s="125">
        <v>0.09114688646144276</v>
      </c>
      <c r="L195" s="101">
        <v>2.99</v>
      </c>
      <c r="M195" s="101">
        <v>1.6</v>
      </c>
      <c r="N195" s="126">
        <v>37110.25828850854</v>
      </c>
      <c r="O195" s="126">
        <v>17030.4</v>
      </c>
      <c r="P195" s="125">
        <v>0.46488294314381273</v>
      </c>
      <c r="Q195" s="17">
        <v>10704.0</v>
      </c>
      <c r="R195" s="102">
        <v>0.9943946188340808</v>
      </c>
      <c r="S195" s="101">
        <v>3.1687123064384672</v>
      </c>
      <c r="T195" s="17" t="s">
        <v>79</v>
      </c>
      <c r="U195" s="105"/>
      <c r="V195" s="105"/>
      <c r="W195" s="105"/>
      <c r="X195" s="105"/>
      <c r="Y195" s="105"/>
      <c r="Z195" s="105"/>
    </row>
    <row r="196" ht="15.75" customHeight="1">
      <c r="A196" s="124" t="s">
        <v>477</v>
      </c>
      <c r="B196" s="17" t="s">
        <v>478</v>
      </c>
      <c r="C196" s="17" t="s">
        <v>47</v>
      </c>
      <c r="D196" s="17" t="s">
        <v>78</v>
      </c>
      <c r="E196" s="17" t="s">
        <v>309</v>
      </c>
      <c r="F196" s="106">
        <v>19776.82</v>
      </c>
      <c r="G196" s="106">
        <v>17936.02</v>
      </c>
      <c r="H196" s="17">
        <v>10644.0</v>
      </c>
      <c r="I196" s="17">
        <v>5668.0</v>
      </c>
      <c r="J196" s="125">
        <v>0.5325065764750094</v>
      </c>
      <c r="K196" s="125">
        <v>0.09307866482073457</v>
      </c>
      <c r="L196" s="101">
        <v>2.99</v>
      </c>
      <c r="M196" s="101">
        <v>1.6</v>
      </c>
      <c r="N196" s="126">
        <v>37139.10940014114</v>
      </c>
      <c r="O196" s="126">
        <v>17030.4</v>
      </c>
      <c r="P196" s="125">
        <v>0.46488294314381273</v>
      </c>
      <c r="Q196" s="17">
        <v>10704.0</v>
      </c>
      <c r="R196" s="102">
        <v>0.9943946188340808</v>
      </c>
      <c r="S196" s="101">
        <v>3.164435426958363</v>
      </c>
      <c r="T196" s="17" t="s">
        <v>79</v>
      </c>
      <c r="U196" s="105"/>
      <c r="V196" s="105"/>
      <c r="W196" s="105"/>
      <c r="X196" s="105"/>
      <c r="Y196" s="105"/>
      <c r="Z196" s="105"/>
    </row>
    <row r="197" ht="15.75" customHeight="1">
      <c r="A197" s="124" t="s">
        <v>479</v>
      </c>
      <c r="B197" s="17" t="s">
        <v>480</v>
      </c>
      <c r="C197" s="17" t="s">
        <v>47</v>
      </c>
      <c r="D197" s="17" t="s">
        <v>78</v>
      </c>
      <c r="E197" s="17" t="s">
        <v>309</v>
      </c>
      <c r="F197" s="106">
        <v>14523.66</v>
      </c>
      <c r="G197" s="106">
        <v>13236.460000000005</v>
      </c>
      <c r="H197" s="17">
        <v>10644.0</v>
      </c>
      <c r="I197" s="17">
        <v>4184.0</v>
      </c>
      <c r="J197" s="125">
        <v>0.39308530627583615</v>
      </c>
      <c r="K197" s="125">
        <v>0.08862779767634299</v>
      </c>
      <c r="L197" s="101">
        <v>2.99</v>
      </c>
      <c r="M197" s="101">
        <v>1.6</v>
      </c>
      <c r="N197" s="126">
        <v>36947.85780114723</v>
      </c>
      <c r="O197" s="126">
        <v>17030.4</v>
      </c>
      <c r="P197" s="125">
        <v>0.46488294314381273</v>
      </c>
      <c r="Q197" s="17">
        <v>10704.0</v>
      </c>
      <c r="R197" s="102">
        <v>0.9943946188340808</v>
      </c>
      <c r="S197" s="101">
        <v>3.163589866156789</v>
      </c>
      <c r="T197" s="17" t="s">
        <v>79</v>
      </c>
      <c r="U197" s="105"/>
      <c r="V197" s="105"/>
      <c r="W197" s="105"/>
      <c r="X197" s="105"/>
      <c r="Y197" s="105"/>
      <c r="Z197" s="105"/>
    </row>
    <row r="198" ht="15.75" customHeight="1">
      <c r="A198" s="124" t="s">
        <v>481</v>
      </c>
      <c r="B198" s="17" t="s">
        <v>482</v>
      </c>
      <c r="C198" s="17" t="s">
        <v>47</v>
      </c>
      <c r="D198" s="17" t="s">
        <v>78</v>
      </c>
      <c r="E198" s="17" t="s">
        <v>309</v>
      </c>
      <c r="F198" s="106">
        <v>2328.0800000000017</v>
      </c>
      <c r="G198" s="106">
        <v>2048.1800000000003</v>
      </c>
      <c r="H198" s="17">
        <v>786.0</v>
      </c>
      <c r="I198" s="17">
        <v>542.0</v>
      </c>
      <c r="J198" s="125">
        <v>0.6895674300254453</v>
      </c>
      <c r="K198" s="125">
        <v>0.12022782722243275</v>
      </c>
      <c r="L198" s="101">
        <v>3.49</v>
      </c>
      <c r="M198" s="101">
        <v>1.69</v>
      </c>
      <c r="N198" s="126">
        <v>3376.1455350553533</v>
      </c>
      <c r="O198" s="126">
        <v>1328.34</v>
      </c>
      <c r="P198" s="125">
        <v>0.515759312320917</v>
      </c>
      <c r="Q198" s="17">
        <v>786.0</v>
      </c>
      <c r="R198" s="102">
        <v>1.0</v>
      </c>
      <c r="S198" s="101">
        <v>3.7789298892988934</v>
      </c>
      <c r="T198" s="17" t="s">
        <v>79</v>
      </c>
      <c r="U198" s="105"/>
      <c r="V198" s="105"/>
      <c r="W198" s="105"/>
      <c r="X198" s="105"/>
      <c r="Y198" s="105"/>
      <c r="Z198" s="105"/>
    </row>
    <row r="199" ht="15.75" customHeight="1">
      <c r="A199" s="124" t="s">
        <v>483</v>
      </c>
      <c r="B199" s="17" t="s">
        <v>484</v>
      </c>
      <c r="C199" s="17" t="s">
        <v>47</v>
      </c>
      <c r="D199" s="17" t="s">
        <v>78</v>
      </c>
      <c r="E199" s="17" t="s">
        <v>309</v>
      </c>
      <c r="F199" s="106">
        <v>2175.3100000000013</v>
      </c>
      <c r="G199" s="106">
        <v>1904.3100000000013</v>
      </c>
      <c r="H199" s="17">
        <v>786.0</v>
      </c>
      <c r="I199" s="17">
        <v>469.0</v>
      </c>
      <c r="J199" s="125">
        <v>0.5966921119592875</v>
      </c>
      <c r="K199" s="125">
        <v>0.12457994492738955</v>
      </c>
      <c r="L199" s="101">
        <v>3.49</v>
      </c>
      <c r="M199" s="101">
        <v>1.69</v>
      </c>
      <c r="N199" s="126">
        <v>3645.615479744139</v>
      </c>
      <c r="O199" s="126">
        <v>1328.34</v>
      </c>
      <c r="P199" s="125">
        <v>0.515759312320917</v>
      </c>
      <c r="Q199" s="17">
        <v>786.0</v>
      </c>
      <c r="R199" s="102">
        <v>1.0</v>
      </c>
      <c r="S199" s="101">
        <v>4.060362473347551</v>
      </c>
      <c r="T199" s="17" t="s">
        <v>79</v>
      </c>
      <c r="U199" s="105"/>
      <c r="V199" s="105"/>
      <c r="W199" s="105"/>
      <c r="X199" s="105"/>
      <c r="Y199" s="105"/>
      <c r="Z199" s="105"/>
    </row>
    <row r="200" ht="15.75" customHeight="1">
      <c r="A200" s="124" t="s">
        <v>485</v>
      </c>
      <c r="B200" s="17" t="s">
        <v>486</v>
      </c>
      <c r="C200" s="17" t="s">
        <v>47</v>
      </c>
      <c r="D200" s="17" t="s">
        <v>78</v>
      </c>
      <c r="E200" s="17" t="s">
        <v>309</v>
      </c>
      <c r="F200" s="106">
        <v>3730.8000000000065</v>
      </c>
      <c r="G200" s="106">
        <v>3620.8000000000065</v>
      </c>
      <c r="H200" s="17">
        <v>3576.0</v>
      </c>
      <c r="I200" s="17">
        <v>1820.0</v>
      </c>
      <c r="J200" s="125">
        <v>0.5089485458612976</v>
      </c>
      <c r="K200" s="125">
        <v>0.029484292913048105</v>
      </c>
      <c r="L200" s="101">
        <v>1.49</v>
      </c>
      <c r="M200" s="101">
        <v>0.75</v>
      </c>
      <c r="N200" s="126">
        <v>7330.407032967046</v>
      </c>
      <c r="O200" s="126">
        <v>2682.0</v>
      </c>
      <c r="P200" s="125">
        <v>0.4966442953020134</v>
      </c>
      <c r="Q200" s="17">
        <v>3540.0</v>
      </c>
      <c r="R200" s="102">
        <v>1.0101694915254238</v>
      </c>
      <c r="S200" s="101">
        <v>1.989450549450553</v>
      </c>
      <c r="T200" s="17" t="s">
        <v>79</v>
      </c>
      <c r="U200" s="105"/>
      <c r="V200" s="105"/>
      <c r="W200" s="105"/>
      <c r="X200" s="105"/>
      <c r="Y200" s="105"/>
      <c r="Z200" s="105"/>
    </row>
    <row r="201" ht="15.75" customHeight="1">
      <c r="A201" s="124" t="s">
        <v>487</v>
      </c>
      <c r="B201" s="17" t="s">
        <v>488</v>
      </c>
      <c r="C201" s="17" t="s">
        <v>47</v>
      </c>
      <c r="D201" s="17" t="s">
        <v>78</v>
      </c>
      <c r="E201" s="17" t="s">
        <v>309</v>
      </c>
      <c r="F201" s="106">
        <v>4948.310000000009</v>
      </c>
      <c r="G201" s="106">
        <v>4803.910000000007</v>
      </c>
      <c r="H201" s="17">
        <v>3576.0</v>
      </c>
      <c r="I201" s="17">
        <v>2439.0</v>
      </c>
      <c r="J201" s="125">
        <v>0.6820469798657718</v>
      </c>
      <c r="K201" s="125">
        <v>0.02918168021001133</v>
      </c>
      <c r="L201" s="101">
        <v>1.49</v>
      </c>
      <c r="M201" s="101">
        <v>0.75</v>
      </c>
      <c r="N201" s="126">
        <v>7255.086740467416</v>
      </c>
      <c r="O201" s="126">
        <v>2682.0</v>
      </c>
      <c r="P201" s="125">
        <v>0.4966442953020134</v>
      </c>
      <c r="Q201" s="17">
        <v>3540.0</v>
      </c>
      <c r="R201" s="102">
        <v>1.0101694915254238</v>
      </c>
      <c r="S201" s="101">
        <v>1.969622796227965</v>
      </c>
      <c r="T201" s="17" t="s">
        <v>79</v>
      </c>
      <c r="U201" s="105"/>
      <c r="V201" s="105"/>
      <c r="W201" s="105"/>
      <c r="X201" s="105"/>
      <c r="Y201" s="105"/>
      <c r="Z201" s="105"/>
    </row>
    <row r="202" ht="15.75" customHeight="1">
      <c r="A202" s="124" t="s">
        <v>489</v>
      </c>
      <c r="B202" s="17" t="s">
        <v>490</v>
      </c>
      <c r="C202" s="17" t="s">
        <v>47</v>
      </c>
      <c r="D202" s="17" t="s">
        <v>78</v>
      </c>
      <c r="E202" s="17" t="s">
        <v>309</v>
      </c>
      <c r="F202" s="106">
        <v>3390.310000000006</v>
      </c>
      <c r="G202" s="106">
        <v>3284.310000000006</v>
      </c>
      <c r="H202" s="17">
        <v>3576.0</v>
      </c>
      <c r="I202" s="17">
        <v>1649.0</v>
      </c>
      <c r="J202" s="125">
        <v>0.46112975391498884</v>
      </c>
      <c r="K202" s="125">
        <v>0.03126557748406478</v>
      </c>
      <c r="L202" s="101">
        <v>1.49</v>
      </c>
      <c r="M202" s="101">
        <v>0.75</v>
      </c>
      <c r="N202" s="126">
        <v>7352.18226804125</v>
      </c>
      <c r="O202" s="126">
        <v>2682.0</v>
      </c>
      <c r="P202" s="125">
        <v>0.4966442953020134</v>
      </c>
      <c r="Q202" s="17">
        <v>3540.0</v>
      </c>
      <c r="R202" s="102">
        <v>1.0101694915254238</v>
      </c>
      <c r="S202" s="101">
        <v>1.9916979987871473</v>
      </c>
      <c r="T202" s="17" t="s">
        <v>79</v>
      </c>
      <c r="U202" s="105"/>
      <c r="V202" s="105"/>
      <c r="W202" s="105"/>
      <c r="X202" s="105"/>
      <c r="Y202" s="105"/>
      <c r="Z202" s="105"/>
    </row>
    <row r="203" ht="15.75" customHeight="1">
      <c r="A203" s="124" t="s">
        <v>491</v>
      </c>
      <c r="B203" s="17" t="s">
        <v>492</v>
      </c>
      <c r="C203" s="17" t="s">
        <v>47</v>
      </c>
      <c r="D203" s="17" t="s">
        <v>78</v>
      </c>
      <c r="E203" s="17" t="s">
        <v>309</v>
      </c>
      <c r="F203" s="106">
        <v>4621.290000000008</v>
      </c>
      <c r="G203" s="106">
        <v>4482.490000000007</v>
      </c>
      <c r="H203" s="17">
        <v>3576.0</v>
      </c>
      <c r="I203" s="17">
        <v>2261.0</v>
      </c>
      <c r="J203" s="125">
        <v>0.6322706935123042</v>
      </c>
      <c r="K203" s="125">
        <v>0.03003490367408257</v>
      </c>
      <c r="L203" s="101">
        <v>1.49</v>
      </c>
      <c r="M203" s="101">
        <v>0.75</v>
      </c>
      <c r="N203" s="126">
        <v>7309.037169394086</v>
      </c>
      <c r="O203" s="126">
        <v>2682.0</v>
      </c>
      <c r="P203" s="125">
        <v>0.4966442953020134</v>
      </c>
      <c r="Q203" s="17">
        <v>3540.0</v>
      </c>
      <c r="R203" s="102">
        <v>1.0101694915254238</v>
      </c>
      <c r="S203" s="101">
        <v>1.9825254312251248</v>
      </c>
      <c r="T203" s="17" t="s">
        <v>79</v>
      </c>
      <c r="U203" s="105"/>
      <c r="V203" s="105"/>
      <c r="W203" s="105"/>
      <c r="X203" s="105"/>
      <c r="Y203" s="105"/>
      <c r="Z203" s="105"/>
    </row>
    <row r="204" ht="15.75" customHeight="1">
      <c r="A204" s="124" t="s">
        <v>493</v>
      </c>
      <c r="B204" s="17" t="s">
        <v>494</v>
      </c>
      <c r="C204" s="17" t="s">
        <v>47</v>
      </c>
      <c r="D204" s="17" t="s">
        <v>78</v>
      </c>
      <c r="E204" s="17" t="s">
        <v>309</v>
      </c>
      <c r="F204" s="106">
        <v>2106.6499999999987</v>
      </c>
      <c r="G204" s="106">
        <v>2024.6499999999992</v>
      </c>
      <c r="H204" s="17">
        <v>1782.0</v>
      </c>
      <c r="I204" s="17">
        <v>1185.0</v>
      </c>
      <c r="J204" s="125">
        <v>0.664983164983165</v>
      </c>
      <c r="K204" s="125">
        <v>0.03892435857878607</v>
      </c>
      <c r="L204" s="101">
        <v>1.69</v>
      </c>
      <c r="M204" s="101">
        <v>0.81</v>
      </c>
      <c r="N204" s="126">
        <v>3167.974936708859</v>
      </c>
      <c r="O204" s="126">
        <v>1443.42</v>
      </c>
      <c r="P204" s="125">
        <v>0.5207100591715976</v>
      </c>
      <c r="Q204" s="17">
        <v>1890.0</v>
      </c>
      <c r="R204" s="102">
        <v>0.9428571428571428</v>
      </c>
      <c r="S204" s="101">
        <v>1.708565400843881</v>
      </c>
      <c r="T204" s="17" t="s">
        <v>79</v>
      </c>
      <c r="U204" s="105"/>
      <c r="V204" s="105"/>
      <c r="W204" s="105"/>
      <c r="X204" s="105"/>
      <c r="Y204" s="105"/>
      <c r="Z204" s="105"/>
    </row>
    <row r="205" ht="15.75" customHeight="1">
      <c r="A205" s="124" t="s">
        <v>495</v>
      </c>
      <c r="B205" s="17" t="s">
        <v>496</v>
      </c>
      <c r="C205" s="17" t="s">
        <v>47</v>
      </c>
      <c r="D205" s="17" t="s">
        <v>78</v>
      </c>
      <c r="E205" s="17" t="s">
        <v>309</v>
      </c>
      <c r="F205" s="106">
        <v>2219.039999999999</v>
      </c>
      <c r="G205" s="106">
        <v>2141.8399999999992</v>
      </c>
      <c r="H205" s="17">
        <v>1782.0</v>
      </c>
      <c r="I205" s="17">
        <v>1256.0</v>
      </c>
      <c r="J205" s="125">
        <v>0.7048260381593715</v>
      </c>
      <c r="K205" s="125">
        <v>0.034789819020837776</v>
      </c>
      <c r="L205" s="101">
        <v>1.69</v>
      </c>
      <c r="M205" s="101">
        <v>0.81</v>
      </c>
      <c r="N205" s="126">
        <v>3148.3513375796165</v>
      </c>
      <c r="O205" s="126">
        <v>1443.42</v>
      </c>
      <c r="P205" s="125">
        <v>0.5207100591715976</v>
      </c>
      <c r="Q205" s="17">
        <v>1890.0</v>
      </c>
      <c r="R205" s="102">
        <v>0.9428571428571428</v>
      </c>
      <c r="S205" s="101">
        <v>1.7052866242038212</v>
      </c>
      <c r="T205" s="17" t="s">
        <v>79</v>
      </c>
      <c r="U205" s="105"/>
      <c r="V205" s="105"/>
      <c r="W205" s="105"/>
      <c r="X205" s="105"/>
      <c r="Y205" s="105"/>
      <c r="Z205" s="105"/>
    </row>
    <row r="206" ht="15.75" customHeight="1">
      <c r="A206" s="124" t="s">
        <v>497</v>
      </c>
      <c r="B206" s="17" t="s">
        <v>490</v>
      </c>
      <c r="C206" s="17" t="s">
        <v>47</v>
      </c>
      <c r="D206" s="17" t="s">
        <v>78</v>
      </c>
      <c r="E206" s="17" t="s">
        <v>309</v>
      </c>
      <c r="F206" s="106">
        <v>1923.06</v>
      </c>
      <c r="G206" s="106">
        <v>1845.86</v>
      </c>
      <c r="H206" s="17">
        <v>1782.0</v>
      </c>
      <c r="I206" s="17">
        <v>1084.0</v>
      </c>
      <c r="J206" s="125">
        <v>0.6083052749719416</v>
      </c>
      <c r="K206" s="125">
        <v>0.04014435327030885</v>
      </c>
      <c r="L206" s="101">
        <v>1.69</v>
      </c>
      <c r="M206" s="101">
        <v>0.81</v>
      </c>
      <c r="N206" s="126">
        <v>3161.340332103321</v>
      </c>
      <c r="O206" s="126">
        <v>1443.42</v>
      </c>
      <c r="P206" s="125">
        <v>0.5207100591715976</v>
      </c>
      <c r="Q206" s="17">
        <v>1890.0</v>
      </c>
      <c r="R206" s="102">
        <v>0.9428571428571428</v>
      </c>
      <c r="S206" s="101">
        <v>1.7028228782287822</v>
      </c>
      <c r="T206" s="17" t="s">
        <v>79</v>
      </c>
      <c r="U206" s="105"/>
      <c r="V206" s="105"/>
      <c r="W206" s="105"/>
      <c r="X206" s="105"/>
      <c r="Y206" s="105"/>
      <c r="Z206" s="105"/>
    </row>
    <row r="207" ht="15.75" customHeight="1">
      <c r="A207" s="124" t="s">
        <v>498</v>
      </c>
      <c r="B207" s="17" t="s">
        <v>499</v>
      </c>
      <c r="C207" s="17" t="s">
        <v>47</v>
      </c>
      <c r="D207" s="17" t="s">
        <v>78</v>
      </c>
      <c r="E207" s="17" t="s">
        <v>309</v>
      </c>
      <c r="F207" s="106">
        <v>2113.4300000000003</v>
      </c>
      <c r="G207" s="106">
        <v>2028.23</v>
      </c>
      <c r="H207" s="17">
        <v>1782.0</v>
      </c>
      <c r="I207" s="17">
        <v>1187.0</v>
      </c>
      <c r="J207" s="125">
        <v>0.6661054994388328</v>
      </c>
      <c r="K207" s="125">
        <v>0.04031361341515938</v>
      </c>
      <c r="L207" s="101">
        <v>1.69</v>
      </c>
      <c r="M207" s="101">
        <v>0.81</v>
      </c>
      <c r="N207" s="126">
        <v>3172.815720303286</v>
      </c>
      <c r="O207" s="126">
        <v>1443.42</v>
      </c>
      <c r="P207" s="125">
        <v>0.5207100591715976</v>
      </c>
      <c r="Q207" s="17">
        <v>1890.0</v>
      </c>
      <c r="R207" s="102">
        <v>0.9428571428571428</v>
      </c>
      <c r="S207" s="101">
        <v>1.7087026116259478</v>
      </c>
      <c r="T207" s="17" t="s">
        <v>79</v>
      </c>
      <c r="U207" s="105"/>
      <c r="V207" s="105"/>
      <c r="W207" s="105"/>
      <c r="X207" s="105"/>
      <c r="Y207" s="105"/>
      <c r="Z207" s="105"/>
    </row>
    <row r="208" ht="15.75" customHeight="1">
      <c r="A208" s="124" t="s">
        <v>500</v>
      </c>
      <c r="B208" s="17" t="s">
        <v>501</v>
      </c>
      <c r="C208" s="17" t="s">
        <v>47</v>
      </c>
      <c r="D208" s="17" t="s">
        <v>145</v>
      </c>
      <c r="E208" s="17" t="s">
        <v>309</v>
      </c>
      <c r="F208" s="106">
        <v>18445.059999999983</v>
      </c>
      <c r="G208" s="106">
        <v>16023.46</v>
      </c>
      <c r="H208" s="17">
        <v>6588.0</v>
      </c>
      <c r="I208" s="17">
        <v>3224.0</v>
      </c>
      <c r="J208" s="125">
        <v>0.4893746205221615</v>
      </c>
      <c r="K208" s="125">
        <v>0.13128718475299006</v>
      </c>
      <c r="L208" s="101">
        <v>4.99</v>
      </c>
      <c r="M208" s="101">
        <v>2.37</v>
      </c>
      <c r="N208" s="126">
        <v>37691.08414392056</v>
      </c>
      <c r="O208" s="126">
        <v>15613.560000000001</v>
      </c>
      <c r="P208" s="125">
        <v>0.5250501002004008</v>
      </c>
      <c r="Q208" s="17">
        <v>6516.0</v>
      </c>
      <c r="R208" s="102">
        <v>1.011049723756906</v>
      </c>
      <c r="S208" s="101">
        <v>4.970055831265508</v>
      </c>
      <c r="T208" s="17" t="s">
        <v>127</v>
      </c>
      <c r="U208" s="105"/>
      <c r="V208" s="105"/>
      <c r="W208" s="105"/>
      <c r="X208" s="105"/>
      <c r="Y208" s="105"/>
      <c r="Z208" s="105"/>
    </row>
    <row r="209" ht="15.75" customHeight="1">
      <c r="A209" s="124" t="s">
        <v>502</v>
      </c>
      <c r="B209" s="17" t="s">
        <v>503</v>
      </c>
      <c r="C209" s="17" t="s">
        <v>47</v>
      </c>
      <c r="D209" s="17" t="s">
        <v>73</v>
      </c>
      <c r="E209" s="17" t="s">
        <v>309</v>
      </c>
      <c r="F209" s="106">
        <v>1633.0700000000006</v>
      </c>
      <c r="G209" s="106">
        <v>1409.0700000000008</v>
      </c>
      <c r="H209" s="17">
        <v>1704.0</v>
      </c>
      <c r="I209" s="17">
        <v>193.0</v>
      </c>
      <c r="J209" s="125">
        <v>0.11326291079812206</v>
      </c>
      <c r="K209" s="125">
        <v>0.1371649714954042</v>
      </c>
      <c r="L209" s="101">
        <v>6.99</v>
      </c>
      <c r="M209" s="101">
        <v>3.86</v>
      </c>
      <c r="N209" s="126">
        <v>14418.400414507778</v>
      </c>
      <c r="O209" s="126">
        <v>6577.44</v>
      </c>
      <c r="P209" s="125">
        <v>0.4477825464949929</v>
      </c>
      <c r="Q209" s="17">
        <v>1668.0</v>
      </c>
      <c r="R209" s="102">
        <v>1.0215827338129497</v>
      </c>
      <c r="S209" s="101">
        <v>7.300880829015548</v>
      </c>
      <c r="T209" s="17" t="s">
        <v>75</v>
      </c>
      <c r="U209" s="105"/>
      <c r="V209" s="105"/>
      <c r="W209" s="105"/>
      <c r="X209" s="105"/>
      <c r="Y209" s="105"/>
      <c r="Z209" s="105"/>
    </row>
    <row r="210" ht="15.75" customHeight="1">
      <c r="A210" s="124" t="s">
        <v>504</v>
      </c>
      <c r="B210" s="17" t="s">
        <v>505</v>
      </c>
      <c r="C210" s="17" t="s">
        <v>47</v>
      </c>
      <c r="D210" s="17" t="s">
        <v>73</v>
      </c>
      <c r="E210" s="17" t="s">
        <v>309</v>
      </c>
      <c r="F210" s="106">
        <v>1091.6300000000008</v>
      </c>
      <c r="G210" s="106">
        <v>964.6300000000007</v>
      </c>
      <c r="H210" s="17">
        <v>1164.0</v>
      </c>
      <c r="I210" s="17">
        <v>137.0</v>
      </c>
      <c r="J210" s="125">
        <v>0.11769759450171821</v>
      </c>
      <c r="K210" s="125">
        <v>0.11633978545844292</v>
      </c>
      <c r="L210" s="101">
        <v>6.99</v>
      </c>
      <c r="M210" s="101">
        <v>3.86</v>
      </c>
      <c r="N210" s="126">
        <v>9274.870948905116</v>
      </c>
      <c r="O210" s="126">
        <v>4493.04</v>
      </c>
      <c r="P210" s="125">
        <v>0.4477825464949929</v>
      </c>
      <c r="Q210" s="17">
        <v>1200.0</v>
      </c>
      <c r="R210" s="102">
        <v>0.97</v>
      </c>
      <c r="S210" s="101">
        <v>7.041094890510954</v>
      </c>
      <c r="T210" s="17" t="s">
        <v>75</v>
      </c>
      <c r="U210" s="105"/>
      <c r="V210" s="105"/>
      <c r="W210" s="105"/>
      <c r="X210" s="105"/>
      <c r="Y210" s="105"/>
      <c r="Z210" s="105"/>
    </row>
    <row r="211" ht="15.75" customHeight="1">
      <c r="A211" s="124" t="s">
        <v>506</v>
      </c>
      <c r="B211" s="17" t="s">
        <v>507</v>
      </c>
      <c r="C211" s="17" t="s">
        <v>47</v>
      </c>
      <c r="D211" s="17" t="s">
        <v>145</v>
      </c>
      <c r="E211" s="17" t="s">
        <v>309</v>
      </c>
      <c r="F211" s="106">
        <v>6143.429999999989</v>
      </c>
      <c r="G211" s="106">
        <v>5426.529999999994</v>
      </c>
      <c r="H211" s="17">
        <v>2532.0</v>
      </c>
      <c r="I211" s="17">
        <v>897.0</v>
      </c>
      <c r="J211" s="125">
        <v>0.3542654028436019</v>
      </c>
      <c r="K211" s="125">
        <v>0.11669376879039828</v>
      </c>
      <c r="L211" s="101">
        <v>5.99</v>
      </c>
      <c r="M211" s="101">
        <v>2.9</v>
      </c>
      <c r="N211" s="126">
        <v>17341.320802675553</v>
      </c>
      <c r="O211" s="126">
        <v>7342.8</v>
      </c>
      <c r="P211" s="125">
        <v>0.5158597662771286</v>
      </c>
      <c r="Q211" s="17">
        <v>2520.0</v>
      </c>
      <c r="R211" s="102">
        <v>1.0047619047619047</v>
      </c>
      <c r="S211" s="101">
        <v>6.049643255295423</v>
      </c>
      <c r="T211" s="17" t="s">
        <v>127</v>
      </c>
      <c r="U211" s="105"/>
      <c r="V211" s="105"/>
      <c r="W211" s="105"/>
      <c r="X211" s="105"/>
      <c r="Y211" s="105"/>
      <c r="Z211" s="105"/>
    </row>
    <row r="212" ht="15.75" customHeight="1">
      <c r="A212" s="124" t="s">
        <v>508</v>
      </c>
      <c r="B212" s="17" t="s">
        <v>509</v>
      </c>
      <c r="C212" s="17" t="s">
        <v>51</v>
      </c>
      <c r="D212" s="17" t="s">
        <v>116</v>
      </c>
      <c r="E212" s="17" t="s">
        <v>309</v>
      </c>
      <c r="F212" s="106">
        <v>6857.139999999997</v>
      </c>
      <c r="G212" s="106">
        <v>6236.139999999996</v>
      </c>
      <c r="H212" s="17">
        <v>1788.0</v>
      </c>
      <c r="I212" s="17">
        <v>686.0</v>
      </c>
      <c r="J212" s="125">
        <v>0.383668903803132</v>
      </c>
      <c r="K212" s="125">
        <v>0.09056253773439094</v>
      </c>
      <c r="L212" s="101">
        <v>8.99</v>
      </c>
      <c r="M212" s="101">
        <v>4.71</v>
      </c>
      <c r="N212" s="126">
        <v>17872.545655976668</v>
      </c>
      <c r="O212" s="126">
        <v>8421.48</v>
      </c>
      <c r="P212" s="125">
        <v>0.4760845383759733</v>
      </c>
      <c r="Q212" s="17">
        <v>1800.0</v>
      </c>
      <c r="R212" s="102">
        <v>0.9933333333333333</v>
      </c>
      <c r="S212" s="101">
        <v>9.090583090379003</v>
      </c>
      <c r="T212" s="17" t="s">
        <v>117</v>
      </c>
      <c r="U212" s="105"/>
      <c r="V212" s="105"/>
      <c r="W212" s="105"/>
      <c r="X212" s="105"/>
      <c r="Y212" s="105"/>
      <c r="Z212" s="105"/>
    </row>
    <row r="213" ht="15.75" customHeight="1">
      <c r="A213" s="124" t="s">
        <v>510</v>
      </c>
      <c r="B213" s="17" t="s">
        <v>511</v>
      </c>
      <c r="C213" s="17" t="s">
        <v>51</v>
      </c>
      <c r="D213" s="17" t="s">
        <v>116</v>
      </c>
      <c r="E213" s="17" t="s">
        <v>309</v>
      </c>
      <c r="F213" s="106">
        <v>1986.950000000001</v>
      </c>
      <c r="G213" s="106">
        <v>1753.950000000001</v>
      </c>
      <c r="H213" s="17">
        <v>1452.0</v>
      </c>
      <c r="I213" s="17">
        <v>255.0</v>
      </c>
      <c r="J213" s="125">
        <v>0.1756198347107438</v>
      </c>
      <c r="K213" s="125">
        <v>0.11726515513727065</v>
      </c>
      <c r="L213" s="101">
        <v>6.99</v>
      </c>
      <c r="M213" s="101">
        <v>3.52</v>
      </c>
      <c r="N213" s="126">
        <v>11313.927058823534</v>
      </c>
      <c r="O213" s="126">
        <v>5111.04</v>
      </c>
      <c r="P213" s="125">
        <v>0.49642346208869814</v>
      </c>
      <c r="Q213" s="17">
        <v>1800.0</v>
      </c>
      <c r="R213" s="102">
        <v>0.8066666666666666</v>
      </c>
      <c r="S213" s="101">
        <v>6.878235294117651</v>
      </c>
      <c r="T213" s="17" t="s">
        <v>512</v>
      </c>
      <c r="U213" s="105"/>
      <c r="V213" s="105"/>
      <c r="W213" s="105"/>
      <c r="X213" s="105"/>
      <c r="Y213" s="105"/>
      <c r="Z213" s="105"/>
    </row>
    <row r="214" ht="15.75" customHeight="1">
      <c r="A214" s="124" t="s">
        <v>513</v>
      </c>
      <c r="B214" s="17" t="s">
        <v>514</v>
      </c>
      <c r="C214" s="17" t="s">
        <v>51</v>
      </c>
      <c r="D214" s="17" t="s">
        <v>515</v>
      </c>
      <c r="E214" s="17" t="s">
        <v>309</v>
      </c>
      <c r="F214" s="106">
        <v>4627.349999999994</v>
      </c>
      <c r="G214" s="106">
        <v>4161.349999999997</v>
      </c>
      <c r="H214" s="17">
        <v>1824.0</v>
      </c>
      <c r="I214" s="17">
        <v>515.0</v>
      </c>
      <c r="J214" s="125">
        <v>0.28234649122807015</v>
      </c>
      <c r="K214" s="125">
        <v>0.10070558743125069</v>
      </c>
      <c r="L214" s="101">
        <v>7.99</v>
      </c>
      <c r="M214" s="101">
        <v>3.95</v>
      </c>
      <c r="N214" s="126">
        <v>16388.90563106794</v>
      </c>
      <c r="O214" s="126">
        <v>7204.8</v>
      </c>
      <c r="P214" s="125">
        <v>0.5056320400500626</v>
      </c>
      <c r="Q214" s="17">
        <v>1800.0</v>
      </c>
      <c r="R214" s="102">
        <v>1.0133333333333334</v>
      </c>
      <c r="S214" s="101">
        <v>8.080291262135916</v>
      </c>
      <c r="T214" s="17" t="s">
        <v>117</v>
      </c>
      <c r="U214" s="105"/>
      <c r="V214" s="105"/>
      <c r="W214" s="105"/>
      <c r="X214" s="105"/>
      <c r="Y214" s="105"/>
      <c r="Z214" s="105"/>
    </row>
    <row r="215" ht="15.75" customHeight="1">
      <c r="A215" s="124" t="s">
        <v>516</v>
      </c>
      <c r="B215" s="17" t="s">
        <v>517</v>
      </c>
      <c r="C215" s="17" t="s">
        <v>51</v>
      </c>
      <c r="D215" s="17" t="s">
        <v>515</v>
      </c>
      <c r="E215" s="17" t="s">
        <v>309</v>
      </c>
      <c r="F215" s="106">
        <v>2093.6300000000015</v>
      </c>
      <c r="G215" s="106">
        <v>1915.630000000001</v>
      </c>
      <c r="H215" s="17">
        <v>1500.0</v>
      </c>
      <c r="I215" s="17">
        <v>237.0</v>
      </c>
      <c r="J215" s="125">
        <v>0.158</v>
      </c>
      <c r="K215" s="125">
        <v>0.08501979814962546</v>
      </c>
      <c r="L215" s="101">
        <v>7.99</v>
      </c>
      <c r="M215" s="101">
        <v>3.95</v>
      </c>
      <c r="N215" s="126">
        <v>13250.822784810136</v>
      </c>
      <c r="O215" s="126">
        <v>5925.0</v>
      </c>
      <c r="P215" s="125">
        <v>0.5056320400500626</v>
      </c>
      <c r="Q215" s="17">
        <v>1800.0</v>
      </c>
      <c r="R215" s="102">
        <v>0.8333333333333334</v>
      </c>
      <c r="S215" s="101">
        <v>8.082827004219414</v>
      </c>
      <c r="T215" s="17" t="s">
        <v>117</v>
      </c>
      <c r="U215" s="105"/>
      <c r="V215" s="105"/>
      <c r="W215" s="105"/>
      <c r="X215" s="105"/>
      <c r="Y215" s="105"/>
      <c r="Z215" s="105"/>
    </row>
    <row r="216" ht="15.75" customHeight="1">
      <c r="A216" s="124" t="s">
        <v>518</v>
      </c>
      <c r="B216" s="17" t="s">
        <v>519</v>
      </c>
      <c r="C216" s="17" t="s">
        <v>49</v>
      </c>
      <c r="D216" s="17" t="s">
        <v>112</v>
      </c>
      <c r="E216" s="17" t="s">
        <v>309</v>
      </c>
      <c r="F216" s="106">
        <v>6443.939999999993</v>
      </c>
      <c r="G216" s="106">
        <v>5876.739999999997</v>
      </c>
      <c r="H216" s="17">
        <v>6144.0</v>
      </c>
      <c r="I216" s="17">
        <v>1166.0</v>
      </c>
      <c r="J216" s="125">
        <v>0.18977864583333334</v>
      </c>
      <c r="K216" s="125">
        <v>0.08802068299828936</v>
      </c>
      <c r="L216" s="101">
        <v>4.99</v>
      </c>
      <c r="M216" s="101">
        <v>2.4</v>
      </c>
      <c r="N216" s="126">
        <v>33955.03204116634</v>
      </c>
      <c r="O216" s="126">
        <v>14745.599999999999</v>
      </c>
      <c r="P216" s="125">
        <v>0.5190380761523047</v>
      </c>
      <c r="Q216" s="17">
        <v>6156.0</v>
      </c>
      <c r="R216" s="102">
        <v>0.9980506822612085</v>
      </c>
      <c r="S216" s="101">
        <v>5.040085763293308</v>
      </c>
      <c r="T216" s="17" t="s">
        <v>350</v>
      </c>
      <c r="U216" s="105"/>
      <c r="V216" s="105"/>
      <c r="W216" s="105"/>
      <c r="X216" s="105"/>
      <c r="Y216" s="105"/>
      <c r="Z216" s="105"/>
    </row>
    <row r="217" ht="15.75" customHeight="1">
      <c r="A217" s="124" t="s">
        <v>520</v>
      </c>
      <c r="B217" s="17" t="s">
        <v>521</v>
      </c>
      <c r="C217" s="17" t="s">
        <v>49</v>
      </c>
      <c r="D217" s="17" t="s">
        <v>112</v>
      </c>
      <c r="E217" s="17" t="s">
        <v>309</v>
      </c>
      <c r="F217" s="106">
        <v>6219.499999999998</v>
      </c>
      <c r="G217" s="106">
        <v>5800.5</v>
      </c>
      <c r="H217" s="17">
        <v>4392.0</v>
      </c>
      <c r="I217" s="17">
        <v>800.0</v>
      </c>
      <c r="J217" s="125">
        <v>0.18214936247723132</v>
      </c>
      <c r="K217" s="125">
        <v>0.06736875954658705</v>
      </c>
      <c r="L217" s="101">
        <v>7.49</v>
      </c>
      <c r="M217" s="101">
        <v>3.53</v>
      </c>
      <c r="N217" s="126">
        <v>34145.054999999986</v>
      </c>
      <c r="O217" s="126">
        <v>15503.759999999998</v>
      </c>
      <c r="P217" s="125">
        <v>0.5287049399198932</v>
      </c>
      <c r="Q217" s="17">
        <v>4440.0</v>
      </c>
      <c r="R217" s="102">
        <v>0.9891891891891892</v>
      </c>
      <c r="S217" s="101">
        <v>7.250625</v>
      </c>
      <c r="T217" s="17" t="s">
        <v>350</v>
      </c>
      <c r="U217" s="105"/>
      <c r="V217" s="105"/>
      <c r="W217" s="105"/>
      <c r="X217" s="105"/>
      <c r="Y217" s="105"/>
      <c r="Z217" s="105"/>
    </row>
    <row r="218" ht="15.75" customHeight="1">
      <c r="A218" s="124" t="s">
        <v>522</v>
      </c>
      <c r="B218" s="17" t="s">
        <v>523</v>
      </c>
      <c r="C218" s="17" t="s">
        <v>49</v>
      </c>
      <c r="D218" s="17" t="s">
        <v>360</v>
      </c>
      <c r="E218" s="17" t="s">
        <v>309</v>
      </c>
      <c r="F218" s="106">
        <v>13753.95999999999</v>
      </c>
      <c r="G218" s="106">
        <v>12151.859999999993</v>
      </c>
      <c r="H218" s="17">
        <v>27384.0</v>
      </c>
      <c r="I218" s="17">
        <v>5299.0</v>
      </c>
      <c r="J218" s="125">
        <v>0.19350715746421268</v>
      </c>
      <c r="K218" s="125">
        <v>0.116482816585187</v>
      </c>
      <c r="L218" s="101">
        <v>2.49</v>
      </c>
      <c r="M218" s="101">
        <v>1.17</v>
      </c>
      <c r="N218" s="126">
        <v>71077.26752972255</v>
      </c>
      <c r="O218" s="126">
        <v>32039.28</v>
      </c>
      <c r="P218" s="125">
        <v>0.5301204819277109</v>
      </c>
      <c r="Q218" s="17">
        <v>27744.0</v>
      </c>
      <c r="R218" s="102">
        <v>0.9870242214532872</v>
      </c>
      <c r="S218" s="101">
        <v>2.293236459709378</v>
      </c>
      <c r="T218" s="17" t="s">
        <v>350</v>
      </c>
      <c r="U218" s="105"/>
      <c r="V218" s="105"/>
      <c r="W218" s="105"/>
      <c r="X218" s="105"/>
      <c r="Y218" s="105"/>
      <c r="Z218" s="105"/>
    </row>
    <row r="219" ht="15.75" customHeight="1">
      <c r="A219" s="124" t="s">
        <v>524</v>
      </c>
      <c r="B219" s="17" t="s">
        <v>525</v>
      </c>
      <c r="C219" s="17" t="s">
        <v>51</v>
      </c>
      <c r="D219" s="17" t="s">
        <v>515</v>
      </c>
      <c r="E219" s="17" t="s">
        <v>309</v>
      </c>
      <c r="F219" s="106">
        <v>17565.859999999986</v>
      </c>
      <c r="G219" s="106">
        <v>14987.659999999993</v>
      </c>
      <c r="H219" s="17">
        <v>7908.0</v>
      </c>
      <c r="I219" s="17">
        <v>3694.0</v>
      </c>
      <c r="J219" s="125">
        <v>0.4671219018715225</v>
      </c>
      <c r="K219" s="125">
        <v>0.1467733432920446</v>
      </c>
      <c r="L219" s="101">
        <v>3.99</v>
      </c>
      <c r="M219" s="101">
        <v>2.01</v>
      </c>
      <c r="N219" s="126">
        <v>37604.44528424469</v>
      </c>
      <c r="O219" s="126">
        <v>15895.079999999998</v>
      </c>
      <c r="P219" s="125">
        <v>0.4962406015037595</v>
      </c>
      <c r="Q219" s="17">
        <v>7848.0</v>
      </c>
      <c r="R219" s="102">
        <v>1.007645259938838</v>
      </c>
      <c r="S219" s="101">
        <v>4.057298321602596</v>
      </c>
      <c r="T219" s="17" t="s">
        <v>512</v>
      </c>
      <c r="U219" s="105"/>
      <c r="V219" s="105"/>
      <c r="W219" s="105"/>
      <c r="X219" s="105"/>
      <c r="Y219" s="105"/>
      <c r="Z219" s="105"/>
    </row>
    <row r="220" ht="15.75" customHeight="1">
      <c r="A220" s="124" t="s">
        <v>526</v>
      </c>
      <c r="B220" s="17" t="s">
        <v>527</v>
      </c>
      <c r="C220" s="17" t="s">
        <v>51</v>
      </c>
      <c r="D220" s="17" t="s">
        <v>515</v>
      </c>
      <c r="E220" s="17" t="s">
        <v>309</v>
      </c>
      <c r="F220" s="106">
        <v>9742.089999999995</v>
      </c>
      <c r="G220" s="106">
        <v>8851.089999999997</v>
      </c>
      <c r="H220" s="17">
        <v>5232.0</v>
      </c>
      <c r="I220" s="17">
        <v>1806.0</v>
      </c>
      <c r="J220" s="125">
        <v>0.3451834862385321</v>
      </c>
      <c r="K220" s="125">
        <v>0.09145881427907143</v>
      </c>
      <c r="L220" s="101">
        <v>4.49</v>
      </c>
      <c r="M220" s="101">
        <v>2.22</v>
      </c>
      <c r="N220" s="126">
        <v>28222.931827242508</v>
      </c>
      <c r="O220" s="126">
        <v>11615.04</v>
      </c>
      <c r="P220" s="125">
        <v>0.5055679287305123</v>
      </c>
      <c r="Q220" s="17">
        <v>5280.0</v>
      </c>
      <c r="R220" s="102">
        <v>0.990909090909091</v>
      </c>
      <c r="S220" s="101">
        <v>4.900935769656698</v>
      </c>
      <c r="T220" s="17" t="s">
        <v>512</v>
      </c>
      <c r="U220" s="105"/>
      <c r="V220" s="105"/>
      <c r="W220" s="105"/>
      <c r="X220" s="105"/>
      <c r="Y220" s="105"/>
      <c r="Z220" s="105"/>
    </row>
    <row r="221" ht="15.75" customHeight="1">
      <c r="A221" s="124" t="s">
        <v>528</v>
      </c>
      <c r="B221" s="17" t="s">
        <v>529</v>
      </c>
      <c r="C221" s="17" t="s">
        <v>51</v>
      </c>
      <c r="D221" s="17" t="s">
        <v>116</v>
      </c>
      <c r="E221" s="17" t="s">
        <v>309</v>
      </c>
      <c r="F221" s="106">
        <v>14045.139999999998</v>
      </c>
      <c r="G221" s="106">
        <v>12128.14</v>
      </c>
      <c r="H221" s="17">
        <v>4500.0</v>
      </c>
      <c r="I221" s="17">
        <v>2086.0</v>
      </c>
      <c r="J221" s="125">
        <v>0.46355555555555555</v>
      </c>
      <c r="K221" s="125">
        <v>0.13648849352872228</v>
      </c>
      <c r="L221" s="101">
        <v>5.99</v>
      </c>
      <c r="M221" s="101">
        <v>2.85</v>
      </c>
      <c r="N221" s="126">
        <v>30298.720038350908</v>
      </c>
      <c r="O221" s="126">
        <v>12825.0</v>
      </c>
      <c r="P221" s="125">
        <v>0.5242070116861436</v>
      </c>
      <c r="Q221" s="17">
        <v>4344.0</v>
      </c>
      <c r="R221" s="102">
        <v>1.0359116022099448</v>
      </c>
      <c r="S221" s="101">
        <v>5.814065196548418</v>
      </c>
      <c r="T221" s="17" t="s">
        <v>512</v>
      </c>
      <c r="U221" s="105"/>
      <c r="V221" s="105"/>
      <c r="W221" s="105"/>
      <c r="X221" s="105"/>
      <c r="Y221" s="105"/>
      <c r="Z221" s="105"/>
    </row>
    <row r="222" ht="15.75" customHeight="1">
      <c r="A222" s="124" t="s">
        <v>530</v>
      </c>
      <c r="B222" s="17" t="s">
        <v>531</v>
      </c>
      <c r="C222" s="17" t="s">
        <v>51</v>
      </c>
      <c r="D222" s="17" t="s">
        <v>116</v>
      </c>
      <c r="E222" s="17" t="s">
        <v>309</v>
      </c>
      <c r="F222" s="106">
        <v>6227.849999999995</v>
      </c>
      <c r="G222" s="106">
        <v>5763.849999999997</v>
      </c>
      <c r="H222" s="17">
        <v>2496.0</v>
      </c>
      <c r="I222" s="17">
        <v>715.0</v>
      </c>
      <c r="J222" s="125">
        <v>0.2864583333333333</v>
      </c>
      <c r="K222" s="125">
        <v>0.07450404232600316</v>
      </c>
      <c r="L222" s="101">
        <v>7.99</v>
      </c>
      <c r="M222" s="101">
        <v>3.95</v>
      </c>
      <c r="N222" s="126">
        <v>21740.858181818163</v>
      </c>
      <c r="O222" s="126">
        <v>9859.2</v>
      </c>
      <c r="P222" s="125">
        <v>0.5056320400500626</v>
      </c>
      <c r="Q222" s="17">
        <v>2472.0</v>
      </c>
      <c r="R222" s="102">
        <v>1.0097087378640777</v>
      </c>
      <c r="S222" s="101">
        <v>8.061328671328667</v>
      </c>
      <c r="T222" s="17" t="s">
        <v>117</v>
      </c>
      <c r="U222" s="105"/>
      <c r="V222" s="105"/>
      <c r="W222" s="105"/>
      <c r="X222" s="105"/>
      <c r="Y222" s="105"/>
      <c r="Z222" s="105"/>
    </row>
    <row r="223" ht="15.75" customHeight="1">
      <c r="A223" s="124" t="s">
        <v>532</v>
      </c>
      <c r="B223" s="17" t="s">
        <v>533</v>
      </c>
      <c r="C223" s="17" t="s">
        <v>51</v>
      </c>
      <c r="D223" s="17" t="s">
        <v>534</v>
      </c>
      <c r="E223" s="17" t="s">
        <v>309</v>
      </c>
      <c r="F223" s="106">
        <v>7156.039999999994</v>
      </c>
      <c r="G223" s="106">
        <v>6389.039999999994</v>
      </c>
      <c r="H223" s="17">
        <v>1860.0</v>
      </c>
      <c r="I223" s="17">
        <v>896.0</v>
      </c>
      <c r="J223" s="125">
        <v>0.4817204301075269</v>
      </c>
      <c r="K223" s="125">
        <v>0.10718218456017581</v>
      </c>
      <c r="L223" s="101">
        <v>6.99</v>
      </c>
      <c r="M223" s="101">
        <v>3.59</v>
      </c>
      <c r="N223" s="126">
        <v>14855.172321428558</v>
      </c>
      <c r="O223" s="126">
        <v>6677.4</v>
      </c>
      <c r="P223" s="125">
        <v>0.486409155937053</v>
      </c>
      <c r="Q223" s="17">
        <v>1800.0</v>
      </c>
      <c r="R223" s="102">
        <v>1.0333333333333334</v>
      </c>
      <c r="S223" s="101">
        <v>7.130624999999993</v>
      </c>
      <c r="T223" s="17" t="s">
        <v>512</v>
      </c>
      <c r="U223" s="105"/>
      <c r="V223" s="105"/>
      <c r="W223" s="105"/>
      <c r="X223" s="105"/>
      <c r="Y223" s="105"/>
      <c r="Z223" s="105"/>
    </row>
    <row r="224" ht="15.75" customHeight="1">
      <c r="A224" s="124" t="s">
        <v>535</v>
      </c>
      <c r="B224" s="17" t="s">
        <v>536</v>
      </c>
      <c r="C224" s="17" t="s">
        <v>51</v>
      </c>
      <c r="D224" s="17" t="s">
        <v>360</v>
      </c>
      <c r="E224" s="17" t="s">
        <v>309</v>
      </c>
      <c r="F224" s="106">
        <v>9402.209999999992</v>
      </c>
      <c r="G224" s="106">
        <v>8719.209999999992</v>
      </c>
      <c r="H224" s="17">
        <v>2652.0</v>
      </c>
      <c r="I224" s="17">
        <v>1079.0</v>
      </c>
      <c r="J224" s="125">
        <v>0.4068627450980392</v>
      </c>
      <c r="K224" s="125">
        <v>0.072642495753658</v>
      </c>
      <c r="L224" s="101">
        <v>7.99</v>
      </c>
      <c r="M224" s="101">
        <v>4.03</v>
      </c>
      <c r="N224" s="126">
        <v>23109.04626506022</v>
      </c>
      <c r="O224" s="126">
        <v>10687.560000000001</v>
      </c>
      <c r="P224" s="125">
        <v>0.4956195244055069</v>
      </c>
      <c r="Q224" s="17">
        <v>2664.0</v>
      </c>
      <c r="R224" s="102">
        <v>0.9954954954954955</v>
      </c>
      <c r="S224" s="101">
        <v>8.080824837812782</v>
      </c>
      <c r="T224" s="17" t="s">
        <v>117</v>
      </c>
      <c r="U224" s="105"/>
      <c r="V224" s="105"/>
      <c r="W224" s="105"/>
      <c r="X224" s="105"/>
      <c r="Y224" s="105"/>
      <c r="Z224" s="105"/>
    </row>
    <row r="225" ht="15.75" customHeight="1">
      <c r="A225" s="124" t="s">
        <v>537</v>
      </c>
      <c r="B225" s="17" t="s">
        <v>538</v>
      </c>
      <c r="C225" s="17" t="s">
        <v>51</v>
      </c>
      <c r="D225" s="17" t="s">
        <v>116</v>
      </c>
      <c r="E225" s="17" t="s">
        <v>309</v>
      </c>
      <c r="F225" s="106">
        <v>3567.619999999994</v>
      </c>
      <c r="G225" s="106">
        <v>3567.619999999994</v>
      </c>
      <c r="H225" s="17">
        <v>912.0</v>
      </c>
      <c r="I225" s="17">
        <v>238.0</v>
      </c>
      <c r="J225" s="125">
        <v>0.26096491228070173</v>
      </c>
      <c r="K225" s="125">
        <v>0.0</v>
      </c>
      <c r="L225" s="101">
        <v>12.99</v>
      </c>
      <c r="M225" s="101">
        <v>6.81</v>
      </c>
      <c r="N225" s="126">
        <v>13670.879999999977</v>
      </c>
      <c r="O225" s="126">
        <v>6210.719999999999</v>
      </c>
      <c r="P225" s="125">
        <v>0.4757505773672056</v>
      </c>
      <c r="Q225" s="17">
        <v>900.0</v>
      </c>
      <c r="R225" s="102">
        <v>1.0133333333333334</v>
      </c>
      <c r="S225" s="101">
        <v>14.989999999999975</v>
      </c>
      <c r="T225" s="17" t="s">
        <v>117</v>
      </c>
      <c r="U225" s="105"/>
      <c r="V225" s="105"/>
      <c r="W225" s="105"/>
      <c r="X225" s="105"/>
      <c r="Y225" s="105"/>
      <c r="Z225" s="105"/>
    </row>
    <row r="226" ht="15.75" customHeight="1">
      <c r="A226" s="124" t="s">
        <v>539</v>
      </c>
      <c r="B226" s="17" t="s">
        <v>540</v>
      </c>
      <c r="C226" s="17" t="s">
        <v>51</v>
      </c>
      <c r="D226" s="17" t="s">
        <v>116</v>
      </c>
      <c r="E226" s="17" t="s">
        <v>309</v>
      </c>
      <c r="F226" s="106">
        <v>32969.44999999998</v>
      </c>
      <c r="G226" s="106">
        <v>28154.649999999987</v>
      </c>
      <c r="H226" s="17">
        <v>3204.0</v>
      </c>
      <c r="I226" s="17">
        <v>1358.0</v>
      </c>
      <c r="J226" s="125">
        <v>0.42384519350811484</v>
      </c>
      <c r="K226" s="125">
        <v>0.14603822629737528</v>
      </c>
      <c r="L226" s="101">
        <v>19.99</v>
      </c>
      <c r="M226" s="101">
        <v>11.08</v>
      </c>
      <c r="N226" s="126">
        <v>77786.53740795283</v>
      </c>
      <c r="O226" s="126">
        <v>35500.32</v>
      </c>
      <c r="P226" s="125">
        <v>0.4457228614307153</v>
      </c>
      <c r="Q226" s="17">
        <v>3156.0</v>
      </c>
      <c r="R226" s="102">
        <v>1.015209125475285</v>
      </c>
      <c r="S226" s="101">
        <v>20.73243740795286</v>
      </c>
      <c r="T226" s="17" t="s">
        <v>541</v>
      </c>
      <c r="U226" s="105"/>
      <c r="V226" s="105"/>
      <c r="W226" s="105"/>
      <c r="X226" s="105"/>
      <c r="Y226" s="105"/>
      <c r="Z226" s="105"/>
    </row>
    <row r="227" ht="15.75" customHeight="1">
      <c r="A227" s="105" t="s">
        <v>542</v>
      </c>
      <c r="B227" s="17" t="s">
        <v>543</v>
      </c>
      <c r="C227" s="17" t="s">
        <v>50</v>
      </c>
      <c r="D227" s="17" t="s">
        <v>256</v>
      </c>
      <c r="E227" s="17" t="s">
        <v>309</v>
      </c>
      <c r="F227" s="106">
        <v>7367.529999999999</v>
      </c>
      <c r="G227" s="106">
        <v>5794.480000000002</v>
      </c>
      <c r="H227" s="17">
        <v>28112.0</v>
      </c>
      <c r="I227" s="17">
        <v>3753.0</v>
      </c>
      <c r="J227" s="125">
        <v>0.1335017074558907</v>
      </c>
      <c r="K227" s="125">
        <v>0.21351117674444442</v>
      </c>
      <c r="L227" s="101">
        <v>1.99</v>
      </c>
      <c r="M227" s="101">
        <v>0.75</v>
      </c>
      <c r="N227" s="126">
        <v>55186.784801492126</v>
      </c>
      <c r="O227" s="126">
        <v>21084.0</v>
      </c>
      <c r="P227" s="125">
        <v>0.6231155778894473</v>
      </c>
      <c r="Q227" s="17">
        <v>27996.0</v>
      </c>
      <c r="R227" s="102">
        <v>1.004143449064152</v>
      </c>
      <c r="S227" s="101">
        <v>1.5439594990674133</v>
      </c>
      <c r="T227" s="17" t="s">
        <v>257</v>
      </c>
      <c r="U227" s="105"/>
      <c r="V227" s="105"/>
      <c r="W227" s="105"/>
      <c r="X227" s="105"/>
      <c r="Y227" s="105"/>
      <c r="Z227" s="105"/>
    </row>
    <row r="228" ht="15.75" customHeight="1">
      <c r="A228" s="105" t="s">
        <v>544</v>
      </c>
      <c r="B228" s="17" t="s">
        <v>545</v>
      </c>
      <c r="C228" s="17" t="s">
        <v>50</v>
      </c>
      <c r="D228" s="17" t="s">
        <v>256</v>
      </c>
      <c r="E228" s="17" t="s">
        <v>309</v>
      </c>
      <c r="F228" s="106">
        <v>8506.829999999994</v>
      </c>
      <c r="G228" s="106">
        <v>6744.750000000004</v>
      </c>
      <c r="H228" s="17">
        <v>37930.0</v>
      </c>
      <c r="I228" s="17">
        <v>4334.0</v>
      </c>
      <c r="J228" s="125">
        <v>0.11426311626680728</v>
      </c>
      <c r="K228" s="125">
        <v>0.20713708866875113</v>
      </c>
      <c r="L228" s="101">
        <v>1.99</v>
      </c>
      <c r="M228" s="101">
        <v>0.75</v>
      </c>
      <c r="N228" s="126">
        <v>74449.48359483152</v>
      </c>
      <c r="O228" s="126">
        <v>28447.5</v>
      </c>
      <c r="P228" s="125">
        <v>0.6231155778894473</v>
      </c>
      <c r="Q228" s="17">
        <v>37772.0</v>
      </c>
      <c r="R228" s="102">
        <v>1.0041829926930002</v>
      </c>
      <c r="S228" s="101">
        <v>1.5562413474850032</v>
      </c>
      <c r="T228" s="17" t="s">
        <v>257</v>
      </c>
      <c r="U228" s="105"/>
      <c r="V228" s="105"/>
      <c r="W228" s="105"/>
      <c r="X228" s="105"/>
      <c r="Y228" s="105"/>
      <c r="Z228" s="105"/>
    </row>
    <row r="229" ht="15.75" customHeight="1">
      <c r="A229" s="105" t="s">
        <v>546</v>
      </c>
      <c r="B229" s="17" t="s">
        <v>547</v>
      </c>
      <c r="C229" s="17" t="s">
        <v>50</v>
      </c>
      <c r="D229" s="17" t="s">
        <v>256</v>
      </c>
      <c r="E229" s="17" t="s">
        <v>309</v>
      </c>
      <c r="F229" s="106">
        <v>12111.580000000002</v>
      </c>
      <c r="G229" s="106">
        <v>9526.100000000006</v>
      </c>
      <c r="H229" s="17">
        <v>41756.0</v>
      </c>
      <c r="I229" s="17">
        <v>6166.0</v>
      </c>
      <c r="J229" s="125">
        <v>0.14766740109205861</v>
      </c>
      <c r="K229" s="125">
        <v>0.21347173531446728</v>
      </c>
      <c r="L229" s="101">
        <v>1.99</v>
      </c>
      <c r="M229" s="101">
        <v>0.75</v>
      </c>
      <c r="N229" s="126">
        <v>82019.32119364257</v>
      </c>
      <c r="O229" s="126">
        <v>31317.0</v>
      </c>
      <c r="P229" s="125">
        <v>0.6231155778894473</v>
      </c>
      <c r="Q229" s="17">
        <v>41585.0</v>
      </c>
      <c r="R229" s="102">
        <v>1.0041120596368882</v>
      </c>
      <c r="S229" s="101">
        <v>1.5449399935128132</v>
      </c>
      <c r="T229" s="17" t="s">
        <v>257</v>
      </c>
      <c r="U229" s="105"/>
      <c r="V229" s="105"/>
      <c r="W229" s="105"/>
      <c r="X229" s="105"/>
      <c r="Y229" s="105"/>
      <c r="Z229" s="105"/>
    </row>
    <row r="230" ht="15.75" customHeight="1">
      <c r="A230" s="105" t="s">
        <v>548</v>
      </c>
      <c r="B230" s="17" t="s">
        <v>549</v>
      </c>
      <c r="C230" s="17" t="s">
        <v>50</v>
      </c>
      <c r="D230" s="17" t="s">
        <v>256</v>
      </c>
      <c r="E230" s="17" t="s">
        <v>309</v>
      </c>
      <c r="F230" s="106">
        <v>4450.660000000002</v>
      </c>
      <c r="G230" s="106">
        <v>3575.42</v>
      </c>
      <c r="H230" s="17">
        <v>20942.0</v>
      </c>
      <c r="I230" s="17">
        <v>2270.0</v>
      </c>
      <c r="J230" s="125">
        <v>0.10839461369496706</v>
      </c>
      <c r="K230" s="125">
        <v>0.19665397940979568</v>
      </c>
      <c r="L230" s="101">
        <v>1.99</v>
      </c>
      <c r="M230" s="101">
        <v>0.75</v>
      </c>
      <c r="N230" s="126">
        <v>41059.789303964775</v>
      </c>
      <c r="O230" s="126">
        <v>15706.5</v>
      </c>
      <c r="P230" s="125">
        <v>0.6231155778894473</v>
      </c>
      <c r="Q230" s="17">
        <v>20859.0</v>
      </c>
      <c r="R230" s="102">
        <v>1.0039790977515701</v>
      </c>
      <c r="S230" s="101">
        <v>1.5750748898678415</v>
      </c>
      <c r="T230" s="17" t="s">
        <v>257</v>
      </c>
      <c r="U230" s="105"/>
      <c r="V230" s="105"/>
      <c r="W230" s="105"/>
      <c r="X230" s="105"/>
      <c r="Y230" s="105"/>
      <c r="Z230" s="105"/>
    </row>
    <row r="231" ht="15.75" customHeight="1">
      <c r="A231" s="105" t="s">
        <v>550</v>
      </c>
      <c r="B231" s="17" t="s">
        <v>543</v>
      </c>
      <c r="C231" s="17" t="s">
        <v>50</v>
      </c>
      <c r="D231" s="17" t="s">
        <v>256</v>
      </c>
      <c r="E231" s="17" t="s">
        <v>309</v>
      </c>
      <c r="F231" s="106">
        <v>1684.2100000000007</v>
      </c>
      <c r="G231" s="106">
        <v>1684.2100000000007</v>
      </c>
      <c r="H231" s="17">
        <v>6160.0</v>
      </c>
      <c r="I231" s="17">
        <v>950.0</v>
      </c>
      <c r="J231" s="125">
        <v>0.15422077922077923</v>
      </c>
      <c r="K231" s="125">
        <v>0.0</v>
      </c>
      <c r="L231" s="101">
        <v>1.99</v>
      </c>
      <c r="M231" s="101">
        <v>0.75</v>
      </c>
      <c r="N231" s="126">
        <v>10920.77221052632</v>
      </c>
      <c r="O231" s="126">
        <v>4620.0</v>
      </c>
      <c r="P231" s="125">
        <v>0.6231155778894473</v>
      </c>
      <c r="Q231" s="17">
        <v>6588.0</v>
      </c>
      <c r="R231" s="102">
        <v>0.9350333940497875</v>
      </c>
      <c r="S231" s="101">
        <v>1.7728526315789481</v>
      </c>
      <c r="T231" s="17" t="s">
        <v>257</v>
      </c>
      <c r="U231" s="105"/>
      <c r="V231" s="105"/>
      <c r="W231" s="105"/>
      <c r="X231" s="105"/>
      <c r="Y231" s="105"/>
      <c r="Z231" s="105"/>
    </row>
    <row r="232" ht="15.75" customHeight="1">
      <c r="A232" s="105" t="s">
        <v>551</v>
      </c>
      <c r="B232" s="17" t="s">
        <v>545</v>
      </c>
      <c r="C232" s="17" t="s">
        <v>50</v>
      </c>
      <c r="D232" s="17" t="s">
        <v>256</v>
      </c>
      <c r="E232" s="17" t="s">
        <v>309</v>
      </c>
      <c r="F232" s="106">
        <v>901.8300000000002</v>
      </c>
      <c r="G232" s="106">
        <v>901.8300000000002</v>
      </c>
      <c r="H232" s="17">
        <v>8418.0</v>
      </c>
      <c r="I232" s="17">
        <v>514.0</v>
      </c>
      <c r="J232" s="125">
        <v>0.06105963411736755</v>
      </c>
      <c r="K232" s="125">
        <v>0.0</v>
      </c>
      <c r="L232" s="101">
        <v>1.99</v>
      </c>
      <c r="M232" s="101">
        <v>0.75</v>
      </c>
      <c r="N232" s="126">
        <v>14769.659416342414</v>
      </c>
      <c r="O232" s="126">
        <v>6313.5</v>
      </c>
      <c r="P232" s="125">
        <v>0.6231155778894473</v>
      </c>
      <c r="Q232" s="17">
        <v>8989.0</v>
      </c>
      <c r="R232" s="102">
        <v>0.9364779174546668</v>
      </c>
      <c r="S232" s="101">
        <v>1.7545330739299614</v>
      </c>
      <c r="T232" s="17" t="s">
        <v>257</v>
      </c>
      <c r="U232" s="105"/>
      <c r="V232" s="105"/>
      <c r="W232" s="105"/>
      <c r="X232" s="105"/>
      <c r="Y232" s="105"/>
      <c r="Z232" s="105"/>
    </row>
    <row r="233" ht="15.75" customHeight="1">
      <c r="A233" s="105" t="s">
        <v>552</v>
      </c>
      <c r="B233" s="17" t="s">
        <v>547</v>
      </c>
      <c r="C233" s="17" t="s">
        <v>50</v>
      </c>
      <c r="D233" s="17" t="s">
        <v>256</v>
      </c>
      <c r="E233" s="17" t="s">
        <v>309</v>
      </c>
      <c r="F233" s="106">
        <v>1297.1300000000008</v>
      </c>
      <c r="G233" s="106">
        <v>1297.1300000000008</v>
      </c>
      <c r="H233" s="17">
        <v>9507.0</v>
      </c>
      <c r="I233" s="17">
        <v>722.0</v>
      </c>
      <c r="J233" s="125">
        <v>0.07594404123277584</v>
      </c>
      <c r="K233" s="125">
        <v>0.0</v>
      </c>
      <c r="L233" s="101">
        <v>1.99</v>
      </c>
      <c r="M233" s="101">
        <v>0.75</v>
      </c>
      <c r="N233" s="126">
        <v>17080.07605263159</v>
      </c>
      <c r="O233" s="126">
        <v>7130.25</v>
      </c>
      <c r="P233" s="125">
        <v>0.6231155778894473</v>
      </c>
      <c r="Q233" s="17">
        <v>10121.0</v>
      </c>
      <c r="R233" s="102">
        <v>0.939334057899417</v>
      </c>
      <c r="S233" s="101">
        <v>1.7965789473684222</v>
      </c>
      <c r="T233" s="17" t="s">
        <v>257</v>
      </c>
      <c r="U233" s="105"/>
      <c r="V233" s="105"/>
      <c r="W233" s="105"/>
      <c r="X233" s="105"/>
      <c r="Y233" s="105"/>
      <c r="Z233" s="105"/>
    </row>
    <row r="234" ht="15.75" customHeight="1">
      <c r="A234" s="105" t="s">
        <v>553</v>
      </c>
      <c r="B234" s="17" t="s">
        <v>549</v>
      </c>
      <c r="C234" s="17" t="s">
        <v>50</v>
      </c>
      <c r="D234" s="17" t="s">
        <v>256</v>
      </c>
      <c r="E234" s="17" t="s">
        <v>309</v>
      </c>
      <c r="F234" s="106">
        <v>1754.5300000000007</v>
      </c>
      <c r="G234" s="106">
        <v>1754.5300000000007</v>
      </c>
      <c r="H234" s="17">
        <v>5211.0</v>
      </c>
      <c r="I234" s="17">
        <v>991.0</v>
      </c>
      <c r="J234" s="125">
        <v>0.19017463058913836</v>
      </c>
      <c r="K234" s="125">
        <v>0.0</v>
      </c>
      <c r="L234" s="101">
        <v>1.99</v>
      </c>
      <c r="M234" s="101">
        <v>0.75</v>
      </c>
      <c r="N234" s="126">
        <v>9225.88882946519</v>
      </c>
      <c r="O234" s="126">
        <v>3908.25</v>
      </c>
      <c r="P234" s="125">
        <v>0.6231155778894473</v>
      </c>
      <c r="Q234" s="17">
        <v>5492.0</v>
      </c>
      <c r="R234" s="102">
        <v>0.9488346686088857</v>
      </c>
      <c r="S234" s="101">
        <v>1.770464177598386</v>
      </c>
      <c r="T234" s="17" t="s">
        <v>257</v>
      </c>
      <c r="U234" s="105"/>
      <c r="V234" s="105"/>
      <c r="W234" s="105"/>
      <c r="X234" s="105"/>
      <c r="Y234" s="105"/>
      <c r="Z234" s="105"/>
    </row>
    <row r="235" ht="15.75" customHeight="1">
      <c r="A235" s="105" t="s">
        <v>554</v>
      </c>
      <c r="B235" s="17" t="s">
        <v>555</v>
      </c>
      <c r="C235" s="17" t="s">
        <v>51</v>
      </c>
      <c r="D235" s="17" t="s">
        <v>116</v>
      </c>
      <c r="E235" s="17" t="s">
        <v>309</v>
      </c>
      <c r="F235" s="106">
        <v>5.79</v>
      </c>
      <c r="G235" s="106">
        <v>4.99</v>
      </c>
      <c r="H235" s="17">
        <v>0.0</v>
      </c>
      <c r="I235" s="17">
        <v>1.0</v>
      </c>
      <c r="J235" s="125" t="s">
        <v>322</v>
      </c>
      <c r="K235" s="125">
        <v>0.13816925734024177</v>
      </c>
      <c r="L235" s="101">
        <v>4.49</v>
      </c>
      <c r="M235" s="101">
        <v>2.11</v>
      </c>
      <c r="N235" s="126">
        <v>0.0</v>
      </c>
      <c r="O235" s="126">
        <v>0.0</v>
      </c>
      <c r="P235" s="125">
        <v>0.5300668151447662</v>
      </c>
      <c r="Q235" s="17">
        <v>8256.0</v>
      </c>
      <c r="R235" s="102">
        <v>0.0</v>
      </c>
      <c r="S235" s="101">
        <v>4.99</v>
      </c>
      <c r="T235" s="17" t="s">
        <v>512</v>
      </c>
      <c r="U235" s="105"/>
      <c r="V235" s="105"/>
      <c r="W235" s="105"/>
      <c r="X235" s="105"/>
      <c r="Y235" s="105"/>
      <c r="Z235" s="105"/>
    </row>
    <row r="236" ht="15.75" customHeight="1">
      <c r="A236" s="105" t="s">
        <v>556</v>
      </c>
      <c r="B236" s="17" t="s">
        <v>557</v>
      </c>
      <c r="C236" s="17" t="s">
        <v>52</v>
      </c>
      <c r="D236" s="17" t="s">
        <v>558</v>
      </c>
      <c r="E236" s="17" t="s">
        <v>309</v>
      </c>
      <c r="F236" s="106">
        <v>5943.119999999999</v>
      </c>
      <c r="G236" s="106">
        <v>4828.12</v>
      </c>
      <c r="H236" s="17">
        <v>4480.0</v>
      </c>
      <c r="I236" s="17">
        <v>2388.0</v>
      </c>
      <c r="J236" s="125">
        <v>0.5330357142857143</v>
      </c>
      <c r="K236" s="125">
        <v>0.1876118940892998</v>
      </c>
      <c r="L236" s="101">
        <v>1.69</v>
      </c>
      <c r="M236" s="101">
        <v>0.9</v>
      </c>
      <c r="N236" s="126">
        <v>11149.571859296482</v>
      </c>
      <c r="O236" s="126">
        <v>4032.0</v>
      </c>
      <c r="P236" s="125">
        <v>0.4674556213017751</v>
      </c>
      <c r="Q236" s="17">
        <v>4480.0</v>
      </c>
      <c r="R236" s="102">
        <v>1.0</v>
      </c>
      <c r="S236" s="101">
        <v>2.021825795644891</v>
      </c>
      <c r="T236" s="17" t="s">
        <v>559</v>
      </c>
      <c r="U236" s="105"/>
      <c r="V236" s="105"/>
      <c r="W236" s="105"/>
      <c r="X236" s="105"/>
      <c r="Y236" s="105"/>
      <c r="Z236" s="105"/>
    </row>
    <row r="237" ht="15.75" customHeight="1">
      <c r="A237" s="105" t="s">
        <v>560</v>
      </c>
      <c r="B237" s="17" t="s">
        <v>561</v>
      </c>
      <c r="C237" s="17" t="s">
        <v>47</v>
      </c>
      <c r="D237" s="17" t="s">
        <v>298</v>
      </c>
      <c r="E237" s="17" t="s">
        <v>309</v>
      </c>
      <c r="F237" s="106">
        <v>652.8600000000001</v>
      </c>
      <c r="G237" s="106">
        <v>634.86</v>
      </c>
      <c r="H237" s="17">
        <v>1600.0</v>
      </c>
      <c r="I237" s="17">
        <v>279.0</v>
      </c>
      <c r="J237" s="125">
        <v>0.174375</v>
      </c>
      <c r="K237" s="125">
        <v>0.027570995312930946</v>
      </c>
      <c r="L237" s="101">
        <v>2.29</v>
      </c>
      <c r="M237" s="101">
        <v>1.06</v>
      </c>
      <c r="N237" s="126">
        <v>3744.0000000000005</v>
      </c>
      <c r="O237" s="126">
        <v>1696.0</v>
      </c>
      <c r="P237" s="125">
        <v>0.537117903930131</v>
      </c>
      <c r="Q237" s="17">
        <v>1596.0</v>
      </c>
      <c r="R237" s="102">
        <v>1.0025062656641603</v>
      </c>
      <c r="S237" s="101">
        <v>2.275483870967742</v>
      </c>
      <c r="T237" s="17" t="s">
        <v>127</v>
      </c>
      <c r="U237" s="105"/>
      <c r="V237" s="105"/>
      <c r="W237" s="105"/>
      <c r="X237" s="105"/>
      <c r="Y237" s="105"/>
      <c r="Z237" s="105"/>
    </row>
    <row r="238" ht="15.75" customHeight="1">
      <c r="A238" s="105" t="s">
        <v>562</v>
      </c>
      <c r="B238" s="17" t="s">
        <v>563</v>
      </c>
      <c r="C238" s="17" t="s">
        <v>47</v>
      </c>
      <c r="D238" s="17" t="s">
        <v>298</v>
      </c>
      <c r="E238" s="17" t="s">
        <v>309</v>
      </c>
      <c r="F238" s="106">
        <v>608.1500000000001</v>
      </c>
      <c r="G238" s="106">
        <v>592.25</v>
      </c>
      <c r="H238" s="17">
        <v>1600.0</v>
      </c>
      <c r="I238" s="17">
        <v>260.0</v>
      </c>
      <c r="J238" s="125">
        <v>0.1625</v>
      </c>
      <c r="K238" s="125">
        <v>0.0261448655759271</v>
      </c>
      <c r="L238" s="101">
        <v>2.29</v>
      </c>
      <c r="M238" s="101">
        <v>1.06</v>
      </c>
      <c r="N238" s="126">
        <v>3742.4615384615395</v>
      </c>
      <c r="O238" s="126">
        <v>1696.0</v>
      </c>
      <c r="P238" s="125">
        <v>0.537117903930131</v>
      </c>
      <c r="Q238" s="17">
        <v>1596.0</v>
      </c>
      <c r="R238" s="102">
        <v>1.0025062656641603</v>
      </c>
      <c r="S238" s="101">
        <v>2.2778846153846155</v>
      </c>
      <c r="T238" s="17" t="s">
        <v>127</v>
      </c>
      <c r="U238" s="105"/>
      <c r="V238" s="105"/>
      <c r="W238" s="105"/>
      <c r="X238" s="105"/>
      <c r="Y238" s="105"/>
      <c r="Z238" s="105"/>
    </row>
    <row r="239" ht="15.75" customHeight="1">
      <c r="A239" s="105" t="s">
        <v>564</v>
      </c>
      <c r="B239" s="17" t="s">
        <v>565</v>
      </c>
      <c r="C239" s="17" t="s">
        <v>47</v>
      </c>
      <c r="D239" s="17" t="s">
        <v>298</v>
      </c>
      <c r="E239" s="17" t="s">
        <v>309</v>
      </c>
      <c r="F239" s="106">
        <v>545.4300000000002</v>
      </c>
      <c r="G239" s="106">
        <v>528.6300000000001</v>
      </c>
      <c r="H239" s="17">
        <v>2088.0</v>
      </c>
      <c r="I239" s="17">
        <v>232.0</v>
      </c>
      <c r="J239" s="125">
        <v>0.1111111111111111</v>
      </c>
      <c r="K239" s="125">
        <v>0.030801386062372926</v>
      </c>
      <c r="L239" s="101">
        <v>2.29</v>
      </c>
      <c r="M239" s="101">
        <v>1.06</v>
      </c>
      <c r="N239" s="126">
        <v>4908.870000000001</v>
      </c>
      <c r="O239" s="126">
        <v>2213.28</v>
      </c>
      <c r="P239" s="125">
        <v>0.537117903930131</v>
      </c>
      <c r="Q239" s="17">
        <v>1596.0</v>
      </c>
      <c r="R239" s="102">
        <v>1.3082706766917294</v>
      </c>
      <c r="S239" s="101">
        <v>2.278577586206897</v>
      </c>
      <c r="T239" s="17" t="s">
        <v>127</v>
      </c>
      <c r="U239" s="105"/>
      <c r="V239" s="105"/>
      <c r="W239" s="105"/>
      <c r="X239" s="105"/>
      <c r="Y239" s="105"/>
      <c r="Z239" s="105"/>
    </row>
    <row r="240" ht="15.75" customHeight="1">
      <c r="A240" s="105" t="s">
        <v>566</v>
      </c>
      <c r="B240" s="17" t="s">
        <v>567</v>
      </c>
      <c r="C240" s="17" t="s">
        <v>47</v>
      </c>
      <c r="D240" s="17" t="s">
        <v>298</v>
      </c>
      <c r="E240" s="17" t="s">
        <v>309</v>
      </c>
      <c r="F240" s="106">
        <v>5504.190000000006</v>
      </c>
      <c r="G240" s="106">
        <v>4860.390000000005</v>
      </c>
      <c r="H240" s="17">
        <v>4944.0</v>
      </c>
      <c r="I240" s="17">
        <v>1581.0</v>
      </c>
      <c r="J240" s="125">
        <v>0.31978155339805825</v>
      </c>
      <c r="K240" s="125">
        <v>0.11696543905642798</v>
      </c>
      <c r="L240" s="101">
        <v>2.99</v>
      </c>
      <c r="M240" s="101">
        <v>1.4</v>
      </c>
      <c r="N240" s="126">
        <v>17212.34368121444</v>
      </c>
      <c r="O240" s="126">
        <v>6921.599999999999</v>
      </c>
      <c r="P240" s="125">
        <v>0.5317725752508362</v>
      </c>
      <c r="Q240" s="17">
        <v>4896.0</v>
      </c>
      <c r="R240" s="102">
        <v>1.0098039215686274</v>
      </c>
      <c r="S240" s="101">
        <v>3.074250474383305</v>
      </c>
      <c r="T240" s="17" t="s">
        <v>75</v>
      </c>
      <c r="U240" s="105"/>
      <c r="V240" s="105"/>
      <c r="W240" s="105"/>
      <c r="X240" s="105"/>
      <c r="Y240" s="105"/>
      <c r="Z240" s="105"/>
    </row>
    <row r="241" ht="15.75" customHeight="1">
      <c r="A241" s="105" t="s">
        <v>568</v>
      </c>
      <c r="B241" s="17" t="s">
        <v>569</v>
      </c>
      <c r="C241" s="17" t="s">
        <v>47</v>
      </c>
      <c r="D241" s="17" t="s">
        <v>298</v>
      </c>
      <c r="E241" s="17" t="s">
        <v>309</v>
      </c>
      <c r="F241" s="106">
        <v>1234.9800000000005</v>
      </c>
      <c r="G241" s="106">
        <v>1196.8800000000003</v>
      </c>
      <c r="H241" s="17">
        <v>2400.0</v>
      </c>
      <c r="I241" s="17">
        <v>527.0</v>
      </c>
      <c r="J241" s="125">
        <v>0.21958333333333332</v>
      </c>
      <c r="K241" s="125">
        <v>0.03085070203566065</v>
      </c>
      <c r="L241" s="101">
        <v>2.29</v>
      </c>
      <c r="M241" s="101">
        <v>1.06</v>
      </c>
      <c r="N241" s="126">
        <v>5624.197343453512</v>
      </c>
      <c r="O241" s="126">
        <v>2544.0</v>
      </c>
      <c r="P241" s="125">
        <v>0.537117903930131</v>
      </c>
      <c r="Q241" s="17">
        <v>2394.0</v>
      </c>
      <c r="R241" s="102">
        <v>1.0025062656641603</v>
      </c>
      <c r="S241" s="101">
        <v>2.271119544592031</v>
      </c>
      <c r="T241" s="17" t="s">
        <v>127</v>
      </c>
      <c r="U241" s="105"/>
      <c r="V241" s="105"/>
      <c r="W241" s="105"/>
      <c r="X241" s="105"/>
      <c r="Y241" s="105"/>
      <c r="Z241" s="105"/>
    </row>
    <row r="242" ht="15.75" customHeight="1">
      <c r="A242" s="105" t="s">
        <v>570</v>
      </c>
      <c r="B242" s="17" t="s">
        <v>571</v>
      </c>
      <c r="C242" s="17" t="s">
        <v>47</v>
      </c>
      <c r="D242" s="17" t="s">
        <v>298</v>
      </c>
      <c r="E242" s="17" t="s">
        <v>309</v>
      </c>
      <c r="F242" s="106">
        <v>934.3700000000015</v>
      </c>
      <c r="G242" s="106">
        <v>911.5700000000014</v>
      </c>
      <c r="H242" s="17">
        <v>1912.0</v>
      </c>
      <c r="I242" s="17">
        <v>398.0</v>
      </c>
      <c r="J242" s="125">
        <v>0.20815899581589958</v>
      </c>
      <c r="K242" s="125">
        <v>0.02440146836906154</v>
      </c>
      <c r="L242" s="101">
        <v>2.29</v>
      </c>
      <c r="M242" s="101">
        <v>1.06</v>
      </c>
      <c r="N242" s="126">
        <v>4488.73226130654</v>
      </c>
      <c r="O242" s="126">
        <v>2026.72</v>
      </c>
      <c r="P242" s="125">
        <v>0.537117903930131</v>
      </c>
      <c r="Q242" s="17">
        <v>2394.0</v>
      </c>
      <c r="R242" s="102">
        <v>0.7986633249791144</v>
      </c>
      <c r="S242" s="101">
        <v>2.290376884422114</v>
      </c>
      <c r="T242" s="17" t="s">
        <v>127</v>
      </c>
      <c r="U242" s="105"/>
      <c r="V242" s="105"/>
      <c r="W242" s="105"/>
      <c r="X242" s="105"/>
      <c r="Y242" s="105"/>
      <c r="Z242" s="105"/>
    </row>
    <row r="243" ht="15.75" customHeight="1">
      <c r="A243" s="105" t="s">
        <v>572</v>
      </c>
      <c r="B243" s="17" t="s">
        <v>573</v>
      </c>
      <c r="C243" s="17" t="s">
        <v>47</v>
      </c>
      <c r="D243" s="17" t="s">
        <v>298</v>
      </c>
      <c r="E243" s="17" t="s">
        <v>309</v>
      </c>
      <c r="F243" s="106">
        <v>1343.360000000001</v>
      </c>
      <c r="G243" s="106">
        <v>1258.860000000001</v>
      </c>
      <c r="H243" s="17">
        <v>1288.0</v>
      </c>
      <c r="I243" s="17">
        <v>314.0</v>
      </c>
      <c r="J243" s="125">
        <v>0.24378881987577639</v>
      </c>
      <c r="K243" s="125">
        <v>0.06290197713196755</v>
      </c>
      <c r="L243" s="101">
        <v>3.99</v>
      </c>
      <c r="M243" s="101">
        <v>1.93</v>
      </c>
      <c r="N243" s="126">
        <v>5510.34292993631</v>
      </c>
      <c r="O243" s="126">
        <v>2485.84</v>
      </c>
      <c r="P243" s="125">
        <v>0.5162907268170427</v>
      </c>
      <c r="Q243" s="17">
        <v>1344.0</v>
      </c>
      <c r="R243" s="102">
        <v>0.9583333333333334</v>
      </c>
      <c r="S243" s="101">
        <v>4.009108280254781</v>
      </c>
      <c r="T243" s="17" t="s">
        <v>127</v>
      </c>
      <c r="U243" s="105"/>
      <c r="V243" s="105"/>
      <c r="W243" s="105"/>
      <c r="X243" s="105"/>
      <c r="Y243" s="105"/>
      <c r="Z243" s="105"/>
    </row>
    <row r="244" ht="15.75" customHeight="1">
      <c r="A244" s="105" t="s">
        <v>574</v>
      </c>
      <c r="B244" s="17" t="s">
        <v>575</v>
      </c>
      <c r="C244" s="17" t="s">
        <v>47</v>
      </c>
      <c r="D244" s="17" t="s">
        <v>298</v>
      </c>
      <c r="E244" s="17" t="s">
        <v>309</v>
      </c>
      <c r="F244" s="106">
        <v>1089.480000000001</v>
      </c>
      <c r="G244" s="106">
        <v>1008.9800000000007</v>
      </c>
      <c r="H244" s="17">
        <v>1288.0</v>
      </c>
      <c r="I244" s="17">
        <v>252.0</v>
      </c>
      <c r="J244" s="125">
        <v>0.1956521739130435</v>
      </c>
      <c r="K244" s="125">
        <v>0.07388846054998732</v>
      </c>
      <c r="L244" s="101">
        <v>3.99</v>
      </c>
      <c r="M244" s="101">
        <v>1.93</v>
      </c>
      <c r="N244" s="126">
        <v>5568.4533333333375</v>
      </c>
      <c r="O244" s="126">
        <v>2485.84</v>
      </c>
      <c r="P244" s="125">
        <v>0.5162907268170427</v>
      </c>
      <c r="Q244" s="17">
        <v>1344.0</v>
      </c>
      <c r="R244" s="102">
        <v>0.9583333333333334</v>
      </c>
      <c r="S244" s="101">
        <v>4.003888888888891</v>
      </c>
      <c r="T244" s="17" t="s">
        <v>127</v>
      </c>
      <c r="U244" s="105"/>
      <c r="V244" s="105"/>
      <c r="W244" s="105"/>
      <c r="X244" s="105"/>
      <c r="Y244" s="105"/>
      <c r="Z244" s="105"/>
    </row>
    <row r="245" ht="15.75" customHeight="1">
      <c r="A245" s="105" t="s">
        <v>576</v>
      </c>
      <c r="B245" s="17" t="s">
        <v>577</v>
      </c>
      <c r="C245" s="17" t="s">
        <v>47</v>
      </c>
      <c r="D245" s="17" t="s">
        <v>298</v>
      </c>
      <c r="E245" s="17" t="s">
        <v>309</v>
      </c>
      <c r="F245" s="106">
        <v>1028.0900000000004</v>
      </c>
      <c r="G245" s="106">
        <v>963.5900000000004</v>
      </c>
      <c r="H245" s="17">
        <v>1288.0</v>
      </c>
      <c r="I245" s="17">
        <v>241.0</v>
      </c>
      <c r="J245" s="125">
        <v>0.18711180124223603</v>
      </c>
      <c r="K245" s="125">
        <v>0.0627376980614538</v>
      </c>
      <c r="L245" s="101">
        <v>3.99</v>
      </c>
      <c r="M245" s="101">
        <v>1.93</v>
      </c>
      <c r="N245" s="126">
        <v>5494.522489626558</v>
      </c>
      <c r="O245" s="126">
        <v>2485.84</v>
      </c>
      <c r="P245" s="125">
        <v>0.5162907268170427</v>
      </c>
      <c r="Q245" s="17">
        <v>1344.0</v>
      </c>
      <c r="R245" s="102">
        <v>0.9583333333333334</v>
      </c>
      <c r="S245" s="101">
        <v>3.9982987551867235</v>
      </c>
      <c r="T245" s="17" t="s">
        <v>127</v>
      </c>
      <c r="U245" s="105"/>
      <c r="V245" s="105"/>
      <c r="W245" s="105"/>
      <c r="X245" s="105"/>
      <c r="Y245" s="105"/>
      <c r="Z245" s="105"/>
    </row>
    <row r="246" ht="15.75" customHeight="1">
      <c r="A246" s="105" t="s">
        <v>578</v>
      </c>
      <c r="B246" s="17" t="s">
        <v>579</v>
      </c>
      <c r="C246" s="17" t="s">
        <v>47</v>
      </c>
      <c r="D246" s="17" t="s">
        <v>298</v>
      </c>
      <c r="E246" s="17" t="s">
        <v>309</v>
      </c>
      <c r="F246" s="106">
        <v>23429.559999999954</v>
      </c>
      <c r="G246" s="106">
        <v>22007.159999999967</v>
      </c>
      <c r="H246" s="17">
        <v>6120.0</v>
      </c>
      <c r="I246" s="17">
        <v>3754.0</v>
      </c>
      <c r="J246" s="125">
        <v>0.6133986928104576</v>
      </c>
      <c r="K246" s="125">
        <v>0.060709633471562885</v>
      </c>
      <c r="L246" s="101">
        <v>5.49</v>
      </c>
      <c r="M246" s="101">
        <v>2.64</v>
      </c>
      <c r="N246" s="126">
        <v>38196.29920085235</v>
      </c>
      <c r="O246" s="126">
        <v>16156.800000000001</v>
      </c>
      <c r="P246" s="125">
        <v>0.5191256830601093</v>
      </c>
      <c r="Q246" s="17">
        <v>6096.0</v>
      </c>
      <c r="R246" s="102">
        <v>1.0039370078740157</v>
      </c>
      <c r="S246" s="101">
        <v>5.862322855620662</v>
      </c>
      <c r="T246" s="17" t="s">
        <v>127</v>
      </c>
      <c r="U246" s="105"/>
      <c r="V246" s="105"/>
      <c r="W246" s="105"/>
      <c r="X246" s="105"/>
      <c r="Y246" s="105"/>
      <c r="Z246" s="105"/>
    </row>
    <row r="247" ht="15.75" customHeight="1">
      <c r="A247" s="105" t="s">
        <v>580</v>
      </c>
      <c r="B247" s="17" t="s">
        <v>581</v>
      </c>
      <c r="C247" s="17" t="s">
        <v>47</v>
      </c>
      <c r="D247" s="17" t="s">
        <v>298</v>
      </c>
      <c r="E247" s="17" t="s">
        <v>309</v>
      </c>
      <c r="F247" s="106">
        <v>1330.4500000000014</v>
      </c>
      <c r="G247" s="106">
        <v>1216.9500000000014</v>
      </c>
      <c r="H247" s="17">
        <v>2976.0</v>
      </c>
      <c r="I247" s="17">
        <v>405.0</v>
      </c>
      <c r="J247" s="125">
        <v>0.13608870967741934</v>
      </c>
      <c r="K247" s="125">
        <v>0.08530948175429354</v>
      </c>
      <c r="L247" s="101">
        <v>2.99</v>
      </c>
      <c r="M247" s="101">
        <v>1.57</v>
      </c>
      <c r="N247" s="126">
        <v>9776.343703703715</v>
      </c>
      <c r="O247" s="126">
        <v>4672.320000000001</v>
      </c>
      <c r="P247" s="125">
        <v>0.47491638795986624</v>
      </c>
      <c r="Q247" s="17">
        <v>2964.0</v>
      </c>
      <c r="R247" s="102">
        <v>1.0040485829959513</v>
      </c>
      <c r="S247" s="101">
        <v>3.0048148148148184</v>
      </c>
      <c r="T247" s="17" t="s">
        <v>127</v>
      </c>
      <c r="U247" s="105"/>
      <c r="V247" s="105"/>
      <c r="W247" s="105"/>
      <c r="X247" s="105"/>
      <c r="Y247" s="105"/>
      <c r="Z247" s="105"/>
    </row>
    <row r="248" ht="15.75" customHeight="1">
      <c r="A248" s="105" t="s">
        <v>582</v>
      </c>
      <c r="B248" s="17" t="s">
        <v>583</v>
      </c>
      <c r="C248" s="17" t="s">
        <v>46</v>
      </c>
      <c r="D248" s="17" t="s">
        <v>298</v>
      </c>
      <c r="E248" s="17" t="s">
        <v>309</v>
      </c>
      <c r="F248" s="106">
        <v>2148.6500000000005</v>
      </c>
      <c r="G248" s="106">
        <v>1770.650000000001</v>
      </c>
      <c r="H248" s="17">
        <v>354.0</v>
      </c>
      <c r="I248" s="17">
        <v>135.0</v>
      </c>
      <c r="J248" s="125">
        <v>0.3813559322033898</v>
      </c>
      <c r="K248" s="125">
        <v>0.1759244176575987</v>
      </c>
      <c r="L248" s="101">
        <v>11.99</v>
      </c>
      <c r="M248" s="101">
        <v>6.04</v>
      </c>
      <c r="N248" s="126">
        <v>5634.237777777779</v>
      </c>
      <c r="O248" s="126">
        <v>2138.16</v>
      </c>
      <c r="P248" s="125">
        <v>0.4962468723936614</v>
      </c>
      <c r="Q248" s="17">
        <v>354.0</v>
      </c>
      <c r="R248" s="102">
        <v>1.0</v>
      </c>
      <c r="S248" s="101">
        <v>13.115925925925934</v>
      </c>
      <c r="T248" s="17" t="s">
        <v>46</v>
      </c>
      <c r="U248" s="105"/>
      <c r="V248" s="105"/>
      <c r="W248" s="105"/>
      <c r="X248" s="105"/>
      <c r="Y248" s="105"/>
      <c r="Z248" s="105"/>
    </row>
    <row r="249" ht="15.75" customHeight="1">
      <c r="A249" s="105" t="s">
        <v>584</v>
      </c>
      <c r="B249" s="17" t="s">
        <v>585</v>
      </c>
      <c r="C249" s="17" t="s">
        <v>46</v>
      </c>
      <c r="D249" s="17" t="s">
        <v>298</v>
      </c>
      <c r="E249" s="17" t="s">
        <v>309</v>
      </c>
      <c r="F249" s="106">
        <v>2174.6400000000003</v>
      </c>
      <c r="G249" s="106">
        <v>1781.640000000001</v>
      </c>
      <c r="H249" s="17">
        <v>354.0</v>
      </c>
      <c r="I249" s="17">
        <v>136.0</v>
      </c>
      <c r="J249" s="125">
        <v>0.384180790960452</v>
      </c>
      <c r="K249" s="125">
        <v>0.18071956737666894</v>
      </c>
      <c r="L249" s="101">
        <v>11.99</v>
      </c>
      <c r="M249" s="101">
        <v>6.04</v>
      </c>
      <c r="N249" s="126">
        <v>5660.460000000001</v>
      </c>
      <c r="O249" s="126">
        <v>2138.16</v>
      </c>
      <c r="P249" s="125">
        <v>0.4962468723936614</v>
      </c>
      <c r="Q249" s="17">
        <v>354.0</v>
      </c>
      <c r="R249" s="102">
        <v>1.0</v>
      </c>
      <c r="S249" s="101">
        <v>13.100294117647067</v>
      </c>
      <c r="T249" s="17" t="s">
        <v>46</v>
      </c>
      <c r="U249" s="105"/>
      <c r="V249" s="105"/>
      <c r="W249" s="105"/>
      <c r="X249" s="105"/>
      <c r="Y249" s="105"/>
      <c r="Z249" s="105"/>
    </row>
    <row r="250" ht="15.75" customHeight="1">
      <c r="A250" s="105" t="s">
        <v>586</v>
      </c>
      <c r="B250" s="17" t="s">
        <v>587</v>
      </c>
      <c r="C250" s="17" t="s">
        <v>46</v>
      </c>
      <c r="D250" s="17" t="s">
        <v>298</v>
      </c>
      <c r="E250" s="17" t="s">
        <v>309</v>
      </c>
      <c r="F250" s="106">
        <v>754.5300000000003</v>
      </c>
      <c r="G250" s="106">
        <v>628.5300000000002</v>
      </c>
      <c r="H250" s="17">
        <v>354.0</v>
      </c>
      <c r="I250" s="17">
        <v>47.0</v>
      </c>
      <c r="J250" s="125">
        <v>0.1327683615819209</v>
      </c>
      <c r="K250" s="125">
        <v>0.16699137211244097</v>
      </c>
      <c r="L250" s="101">
        <v>11.99</v>
      </c>
      <c r="M250" s="101">
        <v>6.04</v>
      </c>
      <c r="N250" s="126">
        <v>5683.055744680854</v>
      </c>
      <c r="O250" s="126">
        <v>2138.16</v>
      </c>
      <c r="P250" s="125">
        <v>0.4962468723936614</v>
      </c>
      <c r="Q250" s="17">
        <v>354.0</v>
      </c>
      <c r="R250" s="102">
        <v>1.0</v>
      </c>
      <c r="S250" s="101">
        <v>13.372978723404259</v>
      </c>
      <c r="T250" s="17" t="s">
        <v>46</v>
      </c>
      <c r="U250" s="105"/>
      <c r="V250" s="105"/>
      <c r="W250" s="105"/>
      <c r="X250" s="105"/>
      <c r="Y250" s="105"/>
      <c r="Z250" s="105"/>
    </row>
    <row r="251" ht="15.75" customHeight="1">
      <c r="A251" s="105" t="s">
        <v>588</v>
      </c>
      <c r="B251" s="17" t="s">
        <v>589</v>
      </c>
      <c r="C251" s="17" t="s">
        <v>47</v>
      </c>
      <c r="D251" s="17" t="s">
        <v>298</v>
      </c>
      <c r="E251" s="17" t="s">
        <v>309</v>
      </c>
      <c r="F251" s="106">
        <v>6832.29999999999</v>
      </c>
      <c r="G251" s="106">
        <v>6310.299999999991</v>
      </c>
      <c r="H251" s="17">
        <v>1194.0</v>
      </c>
      <c r="I251" s="17">
        <v>370.0</v>
      </c>
      <c r="J251" s="125">
        <v>0.3098827470686767</v>
      </c>
      <c r="K251" s="125">
        <v>0.07640179734496433</v>
      </c>
      <c r="L251" s="101">
        <v>16.99</v>
      </c>
      <c r="M251" s="101">
        <v>7.86</v>
      </c>
      <c r="N251" s="126">
        <v>22048.016756756722</v>
      </c>
      <c r="O251" s="126">
        <v>9384.84</v>
      </c>
      <c r="P251" s="125">
        <v>0.5373749264273102</v>
      </c>
      <c r="Q251" s="17">
        <v>1200.0</v>
      </c>
      <c r="R251" s="102">
        <v>0.995</v>
      </c>
      <c r="S251" s="101">
        <v>17.05486486486484</v>
      </c>
      <c r="T251" s="17" t="s">
        <v>127</v>
      </c>
      <c r="U251" s="105"/>
      <c r="V251" s="105"/>
      <c r="W251" s="105"/>
      <c r="X251" s="105"/>
      <c r="Y251" s="105"/>
      <c r="Z251" s="105"/>
    </row>
    <row r="252" ht="15.75" customHeight="1">
      <c r="A252" s="105" t="s">
        <v>590</v>
      </c>
      <c r="B252" s="17" t="s">
        <v>591</v>
      </c>
      <c r="C252" s="17" t="s">
        <v>47</v>
      </c>
      <c r="D252" s="17" t="s">
        <v>298</v>
      </c>
      <c r="E252" s="17" t="s">
        <v>309</v>
      </c>
      <c r="F252" s="106">
        <v>1803.3000000000009</v>
      </c>
      <c r="G252" s="106">
        <v>1702.3000000000009</v>
      </c>
      <c r="H252" s="17">
        <v>2628.0</v>
      </c>
      <c r="I252" s="17">
        <v>170.0</v>
      </c>
      <c r="J252" s="125">
        <v>0.06468797564687975</v>
      </c>
      <c r="K252" s="125">
        <v>0.05600842899129366</v>
      </c>
      <c r="L252" s="101">
        <v>9.99</v>
      </c>
      <c r="M252" s="101">
        <v>5.03</v>
      </c>
      <c r="N252" s="126">
        <v>27876.89647058825</v>
      </c>
      <c r="O252" s="126">
        <v>13218.84</v>
      </c>
      <c r="P252" s="125">
        <v>0.49649649649649646</v>
      </c>
      <c r="Q252" s="17">
        <v>2628.0</v>
      </c>
      <c r="R252" s="102">
        <v>1.0</v>
      </c>
      <c r="S252" s="101">
        <v>10.013529411764711</v>
      </c>
      <c r="T252" s="17" t="s">
        <v>592</v>
      </c>
      <c r="U252" s="105"/>
      <c r="V252" s="105"/>
      <c r="W252" s="105"/>
      <c r="X252" s="105"/>
      <c r="Y252" s="105"/>
      <c r="Z252" s="105"/>
    </row>
    <row r="253" ht="15.75" customHeight="1">
      <c r="A253" s="105" t="s">
        <v>593</v>
      </c>
      <c r="B253" s="17" t="s">
        <v>594</v>
      </c>
      <c r="C253" s="17" t="s">
        <v>46</v>
      </c>
      <c r="D253" s="17" t="s">
        <v>298</v>
      </c>
      <c r="E253" s="17" t="s">
        <v>309</v>
      </c>
      <c r="F253" s="106">
        <v>463.51</v>
      </c>
      <c r="G253" s="106">
        <v>431.51</v>
      </c>
      <c r="H253" s="17">
        <v>1152.0</v>
      </c>
      <c r="I253" s="17">
        <v>49.0</v>
      </c>
      <c r="J253" s="125">
        <v>0.042534722222222224</v>
      </c>
      <c r="K253" s="125">
        <v>0.06903842419796768</v>
      </c>
      <c r="L253" s="101">
        <v>7.99</v>
      </c>
      <c r="M253" s="101">
        <v>4.27</v>
      </c>
      <c r="N253" s="126">
        <v>10897.214693877551</v>
      </c>
      <c r="O253" s="126">
        <v>4919.039999999999</v>
      </c>
      <c r="P253" s="125">
        <v>0.4655819774718399</v>
      </c>
      <c r="Q253" s="17">
        <v>1149.0</v>
      </c>
      <c r="R253" s="102">
        <v>1.0026109660574412</v>
      </c>
      <c r="S253" s="101">
        <v>8.806326530612244</v>
      </c>
      <c r="T253" s="17" t="s">
        <v>46</v>
      </c>
      <c r="U253" s="105"/>
      <c r="V253" s="105"/>
      <c r="W253" s="105"/>
      <c r="X253" s="105"/>
      <c r="Y253" s="105"/>
      <c r="Z253" s="105"/>
    </row>
    <row r="254" ht="15.75" customHeight="1">
      <c r="A254" s="105" t="s">
        <v>595</v>
      </c>
      <c r="B254" s="17" t="s">
        <v>596</v>
      </c>
      <c r="C254" s="17" t="s">
        <v>46</v>
      </c>
      <c r="D254" s="17" t="s">
        <v>298</v>
      </c>
      <c r="E254" s="17" t="s">
        <v>309</v>
      </c>
      <c r="F254" s="106">
        <v>506.48000000000013</v>
      </c>
      <c r="G254" s="106">
        <v>460.48</v>
      </c>
      <c r="H254" s="17">
        <v>1152.0</v>
      </c>
      <c r="I254" s="17">
        <v>52.0</v>
      </c>
      <c r="J254" s="125">
        <v>0.04513888888888889</v>
      </c>
      <c r="K254" s="125">
        <v>0.09082293476544012</v>
      </c>
      <c r="L254" s="101">
        <v>7.99</v>
      </c>
      <c r="M254" s="101">
        <v>4.27</v>
      </c>
      <c r="N254" s="126">
        <v>11220.480000000003</v>
      </c>
      <c r="O254" s="126">
        <v>4919.039999999999</v>
      </c>
      <c r="P254" s="125">
        <v>0.4655819774718399</v>
      </c>
      <c r="Q254" s="17">
        <v>1149.0</v>
      </c>
      <c r="R254" s="102">
        <v>1.0026109660574412</v>
      </c>
      <c r="S254" s="101">
        <v>8.855384615384615</v>
      </c>
      <c r="T254" s="17" t="s">
        <v>46</v>
      </c>
      <c r="U254" s="105"/>
      <c r="V254" s="105"/>
      <c r="W254" s="105"/>
      <c r="X254" s="105"/>
      <c r="Y254" s="105"/>
      <c r="Z254" s="105"/>
    </row>
    <row r="255" ht="15.75" customHeight="1">
      <c r="A255" s="105" t="s">
        <v>597</v>
      </c>
      <c r="B255" s="17" t="s">
        <v>598</v>
      </c>
      <c r="C255" s="17" t="s">
        <v>47</v>
      </c>
      <c r="D255" s="17" t="s">
        <v>298</v>
      </c>
      <c r="E255" s="17" t="s">
        <v>309</v>
      </c>
      <c r="F255" s="106">
        <v>1171.340000000001</v>
      </c>
      <c r="G255" s="106">
        <v>992.8400000000006</v>
      </c>
      <c r="H255" s="17">
        <v>1968.0</v>
      </c>
      <c r="I255" s="17">
        <v>266.0</v>
      </c>
      <c r="J255" s="125">
        <v>0.13516260162601626</v>
      </c>
      <c r="K255" s="125">
        <v>0.15238957091877703</v>
      </c>
      <c r="L255" s="101">
        <v>3.49</v>
      </c>
      <c r="M255" s="101">
        <v>1.86</v>
      </c>
      <c r="N255" s="126">
        <v>8666.154586466175</v>
      </c>
      <c r="O255" s="126">
        <v>3660.48</v>
      </c>
      <c r="P255" s="125">
        <v>0.4670487106017192</v>
      </c>
      <c r="Q255" s="17">
        <v>1968.0</v>
      </c>
      <c r="R255" s="102">
        <v>1.0</v>
      </c>
      <c r="S255" s="101">
        <v>3.732481203007521</v>
      </c>
      <c r="T255" s="17" t="s">
        <v>75</v>
      </c>
      <c r="U255" s="105"/>
      <c r="V255" s="105"/>
      <c r="W255" s="105"/>
      <c r="X255" s="105"/>
      <c r="Y255" s="105"/>
      <c r="Z255" s="105"/>
    </row>
    <row r="256" ht="15.75" customHeight="1">
      <c r="A256" s="105" t="s">
        <v>599</v>
      </c>
      <c r="B256" s="17" t="s">
        <v>600</v>
      </c>
      <c r="C256" s="17" t="s">
        <v>49</v>
      </c>
      <c r="D256" s="17" t="s">
        <v>298</v>
      </c>
      <c r="E256" s="17" t="s">
        <v>309</v>
      </c>
      <c r="F256" s="106">
        <v>1366.4399999999985</v>
      </c>
      <c r="G256" s="106">
        <v>1204.8400000000006</v>
      </c>
      <c r="H256" s="17">
        <v>912.0</v>
      </c>
      <c r="I256" s="17">
        <v>236.0</v>
      </c>
      <c r="J256" s="125">
        <v>0.25877192982456143</v>
      </c>
      <c r="K256" s="125">
        <v>0.11826351687596826</v>
      </c>
      <c r="L256" s="101">
        <v>4.99</v>
      </c>
      <c r="M256" s="101">
        <v>2.61</v>
      </c>
      <c r="N256" s="126">
        <v>5280.479999999994</v>
      </c>
      <c r="O256" s="126">
        <v>2380.3199999999997</v>
      </c>
      <c r="P256" s="125">
        <v>0.4769539078156313</v>
      </c>
      <c r="Q256" s="17">
        <v>900.0</v>
      </c>
      <c r="R256" s="102">
        <v>1.0133333333333334</v>
      </c>
      <c r="S256" s="101">
        <v>5.105254237288138</v>
      </c>
      <c r="T256" s="17" t="s">
        <v>344</v>
      </c>
      <c r="U256" s="105"/>
      <c r="V256" s="105"/>
      <c r="W256" s="105"/>
      <c r="X256" s="105"/>
      <c r="Y256" s="105"/>
      <c r="Z256" s="105"/>
    </row>
    <row r="257" ht="15.75" customHeight="1">
      <c r="A257" s="105" t="s">
        <v>601</v>
      </c>
      <c r="B257" s="17" t="s">
        <v>602</v>
      </c>
      <c r="C257" s="17" t="s">
        <v>49</v>
      </c>
      <c r="D257" s="17" t="s">
        <v>298</v>
      </c>
      <c r="E257" s="17" t="s">
        <v>309</v>
      </c>
      <c r="F257" s="106">
        <v>1765.9499999999973</v>
      </c>
      <c r="G257" s="106">
        <v>1549.150000000001</v>
      </c>
      <c r="H257" s="17">
        <v>912.0</v>
      </c>
      <c r="I257" s="17">
        <v>305.0</v>
      </c>
      <c r="J257" s="125">
        <v>0.3344298245614035</v>
      </c>
      <c r="K257" s="125">
        <v>0.12276678275149167</v>
      </c>
      <c r="L257" s="101">
        <v>4.99</v>
      </c>
      <c r="M257" s="101">
        <v>2.61</v>
      </c>
      <c r="N257" s="126">
        <v>5280.479999999992</v>
      </c>
      <c r="O257" s="126">
        <v>2380.3199999999997</v>
      </c>
      <c r="P257" s="125">
        <v>0.4769539078156313</v>
      </c>
      <c r="Q257" s="17">
        <v>900.0</v>
      </c>
      <c r="R257" s="102">
        <v>1.0133333333333334</v>
      </c>
      <c r="S257" s="101">
        <v>5.079180327868856</v>
      </c>
      <c r="T257" s="17" t="s">
        <v>344</v>
      </c>
      <c r="U257" s="105"/>
      <c r="V257" s="105"/>
      <c r="W257" s="105"/>
      <c r="X257" s="105"/>
      <c r="Y257" s="105"/>
      <c r="Z257" s="105"/>
    </row>
    <row r="258" ht="15.75" customHeight="1">
      <c r="A258" s="105" t="s">
        <v>603</v>
      </c>
      <c r="B258" s="17" t="s">
        <v>604</v>
      </c>
      <c r="C258" s="17" t="s">
        <v>47</v>
      </c>
      <c r="D258" s="17" t="s">
        <v>298</v>
      </c>
      <c r="E258" s="17" t="s">
        <v>309</v>
      </c>
      <c r="F258" s="106">
        <v>1592.1000000000008</v>
      </c>
      <c r="G258" s="106">
        <v>1456.6000000000013</v>
      </c>
      <c r="H258" s="17">
        <v>906.0</v>
      </c>
      <c r="I258" s="17">
        <v>290.0</v>
      </c>
      <c r="J258" s="125">
        <v>0.3200883002207506</v>
      </c>
      <c r="K258" s="125">
        <v>0.08510771936436123</v>
      </c>
      <c r="L258" s="101">
        <v>4.99</v>
      </c>
      <c r="M258" s="101">
        <v>2.76</v>
      </c>
      <c r="N258" s="126">
        <v>4973.940000000002</v>
      </c>
      <c r="O258" s="126">
        <v>2500.56</v>
      </c>
      <c r="P258" s="125">
        <v>0.44689378757515036</v>
      </c>
      <c r="Q258" s="17">
        <v>900.0</v>
      </c>
      <c r="R258" s="102">
        <v>1.0066666666666666</v>
      </c>
      <c r="S258" s="101">
        <v>5.022758620689659</v>
      </c>
      <c r="T258" s="17" t="s">
        <v>605</v>
      </c>
      <c r="U258" s="105"/>
      <c r="V258" s="105"/>
      <c r="W258" s="105"/>
      <c r="X258" s="105"/>
      <c r="Y258" s="105"/>
      <c r="Z258" s="105"/>
    </row>
    <row r="259" ht="15.75" customHeight="1">
      <c r="A259" s="105" t="s">
        <v>606</v>
      </c>
      <c r="B259" s="17" t="s">
        <v>607</v>
      </c>
      <c r="C259" s="17" t="s">
        <v>47</v>
      </c>
      <c r="D259" s="17" t="s">
        <v>298</v>
      </c>
      <c r="E259" s="17" t="s">
        <v>309</v>
      </c>
      <c r="F259" s="106">
        <v>2407.9100000000008</v>
      </c>
      <c r="G259" s="106">
        <v>2144.01</v>
      </c>
      <c r="H259" s="17">
        <v>3348.0</v>
      </c>
      <c r="I259" s="17">
        <v>809.0</v>
      </c>
      <c r="J259" s="125">
        <v>0.241636798088411</v>
      </c>
      <c r="K259" s="125">
        <v>0.10959711949366902</v>
      </c>
      <c r="L259" s="101">
        <v>2.49</v>
      </c>
      <c r="M259" s="101">
        <v>1.25</v>
      </c>
      <c r="N259" s="126">
        <v>9964.997132262055</v>
      </c>
      <c r="O259" s="126">
        <v>4185.0</v>
      </c>
      <c r="P259" s="125">
        <v>0.497991967871486</v>
      </c>
      <c r="Q259" s="17">
        <v>3360.0</v>
      </c>
      <c r="R259" s="102">
        <v>0.9964285714285714</v>
      </c>
      <c r="S259" s="101">
        <v>2.6501977750309025</v>
      </c>
      <c r="T259" s="17" t="s">
        <v>75</v>
      </c>
      <c r="U259" s="105"/>
      <c r="V259" s="105"/>
      <c r="W259" s="105"/>
      <c r="X259" s="105"/>
      <c r="Y259" s="105"/>
      <c r="Z259" s="105"/>
    </row>
    <row r="260" ht="15.75" customHeight="1">
      <c r="A260" s="105" t="s">
        <v>608</v>
      </c>
      <c r="B260" s="17" t="s">
        <v>609</v>
      </c>
      <c r="C260" s="17" t="s">
        <v>47</v>
      </c>
      <c r="D260" s="17" t="s">
        <v>298</v>
      </c>
      <c r="E260" s="17" t="s">
        <v>309</v>
      </c>
      <c r="F260" s="106">
        <v>611.6000000000001</v>
      </c>
      <c r="G260" s="106">
        <v>506.2</v>
      </c>
      <c r="H260" s="17">
        <v>276.0</v>
      </c>
      <c r="I260" s="17">
        <v>36.0</v>
      </c>
      <c r="J260" s="125">
        <v>0.13043478260869565</v>
      </c>
      <c r="K260" s="125">
        <v>0.1723348593852193</v>
      </c>
      <c r="L260" s="101">
        <v>12.99</v>
      </c>
      <c r="M260" s="101">
        <v>7.41</v>
      </c>
      <c r="N260" s="126">
        <v>4688.933333333335</v>
      </c>
      <c r="O260" s="126">
        <v>2045.16</v>
      </c>
      <c r="P260" s="125">
        <v>0.4295612009237875</v>
      </c>
      <c r="Q260" s="17">
        <v>276.0</v>
      </c>
      <c r="R260" s="102">
        <v>1.0</v>
      </c>
      <c r="S260" s="101">
        <v>14.06111111111111</v>
      </c>
      <c r="T260" s="17" t="s">
        <v>592</v>
      </c>
      <c r="U260" s="105"/>
      <c r="V260" s="105"/>
      <c r="W260" s="105"/>
      <c r="X260" s="105"/>
      <c r="Y260" s="105"/>
      <c r="Z260" s="105"/>
    </row>
    <row r="261" ht="15.75" customHeight="1">
      <c r="A261" s="105" t="s">
        <v>610</v>
      </c>
      <c r="B261" s="17" t="s">
        <v>611</v>
      </c>
      <c r="C261" s="17" t="s">
        <v>47</v>
      </c>
      <c r="D261" s="17" t="s">
        <v>298</v>
      </c>
      <c r="E261" s="17" t="s">
        <v>309</v>
      </c>
      <c r="F261" s="106">
        <v>2438.1600000000017</v>
      </c>
      <c r="G261" s="106">
        <v>2286.1600000000017</v>
      </c>
      <c r="H261" s="17">
        <v>836.0</v>
      </c>
      <c r="I261" s="17">
        <v>284.0</v>
      </c>
      <c r="J261" s="125">
        <v>0.3397129186602871</v>
      </c>
      <c r="K261" s="125">
        <v>0.06234209403812707</v>
      </c>
      <c r="L261" s="101">
        <v>7.99</v>
      </c>
      <c r="M261" s="101">
        <v>4.43</v>
      </c>
      <c r="N261" s="126">
        <v>7177.118873239442</v>
      </c>
      <c r="O261" s="126">
        <v>3703.4799999999996</v>
      </c>
      <c r="P261" s="125">
        <v>0.44555694618272845</v>
      </c>
      <c r="Q261" s="17">
        <v>836.0</v>
      </c>
      <c r="R261" s="102">
        <v>1.0</v>
      </c>
      <c r="S261" s="101">
        <v>8.049859154929583</v>
      </c>
      <c r="T261" s="17" t="s">
        <v>127</v>
      </c>
      <c r="U261" s="105"/>
      <c r="V261" s="105"/>
      <c r="W261" s="105"/>
      <c r="X261" s="105"/>
      <c r="Y261" s="105"/>
      <c r="Z261" s="105"/>
    </row>
    <row r="262" ht="15.75" customHeight="1">
      <c r="A262" s="105" t="s">
        <v>612</v>
      </c>
      <c r="B262" s="17" t="s">
        <v>613</v>
      </c>
      <c r="C262" s="17" t="s">
        <v>47</v>
      </c>
      <c r="D262" s="17" t="s">
        <v>298</v>
      </c>
      <c r="E262" s="17" t="s">
        <v>309</v>
      </c>
      <c r="F262" s="106">
        <v>1828.7800000000009</v>
      </c>
      <c r="G262" s="106">
        <v>1596.7800000000007</v>
      </c>
      <c r="H262" s="17">
        <v>400.0</v>
      </c>
      <c r="I262" s="17">
        <v>122.0</v>
      </c>
      <c r="J262" s="125">
        <v>0.305</v>
      </c>
      <c r="K262" s="125">
        <v>0.12686052997080022</v>
      </c>
      <c r="L262" s="101">
        <v>12.99</v>
      </c>
      <c r="M262" s="101">
        <v>6.8</v>
      </c>
      <c r="N262" s="126">
        <v>5996.000000000003</v>
      </c>
      <c r="O262" s="126">
        <v>2720.0</v>
      </c>
      <c r="P262" s="125">
        <v>0.4765204003079292</v>
      </c>
      <c r="Q262" s="17">
        <v>400.0</v>
      </c>
      <c r="R262" s="102">
        <v>1.0</v>
      </c>
      <c r="S262" s="101">
        <v>13.088360655737711</v>
      </c>
      <c r="T262" s="17" t="s">
        <v>310</v>
      </c>
      <c r="U262" s="105"/>
      <c r="V262" s="105"/>
      <c r="W262" s="105"/>
      <c r="X262" s="105"/>
      <c r="Y262" s="105"/>
      <c r="Z262" s="105"/>
    </row>
    <row r="263" ht="15.75" customHeight="1">
      <c r="A263" s="105" t="s">
        <v>614</v>
      </c>
      <c r="B263" s="17" t="s">
        <v>615</v>
      </c>
      <c r="C263" s="17" t="s">
        <v>47</v>
      </c>
      <c r="D263" s="17" t="s">
        <v>298</v>
      </c>
      <c r="E263" s="17" t="s">
        <v>309</v>
      </c>
      <c r="F263" s="106">
        <v>2728.179999999998</v>
      </c>
      <c r="G263" s="106">
        <v>2390.1799999999985</v>
      </c>
      <c r="H263" s="17">
        <v>400.0</v>
      </c>
      <c r="I263" s="17">
        <v>182.0</v>
      </c>
      <c r="J263" s="125">
        <v>0.455</v>
      </c>
      <c r="K263" s="125">
        <v>0.1238921185552272</v>
      </c>
      <c r="L263" s="101">
        <v>12.99</v>
      </c>
      <c r="M263" s="101">
        <v>6.8</v>
      </c>
      <c r="N263" s="126">
        <v>5995.999999999995</v>
      </c>
      <c r="O263" s="126">
        <v>2720.0</v>
      </c>
      <c r="P263" s="125">
        <v>0.4765204003079292</v>
      </c>
      <c r="Q263" s="17">
        <v>400.0</v>
      </c>
      <c r="R263" s="102">
        <v>1.0</v>
      </c>
      <c r="S263" s="101">
        <v>13.132857142857134</v>
      </c>
      <c r="T263" s="17" t="s">
        <v>310</v>
      </c>
      <c r="U263" s="105"/>
      <c r="V263" s="105"/>
      <c r="W263" s="105"/>
      <c r="X263" s="105"/>
      <c r="Y263" s="105"/>
      <c r="Z263" s="105"/>
    </row>
    <row r="264" ht="15.75" customHeight="1">
      <c r="A264" s="105" t="s">
        <v>616</v>
      </c>
      <c r="B264" s="17" t="s">
        <v>617</v>
      </c>
      <c r="C264" s="17" t="s">
        <v>47</v>
      </c>
      <c r="D264" s="17" t="s">
        <v>298</v>
      </c>
      <c r="E264" s="17" t="s">
        <v>309</v>
      </c>
      <c r="F264" s="106">
        <v>2628.900000000002</v>
      </c>
      <c r="G264" s="106">
        <v>2487.9000000000015</v>
      </c>
      <c r="H264" s="17">
        <v>836.0</v>
      </c>
      <c r="I264" s="17">
        <v>310.0</v>
      </c>
      <c r="J264" s="125">
        <v>0.3708133971291866</v>
      </c>
      <c r="K264" s="125">
        <v>0.05363460002282339</v>
      </c>
      <c r="L264" s="101">
        <v>7.99</v>
      </c>
      <c r="M264" s="101">
        <v>4.43</v>
      </c>
      <c r="N264" s="126">
        <v>7089.54967741936</v>
      </c>
      <c r="O264" s="126">
        <v>3703.4799999999996</v>
      </c>
      <c r="P264" s="125">
        <v>0.44555694618272845</v>
      </c>
      <c r="Q264" s="17">
        <v>836.0</v>
      </c>
      <c r="R264" s="102">
        <v>1.0</v>
      </c>
      <c r="S264" s="101">
        <v>8.025483870967747</v>
      </c>
      <c r="T264" s="17" t="s">
        <v>127</v>
      </c>
      <c r="U264" s="105"/>
      <c r="V264" s="105"/>
      <c r="W264" s="105"/>
      <c r="X264" s="105"/>
      <c r="Y264" s="105"/>
      <c r="Z264" s="105"/>
    </row>
    <row r="265" ht="15.75" customHeight="1">
      <c r="A265" s="105" t="s">
        <v>618</v>
      </c>
      <c r="B265" s="17" t="s">
        <v>619</v>
      </c>
      <c r="C265" s="17" t="s">
        <v>47</v>
      </c>
      <c r="D265" s="17" t="s">
        <v>298</v>
      </c>
      <c r="E265" s="17" t="s">
        <v>309</v>
      </c>
      <c r="F265" s="106">
        <v>3485.920000000003</v>
      </c>
      <c r="G265" s="106">
        <v>3276.920000000003</v>
      </c>
      <c r="H265" s="17">
        <v>836.0</v>
      </c>
      <c r="I265" s="17">
        <v>408.0</v>
      </c>
      <c r="J265" s="125">
        <v>0.4880382775119617</v>
      </c>
      <c r="K265" s="125">
        <v>0.059955478037361676</v>
      </c>
      <c r="L265" s="101">
        <v>7.99</v>
      </c>
      <c r="M265" s="101">
        <v>4.43</v>
      </c>
      <c r="N265" s="126">
        <v>7142.718431372554</v>
      </c>
      <c r="O265" s="126">
        <v>3703.4799999999996</v>
      </c>
      <c r="P265" s="125">
        <v>0.44555694618272845</v>
      </c>
      <c r="Q265" s="17">
        <v>836.0</v>
      </c>
      <c r="R265" s="102">
        <v>1.0</v>
      </c>
      <c r="S265" s="101">
        <v>8.031666666666673</v>
      </c>
      <c r="T265" s="17" t="s">
        <v>127</v>
      </c>
      <c r="U265" s="105"/>
      <c r="V265" s="105"/>
      <c r="W265" s="105"/>
      <c r="X265" s="105"/>
      <c r="Y265" s="105"/>
      <c r="Z265" s="105"/>
    </row>
    <row r="266" ht="15.75" customHeight="1">
      <c r="A266" s="105" t="s">
        <v>620</v>
      </c>
      <c r="B266" s="17" t="s">
        <v>621</v>
      </c>
      <c r="C266" s="17" t="s">
        <v>47</v>
      </c>
      <c r="D266" s="17" t="s">
        <v>298</v>
      </c>
      <c r="E266" s="17" t="s">
        <v>309</v>
      </c>
      <c r="F266" s="106">
        <v>1657.980000000001</v>
      </c>
      <c r="G266" s="106">
        <v>1521.9800000000012</v>
      </c>
      <c r="H266" s="17">
        <v>906.0</v>
      </c>
      <c r="I266" s="17">
        <v>302.0</v>
      </c>
      <c r="J266" s="125">
        <v>0.3333333333333333</v>
      </c>
      <c r="K266" s="125">
        <v>0.08202752747319009</v>
      </c>
      <c r="L266" s="101">
        <v>4.99</v>
      </c>
      <c r="M266" s="101">
        <v>2.76</v>
      </c>
      <c r="N266" s="126">
        <v>4973.940000000002</v>
      </c>
      <c r="O266" s="126">
        <v>2500.56</v>
      </c>
      <c r="P266" s="125">
        <v>0.44689378757515036</v>
      </c>
      <c r="Q266" s="17">
        <v>900.0</v>
      </c>
      <c r="R266" s="102">
        <v>1.0066666666666666</v>
      </c>
      <c r="S266" s="101">
        <v>5.03966887417219</v>
      </c>
      <c r="T266" s="17" t="s">
        <v>605</v>
      </c>
      <c r="U266" s="105"/>
      <c r="V266" s="105"/>
      <c r="W266" s="105"/>
      <c r="X266" s="105"/>
      <c r="Y266" s="105"/>
      <c r="Z266" s="105"/>
    </row>
    <row r="267" ht="15.75" customHeight="1">
      <c r="A267" s="105" t="s">
        <v>622</v>
      </c>
      <c r="B267" s="17" t="s">
        <v>623</v>
      </c>
      <c r="C267" s="17" t="s">
        <v>47</v>
      </c>
      <c r="D267" s="17" t="s">
        <v>298</v>
      </c>
      <c r="E267" s="17" t="s">
        <v>309</v>
      </c>
      <c r="F267" s="106">
        <v>1813.7900000000009</v>
      </c>
      <c r="G267" s="106">
        <v>1589.7900000000009</v>
      </c>
      <c r="H267" s="17">
        <v>400.0</v>
      </c>
      <c r="I267" s="17">
        <v>121.0</v>
      </c>
      <c r="J267" s="125">
        <v>0.3025</v>
      </c>
      <c r="K267" s="125">
        <v>0.12349831016821122</v>
      </c>
      <c r="L267" s="101">
        <v>12.99</v>
      </c>
      <c r="M267" s="101">
        <v>6.8</v>
      </c>
      <c r="N267" s="126">
        <v>5996.000000000003</v>
      </c>
      <c r="O267" s="126">
        <v>2720.0</v>
      </c>
      <c r="P267" s="125">
        <v>0.4765204003079292</v>
      </c>
      <c r="Q267" s="17">
        <v>400.0</v>
      </c>
      <c r="R267" s="102">
        <v>1.0</v>
      </c>
      <c r="S267" s="101">
        <v>13.138760330578519</v>
      </c>
      <c r="T267" s="17" t="s">
        <v>310</v>
      </c>
      <c r="U267" s="105"/>
      <c r="V267" s="105"/>
      <c r="W267" s="105"/>
      <c r="X267" s="105"/>
      <c r="Y267" s="105"/>
      <c r="Z267" s="105"/>
    </row>
    <row r="268" ht="15.75" customHeight="1">
      <c r="A268" s="105" t="s">
        <v>624</v>
      </c>
      <c r="B268" s="17" t="s">
        <v>625</v>
      </c>
      <c r="C268" s="17" t="s">
        <v>47</v>
      </c>
      <c r="D268" s="17" t="s">
        <v>298</v>
      </c>
      <c r="E268" s="17" t="s">
        <v>309</v>
      </c>
      <c r="F268" s="106">
        <v>509.69000000000005</v>
      </c>
      <c r="G268" s="106">
        <v>424.69</v>
      </c>
      <c r="H268" s="17">
        <v>276.0</v>
      </c>
      <c r="I268" s="17">
        <v>30.0</v>
      </c>
      <c r="J268" s="125">
        <v>0.10869565217391304</v>
      </c>
      <c r="K268" s="125">
        <v>0.16676803547254226</v>
      </c>
      <c r="L268" s="101">
        <v>12.99</v>
      </c>
      <c r="M268" s="101">
        <v>7.41</v>
      </c>
      <c r="N268" s="126">
        <v>4689.148</v>
      </c>
      <c r="O268" s="126">
        <v>2045.16</v>
      </c>
      <c r="P268" s="125">
        <v>0.4295612009237875</v>
      </c>
      <c r="Q268" s="17">
        <v>276.0</v>
      </c>
      <c r="R268" s="102">
        <v>1.0</v>
      </c>
      <c r="S268" s="101">
        <v>14.156333333333333</v>
      </c>
      <c r="T268" s="17" t="s">
        <v>592</v>
      </c>
      <c r="U268" s="105"/>
      <c r="V268" s="105"/>
      <c r="W268" s="105"/>
      <c r="X268" s="105"/>
      <c r="Y268" s="105"/>
      <c r="Z268" s="105"/>
    </row>
    <row r="269" ht="15.75" customHeight="1">
      <c r="A269" s="105" t="s">
        <v>626</v>
      </c>
      <c r="B269" s="17" t="s">
        <v>627</v>
      </c>
      <c r="C269" s="17" t="s">
        <v>48</v>
      </c>
      <c r="D269" s="17" t="s">
        <v>628</v>
      </c>
      <c r="E269" s="17" t="s">
        <v>309</v>
      </c>
      <c r="F269" s="106">
        <v>9398.869999999995</v>
      </c>
      <c r="G269" s="106">
        <v>8009.4699999999975</v>
      </c>
      <c r="H269" s="17">
        <v>3504.0</v>
      </c>
      <c r="I269" s="17">
        <v>1973.0</v>
      </c>
      <c r="J269" s="125">
        <v>0.5630707762557078</v>
      </c>
      <c r="K269" s="125">
        <v>0.1478262812444473</v>
      </c>
      <c r="L269" s="101">
        <v>3.99</v>
      </c>
      <c r="M269" s="101">
        <v>2.05</v>
      </c>
      <c r="N269" s="126">
        <v>16692.164460212865</v>
      </c>
      <c r="O269" s="126">
        <v>7183.2</v>
      </c>
      <c r="P269" s="125">
        <v>0.4862155388471179</v>
      </c>
      <c r="Q269" s="17">
        <v>3468.0</v>
      </c>
      <c r="R269" s="102">
        <v>1.0103806228373702</v>
      </c>
      <c r="S269" s="101">
        <v>4.059538773441458</v>
      </c>
      <c r="T269" s="17" t="s">
        <v>92</v>
      </c>
      <c r="U269" s="105"/>
      <c r="V269" s="105"/>
      <c r="W269" s="105"/>
      <c r="X269" s="105"/>
      <c r="Y269" s="105"/>
      <c r="Z269" s="105"/>
    </row>
    <row r="270" ht="15.75" customHeight="1">
      <c r="A270" s="105" t="s">
        <v>629</v>
      </c>
      <c r="B270" s="17" t="s">
        <v>630</v>
      </c>
      <c r="C270" s="17" t="s">
        <v>48</v>
      </c>
      <c r="D270" s="17" t="s">
        <v>628</v>
      </c>
      <c r="E270" s="17" t="s">
        <v>309</v>
      </c>
      <c r="F270" s="106">
        <v>12335.039999999985</v>
      </c>
      <c r="G270" s="106">
        <v>10951.240000000002</v>
      </c>
      <c r="H270" s="17">
        <v>3156.0</v>
      </c>
      <c r="I270" s="17">
        <v>2036.0</v>
      </c>
      <c r="J270" s="125">
        <v>0.6451204055766794</v>
      </c>
      <c r="K270" s="125">
        <v>0.11218447609411764</v>
      </c>
      <c r="L270" s="101">
        <v>4.99</v>
      </c>
      <c r="M270" s="101">
        <v>2.66</v>
      </c>
      <c r="N270" s="126">
        <v>19120.523693516676</v>
      </c>
      <c r="O270" s="126">
        <v>8394.960000000001</v>
      </c>
      <c r="P270" s="125">
        <v>0.4669338677354709</v>
      </c>
      <c r="Q270" s="17">
        <v>3140.0</v>
      </c>
      <c r="R270" s="102">
        <v>1.0050955414012739</v>
      </c>
      <c r="S270" s="101">
        <v>5.378801571709235</v>
      </c>
      <c r="T270" s="17" t="s">
        <v>95</v>
      </c>
      <c r="U270" s="105"/>
      <c r="V270" s="105"/>
      <c r="W270" s="105"/>
      <c r="X270" s="105"/>
      <c r="Y270" s="105"/>
      <c r="Z270" s="105"/>
    </row>
    <row r="271" ht="15.75" customHeight="1">
      <c r="A271" s="105" t="s">
        <v>631</v>
      </c>
      <c r="B271" s="17" t="s">
        <v>632</v>
      </c>
      <c r="C271" s="17" t="s">
        <v>48</v>
      </c>
      <c r="D271" s="17" t="s">
        <v>628</v>
      </c>
      <c r="E271" s="17" t="s">
        <v>309</v>
      </c>
      <c r="F271" s="106">
        <v>6745.759999999992</v>
      </c>
      <c r="G271" s="106">
        <v>5907.759999999995</v>
      </c>
      <c r="H271" s="17">
        <v>1320.0</v>
      </c>
      <c r="I271" s="17">
        <v>724.0</v>
      </c>
      <c r="J271" s="125">
        <v>0.5484848484848485</v>
      </c>
      <c r="K271" s="125">
        <v>0.12422618059343915</v>
      </c>
      <c r="L271" s="101">
        <v>7.99</v>
      </c>
      <c r="M271" s="101">
        <v>4.03</v>
      </c>
      <c r="N271" s="126">
        <v>12298.899447513797</v>
      </c>
      <c r="O271" s="126">
        <v>5319.6</v>
      </c>
      <c r="P271" s="125">
        <v>0.4956195244055069</v>
      </c>
      <c r="Q271" s="17">
        <v>1308.0</v>
      </c>
      <c r="R271" s="102">
        <v>1.0091743119266054</v>
      </c>
      <c r="S271" s="101">
        <v>8.159889502762423</v>
      </c>
      <c r="T271" s="17" t="s">
        <v>95</v>
      </c>
      <c r="U271" s="105"/>
      <c r="V271" s="105"/>
      <c r="W271" s="105"/>
      <c r="X271" s="105"/>
      <c r="Y271" s="105"/>
      <c r="Z271" s="105"/>
    </row>
    <row r="272" ht="15.75" customHeight="1">
      <c r="A272" s="105" t="s">
        <v>633</v>
      </c>
      <c r="B272" s="17" t="s">
        <v>634</v>
      </c>
      <c r="C272" s="17" t="s">
        <v>48</v>
      </c>
      <c r="D272" s="17" t="s">
        <v>628</v>
      </c>
      <c r="E272" s="17" t="s">
        <v>309</v>
      </c>
      <c r="F272" s="106">
        <v>9959.98</v>
      </c>
      <c r="G272" s="106">
        <v>8666.580000000002</v>
      </c>
      <c r="H272" s="17">
        <v>4548.0</v>
      </c>
      <c r="I272" s="17">
        <v>2142.0</v>
      </c>
      <c r="J272" s="125">
        <v>0.470976253298153</v>
      </c>
      <c r="K272" s="125">
        <v>0.12985969851345058</v>
      </c>
      <c r="L272" s="101">
        <v>3.99</v>
      </c>
      <c r="M272" s="101">
        <v>1.94</v>
      </c>
      <c r="N272" s="126">
        <v>21147.52056022409</v>
      </c>
      <c r="O272" s="126">
        <v>8823.119999999999</v>
      </c>
      <c r="P272" s="125">
        <v>0.5137844611528822</v>
      </c>
      <c r="Q272" s="17">
        <v>4500.0</v>
      </c>
      <c r="R272" s="102">
        <v>1.0106666666666666</v>
      </c>
      <c r="S272" s="101">
        <v>4.046022408963586</v>
      </c>
      <c r="T272" s="17" t="s">
        <v>92</v>
      </c>
      <c r="U272" s="105"/>
      <c r="V272" s="105"/>
      <c r="W272" s="105"/>
      <c r="X272" s="105"/>
      <c r="Y272" s="105"/>
      <c r="Z272" s="105"/>
    </row>
    <row r="273" ht="15.75" customHeight="1">
      <c r="A273" s="105" t="s">
        <v>635</v>
      </c>
      <c r="B273" s="17" t="s">
        <v>636</v>
      </c>
      <c r="C273" s="17" t="s">
        <v>48</v>
      </c>
      <c r="D273" s="17" t="s">
        <v>628</v>
      </c>
      <c r="E273" s="17" t="s">
        <v>309</v>
      </c>
      <c r="F273" s="106">
        <v>13185.909999999989</v>
      </c>
      <c r="G273" s="106">
        <v>11736.909999999993</v>
      </c>
      <c r="H273" s="17">
        <v>5820.0</v>
      </c>
      <c r="I273" s="17">
        <v>1559.0</v>
      </c>
      <c r="J273" s="125">
        <v>0.26786941580756013</v>
      </c>
      <c r="K273" s="125">
        <v>0.10989002655106839</v>
      </c>
      <c r="L273" s="101">
        <v>7.49</v>
      </c>
      <c r="M273" s="101">
        <v>3.97</v>
      </c>
      <c r="N273" s="126">
        <v>49225.14188582421</v>
      </c>
      <c r="O273" s="126">
        <v>23105.4</v>
      </c>
      <c r="P273" s="125">
        <v>0.4699599465954606</v>
      </c>
      <c r="Q273" s="17">
        <v>5796.0</v>
      </c>
      <c r="R273" s="102">
        <v>1.0041407867494825</v>
      </c>
      <c r="S273" s="101">
        <v>7.528486209108398</v>
      </c>
      <c r="T273" s="17" t="s">
        <v>89</v>
      </c>
      <c r="U273" s="105"/>
      <c r="V273" s="105"/>
      <c r="W273" s="105"/>
      <c r="X273" s="105"/>
      <c r="Y273" s="105"/>
      <c r="Z273" s="105"/>
    </row>
    <row r="274" ht="15.75" customHeight="1">
      <c r="A274" s="105" t="s">
        <v>637</v>
      </c>
      <c r="B274" s="17" t="s">
        <v>638</v>
      </c>
      <c r="C274" s="17" t="s">
        <v>48</v>
      </c>
      <c r="D274" s="17" t="s">
        <v>628</v>
      </c>
      <c r="E274" s="17" t="s">
        <v>309</v>
      </c>
      <c r="F274" s="106">
        <v>10850.089999999997</v>
      </c>
      <c r="G274" s="106">
        <v>9522.289999999999</v>
      </c>
      <c r="H274" s="17">
        <v>4596.0</v>
      </c>
      <c r="I274" s="17">
        <v>2181.0</v>
      </c>
      <c r="J274" s="125">
        <v>0.4745430809399478</v>
      </c>
      <c r="K274" s="125">
        <v>0.12237686507669499</v>
      </c>
      <c r="L274" s="101">
        <v>4.29</v>
      </c>
      <c r="M274" s="101">
        <v>2.16</v>
      </c>
      <c r="N274" s="126">
        <v>22864.288693259965</v>
      </c>
      <c r="O274" s="126">
        <v>9927.36</v>
      </c>
      <c r="P274" s="125">
        <v>0.49650349650349646</v>
      </c>
      <c r="Q274" s="17">
        <v>4692.0</v>
      </c>
      <c r="R274" s="102">
        <v>0.979539641943734</v>
      </c>
      <c r="S274" s="101">
        <v>4.366020174232003</v>
      </c>
      <c r="T274" s="17" t="s">
        <v>92</v>
      </c>
      <c r="U274" s="105"/>
      <c r="V274" s="105"/>
      <c r="W274" s="105"/>
      <c r="X274" s="105"/>
      <c r="Y274" s="105"/>
      <c r="Z274" s="105"/>
    </row>
    <row r="275" ht="15.75" customHeight="1">
      <c r="A275" s="105" t="s">
        <v>639</v>
      </c>
      <c r="B275" s="17" t="s">
        <v>640</v>
      </c>
      <c r="C275" s="17" t="s">
        <v>51</v>
      </c>
      <c r="D275" s="17" t="s">
        <v>641</v>
      </c>
      <c r="E275" s="17" t="s">
        <v>309</v>
      </c>
      <c r="F275" s="106">
        <v>7821.299999999985</v>
      </c>
      <c r="G275" s="106">
        <v>7349.299999999986</v>
      </c>
      <c r="H275" s="17">
        <v>2328.0</v>
      </c>
      <c r="I275" s="17">
        <v>1046.0</v>
      </c>
      <c r="J275" s="125">
        <v>0.4493127147766323</v>
      </c>
      <c r="K275" s="125">
        <v>0.06034802398578243</v>
      </c>
      <c r="L275" s="101">
        <v>6.99</v>
      </c>
      <c r="M275" s="101">
        <v>3.66</v>
      </c>
      <c r="N275" s="126">
        <v>17407.252772466505</v>
      </c>
      <c r="O275" s="126">
        <v>8520.48</v>
      </c>
      <c r="P275" s="125">
        <v>0.47639484978540775</v>
      </c>
      <c r="Q275" s="17">
        <v>2346.0</v>
      </c>
      <c r="R275" s="102">
        <v>0.9923273657289002</v>
      </c>
      <c r="S275" s="101">
        <v>7.026099426386219</v>
      </c>
      <c r="T275" s="17" t="s">
        <v>512</v>
      </c>
      <c r="U275" s="105"/>
      <c r="V275" s="105"/>
      <c r="W275" s="105"/>
      <c r="X275" s="105"/>
      <c r="Y275" s="105"/>
      <c r="Z275" s="105"/>
    </row>
    <row r="276" ht="15.75" customHeight="1">
      <c r="A276" s="105" t="s">
        <v>642</v>
      </c>
      <c r="B276" s="17" t="s">
        <v>643</v>
      </c>
      <c r="C276" s="17" t="s">
        <v>51</v>
      </c>
      <c r="D276" s="17" t="s">
        <v>641</v>
      </c>
      <c r="E276" s="17" t="s">
        <v>309</v>
      </c>
      <c r="F276" s="106">
        <v>5837.199999999986</v>
      </c>
      <c r="G276" s="106">
        <v>5484.199999999987</v>
      </c>
      <c r="H276" s="17">
        <v>2328.0</v>
      </c>
      <c r="I276" s="17">
        <v>780.0</v>
      </c>
      <c r="J276" s="125">
        <v>0.33505154639175255</v>
      </c>
      <c r="K276" s="125">
        <v>0.06047419995888437</v>
      </c>
      <c r="L276" s="101">
        <v>6.99</v>
      </c>
      <c r="M276" s="101">
        <v>3.66</v>
      </c>
      <c r="N276" s="126">
        <v>17421.796923076883</v>
      </c>
      <c r="O276" s="126">
        <v>8520.48</v>
      </c>
      <c r="P276" s="125">
        <v>0.47639484978540775</v>
      </c>
      <c r="Q276" s="17">
        <v>2346.0</v>
      </c>
      <c r="R276" s="102">
        <v>0.9923273657289002</v>
      </c>
      <c r="S276" s="101">
        <v>7.031025641025624</v>
      </c>
      <c r="T276" s="17" t="s">
        <v>512</v>
      </c>
      <c r="U276" s="105"/>
      <c r="V276" s="105"/>
      <c r="W276" s="105"/>
      <c r="X276" s="105"/>
      <c r="Y276" s="105"/>
      <c r="Z276" s="105"/>
    </row>
    <row r="277" ht="15.75" customHeight="1">
      <c r="A277" s="105" t="s">
        <v>644</v>
      </c>
      <c r="B277" s="17" t="s">
        <v>645</v>
      </c>
      <c r="C277" s="17" t="s">
        <v>47</v>
      </c>
      <c r="D277" s="17" t="s">
        <v>641</v>
      </c>
      <c r="E277" s="17" t="s">
        <v>309</v>
      </c>
      <c r="F277" s="106">
        <v>8555.110000000002</v>
      </c>
      <c r="G277" s="106">
        <v>7530.31</v>
      </c>
      <c r="H277" s="17">
        <v>1860.0</v>
      </c>
      <c r="I277" s="17">
        <v>1389.0</v>
      </c>
      <c r="J277" s="125">
        <v>0.7467741935483871</v>
      </c>
      <c r="K277" s="125">
        <v>0.11978805649489044</v>
      </c>
      <c r="L277" s="101">
        <v>4.99</v>
      </c>
      <c r="M277" s="101">
        <v>2.64</v>
      </c>
      <c r="N277" s="126">
        <v>11456.086825053999</v>
      </c>
      <c r="O277" s="126">
        <v>4910.400000000001</v>
      </c>
      <c r="P277" s="125">
        <v>0.47094188376753504</v>
      </c>
      <c r="Q277" s="17">
        <v>1872.0</v>
      </c>
      <c r="R277" s="102">
        <v>0.9935897435897436</v>
      </c>
      <c r="S277" s="101">
        <v>5.421389488840893</v>
      </c>
      <c r="T277" s="17" t="s">
        <v>127</v>
      </c>
      <c r="U277" s="105"/>
      <c r="V277" s="105"/>
      <c r="W277" s="105"/>
      <c r="X277" s="105"/>
      <c r="Y277" s="105"/>
      <c r="Z277" s="105"/>
    </row>
    <row r="278" ht="15.75" customHeight="1">
      <c r="A278" s="105" t="s">
        <v>646</v>
      </c>
      <c r="B278" s="17" t="s">
        <v>647</v>
      </c>
      <c r="C278" s="17" t="s">
        <v>52</v>
      </c>
      <c r="D278" s="17" t="s">
        <v>648</v>
      </c>
      <c r="E278" s="17" t="s">
        <v>309</v>
      </c>
      <c r="F278" s="106">
        <v>5015.920000000002</v>
      </c>
      <c r="G278" s="106">
        <v>4412.720000000003</v>
      </c>
      <c r="H278" s="17">
        <v>5796.0</v>
      </c>
      <c r="I278" s="17">
        <v>1408.0</v>
      </c>
      <c r="J278" s="125">
        <v>0.24292615596963424</v>
      </c>
      <c r="K278" s="125">
        <v>0.12025710138917656</v>
      </c>
      <c r="L278" s="101">
        <v>2.99</v>
      </c>
      <c r="M278" s="101">
        <v>1.5</v>
      </c>
      <c r="N278" s="126">
        <v>20647.92068181819</v>
      </c>
      <c r="O278" s="126">
        <v>8694.0</v>
      </c>
      <c r="P278" s="125">
        <v>0.49832775919732447</v>
      </c>
      <c r="Q278" s="17">
        <v>5772.0</v>
      </c>
      <c r="R278" s="102">
        <v>1.004158004158004</v>
      </c>
      <c r="S278" s="101">
        <v>3.134034090909093</v>
      </c>
      <c r="T278" s="17" t="s">
        <v>559</v>
      </c>
      <c r="U278" s="105"/>
      <c r="V278" s="105"/>
      <c r="W278" s="105"/>
      <c r="X278" s="105"/>
      <c r="Y278" s="105"/>
      <c r="Z278" s="105"/>
    </row>
    <row r="279" ht="15.75" customHeight="1">
      <c r="A279" s="105" t="s">
        <v>649</v>
      </c>
      <c r="B279" s="17" t="s">
        <v>650</v>
      </c>
      <c r="C279" s="17" t="s">
        <v>48</v>
      </c>
      <c r="D279" s="17" t="s">
        <v>651</v>
      </c>
      <c r="E279" s="17" t="s">
        <v>309</v>
      </c>
      <c r="F279" s="106">
        <v>7158.429999999998</v>
      </c>
      <c r="G279" s="106">
        <v>6761.829999999998</v>
      </c>
      <c r="H279" s="17">
        <v>3708.0</v>
      </c>
      <c r="I279" s="17">
        <v>1077.0</v>
      </c>
      <c r="J279" s="125">
        <v>0.290453074433657</v>
      </c>
      <c r="K279" s="125">
        <v>0.055403209921728536</v>
      </c>
      <c r="L279" s="101">
        <v>6.49</v>
      </c>
      <c r="M279" s="101">
        <v>3.2</v>
      </c>
      <c r="N279" s="126">
        <v>24645.736713091916</v>
      </c>
      <c r="O279" s="126">
        <v>11865.6</v>
      </c>
      <c r="P279" s="125">
        <v>0.5069337442218798</v>
      </c>
      <c r="Q279" s="17">
        <v>3768.0</v>
      </c>
      <c r="R279" s="102">
        <v>0.9840764331210191</v>
      </c>
      <c r="S279" s="101">
        <v>6.2783936861652725</v>
      </c>
      <c r="T279" s="17" t="s">
        <v>95</v>
      </c>
      <c r="U279" s="105"/>
      <c r="V279" s="105"/>
      <c r="W279" s="105"/>
      <c r="X279" s="105"/>
      <c r="Y279" s="105"/>
      <c r="Z279" s="105"/>
    </row>
    <row r="280" ht="15.75" customHeight="1">
      <c r="A280" s="105" t="s">
        <v>652</v>
      </c>
      <c r="B280" s="17" t="s">
        <v>653</v>
      </c>
      <c r="C280" s="17" t="s">
        <v>49</v>
      </c>
      <c r="D280" s="17" t="s">
        <v>651</v>
      </c>
      <c r="E280" s="17" t="s">
        <v>309</v>
      </c>
      <c r="F280" s="106">
        <v>978.45</v>
      </c>
      <c r="G280" s="106">
        <v>842.8500000000004</v>
      </c>
      <c r="H280" s="17">
        <v>4944.0</v>
      </c>
      <c r="I280" s="17">
        <v>848.0</v>
      </c>
      <c r="J280" s="125">
        <v>0.1715210355987055</v>
      </c>
      <c r="K280" s="125">
        <v>0.1385865399356121</v>
      </c>
      <c r="L280" s="101">
        <v>1.0</v>
      </c>
      <c r="M280" s="101">
        <v>0.5</v>
      </c>
      <c r="N280" s="126">
        <v>5704.548113207547</v>
      </c>
      <c r="O280" s="126">
        <v>2472.0</v>
      </c>
      <c r="P280" s="125">
        <v>0.5</v>
      </c>
      <c r="Q280" s="17">
        <v>4800.0</v>
      </c>
      <c r="R280" s="102">
        <v>1.03</v>
      </c>
      <c r="S280" s="101">
        <v>0.9939268867924532</v>
      </c>
      <c r="T280" s="17" t="s">
        <v>654</v>
      </c>
      <c r="U280" s="105"/>
      <c r="V280" s="105"/>
      <c r="W280" s="105"/>
      <c r="X280" s="105"/>
      <c r="Y280" s="105"/>
      <c r="Z280" s="105"/>
    </row>
    <row r="281" ht="15.75" customHeight="1">
      <c r="A281" s="105" t="s">
        <v>655</v>
      </c>
      <c r="B281" s="17" t="s">
        <v>656</v>
      </c>
      <c r="C281" s="17" t="s">
        <v>47</v>
      </c>
      <c r="D281" s="17" t="s">
        <v>657</v>
      </c>
      <c r="E281" s="17" t="s">
        <v>309</v>
      </c>
      <c r="F281" s="106">
        <v>0.0</v>
      </c>
      <c r="G281" s="106">
        <v>0.0</v>
      </c>
      <c r="H281" s="17">
        <v>0.0</v>
      </c>
      <c r="I281" s="17">
        <v>0.0</v>
      </c>
      <c r="J281" s="125" t="s">
        <v>322</v>
      </c>
      <c r="K281" s="125" t="s">
        <v>322</v>
      </c>
      <c r="L281" s="101">
        <v>7.99</v>
      </c>
      <c r="M281" s="101">
        <v>4.35</v>
      </c>
      <c r="N281" s="126" t="s">
        <v>322</v>
      </c>
      <c r="O281" s="126">
        <v>0.0</v>
      </c>
      <c r="P281" s="125">
        <v>0.45556946182728414</v>
      </c>
      <c r="Q281" s="17">
        <v>1200.0</v>
      </c>
      <c r="R281" s="102">
        <v>0.0</v>
      </c>
      <c r="S281" s="101" t="s">
        <v>322</v>
      </c>
      <c r="T281" s="17" t="s">
        <v>75</v>
      </c>
      <c r="U281" s="105"/>
      <c r="V281" s="105"/>
      <c r="W281" s="105"/>
      <c r="X281" s="105"/>
      <c r="Y281" s="105"/>
      <c r="Z281" s="105"/>
    </row>
    <row r="282" ht="15.75" customHeight="1">
      <c r="A282" s="105" t="s">
        <v>658</v>
      </c>
      <c r="B282" s="17" t="s">
        <v>659</v>
      </c>
      <c r="C282" s="17" t="s">
        <v>47</v>
      </c>
      <c r="D282" s="17" t="s">
        <v>657</v>
      </c>
      <c r="E282" s="17" t="s">
        <v>309</v>
      </c>
      <c r="F282" s="106">
        <v>0.0</v>
      </c>
      <c r="G282" s="106">
        <v>0.0</v>
      </c>
      <c r="H282" s="17">
        <v>0.0</v>
      </c>
      <c r="I282" s="17">
        <v>0.0</v>
      </c>
      <c r="J282" s="125" t="s">
        <v>322</v>
      </c>
      <c r="K282" s="125" t="s">
        <v>322</v>
      </c>
      <c r="L282" s="101">
        <v>7.99</v>
      </c>
      <c r="M282" s="101">
        <v>4.35</v>
      </c>
      <c r="N282" s="126" t="s">
        <v>322</v>
      </c>
      <c r="O282" s="126">
        <v>0.0</v>
      </c>
      <c r="P282" s="125">
        <v>0.45556946182728414</v>
      </c>
      <c r="Q282" s="17">
        <v>1200.0</v>
      </c>
      <c r="R282" s="102">
        <v>0.0</v>
      </c>
      <c r="S282" s="101" t="s">
        <v>322</v>
      </c>
      <c r="T282" s="17" t="s">
        <v>75</v>
      </c>
      <c r="U282" s="105"/>
      <c r="V282" s="105"/>
      <c r="W282" s="105"/>
      <c r="X282" s="105"/>
      <c r="Y282" s="105"/>
      <c r="Z282" s="105"/>
    </row>
    <row r="283" ht="15.75" customHeight="1">
      <c r="A283" s="105" t="s">
        <v>660</v>
      </c>
      <c r="B283" s="17" t="s">
        <v>661</v>
      </c>
      <c r="C283" s="17" t="s">
        <v>47</v>
      </c>
      <c r="D283" s="17" t="s">
        <v>657</v>
      </c>
      <c r="E283" s="17" t="s">
        <v>309</v>
      </c>
      <c r="F283" s="106">
        <v>1659.9599999999994</v>
      </c>
      <c r="G283" s="106">
        <v>1470.3600000000004</v>
      </c>
      <c r="H283" s="17">
        <v>1200.0</v>
      </c>
      <c r="I283" s="17">
        <v>244.0</v>
      </c>
      <c r="J283" s="125">
        <v>0.20333333333333334</v>
      </c>
      <c r="K283" s="125">
        <v>0.11421961974987294</v>
      </c>
      <c r="L283" s="101">
        <v>5.99</v>
      </c>
      <c r="M283" s="101">
        <v>3.32</v>
      </c>
      <c r="N283" s="126">
        <v>8163.7377049180295</v>
      </c>
      <c r="O283" s="126">
        <v>3984.0</v>
      </c>
      <c r="P283" s="125">
        <v>0.4457429048414024</v>
      </c>
      <c r="Q283" s="17">
        <v>1200.0</v>
      </c>
      <c r="R283" s="102">
        <v>1.0</v>
      </c>
      <c r="S283" s="101">
        <v>6.026065573770493</v>
      </c>
      <c r="T283" s="17" t="s">
        <v>75</v>
      </c>
      <c r="U283" s="105"/>
      <c r="V283" s="105"/>
      <c r="W283" s="105"/>
      <c r="X283" s="105"/>
      <c r="Y283" s="105"/>
      <c r="Z283" s="105"/>
    </row>
    <row r="284" ht="15.75" customHeight="1">
      <c r="A284" s="105" t="s">
        <v>662</v>
      </c>
      <c r="B284" s="17" t="s">
        <v>663</v>
      </c>
      <c r="C284" s="17" t="s">
        <v>47</v>
      </c>
      <c r="D284" s="17" t="s">
        <v>657</v>
      </c>
      <c r="E284" s="17" t="s">
        <v>309</v>
      </c>
      <c r="F284" s="106">
        <v>5452.7099999999955</v>
      </c>
      <c r="G284" s="106">
        <v>4665.910000000002</v>
      </c>
      <c r="H284" s="17">
        <v>1848.0</v>
      </c>
      <c r="I284" s="17">
        <v>408.0</v>
      </c>
      <c r="J284" s="125">
        <v>0.22077922077922077</v>
      </c>
      <c r="K284" s="125">
        <v>0.14429522200887168</v>
      </c>
      <c r="L284" s="101">
        <v>10.99</v>
      </c>
      <c r="M284" s="101">
        <v>5.76</v>
      </c>
      <c r="N284" s="126">
        <v>24697.56882352939</v>
      </c>
      <c r="O284" s="126">
        <v>10644.48</v>
      </c>
      <c r="P284" s="125">
        <v>0.4758871701546861</v>
      </c>
      <c r="Q284" s="17">
        <v>1920.0</v>
      </c>
      <c r="R284" s="102">
        <v>0.9625</v>
      </c>
      <c r="S284" s="101">
        <v>11.436053921568632</v>
      </c>
      <c r="T284" s="17" t="s">
        <v>75</v>
      </c>
      <c r="U284" s="105"/>
      <c r="V284" s="105"/>
      <c r="W284" s="105"/>
      <c r="X284" s="105"/>
      <c r="Y284" s="105"/>
      <c r="Z284" s="105"/>
    </row>
    <row r="285" ht="15.75" customHeight="1">
      <c r="A285" s="105" t="s">
        <v>664</v>
      </c>
      <c r="B285" s="17" t="s">
        <v>665</v>
      </c>
      <c r="C285" s="17" t="s">
        <v>49</v>
      </c>
      <c r="D285" s="17" t="s">
        <v>657</v>
      </c>
      <c r="E285" s="17" t="s">
        <v>309</v>
      </c>
      <c r="F285" s="106">
        <v>2011.2800000000013</v>
      </c>
      <c r="G285" s="106">
        <v>1673.2799999999995</v>
      </c>
      <c r="H285" s="17">
        <v>2448.0</v>
      </c>
      <c r="I285" s="17">
        <v>292.0</v>
      </c>
      <c r="J285" s="125">
        <v>0.119281045751634</v>
      </c>
      <c r="K285" s="125">
        <v>0.16805218567280622</v>
      </c>
      <c r="L285" s="101">
        <v>5.99</v>
      </c>
      <c r="M285" s="101">
        <v>3.0</v>
      </c>
      <c r="N285" s="126">
        <v>16861.68986301371</v>
      </c>
      <c r="O285" s="126">
        <v>7344.0</v>
      </c>
      <c r="P285" s="125">
        <v>0.4991652754590985</v>
      </c>
      <c r="Q285" s="17">
        <v>2508.0</v>
      </c>
      <c r="R285" s="102">
        <v>0.9760765550239234</v>
      </c>
      <c r="S285" s="101">
        <v>5.730410958904108</v>
      </c>
      <c r="T285" s="17" t="s">
        <v>350</v>
      </c>
      <c r="U285" s="105"/>
      <c r="V285" s="105"/>
      <c r="W285" s="105"/>
      <c r="X285" s="105"/>
      <c r="Y285" s="105"/>
      <c r="Z285" s="105"/>
    </row>
    <row r="286" ht="15.75" customHeight="1">
      <c r="A286" s="105" t="s">
        <v>666</v>
      </c>
      <c r="B286" s="17" t="s">
        <v>667</v>
      </c>
      <c r="C286" s="17" t="s">
        <v>51</v>
      </c>
      <c r="D286" s="17" t="s">
        <v>657</v>
      </c>
      <c r="E286" s="17" t="s">
        <v>309</v>
      </c>
      <c r="F286" s="106">
        <v>2804.39</v>
      </c>
      <c r="G286" s="106">
        <v>2284.9900000000002</v>
      </c>
      <c r="H286" s="17">
        <v>912.0</v>
      </c>
      <c r="I286" s="17">
        <v>401.0</v>
      </c>
      <c r="J286" s="125">
        <v>0.43969298245614036</v>
      </c>
      <c r="K286" s="125">
        <v>0.18520961777784106</v>
      </c>
      <c r="L286" s="101">
        <v>4.99</v>
      </c>
      <c r="M286" s="101">
        <v>2.76</v>
      </c>
      <c r="N286" s="126">
        <v>6378.064039900249</v>
      </c>
      <c r="O286" s="126">
        <v>2517.12</v>
      </c>
      <c r="P286" s="125">
        <v>0.44689378757515036</v>
      </c>
      <c r="Q286" s="17">
        <v>912.0</v>
      </c>
      <c r="R286" s="102">
        <v>1.0</v>
      </c>
      <c r="S286" s="101">
        <v>5.698229426433916</v>
      </c>
      <c r="T286" s="17" t="s">
        <v>512</v>
      </c>
      <c r="U286" s="105"/>
      <c r="V286" s="105"/>
      <c r="W286" s="105"/>
      <c r="X286" s="105"/>
      <c r="Y286" s="105"/>
      <c r="Z286" s="105"/>
    </row>
    <row r="287" ht="15.75" customHeight="1">
      <c r="A287" s="105" t="s">
        <v>668</v>
      </c>
      <c r="B287" s="17" t="s">
        <v>669</v>
      </c>
      <c r="C287" s="17" t="s">
        <v>49</v>
      </c>
      <c r="D287" s="17" t="s">
        <v>657</v>
      </c>
      <c r="E287" s="17" t="s">
        <v>309</v>
      </c>
      <c r="F287" s="106">
        <v>1268.8099999999995</v>
      </c>
      <c r="G287" s="106">
        <v>1114.4100000000003</v>
      </c>
      <c r="H287" s="17">
        <v>808.0</v>
      </c>
      <c r="I287" s="17">
        <v>219.0</v>
      </c>
      <c r="J287" s="125">
        <v>0.27103960396039606</v>
      </c>
      <c r="K287" s="125">
        <v>0.12168882653825175</v>
      </c>
      <c r="L287" s="101">
        <v>4.99</v>
      </c>
      <c r="M287" s="101">
        <v>2.76</v>
      </c>
      <c r="N287" s="126">
        <v>4681.271598173514</v>
      </c>
      <c r="O287" s="126">
        <v>2230.08</v>
      </c>
      <c r="P287" s="125">
        <v>0.44689378757515036</v>
      </c>
      <c r="Q287" s="17">
        <v>800.0</v>
      </c>
      <c r="R287" s="102">
        <v>1.01</v>
      </c>
      <c r="S287" s="101">
        <v>5.0886301369863025</v>
      </c>
      <c r="T287" s="17" t="s">
        <v>344</v>
      </c>
      <c r="U287" s="105"/>
      <c r="V287" s="105"/>
      <c r="W287" s="105"/>
      <c r="X287" s="105"/>
      <c r="Y287" s="105"/>
      <c r="Z287" s="105"/>
    </row>
    <row r="288" ht="15.75" customHeight="1">
      <c r="A288" s="105" t="s">
        <v>670</v>
      </c>
      <c r="B288" s="17" t="s">
        <v>671</v>
      </c>
      <c r="C288" s="17" t="s">
        <v>49</v>
      </c>
      <c r="D288" s="17" t="s">
        <v>657</v>
      </c>
      <c r="E288" s="17" t="s">
        <v>309</v>
      </c>
      <c r="F288" s="106">
        <v>474.78000000000026</v>
      </c>
      <c r="G288" s="106">
        <v>414.7800000000001</v>
      </c>
      <c r="H288" s="17">
        <v>808.0</v>
      </c>
      <c r="I288" s="17">
        <v>82.0</v>
      </c>
      <c r="J288" s="125">
        <v>0.10148514851485149</v>
      </c>
      <c r="K288" s="125">
        <v>0.12637432073802635</v>
      </c>
      <c r="L288" s="101">
        <v>5.99</v>
      </c>
      <c r="M288" s="101">
        <v>3.32</v>
      </c>
      <c r="N288" s="126">
        <v>4678.320000000002</v>
      </c>
      <c r="O288" s="126">
        <v>2682.56</v>
      </c>
      <c r="P288" s="125">
        <v>0.4457429048414024</v>
      </c>
      <c r="Q288" s="17">
        <v>800.0</v>
      </c>
      <c r="R288" s="102">
        <v>1.01</v>
      </c>
      <c r="S288" s="101">
        <v>5.05829268292683</v>
      </c>
      <c r="T288" s="17" t="s">
        <v>344</v>
      </c>
      <c r="U288" s="105"/>
      <c r="V288" s="105"/>
      <c r="W288" s="105"/>
      <c r="X288" s="105"/>
      <c r="Y288" s="105"/>
      <c r="Z288" s="105"/>
    </row>
    <row r="289" ht="15.75" customHeight="1">
      <c r="A289" s="105" t="s">
        <v>672</v>
      </c>
      <c r="B289" s="17" t="s">
        <v>673</v>
      </c>
      <c r="C289" s="17" t="s">
        <v>49</v>
      </c>
      <c r="D289" s="17" t="s">
        <v>657</v>
      </c>
      <c r="E289" s="17" t="s">
        <v>309</v>
      </c>
      <c r="F289" s="106">
        <v>312.66</v>
      </c>
      <c r="G289" s="106">
        <v>272.66000000000014</v>
      </c>
      <c r="H289" s="17">
        <v>808.0</v>
      </c>
      <c r="I289" s="17">
        <v>54.0</v>
      </c>
      <c r="J289" s="125">
        <v>0.06683168316831684</v>
      </c>
      <c r="K289" s="125">
        <v>0.1279344975372605</v>
      </c>
      <c r="L289" s="101">
        <v>4.99</v>
      </c>
      <c r="M289" s="101">
        <v>2.76</v>
      </c>
      <c r="N289" s="126">
        <v>4678.32</v>
      </c>
      <c r="O289" s="126">
        <v>2230.08</v>
      </c>
      <c r="P289" s="125">
        <v>0.44689378757515036</v>
      </c>
      <c r="Q289" s="17">
        <v>800.0</v>
      </c>
      <c r="R289" s="102">
        <v>1.01</v>
      </c>
      <c r="S289" s="101">
        <v>5.049259259259262</v>
      </c>
      <c r="T289" s="17" t="s">
        <v>344</v>
      </c>
      <c r="U289" s="105"/>
      <c r="V289" s="105"/>
      <c r="W289" s="105"/>
      <c r="X289" s="105"/>
      <c r="Y289" s="105"/>
      <c r="Z289" s="105"/>
    </row>
    <row r="290" ht="15.75" customHeight="1">
      <c r="A290" s="105" t="s">
        <v>674</v>
      </c>
      <c r="B290" s="17" t="s">
        <v>675</v>
      </c>
      <c r="C290" s="17" t="s">
        <v>49</v>
      </c>
      <c r="D290" s="17" t="s">
        <v>657</v>
      </c>
      <c r="E290" s="17" t="s">
        <v>309</v>
      </c>
      <c r="F290" s="106">
        <v>382.14000000000016</v>
      </c>
      <c r="G290" s="106">
        <v>335.7400000000001</v>
      </c>
      <c r="H290" s="17">
        <v>1818.0</v>
      </c>
      <c r="I290" s="17">
        <v>66.0</v>
      </c>
      <c r="J290" s="125">
        <v>0.036303630363036306</v>
      </c>
      <c r="K290" s="125">
        <v>0.12142146857172764</v>
      </c>
      <c r="L290" s="101">
        <v>5.99</v>
      </c>
      <c r="M290" s="101">
        <v>3.2</v>
      </c>
      <c r="N290" s="126">
        <v>10526.220000000005</v>
      </c>
      <c r="O290" s="126">
        <v>5817.6</v>
      </c>
      <c r="P290" s="125">
        <v>0.46577629382303837</v>
      </c>
      <c r="Q290" s="17">
        <v>1800.0</v>
      </c>
      <c r="R290" s="102">
        <v>1.01</v>
      </c>
      <c r="S290" s="101">
        <v>5.086969696969699</v>
      </c>
      <c r="T290" s="17" t="s">
        <v>344</v>
      </c>
      <c r="U290" s="105"/>
      <c r="V290" s="105"/>
      <c r="W290" s="105"/>
      <c r="X290" s="105"/>
      <c r="Y290" s="105"/>
      <c r="Z290" s="105"/>
    </row>
    <row r="291" ht="15.75" customHeight="1">
      <c r="A291" s="105" t="s">
        <v>676</v>
      </c>
      <c r="B291" s="17" t="s">
        <v>677</v>
      </c>
      <c r="C291" s="17" t="s">
        <v>49</v>
      </c>
      <c r="D291" s="17" t="s">
        <v>657</v>
      </c>
      <c r="E291" s="17" t="s">
        <v>309</v>
      </c>
      <c r="F291" s="106">
        <v>220.02000000000004</v>
      </c>
      <c r="G291" s="106">
        <v>193.61999999999998</v>
      </c>
      <c r="H291" s="17">
        <v>404.0</v>
      </c>
      <c r="I291" s="17">
        <v>38.0</v>
      </c>
      <c r="J291" s="125">
        <v>0.09405940594059406</v>
      </c>
      <c r="K291" s="125">
        <v>0.11998909190073659</v>
      </c>
      <c r="L291" s="101">
        <v>5.99</v>
      </c>
      <c r="M291" s="101">
        <v>3.2</v>
      </c>
      <c r="N291" s="126">
        <v>2339.1600000000003</v>
      </c>
      <c r="O291" s="126">
        <v>1292.8000000000002</v>
      </c>
      <c r="P291" s="125">
        <v>0.46577629382303837</v>
      </c>
      <c r="Q291" s="17">
        <v>400.0</v>
      </c>
      <c r="R291" s="102">
        <v>1.01</v>
      </c>
      <c r="S291" s="101">
        <v>5.0952631578947365</v>
      </c>
      <c r="T291" s="17" t="s">
        <v>344</v>
      </c>
      <c r="U291" s="105"/>
      <c r="V291" s="105"/>
      <c r="W291" s="105"/>
      <c r="X291" s="105"/>
      <c r="Y291" s="105"/>
      <c r="Z291" s="105"/>
    </row>
    <row r="292" ht="15.75" customHeight="1">
      <c r="A292" s="105" t="s">
        <v>678</v>
      </c>
      <c r="B292" s="17" t="s">
        <v>679</v>
      </c>
      <c r="C292" s="17" t="s">
        <v>49</v>
      </c>
      <c r="D292" s="17" t="s">
        <v>657</v>
      </c>
      <c r="E292" s="17" t="s">
        <v>309</v>
      </c>
      <c r="F292" s="106">
        <v>306.8700000000001</v>
      </c>
      <c r="G292" s="106">
        <v>265.27000000000004</v>
      </c>
      <c r="H292" s="17">
        <v>606.0</v>
      </c>
      <c r="I292" s="17">
        <v>53.0</v>
      </c>
      <c r="J292" s="125">
        <v>0.08745874587458746</v>
      </c>
      <c r="K292" s="125">
        <v>0.13556229022061483</v>
      </c>
      <c r="L292" s="101">
        <v>4.99</v>
      </c>
      <c r="M292" s="101">
        <v>2.76</v>
      </c>
      <c r="N292" s="126">
        <v>3508.740000000001</v>
      </c>
      <c r="O292" s="126">
        <v>1672.56</v>
      </c>
      <c r="P292" s="125">
        <v>0.44689378757515036</v>
      </c>
      <c r="Q292" s="17">
        <v>600.0</v>
      </c>
      <c r="R292" s="102">
        <v>1.01</v>
      </c>
      <c r="S292" s="101">
        <v>5.005094339622643</v>
      </c>
      <c r="T292" s="17" t="s">
        <v>344</v>
      </c>
      <c r="U292" s="105"/>
      <c r="V292" s="105"/>
      <c r="W292" s="105"/>
      <c r="X292" s="105"/>
      <c r="Y292" s="105"/>
      <c r="Z292" s="105"/>
    </row>
    <row r="293" ht="15.75" customHeight="1">
      <c r="A293" s="105" t="s">
        <v>680</v>
      </c>
      <c r="B293" s="17" t="s">
        <v>681</v>
      </c>
      <c r="C293" s="17" t="s">
        <v>47</v>
      </c>
      <c r="D293" s="17" t="s">
        <v>657</v>
      </c>
      <c r="E293" s="17" t="s">
        <v>309</v>
      </c>
      <c r="F293" s="106">
        <v>21448.520000000004</v>
      </c>
      <c r="G293" s="106">
        <v>19798.02000000001</v>
      </c>
      <c r="H293" s="17">
        <v>9300.0</v>
      </c>
      <c r="I293" s="17">
        <v>5106.0</v>
      </c>
      <c r="J293" s="125">
        <v>0.5490322580645162</v>
      </c>
      <c r="K293" s="125">
        <v>0.07695169643406596</v>
      </c>
      <c r="L293" s="101">
        <v>3.69</v>
      </c>
      <c r="M293" s="101">
        <v>1.93</v>
      </c>
      <c r="N293" s="126">
        <v>39066.04700352527</v>
      </c>
      <c r="O293" s="126">
        <v>17949.0</v>
      </c>
      <c r="P293" s="125">
        <v>0.47696476964769646</v>
      </c>
      <c r="Q293" s="17">
        <v>9312.0</v>
      </c>
      <c r="R293" s="102">
        <v>0.9987113402061856</v>
      </c>
      <c r="S293" s="101">
        <v>3.8774030552291445</v>
      </c>
      <c r="T293" s="17" t="s">
        <v>75</v>
      </c>
      <c r="U293" s="105"/>
      <c r="V293" s="105"/>
      <c r="W293" s="105"/>
      <c r="X293" s="105"/>
      <c r="Y293" s="105"/>
      <c r="Z293" s="105"/>
    </row>
    <row r="294" ht="15.75" customHeight="1">
      <c r="A294" s="105" t="s">
        <v>682</v>
      </c>
      <c r="B294" s="17" t="s">
        <v>683</v>
      </c>
      <c r="C294" s="17" t="s">
        <v>47</v>
      </c>
      <c r="D294" s="17" t="s">
        <v>657</v>
      </c>
      <c r="E294" s="17" t="s">
        <v>309</v>
      </c>
      <c r="F294" s="106">
        <v>3230.260000000003</v>
      </c>
      <c r="G294" s="106">
        <v>2899.260000000003</v>
      </c>
      <c r="H294" s="17">
        <v>2148.0</v>
      </c>
      <c r="I294" s="17">
        <v>744.0</v>
      </c>
      <c r="J294" s="125">
        <v>0.3463687150837989</v>
      </c>
      <c r="K294" s="125">
        <v>0.10246853194479688</v>
      </c>
      <c r="L294" s="101">
        <v>3.69</v>
      </c>
      <c r="M294" s="101">
        <v>1.93</v>
      </c>
      <c r="N294" s="126">
        <v>9326.07322580646</v>
      </c>
      <c r="O294" s="126">
        <v>4145.639999999999</v>
      </c>
      <c r="P294" s="125">
        <v>0.47696476964769646</v>
      </c>
      <c r="Q294" s="17">
        <v>2160.0</v>
      </c>
      <c r="R294" s="102">
        <v>0.9944444444444445</v>
      </c>
      <c r="S294" s="101">
        <v>3.8968548387096815</v>
      </c>
      <c r="T294" s="17" t="s">
        <v>75</v>
      </c>
      <c r="U294" s="105"/>
      <c r="V294" s="105"/>
      <c r="W294" s="105"/>
      <c r="X294" s="105"/>
      <c r="Y294" s="105"/>
      <c r="Z294" s="105"/>
    </row>
    <row r="295" ht="15.75" customHeight="1">
      <c r="A295" s="105" t="s">
        <v>684</v>
      </c>
      <c r="B295" s="17" t="s">
        <v>685</v>
      </c>
      <c r="C295" s="17" t="s">
        <v>49</v>
      </c>
      <c r="D295" s="17" t="s">
        <v>657</v>
      </c>
      <c r="E295" s="17" t="s">
        <v>309</v>
      </c>
      <c r="F295" s="106">
        <v>3270.5399999999995</v>
      </c>
      <c r="G295" s="106">
        <v>2646.5399999999995</v>
      </c>
      <c r="H295" s="17">
        <v>900.0</v>
      </c>
      <c r="I295" s="17">
        <v>546.0</v>
      </c>
      <c r="J295" s="125">
        <v>0.6066666666666667</v>
      </c>
      <c r="K295" s="125">
        <v>0.19079418077748633</v>
      </c>
      <c r="L295" s="101">
        <v>4.49</v>
      </c>
      <c r="M295" s="101">
        <v>2.44</v>
      </c>
      <c r="N295" s="126">
        <v>5390.999999999999</v>
      </c>
      <c r="O295" s="126">
        <v>2196.0</v>
      </c>
      <c r="P295" s="125">
        <v>0.4565701559020045</v>
      </c>
      <c r="Q295" s="17">
        <v>900.0</v>
      </c>
      <c r="R295" s="102">
        <v>1.0</v>
      </c>
      <c r="S295" s="101">
        <v>4.847142857142856</v>
      </c>
      <c r="T295" s="17" t="s">
        <v>654</v>
      </c>
      <c r="U295" s="105"/>
      <c r="V295" s="105"/>
      <c r="W295" s="105"/>
      <c r="X295" s="105"/>
      <c r="Y295" s="105"/>
      <c r="Z295" s="105"/>
    </row>
    <row r="296" ht="15.75" customHeight="1">
      <c r="A296" s="105" t="s">
        <v>686</v>
      </c>
      <c r="B296" s="17" t="s">
        <v>687</v>
      </c>
      <c r="C296" s="17" t="s">
        <v>49</v>
      </c>
      <c r="D296" s="17" t="s">
        <v>657</v>
      </c>
      <c r="E296" s="17" t="s">
        <v>309</v>
      </c>
      <c r="F296" s="106">
        <v>1403.3600000000008</v>
      </c>
      <c r="G296" s="106">
        <v>1171.56</v>
      </c>
      <c r="H296" s="17">
        <v>2448.0</v>
      </c>
      <c r="I296" s="17">
        <v>204.0</v>
      </c>
      <c r="J296" s="125">
        <v>0.08333333333333333</v>
      </c>
      <c r="K296" s="125">
        <v>0.16517500855090694</v>
      </c>
      <c r="L296" s="101">
        <v>5.99</v>
      </c>
      <c r="M296" s="101">
        <v>3.0</v>
      </c>
      <c r="N296" s="126">
        <v>16840.32000000001</v>
      </c>
      <c r="O296" s="126">
        <v>7344.0</v>
      </c>
      <c r="P296" s="125">
        <v>0.4991652754590985</v>
      </c>
      <c r="Q296" s="17">
        <v>2508.0</v>
      </c>
      <c r="R296" s="102">
        <v>0.9760765550239234</v>
      </c>
      <c r="S296" s="101">
        <v>5.7429411764705875</v>
      </c>
      <c r="T296" s="17" t="s">
        <v>350</v>
      </c>
      <c r="U296" s="105"/>
      <c r="V296" s="105"/>
      <c r="W296" s="105"/>
      <c r="X296" s="105"/>
      <c r="Y296" s="105"/>
      <c r="Z296" s="105"/>
    </row>
    <row r="297" ht="15.75" customHeight="1">
      <c r="A297" s="105" t="s">
        <v>688</v>
      </c>
      <c r="B297" s="17" t="s">
        <v>689</v>
      </c>
      <c r="C297" s="17" t="s">
        <v>49</v>
      </c>
      <c r="D297" s="17" t="s">
        <v>657</v>
      </c>
      <c r="E297" s="17" t="s">
        <v>309</v>
      </c>
      <c r="F297" s="106">
        <v>1572.7200000000014</v>
      </c>
      <c r="G297" s="106">
        <v>1302.3199999999993</v>
      </c>
      <c r="H297" s="17">
        <v>2448.0</v>
      </c>
      <c r="I297" s="17">
        <v>228.0</v>
      </c>
      <c r="J297" s="125">
        <v>0.09313725490196079</v>
      </c>
      <c r="K297" s="125">
        <v>0.17193143089679153</v>
      </c>
      <c r="L297" s="101">
        <v>5.99</v>
      </c>
      <c r="M297" s="101">
        <v>3.0</v>
      </c>
      <c r="N297" s="126">
        <v>16886.04631578949</v>
      </c>
      <c r="O297" s="126">
        <v>7344.0</v>
      </c>
      <c r="P297" s="125">
        <v>0.4991652754590985</v>
      </c>
      <c r="Q297" s="17">
        <v>2508.0</v>
      </c>
      <c r="R297" s="102">
        <v>0.9760765550239234</v>
      </c>
      <c r="S297" s="101">
        <v>5.7119298245614</v>
      </c>
      <c r="T297" s="17" t="s">
        <v>350</v>
      </c>
      <c r="U297" s="105"/>
      <c r="V297" s="105"/>
      <c r="W297" s="105"/>
      <c r="X297" s="105"/>
      <c r="Y297" s="105"/>
      <c r="Z297" s="105"/>
    </row>
    <row r="298" ht="15.75" customHeight="1">
      <c r="A298" s="105" t="s">
        <v>690</v>
      </c>
      <c r="B298" s="17" t="s">
        <v>691</v>
      </c>
      <c r="C298" s="17" t="s">
        <v>49</v>
      </c>
      <c r="D298" s="17" t="s">
        <v>657</v>
      </c>
      <c r="E298" s="17" t="s">
        <v>309</v>
      </c>
      <c r="F298" s="106">
        <v>1127.4100000000012</v>
      </c>
      <c r="G298" s="106">
        <v>1056.0100000000014</v>
      </c>
      <c r="H298" s="17">
        <v>1280.0</v>
      </c>
      <c r="I298" s="17">
        <v>529.0</v>
      </c>
      <c r="J298" s="125">
        <v>0.41328125</v>
      </c>
      <c r="K298" s="125">
        <v>0.06333099759626026</v>
      </c>
      <c r="L298" s="101">
        <v>1.99</v>
      </c>
      <c r="M298" s="101">
        <v>1.1</v>
      </c>
      <c r="N298" s="126">
        <v>2727.948582230627</v>
      </c>
      <c r="O298" s="126">
        <v>1408.0</v>
      </c>
      <c r="P298" s="125">
        <v>0.44723618090452255</v>
      </c>
      <c r="Q298" s="17">
        <v>1312.0</v>
      </c>
      <c r="R298" s="102">
        <v>0.975609756097561</v>
      </c>
      <c r="S298" s="101">
        <v>1.9962381852552011</v>
      </c>
      <c r="T298" s="17" t="s">
        <v>654</v>
      </c>
      <c r="U298" s="105"/>
      <c r="V298" s="105"/>
      <c r="W298" s="105"/>
      <c r="X298" s="105"/>
      <c r="Y298" s="105"/>
      <c r="Z298" s="105"/>
    </row>
    <row r="299" ht="15.75" customHeight="1">
      <c r="A299" s="105" t="s">
        <v>692</v>
      </c>
      <c r="B299" s="17" t="s">
        <v>693</v>
      </c>
      <c r="C299" s="17" t="s">
        <v>49</v>
      </c>
      <c r="D299" s="17" t="s">
        <v>657</v>
      </c>
      <c r="E299" s="17" t="s">
        <v>309</v>
      </c>
      <c r="F299" s="106">
        <v>2525.659999999999</v>
      </c>
      <c r="G299" s="106">
        <v>2364.2600000000007</v>
      </c>
      <c r="H299" s="17">
        <v>5120.0</v>
      </c>
      <c r="I299" s="17">
        <v>1184.0</v>
      </c>
      <c r="J299" s="125">
        <v>0.23125</v>
      </c>
      <c r="K299" s="125">
        <v>0.06390408843628925</v>
      </c>
      <c r="L299" s="101">
        <v>1.99</v>
      </c>
      <c r="M299" s="101">
        <v>1.1</v>
      </c>
      <c r="N299" s="126">
        <v>10921.772972972969</v>
      </c>
      <c r="O299" s="126">
        <v>5632.0</v>
      </c>
      <c r="P299" s="125">
        <v>0.44723618090452255</v>
      </c>
      <c r="Q299" s="17">
        <v>5248.0</v>
      </c>
      <c r="R299" s="102">
        <v>0.975609756097561</v>
      </c>
      <c r="S299" s="101">
        <v>1.9968412162162168</v>
      </c>
      <c r="T299" s="17" t="s">
        <v>654</v>
      </c>
      <c r="U299" s="105"/>
      <c r="V299" s="105"/>
      <c r="W299" s="105"/>
      <c r="X299" s="105"/>
      <c r="Y299" s="105"/>
      <c r="Z299" s="105"/>
    </row>
    <row r="300" ht="15.75" customHeight="1">
      <c r="A300" s="105" t="s">
        <v>694</v>
      </c>
      <c r="B300" s="17" t="s">
        <v>695</v>
      </c>
      <c r="C300" s="17" t="s">
        <v>49</v>
      </c>
      <c r="D300" s="17" t="s">
        <v>657</v>
      </c>
      <c r="E300" s="17" t="s">
        <v>309</v>
      </c>
      <c r="F300" s="106">
        <v>2735.37</v>
      </c>
      <c r="G300" s="106">
        <v>2578.170000000001</v>
      </c>
      <c r="H300" s="17">
        <v>6400.0</v>
      </c>
      <c r="I300" s="17">
        <v>1293.0</v>
      </c>
      <c r="J300" s="125">
        <v>0.20203125</v>
      </c>
      <c r="K300" s="125">
        <v>0.05746937343028513</v>
      </c>
      <c r="L300" s="101">
        <v>1.99</v>
      </c>
      <c r="M300" s="101">
        <v>1.1</v>
      </c>
      <c r="N300" s="126">
        <v>13539.341067285382</v>
      </c>
      <c r="O300" s="126">
        <v>7040.000000000001</v>
      </c>
      <c r="P300" s="125">
        <v>0.44723618090452255</v>
      </c>
      <c r="Q300" s="17">
        <v>6560.0</v>
      </c>
      <c r="R300" s="102">
        <v>0.975609756097561</v>
      </c>
      <c r="S300" s="101">
        <v>1.9939443155452443</v>
      </c>
      <c r="T300" s="17" t="s">
        <v>654</v>
      </c>
      <c r="U300" s="105"/>
      <c r="V300" s="105"/>
      <c r="W300" s="105"/>
      <c r="X300" s="105"/>
      <c r="Y300" s="105"/>
      <c r="Z300" s="105"/>
    </row>
    <row r="301" ht="15.75" customHeight="1">
      <c r="A301" s="105" t="s">
        <v>696</v>
      </c>
      <c r="B301" s="17" t="s">
        <v>697</v>
      </c>
      <c r="C301" s="17" t="s">
        <v>49</v>
      </c>
      <c r="D301" s="17" t="s">
        <v>657</v>
      </c>
      <c r="E301" s="17" t="s">
        <v>309</v>
      </c>
      <c r="F301" s="106">
        <v>1074.0100000000002</v>
      </c>
      <c r="G301" s="106">
        <v>941.7100000000007</v>
      </c>
      <c r="H301" s="17">
        <v>1764.0</v>
      </c>
      <c r="I301" s="17">
        <v>469.0</v>
      </c>
      <c r="J301" s="125">
        <v>0.26587301587301587</v>
      </c>
      <c r="K301" s="125">
        <v>0.12318321058463089</v>
      </c>
      <c r="L301" s="101">
        <v>1.99</v>
      </c>
      <c r="M301" s="101">
        <v>1.1</v>
      </c>
      <c r="N301" s="126">
        <v>4039.560000000001</v>
      </c>
      <c r="O301" s="126">
        <v>1940.4</v>
      </c>
      <c r="P301" s="125">
        <v>0.44723618090452255</v>
      </c>
      <c r="Q301" s="17">
        <v>1776.0</v>
      </c>
      <c r="R301" s="102">
        <v>0.9932432432432432</v>
      </c>
      <c r="S301" s="101">
        <v>2.0079104477611955</v>
      </c>
      <c r="T301" s="17" t="s">
        <v>654</v>
      </c>
      <c r="U301" s="105"/>
      <c r="V301" s="105"/>
      <c r="W301" s="105"/>
      <c r="X301" s="105"/>
      <c r="Y301" s="105"/>
      <c r="Z301" s="105"/>
    </row>
    <row r="302" ht="15.75" customHeight="1">
      <c r="A302" s="105" t="s">
        <v>698</v>
      </c>
      <c r="B302" s="17" t="s">
        <v>699</v>
      </c>
      <c r="C302" s="17" t="s">
        <v>49</v>
      </c>
      <c r="D302" s="17" t="s">
        <v>657</v>
      </c>
      <c r="E302" s="17" t="s">
        <v>309</v>
      </c>
      <c r="F302" s="106">
        <v>1394.6100000000001</v>
      </c>
      <c r="G302" s="106">
        <v>1218.210000000001</v>
      </c>
      <c r="H302" s="17">
        <v>1764.0</v>
      </c>
      <c r="I302" s="17">
        <v>609.0</v>
      </c>
      <c r="J302" s="125">
        <v>0.34523809523809523</v>
      </c>
      <c r="K302" s="125">
        <v>0.12648697485318416</v>
      </c>
      <c r="L302" s="101">
        <v>1.99</v>
      </c>
      <c r="M302" s="101">
        <v>1.1</v>
      </c>
      <c r="N302" s="126">
        <v>4039.56</v>
      </c>
      <c r="O302" s="126">
        <v>1940.4</v>
      </c>
      <c r="P302" s="125">
        <v>0.44723618090452255</v>
      </c>
      <c r="Q302" s="17">
        <v>1776.0</v>
      </c>
      <c r="R302" s="102">
        <v>0.9932432432432432</v>
      </c>
      <c r="S302" s="101">
        <v>2.0003448275862086</v>
      </c>
      <c r="T302" s="17" t="s">
        <v>654</v>
      </c>
      <c r="U302" s="105"/>
      <c r="V302" s="105"/>
      <c r="W302" s="105"/>
      <c r="X302" s="105"/>
      <c r="Y302" s="105"/>
      <c r="Z302" s="105"/>
    </row>
    <row r="303" ht="15.75" customHeight="1">
      <c r="A303" s="105" t="s">
        <v>700</v>
      </c>
      <c r="B303" s="17" t="s">
        <v>701</v>
      </c>
      <c r="C303" s="17" t="s">
        <v>49</v>
      </c>
      <c r="D303" s="17" t="s">
        <v>657</v>
      </c>
      <c r="E303" s="17" t="s">
        <v>309</v>
      </c>
      <c r="F303" s="106">
        <v>901.1100000000002</v>
      </c>
      <c r="G303" s="106">
        <v>790.4100000000008</v>
      </c>
      <c r="H303" s="17">
        <v>1764.0</v>
      </c>
      <c r="I303" s="17">
        <v>394.0</v>
      </c>
      <c r="J303" s="125">
        <v>0.2233560090702948</v>
      </c>
      <c r="K303" s="125">
        <v>0.12284848686619776</v>
      </c>
      <c r="L303" s="101">
        <v>1.99</v>
      </c>
      <c r="M303" s="101">
        <v>1.1</v>
      </c>
      <c r="N303" s="126">
        <v>4034.411269035534</v>
      </c>
      <c r="O303" s="126">
        <v>1940.4</v>
      </c>
      <c r="P303" s="125">
        <v>0.44723618090452255</v>
      </c>
      <c r="Q303" s="17">
        <v>1776.0</v>
      </c>
      <c r="R303" s="102">
        <v>0.9932432432432432</v>
      </c>
      <c r="S303" s="101">
        <v>2.0061167512690377</v>
      </c>
      <c r="T303" s="17" t="s">
        <v>654</v>
      </c>
      <c r="U303" s="105"/>
      <c r="V303" s="105"/>
      <c r="W303" s="105"/>
      <c r="X303" s="105"/>
      <c r="Y303" s="105"/>
      <c r="Z303" s="105"/>
    </row>
    <row r="304" ht="15.75" customHeight="1">
      <c r="A304" s="105" t="s">
        <v>702</v>
      </c>
      <c r="B304" s="17" t="s">
        <v>703</v>
      </c>
      <c r="C304" s="17" t="s">
        <v>49</v>
      </c>
      <c r="D304" s="17" t="s">
        <v>657</v>
      </c>
      <c r="E304" s="17" t="s">
        <v>309</v>
      </c>
      <c r="F304" s="106">
        <v>13402.589999999967</v>
      </c>
      <c r="G304" s="106">
        <v>12335.389999999987</v>
      </c>
      <c r="H304" s="17">
        <v>4224.0</v>
      </c>
      <c r="I304" s="17">
        <v>2456.0</v>
      </c>
      <c r="J304" s="125">
        <v>0.5814393939393939</v>
      </c>
      <c r="K304" s="125">
        <v>0.07962640056884407</v>
      </c>
      <c r="L304" s="101">
        <v>4.99</v>
      </c>
      <c r="M304" s="101">
        <v>2.42</v>
      </c>
      <c r="N304" s="126">
        <v>23050.708534201898</v>
      </c>
      <c r="O304" s="126">
        <v>10222.08</v>
      </c>
      <c r="P304" s="125">
        <v>0.5150300601202406</v>
      </c>
      <c r="Q304" s="17">
        <v>4272.0</v>
      </c>
      <c r="R304" s="102">
        <v>0.9887640449438202</v>
      </c>
      <c r="S304" s="101">
        <v>5.022552931596086</v>
      </c>
      <c r="T304" s="17" t="s">
        <v>344</v>
      </c>
      <c r="U304" s="105"/>
      <c r="V304" s="105"/>
      <c r="W304" s="105"/>
      <c r="X304" s="105"/>
      <c r="Y304" s="105"/>
      <c r="Z304" s="105"/>
    </row>
    <row r="305" ht="15.75" customHeight="1">
      <c r="A305" s="105" t="s">
        <v>704</v>
      </c>
      <c r="B305" s="17" t="s">
        <v>705</v>
      </c>
      <c r="C305" s="17" t="s">
        <v>49</v>
      </c>
      <c r="D305" s="17" t="s">
        <v>657</v>
      </c>
      <c r="E305" s="17" t="s">
        <v>309</v>
      </c>
      <c r="F305" s="106">
        <v>23547.84999999998</v>
      </c>
      <c r="G305" s="106">
        <v>21434.249999999985</v>
      </c>
      <c r="H305" s="17">
        <v>8295.0</v>
      </c>
      <c r="I305" s="17">
        <v>2965.0</v>
      </c>
      <c r="J305" s="125">
        <v>0.3574442435201929</v>
      </c>
      <c r="K305" s="125">
        <v>0.0897576636508215</v>
      </c>
      <c r="L305" s="101">
        <v>7.49</v>
      </c>
      <c r="M305" s="101">
        <v>3.93</v>
      </c>
      <c r="N305" s="126">
        <v>65878.38642495779</v>
      </c>
      <c r="O305" s="126">
        <v>32599.350000000002</v>
      </c>
      <c r="P305" s="125">
        <v>0.4753004005340454</v>
      </c>
      <c r="Q305" s="17">
        <v>8460.0</v>
      </c>
      <c r="R305" s="102">
        <v>0.9804964539007093</v>
      </c>
      <c r="S305" s="101">
        <v>7.229089376053958</v>
      </c>
      <c r="T305" s="17" t="s">
        <v>654</v>
      </c>
      <c r="U305" s="105"/>
      <c r="V305" s="105"/>
      <c r="W305" s="105"/>
      <c r="X305" s="105"/>
      <c r="Y305" s="105"/>
      <c r="Z305" s="105"/>
    </row>
    <row r="306" ht="15.75" customHeight="1">
      <c r="A306" s="105" t="s">
        <v>706</v>
      </c>
      <c r="B306" s="17" t="s">
        <v>707</v>
      </c>
      <c r="C306" s="17" t="s">
        <v>49</v>
      </c>
      <c r="D306" s="17" t="s">
        <v>657</v>
      </c>
      <c r="E306" s="17" t="s">
        <v>309</v>
      </c>
      <c r="F306" s="106">
        <v>29680.55999999997</v>
      </c>
      <c r="G306" s="106">
        <v>26725.35999999997</v>
      </c>
      <c r="H306" s="17">
        <v>17748.0</v>
      </c>
      <c r="I306" s="17">
        <v>5379.0</v>
      </c>
      <c r="J306" s="125">
        <v>0.3030764029749831</v>
      </c>
      <c r="K306" s="125">
        <v>0.09956685453374192</v>
      </c>
      <c r="L306" s="101">
        <v>4.49</v>
      </c>
      <c r="M306" s="101">
        <v>2.44</v>
      </c>
      <c r="N306" s="126">
        <v>97930.94978248734</v>
      </c>
      <c r="O306" s="126">
        <v>43305.12</v>
      </c>
      <c r="P306" s="125">
        <v>0.4565701559020045</v>
      </c>
      <c r="Q306" s="17">
        <v>17832.0</v>
      </c>
      <c r="R306" s="102">
        <v>0.9952893674293405</v>
      </c>
      <c r="S306" s="101">
        <v>4.968462539505479</v>
      </c>
      <c r="T306" s="17" t="s">
        <v>654</v>
      </c>
      <c r="U306" s="105"/>
      <c r="V306" s="105"/>
      <c r="W306" s="105"/>
      <c r="X306" s="105"/>
      <c r="Y306" s="105"/>
      <c r="Z306" s="105"/>
    </row>
    <row r="307" ht="15.75" customHeight="1">
      <c r="A307" s="105" t="s">
        <v>708</v>
      </c>
      <c r="B307" s="17" t="s">
        <v>709</v>
      </c>
      <c r="C307" s="17" t="s">
        <v>47</v>
      </c>
      <c r="D307" s="17" t="s">
        <v>657</v>
      </c>
      <c r="E307" s="17" t="s">
        <v>309</v>
      </c>
      <c r="F307" s="106">
        <v>10572.789999999986</v>
      </c>
      <c r="G307" s="106">
        <v>9411.259999999995</v>
      </c>
      <c r="H307" s="17">
        <v>14928.0</v>
      </c>
      <c r="I307" s="17">
        <v>3641.0</v>
      </c>
      <c r="J307" s="125">
        <v>0.24390407288317256</v>
      </c>
      <c r="K307" s="125">
        <v>0.10986031123289053</v>
      </c>
      <c r="L307" s="101">
        <v>2.49</v>
      </c>
      <c r="M307" s="101">
        <v>1.22</v>
      </c>
      <c r="N307" s="126">
        <v>43348.14861851134</v>
      </c>
      <c r="O307" s="126">
        <v>18212.16</v>
      </c>
      <c r="P307" s="125">
        <v>0.5100401606425703</v>
      </c>
      <c r="Q307" s="17">
        <v>14688.0</v>
      </c>
      <c r="R307" s="102">
        <v>1.0163398692810457</v>
      </c>
      <c r="S307" s="101">
        <v>2.5848008788794274</v>
      </c>
      <c r="T307" s="17" t="s">
        <v>75</v>
      </c>
      <c r="U307" s="105"/>
      <c r="V307" s="105"/>
      <c r="W307" s="105"/>
      <c r="X307" s="105"/>
      <c r="Y307" s="105"/>
      <c r="Z307" s="105"/>
    </row>
    <row r="308" ht="15.75" customHeight="1">
      <c r="A308" s="105" t="s">
        <v>710</v>
      </c>
      <c r="B308" s="17" t="s">
        <v>711</v>
      </c>
      <c r="C308" s="17" t="s">
        <v>49</v>
      </c>
      <c r="D308" s="17" t="s">
        <v>657</v>
      </c>
      <c r="E308" s="17" t="s">
        <v>309</v>
      </c>
      <c r="F308" s="106">
        <v>11243.289999999997</v>
      </c>
      <c r="G308" s="106">
        <v>10233.39</v>
      </c>
      <c r="H308" s="17">
        <v>13224.0</v>
      </c>
      <c r="I308" s="17">
        <v>3371.0</v>
      </c>
      <c r="J308" s="125">
        <v>0.2549153055051422</v>
      </c>
      <c r="K308" s="125">
        <v>0.08982246299793017</v>
      </c>
      <c r="L308" s="101">
        <v>2.99</v>
      </c>
      <c r="M308" s="101">
        <v>1.49</v>
      </c>
      <c r="N308" s="126">
        <v>44105.98248590922</v>
      </c>
      <c r="O308" s="126">
        <v>19703.76</v>
      </c>
      <c r="P308" s="125">
        <v>0.5016722408026756</v>
      </c>
      <c r="Q308" s="17">
        <v>13536.0</v>
      </c>
      <c r="R308" s="102">
        <v>0.9769503546099291</v>
      </c>
      <c r="S308" s="101">
        <v>3.035713438148917</v>
      </c>
      <c r="T308" s="17" t="s">
        <v>654</v>
      </c>
      <c r="U308" s="105"/>
      <c r="V308" s="105"/>
      <c r="W308" s="105"/>
      <c r="X308" s="105"/>
      <c r="Y308" s="105"/>
      <c r="Z308" s="105"/>
    </row>
    <row r="309" ht="15.75" customHeight="1">
      <c r="A309" s="105" t="s">
        <v>712</v>
      </c>
      <c r="B309" s="17" t="s">
        <v>713</v>
      </c>
      <c r="C309" s="17" t="s">
        <v>49</v>
      </c>
      <c r="D309" s="17" t="s">
        <v>657</v>
      </c>
      <c r="E309" s="17" t="s">
        <v>309</v>
      </c>
      <c r="F309" s="106">
        <v>10198.509999999997</v>
      </c>
      <c r="G309" s="106">
        <v>6414.399999999999</v>
      </c>
      <c r="H309" s="17">
        <v>1872.0</v>
      </c>
      <c r="I309" s="17">
        <v>3138.0</v>
      </c>
      <c r="J309" s="125">
        <v>1.6762820512820513</v>
      </c>
      <c r="K309" s="125">
        <v>0.37104537819740324</v>
      </c>
      <c r="L309" s="101">
        <v>2.49</v>
      </c>
      <c r="M309" s="101">
        <v>1.25</v>
      </c>
      <c r="N309" s="126">
        <v>6084.005965583172</v>
      </c>
      <c r="O309" s="126">
        <v>2340.0</v>
      </c>
      <c r="P309" s="125">
        <v>0.497991967871486</v>
      </c>
      <c r="Q309" s="17">
        <v>1872.0</v>
      </c>
      <c r="R309" s="102">
        <v>1.0</v>
      </c>
      <c r="S309" s="101">
        <v>2.0441045251752703</v>
      </c>
      <c r="T309" s="17" t="s">
        <v>654</v>
      </c>
      <c r="U309" s="105"/>
      <c r="V309" s="105"/>
      <c r="W309" s="105"/>
      <c r="X309" s="105"/>
      <c r="Y309" s="105"/>
      <c r="Z309" s="105"/>
    </row>
    <row r="310" ht="15.75" customHeight="1">
      <c r="A310" s="105" t="s">
        <v>714</v>
      </c>
      <c r="B310" s="17" t="s">
        <v>715</v>
      </c>
      <c r="C310" s="17" t="s">
        <v>47</v>
      </c>
      <c r="D310" s="17" t="s">
        <v>657</v>
      </c>
      <c r="E310" s="17" t="s">
        <v>309</v>
      </c>
      <c r="F310" s="106">
        <v>11707.729999999998</v>
      </c>
      <c r="G310" s="106">
        <v>10332.229999999998</v>
      </c>
      <c r="H310" s="17">
        <v>9888.0</v>
      </c>
      <c r="I310" s="17">
        <v>2600.0</v>
      </c>
      <c r="J310" s="125">
        <v>0.26294498381877024</v>
      </c>
      <c r="K310" s="125">
        <v>0.11748648115390437</v>
      </c>
      <c r="L310" s="101">
        <v>3.69</v>
      </c>
      <c r="M310" s="101">
        <v>1.95</v>
      </c>
      <c r="N310" s="126">
        <v>44525.39778461537</v>
      </c>
      <c r="O310" s="126">
        <v>19281.6</v>
      </c>
      <c r="P310" s="125">
        <v>0.4715447154471545</v>
      </c>
      <c r="Q310" s="17">
        <v>9984.0</v>
      </c>
      <c r="R310" s="102">
        <v>0.9903846153846154</v>
      </c>
      <c r="S310" s="101">
        <v>3.9739346153846147</v>
      </c>
      <c r="T310" s="17" t="s">
        <v>75</v>
      </c>
      <c r="U310" s="105"/>
      <c r="V310" s="105"/>
      <c r="W310" s="105"/>
      <c r="X310" s="105"/>
      <c r="Y310" s="105"/>
      <c r="Z310" s="105"/>
    </row>
    <row r="311" ht="15.75" customHeight="1">
      <c r="A311" s="105" t="s">
        <v>716</v>
      </c>
      <c r="B311" s="17" t="s">
        <v>717</v>
      </c>
      <c r="C311" s="17" t="s">
        <v>49</v>
      </c>
      <c r="D311" s="17" t="s">
        <v>657</v>
      </c>
      <c r="E311" s="17" t="s">
        <v>309</v>
      </c>
      <c r="F311" s="106">
        <v>813.8600000000004</v>
      </c>
      <c r="G311" s="106">
        <v>730.8600000000001</v>
      </c>
      <c r="H311" s="17">
        <v>2280.0</v>
      </c>
      <c r="I311" s="17">
        <v>104.0</v>
      </c>
      <c r="J311" s="125">
        <v>0.0456140350877193</v>
      </c>
      <c r="K311" s="125">
        <v>0.10198314206374581</v>
      </c>
      <c r="L311" s="101">
        <v>6.99</v>
      </c>
      <c r="M311" s="101">
        <v>3.56</v>
      </c>
      <c r="N311" s="126">
        <v>17842.315384615395</v>
      </c>
      <c r="O311" s="126">
        <v>8116.8</v>
      </c>
      <c r="P311" s="125">
        <v>0.4907010014306152</v>
      </c>
      <c r="Q311" s="17">
        <v>2400.0</v>
      </c>
      <c r="R311" s="102">
        <v>0.95</v>
      </c>
      <c r="S311" s="101">
        <v>7.027500000000002</v>
      </c>
      <c r="T311" s="17" t="s">
        <v>654</v>
      </c>
      <c r="U311" s="105"/>
      <c r="V311" s="105"/>
      <c r="W311" s="105"/>
      <c r="X311" s="105"/>
      <c r="Y311" s="105"/>
      <c r="Z311" s="105"/>
    </row>
    <row r="312" ht="15.75" customHeight="1">
      <c r="A312" s="105" t="s">
        <v>718</v>
      </c>
      <c r="B312" s="17" t="s">
        <v>719</v>
      </c>
      <c r="C312" s="17" t="s">
        <v>49</v>
      </c>
      <c r="D312" s="17" t="s">
        <v>657</v>
      </c>
      <c r="E312" s="17" t="s">
        <v>309</v>
      </c>
      <c r="F312" s="106">
        <v>3529.480000000003</v>
      </c>
      <c r="G312" s="106">
        <v>3107.88</v>
      </c>
      <c r="H312" s="17">
        <v>4620.0</v>
      </c>
      <c r="I312" s="17">
        <v>632.0</v>
      </c>
      <c r="J312" s="125">
        <v>0.1367965367965368</v>
      </c>
      <c r="K312" s="125">
        <v>0.11945102394687113</v>
      </c>
      <c r="L312" s="101">
        <v>4.49</v>
      </c>
      <c r="M312" s="101">
        <v>2.44</v>
      </c>
      <c r="N312" s="126">
        <v>25800.94556962028</v>
      </c>
      <c r="O312" s="126">
        <v>11272.8</v>
      </c>
      <c r="P312" s="125">
        <v>0.4565701559020045</v>
      </c>
      <c r="Q312" s="17">
        <v>4632.0</v>
      </c>
      <c r="R312" s="102">
        <v>0.9974093264248705</v>
      </c>
      <c r="S312" s="101">
        <v>4.91753164556962</v>
      </c>
      <c r="T312" s="17" t="s">
        <v>344</v>
      </c>
      <c r="U312" s="105"/>
      <c r="V312" s="105"/>
      <c r="W312" s="105"/>
      <c r="X312" s="105"/>
      <c r="Y312" s="105"/>
      <c r="Z312" s="105"/>
    </row>
    <row r="313" ht="15.75" customHeight="1">
      <c r="A313" s="105" t="s">
        <v>720</v>
      </c>
      <c r="B313" s="17" t="s">
        <v>721</v>
      </c>
      <c r="C313" s="17" t="s">
        <v>46</v>
      </c>
      <c r="D313" s="17" t="s">
        <v>657</v>
      </c>
      <c r="E313" s="17" t="s">
        <v>309</v>
      </c>
      <c r="F313" s="106">
        <v>2267.0600000000013</v>
      </c>
      <c r="G313" s="106">
        <v>2208.0600000000013</v>
      </c>
      <c r="H313" s="17">
        <v>2172.0</v>
      </c>
      <c r="I313" s="17">
        <v>244.0</v>
      </c>
      <c r="J313" s="125">
        <v>0.11233885819521179</v>
      </c>
      <c r="K313" s="125">
        <v>0.02602489567986732</v>
      </c>
      <c r="L313" s="101">
        <v>7.99</v>
      </c>
      <c r="M313" s="101">
        <v>3.97</v>
      </c>
      <c r="N313" s="126">
        <v>20180.55049180329</v>
      </c>
      <c r="O313" s="126">
        <v>8622.84</v>
      </c>
      <c r="P313" s="125">
        <v>0.5031289111389236</v>
      </c>
      <c r="Q313" s="17">
        <v>2184.0</v>
      </c>
      <c r="R313" s="102">
        <v>0.9945054945054945</v>
      </c>
      <c r="S313" s="101">
        <v>9.049426229508201</v>
      </c>
      <c r="T313" s="17" t="s">
        <v>722</v>
      </c>
      <c r="U313" s="105"/>
      <c r="V313" s="105"/>
      <c r="W313" s="105"/>
      <c r="X313" s="105"/>
      <c r="Y313" s="105"/>
      <c r="Z313" s="105"/>
    </row>
    <row r="314" ht="15.75" customHeight="1">
      <c r="A314" s="105" t="s">
        <v>723</v>
      </c>
      <c r="B314" s="17" t="s">
        <v>724</v>
      </c>
      <c r="C314" s="17" t="s">
        <v>49</v>
      </c>
      <c r="D314" s="17" t="s">
        <v>657</v>
      </c>
      <c r="E314" s="17" t="s">
        <v>309</v>
      </c>
      <c r="F314" s="106">
        <v>22037.529999999984</v>
      </c>
      <c r="G314" s="106">
        <v>19105.52999999999</v>
      </c>
      <c r="H314" s="17">
        <v>24642.0</v>
      </c>
      <c r="I314" s="17">
        <v>3897.0</v>
      </c>
      <c r="J314" s="125">
        <v>0.1581446311176041</v>
      </c>
      <c r="K314" s="125">
        <v>0.13304576329561413</v>
      </c>
      <c r="L314" s="101">
        <v>4.49</v>
      </c>
      <c r="M314" s="101">
        <v>2.44</v>
      </c>
      <c r="N314" s="126">
        <v>139350.47838337172</v>
      </c>
      <c r="O314" s="126">
        <v>60126.479999999996</v>
      </c>
      <c r="P314" s="125">
        <v>0.4565701559020045</v>
      </c>
      <c r="Q314" s="17">
        <v>24612.0</v>
      </c>
      <c r="R314" s="102">
        <v>1.00121891760117</v>
      </c>
      <c r="S314" s="101">
        <v>4.902625096227865</v>
      </c>
      <c r="T314" s="17" t="s">
        <v>654</v>
      </c>
      <c r="U314" s="105"/>
      <c r="V314" s="105"/>
      <c r="W314" s="105"/>
      <c r="X314" s="105"/>
      <c r="Y314" s="105"/>
      <c r="Z314" s="105"/>
    </row>
    <row r="315" ht="15.75" customHeight="1">
      <c r="A315" s="105" t="s">
        <v>725</v>
      </c>
      <c r="B315" s="17" t="s">
        <v>726</v>
      </c>
      <c r="C315" s="17" t="s">
        <v>47</v>
      </c>
      <c r="D315" s="17" t="s">
        <v>657</v>
      </c>
      <c r="E315" s="17" t="s">
        <v>309</v>
      </c>
      <c r="F315" s="106">
        <v>11990.889999999996</v>
      </c>
      <c r="G315" s="106">
        <v>11490.489999999994</v>
      </c>
      <c r="H315" s="17">
        <v>4104.0</v>
      </c>
      <c r="I315" s="17">
        <v>1561.0</v>
      </c>
      <c r="J315" s="125">
        <v>0.3803606237816764</v>
      </c>
      <c r="K315" s="125">
        <v>0.04173168130138816</v>
      </c>
      <c r="L315" s="101">
        <v>8.99</v>
      </c>
      <c r="M315" s="101">
        <v>4.98</v>
      </c>
      <c r="N315" s="126">
        <v>31525.056092248546</v>
      </c>
      <c r="O315" s="126">
        <v>20437.920000000002</v>
      </c>
      <c r="P315" s="125">
        <v>0.44605116796440486</v>
      </c>
      <c r="Q315" s="17">
        <v>4104.0</v>
      </c>
      <c r="R315" s="102">
        <v>1.0</v>
      </c>
      <c r="S315" s="101">
        <v>7.360980140935294</v>
      </c>
      <c r="T315" s="17" t="s">
        <v>75</v>
      </c>
      <c r="U315" s="105"/>
      <c r="V315" s="105"/>
      <c r="W315" s="105"/>
      <c r="X315" s="105"/>
      <c r="Y315" s="105"/>
      <c r="Z315" s="105"/>
    </row>
    <row r="316" ht="15.75" customHeight="1">
      <c r="A316" s="105" t="s">
        <v>727</v>
      </c>
      <c r="B316" s="17" t="s">
        <v>728</v>
      </c>
      <c r="C316" s="17" t="s">
        <v>49</v>
      </c>
      <c r="D316" s="17" t="s">
        <v>657</v>
      </c>
      <c r="E316" s="17" t="s">
        <v>309</v>
      </c>
      <c r="F316" s="106">
        <v>1050.63</v>
      </c>
      <c r="G316" s="106">
        <v>911.0300000000002</v>
      </c>
      <c r="H316" s="17">
        <v>2310.0</v>
      </c>
      <c r="I316" s="17">
        <v>187.0</v>
      </c>
      <c r="J316" s="125">
        <v>0.08095238095238096</v>
      </c>
      <c r="K316" s="125">
        <v>0.13287265735796605</v>
      </c>
      <c r="L316" s="101">
        <v>4.49</v>
      </c>
      <c r="M316" s="101">
        <v>2.44</v>
      </c>
      <c r="N316" s="126">
        <v>12978.370588235295</v>
      </c>
      <c r="O316" s="126">
        <v>5636.4</v>
      </c>
      <c r="P316" s="125">
        <v>0.4565701559020045</v>
      </c>
      <c r="Q316" s="17">
        <v>2316.0</v>
      </c>
      <c r="R316" s="102">
        <v>0.9974093264248705</v>
      </c>
      <c r="S316" s="101">
        <v>4.871818181818183</v>
      </c>
      <c r="T316" s="17" t="s">
        <v>344</v>
      </c>
      <c r="U316" s="105"/>
      <c r="V316" s="105"/>
      <c r="W316" s="105"/>
      <c r="X316" s="105"/>
      <c r="Y316" s="105"/>
      <c r="Z316" s="105"/>
    </row>
    <row r="317" ht="15.75" customHeight="1">
      <c r="A317" s="105" t="s">
        <v>729</v>
      </c>
      <c r="B317" s="17" t="s">
        <v>730</v>
      </c>
      <c r="C317" s="17" t="s">
        <v>47</v>
      </c>
      <c r="D317" s="17" t="s">
        <v>298</v>
      </c>
      <c r="E317" s="17" t="s">
        <v>309</v>
      </c>
      <c r="F317" s="106">
        <v>738.1500000000004</v>
      </c>
      <c r="G317" s="106">
        <v>595.75</v>
      </c>
      <c r="H317" s="17">
        <v>1200.0</v>
      </c>
      <c r="I317" s="17">
        <v>185.0</v>
      </c>
      <c r="J317" s="125">
        <v>0.15416666666666667</v>
      </c>
      <c r="K317" s="125">
        <v>0.19291471923050918</v>
      </c>
      <c r="L317" s="101">
        <v>2.99</v>
      </c>
      <c r="M317" s="101">
        <v>1.6</v>
      </c>
      <c r="N317" s="126">
        <v>4788.000000000003</v>
      </c>
      <c r="O317" s="126">
        <v>1920.0</v>
      </c>
      <c r="P317" s="125">
        <v>0.46488294314381273</v>
      </c>
      <c r="Q317" s="17">
        <v>1200.0</v>
      </c>
      <c r="R317" s="102">
        <v>1.0</v>
      </c>
      <c r="S317" s="101">
        <v>3.2202702702702704</v>
      </c>
      <c r="T317" s="17" t="s">
        <v>75</v>
      </c>
      <c r="U317" s="105"/>
      <c r="V317" s="105"/>
      <c r="W317" s="105"/>
      <c r="X317" s="105"/>
      <c r="Y317" s="105"/>
      <c r="Z317" s="105"/>
    </row>
    <row r="318" ht="15.75" customHeight="1">
      <c r="A318" s="105" t="s">
        <v>731</v>
      </c>
      <c r="B318" s="17" t="s">
        <v>732</v>
      </c>
      <c r="C318" s="17" t="s">
        <v>47</v>
      </c>
      <c r="D318" s="17" t="s">
        <v>298</v>
      </c>
      <c r="E318" s="17" t="s">
        <v>309</v>
      </c>
      <c r="F318" s="106">
        <v>534.6600000000003</v>
      </c>
      <c r="G318" s="106">
        <v>432.2599999999998</v>
      </c>
      <c r="H318" s="17">
        <v>1200.0</v>
      </c>
      <c r="I318" s="17">
        <v>134.0</v>
      </c>
      <c r="J318" s="125">
        <v>0.11166666666666666</v>
      </c>
      <c r="K318" s="125">
        <v>0.1915235850821091</v>
      </c>
      <c r="L318" s="101">
        <v>2.99</v>
      </c>
      <c r="M318" s="101">
        <v>1.6</v>
      </c>
      <c r="N318" s="126">
        <v>4788.000000000003</v>
      </c>
      <c r="O318" s="126">
        <v>1920.0</v>
      </c>
      <c r="P318" s="125">
        <v>0.46488294314381273</v>
      </c>
      <c r="Q318" s="17">
        <v>1200.0</v>
      </c>
      <c r="R318" s="102">
        <v>1.0</v>
      </c>
      <c r="S318" s="101">
        <v>3.2258208955223866</v>
      </c>
      <c r="T318" s="17" t="s">
        <v>75</v>
      </c>
      <c r="U318" s="105"/>
      <c r="V318" s="105"/>
      <c r="W318" s="105"/>
      <c r="X318" s="105"/>
      <c r="Y318" s="105"/>
      <c r="Z318" s="105"/>
    </row>
    <row r="319" ht="15.75" customHeight="1">
      <c r="A319" s="105" t="s">
        <v>733</v>
      </c>
      <c r="B319" s="17" t="s">
        <v>734</v>
      </c>
      <c r="C319" s="17" t="s">
        <v>47</v>
      </c>
      <c r="D319" s="17" t="s">
        <v>298</v>
      </c>
      <c r="E319" s="17" t="s">
        <v>309</v>
      </c>
      <c r="F319" s="106">
        <v>207.48000000000002</v>
      </c>
      <c r="G319" s="106">
        <v>166.67999999999995</v>
      </c>
      <c r="H319" s="17">
        <v>1200.0</v>
      </c>
      <c r="I319" s="17">
        <v>52.0</v>
      </c>
      <c r="J319" s="125">
        <v>0.043333333333333335</v>
      </c>
      <c r="K319" s="125">
        <v>0.1966454598033549</v>
      </c>
      <c r="L319" s="101">
        <v>2.99</v>
      </c>
      <c r="M319" s="101">
        <v>1.6</v>
      </c>
      <c r="N319" s="126">
        <v>4788.0</v>
      </c>
      <c r="O319" s="126">
        <v>1920.0</v>
      </c>
      <c r="P319" s="125">
        <v>0.46488294314381273</v>
      </c>
      <c r="Q319" s="17">
        <v>1200.0</v>
      </c>
      <c r="R319" s="102">
        <v>1.0</v>
      </c>
      <c r="S319" s="101">
        <v>3.2053846153846144</v>
      </c>
      <c r="T319" s="17" t="s">
        <v>75</v>
      </c>
      <c r="U319" s="105"/>
      <c r="V319" s="105"/>
      <c r="W319" s="105"/>
      <c r="X319" s="105"/>
      <c r="Y319" s="105"/>
      <c r="Z319" s="105"/>
    </row>
    <row r="320" ht="15.75" customHeight="1">
      <c r="A320" s="105" t="s">
        <v>735</v>
      </c>
      <c r="B320" s="17" t="s">
        <v>736</v>
      </c>
      <c r="C320" s="17" t="s">
        <v>49</v>
      </c>
      <c r="D320" s="17" t="s">
        <v>737</v>
      </c>
      <c r="E320" s="17" t="s">
        <v>309</v>
      </c>
      <c r="F320" s="106">
        <v>8559.959999999992</v>
      </c>
      <c r="G320" s="106">
        <v>7462.259999999992</v>
      </c>
      <c r="H320" s="17">
        <v>7140.0</v>
      </c>
      <c r="I320" s="17">
        <v>2604.0</v>
      </c>
      <c r="J320" s="125">
        <v>0.36470588235294116</v>
      </c>
      <c r="K320" s="125">
        <v>0.12823658054476905</v>
      </c>
      <c r="L320" s="101">
        <v>2.49</v>
      </c>
      <c r="M320" s="101">
        <v>1.28</v>
      </c>
      <c r="N320" s="126">
        <v>23470.858064516106</v>
      </c>
      <c r="O320" s="126">
        <v>9139.2</v>
      </c>
      <c r="P320" s="125">
        <v>0.48594377510040165</v>
      </c>
      <c r="Q320" s="17">
        <v>6984.0</v>
      </c>
      <c r="R320" s="102">
        <v>1.02233676975945</v>
      </c>
      <c r="S320" s="101">
        <v>2.865691244239628</v>
      </c>
      <c r="T320" s="17" t="s">
        <v>350</v>
      </c>
      <c r="U320" s="105"/>
      <c r="V320" s="105"/>
      <c r="W320" s="105"/>
      <c r="X320" s="105"/>
      <c r="Y320" s="105"/>
      <c r="Z320" s="105"/>
    </row>
    <row r="321" ht="15.75" customHeight="1">
      <c r="A321" s="105" t="s">
        <v>738</v>
      </c>
      <c r="B321" s="17" t="s">
        <v>739</v>
      </c>
      <c r="C321" s="17" t="s">
        <v>48</v>
      </c>
      <c r="D321" s="17" t="s">
        <v>737</v>
      </c>
      <c r="E321" s="17" t="s">
        <v>309</v>
      </c>
      <c r="F321" s="106">
        <v>1531.6399999999999</v>
      </c>
      <c r="G321" s="106">
        <v>1364.5400000000018</v>
      </c>
      <c r="H321" s="17">
        <v>2484.0</v>
      </c>
      <c r="I321" s="17">
        <v>661.0</v>
      </c>
      <c r="J321" s="125">
        <v>0.26610305958132047</v>
      </c>
      <c r="K321" s="125">
        <v>0.10909874383014162</v>
      </c>
      <c r="L321" s="101">
        <v>2.49</v>
      </c>
      <c r="M321" s="101">
        <v>1.25</v>
      </c>
      <c r="N321" s="126">
        <v>5755.8150680786675</v>
      </c>
      <c r="O321" s="126">
        <v>3105.0</v>
      </c>
      <c r="P321" s="125">
        <v>0.497991967871486</v>
      </c>
      <c r="Q321" s="17">
        <v>2448.0</v>
      </c>
      <c r="R321" s="102">
        <v>1.0147058823529411</v>
      </c>
      <c r="S321" s="101">
        <v>2.0643570347957665</v>
      </c>
      <c r="T321" s="17" t="s">
        <v>92</v>
      </c>
      <c r="U321" s="105"/>
      <c r="V321" s="105"/>
      <c r="W321" s="105"/>
      <c r="X321" s="105"/>
      <c r="Y321" s="105"/>
      <c r="Z321" s="105"/>
    </row>
    <row r="322" ht="15.75" customHeight="1">
      <c r="A322" s="105" t="s">
        <v>740</v>
      </c>
      <c r="B322" s="17" t="s">
        <v>741</v>
      </c>
      <c r="C322" s="17" t="s">
        <v>47</v>
      </c>
      <c r="D322" s="17" t="s">
        <v>742</v>
      </c>
      <c r="E322" s="17" t="s">
        <v>309</v>
      </c>
      <c r="F322" s="106">
        <v>3523.970000000002</v>
      </c>
      <c r="G322" s="106">
        <v>3219.6700000000005</v>
      </c>
      <c r="H322" s="17">
        <v>4344.0</v>
      </c>
      <c r="I322" s="17">
        <v>780.0</v>
      </c>
      <c r="J322" s="125">
        <v>0.17955801104972377</v>
      </c>
      <c r="K322" s="125">
        <v>0.08635147291265288</v>
      </c>
      <c r="L322" s="101">
        <v>3.99</v>
      </c>
      <c r="M322" s="101">
        <v>2.09</v>
      </c>
      <c r="N322" s="126">
        <v>19625.802153846165</v>
      </c>
      <c r="O322" s="126">
        <v>9078.96</v>
      </c>
      <c r="P322" s="125">
        <v>0.4761904761904763</v>
      </c>
      <c r="Q322" s="17">
        <v>4380.0</v>
      </c>
      <c r="R322" s="102">
        <v>0.9917808219178083</v>
      </c>
      <c r="S322" s="101">
        <v>4.127782051282052</v>
      </c>
      <c r="T322" s="17" t="s">
        <v>183</v>
      </c>
      <c r="U322" s="105"/>
      <c r="V322" s="105"/>
      <c r="W322" s="105"/>
      <c r="X322" s="105"/>
      <c r="Y322" s="105"/>
      <c r="Z322" s="105"/>
    </row>
    <row r="323" ht="15.75" customHeight="1">
      <c r="A323" s="105" t="s">
        <v>743</v>
      </c>
      <c r="B323" s="17" t="s">
        <v>744</v>
      </c>
      <c r="C323" s="17" t="s">
        <v>49</v>
      </c>
      <c r="D323" s="17" t="s">
        <v>742</v>
      </c>
      <c r="E323" s="17" t="s">
        <v>309</v>
      </c>
      <c r="F323" s="106">
        <v>904.6700000000003</v>
      </c>
      <c r="G323" s="106">
        <v>793.4699999999998</v>
      </c>
      <c r="H323" s="17">
        <v>1792.0</v>
      </c>
      <c r="I323" s="17">
        <v>233.0</v>
      </c>
      <c r="J323" s="125">
        <v>0.13002232142857142</v>
      </c>
      <c r="K323" s="125">
        <v>0.12291774901345298</v>
      </c>
      <c r="L323" s="101">
        <v>3.49</v>
      </c>
      <c r="M323" s="101">
        <v>1.7</v>
      </c>
      <c r="N323" s="126">
        <v>6957.805321888414</v>
      </c>
      <c r="O323" s="126">
        <v>3046.4</v>
      </c>
      <c r="P323" s="125">
        <v>0.512893982808023</v>
      </c>
      <c r="Q323" s="17">
        <v>1832.0</v>
      </c>
      <c r="R323" s="102">
        <v>0.9781659388646288</v>
      </c>
      <c r="S323" s="101">
        <v>3.405450643776823</v>
      </c>
      <c r="T323" s="17" t="s">
        <v>654</v>
      </c>
      <c r="U323" s="105"/>
      <c r="V323" s="105"/>
      <c r="W323" s="105"/>
      <c r="X323" s="105"/>
      <c r="Y323" s="105"/>
      <c r="Z323" s="105"/>
    </row>
    <row r="324" ht="15.75" customHeight="1">
      <c r="A324" s="105" t="s">
        <v>745</v>
      </c>
      <c r="B324" s="17" t="s">
        <v>746</v>
      </c>
      <c r="C324" s="17" t="s">
        <v>49</v>
      </c>
      <c r="D324" s="17" t="s">
        <v>742</v>
      </c>
      <c r="E324" s="17" t="s">
        <v>309</v>
      </c>
      <c r="F324" s="106">
        <v>1530.0400000000009</v>
      </c>
      <c r="G324" s="106">
        <v>1340.3400000000001</v>
      </c>
      <c r="H324" s="17">
        <v>1792.0</v>
      </c>
      <c r="I324" s="17">
        <v>396.0</v>
      </c>
      <c r="J324" s="125">
        <v>0.22098214285714285</v>
      </c>
      <c r="K324" s="125">
        <v>0.12398368670100168</v>
      </c>
      <c r="L324" s="101">
        <v>3.49</v>
      </c>
      <c r="M324" s="101">
        <v>1.7</v>
      </c>
      <c r="N324" s="126">
        <v>6923.817373737378</v>
      </c>
      <c r="O324" s="126">
        <v>3046.4</v>
      </c>
      <c r="P324" s="125">
        <v>0.512893982808023</v>
      </c>
      <c r="Q324" s="17">
        <v>1832.0</v>
      </c>
      <c r="R324" s="102">
        <v>0.9781659388646288</v>
      </c>
      <c r="S324" s="101">
        <v>3.38469696969697</v>
      </c>
      <c r="T324" s="17" t="s">
        <v>654</v>
      </c>
      <c r="U324" s="105"/>
      <c r="V324" s="105"/>
      <c r="W324" s="105"/>
      <c r="X324" s="105"/>
      <c r="Y324" s="105"/>
      <c r="Z324" s="105"/>
    </row>
    <row r="325" ht="15.75" customHeight="1">
      <c r="A325" s="105" t="s">
        <v>747</v>
      </c>
      <c r="B325" s="17" t="s">
        <v>748</v>
      </c>
      <c r="C325" s="17" t="s">
        <v>49</v>
      </c>
      <c r="D325" s="17" t="s">
        <v>742</v>
      </c>
      <c r="E325" s="17" t="s">
        <v>309</v>
      </c>
      <c r="F325" s="106">
        <v>1370.7100000000007</v>
      </c>
      <c r="G325" s="106">
        <v>1210.9099999999999</v>
      </c>
      <c r="H325" s="17">
        <v>1344.0</v>
      </c>
      <c r="I325" s="17">
        <v>355.0</v>
      </c>
      <c r="J325" s="125">
        <v>0.26413690476190477</v>
      </c>
      <c r="K325" s="125">
        <v>0.11658191740047186</v>
      </c>
      <c r="L325" s="101">
        <v>3.49</v>
      </c>
      <c r="M325" s="101">
        <v>1.7</v>
      </c>
      <c r="N325" s="126">
        <v>5189.392225352116</v>
      </c>
      <c r="O325" s="126">
        <v>2284.7999999999997</v>
      </c>
      <c r="P325" s="125">
        <v>0.512893982808023</v>
      </c>
      <c r="Q325" s="17">
        <v>1374.0</v>
      </c>
      <c r="R325" s="102">
        <v>0.9781659388646288</v>
      </c>
      <c r="S325" s="101">
        <v>3.411014084507042</v>
      </c>
      <c r="T325" s="17" t="s">
        <v>654</v>
      </c>
      <c r="U325" s="105"/>
      <c r="V325" s="105"/>
      <c r="W325" s="105"/>
      <c r="X325" s="105"/>
      <c r="Y325" s="105"/>
      <c r="Z325" s="105"/>
    </row>
    <row r="326" ht="15.75" customHeight="1">
      <c r="A326" s="105" t="s">
        <v>749</v>
      </c>
      <c r="B326" s="17" t="s">
        <v>750</v>
      </c>
      <c r="C326" s="17" t="s">
        <v>49</v>
      </c>
      <c r="D326" s="17" t="s">
        <v>742</v>
      </c>
      <c r="E326" s="17" t="s">
        <v>309</v>
      </c>
      <c r="F326" s="106">
        <v>1247.6500000000005</v>
      </c>
      <c r="G326" s="106">
        <v>1096.7499999999998</v>
      </c>
      <c r="H326" s="17">
        <v>1344.0</v>
      </c>
      <c r="I326" s="17">
        <v>323.0</v>
      </c>
      <c r="J326" s="125">
        <v>0.24032738095238096</v>
      </c>
      <c r="K326" s="125">
        <v>0.12094738107642422</v>
      </c>
      <c r="L326" s="101">
        <v>3.49</v>
      </c>
      <c r="M326" s="101">
        <v>1.7</v>
      </c>
      <c r="N326" s="126">
        <v>5191.460061919507</v>
      </c>
      <c r="O326" s="126">
        <v>2284.7999999999997</v>
      </c>
      <c r="P326" s="125">
        <v>0.512893982808023</v>
      </c>
      <c r="Q326" s="17">
        <v>1374.0</v>
      </c>
      <c r="R326" s="102">
        <v>0.9781659388646288</v>
      </c>
      <c r="S326" s="101">
        <v>3.395510835913312</v>
      </c>
      <c r="T326" s="17" t="s">
        <v>654</v>
      </c>
      <c r="U326" s="105"/>
      <c r="V326" s="105"/>
      <c r="W326" s="105"/>
      <c r="X326" s="105"/>
      <c r="Y326" s="105"/>
      <c r="Z326" s="105"/>
    </row>
    <row r="327" ht="15.75" customHeight="1">
      <c r="A327" s="105" t="s">
        <v>751</v>
      </c>
      <c r="B327" s="17" t="s">
        <v>752</v>
      </c>
      <c r="C327" s="17" t="s">
        <v>49</v>
      </c>
      <c r="D327" s="17" t="s">
        <v>742</v>
      </c>
      <c r="E327" s="17" t="s">
        <v>309</v>
      </c>
      <c r="F327" s="106">
        <v>6934.5399999999945</v>
      </c>
      <c r="G327" s="106">
        <v>5880.24</v>
      </c>
      <c r="H327" s="17">
        <v>11376.0</v>
      </c>
      <c r="I327" s="17">
        <v>1884.0</v>
      </c>
      <c r="J327" s="125">
        <v>0.16561181434599156</v>
      </c>
      <c r="K327" s="125">
        <v>0.15203603988151992</v>
      </c>
      <c r="L327" s="101">
        <v>2.99</v>
      </c>
      <c r="M327" s="101">
        <v>1.5</v>
      </c>
      <c r="N327" s="126">
        <v>41872.25426751589</v>
      </c>
      <c r="O327" s="126">
        <v>17064.0</v>
      </c>
      <c r="P327" s="125">
        <v>0.49832775919732447</v>
      </c>
      <c r="Q327" s="17">
        <v>11208.0</v>
      </c>
      <c r="R327" s="102">
        <v>1.0149892933618843</v>
      </c>
      <c r="S327" s="101">
        <v>3.1211464968152867</v>
      </c>
      <c r="T327" s="17" t="s">
        <v>654</v>
      </c>
      <c r="U327" s="105"/>
      <c r="V327" s="105"/>
      <c r="W327" s="105"/>
      <c r="X327" s="105"/>
      <c r="Y327" s="105"/>
      <c r="Z327" s="105"/>
    </row>
    <row r="328" ht="15.75" customHeight="1">
      <c r="A328" s="105" t="s">
        <v>753</v>
      </c>
      <c r="B328" s="17" t="s">
        <v>754</v>
      </c>
      <c r="C328" s="17" t="s">
        <v>49</v>
      </c>
      <c r="D328" s="17" t="s">
        <v>742</v>
      </c>
      <c r="E328" s="17" t="s">
        <v>309</v>
      </c>
      <c r="F328" s="106">
        <v>1999.0</v>
      </c>
      <c r="G328" s="106">
        <v>1759.3000000000027</v>
      </c>
      <c r="H328" s="17">
        <v>5724.0</v>
      </c>
      <c r="I328" s="17">
        <v>1175.0</v>
      </c>
      <c r="J328" s="125">
        <v>0.20527603074772885</v>
      </c>
      <c r="K328" s="125">
        <v>0.11990995497748735</v>
      </c>
      <c r="L328" s="101">
        <v>1.49</v>
      </c>
      <c r="M328" s="101">
        <v>0.72</v>
      </c>
      <c r="N328" s="126">
        <v>9738.107234042554</v>
      </c>
      <c r="O328" s="126">
        <v>4121.28</v>
      </c>
      <c r="P328" s="125">
        <v>0.5167785234899329</v>
      </c>
      <c r="Q328" s="17">
        <v>5712.0</v>
      </c>
      <c r="R328" s="102">
        <v>1.0021008403361344</v>
      </c>
      <c r="S328" s="101">
        <v>1.4972765957446832</v>
      </c>
      <c r="T328" s="17" t="s">
        <v>363</v>
      </c>
      <c r="U328" s="105"/>
      <c r="V328" s="105"/>
      <c r="W328" s="105"/>
      <c r="X328" s="105"/>
      <c r="Y328" s="105"/>
      <c r="Z328" s="105"/>
    </row>
    <row r="329" ht="15.75" customHeight="1">
      <c r="A329" s="105" t="s">
        <v>755</v>
      </c>
      <c r="B329" s="17" t="s">
        <v>756</v>
      </c>
      <c r="C329" s="17" t="s">
        <v>49</v>
      </c>
      <c r="D329" s="17" t="s">
        <v>757</v>
      </c>
      <c r="E329" s="17" t="s">
        <v>309</v>
      </c>
      <c r="F329" s="106">
        <v>0.0</v>
      </c>
      <c r="G329" s="106">
        <v>0.0</v>
      </c>
      <c r="H329" s="17">
        <v>0.0</v>
      </c>
      <c r="I329" s="17">
        <v>0.0</v>
      </c>
      <c r="J329" s="125" t="s">
        <v>322</v>
      </c>
      <c r="K329" s="125" t="s">
        <v>322</v>
      </c>
      <c r="L329" s="101">
        <v>2.99</v>
      </c>
      <c r="M329" s="101">
        <v>1.68</v>
      </c>
      <c r="N329" s="126" t="s">
        <v>322</v>
      </c>
      <c r="O329" s="126">
        <v>0.0</v>
      </c>
      <c r="P329" s="125">
        <v>0.4381270903010034</v>
      </c>
      <c r="Q329" s="17">
        <v>1872.0</v>
      </c>
      <c r="R329" s="102">
        <v>0.0</v>
      </c>
      <c r="S329" s="101" t="s">
        <v>322</v>
      </c>
      <c r="T329" s="17" t="s">
        <v>350</v>
      </c>
      <c r="U329" s="105"/>
      <c r="V329" s="105"/>
      <c r="W329" s="105"/>
      <c r="X329" s="105"/>
      <c r="Y329" s="105"/>
      <c r="Z329" s="105"/>
    </row>
    <row r="330" ht="15.75" customHeight="1">
      <c r="A330" s="105" t="s">
        <v>758</v>
      </c>
      <c r="B330" s="17" t="s">
        <v>759</v>
      </c>
      <c r="C330" s="17" t="s">
        <v>49</v>
      </c>
      <c r="D330" s="17" t="s">
        <v>757</v>
      </c>
      <c r="E330" s="17" t="s">
        <v>309</v>
      </c>
      <c r="F330" s="106">
        <v>0.0</v>
      </c>
      <c r="G330" s="106">
        <v>0.0</v>
      </c>
      <c r="H330" s="17">
        <v>0.0</v>
      </c>
      <c r="I330" s="17">
        <v>0.0</v>
      </c>
      <c r="J330" s="125" t="s">
        <v>322</v>
      </c>
      <c r="K330" s="125" t="s">
        <v>322</v>
      </c>
      <c r="L330" s="101">
        <v>2.99</v>
      </c>
      <c r="M330" s="101">
        <v>1.68</v>
      </c>
      <c r="N330" s="126" t="s">
        <v>322</v>
      </c>
      <c r="O330" s="126">
        <v>0.0</v>
      </c>
      <c r="P330" s="125">
        <v>0.4381270903010034</v>
      </c>
      <c r="Q330" s="17">
        <v>1872.0</v>
      </c>
      <c r="R330" s="102">
        <v>0.0</v>
      </c>
      <c r="S330" s="101" t="s">
        <v>322</v>
      </c>
      <c r="T330" s="17" t="s">
        <v>350</v>
      </c>
      <c r="U330" s="105"/>
      <c r="V330" s="105"/>
      <c r="W330" s="105"/>
      <c r="X330" s="105"/>
      <c r="Y330" s="105"/>
      <c r="Z330" s="105"/>
    </row>
    <row r="331" ht="15.75" customHeight="1">
      <c r="A331" s="105" t="s">
        <v>760</v>
      </c>
      <c r="B331" s="17" t="s">
        <v>761</v>
      </c>
      <c r="C331" s="17" t="s">
        <v>49</v>
      </c>
      <c r="D331" s="17" t="s">
        <v>757</v>
      </c>
      <c r="E331" s="17" t="s">
        <v>309</v>
      </c>
      <c r="F331" s="106">
        <v>0.0</v>
      </c>
      <c r="G331" s="106">
        <v>0.0</v>
      </c>
      <c r="H331" s="17">
        <v>0.0</v>
      </c>
      <c r="I331" s="17">
        <v>0.0</v>
      </c>
      <c r="J331" s="125" t="s">
        <v>322</v>
      </c>
      <c r="K331" s="125" t="s">
        <v>322</v>
      </c>
      <c r="L331" s="101">
        <v>2.99</v>
      </c>
      <c r="M331" s="101">
        <v>1.68</v>
      </c>
      <c r="N331" s="126" t="s">
        <v>322</v>
      </c>
      <c r="O331" s="126">
        <v>0.0</v>
      </c>
      <c r="P331" s="125">
        <v>0.4381270903010034</v>
      </c>
      <c r="Q331" s="17">
        <v>1872.0</v>
      </c>
      <c r="R331" s="102">
        <v>0.0</v>
      </c>
      <c r="S331" s="101" t="s">
        <v>322</v>
      </c>
      <c r="T331" s="17" t="s">
        <v>350</v>
      </c>
      <c r="U331" s="105"/>
      <c r="V331" s="105"/>
      <c r="W331" s="105"/>
      <c r="X331" s="105"/>
      <c r="Y331" s="105"/>
      <c r="Z331" s="105"/>
    </row>
    <row r="332" ht="15.75" customHeight="1">
      <c r="A332" s="105" t="s">
        <v>762</v>
      </c>
      <c r="B332" s="17" t="s">
        <v>763</v>
      </c>
      <c r="C332" s="17" t="s">
        <v>49</v>
      </c>
      <c r="D332" s="17" t="s">
        <v>657</v>
      </c>
      <c r="E332" s="17" t="s">
        <v>309</v>
      </c>
      <c r="F332" s="106">
        <v>5840.719999999999</v>
      </c>
      <c r="G332" s="106">
        <v>5125.919999999998</v>
      </c>
      <c r="H332" s="17">
        <v>8540.0</v>
      </c>
      <c r="I332" s="17">
        <v>1048.0</v>
      </c>
      <c r="J332" s="125">
        <v>0.12271662763466042</v>
      </c>
      <c r="K332" s="125">
        <v>0.12238217206097901</v>
      </c>
      <c r="L332" s="101">
        <v>4.49</v>
      </c>
      <c r="M332" s="101">
        <v>2.44</v>
      </c>
      <c r="N332" s="126">
        <v>47595.180152671746</v>
      </c>
      <c r="O332" s="126">
        <v>20837.6</v>
      </c>
      <c r="P332" s="125">
        <v>0.4565701559020045</v>
      </c>
      <c r="Q332" s="17">
        <v>11580.0</v>
      </c>
      <c r="R332" s="102">
        <v>0.7374784110535406</v>
      </c>
      <c r="S332" s="101">
        <v>4.891145038167937</v>
      </c>
      <c r="T332" s="17" t="s">
        <v>344</v>
      </c>
      <c r="U332" s="105"/>
      <c r="V332" s="105"/>
      <c r="W332" s="105"/>
      <c r="X332" s="105"/>
      <c r="Y332" s="105"/>
      <c r="Z332" s="105"/>
    </row>
    <row r="333" ht="15.75" customHeight="1">
      <c r="A333" s="105" t="s">
        <v>764</v>
      </c>
      <c r="B333" s="17" t="s">
        <v>765</v>
      </c>
      <c r="C333" s="17" t="s">
        <v>47</v>
      </c>
      <c r="D333" s="17" t="s">
        <v>766</v>
      </c>
      <c r="E333" s="17" t="s">
        <v>309</v>
      </c>
      <c r="F333" s="106">
        <v>1216.2000000000007</v>
      </c>
      <c r="G333" s="106">
        <v>1107.4</v>
      </c>
      <c r="H333" s="17">
        <v>0.0</v>
      </c>
      <c r="I333" s="17">
        <v>180.0</v>
      </c>
      <c r="J333" s="125" t="s">
        <v>322</v>
      </c>
      <c r="K333" s="125">
        <v>0.08945897056405239</v>
      </c>
      <c r="L333" s="101">
        <v>5.99</v>
      </c>
      <c r="M333" s="101">
        <v>3.08</v>
      </c>
      <c r="N333" s="126">
        <v>0.0</v>
      </c>
      <c r="O333" s="126">
        <v>0.0</v>
      </c>
      <c r="P333" s="125">
        <v>0.48580968280467446</v>
      </c>
      <c r="Q333" s="17">
        <v>930.0</v>
      </c>
      <c r="R333" s="102">
        <v>0.0</v>
      </c>
      <c r="S333" s="101">
        <v>6.152222222222223</v>
      </c>
      <c r="T333" s="17" t="s">
        <v>75</v>
      </c>
      <c r="U333" s="105"/>
      <c r="V333" s="105"/>
      <c r="W333" s="105"/>
      <c r="X333" s="105"/>
      <c r="Y333" s="105"/>
      <c r="Z333" s="105"/>
    </row>
    <row r="334" ht="15.75" customHeight="1">
      <c r="A334" s="105" t="s">
        <v>767</v>
      </c>
      <c r="B334" s="17" t="s">
        <v>768</v>
      </c>
      <c r="C334" s="17" t="s">
        <v>47</v>
      </c>
      <c r="D334" s="17" t="s">
        <v>766</v>
      </c>
      <c r="E334" s="17" t="s">
        <v>309</v>
      </c>
      <c r="F334" s="106">
        <v>2265.8400000000015</v>
      </c>
      <c r="G334" s="106">
        <v>2065.8400000000006</v>
      </c>
      <c r="H334" s="17">
        <v>0.0</v>
      </c>
      <c r="I334" s="17">
        <v>336.0</v>
      </c>
      <c r="J334" s="125" t="s">
        <v>322</v>
      </c>
      <c r="K334" s="125">
        <v>0.08826748578893517</v>
      </c>
      <c r="L334" s="101">
        <v>5.99</v>
      </c>
      <c r="M334" s="101">
        <v>3.08</v>
      </c>
      <c r="N334" s="126">
        <v>0.0</v>
      </c>
      <c r="O334" s="126">
        <v>0.0</v>
      </c>
      <c r="P334" s="125">
        <v>0.48580968280467446</v>
      </c>
      <c r="Q334" s="17">
        <v>930.0</v>
      </c>
      <c r="R334" s="102">
        <v>0.0</v>
      </c>
      <c r="S334" s="101">
        <v>6.148333333333335</v>
      </c>
      <c r="T334" s="17" t="s">
        <v>75</v>
      </c>
      <c r="U334" s="105"/>
      <c r="V334" s="105"/>
      <c r="W334" s="105"/>
      <c r="X334" s="105"/>
      <c r="Y334" s="105"/>
      <c r="Z334" s="105"/>
    </row>
    <row r="335" ht="15.75" customHeight="1">
      <c r="A335" s="105" t="s">
        <v>769</v>
      </c>
      <c r="B335" s="17" t="s">
        <v>770</v>
      </c>
      <c r="C335" s="17" t="s">
        <v>47</v>
      </c>
      <c r="D335" s="17" t="s">
        <v>766</v>
      </c>
      <c r="E335" s="17" t="s">
        <v>309</v>
      </c>
      <c r="F335" s="106">
        <v>17093.709999999995</v>
      </c>
      <c r="G335" s="106">
        <v>15035.71</v>
      </c>
      <c r="H335" s="17">
        <v>9216.0</v>
      </c>
      <c r="I335" s="17">
        <v>3029.0</v>
      </c>
      <c r="J335" s="125">
        <v>0.3286675347222222</v>
      </c>
      <c r="K335" s="125">
        <v>0.12039516289910135</v>
      </c>
      <c r="L335" s="101">
        <v>4.99</v>
      </c>
      <c r="M335" s="101">
        <v>2.36</v>
      </c>
      <c r="N335" s="126">
        <v>52009.122271376684</v>
      </c>
      <c r="O335" s="126">
        <v>21749.76</v>
      </c>
      <c r="P335" s="125">
        <v>0.527054108216433</v>
      </c>
      <c r="Q335" s="17">
        <v>9120.0</v>
      </c>
      <c r="R335" s="102">
        <v>1.0105263157894737</v>
      </c>
      <c r="S335" s="101">
        <v>4.963918785077583</v>
      </c>
      <c r="T335" s="17" t="s">
        <v>75</v>
      </c>
      <c r="U335" s="105"/>
      <c r="V335" s="105"/>
      <c r="W335" s="105"/>
      <c r="X335" s="105"/>
      <c r="Y335" s="105"/>
      <c r="Z335" s="105"/>
    </row>
    <row r="336" ht="15.75" customHeight="1">
      <c r="A336" s="105" t="s">
        <v>771</v>
      </c>
      <c r="B336" s="17" t="s">
        <v>772</v>
      </c>
      <c r="C336" s="17" t="s">
        <v>47</v>
      </c>
      <c r="D336" s="17" t="s">
        <v>766</v>
      </c>
      <c r="E336" s="17" t="s">
        <v>309</v>
      </c>
      <c r="F336" s="106">
        <v>9509.599999999991</v>
      </c>
      <c r="G336" s="106">
        <v>8389.39999999999</v>
      </c>
      <c r="H336" s="17">
        <v>4608.0</v>
      </c>
      <c r="I336" s="17">
        <v>1690.0</v>
      </c>
      <c r="J336" s="125">
        <v>0.3667534722222222</v>
      </c>
      <c r="K336" s="125">
        <v>0.11779675275511081</v>
      </c>
      <c r="L336" s="101">
        <v>4.99</v>
      </c>
      <c r="M336" s="101">
        <v>2.36</v>
      </c>
      <c r="N336" s="126">
        <v>25929.13420118341</v>
      </c>
      <c r="O336" s="126">
        <v>10874.88</v>
      </c>
      <c r="P336" s="125">
        <v>0.527054108216433</v>
      </c>
      <c r="Q336" s="17">
        <v>4560.0</v>
      </c>
      <c r="R336" s="102">
        <v>1.0105263157894737</v>
      </c>
      <c r="S336" s="101">
        <v>4.964142011834314</v>
      </c>
      <c r="T336" s="17" t="s">
        <v>75</v>
      </c>
      <c r="U336" s="105"/>
      <c r="V336" s="105"/>
      <c r="W336" s="105"/>
      <c r="X336" s="105"/>
      <c r="Y336" s="105"/>
      <c r="Z336" s="105"/>
    </row>
    <row r="337" ht="15.75" customHeight="1">
      <c r="A337" s="105" t="s">
        <v>773</v>
      </c>
      <c r="B337" s="17" t="s">
        <v>774</v>
      </c>
      <c r="C337" s="17" t="s">
        <v>47</v>
      </c>
      <c r="D337" s="17" t="s">
        <v>766</v>
      </c>
      <c r="E337" s="17" t="s">
        <v>309</v>
      </c>
      <c r="F337" s="106">
        <v>11933.759999999986</v>
      </c>
      <c r="G337" s="106">
        <v>10983.999999999987</v>
      </c>
      <c r="H337" s="17">
        <v>7400.0</v>
      </c>
      <c r="I337" s="17">
        <v>1524.0</v>
      </c>
      <c r="J337" s="125">
        <v>0.20594594594594595</v>
      </c>
      <c r="K337" s="125">
        <v>0.0795859812833507</v>
      </c>
      <c r="L337" s="101">
        <v>6.99</v>
      </c>
      <c r="M337" s="101">
        <v>3.65</v>
      </c>
      <c r="N337" s="126">
        <v>57946.078740157405</v>
      </c>
      <c r="O337" s="126">
        <v>27010.0</v>
      </c>
      <c r="P337" s="125">
        <v>0.4778254649499285</v>
      </c>
      <c r="Q337" s="17">
        <v>6608.0</v>
      </c>
      <c r="R337" s="102">
        <v>1.1198547215496368</v>
      </c>
      <c r="S337" s="101">
        <v>7.207349081364821</v>
      </c>
      <c r="T337" s="17" t="s">
        <v>75</v>
      </c>
      <c r="U337" s="105"/>
      <c r="V337" s="105"/>
      <c r="W337" s="105"/>
      <c r="X337" s="105"/>
      <c r="Y337" s="105"/>
      <c r="Z337" s="105"/>
    </row>
    <row r="338" ht="15.75" customHeight="1">
      <c r="A338" s="105" t="s">
        <v>775</v>
      </c>
      <c r="B338" s="17" t="s">
        <v>776</v>
      </c>
      <c r="C338" s="17" t="s">
        <v>47</v>
      </c>
      <c r="D338" s="17" t="s">
        <v>766</v>
      </c>
      <c r="E338" s="17" t="s">
        <v>309</v>
      </c>
      <c r="F338" s="106">
        <v>4408.420000000003</v>
      </c>
      <c r="G338" s="106">
        <v>3939.1200000000017</v>
      </c>
      <c r="H338" s="17">
        <v>2536.0</v>
      </c>
      <c r="I338" s="17">
        <v>538.0</v>
      </c>
      <c r="J338" s="125">
        <v>0.21214511041009465</v>
      </c>
      <c r="K338" s="125">
        <v>0.10645537403423466</v>
      </c>
      <c r="L338" s="101">
        <v>6.99</v>
      </c>
      <c r="M338" s="101">
        <v>3.65</v>
      </c>
      <c r="N338" s="126">
        <v>20780.210260223063</v>
      </c>
      <c r="O338" s="126">
        <v>9256.4</v>
      </c>
      <c r="P338" s="125">
        <v>0.4778254649499285</v>
      </c>
      <c r="Q338" s="17">
        <v>3304.0</v>
      </c>
      <c r="R338" s="102">
        <v>0.7675544794188862</v>
      </c>
      <c r="S338" s="101">
        <v>7.321784386617104</v>
      </c>
      <c r="T338" s="17" t="s">
        <v>75</v>
      </c>
      <c r="U338" s="105"/>
      <c r="V338" s="105"/>
      <c r="W338" s="105"/>
      <c r="X338" s="105"/>
      <c r="Y338" s="105"/>
      <c r="Z338" s="105"/>
    </row>
    <row r="339" ht="15.75" customHeight="1">
      <c r="A339" s="105" t="s">
        <v>777</v>
      </c>
      <c r="B339" s="17" t="s">
        <v>778</v>
      </c>
      <c r="C339" s="17" t="s">
        <v>47</v>
      </c>
      <c r="D339" s="17" t="s">
        <v>766</v>
      </c>
      <c r="E339" s="17" t="s">
        <v>309</v>
      </c>
      <c r="F339" s="106">
        <v>3336.430000000003</v>
      </c>
      <c r="G339" s="106">
        <v>3191.2300000000023</v>
      </c>
      <c r="H339" s="17">
        <v>624.0</v>
      </c>
      <c r="I339" s="17">
        <v>557.0</v>
      </c>
      <c r="J339" s="125">
        <v>0.8926282051282052</v>
      </c>
      <c r="K339" s="125">
        <v>0.04351957031917364</v>
      </c>
      <c r="L339" s="101">
        <v>5.99</v>
      </c>
      <c r="M339" s="101">
        <v>3.02</v>
      </c>
      <c r="N339" s="126">
        <v>3737.7600000000034</v>
      </c>
      <c r="O339" s="126">
        <v>1884.48</v>
      </c>
      <c r="P339" s="125">
        <v>0.4958263772954925</v>
      </c>
      <c r="Q339" s="17">
        <v>2064.0</v>
      </c>
      <c r="R339" s="102">
        <v>0.3023255813953488</v>
      </c>
      <c r="S339" s="101">
        <v>5.729317773788155</v>
      </c>
      <c r="T339" s="17" t="s">
        <v>75</v>
      </c>
      <c r="U339" s="105"/>
      <c r="V339" s="105"/>
      <c r="W339" s="105"/>
      <c r="X339" s="105"/>
      <c r="Y339" s="105"/>
      <c r="Z339" s="105"/>
    </row>
    <row r="340" ht="15.75" customHeight="1">
      <c r="A340" s="105" t="s">
        <v>779</v>
      </c>
      <c r="B340" s="17" t="s">
        <v>780</v>
      </c>
      <c r="C340" s="17" t="s">
        <v>47</v>
      </c>
      <c r="D340" s="17" t="s">
        <v>766</v>
      </c>
      <c r="E340" s="17" t="s">
        <v>309</v>
      </c>
      <c r="F340" s="106">
        <v>3083.710000000002</v>
      </c>
      <c r="G340" s="106">
        <v>2866.110000000001</v>
      </c>
      <c r="H340" s="17">
        <v>624.0</v>
      </c>
      <c r="I340" s="17">
        <v>469.0</v>
      </c>
      <c r="J340" s="125">
        <v>0.7516025641025641</v>
      </c>
      <c r="K340" s="125">
        <v>0.07056435267907835</v>
      </c>
      <c r="L340" s="101">
        <v>5.99</v>
      </c>
      <c r="M340" s="101">
        <v>3.02</v>
      </c>
      <c r="N340" s="126">
        <v>4102.846567164182</v>
      </c>
      <c r="O340" s="126">
        <v>1884.48</v>
      </c>
      <c r="P340" s="125">
        <v>0.4958263772954925</v>
      </c>
      <c r="Q340" s="17">
        <v>2064.0</v>
      </c>
      <c r="R340" s="102">
        <v>0.3023255813953488</v>
      </c>
      <c r="S340" s="101">
        <v>6.111108742004267</v>
      </c>
      <c r="T340" s="17" t="s">
        <v>75</v>
      </c>
      <c r="U340" s="105"/>
      <c r="V340" s="105"/>
      <c r="W340" s="105"/>
      <c r="X340" s="105"/>
      <c r="Y340" s="105"/>
      <c r="Z340" s="105"/>
    </row>
    <row r="341" ht="15.75" customHeight="1">
      <c r="A341" s="105"/>
      <c r="B341" s="105"/>
      <c r="C341" s="105"/>
      <c r="D341" s="105"/>
      <c r="E341" s="105"/>
      <c r="F341" s="106"/>
      <c r="G341" s="106"/>
      <c r="H341" s="17"/>
      <c r="I341" s="17"/>
      <c r="J341" s="102"/>
      <c r="K341" s="102"/>
      <c r="L341" s="101"/>
      <c r="M341" s="101"/>
      <c r="N341" s="106"/>
      <c r="O341" s="106"/>
      <c r="P341" s="102"/>
      <c r="Q341" s="17"/>
      <c r="R341" s="102"/>
      <c r="S341" s="101"/>
      <c r="T341" s="105"/>
      <c r="U341" s="105"/>
      <c r="V341" s="105"/>
      <c r="W341" s="105"/>
      <c r="X341" s="105"/>
      <c r="Y341" s="105"/>
      <c r="Z341" s="105"/>
    </row>
    <row r="342" ht="15.75" customHeight="1">
      <c r="A342" s="105"/>
      <c r="B342" s="105"/>
      <c r="C342" s="105"/>
      <c r="D342" s="105"/>
      <c r="E342" s="105"/>
      <c r="F342" s="106"/>
      <c r="G342" s="106"/>
      <c r="H342" s="17"/>
      <c r="I342" s="17"/>
      <c r="J342" s="102"/>
      <c r="K342" s="102"/>
      <c r="L342" s="101"/>
      <c r="M342" s="101"/>
      <c r="N342" s="106"/>
      <c r="O342" s="106"/>
      <c r="P342" s="102"/>
      <c r="Q342" s="17"/>
      <c r="R342" s="102"/>
      <c r="S342" s="101"/>
      <c r="T342" s="105"/>
      <c r="U342" s="105"/>
      <c r="V342" s="105"/>
      <c r="W342" s="105"/>
      <c r="X342" s="105"/>
      <c r="Y342" s="105"/>
      <c r="Z342" s="105"/>
    </row>
    <row r="343" ht="15.75" customHeight="1">
      <c r="A343" s="105"/>
      <c r="B343" s="105"/>
      <c r="C343" s="105"/>
      <c r="D343" s="105"/>
      <c r="E343" s="105"/>
      <c r="F343" s="106"/>
      <c r="G343" s="106"/>
      <c r="H343" s="17"/>
      <c r="I343" s="17"/>
      <c r="J343" s="102"/>
      <c r="K343" s="102"/>
      <c r="L343" s="101"/>
      <c r="M343" s="101"/>
      <c r="N343" s="106"/>
      <c r="O343" s="106"/>
      <c r="P343" s="102"/>
      <c r="Q343" s="17"/>
      <c r="R343" s="102"/>
      <c r="S343" s="101"/>
      <c r="T343" s="105"/>
      <c r="U343" s="105"/>
      <c r="V343" s="105"/>
      <c r="W343" s="105"/>
      <c r="X343" s="105"/>
      <c r="Y343" s="105"/>
      <c r="Z343" s="105"/>
    </row>
    <row r="344" ht="15.75" customHeight="1">
      <c r="A344" s="105"/>
      <c r="B344" s="105"/>
      <c r="C344" s="105"/>
      <c r="D344" s="105"/>
      <c r="E344" s="105"/>
      <c r="F344" s="106"/>
      <c r="G344" s="106"/>
      <c r="H344" s="17"/>
      <c r="I344" s="17"/>
      <c r="J344" s="102"/>
      <c r="K344" s="102"/>
      <c r="L344" s="101"/>
      <c r="M344" s="101"/>
      <c r="N344" s="106"/>
      <c r="O344" s="106"/>
      <c r="P344" s="102"/>
      <c r="Q344" s="17"/>
      <c r="R344" s="102"/>
      <c r="S344" s="101"/>
      <c r="T344" s="105"/>
      <c r="U344" s="105"/>
      <c r="V344" s="105"/>
      <c r="W344" s="105"/>
      <c r="X344" s="105"/>
      <c r="Y344" s="105"/>
      <c r="Z344" s="105"/>
    </row>
    <row r="345" ht="15.75" customHeight="1">
      <c r="A345" s="105"/>
      <c r="B345" s="105"/>
      <c r="C345" s="105"/>
      <c r="D345" s="105"/>
      <c r="E345" s="105"/>
      <c r="F345" s="106"/>
      <c r="G345" s="106"/>
      <c r="H345" s="17"/>
      <c r="I345" s="17"/>
      <c r="J345" s="102"/>
      <c r="K345" s="102"/>
      <c r="L345" s="101"/>
      <c r="M345" s="101"/>
      <c r="N345" s="106"/>
      <c r="O345" s="106"/>
      <c r="P345" s="102"/>
      <c r="Q345" s="17"/>
      <c r="R345" s="102"/>
      <c r="S345" s="101"/>
      <c r="T345" s="105"/>
      <c r="U345" s="105"/>
      <c r="V345" s="105"/>
      <c r="W345" s="105"/>
      <c r="X345" s="105"/>
      <c r="Y345" s="105"/>
      <c r="Z345" s="105"/>
    </row>
    <row r="346" ht="15.75" customHeight="1">
      <c r="A346" s="105"/>
      <c r="B346" s="105"/>
      <c r="C346" s="105"/>
      <c r="D346" s="105"/>
      <c r="E346" s="105"/>
      <c r="F346" s="106"/>
      <c r="G346" s="106"/>
      <c r="H346" s="17"/>
      <c r="I346" s="17"/>
      <c r="J346" s="102"/>
      <c r="K346" s="102"/>
      <c r="L346" s="101"/>
      <c r="M346" s="101"/>
      <c r="N346" s="106"/>
      <c r="O346" s="106"/>
      <c r="P346" s="102"/>
      <c r="Q346" s="17"/>
      <c r="R346" s="102"/>
      <c r="S346" s="101"/>
      <c r="T346" s="105"/>
      <c r="U346" s="105"/>
      <c r="V346" s="105"/>
      <c r="W346" s="105"/>
      <c r="X346" s="105"/>
      <c r="Y346" s="105"/>
      <c r="Z346" s="105"/>
    </row>
    <row r="347" ht="15.75" customHeight="1">
      <c r="A347" s="105"/>
      <c r="B347" s="105"/>
      <c r="C347" s="105"/>
      <c r="D347" s="105"/>
      <c r="E347" s="105"/>
      <c r="F347" s="106"/>
      <c r="G347" s="106"/>
      <c r="H347" s="17"/>
      <c r="I347" s="17"/>
      <c r="J347" s="102"/>
      <c r="K347" s="102"/>
      <c r="L347" s="101"/>
      <c r="M347" s="101"/>
      <c r="N347" s="106"/>
      <c r="O347" s="106"/>
      <c r="P347" s="102"/>
      <c r="Q347" s="17"/>
      <c r="R347" s="102"/>
      <c r="S347" s="101"/>
      <c r="T347" s="105"/>
      <c r="U347" s="105"/>
      <c r="V347" s="105"/>
      <c r="W347" s="105"/>
      <c r="X347" s="105"/>
      <c r="Y347" s="105"/>
      <c r="Z347" s="105"/>
    </row>
    <row r="348" ht="15.75" customHeight="1">
      <c r="A348" s="105"/>
      <c r="B348" s="105"/>
      <c r="C348" s="105"/>
      <c r="D348" s="105"/>
      <c r="E348" s="105"/>
      <c r="F348" s="106"/>
      <c r="G348" s="106"/>
      <c r="H348" s="17"/>
      <c r="I348" s="17"/>
      <c r="J348" s="102"/>
      <c r="K348" s="102"/>
      <c r="L348" s="101"/>
      <c r="M348" s="101"/>
      <c r="N348" s="106"/>
      <c r="O348" s="106"/>
      <c r="P348" s="102"/>
      <c r="Q348" s="17"/>
      <c r="R348" s="102"/>
      <c r="S348" s="101"/>
      <c r="T348" s="105"/>
      <c r="U348" s="105"/>
      <c r="V348" s="105"/>
      <c r="W348" s="105"/>
      <c r="X348" s="105"/>
      <c r="Y348" s="105"/>
      <c r="Z348" s="105"/>
    </row>
    <row r="349" ht="15.75" customHeight="1">
      <c r="A349" s="105"/>
      <c r="B349" s="105"/>
      <c r="C349" s="105"/>
      <c r="D349" s="105"/>
      <c r="E349" s="105"/>
      <c r="F349" s="106"/>
      <c r="G349" s="106"/>
      <c r="H349" s="17"/>
      <c r="I349" s="17"/>
      <c r="J349" s="102"/>
      <c r="K349" s="102"/>
      <c r="L349" s="101"/>
      <c r="M349" s="101"/>
      <c r="N349" s="106"/>
      <c r="O349" s="106"/>
      <c r="P349" s="102"/>
      <c r="Q349" s="17"/>
      <c r="R349" s="102"/>
      <c r="S349" s="101"/>
      <c r="T349" s="105"/>
      <c r="U349" s="105"/>
      <c r="V349" s="105"/>
      <c r="W349" s="105"/>
      <c r="X349" s="105"/>
      <c r="Y349" s="105"/>
      <c r="Z349" s="105"/>
    </row>
    <row r="350" ht="15.75" customHeight="1">
      <c r="A350" s="105"/>
      <c r="B350" s="105"/>
      <c r="C350" s="105"/>
      <c r="D350" s="105"/>
      <c r="E350" s="105"/>
      <c r="F350" s="106"/>
      <c r="G350" s="106"/>
      <c r="H350" s="17"/>
      <c r="I350" s="17"/>
      <c r="J350" s="102"/>
      <c r="K350" s="102"/>
      <c r="L350" s="101"/>
      <c r="M350" s="101"/>
      <c r="N350" s="106"/>
      <c r="O350" s="106"/>
      <c r="P350" s="102"/>
      <c r="Q350" s="17"/>
      <c r="R350" s="102"/>
      <c r="S350" s="101"/>
      <c r="T350" s="105"/>
      <c r="U350" s="105"/>
      <c r="V350" s="105"/>
      <c r="W350" s="105"/>
      <c r="X350" s="105"/>
      <c r="Y350" s="105"/>
      <c r="Z350" s="105"/>
    </row>
    <row r="351" ht="15.75" customHeight="1">
      <c r="A351" s="105"/>
      <c r="B351" s="105"/>
      <c r="C351" s="105"/>
      <c r="D351" s="105"/>
      <c r="E351" s="105"/>
      <c r="F351" s="106"/>
      <c r="G351" s="106"/>
      <c r="H351" s="17"/>
      <c r="I351" s="17"/>
      <c r="J351" s="102"/>
      <c r="K351" s="102"/>
      <c r="L351" s="101"/>
      <c r="M351" s="101"/>
      <c r="N351" s="106"/>
      <c r="O351" s="106"/>
      <c r="P351" s="102"/>
      <c r="Q351" s="17"/>
      <c r="R351" s="102"/>
      <c r="S351" s="101"/>
      <c r="T351" s="105"/>
      <c r="U351" s="105"/>
      <c r="V351" s="105"/>
      <c r="W351" s="105"/>
      <c r="X351" s="105"/>
      <c r="Y351" s="105"/>
      <c r="Z351" s="105"/>
    </row>
    <row r="352" ht="15.75" customHeight="1">
      <c r="A352" s="105"/>
      <c r="B352" s="105"/>
      <c r="C352" s="105"/>
      <c r="D352" s="105"/>
      <c r="E352" s="105"/>
      <c r="F352" s="106"/>
      <c r="G352" s="106"/>
      <c r="H352" s="17"/>
      <c r="I352" s="17"/>
      <c r="J352" s="102"/>
      <c r="K352" s="102"/>
      <c r="L352" s="101"/>
      <c r="M352" s="101"/>
      <c r="N352" s="106"/>
      <c r="O352" s="106"/>
      <c r="P352" s="102"/>
      <c r="Q352" s="17"/>
      <c r="R352" s="102"/>
      <c r="S352" s="101"/>
      <c r="T352" s="105"/>
      <c r="U352" s="105"/>
      <c r="V352" s="105"/>
      <c r="W352" s="105"/>
      <c r="X352" s="105"/>
      <c r="Y352" s="105"/>
      <c r="Z352" s="105"/>
    </row>
    <row r="353" ht="15.75" customHeight="1">
      <c r="A353" s="105"/>
      <c r="B353" s="105"/>
      <c r="C353" s="105"/>
      <c r="D353" s="105"/>
      <c r="E353" s="105"/>
      <c r="F353" s="106"/>
      <c r="G353" s="106"/>
      <c r="H353" s="17"/>
      <c r="I353" s="17"/>
      <c r="J353" s="102"/>
      <c r="K353" s="102"/>
      <c r="L353" s="101"/>
      <c r="M353" s="101"/>
      <c r="N353" s="106"/>
      <c r="O353" s="106"/>
      <c r="P353" s="102"/>
      <c r="Q353" s="17"/>
      <c r="R353" s="102"/>
      <c r="S353" s="101"/>
      <c r="T353" s="105"/>
      <c r="U353" s="105"/>
      <c r="V353" s="105"/>
      <c r="W353" s="105"/>
      <c r="X353" s="105"/>
      <c r="Y353" s="105"/>
      <c r="Z353" s="105"/>
    </row>
    <row r="354" ht="15.75" customHeight="1">
      <c r="A354" s="105"/>
      <c r="B354" s="105"/>
      <c r="C354" s="105"/>
      <c r="D354" s="105"/>
      <c r="E354" s="105"/>
      <c r="F354" s="106"/>
      <c r="G354" s="106"/>
      <c r="H354" s="17"/>
      <c r="I354" s="17"/>
      <c r="J354" s="102"/>
      <c r="K354" s="102"/>
      <c r="L354" s="101"/>
      <c r="M354" s="101"/>
      <c r="N354" s="106"/>
      <c r="O354" s="106"/>
      <c r="P354" s="102"/>
      <c r="Q354" s="17"/>
      <c r="R354" s="102"/>
      <c r="S354" s="101"/>
      <c r="T354" s="105"/>
      <c r="U354" s="105"/>
      <c r="V354" s="105"/>
      <c r="W354" s="105"/>
      <c r="X354" s="105"/>
      <c r="Y354" s="105"/>
      <c r="Z354" s="105"/>
    </row>
    <row r="355" ht="15.75" customHeight="1">
      <c r="A355" s="105"/>
      <c r="B355" s="105"/>
      <c r="C355" s="105"/>
      <c r="D355" s="105"/>
      <c r="E355" s="105"/>
      <c r="F355" s="106"/>
      <c r="G355" s="106"/>
      <c r="H355" s="17"/>
      <c r="I355" s="17"/>
      <c r="J355" s="102"/>
      <c r="K355" s="102"/>
      <c r="L355" s="101"/>
      <c r="M355" s="101"/>
      <c r="N355" s="106"/>
      <c r="O355" s="106"/>
      <c r="P355" s="102"/>
      <c r="Q355" s="17"/>
      <c r="R355" s="102"/>
      <c r="S355" s="101"/>
      <c r="T355" s="105"/>
      <c r="U355" s="105"/>
      <c r="V355" s="105"/>
      <c r="W355" s="105"/>
      <c r="X355" s="105"/>
      <c r="Y355" s="105"/>
      <c r="Z355" s="105"/>
    </row>
    <row r="356" ht="15.75" customHeight="1">
      <c r="A356" s="105"/>
      <c r="B356" s="105"/>
      <c r="C356" s="105"/>
      <c r="D356" s="105"/>
      <c r="E356" s="105"/>
      <c r="F356" s="106"/>
      <c r="G356" s="106"/>
      <c r="H356" s="17"/>
      <c r="I356" s="17"/>
      <c r="J356" s="102"/>
      <c r="K356" s="102"/>
      <c r="L356" s="101"/>
      <c r="M356" s="101"/>
      <c r="N356" s="106"/>
      <c r="O356" s="106"/>
      <c r="P356" s="102"/>
      <c r="Q356" s="17"/>
      <c r="R356" s="102"/>
      <c r="S356" s="101"/>
      <c r="T356" s="105"/>
      <c r="U356" s="105"/>
      <c r="V356" s="105"/>
      <c r="W356" s="105"/>
      <c r="X356" s="105"/>
      <c r="Y356" s="105"/>
      <c r="Z356" s="105"/>
    </row>
    <row r="357" ht="15.75" customHeight="1">
      <c r="A357" s="105"/>
      <c r="B357" s="105"/>
      <c r="C357" s="105"/>
      <c r="D357" s="105"/>
      <c r="E357" s="105"/>
      <c r="F357" s="106"/>
      <c r="G357" s="106"/>
      <c r="H357" s="17"/>
      <c r="I357" s="17"/>
      <c r="J357" s="102"/>
      <c r="K357" s="102"/>
      <c r="L357" s="101"/>
      <c r="M357" s="101"/>
      <c r="N357" s="106"/>
      <c r="O357" s="106"/>
      <c r="P357" s="102"/>
      <c r="Q357" s="17"/>
      <c r="R357" s="102"/>
      <c r="S357" s="101"/>
      <c r="T357" s="105"/>
      <c r="U357" s="105"/>
      <c r="V357" s="105"/>
      <c r="W357" s="105"/>
      <c r="X357" s="105"/>
      <c r="Y357" s="105"/>
      <c r="Z357" s="105"/>
    </row>
    <row r="358" ht="15.75" customHeight="1">
      <c r="A358" s="105"/>
      <c r="B358" s="105"/>
      <c r="C358" s="105"/>
      <c r="D358" s="105"/>
      <c r="E358" s="105"/>
      <c r="F358" s="106"/>
      <c r="G358" s="106"/>
      <c r="H358" s="17"/>
      <c r="I358" s="17"/>
      <c r="J358" s="102"/>
      <c r="K358" s="102"/>
      <c r="L358" s="101"/>
      <c r="M358" s="101"/>
      <c r="N358" s="106"/>
      <c r="O358" s="106"/>
      <c r="P358" s="102"/>
      <c r="Q358" s="17"/>
      <c r="R358" s="102"/>
      <c r="S358" s="101"/>
      <c r="T358" s="105"/>
      <c r="U358" s="105"/>
      <c r="V358" s="105"/>
      <c r="W358" s="105"/>
      <c r="X358" s="105"/>
      <c r="Y358" s="105"/>
      <c r="Z358" s="105"/>
    </row>
    <row r="359" ht="15.75" customHeight="1">
      <c r="A359" s="105"/>
      <c r="B359" s="105"/>
      <c r="C359" s="105"/>
      <c r="D359" s="105"/>
      <c r="E359" s="105"/>
      <c r="F359" s="106"/>
      <c r="G359" s="106"/>
      <c r="H359" s="17"/>
      <c r="I359" s="17"/>
      <c r="J359" s="102"/>
      <c r="K359" s="102"/>
      <c r="L359" s="101"/>
      <c r="M359" s="101"/>
      <c r="N359" s="106"/>
      <c r="O359" s="106"/>
      <c r="P359" s="102"/>
      <c r="Q359" s="17"/>
      <c r="R359" s="102"/>
      <c r="S359" s="101"/>
      <c r="T359" s="105"/>
      <c r="U359" s="105"/>
      <c r="V359" s="105"/>
      <c r="W359" s="105"/>
      <c r="X359" s="105"/>
      <c r="Y359" s="105"/>
      <c r="Z359" s="105"/>
    </row>
    <row r="360" ht="15.75" customHeight="1">
      <c r="A360" s="105"/>
      <c r="B360" s="105"/>
      <c r="C360" s="105"/>
      <c r="D360" s="105"/>
      <c r="E360" s="105"/>
      <c r="F360" s="106"/>
      <c r="G360" s="106"/>
      <c r="H360" s="17"/>
      <c r="I360" s="17"/>
      <c r="J360" s="102"/>
      <c r="K360" s="102"/>
      <c r="L360" s="101"/>
      <c r="M360" s="101"/>
      <c r="N360" s="106"/>
      <c r="O360" s="106"/>
      <c r="P360" s="102"/>
      <c r="Q360" s="17"/>
      <c r="R360" s="102"/>
      <c r="S360" s="101"/>
      <c r="T360" s="105"/>
      <c r="U360" s="105"/>
      <c r="V360" s="105"/>
      <c r="W360" s="105"/>
      <c r="X360" s="105"/>
      <c r="Y360" s="105"/>
      <c r="Z360" s="105"/>
    </row>
    <row r="361" ht="15.75" customHeight="1">
      <c r="A361" s="105"/>
      <c r="B361" s="105"/>
      <c r="C361" s="105"/>
      <c r="D361" s="105"/>
      <c r="E361" s="105"/>
      <c r="F361" s="106"/>
      <c r="G361" s="106"/>
      <c r="H361" s="17"/>
      <c r="I361" s="17"/>
      <c r="J361" s="102"/>
      <c r="K361" s="102"/>
      <c r="L361" s="101"/>
      <c r="M361" s="101"/>
      <c r="N361" s="106"/>
      <c r="O361" s="106"/>
      <c r="P361" s="102"/>
      <c r="Q361" s="17"/>
      <c r="R361" s="102"/>
      <c r="S361" s="101"/>
      <c r="T361" s="105"/>
      <c r="U361" s="105"/>
      <c r="V361" s="105"/>
      <c r="W361" s="105"/>
      <c r="X361" s="105"/>
      <c r="Y361" s="105"/>
      <c r="Z361" s="105"/>
    </row>
    <row r="362" ht="15.75" customHeight="1">
      <c r="A362" s="105"/>
      <c r="B362" s="105"/>
      <c r="C362" s="105"/>
      <c r="D362" s="105"/>
      <c r="E362" s="105"/>
      <c r="F362" s="106"/>
      <c r="G362" s="106"/>
      <c r="H362" s="17"/>
      <c r="I362" s="17"/>
      <c r="J362" s="102"/>
      <c r="K362" s="102"/>
      <c r="L362" s="101"/>
      <c r="M362" s="101"/>
      <c r="N362" s="106"/>
      <c r="O362" s="106"/>
      <c r="P362" s="102"/>
      <c r="Q362" s="17"/>
      <c r="R362" s="102"/>
      <c r="S362" s="101"/>
      <c r="T362" s="105"/>
      <c r="U362" s="105"/>
      <c r="V362" s="105"/>
      <c r="W362" s="105"/>
      <c r="X362" s="105"/>
      <c r="Y362" s="105"/>
      <c r="Z362" s="105"/>
    </row>
    <row r="363" ht="15.75" customHeight="1">
      <c r="A363" s="105"/>
      <c r="B363" s="105"/>
      <c r="C363" s="105"/>
      <c r="D363" s="105"/>
      <c r="E363" s="105"/>
      <c r="F363" s="106"/>
      <c r="G363" s="106"/>
      <c r="H363" s="17"/>
      <c r="I363" s="17"/>
      <c r="J363" s="102"/>
      <c r="K363" s="102"/>
      <c r="L363" s="101"/>
      <c r="M363" s="101"/>
      <c r="N363" s="106"/>
      <c r="O363" s="106"/>
      <c r="P363" s="102"/>
      <c r="Q363" s="17"/>
      <c r="R363" s="102"/>
      <c r="S363" s="101"/>
      <c r="T363" s="105"/>
      <c r="U363" s="105"/>
      <c r="V363" s="105"/>
      <c r="W363" s="105"/>
      <c r="X363" s="105"/>
      <c r="Y363" s="105"/>
      <c r="Z363" s="105"/>
    </row>
    <row r="364" ht="15.75" customHeight="1">
      <c r="A364" s="105"/>
      <c r="B364" s="105"/>
      <c r="C364" s="105"/>
      <c r="D364" s="105"/>
      <c r="E364" s="105"/>
      <c r="F364" s="106"/>
      <c r="G364" s="106"/>
      <c r="H364" s="17"/>
      <c r="I364" s="17"/>
      <c r="J364" s="102"/>
      <c r="K364" s="102"/>
      <c r="L364" s="101"/>
      <c r="M364" s="101"/>
      <c r="N364" s="106"/>
      <c r="O364" s="106"/>
      <c r="P364" s="102"/>
      <c r="Q364" s="17"/>
      <c r="R364" s="102"/>
      <c r="S364" s="101"/>
      <c r="T364" s="105"/>
      <c r="U364" s="105"/>
      <c r="V364" s="105"/>
      <c r="W364" s="105"/>
      <c r="X364" s="105"/>
      <c r="Y364" s="105"/>
      <c r="Z364" s="105"/>
    </row>
    <row r="365" ht="15.75" customHeight="1">
      <c r="A365" s="105"/>
      <c r="B365" s="105"/>
      <c r="C365" s="105"/>
      <c r="D365" s="105"/>
      <c r="E365" s="105"/>
      <c r="F365" s="106"/>
      <c r="G365" s="106"/>
      <c r="H365" s="17"/>
      <c r="I365" s="17"/>
      <c r="J365" s="102"/>
      <c r="K365" s="102"/>
      <c r="L365" s="101"/>
      <c r="M365" s="101"/>
      <c r="N365" s="106"/>
      <c r="O365" s="106"/>
      <c r="P365" s="102"/>
      <c r="Q365" s="17"/>
      <c r="R365" s="102"/>
      <c r="S365" s="101"/>
      <c r="T365" s="105"/>
      <c r="U365" s="105"/>
      <c r="V365" s="105"/>
      <c r="W365" s="105"/>
      <c r="X365" s="105"/>
      <c r="Y365" s="105"/>
      <c r="Z365" s="105"/>
    </row>
    <row r="366" ht="15.75" customHeight="1">
      <c r="A366" s="105"/>
      <c r="B366" s="105"/>
      <c r="C366" s="105"/>
      <c r="D366" s="105"/>
      <c r="E366" s="105"/>
      <c r="F366" s="106"/>
      <c r="G366" s="106"/>
      <c r="H366" s="17"/>
      <c r="I366" s="17"/>
      <c r="J366" s="102"/>
      <c r="K366" s="102"/>
      <c r="L366" s="101"/>
      <c r="M366" s="101"/>
      <c r="N366" s="106"/>
      <c r="O366" s="106"/>
      <c r="P366" s="102"/>
      <c r="Q366" s="17"/>
      <c r="R366" s="102"/>
      <c r="S366" s="101"/>
      <c r="T366" s="105"/>
      <c r="U366" s="105"/>
      <c r="V366" s="105"/>
      <c r="W366" s="105"/>
      <c r="X366" s="105"/>
      <c r="Y366" s="105"/>
      <c r="Z366" s="105"/>
    </row>
    <row r="367" ht="15.75" customHeight="1">
      <c r="A367" s="105"/>
      <c r="B367" s="105"/>
      <c r="C367" s="105"/>
      <c r="D367" s="105"/>
      <c r="E367" s="105"/>
      <c r="F367" s="106"/>
      <c r="G367" s="106"/>
      <c r="H367" s="17"/>
      <c r="I367" s="17"/>
      <c r="J367" s="102"/>
      <c r="K367" s="102"/>
      <c r="L367" s="101"/>
      <c r="M367" s="101"/>
      <c r="N367" s="106"/>
      <c r="O367" s="106"/>
      <c r="P367" s="102"/>
      <c r="Q367" s="17"/>
      <c r="R367" s="102"/>
      <c r="S367" s="101"/>
      <c r="T367" s="105"/>
      <c r="U367" s="105"/>
      <c r="V367" s="105"/>
      <c r="W367" s="105"/>
      <c r="X367" s="105"/>
      <c r="Y367" s="105"/>
      <c r="Z367" s="105"/>
    </row>
    <row r="368" ht="15.75" customHeight="1">
      <c r="A368" s="105"/>
      <c r="B368" s="105"/>
      <c r="C368" s="105"/>
      <c r="D368" s="105"/>
      <c r="E368" s="105"/>
      <c r="F368" s="106"/>
      <c r="G368" s="106"/>
      <c r="H368" s="17"/>
      <c r="I368" s="17"/>
      <c r="J368" s="102"/>
      <c r="K368" s="102"/>
      <c r="L368" s="101"/>
      <c r="M368" s="101"/>
      <c r="N368" s="106"/>
      <c r="O368" s="106"/>
      <c r="P368" s="102"/>
      <c r="Q368" s="17"/>
      <c r="R368" s="102"/>
      <c r="S368" s="101"/>
      <c r="T368" s="105"/>
      <c r="U368" s="105"/>
      <c r="V368" s="105"/>
      <c r="W368" s="105"/>
      <c r="X368" s="105"/>
      <c r="Y368" s="105"/>
      <c r="Z368" s="105"/>
    </row>
    <row r="369" ht="15.75" customHeight="1">
      <c r="A369" s="105"/>
      <c r="B369" s="105"/>
      <c r="C369" s="105"/>
      <c r="D369" s="105"/>
      <c r="E369" s="105"/>
      <c r="F369" s="106"/>
      <c r="G369" s="106"/>
      <c r="H369" s="17"/>
      <c r="I369" s="17"/>
      <c r="J369" s="102"/>
      <c r="K369" s="102"/>
      <c r="L369" s="101"/>
      <c r="M369" s="101"/>
      <c r="N369" s="106"/>
      <c r="O369" s="106"/>
      <c r="P369" s="102"/>
      <c r="Q369" s="17"/>
      <c r="R369" s="102"/>
      <c r="S369" s="101"/>
      <c r="T369" s="105"/>
      <c r="U369" s="105"/>
      <c r="V369" s="105"/>
      <c r="W369" s="105"/>
      <c r="X369" s="105"/>
      <c r="Y369" s="105"/>
      <c r="Z369" s="105"/>
    </row>
    <row r="370" ht="15.75" customHeight="1">
      <c r="A370" s="105"/>
      <c r="B370" s="105"/>
      <c r="C370" s="105"/>
      <c r="D370" s="105"/>
      <c r="E370" s="105"/>
      <c r="F370" s="106"/>
      <c r="G370" s="106"/>
      <c r="H370" s="17"/>
      <c r="I370" s="17"/>
      <c r="J370" s="102"/>
      <c r="K370" s="102"/>
      <c r="L370" s="101"/>
      <c r="M370" s="101"/>
      <c r="N370" s="106"/>
      <c r="O370" s="106"/>
      <c r="P370" s="102"/>
      <c r="Q370" s="17"/>
      <c r="R370" s="102"/>
      <c r="S370" s="101"/>
      <c r="T370" s="105"/>
      <c r="U370" s="105"/>
      <c r="V370" s="105"/>
      <c r="W370" s="105"/>
      <c r="X370" s="105"/>
      <c r="Y370" s="105"/>
      <c r="Z370" s="105"/>
    </row>
    <row r="371" ht="15.75" customHeight="1">
      <c r="A371" s="105"/>
      <c r="B371" s="105"/>
      <c r="C371" s="105"/>
      <c r="D371" s="105"/>
      <c r="E371" s="105"/>
      <c r="F371" s="106"/>
      <c r="G371" s="106"/>
      <c r="H371" s="17"/>
      <c r="I371" s="17"/>
      <c r="J371" s="102"/>
      <c r="K371" s="102"/>
      <c r="L371" s="101"/>
      <c r="M371" s="101"/>
      <c r="N371" s="106"/>
      <c r="O371" s="106"/>
      <c r="P371" s="102"/>
      <c r="Q371" s="17"/>
      <c r="R371" s="102"/>
      <c r="S371" s="101"/>
      <c r="T371" s="105"/>
      <c r="U371" s="105"/>
      <c r="V371" s="105"/>
      <c r="W371" s="105"/>
      <c r="X371" s="105"/>
      <c r="Y371" s="105"/>
      <c r="Z371" s="105"/>
    </row>
    <row r="372" ht="15.75" customHeight="1">
      <c r="A372" s="105"/>
      <c r="B372" s="105"/>
      <c r="C372" s="105"/>
      <c r="D372" s="105"/>
      <c r="E372" s="105"/>
      <c r="F372" s="106"/>
      <c r="G372" s="106"/>
      <c r="H372" s="17"/>
      <c r="I372" s="17"/>
      <c r="J372" s="102"/>
      <c r="K372" s="102"/>
      <c r="L372" s="101"/>
      <c r="M372" s="101"/>
      <c r="N372" s="106"/>
      <c r="O372" s="106"/>
      <c r="P372" s="102"/>
      <c r="Q372" s="17"/>
      <c r="R372" s="102"/>
      <c r="S372" s="101"/>
      <c r="T372" s="105"/>
      <c r="U372" s="105"/>
      <c r="V372" s="105"/>
      <c r="W372" s="105"/>
      <c r="X372" s="105"/>
      <c r="Y372" s="105"/>
      <c r="Z372" s="105"/>
    </row>
    <row r="373" ht="15.75" customHeight="1">
      <c r="A373" s="105"/>
      <c r="B373" s="105"/>
      <c r="C373" s="105"/>
      <c r="D373" s="105"/>
      <c r="E373" s="105"/>
      <c r="F373" s="106"/>
      <c r="G373" s="106"/>
      <c r="H373" s="17"/>
      <c r="I373" s="17"/>
      <c r="J373" s="102"/>
      <c r="K373" s="102"/>
      <c r="L373" s="101"/>
      <c r="M373" s="101"/>
      <c r="N373" s="106"/>
      <c r="O373" s="106"/>
      <c r="P373" s="102"/>
      <c r="Q373" s="17"/>
      <c r="R373" s="102"/>
      <c r="S373" s="101"/>
      <c r="T373" s="105"/>
      <c r="U373" s="105"/>
      <c r="V373" s="105"/>
      <c r="W373" s="105"/>
      <c r="X373" s="105"/>
      <c r="Y373" s="105"/>
      <c r="Z373" s="105"/>
    </row>
    <row r="374" ht="15.75" customHeight="1">
      <c r="A374" s="105"/>
      <c r="B374" s="105"/>
      <c r="C374" s="105"/>
      <c r="D374" s="105"/>
      <c r="E374" s="105"/>
      <c r="F374" s="106"/>
      <c r="G374" s="106"/>
      <c r="H374" s="17"/>
      <c r="I374" s="17"/>
      <c r="J374" s="102"/>
      <c r="K374" s="102"/>
      <c r="L374" s="101"/>
      <c r="M374" s="101"/>
      <c r="N374" s="106"/>
      <c r="O374" s="106"/>
      <c r="P374" s="102"/>
      <c r="Q374" s="17"/>
      <c r="R374" s="102"/>
      <c r="S374" s="101"/>
      <c r="T374" s="105"/>
      <c r="U374" s="105"/>
      <c r="V374" s="105"/>
      <c r="W374" s="105"/>
      <c r="X374" s="105"/>
      <c r="Y374" s="105"/>
      <c r="Z374" s="105"/>
    </row>
    <row r="375" ht="15.75" customHeight="1">
      <c r="A375" s="105"/>
      <c r="B375" s="105"/>
      <c r="C375" s="105"/>
      <c r="D375" s="105"/>
      <c r="E375" s="105"/>
      <c r="F375" s="106"/>
      <c r="G375" s="106"/>
      <c r="H375" s="17"/>
      <c r="I375" s="17"/>
      <c r="J375" s="102"/>
      <c r="K375" s="102"/>
      <c r="L375" s="101"/>
      <c r="M375" s="101"/>
      <c r="N375" s="106"/>
      <c r="O375" s="106"/>
      <c r="P375" s="102"/>
      <c r="Q375" s="17"/>
      <c r="R375" s="102"/>
      <c r="S375" s="101"/>
      <c r="T375" s="105"/>
      <c r="U375" s="105"/>
      <c r="V375" s="105"/>
      <c r="W375" s="105"/>
      <c r="X375" s="105"/>
      <c r="Y375" s="105"/>
      <c r="Z375" s="105"/>
    </row>
    <row r="376" ht="15.75" customHeight="1">
      <c r="A376" s="105"/>
      <c r="B376" s="105"/>
      <c r="C376" s="105"/>
      <c r="D376" s="105"/>
      <c r="E376" s="105"/>
      <c r="F376" s="106"/>
      <c r="G376" s="106"/>
      <c r="H376" s="17"/>
      <c r="I376" s="17"/>
      <c r="J376" s="102"/>
      <c r="K376" s="102"/>
      <c r="L376" s="101"/>
      <c r="M376" s="101"/>
      <c r="N376" s="106"/>
      <c r="O376" s="106"/>
      <c r="P376" s="102"/>
      <c r="Q376" s="17"/>
      <c r="R376" s="102"/>
      <c r="S376" s="101"/>
      <c r="T376" s="105"/>
      <c r="U376" s="105"/>
      <c r="V376" s="105"/>
      <c r="W376" s="105"/>
      <c r="X376" s="105"/>
      <c r="Y376" s="105"/>
      <c r="Z376" s="105"/>
    </row>
    <row r="377" ht="15.75" customHeight="1">
      <c r="A377" s="105"/>
      <c r="B377" s="105"/>
      <c r="C377" s="105"/>
      <c r="D377" s="105"/>
      <c r="E377" s="105"/>
      <c r="F377" s="106"/>
      <c r="G377" s="106"/>
      <c r="H377" s="17"/>
      <c r="I377" s="17"/>
      <c r="J377" s="102"/>
      <c r="K377" s="102"/>
      <c r="L377" s="101"/>
      <c r="M377" s="101"/>
      <c r="N377" s="106"/>
      <c r="O377" s="106"/>
      <c r="P377" s="102"/>
      <c r="Q377" s="17"/>
      <c r="R377" s="102"/>
      <c r="S377" s="101"/>
      <c r="T377" s="105"/>
      <c r="U377" s="105"/>
      <c r="V377" s="105"/>
      <c r="W377" s="105"/>
      <c r="X377" s="105"/>
      <c r="Y377" s="105"/>
      <c r="Z377" s="105"/>
    </row>
    <row r="378" ht="15.75" customHeight="1">
      <c r="A378" s="105"/>
      <c r="B378" s="105"/>
      <c r="C378" s="105"/>
      <c r="D378" s="105"/>
      <c r="E378" s="105"/>
      <c r="F378" s="106"/>
      <c r="G378" s="106"/>
      <c r="H378" s="17"/>
      <c r="I378" s="17"/>
      <c r="J378" s="102"/>
      <c r="K378" s="102"/>
      <c r="L378" s="101"/>
      <c r="M378" s="101"/>
      <c r="N378" s="106"/>
      <c r="O378" s="106"/>
      <c r="P378" s="102"/>
      <c r="Q378" s="17"/>
      <c r="R378" s="102"/>
      <c r="S378" s="101"/>
      <c r="T378" s="105"/>
      <c r="U378" s="105"/>
      <c r="V378" s="105"/>
      <c r="W378" s="105"/>
      <c r="X378" s="105"/>
      <c r="Y378" s="105"/>
      <c r="Z378" s="105"/>
    </row>
    <row r="379" ht="15.75" customHeight="1">
      <c r="A379" s="105"/>
      <c r="B379" s="105"/>
      <c r="C379" s="105"/>
      <c r="D379" s="105"/>
      <c r="E379" s="105"/>
      <c r="F379" s="106"/>
      <c r="G379" s="106"/>
      <c r="H379" s="17"/>
      <c r="I379" s="17"/>
      <c r="J379" s="102"/>
      <c r="K379" s="102"/>
      <c r="L379" s="101"/>
      <c r="M379" s="101"/>
      <c r="N379" s="106"/>
      <c r="O379" s="106"/>
      <c r="P379" s="102"/>
      <c r="Q379" s="17"/>
      <c r="R379" s="102"/>
      <c r="S379" s="101"/>
      <c r="T379" s="105"/>
      <c r="U379" s="105"/>
      <c r="V379" s="105"/>
      <c r="W379" s="105"/>
      <c r="X379" s="105"/>
      <c r="Y379" s="105"/>
      <c r="Z379" s="105"/>
    </row>
    <row r="380" ht="15.75" customHeight="1">
      <c r="A380" s="105"/>
      <c r="B380" s="105"/>
      <c r="C380" s="105"/>
      <c r="D380" s="105"/>
      <c r="E380" s="105"/>
      <c r="F380" s="106"/>
      <c r="G380" s="106"/>
      <c r="H380" s="17"/>
      <c r="I380" s="17"/>
      <c r="J380" s="102"/>
      <c r="K380" s="102"/>
      <c r="L380" s="101"/>
      <c r="M380" s="101"/>
      <c r="N380" s="106"/>
      <c r="O380" s="106"/>
      <c r="P380" s="102"/>
      <c r="Q380" s="17"/>
      <c r="R380" s="102"/>
      <c r="S380" s="101"/>
      <c r="T380" s="105"/>
      <c r="U380" s="105"/>
      <c r="V380" s="105"/>
      <c r="W380" s="105"/>
      <c r="X380" s="105"/>
      <c r="Y380" s="105"/>
      <c r="Z380" s="105"/>
    </row>
    <row r="381" ht="15.75" customHeight="1">
      <c r="A381" s="105"/>
      <c r="B381" s="105"/>
      <c r="C381" s="105"/>
      <c r="D381" s="105"/>
      <c r="E381" s="105"/>
      <c r="F381" s="106"/>
      <c r="G381" s="106"/>
      <c r="H381" s="17"/>
      <c r="I381" s="17"/>
      <c r="J381" s="102"/>
      <c r="K381" s="102"/>
      <c r="L381" s="101"/>
      <c r="M381" s="101"/>
      <c r="N381" s="106"/>
      <c r="O381" s="106"/>
      <c r="P381" s="102"/>
      <c r="Q381" s="17"/>
      <c r="R381" s="102"/>
      <c r="S381" s="101"/>
      <c r="T381" s="105"/>
      <c r="U381" s="105"/>
      <c r="V381" s="105"/>
      <c r="W381" s="105"/>
      <c r="X381" s="105"/>
      <c r="Y381" s="105"/>
      <c r="Z381" s="105"/>
    </row>
    <row r="382" ht="15.75" customHeight="1">
      <c r="A382" s="105"/>
      <c r="B382" s="105"/>
      <c r="C382" s="105"/>
      <c r="D382" s="105"/>
      <c r="E382" s="105"/>
      <c r="F382" s="106"/>
      <c r="G382" s="106"/>
      <c r="H382" s="17"/>
      <c r="I382" s="17"/>
      <c r="J382" s="102"/>
      <c r="K382" s="102"/>
      <c r="L382" s="101"/>
      <c r="M382" s="101"/>
      <c r="N382" s="106"/>
      <c r="O382" s="106"/>
      <c r="P382" s="102"/>
      <c r="Q382" s="17"/>
      <c r="R382" s="102"/>
      <c r="S382" s="101"/>
      <c r="T382" s="105"/>
      <c r="U382" s="105"/>
      <c r="V382" s="105"/>
      <c r="W382" s="105"/>
      <c r="X382" s="105"/>
      <c r="Y382" s="105"/>
      <c r="Z382" s="105"/>
    </row>
    <row r="383" ht="15.75" customHeight="1">
      <c r="A383" s="105"/>
      <c r="B383" s="105"/>
      <c r="C383" s="105"/>
      <c r="D383" s="105"/>
      <c r="E383" s="105"/>
      <c r="F383" s="106"/>
      <c r="G383" s="106"/>
      <c r="H383" s="17"/>
      <c r="I383" s="17"/>
      <c r="J383" s="102"/>
      <c r="K383" s="102"/>
      <c r="L383" s="101"/>
      <c r="M383" s="101"/>
      <c r="N383" s="106"/>
      <c r="O383" s="106"/>
      <c r="P383" s="102"/>
      <c r="Q383" s="17"/>
      <c r="R383" s="102"/>
      <c r="S383" s="101"/>
      <c r="T383" s="105"/>
      <c r="U383" s="105"/>
      <c r="V383" s="105"/>
      <c r="W383" s="105"/>
      <c r="X383" s="105"/>
      <c r="Y383" s="105"/>
      <c r="Z383" s="105"/>
    </row>
    <row r="384" ht="15.75" customHeight="1">
      <c r="A384" s="105"/>
      <c r="B384" s="105"/>
      <c r="C384" s="105"/>
      <c r="D384" s="105"/>
      <c r="E384" s="105"/>
      <c r="F384" s="106"/>
      <c r="G384" s="106"/>
      <c r="H384" s="17"/>
      <c r="I384" s="17"/>
      <c r="J384" s="102"/>
      <c r="K384" s="102"/>
      <c r="L384" s="101"/>
      <c r="M384" s="101"/>
      <c r="N384" s="106"/>
      <c r="O384" s="106"/>
      <c r="P384" s="102"/>
      <c r="Q384" s="17"/>
      <c r="R384" s="102"/>
      <c r="S384" s="101"/>
      <c r="T384" s="105"/>
      <c r="U384" s="105"/>
      <c r="V384" s="105"/>
      <c r="W384" s="105"/>
      <c r="X384" s="105"/>
      <c r="Y384" s="105"/>
      <c r="Z384" s="105"/>
    </row>
    <row r="385" ht="15.75" customHeight="1">
      <c r="A385" s="105"/>
      <c r="B385" s="105"/>
      <c r="C385" s="105"/>
      <c r="D385" s="105"/>
      <c r="E385" s="105"/>
      <c r="F385" s="106"/>
      <c r="G385" s="106"/>
      <c r="H385" s="17"/>
      <c r="I385" s="17"/>
      <c r="J385" s="102"/>
      <c r="K385" s="102"/>
      <c r="L385" s="101"/>
      <c r="M385" s="101"/>
      <c r="N385" s="106"/>
      <c r="O385" s="106"/>
      <c r="P385" s="102"/>
      <c r="Q385" s="17"/>
      <c r="R385" s="102"/>
      <c r="S385" s="101"/>
      <c r="T385" s="105"/>
      <c r="U385" s="105"/>
      <c r="V385" s="105"/>
      <c r="W385" s="105"/>
      <c r="X385" s="105"/>
      <c r="Y385" s="105"/>
      <c r="Z385" s="105"/>
    </row>
    <row r="386" ht="15.75" customHeight="1">
      <c r="A386" s="105"/>
      <c r="B386" s="105"/>
      <c r="C386" s="105"/>
      <c r="D386" s="105"/>
      <c r="E386" s="105"/>
      <c r="F386" s="106"/>
      <c r="G386" s="106"/>
      <c r="H386" s="17"/>
      <c r="I386" s="17"/>
      <c r="J386" s="102"/>
      <c r="K386" s="102"/>
      <c r="L386" s="101"/>
      <c r="M386" s="101"/>
      <c r="N386" s="106"/>
      <c r="O386" s="106"/>
      <c r="P386" s="102"/>
      <c r="Q386" s="17"/>
      <c r="R386" s="102"/>
      <c r="S386" s="101"/>
      <c r="T386" s="105"/>
      <c r="U386" s="105"/>
      <c r="V386" s="105"/>
      <c r="W386" s="105"/>
      <c r="X386" s="105"/>
      <c r="Y386" s="105"/>
      <c r="Z386" s="105"/>
    </row>
    <row r="387" ht="15.75" customHeight="1">
      <c r="A387" s="105"/>
      <c r="B387" s="105"/>
      <c r="C387" s="105"/>
      <c r="D387" s="105"/>
      <c r="E387" s="105"/>
      <c r="F387" s="106"/>
      <c r="G387" s="106"/>
      <c r="H387" s="17"/>
      <c r="I387" s="17"/>
      <c r="J387" s="102"/>
      <c r="K387" s="102"/>
      <c r="L387" s="101"/>
      <c r="M387" s="101"/>
      <c r="N387" s="106"/>
      <c r="O387" s="106"/>
      <c r="P387" s="102"/>
      <c r="Q387" s="17"/>
      <c r="R387" s="102"/>
      <c r="S387" s="101"/>
      <c r="T387" s="105"/>
      <c r="U387" s="105"/>
      <c r="V387" s="105"/>
      <c r="W387" s="105"/>
      <c r="X387" s="105"/>
      <c r="Y387" s="105"/>
      <c r="Z387" s="105"/>
    </row>
    <row r="388" ht="15.75" customHeight="1">
      <c r="A388" s="105"/>
      <c r="B388" s="105"/>
      <c r="C388" s="105"/>
      <c r="D388" s="105"/>
      <c r="E388" s="105"/>
      <c r="F388" s="106"/>
      <c r="G388" s="106"/>
      <c r="H388" s="17"/>
      <c r="I388" s="17"/>
      <c r="J388" s="102"/>
      <c r="K388" s="102"/>
      <c r="L388" s="101"/>
      <c r="M388" s="101"/>
      <c r="N388" s="106"/>
      <c r="O388" s="106"/>
      <c r="P388" s="102"/>
      <c r="Q388" s="17"/>
      <c r="R388" s="102"/>
      <c r="S388" s="101"/>
      <c r="T388" s="105"/>
      <c r="U388" s="105"/>
      <c r="V388" s="105"/>
      <c r="W388" s="105"/>
      <c r="X388" s="105"/>
      <c r="Y388" s="105"/>
      <c r="Z388" s="105"/>
    </row>
    <row r="389" ht="15.75" customHeight="1">
      <c r="A389" s="105"/>
      <c r="B389" s="105"/>
      <c r="C389" s="105"/>
      <c r="D389" s="105"/>
      <c r="E389" s="105"/>
      <c r="F389" s="106"/>
      <c r="G389" s="106"/>
      <c r="H389" s="17"/>
      <c r="I389" s="17"/>
      <c r="J389" s="102"/>
      <c r="K389" s="102"/>
      <c r="L389" s="101"/>
      <c r="M389" s="101"/>
      <c r="N389" s="106"/>
      <c r="O389" s="106"/>
      <c r="P389" s="102"/>
      <c r="Q389" s="17"/>
      <c r="R389" s="102"/>
      <c r="S389" s="101"/>
      <c r="T389" s="105"/>
      <c r="U389" s="105"/>
      <c r="V389" s="105"/>
      <c r="W389" s="105"/>
      <c r="X389" s="105"/>
      <c r="Y389" s="105"/>
      <c r="Z389" s="105"/>
    </row>
    <row r="390" ht="15.75" customHeight="1">
      <c r="A390" s="105"/>
      <c r="B390" s="105"/>
      <c r="C390" s="105"/>
      <c r="D390" s="105"/>
      <c r="E390" s="105"/>
      <c r="F390" s="106"/>
      <c r="G390" s="106"/>
      <c r="H390" s="17"/>
      <c r="I390" s="17"/>
      <c r="J390" s="102"/>
      <c r="K390" s="102"/>
      <c r="L390" s="101"/>
      <c r="M390" s="101"/>
      <c r="N390" s="106"/>
      <c r="O390" s="106"/>
      <c r="P390" s="102"/>
      <c r="Q390" s="17"/>
      <c r="R390" s="102"/>
      <c r="S390" s="101"/>
      <c r="T390" s="105"/>
      <c r="U390" s="105"/>
      <c r="V390" s="105"/>
      <c r="W390" s="105"/>
      <c r="X390" s="105"/>
      <c r="Y390" s="105"/>
      <c r="Z390" s="105"/>
    </row>
    <row r="391" ht="15.75" customHeight="1">
      <c r="A391" s="105"/>
      <c r="B391" s="105"/>
      <c r="C391" s="105"/>
      <c r="D391" s="105"/>
      <c r="E391" s="105"/>
      <c r="F391" s="106"/>
      <c r="G391" s="106"/>
      <c r="H391" s="17"/>
      <c r="I391" s="17"/>
      <c r="J391" s="102"/>
      <c r="K391" s="102"/>
      <c r="L391" s="101"/>
      <c r="M391" s="101"/>
      <c r="N391" s="106"/>
      <c r="O391" s="106"/>
      <c r="P391" s="102"/>
      <c r="Q391" s="17"/>
      <c r="R391" s="102"/>
      <c r="S391" s="101"/>
      <c r="T391" s="105"/>
      <c r="U391" s="105"/>
      <c r="V391" s="105"/>
      <c r="W391" s="105"/>
      <c r="X391" s="105"/>
      <c r="Y391" s="105"/>
      <c r="Z391" s="105"/>
    </row>
    <row r="392" ht="15.75" customHeight="1">
      <c r="A392" s="105"/>
      <c r="B392" s="105"/>
      <c r="C392" s="105"/>
      <c r="D392" s="105"/>
      <c r="E392" s="105"/>
      <c r="F392" s="106"/>
      <c r="G392" s="106"/>
      <c r="H392" s="17"/>
      <c r="I392" s="17"/>
      <c r="J392" s="102"/>
      <c r="K392" s="102"/>
      <c r="L392" s="101"/>
      <c r="M392" s="101"/>
      <c r="N392" s="106"/>
      <c r="O392" s="106"/>
      <c r="P392" s="102"/>
      <c r="Q392" s="17"/>
      <c r="R392" s="102"/>
      <c r="S392" s="101"/>
      <c r="T392" s="105"/>
      <c r="U392" s="105"/>
      <c r="V392" s="105"/>
      <c r="W392" s="105"/>
      <c r="X392" s="105"/>
      <c r="Y392" s="105"/>
      <c r="Z392" s="105"/>
    </row>
    <row r="393" ht="15.75" customHeight="1">
      <c r="A393" s="105"/>
      <c r="B393" s="105"/>
      <c r="C393" s="105"/>
      <c r="D393" s="105"/>
      <c r="E393" s="105"/>
      <c r="F393" s="106"/>
      <c r="G393" s="106"/>
      <c r="H393" s="17"/>
      <c r="I393" s="17"/>
      <c r="J393" s="102"/>
      <c r="K393" s="102"/>
      <c r="L393" s="101"/>
      <c r="M393" s="101"/>
      <c r="N393" s="106"/>
      <c r="O393" s="106"/>
      <c r="P393" s="102"/>
      <c r="Q393" s="17"/>
      <c r="R393" s="102"/>
      <c r="S393" s="101"/>
      <c r="T393" s="105"/>
      <c r="U393" s="105"/>
      <c r="V393" s="105"/>
      <c r="W393" s="105"/>
      <c r="X393" s="105"/>
      <c r="Y393" s="105"/>
      <c r="Z393" s="105"/>
    </row>
    <row r="394" ht="15.75" customHeight="1">
      <c r="A394" s="105"/>
      <c r="B394" s="105"/>
      <c r="C394" s="105"/>
      <c r="D394" s="105"/>
      <c r="E394" s="105"/>
      <c r="F394" s="106"/>
      <c r="G394" s="106"/>
      <c r="H394" s="17"/>
      <c r="I394" s="17"/>
      <c r="J394" s="102"/>
      <c r="K394" s="102"/>
      <c r="L394" s="101"/>
      <c r="M394" s="101"/>
      <c r="N394" s="106"/>
      <c r="O394" s="106"/>
      <c r="P394" s="102"/>
      <c r="Q394" s="17"/>
      <c r="R394" s="102"/>
      <c r="S394" s="101"/>
      <c r="T394" s="105"/>
      <c r="U394" s="105"/>
      <c r="V394" s="105"/>
      <c r="W394" s="105"/>
      <c r="X394" s="105"/>
      <c r="Y394" s="105"/>
      <c r="Z394" s="105"/>
    </row>
    <row r="395" ht="15.75" customHeight="1">
      <c r="A395" s="105"/>
      <c r="B395" s="105"/>
      <c r="C395" s="105"/>
      <c r="D395" s="105"/>
      <c r="E395" s="105"/>
      <c r="F395" s="106"/>
      <c r="G395" s="106"/>
      <c r="H395" s="17"/>
      <c r="I395" s="17"/>
      <c r="J395" s="102"/>
      <c r="K395" s="102"/>
      <c r="L395" s="101"/>
      <c r="M395" s="101"/>
      <c r="N395" s="106"/>
      <c r="O395" s="106"/>
      <c r="P395" s="102"/>
      <c r="Q395" s="17"/>
      <c r="R395" s="102"/>
      <c r="S395" s="101"/>
      <c r="T395" s="105"/>
      <c r="U395" s="105"/>
      <c r="V395" s="105"/>
      <c r="W395" s="105"/>
      <c r="X395" s="105"/>
      <c r="Y395" s="105"/>
      <c r="Z395" s="105"/>
    </row>
    <row r="396" ht="15.75" customHeight="1">
      <c r="A396" s="105"/>
      <c r="B396" s="105"/>
      <c r="C396" s="105"/>
      <c r="D396" s="105"/>
      <c r="E396" s="105"/>
      <c r="F396" s="106"/>
      <c r="G396" s="106"/>
      <c r="H396" s="17"/>
      <c r="I396" s="17"/>
      <c r="J396" s="102"/>
      <c r="K396" s="102"/>
      <c r="L396" s="101"/>
      <c r="M396" s="101"/>
      <c r="N396" s="106"/>
      <c r="O396" s="106"/>
      <c r="P396" s="102"/>
      <c r="Q396" s="17"/>
      <c r="R396" s="102"/>
      <c r="S396" s="101"/>
      <c r="T396" s="105"/>
      <c r="U396" s="105"/>
      <c r="V396" s="105"/>
      <c r="W396" s="105"/>
      <c r="X396" s="105"/>
      <c r="Y396" s="105"/>
      <c r="Z396" s="105"/>
    </row>
    <row r="397" ht="15.75" customHeight="1">
      <c r="A397" s="105"/>
      <c r="B397" s="105"/>
      <c r="C397" s="105"/>
      <c r="D397" s="105"/>
      <c r="E397" s="105"/>
      <c r="F397" s="106"/>
      <c r="G397" s="106"/>
      <c r="H397" s="17"/>
      <c r="I397" s="17"/>
      <c r="J397" s="102"/>
      <c r="K397" s="102"/>
      <c r="L397" s="101"/>
      <c r="M397" s="101"/>
      <c r="N397" s="106"/>
      <c r="O397" s="106"/>
      <c r="P397" s="102"/>
      <c r="Q397" s="17"/>
      <c r="R397" s="102"/>
      <c r="S397" s="101"/>
      <c r="T397" s="105"/>
      <c r="U397" s="105"/>
      <c r="V397" s="105"/>
      <c r="W397" s="105"/>
      <c r="X397" s="105"/>
      <c r="Y397" s="105"/>
      <c r="Z397" s="105"/>
    </row>
    <row r="398" ht="15.75" customHeight="1">
      <c r="A398" s="105"/>
      <c r="B398" s="105"/>
      <c r="C398" s="105"/>
      <c r="D398" s="105"/>
      <c r="E398" s="105"/>
      <c r="F398" s="106"/>
      <c r="G398" s="106"/>
      <c r="H398" s="17"/>
      <c r="I398" s="17"/>
      <c r="J398" s="102"/>
      <c r="K398" s="102"/>
      <c r="L398" s="101"/>
      <c r="M398" s="101"/>
      <c r="N398" s="106"/>
      <c r="O398" s="106"/>
      <c r="P398" s="102"/>
      <c r="Q398" s="17"/>
      <c r="R398" s="102"/>
      <c r="S398" s="101"/>
      <c r="T398" s="105"/>
      <c r="U398" s="105"/>
      <c r="V398" s="105"/>
      <c r="W398" s="105"/>
      <c r="X398" s="105"/>
      <c r="Y398" s="105"/>
      <c r="Z398" s="105"/>
    </row>
    <row r="399" ht="15.75" customHeight="1">
      <c r="A399" s="105"/>
      <c r="B399" s="105"/>
      <c r="C399" s="105"/>
      <c r="D399" s="105"/>
      <c r="E399" s="105"/>
      <c r="F399" s="106"/>
      <c r="G399" s="106"/>
      <c r="H399" s="17"/>
      <c r="I399" s="17"/>
      <c r="J399" s="102"/>
      <c r="K399" s="102"/>
      <c r="L399" s="101"/>
      <c r="M399" s="101"/>
      <c r="N399" s="106"/>
      <c r="O399" s="106"/>
      <c r="P399" s="102"/>
      <c r="Q399" s="17"/>
      <c r="R399" s="102"/>
      <c r="S399" s="101"/>
      <c r="T399" s="105"/>
      <c r="U399" s="105"/>
      <c r="V399" s="105"/>
      <c r="W399" s="105"/>
      <c r="X399" s="105"/>
      <c r="Y399" s="105"/>
      <c r="Z399" s="105"/>
    </row>
    <row r="400" ht="15.75" customHeight="1">
      <c r="A400" s="105"/>
      <c r="B400" s="105"/>
      <c r="C400" s="105"/>
      <c r="D400" s="105"/>
      <c r="E400" s="105"/>
      <c r="F400" s="106"/>
      <c r="G400" s="106"/>
      <c r="H400" s="17"/>
      <c r="I400" s="17"/>
      <c r="J400" s="102"/>
      <c r="K400" s="102"/>
      <c r="L400" s="101"/>
      <c r="M400" s="101"/>
      <c r="N400" s="106"/>
      <c r="O400" s="106"/>
      <c r="P400" s="102"/>
      <c r="Q400" s="17"/>
      <c r="R400" s="102"/>
      <c r="S400" s="101"/>
      <c r="T400" s="105"/>
      <c r="U400" s="105"/>
      <c r="V400" s="105"/>
      <c r="W400" s="105"/>
      <c r="X400" s="105"/>
      <c r="Y400" s="105"/>
      <c r="Z400" s="105"/>
    </row>
    <row r="401" ht="15.75" customHeight="1">
      <c r="A401" s="105"/>
      <c r="B401" s="105"/>
      <c r="C401" s="105"/>
      <c r="D401" s="105"/>
      <c r="E401" s="105"/>
      <c r="F401" s="106"/>
      <c r="G401" s="106"/>
      <c r="H401" s="17"/>
      <c r="I401" s="17"/>
      <c r="J401" s="102"/>
      <c r="K401" s="102"/>
      <c r="L401" s="101"/>
      <c r="M401" s="101"/>
      <c r="N401" s="106"/>
      <c r="O401" s="106"/>
      <c r="P401" s="102"/>
      <c r="Q401" s="17"/>
      <c r="R401" s="102"/>
      <c r="S401" s="101"/>
      <c r="T401" s="105"/>
      <c r="U401" s="105"/>
      <c r="V401" s="105"/>
      <c r="W401" s="105"/>
      <c r="X401" s="105"/>
      <c r="Y401" s="105"/>
      <c r="Z401" s="105"/>
    </row>
    <row r="402" ht="15.75" customHeight="1">
      <c r="A402" s="105"/>
      <c r="B402" s="105"/>
      <c r="C402" s="105"/>
      <c r="D402" s="105"/>
      <c r="E402" s="105"/>
      <c r="F402" s="106"/>
      <c r="G402" s="106"/>
      <c r="H402" s="17"/>
      <c r="I402" s="17"/>
      <c r="J402" s="102"/>
      <c r="K402" s="102"/>
      <c r="L402" s="101"/>
      <c r="M402" s="101"/>
      <c r="N402" s="106"/>
      <c r="O402" s="106"/>
      <c r="P402" s="102"/>
      <c r="Q402" s="17"/>
      <c r="R402" s="102"/>
      <c r="S402" s="101"/>
      <c r="T402" s="105"/>
      <c r="U402" s="105"/>
      <c r="V402" s="105"/>
      <c r="W402" s="105"/>
      <c r="X402" s="105"/>
      <c r="Y402" s="105"/>
      <c r="Z402" s="105"/>
    </row>
    <row r="403" ht="15.75" customHeight="1">
      <c r="A403" s="105"/>
      <c r="B403" s="105"/>
      <c r="C403" s="105"/>
      <c r="D403" s="105"/>
      <c r="E403" s="105"/>
      <c r="F403" s="106"/>
      <c r="G403" s="106"/>
      <c r="H403" s="17"/>
      <c r="I403" s="17"/>
      <c r="J403" s="102"/>
      <c r="K403" s="102"/>
      <c r="L403" s="101"/>
      <c r="M403" s="101"/>
      <c r="N403" s="106"/>
      <c r="O403" s="106"/>
      <c r="P403" s="102"/>
      <c r="Q403" s="17"/>
      <c r="R403" s="102"/>
      <c r="S403" s="101"/>
      <c r="T403" s="105"/>
      <c r="U403" s="105"/>
      <c r="V403" s="105"/>
      <c r="W403" s="105"/>
      <c r="X403" s="105"/>
      <c r="Y403" s="105"/>
      <c r="Z403" s="105"/>
    </row>
    <row r="404" ht="15.75" customHeight="1">
      <c r="A404" s="105"/>
      <c r="B404" s="105"/>
      <c r="C404" s="105"/>
      <c r="D404" s="105"/>
      <c r="E404" s="105"/>
      <c r="F404" s="106"/>
      <c r="G404" s="106"/>
      <c r="H404" s="17"/>
      <c r="I404" s="17"/>
      <c r="J404" s="102"/>
      <c r="K404" s="102"/>
      <c r="L404" s="101"/>
      <c r="M404" s="101"/>
      <c r="N404" s="106"/>
      <c r="O404" s="106"/>
      <c r="P404" s="102"/>
      <c r="Q404" s="17"/>
      <c r="R404" s="102"/>
      <c r="S404" s="101"/>
      <c r="T404" s="105"/>
      <c r="U404" s="105"/>
      <c r="V404" s="105"/>
      <c r="W404" s="105"/>
      <c r="X404" s="105"/>
      <c r="Y404" s="105"/>
      <c r="Z404" s="105"/>
    </row>
    <row r="405" ht="15.75" customHeight="1">
      <c r="A405" s="105"/>
      <c r="B405" s="105"/>
      <c r="C405" s="105"/>
      <c r="D405" s="105"/>
      <c r="E405" s="105"/>
      <c r="F405" s="106"/>
      <c r="G405" s="106"/>
      <c r="H405" s="17"/>
      <c r="I405" s="17"/>
      <c r="J405" s="102"/>
      <c r="K405" s="102"/>
      <c r="L405" s="101"/>
      <c r="M405" s="101"/>
      <c r="N405" s="106"/>
      <c r="O405" s="106"/>
      <c r="P405" s="102"/>
      <c r="Q405" s="17"/>
      <c r="R405" s="102"/>
      <c r="S405" s="101"/>
      <c r="T405" s="105"/>
      <c r="U405" s="105"/>
      <c r="V405" s="105"/>
      <c r="W405" s="105"/>
      <c r="X405" s="105"/>
      <c r="Y405" s="105"/>
      <c r="Z405" s="105"/>
    </row>
    <row r="406" ht="15.75" customHeight="1">
      <c r="A406" s="105"/>
      <c r="B406" s="105"/>
      <c r="C406" s="105"/>
      <c r="D406" s="105"/>
      <c r="E406" s="105"/>
      <c r="F406" s="106"/>
      <c r="G406" s="106"/>
      <c r="H406" s="17"/>
      <c r="I406" s="17"/>
      <c r="J406" s="102"/>
      <c r="K406" s="102"/>
      <c r="L406" s="101"/>
      <c r="M406" s="101"/>
      <c r="N406" s="106"/>
      <c r="O406" s="106"/>
      <c r="P406" s="102"/>
      <c r="Q406" s="17"/>
      <c r="R406" s="102"/>
      <c r="S406" s="101"/>
      <c r="T406" s="105"/>
      <c r="U406" s="105"/>
      <c r="V406" s="105"/>
      <c r="W406" s="105"/>
      <c r="X406" s="105"/>
      <c r="Y406" s="105"/>
      <c r="Z406" s="105"/>
    </row>
    <row r="407" ht="15.75" customHeight="1">
      <c r="A407" s="105"/>
      <c r="B407" s="105"/>
      <c r="C407" s="105"/>
      <c r="D407" s="105"/>
      <c r="E407" s="105"/>
      <c r="F407" s="106"/>
      <c r="G407" s="106"/>
      <c r="H407" s="17"/>
      <c r="I407" s="17"/>
      <c r="J407" s="102"/>
      <c r="K407" s="102"/>
      <c r="L407" s="101"/>
      <c r="M407" s="101"/>
      <c r="N407" s="106"/>
      <c r="O407" s="106"/>
      <c r="P407" s="102"/>
      <c r="Q407" s="17"/>
      <c r="R407" s="102"/>
      <c r="S407" s="101"/>
      <c r="T407" s="105"/>
      <c r="U407" s="105"/>
      <c r="V407" s="105"/>
      <c r="W407" s="105"/>
      <c r="X407" s="105"/>
      <c r="Y407" s="105"/>
      <c r="Z407" s="105"/>
    </row>
    <row r="408" ht="15.75" customHeight="1">
      <c r="A408" s="105"/>
      <c r="B408" s="105"/>
      <c r="C408" s="105"/>
      <c r="D408" s="105"/>
      <c r="E408" s="105"/>
      <c r="F408" s="106"/>
      <c r="G408" s="106"/>
      <c r="H408" s="17"/>
      <c r="I408" s="17"/>
      <c r="J408" s="102"/>
      <c r="K408" s="102"/>
      <c r="L408" s="101"/>
      <c r="M408" s="101"/>
      <c r="N408" s="106"/>
      <c r="O408" s="106"/>
      <c r="P408" s="102"/>
      <c r="Q408" s="17"/>
      <c r="R408" s="102"/>
      <c r="S408" s="101"/>
      <c r="T408" s="105"/>
      <c r="U408" s="105"/>
      <c r="V408" s="105"/>
      <c r="W408" s="105"/>
      <c r="X408" s="105"/>
      <c r="Y408" s="105"/>
      <c r="Z408" s="105"/>
    </row>
    <row r="409" ht="15.75" customHeight="1">
      <c r="A409" s="105"/>
      <c r="B409" s="105"/>
      <c r="C409" s="105"/>
      <c r="D409" s="105"/>
      <c r="E409" s="105"/>
      <c r="F409" s="106"/>
      <c r="G409" s="106"/>
      <c r="H409" s="17"/>
      <c r="I409" s="17"/>
      <c r="J409" s="102"/>
      <c r="K409" s="102"/>
      <c r="L409" s="101"/>
      <c r="M409" s="101"/>
      <c r="N409" s="106"/>
      <c r="O409" s="106"/>
      <c r="P409" s="102"/>
      <c r="Q409" s="17"/>
      <c r="R409" s="102"/>
      <c r="S409" s="101"/>
      <c r="T409" s="105"/>
      <c r="U409" s="105"/>
      <c r="V409" s="105"/>
      <c r="W409" s="105"/>
      <c r="X409" s="105"/>
      <c r="Y409" s="105"/>
      <c r="Z409" s="105"/>
    </row>
    <row r="410" ht="15.75" customHeight="1">
      <c r="A410" s="105"/>
      <c r="B410" s="105"/>
      <c r="C410" s="105"/>
      <c r="D410" s="105"/>
      <c r="E410" s="105"/>
      <c r="F410" s="106"/>
      <c r="G410" s="106"/>
      <c r="H410" s="17"/>
      <c r="I410" s="17"/>
      <c r="J410" s="102"/>
      <c r="K410" s="102"/>
      <c r="L410" s="101"/>
      <c r="M410" s="101"/>
      <c r="N410" s="106"/>
      <c r="O410" s="106"/>
      <c r="P410" s="102"/>
      <c r="Q410" s="17"/>
      <c r="R410" s="102"/>
      <c r="S410" s="101"/>
      <c r="T410" s="105"/>
      <c r="U410" s="105"/>
      <c r="V410" s="105"/>
      <c r="W410" s="105"/>
      <c r="X410" s="105"/>
      <c r="Y410" s="105"/>
      <c r="Z410" s="105"/>
    </row>
    <row r="411" ht="15.75" customHeight="1">
      <c r="A411" s="105"/>
      <c r="B411" s="105"/>
      <c r="C411" s="105"/>
      <c r="D411" s="105"/>
      <c r="E411" s="105"/>
      <c r="F411" s="106"/>
      <c r="G411" s="106"/>
      <c r="H411" s="17"/>
      <c r="I411" s="17"/>
      <c r="J411" s="102"/>
      <c r="K411" s="102"/>
      <c r="L411" s="101"/>
      <c r="M411" s="101"/>
      <c r="N411" s="106"/>
      <c r="O411" s="106"/>
      <c r="P411" s="102"/>
      <c r="Q411" s="17"/>
      <c r="R411" s="102"/>
      <c r="S411" s="101"/>
      <c r="T411" s="105"/>
      <c r="U411" s="105"/>
      <c r="V411" s="105"/>
      <c r="W411" s="105"/>
      <c r="X411" s="105"/>
      <c r="Y411" s="105"/>
      <c r="Z411" s="105"/>
    </row>
    <row r="412" ht="15.75" customHeight="1">
      <c r="A412" s="105"/>
      <c r="B412" s="105"/>
      <c r="C412" s="105"/>
      <c r="D412" s="105"/>
      <c r="E412" s="105"/>
      <c r="F412" s="106"/>
      <c r="G412" s="106"/>
      <c r="H412" s="17"/>
      <c r="I412" s="17"/>
      <c r="J412" s="102"/>
      <c r="K412" s="102"/>
      <c r="L412" s="101"/>
      <c r="M412" s="101"/>
      <c r="N412" s="106"/>
      <c r="O412" s="106"/>
      <c r="P412" s="102"/>
      <c r="Q412" s="17"/>
      <c r="R412" s="102"/>
      <c r="S412" s="101"/>
      <c r="T412" s="105"/>
      <c r="U412" s="105"/>
      <c r="V412" s="105"/>
      <c r="W412" s="105"/>
      <c r="X412" s="105"/>
      <c r="Y412" s="105"/>
      <c r="Z412" s="105"/>
    </row>
    <row r="413" ht="15.75" customHeight="1">
      <c r="A413" s="105"/>
      <c r="B413" s="105"/>
      <c r="C413" s="105"/>
      <c r="D413" s="105"/>
      <c r="E413" s="105"/>
      <c r="F413" s="106"/>
      <c r="G413" s="106"/>
      <c r="H413" s="17"/>
      <c r="I413" s="17"/>
      <c r="J413" s="102"/>
      <c r="K413" s="102"/>
      <c r="L413" s="101"/>
      <c r="M413" s="101"/>
      <c r="N413" s="106"/>
      <c r="O413" s="106"/>
      <c r="P413" s="102"/>
      <c r="Q413" s="17"/>
      <c r="R413" s="102"/>
      <c r="S413" s="101"/>
      <c r="T413" s="105"/>
      <c r="U413" s="105"/>
      <c r="V413" s="105"/>
      <c r="W413" s="105"/>
      <c r="X413" s="105"/>
      <c r="Y413" s="105"/>
      <c r="Z413" s="105"/>
    </row>
    <row r="414" ht="15.75" customHeight="1">
      <c r="A414" s="105"/>
      <c r="B414" s="105"/>
      <c r="C414" s="105"/>
      <c r="D414" s="105"/>
      <c r="E414" s="105"/>
      <c r="F414" s="106"/>
      <c r="G414" s="106"/>
      <c r="H414" s="17"/>
      <c r="I414" s="17"/>
      <c r="J414" s="102"/>
      <c r="K414" s="102"/>
      <c r="L414" s="101"/>
      <c r="M414" s="101"/>
      <c r="N414" s="106"/>
      <c r="O414" s="106"/>
      <c r="P414" s="102"/>
      <c r="Q414" s="17"/>
      <c r="R414" s="102"/>
      <c r="S414" s="101"/>
      <c r="T414" s="105"/>
      <c r="U414" s="105"/>
      <c r="V414" s="105"/>
      <c r="W414" s="105"/>
      <c r="X414" s="105"/>
      <c r="Y414" s="105"/>
      <c r="Z414" s="105"/>
    </row>
    <row r="415" ht="15.75" customHeight="1">
      <c r="A415" s="105"/>
      <c r="B415" s="105"/>
      <c r="C415" s="105"/>
      <c r="D415" s="105"/>
      <c r="E415" s="105"/>
      <c r="F415" s="106"/>
      <c r="G415" s="106"/>
      <c r="H415" s="17"/>
      <c r="I415" s="17"/>
      <c r="J415" s="102"/>
      <c r="K415" s="102"/>
      <c r="L415" s="101"/>
      <c r="M415" s="101"/>
      <c r="N415" s="106"/>
      <c r="O415" s="106"/>
      <c r="P415" s="102"/>
      <c r="Q415" s="17"/>
      <c r="R415" s="102"/>
      <c r="S415" s="101"/>
      <c r="T415" s="105"/>
      <c r="U415" s="105"/>
      <c r="V415" s="105"/>
      <c r="W415" s="105"/>
      <c r="X415" s="105"/>
      <c r="Y415" s="105"/>
      <c r="Z415" s="105"/>
    </row>
    <row r="416" ht="15.75" customHeight="1">
      <c r="A416" s="105"/>
      <c r="B416" s="105"/>
      <c r="C416" s="105"/>
      <c r="D416" s="105"/>
      <c r="E416" s="105"/>
      <c r="F416" s="106"/>
      <c r="G416" s="106"/>
      <c r="H416" s="17"/>
      <c r="I416" s="17"/>
      <c r="J416" s="102"/>
      <c r="K416" s="102"/>
      <c r="L416" s="101"/>
      <c r="M416" s="101"/>
      <c r="N416" s="106"/>
      <c r="O416" s="106"/>
      <c r="P416" s="102"/>
      <c r="Q416" s="17"/>
      <c r="R416" s="102"/>
      <c r="S416" s="101"/>
      <c r="T416" s="105"/>
      <c r="U416" s="105"/>
      <c r="V416" s="105"/>
      <c r="W416" s="105"/>
      <c r="X416" s="105"/>
      <c r="Y416" s="105"/>
      <c r="Z416" s="105"/>
    </row>
    <row r="417" ht="15.75" customHeight="1">
      <c r="A417" s="105"/>
      <c r="B417" s="105"/>
      <c r="C417" s="105"/>
      <c r="D417" s="105"/>
      <c r="E417" s="105"/>
      <c r="F417" s="106"/>
      <c r="G417" s="106"/>
      <c r="H417" s="17"/>
      <c r="I417" s="17"/>
      <c r="J417" s="102"/>
      <c r="K417" s="102"/>
      <c r="L417" s="101"/>
      <c r="M417" s="101"/>
      <c r="N417" s="106"/>
      <c r="O417" s="106"/>
      <c r="P417" s="102"/>
      <c r="Q417" s="17"/>
      <c r="R417" s="102"/>
      <c r="S417" s="101"/>
      <c r="T417" s="105"/>
      <c r="U417" s="105"/>
      <c r="V417" s="105"/>
      <c r="W417" s="105"/>
      <c r="X417" s="105"/>
      <c r="Y417" s="105"/>
      <c r="Z417" s="105"/>
    </row>
    <row r="418" ht="15.75" customHeight="1">
      <c r="A418" s="105"/>
      <c r="B418" s="105"/>
      <c r="C418" s="105"/>
      <c r="D418" s="105"/>
      <c r="E418" s="105"/>
      <c r="F418" s="106"/>
      <c r="G418" s="106"/>
      <c r="H418" s="17"/>
      <c r="I418" s="17"/>
      <c r="J418" s="102"/>
      <c r="K418" s="102"/>
      <c r="L418" s="101"/>
      <c r="M418" s="101"/>
      <c r="N418" s="106"/>
      <c r="O418" s="106"/>
      <c r="P418" s="102"/>
      <c r="Q418" s="17"/>
      <c r="R418" s="102"/>
      <c r="S418" s="101"/>
      <c r="T418" s="105"/>
      <c r="U418" s="105"/>
      <c r="V418" s="105"/>
      <c r="W418" s="105"/>
      <c r="X418" s="105"/>
      <c r="Y418" s="105"/>
      <c r="Z418" s="105"/>
    </row>
    <row r="419" ht="15.75" customHeight="1">
      <c r="A419" s="105"/>
      <c r="B419" s="105"/>
      <c r="C419" s="105"/>
      <c r="D419" s="105"/>
      <c r="E419" s="105"/>
      <c r="F419" s="106"/>
      <c r="G419" s="106"/>
      <c r="H419" s="17"/>
      <c r="I419" s="17"/>
      <c r="J419" s="102"/>
      <c r="K419" s="102"/>
      <c r="L419" s="101"/>
      <c r="M419" s="101"/>
      <c r="N419" s="106"/>
      <c r="O419" s="106"/>
      <c r="P419" s="102"/>
      <c r="Q419" s="17"/>
      <c r="R419" s="102"/>
      <c r="S419" s="101"/>
      <c r="T419" s="105"/>
      <c r="U419" s="105"/>
      <c r="V419" s="105"/>
      <c r="W419" s="105"/>
      <c r="X419" s="105"/>
      <c r="Y419" s="105"/>
      <c r="Z419" s="105"/>
    </row>
    <row r="420" ht="15.75" customHeight="1">
      <c r="A420" s="105"/>
      <c r="B420" s="105"/>
      <c r="C420" s="105"/>
      <c r="D420" s="105"/>
      <c r="E420" s="105"/>
      <c r="F420" s="106"/>
      <c r="G420" s="106"/>
      <c r="H420" s="17"/>
      <c r="I420" s="17"/>
      <c r="J420" s="102"/>
      <c r="K420" s="102"/>
      <c r="L420" s="101"/>
      <c r="M420" s="101"/>
      <c r="N420" s="106"/>
      <c r="O420" s="106"/>
      <c r="P420" s="102"/>
      <c r="Q420" s="17"/>
      <c r="R420" s="102"/>
      <c r="S420" s="101"/>
      <c r="T420" s="105"/>
      <c r="U420" s="105"/>
      <c r="V420" s="105"/>
      <c r="W420" s="105"/>
      <c r="X420" s="105"/>
      <c r="Y420" s="105"/>
      <c r="Z420" s="105"/>
    </row>
    <row r="421" ht="15.75" customHeight="1">
      <c r="A421" s="105"/>
      <c r="B421" s="105"/>
      <c r="C421" s="105"/>
      <c r="D421" s="105"/>
      <c r="E421" s="105"/>
      <c r="F421" s="106"/>
      <c r="G421" s="106"/>
      <c r="H421" s="17"/>
      <c r="I421" s="17"/>
      <c r="J421" s="102"/>
      <c r="K421" s="102"/>
      <c r="L421" s="101"/>
      <c r="M421" s="101"/>
      <c r="N421" s="106"/>
      <c r="O421" s="106"/>
      <c r="P421" s="102"/>
      <c r="Q421" s="17"/>
      <c r="R421" s="102"/>
      <c r="S421" s="101"/>
      <c r="T421" s="105"/>
      <c r="U421" s="105"/>
      <c r="V421" s="105"/>
      <c r="W421" s="105"/>
      <c r="X421" s="105"/>
      <c r="Y421" s="105"/>
      <c r="Z421" s="105"/>
    </row>
    <row r="422" ht="15.75" customHeight="1">
      <c r="A422" s="105"/>
      <c r="B422" s="105"/>
      <c r="C422" s="105"/>
      <c r="D422" s="105"/>
      <c r="E422" s="105"/>
      <c r="F422" s="106"/>
      <c r="G422" s="106"/>
      <c r="H422" s="17"/>
      <c r="I422" s="17"/>
      <c r="J422" s="102"/>
      <c r="K422" s="102"/>
      <c r="L422" s="101"/>
      <c r="M422" s="101"/>
      <c r="N422" s="106"/>
      <c r="O422" s="106"/>
      <c r="P422" s="102"/>
      <c r="Q422" s="17"/>
      <c r="R422" s="102"/>
      <c r="S422" s="101"/>
      <c r="T422" s="105"/>
      <c r="U422" s="105"/>
      <c r="V422" s="105"/>
      <c r="W422" s="105"/>
      <c r="X422" s="105"/>
      <c r="Y422" s="105"/>
      <c r="Z422" s="105"/>
    </row>
    <row r="423" ht="15.75" customHeight="1">
      <c r="A423" s="105"/>
      <c r="B423" s="105"/>
      <c r="C423" s="105"/>
      <c r="D423" s="105"/>
      <c r="E423" s="105"/>
      <c r="F423" s="106"/>
      <c r="G423" s="106"/>
      <c r="H423" s="17"/>
      <c r="I423" s="17"/>
      <c r="J423" s="102"/>
      <c r="K423" s="102"/>
      <c r="L423" s="101"/>
      <c r="M423" s="101"/>
      <c r="N423" s="106"/>
      <c r="O423" s="106"/>
      <c r="P423" s="102"/>
      <c r="Q423" s="17"/>
      <c r="R423" s="102"/>
      <c r="S423" s="101"/>
      <c r="T423" s="105"/>
      <c r="U423" s="105"/>
      <c r="V423" s="105"/>
      <c r="W423" s="105"/>
      <c r="X423" s="105"/>
      <c r="Y423" s="105"/>
      <c r="Z423" s="105"/>
    </row>
    <row r="424" ht="15.75" customHeight="1">
      <c r="A424" s="105"/>
      <c r="B424" s="105"/>
      <c r="C424" s="105"/>
      <c r="D424" s="105"/>
      <c r="E424" s="105"/>
      <c r="F424" s="106"/>
      <c r="G424" s="106"/>
      <c r="H424" s="17"/>
      <c r="I424" s="17"/>
      <c r="J424" s="102"/>
      <c r="K424" s="102"/>
      <c r="L424" s="101"/>
      <c r="M424" s="101"/>
      <c r="N424" s="106"/>
      <c r="O424" s="106"/>
      <c r="P424" s="102"/>
      <c r="Q424" s="17"/>
      <c r="R424" s="102"/>
      <c r="S424" s="101"/>
      <c r="T424" s="105"/>
      <c r="U424" s="105"/>
      <c r="V424" s="105"/>
      <c r="W424" s="105"/>
      <c r="X424" s="105"/>
      <c r="Y424" s="105"/>
      <c r="Z424" s="105"/>
    </row>
    <row r="425" ht="15.75" customHeight="1">
      <c r="A425" s="105"/>
      <c r="B425" s="105"/>
      <c r="C425" s="105"/>
      <c r="D425" s="105"/>
      <c r="E425" s="105"/>
      <c r="F425" s="106"/>
      <c r="G425" s="106"/>
      <c r="H425" s="17"/>
      <c r="I425" s="17"/>
      <c r="J425" s="102"/>
      <c r="K425" s="102"/>
      <c r="L425" s="101"/>
      <c r="M425" s="101"/>
      <c r="N425" s="106"/>
      <c r="O425" s="106"/>
      <c r="P425" s="102"/>
      <c r="Q425" s="17"/>
      <c r="R425" s="102"/>
      <c r="S425" s="101"/>
      <c r="T425" s="105"/>
      <c r="U425" s="105"/>
      <c r="V425" s="105"/>
      <c r="W425" s="105"/>
      <c r="X425" s="105"/>
      <c r="Y425" s="105"/>
      <c r="Z425" s="105"/>
    </row>
    <row r="426" ht="15.75" customHeight="1">
      <c r="A426" s="105"/>
      <c r="B426" s="105"/>
      <c r="C426" s="105"/>
      <c r="D426" s="105"/>
      <c r="E426" s="105"/>
      <c r="F426" s="106"/>
      <c r="G426" s="106"/>
      <c r="H426" s="17"/>
      <c r="I426" s="17"/>
      <c r="J426" s="102"/>
      <c r="K426" s="102"/>
      <c r="L426" s="101"/>
      <c r="M426" s="101"/>
      <c r="N426" s="106"/>
      <c r="O426" s="106"/>
      <c r="P426" s="102"/>
      <c r="Q426" s="17"/>
      <c r="R426" s="102"/>
      <c r="S426" s="101"/>
      <c r="T426" s="105"/>
      <c r="U426" s="105"/>
      <c r="V426" s="105"/>
      <c r="W426" s="105"/>
      <c r="X426" s="105"/>
      <c r="Y426" s="105"/>
      <c r="Z426" s="105"/>
    </row>
    <row r="427" ht="15.75" customHeight="1">
      <c r="A427" s="105"/>
      <c r="B427" s="105"/>
      <c r="C427" s="105"/>
      <c r="D427" s="105"/>
      <c r="E427" s="105"/>
      <c r="F427" s="106"/>
      <c r="G427" s="106"/>
      <c r="H427" s="17"/>
      <c r="I427" s="17"/>
      <c r="J427" s="102"/>
      <c r="K427" s="102"/>
      <c r="L427" s="101"/>
      <c r="M427" s="101"/>
      <c r="N427" s="106"/>
      <c r="O427" s="106"/>
      <c r="P427" s="102"/>
      <c r="Q427" s="17"/>
      <c r="R427" s="102"/>
      <c r="S427" s="101"/>
      <c r="T427" s="105"/>
      <c r="U427" s="105"/>
      <c r="V427" s="105"/>
      <c r="W427" s="105"/>
      <c r="X427" s="105"/>
      <c r="Y427" s="105"/>
      <c r="Z427" s="105"/>
    </row>
    <row r="428" ht="15.75" customHeight="1">
      <c r="A428" s="105"/>
      <c r="B428" s="105"/>
      <c r="C428" s="105"/>
      <c r="D428" s="105"/>
      <c r="E428" s="105"/>
      <c r="F428" s="106"/>
      <c r="G428" s="106"/>
      <c r="H428" s="17"/>
      <c r="I428" s="17"/>
      <c r="J428" s="102"/>
      <c r="K428" s="102"/>
      <c r="L428" s="101"/>
      <c r="M428" s="101"/>
      <c r="N428" s="106"/>
      <c r="O428" s="106"/>
      <c r="P428" s="102"/>
      <c r="Q428" s="17"/>
      <c r="R428" s="102"/>
      <c r="S428" s="101"/>
      <c r="T428" s="105"/>
      <c r="U428" s="105"/>
      <c r="V428" s="105"/>
      <c r="W428" s="105"/>
      <c r="X428" s="105"/>
      <c r="Y428" s="105"/>
      <c r="Z428" s="105"/>
    </row>
    <row r="429" ht="15.75" customHeight="1">
      <c r="A429" s="105"/>
      <c r="B429" s="105"/>
      <c r="C429" s="105"/>
      <c r="D429" s="105"/>
      <c r="E429" s="105"/>
      <c r="F429" s="106"/>
      <c r="G429" s="106"/>
      <c r="H429" s="17"/>
      <c r="I429" s="17"/>
      <c r="J429" s="102"/>
      <c r="K429" s="102"/>
      <c r="L429" s="101"/>
      <c r="M429" s="101"/>
      <c r="N429" s="106"/>
      <c r="O429" s="106"/>
      <c r="P429" s="102"/>
      <c r="Q429" s="17"/>
      <c r="R429" s="102"/>
      <c r="S429" s="101"/>
      <c r="T429" s="105"/>
      <c r="U429" s="105"/>
      <c r="V429" s="105"/>
      <c r="W429" s="105"/>
      <c r="X429" s="105"/>
      <c r="Y429" s="105"/>
      <c r="Z429" s="105"/>
    </row>
    <row r="430" ht="15.75" customHeight="1">
      <c r="A430" s="105"/>
      <c r="B430" s="105"/>
      <c r="C430" s="105"/>
      <c r="D430" s="105"/>
      <c r="E430" s="105"/>
      <c r="F430" s="106"/>
      <c r="G430" s="106"/>
      <c r="H430" s="17"/>
      <c r="I430" s="17"/>
      <c r="J430" s="102"/>
      <c r="K430" s="102"/>
      <c r="L430" s="101"/>
      <c r="M430" s="101"/>
      <c r="N430" s="106"/>
      <c r="O430" s="106"/>
      <c r="P430" s="102"/>
      <c r="Q430" s="17"/>
      <c r="R430" s="102"/>
      <c r="S430" s="101"/>
      <c r="T430" s="105"/>
      <c r="U430" s="105"/>
      <c r="V430" s="105"/>
      <c r="W430" s="105"/>
      <c r="X430" s="105"/>
      <c r="Y430" s="105"/>
      <c r="Z430" s="105"/>
    </row>
    <row r="431" ht="15.75" customHeight="1">
      <c r="A431" s="105"/>
      <c r="B431" s="105"/>
      <c r="C431" s="105"/>
      <c r="D431" s="105"/>
      <c r="E431" s="105"/>
      <c r="F431" s="106"/>
      <c r="G431" s="106"/>
      <c r="H431" s="17"/>
      <c r="I431" s="17"/>
      <c r="J431" s="102"/>
      <c r="K431" s="102"/>
      <c r="L431" s="101"/>
      <c r="M431" s="101"/>
      <c r="N431" s="106"/>
      <c r="O431" s="106"/>
      <c r="P431" s="102"/>
      <c r="Q431" s="17"/>
      <c r="R431" s="102"/>
      <c r="S431" s="101"/>
      <c r="T431" s="105"/>
      <c r="U431" s="105"/>
      <c r="V431" s="105"/>
      <c r="W431" s="105"/>
      <c r="X431" s="105"/>
      <c r="Y431" s="105"/>
      <c r="Z431" s="105"/>
    </row>
    <row r="432" ht="15.75" customHeight="1">
      <c r="A432" s="105"/>
      <c r="B432" s="105"/>
      <c r="C432" s="105"/>
      <c r="D432" s="105"/>
      <c r="E432" s="105"/>
      <c r="F432" s="106"/>
      <c r="G432" s="106"/>
      <c r="H432" s="17"/>
      <c r="I432" s="17"/>
      <c r="J432" s="102"/>
      <c r="K432" s="102"/>
      <c r="L432" s="101"/>
      <c r="M432" s="101"/>
      <c r="N432" s="106"/>
      <c r="O432" s="106"/>
      <c r="P432" s="102"/>
      <c r="Q432" s="17"/>
      <c r="R432" s="102"/>
      <c r="S432" s="101"/>
      <c r="T432" s="105"/>
      <c r="U432" s="105"/>
      <c r="V432" s="105"/>
      <c r="W432" s="105"/>
      <c r="X432" s="105"/>
      <c r="Y432" s="105"/>
      <c r="Z432" s="105"/>
    </row>
    <row r="433" ht="15.75" customHeight="1">
      <c r="A433" s="105"/>
      <c r="B433" s="105"/>
      <c r="C433" s="105"/>
      <c r="D433" s="105"/>
      <c r="E433" s="105"/>
      <c r="F433" s="106"/>
      <c r="G433" s="106"/>
      <c r="H433" s="17"/>
      <c r="I433" s="17"/>
      <c r="J433" s="102"/>
      <c r="K433" s="102"/>
      <c r="L433" s="101"/>
      <c r="M433" s="101"/>
      <c r="N433" s="106"/>
      <c r="O433" s="106"/>
      <c r="P433" s="102"/>
      <c r="Q433" s="17"/>
      <c r="R433" s="102"/>
      <c r="S433" s="101"/>
      <c r="T433" s="105"/>
      <c r="U433" s="105"/>
      <c r="V433" s="105"/>
      <c r="W433" s="105"/>
      <c r="X433" s="105"/>
      <c r="Y433" s="105"/>
      <c r="Z433" s="105"/>
    </row>
    <row r="434" ht="15.75" customHeight="1">
      <c r="A434" s="105"/>
      <c r="B434" s="105"/>
      <c r="C434" s="105"/>
      <c r="D434" s="105"/>
      <c r="E434" s="105"/>
      <c r="F434" s="106"/>
      <c r="G434" s="106"/>
      <c r="H434" s="17"/>
      <c r="I434" s="17"/>
      <c r="J434" s="102"/>
      <c r="K434" s="102"/>
      <c r="L434" s="101"/>
      <c r="M434" s="101"/>
      <c r="N434" s="106"/>
      <c r="O434" s="106"/>
      <c r="P434" s="102"/>
      <c r="Q434" s="17"/>
      <c r="R434" s="102"/>
      <c r="S434" s="101"/>
      <c r="T434" s="105"/>
      <c r="U434" s="105"/>
      <c r="V434" s="105"/>
      <c r="W434" s="105"/>
      <c r="X434" s="105"/>
      <c r="Y434" s="105"/>
      <c r="Z434" s="105"/>
    </row>
    <row r="435" ht="15.75" customHeight="1">
      <c r="A435" s="105"/>
      <c r="B435" s="105"/>
      <c r="C435" s="105"/>
      <c r="D435" s="105"/>
      <c r="E435" s="105"/>
      <c r="F435" s="106"/>
      <c r="G435" s="106"/>
      <c r="H435" s="17"/>
      <c r="I435" s="17"/>
      <c r="J435" s="102"/>
      <c r="K435" s="102"/>
      <c r="L435" s="101"/>
      <c r="M435" s="101"/>
      <c r="N435" s="106"/>
      <c r="O435" s="106"/>
      <c r="P435" s="102"/>
      <c r="Q435" s="17"/>
      <c r="R435" s="102"/>
      <c r="S435" s="101"/>
      <c r="T435" s="105"/>
      <c r="U435" s="105"/>
      <c r="V435" s="105"/>
      <c r="W435" s="105"/>
      <c r="X435" s="105"/>
      <c r="Y435" s="105"/>
      <c r="Z435" s="105"/>
    </row>
    <row r="436" ht="15.75" customHeight="1">
      <c r="A436" s="105"/>
      <c r="B436" s="105"/>
      <c r="C436" s="105"/>
      <c r="D436" s="105"/>
      <c r="E436" s="105"/>
      <c r="F436" s="106"/>
      <c r="G436" s="106"/>
      <c r="H436" s="17"/>
      <c r="I436" s="17"/>
      <c r="J436" s="102"/>
      <c r="K436" s="102"/>
      <c r="L436" s="101"/>
      <c r="M436" s="101"/>
      <c r="N436" s="106"/>
      <c r="O436" s="106"/>
      <c r="P436" s="102"/>
      <c r="Q436" s="17"/>
      <c r="R436" s="102"/>
      <c r="S436" s="101"/>
      <c r="T436" s="105"/>
      <c r="U436" s="105"/>
      <c r="V436" s="105"/>
      <c r="W436" s="105"/>
      <c r="X436" s="105"/>
      <c r="Y436" s="105"/>
      <c r="Z436" s="105"/>
    </row>
    <row r="437" ht="15.75" customHeight="1">
      <c r="A437" s="105"/>
      <c r="B437" s="105"/>
      <c r="C437" s="105"/>
      <c r="D437" s="105"/>
      <c r="E437" s="105"/>
      <c r="F437" s="106"/>
      <c r="G437" s="106"/>
      <c r="H437" s="17"/>
      <c r="I437" s="17"/>
      <c r="J437" s="102"/>
      <c r="K437" s="102"/>
      <c r="L437" s="101"/>
      <c r="M437" s="101"/>
      <c r="N437" s="106"/>
      <c r="O437" s="106"/>
      <c r="P437" s="102"/>
      <c r="Q437" s="17"/>
      <c r="R437" s="102"/>
      <c r="S437" s="101"/>
      <c r="T437" s="105"/>
      <c r="U437" s="105"/>
      <c r="V437" s="105"/>
      <c r="W437" s="105"/>
      <c r="X437" s="105"/>
      <c r="Y437" s="105"/>
      <c r="Z437" s="105"/>
    </row>
    <row r="438" ht="15.75" customHeight="1">
      <c r="A438" s="105"/>
      <c r="B438" s="105"/>
      <c r="C438" s="105"/>
      <c r="D438" s="105"/>
      <c r="E438" s="105"/>
      <c r="F438" s="106"/>
      <c r="G438" s="106"/>
      <c r="H438" s="17"/>
      <c r="I438" s="17"/>
      <c r="J438" s="102"/>
      <c r="K438" s="102"/>
      <c r="L438" s="101"/>
      <c r="M438" s="101"/>
      <c r="N438" s="106"/>
      <c r="O438" s="106"/>
      <c r="P438" s="102"/>
      <c r="Q438" s="17"/>
      <c r="R438" s="102"/>
      <c r="S438" s="101"/>
      <c r="T438" s="105"/>
      <c r="U438" s="105"/>
      <c r="V438" s="105"/>
      <c r="W438" s="105"/>
      <c r="X438" s="105"/>
      <c r="Y438" s="105"/>
      <c r="Z438" s="105"/>
    </row>
    <row r="439" ht="15.75" customHeight="1">
      <c r="A439" s="105"/>
      <c r="B439" s="105"/>
      <c r="C439" s="105"/>
      <c r="D439" s="105"/>
      <c r="E439" s="105"/>
      <c r="F439" s="106"/>
      <c r="G439" s="106"/>
      <c r="H439" s="17"/>
      <c r="I439" s="17"/>
      <c r="J439" s="102"/>
      <c r="K439" s="102"/>
      <c r="L439" s="101"/>
      <c r="M439" s="101"/>
      <c r="N439" s="106"/>
      <c r="O439" s="106"/>
      <c r="P439" s="102"/>
      <c r="Q439" s="17"/>
      <c r="R439" s="102"/>
      <c r="S439" s="101"/>
      <c r="T439" s="105"/>
      <c r="U439" s="105"/>
      <c r="V439" s="105"/>
      <c r="W439" s="105"/>
      <c r="X439" s="105"/>
      <c r="Y439" s="105"/>
      <c r="Z439" s="105"/>
    </row>
    <row r="440" ht="15.75" customHeight="1">
      <c r="A440" s="105"/>
      <c r="B440" s="105"/>
      <c r="C440" s="105"/>
      <c r="D440" s="105"/>
      <c r="E440" s="105"/>
      <c r="F440" s="106"/>
      <c r="G440" s="106"/>
      <c r="H440" s="17"/>
      <c r="I440" s="17"/>
      <c r="J440" s="102"/>
      <c r="K440" s="102"/>
      <c r="L440" s="101"/>
      <c r="M440" s="101"/>
      <c r="N440" s="106"/>
      <c r="O440" s="106"/>
      <c r="P440" s="102"/>
      <c r="Q440" s="17"/>
      <c r="R440" s="102"/>
      <c r="S440" s="101"/>
      <c r="T440" s="105"/>
      <c r="U440" s="105"/>
      <c r="V440" s="105"/>
      <c r="W440" s="105"/>
      <c r="X440" s="105"/>
      <c r="Y440" s="105"/>
      <c r="Z440" s="105"/>
    </row>
    <row r="441" ht="15.75" customHeight="1">
      <c r="A441" s="105"/>
      <c r="B441" s="105"/>
      <c r="C441" s="105"/>
      <c r="D441" s="105"/>
      <c r="E441" s="105"/>
      <c r="F441" s="106"/>
      <c r="G441" s="106"/>
      <c r="H441" s="17"/>
      <c r="I441" s="17"/>
      <c r="J441" s="102"/>
      <c r="K441" s="102"/>
      <c r="L441" s="101"/>
      <c r="M441" s="101"/>
      <c r="N441" s="106"/>
      <c r="O441" s="106"/>
      <c r="P441" s="102"/>
      <c r="Q441" s="17"/>
      <c r="R441" s="102"/>
      <c r="S441" s="101"/>
      <c r="T441" s="105"/>
      <c r="U441" s="105"/>
      <c r="V441" s="105"/>
      <c r="W441" s="105"/>
      <c r="X441" s="105"/>
      <c r="Y441" s="105"/>
      <c r="Z441" s="105"/>
    </row>
    <row r="442" ht="15.75" customHeight="1">
      <c r="A442" s="105"/>
      <c r="B442" s="105"/>
      <c r="C442" s="105"/>
      <c r="D442" s="105"/>
      <c r="E442" s="105"/>
      <c r="F442" s="106"/>
      <c r="G442" s="106"/>
      <c r="H442" s="17"/>
      <c r="I442" s="17"/>
      <c r="J442" s="102"/>
      <c r="K442" s="102"/>
      <c r="L442" s="101"/>
      <c r="M442" s="101"/>
      <c r="N442" s="106"/>
      <c r="O442" s="106"/>
      <c r="P442" s="102"/>
      <c r="Q442" s="17"/>
      <c r="R442" s="102"/>
      <c r="S442" s="101"/>
      <c r="T442" s="105"/>
      <c r="U442" s="105"/>
      <c r="V442" s="105"/>
      <c r="W442" s="105"/>
      <c r="X442" s="105"/>
      <c r="Y442" s="105"/>
      <c r="Z442" s="105"/>
    </row>
    <row r="443" ht="15.75" customHeight="1">
      <c r="A443" s="105"/>
      <c r="B443" s="105"/>
      <c r="C443" s="105"/>
      <c r="D443" s="105"/>
      <c r="E443" s="105"/>
      <c r="F443" s="106"/>
      <c r="G443" s="106"/>
      <c r="H443" s="17"/>
      <c r="I443" s="17"/>
      <c r="J443" s="102"/>
      <c r="K443" s="102"/>
      <c r="L443" s="101"/>
      <c r="M443" s="101"/>
      <c r="N443" s="106"/>
      <c r="O443" s="106"/>
      <c r="P443" s="102"/>
      <c r="Q443" s="17"/>
      <c r="R443" s="102"/>
      <c r="S443" s="101"/>
      <c r="T443" s="105"/>
      <c r="U443" s="105"/>
      <c r="V443" s="105"/>
      <c r="W443" s="105"/>
      <c r="X443" s="105"/>
      <c r="Y443" s="105"/>
      <c r="Z443" s="105"/>
    </row>
    <row r="444" ht="15.75" customHeight="1">
      <c r="A444" s="105"/>
      <c r="B444" s="105"/>
      <c r="C444" s="105"/>
      <c r="D444" s="105"/>
      <c r="E444" s="105"/>
      <c r="F444" s="106"/>
      <c r="G444" s="106"/>
      <c r="H444" s="17"/>
      <c r="I444" s="17"/>
      <c r="J444" s="102"/>
      <c r="K444" s="102"/>
      <c r="L444" s="101"/>
      <c r="M444" s="101"/>
      <c r="N444" s="106"/>
      <c r="O444" s="106"/>
      <c r="P444" s="102"/>
      <c r="Q444" s="17"/>
      <c r="R444" s="102"/>
      <c r="S444" s="101"/>
      <c r="T444" s="105"/>
      <c r="U444" s="105"/>
      <c r="V444" s="105"/>
      <c r="W444" s="105"/>
      <c r="X444" s="105"/>
      <c r="Y444" s="105"/>
      <c r="Z444" s="105"/>
    </row>
    <row r="445" ht="15.75" customHeight="1">
      <c r="A445" s="105"/>
      <c r="B445" s="105"/>
      <c r="C445" s="105"/>
      <c r="D445" s="105"/>
      <c r="E445" s="105"/>
      <c r="F445" s="106"/>
      <c r="G445" s="106"/>
      <c r="H445" s="17"/>
      <c r="I445" s="17"/>
      <c r="J445" s="102"/>
      <c r="K445" s="102"/>
      <c r="L445" s="101"/>
      <c r="M445" s="101"/>
      <c r="N445" s="106"/>
      <c r="O445" s="106"/>
      <c r="P445" s="102"/>
      <c r="Q445" s="17"/>
      <c r="R445" s="102"/>
      <c r="S445" s="101"/>
      <c r="T445" s="105"/>
      <c r="U445" s="105"/>
      <c r="V445" s="105"/>
      <c r="W445" s="105"/>
      <c r="X445" s="105"/>
      <c r="Y445" s="105"/>
      <c r="Z445" s="105"/>
    </row>
    <row r="446" ht="15.75" customHeight="1">
      <c r="A446" s="105"/>
      <c r="B446" s="105"/>
      <c r="C446" s="105"/>
      <c r="D446" s="105"/>
      <c r="E446" s="105"/>
      <c r="F446" s="106"/>
      <c r="G446" s="106"/>
      <c r="H446" s="17"/>
      <c r="I446" s="17"/>
      <c r="J446" s="102"/>
      <c r="K446" s="102"/>
      <c r="L446" s="101"/>
      <c r="M446" s="101"/>
      <c r="N446" s="106"/>
      <c r="O446" s="106"/>
      <c r="P446" s="102"/>
      <c r="Q446" s="17"/>
      <c r="R446" s="102"/>
      <c r="S446" s="101"/>
      <c r="T446" s="105"/>
      <c r="U446" s="105"/>
      <c r="V446" s="105"/>
      <c r="W446" s="105"/>
      <c r="X446" s="105"/>
      <c r="Y446" s="105"/>
      <c r="Z446" s="105"/>
    </row>
    <row r="447" ht="15.75" customHeight="1">
      <c r="A447" s="105"/>
      <c r="B447" s="105"/>
      <c r="C447" s="105"/>
      <c r="D447" s="105"/>
      <c r="E447" s="105"/>
      <c r="F447" s="106"/>
      <c r="G447" s="106"/>
      <c r="H447" s="17"/>
      <c r="I447" s="17"/>
      <c r="J447" s="102"/>
      <c r="K447" s="102"/>
      <c r="L447" s="101"/>
      <c r="M447" s="101"/>
      <c r="N447" s="106"/>
      <c r="O447" s="106"/>
      <c r="P447" s="102"/>
      <c r="Q447" s="17"/>
      <c r="R447" s="102"/>
      <c r="S447" s="101"/>
      <c r="T447" s="105"/>
      <c r="U447" s="105"/>
      <c r="V447" s="105"/>
      <c r="W447" s="105"/>
      <c r="X447" s="105"/>
      <c r="Y447" s="105"/>
      <c r="Z447" s="105"/>
    </row>
    <row r="448" ht="15.75" customHeight="1">
      <c r="A448" s="105"/>
      <c r="B448" s="105"/>
      <c r="C448" s="105"/>
      <c r="D448" s="105"/>
      <c r="E448" s="105"/>
      <c r="F448" s="106"/>
      <c r="G448" s="106"/>
      <c r="H448" s="17"/>
      <c r="I448" s="17"/>
      <c r="J448" s="102"/>
      <c r="K448" s="102"/>
      <c r="L448" s="101"/>
      <c r="M448" s="101"/>
      <c r="N448" s="106"/>
      <c r="O448" s="106"/>
      <c r="P448" s="102"/>
      <c r="Q448" s="17"/>
      <c r="R448" s="102"/>
      <c r="S448" s="101"/>
      <c r="T448" s="105"/>
      <c r="U448" s="105"/>
      <c r="V448" s="105"/>
      <c r="W448" s="105"/>
      <c r="X448" s="105"/>
      <c r="Y448" s="105"/>
      <c r="Z448" s="105"/>
    </row>
    <row r="449" ht="15.75" customHeight="1">
      <c r="A449" s="105"/>
      <c r="B449" s="105"/>
      <c r="C449" s="105"/>
      <c r="D449" s="105"/>
      <c r="E449" s="105"/>
      <c r="F449" s="106"/>
      <c r="G449" s="106"/>
      <c r="H449" s="17"/>
      <c r="I449" s="17"/>
      <c r="J449" s="102"/>
      <c r="K449" s="102"/>
      <c r="L449" s="101"/>
      <c r="M449" s="101"/>
      <c r="N449" s="106"/>
      <c r="O449" s="106"/>
      <c r="P449" s="102"/>
      <c r="Q449" s="17"/>
      <c r="R449" s="102"/>
      <c r="S449" s="101"/>
      <c r="T449" s="105"/>
      <c r="U449" s="105"/>
      <c r="V449" s="105"/>
      <c r="W449" s="105"/>
      <c r="X449" s="105"/>
      <c r="Y449" s="105"/>
      <c r="Z449" s="105"/>
    </row>
    <row r="450" ht="15.75" customHeight="1">
      <c r="A450" s="105"/>
      <c r="B450" s="105"/>
      <c r="C450" s="105"/>
      <c r="D450" s="105"/>
      <c r="E450" s="105"/>
      <c r="F450" s="106"/>
      <c r="G450" s="106"/>
      <c r="H450" s="17"/>
      <c r="I450" s="17"/>
      <c r="J450" s="102"/>
      <c r="K450" s="102"/>
      <c r="L450" s="101"/>
      <c r="M450" s="101"/>
      <c r="N450" s="106"/>
      <c r="O450" s="106"/>
      <c r="P450" s="102"/>
      <c r="Q450" s="17"/>
      <c r="R450" s="102"/>
      <c r="S450" s="101"/>
      <c r="T450" s="105"/>
      <c r="U450" s="105"/>
      <c r="V450" s="105"/>
      <c r="W450" s="105"/>
      <c r="X450" s="105"/>
      <c r="Y450" s="105"/>
      <c r="Z450" s="105"/>
    </row>
    <row r="451" ht="15.75" customHeight="1">
      <c r="A451" s="105"/>
      <c r="B451" s="105"/>
      <c r="C451" s="105"/>
      <c r="D451" s="105"/>
      <c r="E451" s="105"/>
      <c r="F451" s="106"/>
      <c r="G451" s="106"/>
      <c r="H451" s="17"/>
      <c r="I451" s="17"/>
      <c r="J451" s="102"/>
      <c r="K451" s="102"/>
      <c r="L451" s="101"/>
      <c r="M451" s="101"/>
      <c r="N451" s="106"/>
      <c r="O451" s="106"/>
      <c r="P451" s="102"/>
      <c r="Q451" s="17"/>
      <c r="R451" s="102"/>
      <c r="S451" s="101"/>
      <c r="T451" s="105"/>
      <c r="U451" s="105"/>
      <c r="V451" s="105"/>
      <c r="W451" s="105"/>
      <c r="X451" s="105"/>
      <c r="Y451" s="105"/>
      <c r="Z451" s="105"/>
    </row>
    <row r="452" ht="15.75" customHeight="1">
      <c r="A452" s="105"/>
      <c r="B452" s="105"/>
      <c r="C452" s="105"/>
      <c r="D452" s="105"/>
      <c r="E452" s="105"/>
      <c r="F452" s="106"/>
      <c r="G452" s="106"/>
      <c r="H452" s="17"/>
      <c r="I452" s="17"/>
      <c r="J452" s="102"/>
      <c r="K452" s="102"/>
      <c r="L452" s="101"/>
      <c r="M452" s="101"/>
      <c r="N452" s="106"/>
      <c r="O452" s="106"/>
      <c r="P452" s="102"/>
      <c r="Q452" s="17"/>
      <c r="R452" s="102"/>
      <c r="S452" s="101"/>
      <c r="T452" s="105"/>
      <c r="U452" s="105"/>
      <c r="V452" s="105"/>
      <c r="W452" s="105"/>
      <c r="X452" s="105"/>
      <c r="Y452" s="105"/>
      <c r="Z452" s="105"/>
    </row>
    <row r="453" ht="15.75" customHeight="1">
      <c r="A453" s="105"/>
      <c r="B453" s="105"/>
      <c r="C453" s="105"/>
      <c r="D453" s="105"/>
      <c r="E453" s="105"/>
      <c r="F453" s="106"/>
      <c r="G453" s="106"/>
      <c r="H453" s="17"/>
      <c r="I453" s="17"/>
      <c r="J453" s="102"/>
      <c r="K453" s="102"/>
      <c r="L453" s="101"/>
      <c r="M453" s="101"/>
      <c r="N453" s="106"/>
      <c r="O453" s="106"/>
      <c r="P453" s="102"/>
      <c r="Q453" s="17"/>
      <c r="R453" s="102"/>
      <c r="S453" s="101"/>
      <c r="T453" s="105"/>
      <c r="U453" s="105"/>
      <c r="V453" s="105"/>
      <c r="W453" s="105"/>
      <c r="X453" s="105"/>
      <c r="Y453" s="105"/>
      <c r="Z453" s="105"/>
    </row>
    <row r="454" ht="15.75" customHeight="1">
      <c r="A454" s="105"/>
      <c r="B454" s="105"/>
      <c r="C454" s="105"/>
      <c r="D454" s="105"/>
      <c r="E454" s="105"/>
      <c r="F454" s="106"/>
      <c r="G454" s="106"/>
      <c r="H454" s="17"/>
      <c r="I454" s="17"/>
      <c r="J454" s="102"/>
      <c r="K454" s="102"/>
      <c r="L454" s="101"/>
      <c r="M454" s="101"/>
      <c r="N454" s="106"/>
      <c r="O454" s="106"/>
      <c r="P454" s="102"/>
      <c r="Q454" s="17"/>
      <c r="R454" s="102"/>
      <c r="S454" s="101"/>
      <c r="T454" s="105"/>
      <c r="U454" s="105"/>
      <c r="V454" s="105"/>
      <c r="W454" s="105"/>
      <c r="X454" s="105"/>
      <c r="Y454" s="105"/>
      <c r="Z454" s="105"/>
    </row>
    <row r="455" ht="15.75" customHeight="1">
      <c r="A455" s="105"/>
      <c r="B455" s="105"/>
      <c r="C455" s="105"/>
      <c r="D455" s="105"/>
      <c r="E455" s="105"/>
      <c r="F455" s="106"/>
      <c r="G455" s="106"/>
      <c r="H455" s="17"/>
      <c r="I455" s="17"/>
      <c r="J455" s="102"/>
      <c r="K455" s="102"/>
      <c r="L455" s="101"/>
      <c r="M455" s="101"/>
      <c r="N455" s="106"/>
      <c r="O455" s="106"/>
      <c r="P455" s="102"/>
      <c r="Q455" s="17"/>
      <c r="R455" s="102"/>
      <c r="S455" s="101"/>
      <c r="T455" s="105"/>
      <c r="U455" s="105"/>
      <c r="V455" s="105"/>
      <c r="W455" s="105"/>
      <c r="X455" s="105"/>
      <c r="Y455" s="105"/>
      <c r="Z455" s="105"/>
    </row>
    <row r="456" ht="15.75" customHeight="1">
      <c r="A456" s="105"/>
      <c r="B456" s="105"/>
      <c r="C456" s="105"/>
      <c r="D456" s="105"/>
      <c r="E456" s="105"/>
      <c r="F456" s="106"/>
      <c r="G456" s="106"/>
      <c r="H456" s="17"/>
      <c r="I456" s="17"/>
      <c r="J456" s="102"/>
      <c r="K456" s="102"/>
      <c r="L456" s="101"/>
      <c r="M456" s="101"/>
      <c r="N456" s="106"/>
      <c r="O456" s="106"/>
      <c r="P456" s="102"/>
      <c r="Q456" s="17"/>
      <c r="R456" s="102"/>
      <c r="S456" s="101"/>
      <c r="T456" s="105"/>
      <c r="U456" s="105"/>
      <c r="V456" s="105"/>
      <c r="W456" s="105"/>
      <c r="X456" s="105"/>
      <c r="Y456" s="105"/>
      <c r="Z456" s="105"/>
    </row>
    <row r="457" ht="15.75" customHeight="1">
      <c r="A457" s="105"/>
      <c r="B457" s="105"/>
      <c r="C457" s="105"/>
      <c r="D457" s="105"/>
      <c r="E457" s="105"/>
      <c r="F457" s="106"/>
      <c r="G457" s="106"/>
      <c r="H457" s="17"/>
      <c r="I457" s="17"/>
      <c r="J457" s="102"/>
      <c r="K457" s="102"/>
      <c r="L457" s="101"/>
      <c r="M457" s="101"/>
      <c r="N457" s="106"/>
      <c r="O457" s="106"/>
      <c r="P457" s="102"/>
      <c r="Q457" s="17"/>
      <c r="R457" s="102"/>
      <c r="S457" s="101"/>
      <c r="T457" s="105"/>
      <c r="U457" s="105"/>
      <c r="V457" s="105"/>
      <c r="W457" s="105"/>
      <c r="X457" s="105"/>
      <c r="Y457" s="105"/>
      <c r="Z457" s="105"/>
    </row>
    <row r="458" ht="15.75" customHeight="1">
      <c r="A458" s="105"/>
      <c r="B458" s="105"/>
      <c r="C458" s="105"/>
      <c r="D458" s="105"/>
      <c r="E458" s="105"/>
      <c r="F458" s="106"/>
      <c r="G458" s="106"/>
      <c r="H458" s="17"/>
      <c r="I458" s="17"/>
      <c r="J458" s="102"/>
      <c r="K458" s="102"/>
      <c r="L458" s="101"/>
      <c r="M458" s="101"/>
      <c r="N458" s="106"/>
      <c r="O458" s="106"/>
      <c r="P458" s="102"/>
      <c r="Q458" s="17"/>
      <c r="R458" s="102"/>
      <c r="S458" s="101"/>
      <c r="T458" s="105"/>
      <c r="U458" s="105"/>
      <c r="V458" s="105"/>
      <c r="W458" s="105"/>
      <c r="X458" s="105"/>
      <c r="Y458" s="105"/>
      <c r="Z458" s="105"/>
    </row>
    <row r="459" ht="15.75" customHeight="1">
      <c r="A459" s="105"/>
      <c r="B459" s="105"/>
      <c r="C459" s="105"/>
      <c r="D459" s="105"/>
      <c r="E459" s="105"/>
      <c r="F459" s="106"/>
      <c r="G459" s="106"/>
      <c r="H459" s="17"/>
      <c r="I459" s="17"/>
      <c r="J459" s="102"/>
      <c r="K459" s="102"/>
      <c r="L459" s="101"/>
      <c r="M459" s="101"/>
      <c r="N459" s="106"/>
      <c r="O459" s="106"/>
      <c r="P459" s="102"/>
      <c r="Q459" s="17"/>
      <c r="R459" s="102"/>
      <c r="S459" s="101"/>
      <c r="T459" s="105"/>
      <c r="U459" s="105"/>
      <c r="V459" s="105"/>
      <c r="W459" s="105"/>
      <c r="X459" s="105"/>
      <c r="Y459" s="105"/>
      <c r="Z459" s="105"/>
    </row>
    <row r="460" ht="15.75" customHeight="1">
      <c r="A460" s="105"/>
      <c r="B460" s="105"/>
      <c r="C460" s="105"/>
      <c r="D460" s="105"/>
      <c r="E460" s="105"/>
      <c r="F460" s="106"/>
      <c r="G460" s="106"/>
      <c r="H460" s="17"/>
      <c r="I460" s="17"/>
      <c r="J460" s="102"/>
      <c r="K460" s="102"/>
      <c r="L460" s="101"/>
      <c r="M460" s="101"/>
      <c r="N460" s="106"/>
      <c r="O460" s="106"/>
      <c r="P460" s="102"/>
      <c r="Q460" s="17"/>
      <c r="R460" s="102"/>
      <c r="S460" s="101"/>
      <c r="T460" s="105"/>
      <c r="U460" s="105"/>
      <c r="V460" s="105"/>
      <c r="W460" s="105"/>
      <c r="X460" s="105"/>
      <c r="Y460" s="105"/>
      <c r="Z460" s="105"/>
    </row>
    <row r="461" ht="15.75" customHeight="1">
      <c r="A461" s="105"/>
      <c r="B461" s="105"/>
      <c r="C461" s="105"/>
      <c r="D461" s="105"/>
      <c r="E461" s="105"/>
      <c r="F461" s="106"/>
      <c r="G461" s="106"/>
      <c r="H461" s="17"/>
      <c r="I461" s="17"/>
      <c r="J461" s="102"/>
      <c r="K461" s="102"/>
      <c r="L461" s="101"/>
      <c r="M461" s="101"/>
      <c r="N461" s="106"/>
      <c r="O461" s="106"/>
      <c r="P461" s="102"/>
      <c r="Q461" s="17"/>
      <c r="R461" s="102"/>
      <c r="S461" s="101"/>
      <c r="T461" s="105"/>
      <c r="U461" s="105"/>
      <c r="V461" s="105"/>
      <c r="W461" s="105"/>
      <c r="X461" s="105"/>
      <c r="Y461" s="105"/>
      <c r="Z461" s="105"/>
    </row>
    <row r="462" ht="15.75" customHeight="1">
      <c r="A462" s="105"/>
      <c r="B462" s="105"/>
      <c r="C462" s="105"/>
      <c r="D462" s="105"/>
      <c r="E462" s="105"/>
      <c r="F462" s="106"/>
      <c r="G462" s="106"/>
      <c r="H462" s="17"/>
      <c r="I462" s="17"/>
      <c r="J462" s="102"/>
      <c r="K462" s="102"/>
      <c r="L462" s="101"/>
      <c r="M462" s="101"/>
      <c r="N462" s="106"/>
      <c r="O462" s="106"/>
      <c r="P462" s="102"/>
      <c r="Q462" s="17"/>
      <c r="R462" s="102"/>
      <c r="S462" s="101"/>
      <c r="T462" s="105"/>
      <c r="U462" s="105"/>
      <c r="V462" s="105"/>
      <c r="W462" s="105"/>
      <c r="X462" s="105"/>
      <c r="Y462" s="105"/>
      <c r="Z462" s="105"/>
    </row>
    <row r="463" ht="15.75" customHeight="1">
      <c r="A463" s="105"/>
      <c r="B463" s="105"/>
      <c r="C463" s="105"/>
      <c r="D463" s="105"/>
      <c r="E463" s="105"/>
      <c r="F463" s="106"/>
      <c r="G463" s="106"/>
      <c r="H463" s="17"/>
      <c r="I463" s="17"/>
      <c r="J463" s="102"/>
      <c r="K463" s="102"/>
      <c r="L463" s="101"/>
      <c r="M463" s="101"/>
      <c r="N463" s="106"/>
      <c r="O463" s="106"/>
      <c r="P463" s="102"/>
      <c r="Q463" s="17"/>
      <c r="R463" s="102"/>
      <c r="S463" s="101"/>
      <c r="T463" s="105"/>
      <c r="U463" s="105"/>
      <c r="V463" s="105"/>
      <c r="W463" s="105"/>
      <c r="X463" s="105"/>
      <c r="Y463" s="105"/>
      <c r="Z463" s="105"/>
    </row>
    <row r="464" ht="15.75" customHeight="1">
      <c r="A464" s="105"/>
      <c r="B464" s="105"/>
      <c r="C464" s="105"/>
      <c r="D464" s="105"/>
      <c r="E464" s="105"/>
      <c r="F464" s="106"/>
      <c r="G464" s="106"/>
      <c r="H464" s="17"/>
      <c r="I464" s="17"/>
      <c r="J464" s="102"/>
      <c r="K464" s="102"/>
      <c r="L464" s="101"/>
      <c r="M464" s="101"/>
      <c r="N464" s="106"/>
      <c r="O464" s="106"/>
      <c r="P464" s="102"/>
      <c r="Q464" s="17"/>
      <c r="R464" s="102"/>
      <c r="S464" s="101"/>
      <c r="T464" s="105"/>
      <c r="U464" s="105"/>
      <c r="V464" s="105"/>
      <c r="W464" s="105"/>
      <c r="X464" s="105"/>
      <c r="Y464" s="105"/>
      <c r="Z464" s="105"/>
    </row>
    <row r="465" ht="15.75" customHeight="1">
      <c r="A465" s="105"/>
      <c r="B465" s="105"/>
      <c r="C465" s="105"/>
      <c r="D465" s="105"/>
      <c r="E465" s="105"/>
      <c r="F465" s="106"/>
      <c r="G465" s="106"/>
      <c r="H465" s="17"/>
      <c r="I465" s="17"/>
      <c r="J465" s="102"/>
      <c r="K465" s="102"/>
      <c r="L465" s="101"/>
      <c r="M465" s="101"/>
      <c r="N465" s="106"/>
      <c r="O465" s="106"/>
      <c r="P465" s="102"/>
      <c r="Q465" s="17"/>
      <c r="R465" s="102"/>
      <c r="S465" s="101"/>
      <c r="T465" s="105"/>
      <c r="U465" s="105"/>
      <c r="V465" s="105"/>
      <c r="W465" s="105"/>
      <c r="X465" s="105"/>
      <c r="Y465" s="105"/>
      <c r="Z465" s="105"/>
    </row>
    <row r="466" ht="15.75" customHeight="1">
      <c r="A466" s="105"/>
      <c r="B466" s="105"/>
      <c r="C466" s="105"/>
      <c r="D466" s="105"/>
      <c r="E466" s="105"/>
      <c r="F466" s="106"/>
      <c r="G466" s="106"/>
      <c r="H466" s="17"/>
      <c r="I466" s="17"/>
      <c r="J466" s="102"/>
      <c r="K466" s="102"/>
      <c r="L466" s="101"/>
      <c r="M466" s="101"/>
      <c r="N466" s="106"/>
      <c r="O466" s="106"/>
      <c r="P466" s="102"/>
      <c r="Q466" s="17"/>
      <c r="R466" s="102"/>
      <c r="S466" s="101"/>
      <c r="T466" s="105"/>
      <c r="U466" s="105"/>
      <c r="V466" s="105"/>
      <c r="W466" s="105"/>
      <c r="X466" s="105"/>
      <c r="Y466" s="105"/>
      <c r="Z466" s="105"/>
    </row>
    <row r="467" ht="15.75" customHeight="1">
      <c r="A467" s="105"/>
      <c r="B467" s="105"/>
      <c r="C467" s="105"/>
      <c r="D467" s="105"/>
      <c r="E467" s="105"/>
      <c r="F467" s="106"/>
      <c r="G467" s="106"/>
      <c r="H467" s="17"/>
      <c r="I467" s="17"/>
      <c r="J467" s="102"/>
      <c r="K467" s="102"/>
      <c r="L467" s="101"/>
      <c r="M467" s="101"/>
      <c r="N467" s="106"/>
      <c r="O467" s="106"/>
      <c r="P467" s="102"/>
      <c r="Q467" s="17"/>
      <c r="R467" s="102"/>
      <c r="S467" s="101"/>
      <c r="T467" s="105"/>
      <c r="U467" s="105"/>
      <c r="V467" s="105"/>
      <c r="W467" s="105"/>
      <c r="X467" s="105"/>
      <c r="Y467" s="105"/>
      <c r="Z467" s="105"/>
    </row>
    <row r="468" ht="15.75" customHeight="1">
      <c r="A468" s="105"/>
      <c r="B468" s="105"/>
      <c r="C468" s="105"/>
      <c r="D468" s="105"/>
      <c r="E468" s="105"/>
      <c r="F468" s="106"/>
      <c r="G468" s="106"/>
      <c r="H468" s="17"/>
      <c r="I468" s="17"/>
      <c r="J468" s="102"/>
      <c r="K468" s="102"/>
      <c r="L468" s="101"/>
      <c r="M468" s="101"/>
      <c r="N468" s="106"/>
      <c r="O468" s="106"/>
      <c r="P468" s="102"/>
      <c r="Q468" s="17"/>
      <c r="R468" s="102"/>
      <c r="S468" s="101"/>
      <c r="T468" s="105"/>
      <c r="U468" s="105"/>
      <c r="V468" s="105"/>
      <c r="W468" s="105"/>
      <c r="X468" s="105"/>
      <c r="Y468" s="105"/>
      <c r="Z468" s="105"/>
    </row>
    <row r="469" ht="15.75" customHeight="1">
      <c r="A469" s="105"/>
      <c r="B469" s="105"/>
      <c r="C469" s="105"/>
      <c r="D469" s="105"/>
      <c r="E469" s="105"/>
      <c r="F469" s="106"/>
      <c r="G469" s="106"/>
      <c r="H469" s="17"/>
      <c r="I469" s="17"/>
      <c r="J469" s="102"/>
      <c r="K469" s="102"/>
      <c r="L469" s="101"/>
      <c r="M469" s="101"/>
      <c r="N469" s="106"/>
      <c r="O469" s="106"/>
      <c r="P469" s="102"/>
      <c r="Q469" s="17"/>
      <c r="R469" s="102"/>
      <c r="S469" s="101"/>
      <c r="T469" s="105"/>
      <c r="U469" s="105"/>
      <c r="V469" s="105"/>
      <c r="W469" s="105"/>
      <c r="X469" s="105"/>
      <c r="Y469" s="105"/>
      <c r="Z469" s="105"/>
    </row>
    <row r="470" ht="15.75" customHeight="1">
      <c r="A470" s="105"/>
      <c r="B470" s="105"/>
      <c r="C470" s="105"/>
      <c r="D470" s="105"/>
      <c r="E470" s="105"/>
      <c r="F470" s="106"/>
      <c r="G470" s="106"/>
      <c r="H470" s="17"/>
      <c r="I470" s="17"/>
      <c r="J470" s="102"/>
      <c r="K470" s="102"/>
      <c r="L470" s="101"/>
      <c r="M470" s="101"/>
      <c r="N470" s="106"/>
      <c r="O470" s="106"/>
      <c r="P470" s="102"/>
      <c r="Q470" s="17"/>
      <c r="R470" s="102"/>
      <c r="S470" s="101"/>
      <c r="T470" s="105"/>
      <c r="U470" s="105"/>
      <c r="V470" s="105"/>
      <c r="W470" s="105"/>
      <c r="X470" s="105"/>
      <c r="Y470" s="105"/>
      <c r="Z470" s="105"/>
    </row>
    <row r="471" ht="15.75" customHeight="1">
      <c r="A471" s="105"/>
      <c r="B471" s="105"/>
      <c r="C471" s="105"/>
      <c r="D471" s="105"/>
      <c r="E471" s="105"/>
      <c r="F471" s="106"/>
      <c r="G471" s="106"/>
      <c r="H471" s="17"/>
      <c r="I471" s="17"/>
      <c r="J471" s="102"/>
      <c r="K471" s="102"/>
      <c r="L471" s="101"/>
      <c r="M471" s="101"/>
      <c r="N471" s="106"/>
      <c r="O471" s="106"/>
      <c r="P471" s="102"/>
      <c r="Q471" s="17"/>
      <c r="R471" s="102"/>
      <c r="S471" s="101"/>
      <c r="T471" s="105"/>
      <c r="U471" s="105"/>
      <c r="V471" s="105"/>
      <c r="W471" s="105"/>
      <c r="X471" s="105"/>
      <c r="Y471" s="105"/>
      <c r="Z471" s="105"/>
    </row>
    <row r="472" ht="15.75" customHeight="1">
      <c r="A472" s="105"/>
      <c r="B472" s="105"/>
      <c r="C472" s="105"/>
      <c r="D472" s="105"/>
      <c r="E472" s="105"/>
      <c r="F472" s="106"/>
      <c r="G472" s="106"/>
      <c r="H472" s="17"/>
      <c r="I472" s="17"/>
      <c r="J472" s="102"/>
      <c r="K472" s="102"/>
      <c r="L472" s="101"/>
      <c r="M472" s="101"/>
      <c r="N472" s="106"/>
      <c r="O472" s="106"/>
      <c r="P472" s="102"/>
      <c r="Q472" s="17"/>
      <c r="R472" s="102"/>
      <c r="S472" s="101"/>
      <c r="T472" s="105"/>
      <c r="U472" s="105"/>
      <c r="V472" s="105"/>
      <c r="W472" s="105"/>
      <c r="X472" s="105"/>
      <c r="Y472" s="105"/>
      <c r="Z472" s="105"/>
    </row>
    <row r="473" ht="15.75" customHeight="1">
      <c r="A473" s="105"/>
      <c r="B473" s="105"/>
      <c r="C473" s="105"/>
      <c r="D473" s="105"/>
      <c r="E473" s="105"/>
      <c r="F473" s="106"/>
      <c r="G473" s="106"/>
      <c r="H473" s="17"/>
      <c r="I473" s="17"/>
      <c r="J473" s="102"/>
      <c r="K473" s="102"/>
      <c r="L473" s="101"/>
      <c r="M473" s="101"/>
      <c r="N473" s="106"/>
      <c r="O473" s="106"/>
      <c r="P473" s="102"/>
      <c r="Q473" s="17"/>
      <c r="R473" s="102"/>
      <c r="S473" s="101"/>
      <c r="T473" s="105"/>
      <c r="U473" s="105"/>
      <c r="V473" s="105"/>
      <c r="W473" s="105"/>
      <c r="X473" s="105"/>
      <c r="Y473" s="105"/>
      <c r="Z473" s="105"/>
    </row>
    <row r="474" ht="15.75" customHeight="1">
      <c r="A474" s="105"/>
      <c r="B474" s="105"/>
      <c r="C474" s="105"/>
      <c r="D474" s="105"/>
      <c r="E474" s="105"/>
      <c r="F474" s="106"/>
      <c r="G474" s="106"/>
      <c r="H474" s="17"/>
      <c r="I474" s="17"/>
      <c r="J474" s="102"/>
      <c r="K474" s="102"/>
      <c r="L474" s="101"/>
      <c r="M474" s="101"/>
      <c r="N474" s="106"/>
      <c r="O474" s="106"/>
      <c r="P474" s="102"/>
      <c r="Q474" s="17"/>
      <c r="R474" s="102"/>
      <c r="S474" s="101"/>
      <c r="T474" s="105"/>
      <c r="U474" s="105"/>
      <c r="V474" s="105"/>
      <c r="W474" s="105"/>
      <c r="X474" s="105"/>
      <c r="Y474" s="105"/>
      <c r="Z474" s="105"/>
    </row>
    <row r="475" ht="15.75" customHeight="1">
      <c r="A475" s="105"/>
      <c r="B475" s="105"/>
      <c r="C475" s="105"/>
      <c r="D475" s="105"/>
      <c r="E475" s="105"/>
      <c r="F475" s="106"/>
      <c r="G475" s="106"/>
      <c r="H475" s="17"/>
      <c r="I475" s="17"/>
      <c r="J475" s="102"/>
      <c r="K475" s="102"/>
      <c r="L475" s="101"/>
      <c r="M475" s="101"/>
      <c r="N475" s="106"/>
      <c r="O475" s="106"/>
      <c r="P475" s="102"/>
      <c r="Q475" s="17"/>
      <c r="R475" s="102"/>
      <c r="S475" s="101"/>
      <c r="T475" s="105"/>
      <c r="U475" s="105"/>
      <c r="V475" s="105"/>
      <c r="W475" s="105"/>
      <c r="X475" s="105"/>
      <c r="Y475" s="105"/>
      <c r="Z475" s="105"/>
    </row>
    <row r="476" ht="15.75" customHeight="1">
      <c r="A476" s="105"/>
      <c r="B476" s="105"/>
      <c r="C476" s="105"/>
      <c r="D476" s="105"/>
      <c r="E476" s="105"/>
      <c r="F476" s="106"/>
      <c r="G476" s="106"/>
      <c r="H476" s="17"/>
      <c r="I476" s="17"/>
      <c r="J476" s="102"/>
      <c r="K476" s="102"/>
      <c r="L476" s="101"/>
      <c r="M476" s="101"/>
      <c r="N476" s="106"/>
      <c r="O476" s="106"/>
      <c r="P476" s="102"/>
      <c r="Q476" s="17"/>
      <c r="R476" s="102"/>
      <c r="S476" s="101"/>
      <c r="T476" s="105"/>
      <c r="U476" s="105"/>
      <c r="V476" s="105"/>
      <c r="W476" s="105"/>
      <c r="X476" s="105"/>
      <c r="Y476" s="105"/>
      <c r="Z476" s="105"/>
    </row>
    <row r="477" ht="15.75" customHeight="1">
      <c r="A477" s="105"/>
      <c r="B477" s="105"/>
      <c r="C477" s="105"/>
      <c r="D477" s="105"/>
      <c r="E477" s="105"/>
      <c r="F477" s="106"/>
      <c r="G477" s="106"/>
      <c r="H477" s="17"/>
      <c r="I477" s="17"/>
      <c r="J477" s="102"/>
      <c r="K477" s="102"/>
      <c r="L477" s="101"/>
      <c r="M477" s="101"/>
      <c r="N477" s="106"/>
      <c r="O477" s="106"/>
      <c r="P477" s="102"/>
      <c r="Q477" s="17"/>
      <c r="R477" s="102"/>
      <c r="S477" s="101"/>
      <c r="T477" s="105"/>
      <c r="U477" s="105"/>
      <c r="V477" s="105"/>
      <c r="W477" s="105"/>
      <c r="X477" s="105"/>
      <c r="Y477" s="105"/>
      <c r="Z477" s="105"/>
    </row>
    <row r="478" ht="15.75" customHeight="1">
      <c r="A478" s="105"/>
      <c r="B478" s="105"/>
      <c r="C478" s="105"/>
      <c r="D478" s="105"/>
      <c r="E478" s="105"/>
      <c r="F478" s="106"/>
      <c r="G478" s="106"/>
      <c r="H478" s="17"/>
      <c r="I478" s="17"/>
      <c r="J478" s="102"/>
      <c r="K478" s="102"/>
      <c r="L478" s="101"/>
      <c r="M478" s="101"/>
      <c r="N478" s="106"/>
      <c r="O478" s="106"/>
      <c r="P478" s="102"/>
      <c r="Q478" s="17"/>
      <c r="R478" s="102"/>
      <c r="S478" s="101"/>
      <c r="T478" s="105"/>
      <c r="U478" s="105"/>
      <c r="V478" s="105"/>
      <c r="W478" s="105"/>
      <c r="X478" s="105"/>
      <c r="Y478" s="105"/>
      <c r="Z478" s="105"/>
    </row>
    <row r="479" ht="15.75" customHeight="1">
      <c r="A479" s="105"/>
      <c r="B479" s="105"/>
      <c r="C479" s="105"/>
      <c r="D479" s="105"/>
      <c r="E479" s="105"/>
      <c r="F479" s="106"/>
      <c r="G479" s="106"/>
      <c r="H479" s="17"/>
      <c r="I479" s="17"/>
      <c r="J479" s="102"/>
      <c r="K479" s="102"/>
      <c r="L479" s="101"/>
      <c r="M479" s="101"/>
      <c r="N479" s="106"/>
      <c r="O479" s="106"/>
      <c r="P479" s="102"/>
      <c r="Q479" s="17"/>
      <c r="R479" s="102"/>
      <c r="S479" s="101"/>
      <c r="T479" s="105"/>
      <c r="U479" s="105"/>
      <c r="V479" s="105"/>
      <c r="W479" s="105"/>
      <c r="X479" s="105"/>
      <c r="Y479" s="105"/>
      <c r="Z479" s="105"/>
    </row>
    <row r="480" ht="15.75" customHeight="1">
      <c r="A480" s="105"/>
      <c r="B480" s="105"/>
      <c r="C480" s="105"/>
      <c r="D480" s="105"/>
      <c r="E480" s="105"/>
      <c r="F480" s="106"/>
      <c r="G480" s="106"/>
      <c r="H480" s="17"/>
      <c r="I480" s="17"/>
      <c r="J480" s="102"/>
      <c r="K480" s="102"/>
      <c r="L480" s="101"/>
      <c r="M480" s="101"/>
      <c r="N480" s="106"/>
      <c r="O480" s="106"/>
      <c r="P480" s="102"/>
      <c r="Q480" s="17"/>
      <c r="R480" s="102"/>
      <c r="S480" s="101"/>
      <c r="T480" s="105"/>
      <c r="U480" s="105"/>
      <c r="V480" s="105"/>
      <c r="W480" s="105"/>
      <c r="X480" s="105"/>
      <c r="Y480" s="105"/>
      <c r="Z480" s="105"/>
    </row>
    <row r="481" ht="15.75" customHeight="1">
      <c r="A481" s="105"/>
      <c r="B481" s="105"/>
      <c r="C481" s="105"/>
      <c r="D481" s="105"/>
      <c r="E481" s="105"/>
      <c r="F481" s="106"/>
      <c r="G481" s="106"/>
      <c r="H481" s="17"/>
      <c r="I481" s="17"/>
      <c r="J481" s="102"/>
      <c r="K481" s="102"/>
      <c r="L481" s="101"/>
      <c r="M481" s="101"/>
      <c r="N481" s="106"/>
      <c r="O481" s="106"/>
      <c r="P481" s="102"/>
      <c r="Q481" s="17"/>
      <c r="R481" s="102"/>
      <c r="S481" s="101"/>
      <c r="T481" s="105"/>
      <c r="U481" s="105"/>
      <c r="V481" s="105"/>
      <c r="W481" s="105"/>
      <c r="X481" s="105"/>
      <c r="Y481" s="105"/>
      <c r="Z481" s="105"/>
    </row>
    <row r="482" ht="15.75" customHeight="1">
      <c r="A482" s="105"/>
      <c r="B482" s="105"/>
      <c r="C482" s="105"/>
      <c r="D482" s="105"/>
      <c r="E482" s="105"/>
      <c r="F482" s="106"/>
      <c r="G482" s="106"/>
      <c r="H482" s="17"/>
      <c r="I482" s="17"/>
      <c r="J482" s="102"/>
      <c r="K482" s="102"/>
      <c r="L482" s="101"/>
      <c r="M482" s="101"/>
      <c r="N482" s="106"/>
      <c r="O482" s="106"/>
      <c r="P482" s="102"/>
      <c r="Q482" s="17"/>
      <c r="R482" s="102"/>
      <c r="S482" s="101"/>
      <c r="T482" s="105"/>
      <c r="U482" s="105"/>
      <c r="V482" s="105"/>
      <c r="W482" s="105"/>
      <c r="X482" s="105"/>
      <c r="Y482" s="105"/>
      <c r="Z482" s="105"/>
    </row>
    <row r="483" ht="15.75" customHeight="1">
      <c r="A483" s="105"/>
      <c r="B483" s="105"/>
      <c r="C483" s="105"/>
      <c r="D483" s="105"/>
      <c r="E483" s="105"/>
      <c r="F483" s="106"/>
      <c r="G483" s="106"/>
      <c r="H483" s="17"/>
      <c r="I483" s="17"/>
      <c r="J483" s="102"/>
      <c r="K483" s="102"/>
      <c r="L483" s="101"/>
      <c r="M483" s="101"/>
      <c r="N483" s="106"/>
      <c r="O483" s="106"/>
      <c r="P483" s="102"/>
      <c r="Q483" s="17"/>
      <c r="R483" s="102"/>
      <c r="S483" s="101"/>
      <c r="T483" s="105"/>
      <c r="U483" s="105"/>
      <c r="V483" s="105"/>
      <c r="W483" s="105"/>
      <c r="X483" s="105"/>
      <c r="Y483" s="105"/>
      <c r="Z483" s="105"/>
    </row>
    <row r="484" ht="15.75" customHeight="1">
      <c r="A484" s="105"/>
      <c r="B484" s="105"/>
      <c r="C484" s="105"/>
      <c r="D484" s="105"/>
      <c r="E484" s="105"/>
      <c r="F484" s="106"/>
      <c r="G484" s="106"/>
      <c r="H484" s="17"/>
      <c r="I484" s="17"/>
      <c r="J484" s="102"/>
      <c r="K484" s="102"/>
      <c r="L484" s="101"/>
      <c r="M484" s="101"/>
      <c r="N484" s="106"/>
      <c r="O484" s="106"/>
      <c r="P484" s="102"/>
      <c r="Q484" s="17"/>
      <c r="R484" s="102"/>
      <c r="S484" s="101"/>
      <c r="T484" s="105"/>
      <c r="U484" s="105"/>
      <c r="V484" s="105"/>
      <c r="W484" s="105"/>
      <c r="X484" s="105"/>
      <c r="Y484" s="105"/>
      <c r="Z484" s="105"/>
    </row>
    <row r="485" ht="15.75" customHeight="1">
      <c r="A485" s="105"/>
      <c r="B485" s="105"/>
      <c r="C485" s="105"/>
      <c r="D485" s="105"/>
      <c r="E485" s="105"/>
      <c r="F485" s="106"/>
      <c r="G485" s="106"/>
      <c r="H485" s="17"/>
      <c r="I485" s="17"/>
      <c r="J485" s="102"/>
      <c r="K485" s="102"/>
      <c r="L485" s="101"/>
      <c r="M485" s="101"/>
      <c r="N485" s="106"/>
      <c r="O485" s="106"/>
      <c r="P485" s="102"/>
      <c r="Q485" s="17"/>
      <c r="R485" s="102"/>
      <c r="S485" s="101"/>
      <c r="T485" s="105"/>
      <c r="U485" s="105"/>
      <c r="V485" s="105"/>
      <c r="W485" s="105"/>
      <c r="X485" s="105"/>
      <c r="Y485" s="105"/>
      <c r="Z485" s="105"/>
    </row>
    <row r="486" ht="15.75" customHeight="1">
      <c r="A486" s="105"/>
      <c r="B486" s="105"/>
      <c r="C486" s="105"/>
      <c r="D486" s="105"/>
      <c r="E486" s="105"/>
      <c r="F486" s="106"/>
      <c r="G486" s="106"/>
      <c r="H486" s="17"/>
      <c r="I486" s="17"/>
      <c r="J486" s="102"/>
      <c r="K486" s="102"/>
      <c r="L486" s="101"/>
      <c r="M486" s="101"/>
      <c r="N486" s="106"/>
      <c r="O486" s="106"/>
      <c r="P486" s="102"/>
      <c r="Q486" s="17"/>
      <c r="R486" s="102"/>
      <c r="S486" s="101"/>
      <c r="T486" s="105"/>
      <c r="U486" s="105"/>
      <c r="V486" s="105"/>
      <c r="W486" s="105"/>
      <c r="X486" s="105"/>
      <c r="Y486" s="105"/>
      <c r="Z486" s="105"/>
    </row>
    <row r="487" ht="15.75" customHeight="1">
      <c r="A487" s="105"/>
      <c r="B487" s="105"/>
      <c r="C487" s="105"/>
      <c r="D487" s="105"/>
      <c r="E487" s="105"/>
      <c r="F487" s="106"/>
      <c r="G487" s="106"/>
      <c r="H487" s="17"/>
      <c r="I487" s="17"/>
      <c r="J487" s="102"/>
      <c r="K487" s="102"/>
      <c r="L487" s="101"/>
      <c r="M487" s="101"/>
      <c r="N487" s="106"/>
      <c r="O487" s="106"/>
      <c r="P487" s="102"/>
      <c r="Q487" s="17"/>
      <c r="R487" s="102"/>
      <c r="S487" s="101"/>
      <c r="T487" s="105"/>
      <c r="U487" s="105"/>
      <c r="V487" s="105"/>
      <c r="W487" s="105"/>
      <c r="X487" s="105"/>
      <c r="Y487" s="105"/>
      <c r="Z487" s="105"/>
    </row>
    <row r="488" ht="15.75" customHeight="1">
      <c r="A488" s="105"/>
      <c r="B488" s="105"/>
      <c r="C488" s="105"/>
      <c r="D488" s="105"/>
      <c r="E488" s="105"/>
      <c r="F488" s="106"/>
      <c r="G488" s="106"/>
      <c r="H488" s="17"/>
      <c r="I488" s="17"/>
      <c r="J488" s="102"/>
      <c r="K488" s="102"/>
      <c r="L488" s="101"/>
      <c r="M488" s="101"/>
      <c r="N488" s="106"/>
      <c r="O488" s="106"/>
      <c r="P488" s="102"/>
      <c r="Q488" s="17"/>
      <c r="R488" s="102"/>
      <c r="S488" s="101"/>
      <c r="T488" s="105"/>
      <c r="U488" s="105"/>
      <c r="V488" s="105"/>
      <c r="W488" s="105"/>
      <c r="X488" s="105"/>
      <c r="Y488" s="105"/>
      <c r="Z488" s="105"/>
    </row>
    <row r="489" ht="15.75" customHeight="1">
      <c r="A489" s="105"/>
      <c r="B489" s="105"/>
      <c r="C489" s="105"/>
      <c r="D489" s="105"/>
      <c r="E489" s="105"/>
      <c r="F489" s="106"/>
      <c r="G489" s="106"/>
      <c r="H489" s="17"/>
      <c r="I489" s="17"/>
      <c r="J489" s="102"/>
      <c r="K489" s="102"/>
      <c r="L489" s="101"/>
      <c r="M489" s="101"/>
      <c r="N489" s="106"/>
      <c r="O489" s="106"/>
      <c r="P489" s="102"/>
      <c r="Q489" s="17"/>
      <c r="R489" s="102"/>
      <c r="S489" s="101"/>
      <c r="T489" s="105"/>
      <c r="U489" s="105"/>
      <c r="V489" s="105"/>
      <c r="W489" s="105"/>
      <c r="X489" s="105"/>
      <c r="Y489" s="105"/>
      <c r="Z489" s="105"/>
    </row>
    <row r="490" ht="15.75" customHeight="1">
      <c r="A490" s="105"/>
      <c r="B490" s="105"/>
      <c r="C490" s="105"/>
      <c r="D490" s="105"/>
      <c r="E490" s="105"/>
      <c r="F490" s="106"/>
      <c r="G490" s="106"/>
      <c r="H490" s="17"/>
      <c r="I490" s="17"/>
      <c r="J490" s="102"/>
      <c r="K490" s="102"/>
      <c r="L490" s="101"/>
      <c r="M490" s="101"/>
      <c r="N490" s="106"/>
      <c r="O490" s="106"/>
      <c r="P490" s="102"/>
      <c r="Q490" s="17"/>
      <c r="R490" s="102"/>
      <c r="S490" s="101"/>
      <c r="T490" s="105"/>
      <c r="U490" s="105"/>
      <c r="V490" s="105"/>
      <c r="W490" s="105"/>
      <c r="X490" s="105"/>
      <c r="Y490" s="105"/>
      <c r="Z490" s="105"/>
    </row>
    <row r="491" ht="15.75" customHeight="1">
      <c r="A491" s="105"/>
      <c r="B491" s="105"/>
      <c r="C491" s="105"/>
      <c r="D491" s="105"/>
      <c r="E491" s="105"/>
      <c r="F491" s="106"/>
      <c r="G491" s="106"/>
      <c r="H491" s="17"/>
      <c r="I491" s="17"/>
      <c r="J491" s="102"/>
      <c r="K491" s="102"/>
      <c r="L491" s="101"/>
      <c r="M491" s="101"/>
      <c r="N491" s="106"/>
      <c r="O491" s="106"/>
      <c r="P491" s="102"/>
      <c r="Q491" s="17"/>
      <c r="R491" s="102"/>
      <c r="S491" s="101"/>
      <c r="T491" s="105"/>
      <c r="U491" s="105"/>
      <c r="V491" s="105"/>
      <c r="W491" s="105"/>
      <c r="X491" s="105"/>
      <c r="Y491" s="105"/>
      <c r="Z491" s="105"/>
    </row>
    <row r="492" ht="15.75" customHeight="1">
      <c r="A492" s="105"/>
      <c r="B492" s="105"/>
      <c r="C492" s="105"/>
      <c r="D492" s="105"/>
      <c r="E492" s="105"/>
      <c r="F492" s="106"/>
      <c r="G492" s="106"/>
      <c r="H492" s="17"/>
      <c r="I492" s="17"/>
      <c r="J492" s="102"/>
      <c r="K492" s="102"/>
      <c r="L492" s="101"/>
      <c r="M492" s="101"/>
      <c r="N492" s="106"/>
      <c r="O492" s="106"/>
      <c r="P492" s="102"/>
      <c r="Q492" s="17"/>
      <c r="R492" s="102"/>
      <c r="S492" s="101"/>
      <c r="T492" s="105"/>
      <c r="U492" s="105"/>
      <c r="V492" s="105"/>
      <c r="W492" s="105"/>
      <c r="X492" s="105"/>
      <c r="Y492" s="105"/>
      <c r="Z492" s="105"/>
    </row>
    <row r="493" ht="15.75" customHeight="1">
      <c r="A493" s="105"/>
      <c r="B493" s="105"/>
      <c r="C493" s="105"/>
      <c r="D493" s="105"/>
      <c r="E493" s="105"/>
      <c r="F493" s="106"/>
      <c r="G493" s="106"/>
      <c r="H493" s="17"/>
      <c r="I493" s="17"/>
      <c r="J493" s="102"/>
      <c r="K493" s="102"/>
      <c r="L493" s="101"/>
      <c r="M493" s="101"/>
      <c r="N493" s="106"/>
      <c r="O493" s="106"/>
      <c r="P493" s="102"/>
      <c r="Q493" s="17"/>
      <c r="R493" s="102"/>
      <c r="S493" s="101"/>
      <c r="T493" s="105"/>
      <c r="U493" s="105"/>
      <c r="V493" s="105"/>
      <c r="W493" s="105"/>
      <c r="X493" s="105"/>
      <c r="Y493" s="105"/>
      <c r="Z493" s="105"/>
    </row>
    <row r="494" ht="15.75" customHeight="1">
      <c r="A494" s="105"/>
      <c r="B494" s="105"/>
      <c r="C494" s="105"/>
      <c r="D494" s="105"/>
      <c r="E494" s="105"/>
      <c r="F494" s="106"/>
      <c r="G494" s="106"/>
      <c r="H494" s="17"/>
      <c r="I494" s="17"/>
      <c r="J494" s="102"/>
      <c r="K494" s="102"/>
      <c r="L494" s="101"/>
      <c r="M494" s="101"/>
      <c r="N494" s="106"/>
      <c r="O494" s="106"/>
      <c r="P494" s="102"/>
      <c r="Q494" s="17"/>
      <c r="R494" s="102"/>
      <c r="S494" s="101"/>
      <c r="T494" s="105"/>
      <c r="U494" s="105"/>
      <c r="V494" s="105"/>
      <c r="W494" s="105"/>
      <c r="X494" s="105"/>
      <c r="Y494" s="105"/>
      <c r="Z494" s="105"/>
    </row>
    <row r="495" ht="15.75" customHeight="1">
      <c r="A495" s="105"/>
      <c r="B495" s="105"/>
      <c r="C495" s="105"/>
      <c r="D495" s="105"/>
      <c r="E495" s="105"/>
      <c r="F495" s="106"/>
      <c r="G495" s="106"/>
      <c r="H495" s="17"/>
      <c r="I495" s="17"/>
      <c r="J495" s="102"/>
      <c r="K495" s="102"/>
      <c r="L495" s="101"/>
      <c r="M495" s="101"/>
      <c r="N495" s="106"/>
      <c r="O495" s="106"/>
      <c r="P495" s="102"/>
      <c r="Q495" s="17"/>
      <c r="R495" s="102"/>
      <c r="S495" s="101"/>
      <c r="T495" s="105"/>
      <c r="U495" s="105"/>
      <c r="V495" s="105"/>
      <c r="W495" s="105"/>
      <c r="X495" s="105"/>
      <c r="Y495" s="105"/>
      <c r="Z495" s="105"/>
    </row>
    <row r="496" ht="15.75" customHeight="1">
      <c r="A496" s="105"/>
      <c r="B496" s="105"/>
      <c r="C496" s="105"/>
      <c r="D496" s="105"/>
      <c r="E496" s="105"/>
      <c r="F496" s="106"/>
      <c r="G496" s="106"/>
      <c r="H496" s="17"/>
      <c r="I496" s="17"/>
      <c r="J496" s="102"/>
      <c r="K496" s="102"/>
      <c r="L496" s="101"/>
      <c r="M496" s="101"/>
      <c r="N496" s="106"/>
      <c r="O496" s="106"/>
      <c r="P496" s="102"/>
      <c r="Q496" s="17"/>
      <c r="R496" s="102"/>
      <c r="S496" s="101"/>
      <c r="T496" s="105"/>
      <c r="U496" s="105"/>
      <c r="V496" s="105"/>
      <c r="W496" s="105"/>
      <c r="X496" s="105"/>
      <c r="Y496" s="105"/>
      <c r="Z496" s="105"/>
    </row>
    <row r="497" ht="15.75" customHeight="1">
      <c r="A497" s="105"/>
      <c r="B497" s="105"/>
      <c r="C497" s="105"/>
      <c r="D497" s="105"/>
      <c r="E497" s="105"/>
      <c r="F497" s="106"/>
      <c r="G497" s="106"/>
      <c r="H497" s="17"/>
      <c r="I497" s="17"/>
      <c r="J497" s="102"/>
      <c r="K497" s="102"/>
      <c r="L497" s="101"/>
      <c r="M497" s="101"/>
      <c r="N497" s="106"/>
      <c r="O497" s="106"/>
      <c r="P497" s="102"/>
      <c r="Q497" s="17"/>
      <c r="R497" s="102"/>
      <c r="S497" s="101"/>
      <c r="T497" s="105"/>
      <c r="U497" s="105"/>
      <c r="V497" s="105"/>
      <c r="W497" s="105"/>
      <c r="X497" s="105"/>
      <c r="Y497" s="105"/>
      <c r="Z497" s="105"/>
    </row>
    <row r="498" ht="15.75" customHeight="1">
      <c r="A498" s="105"/>
      <c r="B498" s="105"/>
      <c r="C498" s="105"/>
      <c r="D498" s="105"/>
      <c r="E498" s="105"/>
      <c r="F498" s="106"/>
      <c r="G498" s="106"/>
      <c r="H498" s="17"/>
      <c r="I498" s="17"/>
      <c r="J498" s="102"/>
      <c r="K498" s="102"/>
      <c r="L498" s="101"/>
      <c r="M498" s="101"/>
      <c r="N498" s="106"/>
      <c r="O498" s="106"/>
      <c r="P498" s="102"/>
      <c r="Q498" s="17"/>
      <c r="R498" s="102"/>
      <c r="S498" s="101"/>
      <c r="T498" s="105"/>
      <c r="U498" s="105"/>
      <c r="V498" s="105"/>
      <c r="W498" s="105"/>
      <c r="X498" s="105"/>
      <c r="Y498" s="105"/>
      <c r="Z498" s="105"/>
    </row>
    <row r="499" ht="15.75" customHeight="1">
      <c r="A499" s="105"/>
      <c r="B499" s="105"/>
      <c r="C499" s="105"/>
      <c r="D499" s="105"/>
      <c r="E499" s="105"/>
      <c r="F499" s="106"/>
      <c r="G499" s="106"/>
      <c r="H499" s="17"/>
      <c r="I499" s="17"/>
      <c r="J499" s="102"/>
      <c r="K499" s="102"/>
      <c r="L499" s="101"/>
      <c r="M499" s="101"/>
      <c r="N499" s="106"/>
      <c r="O499" s="106"/>
      <c r="P499" s="102"/>
      <c r="Q499" s="17"/>
      <c r="R499" s="102"/>
      <c r="S499" s="101"/>
      <c r="T499" s="105"/>
      <c r="U499" s="105"/>
      <c r="V499" s="105"/>
      <c r="W499" s="105"/>
      <c r="X499" s="105"/>
      <c r="Y499" s="105"/>
      <c r="Z499" s="105"/>
    </row>
    <row r="500" ht="15.75" customHeight="1">
      <c r="A500" s="105"/>
      <c r="B500" s="105"/>
      <c r="C500" s="105"/>
      <c r="D500" s="105"/>
      <c r="E500" s="105"/>
      <c r="F500" s="106"/>
      <c r="G500" s="106"/>
      <c r="H500" s="17"/>
      <c r="I500" s="17"/>
      <c r="J500" s="102"/>
      <c r="K500" s="102"/>
      <c r="L500" s="101"/>
      <c r="M500" s="101"/>
      <c r="N500" s="106"/>
      <c r="O500" s="106"/>
      <c r="P500" s="102"/>
      <c r="Q500" s="17"/>
      <c r="R500" s="102"/>
      <c r="S500" s="101"/>
      <c r="T500" s="105"/>
      <c r="U500" s="105"/>
      <c r="V500" s="105"/>
      <c r="W500" s="105"/>
      <c r="X500" s="105"/>
      <c r="Y500" s="105"/>
      <c r="Z500" s="105"/>
    </row>
    <row r="501" ht="15.75" customHeight="1">
      <c r="A501" s="105"/>
      <c r="B501" s="105"/>
      <c r="C501" s="105"/>
      <c r="D501" s="105"/>
      <c r="E501" s="105"/>
      <c r="F501" s="106"/>
      <c r="G501" s="106"/>
      <c r="H501" s="17"/>
      <c r="I501" s="17"/>
      <c r="J501" s="102"/>
      <c r="K501" s="102"/>
      <c r="L501" s="101"/>
      <c r="M501" s="101"/>
      <c r="N501" s="106"/>
      <c r="O501" s="106"/>
      <c r="P501" s="102"/>
      <c r="Q501" s="17"/>
      <c r="R501" s="102"/>
      <c r="S501" s="101"/>
      <c r="T501" s="105"/>
      <c r="U501" s="105"/>
      <c r="V501" s="105"/>
      <c r="W501" s="105"/>
      <c r="X501" s="105"/>
      <c r="Y501" s="105"/>
      <c r="Z501" s="105"/>
    </row>
    <row r="502" ht="15.75" customHeight="1">
      <c r="A502" s="105"/>
      <c r="B502" s="105"/>
      <c r="C502" s="105"/>
      <c r="D502" s="105"/>
      <c r="E502" s="105"/>
      <c r="F502" s="106"/>
      <c r="G502" s="106"/>
      <c r="H502" s="17"/>
      <c r="I502" s="17"/>
      <c r="J502" s="102"/>
      <c r="K502" s="102"/>
      <c r="L502" s="101"/>
      <c r="M502" s="101"/>
      <c r="N502" s="106"/>
      <c r="O502" s="106"/>
      <c r="P502" s="102"/>
      <c r="Q502" s="17"/>
      <c r="R502" s="102"/>
      <c r="S502" s="101"/>
      <c r="T502" s="105"/>
      <c r="U502" s="105"/>
      <c r="V502" s="105"/>
      <c r="W502" s="105"/>
      <c r="X502" s="105"/>
      <c r="Y502" s="105"/>
      <c r="Z502" s="105"/>
    </row>
    <row r="503" ht="15.75" customHeight="1">
      <c r="A503" s="105"/>
      <c r="B503" s="105"/>
      <c r="C503" s="105"/>
      <c r="D503" s="105"/>
      <c r="E503" s="105"/>
      <c r="F503" s="106"/>
      <c r="G503" s="106"/>
      <c r="H503" s="17"/>
      <c r="I503" s="17"/>
      <c r="J503" s="102"/>
      <c r="K503" s="102"/>
      <c r="L503" s="101"/>
      <c r="M503" s="101"/>
      <c r="N503" s="106"/>
      <c r="O503" s="106"/>
      <c r="P503" s="102"/>
      <c r="Q503" s="17"/>
      <c r="R503" s="102"/>
      <c r="S503" s="101"/>
      <c r="T503" s="105"/>
      <c r="U503" s="105"/>
      <c r="V503" s="105"/>
      <c r="W503" s="105"/>
      <c r="X503" s="105"/>
      <c r="Y503" s="105"/>
      <c r="Z503" s="105"/>
    </row>
    <row r="504" ht="15.75" customHeight="1">
      <c r="A504" s="105"/>
      <c r="B504" s="105"/>
      <c r="C504" s="105"/>
      <c r="D504" s="105"/>
      <c r="E504" s="105"/>
      <c r="F504" s="106"/>
      <c r="G504" s="106"/>
      <c r="H504" s="17"/>
      <c r="I504" s="17"/>
      <c r="J504" s="102"/>
      <c r="K504" s="102"/>
      <c r="L504" s="101"/>
      <c r="M504" s="101"/>
      <c r="N504" s="106"/>
      <c r="O504" s="106"/>
      <c r="P504" s="102"/>
      <c r="Q504" s="17"/>
      <c r="R504" s="102"/>
      <c r="S504" s="101"/>
      <c r="T504" s="105"/>
      <c r="U504" s="105"/>
      <c r="V504" s="105"/>
      <c r="W504" s="105"/>
      <c r="X504" s="105"/>
      <c r="Y504" s="105"/>
      <c r="Z504" s="105"/>
    </row>
    <row r="505" ht="15.75" customHeight="1">
      <c r="A505" s="105"/>
      <c r="B505" s="105"/>
      <c r="C505" s="105"/>
      <c r="D505" s="105"/>
      <c r="E505" s="105"/>
      <c r="F505" s="106"/>
      <c r="G505" s="106"/>
      <c r="H505" s="17"/>
      <c r="I505" s="17"/>
      <c r="J505" s="102"/>
      <c r="K505" s="102"/>
      <c r="L505" s="101"/>
      <c r="M505" s="101"/>
      <c r="N505" s="106"/>
      <c r="O505" s="106"/>
      <c r="P505" s="102"/>
      <c r="Q505" s="17"/>
      <c r="R505" s="102"/>
      <c r="S505" s="101"/>
      <c r="T505" s="105"/>
      <c r="U505" s="105"/>
      <c r="V505" s="105"/>
      <c r="W505" s="105"/>
      <c r="X505" s="105"/>
      <c r="Y505" s="105"/>
      <c r="Z505" s="105"/>
    </row>
    <row r="506" ht="15.75" customHeight="1">
      <c r="A506" s="105"/>
      <c r="B506" s="105"/>
      <c r="C506" s="105"/>
      <c r="D506" s="105"/>
      <c r="E506" s="105"/>
      <c r="F506" s="106"/>
      <c r="G506" s="106"/>
      <c r="H506" s="17"/>
      <c r="I506" s="17"/>
      <c r="J506" s="102"/>
      <c r="K506" s="102"/>
      <c r="L506" s="101"/>
      <c r="M506" s="101"/>
      <c r="N506" s="106"/>
      <c r="O506" s="106"/>
      <c r="P506" s="102"/>
      <c r="Q506" s="17"/>
      <c r="R506" s="102"/>
      <c r="S506" s="101"/>
      <c r="T506" s="105"/>
      <c r="U506" s="105"/>
      <c r="V506" s="105"/>
      <c r="W506" s="105"/>
      <c r="X506" s="105"/>
      <c r="Y506" s="105"/>
      <c r="Z506" s="105"/>
    </row>
    <row r="507" ht="15.75" customHeight="1">
      <c r="A507" s="105"/>
      <c r="B507" s="105"/>
      <c r="C507" s="105"/>
      <c r="D507" s="105"/>
      <c r="E507" s="105"/>
      <c r="F507" s="106"/>
      <c r="G507" s="106"/>
      <c r="H507" s="17"/>
      <c r="I507" s="17"/>
      <c r="J507" s="102"/>
      <c r="K507" s="102"/>
      <c r="L507" s="101"/>
      <c r="M507" s="101"/>
      <c r="N507" s="106"/>
      <c r="O507" s="106"/>
      <c r="P507" s="102"/>
      <c r="Q507" s="17"/>
      <c r="R507" s="102"/>
      <c r="S507" s="101"/>
      <c r="T507" s="105"/>
      <c r="U507" s="105"/>
      <c r="V507" s="105"/>
      <c r="W507" s="105"/>
      <c r="X507" s="105"/>
      <c r="Y507" s="105"/>
      <c r="Z507" s="105"/>
    </row>
    <row r="508" ht="15.75" customHeight="1">
      <c r="A508" s="105"/>
      <c r="B508" s="105"/>
      <c r="C508" s="105"/>
      <c r="D508" s="105"/>
      <c r="E508" s="105"/>
      <c r="F508" s="106"/>
      <c r="G508" s="106"/>
      <c r="H508" s="17"/>
      <c r="I508" s="17"/>
      <c r="J508" s="102"/>
      <c r="K508" s="102"/>
      <c r="L508" s="101"/>
      <c r="M508" s="101"/>
      <c r="N508" s="106"/>
      <c r="O508" s="106"/>
      <c r="P508" s="102"/>
      <c r="Q508" s="17"/>
      <c r="R508" s="102"/>
      <c r="S508" s="101"/>
      <c r="T508" s="105"/>
      <c r="U508" s="105"/>
      <c r="V508" s="105"/>
      <c r="W508" s="105"/>
      <c r="X508" s="105"/>
      <c r="Y508" s="105"/>
      <c r="Z508" s="105"/>
    </row>
    <row r="509" ht="15.75" customHeight="1">
      <c r="A509" s="105"/>
      <c r="B509" s="105"/>
      <c r="C509" s="105"/>
      <c r="D509" s="105"/>
      <c r="E509" s="105"/>
      <c r="F509" s="106"/>
      <c r="G509" s="106"/>
      <c r="H509" s="17"/>
      <c r="I509" s="17"/>
      <c r="J509" s="102"/>
      <c r="K509" s="102"/>
      <c r="L509" s="101"/>
      <c r="M509" s="101"/>
      <c r="N509" s="106"/>
      <c r="O509" s="106"/>
      <c r="P509" s="102"/>
      <c r="Q509" s="17"/>
      <c r="R509" s="102"/>
      <c r="S509" s="101"/>
      <c r="T509" s="105"/>
      <c r="U509" s="105"/>
      <c r="V509" s="105"/>
      <c r="W509" s="105"/>
      <c r="X509" s="105"/>
      <c r="Y509" s="105"/>
      <c r="Z509" s="105"/>
    </row>
    <row r="510" ht="15.75" customHeight="1">
      <c r="A510" s="105"/>
      <c r="B510" s="105"/>
      <c r="C510" s="105"/>
      <c r="D510" s="105"/>
      <c r="E510" s="105"/>
      <c r="F510" s="106"/>
      <c r="G510" s="106"/>
      <c r="H510" s="17"/>
      <c r="I510" s="17"/>
      <c r="J510" s="102"/>
      <c r="K510" s="102"/>
      <c r="L510" s="101"/>
      <c r="M510" s="101"/>
      <c r="N510" s="106"/>
      <c r="O510" s="106"/>
      <c r="P510" s="102"/>
      <c r="Q510" s="17"/>
      <c r="R510" s="102"/>
      <c r="S510" s="101"/>
      <c r="T510" s="105"/>
      <c r="U510" s="105"/>
      <c r="V510" s="105"/>
      <c r="W510" s="105"/>
      <c r="X510" s="105"/>
      <c r="Y510" s="105"/>
      <c r="Z510" s="105"/>
    </row>
    <row r="511" ht="15.75" customHeight="1">
      <c r="A511" s="105"/>
      <c r="B511" s="105"/>
      <c r="C511" s="105"/>
      <c r="D511" s="105"/>
      <c r="E511" s="105"/>
      <c r="F511" s="106"/>
      <c r="G511" s="106"/>
      <c r="H511" s="17"/>
      <c r="I511" s="17"/>
      <c r="J511" s="102"/>
      <c r="K511" s="102"/>
      <c r="L511" s="101"/>
      <c r="M511" s="101"/>
      <c r="N511" s="106"/>
      <c r="O511" s="106"/>
      <c r="P511" s="102"/>
      <c r="Q511" s="17"/>
      <c r="R511" s="102"/>
      <c r="S511" s="101"/>
      <c r="T511" s="105"/>
      <c r="U511" s="105"/>
      <c r="V511" s="105"/>
      <c r="W511" s="105"/>
      <c r="X511" s="105"/>
      <c r="Y511" s="105"/>
      <c r="Z511" s="105"/>
    </row>
    <row r="512" ht="15.75" customHeight="1">
      <c r="A512" s="105"/>
      <c r="B512" s="105"/>
      <c r="C512" s="105"/>
      <c r="D512" s="105"/>
      <c r="E512" s="105"/>
      <c r="F512" s="106"/>
      <c r="G512" s="106"/>
      <c r="H512" s="17"/>
      <c r="I512" s="17"/>
      <c r="J512" s="102"/>
      <c r="K512" s="102"/>
      <c r="L512" s="101"/>
      <c r="M512" s="101"/>
      <c r="N512" s="106"/>
      <c r="O512" s="106"/>
      <c r="P512" s="102"/>
      <c r="Q512" s="17"/>
      <c r="R512" s="102"/>
      <c r="S512" s="101"/>
      <c r="T512" s="105"/>
      <c r="U512" s="105"/>
      <c r="V512" s="105"/>
      <c r="W512" s="105"/>
      <c r="X512" s="105"/>
      <c r="Y512" s="105"/>
      <c r="Z512" s="105"/>
    </row>
    <row r="513" ht="15.75" customHeight="1">
      <c r="A513" s="105"/>
      <c r="B513" s="105"/>
      <c r="C513" s="105"/>
      <c r="D513" s="105"/>
      <c r="E513" s="105"/>
      <c r="F513" s="106"/>
      <c r="G513" s="106"/>
      <c r="H513" s="17"/>
      <c r="I513" s="17"/>
      <c r="J513" s="102"/>
      <c r="K513" s="102"/>
      <c r="L513" s="101"/>
      <c r="M513" s="101"/>
      <c r="N513" s="106"/>
      <c r="O513" s="106"/>
      <c r="P513" s="102"/>
      <c r="Q513" s="17"/>
      <c r="R513" s="102"/>
      <c r="S513" s="101"/>
      <c r="T513" s="105"/>
      <c r="U513" s="105"/>
      <c r="V513" s="105"/>
      <c r="W513" s="105"/>
      <c r="X513" s="105"/>
      <c r="Y513" s="105"/>
      <c r="Z513" s="105"/>
    </row>
    <row r="514" ht="15.75" customHeight="1">
      <c r="A514" s="105"/>
      <c r="B514" s="105"/>
      <c r="C514" s="105"/>
      <c r="D514" s="105"/>
      <c r="E514" s="105"/>
      <c r="F514" s="106"/>
      <c r="G514" s="106"/>
      <c r="H514" s="17"/>
      <c r="I514" s="17"/>
      <c r="J514" s="102"/>
      <c r="K514" s="102"/>
      <c r="L514" s="101"/>
      <c r="M514" s="101"/>
      <c r="N514" s="106"/>
      <c r="O514" s="106"/>
      <c r="P514" s="102"/>
      <c r="Q514" s="17"/>
      <c r="R514" s="102"/>
      <c r="S514" s="101"/>
      <c r="T514" s="105"/>
      <c r="U514" s="105"/>
      <c r="V514" s="105"/>
      <c r="W514" s="105"/>
      <c r="X514" s="105"/>
      <c r="Y514" s="105"/>
      <c r="Z514" s="105"/>
    </row>
    <row r="515" ht="15.75" customHeight="1">
      <c r="A515" s="105"/>
      <c r="B515" s="105"/>
      <c r="C515" s="105"/>
      <c r="D515" s="105"/>
      <c r="E515" s="105"/>
      <c r="F515" s="106"/>
      <c r="G515" s="106"/>
      <c r="H515" s="17"/>
      <c r="I515" s="17"/>
      <c r="J515" s="102"/>
      <c r="K515" s="102"/>
      <c r="L515" s="101"/>
      <c r="M515" s="101"/>
      <c r="N515" s="106"/>
      <c r="O515" s="106"/>
      <c r="P515" s="102"/>
      <c r="Q515" s="17"/>
      <c r="R515" s="102"/>
      <c r="S515" s="101"/>
      <c r="T515" s="105"/>
      <c r="U515" s="105"/>
      <c r="V515" s="105"/>
      <c r="W515" s="105"/>
      <c r="X515" s="105"/>
      <c r="Y515" s="105"/>
      <c r="Z515" s="105"/>
    </row>
    <row r="516" ht="15.75" customHeight="1">
      <c r="A516" s="105"/>
      <c r="B516" s="105"/>
      <c r="C516" s="105"/>
      <c r="D516" s="105"/>
      <c r="E516" s="105"/>
      <c r="F516" s="106"/>
      <c r="G516" s="106"/>
      <c r="H516" s="17"/>
      <c r="I516" s="17"/>
      <c r="J516" s="102"/>
      <c r="K516" s="102"/>
      <c r="L516" s="101"/>
      <c r="M516" s="101"/>
      <c r="N516" s="106"/>
      <c r="O516" s="106"/>
      <c r="P516" s="102"/>
      <c r="Q516" s="17"/>
      <c r="R516" s="102"/>
      <c r="S516" s="101"/>
      <c r="T516" s="105"/>
      <c r="U516" s="105"/>
      <c r="V516" s="105"/>
      <c r="W516" s="105"/>
      <c r="X516" s="105"/>
      <c r="Y516" s="105"/>
      <c r="Z516" s="105"/>
    </row>
    <row r="517" ht="15.75" customHeight="1">
      <c r="A517" s="105"/>
      <c r="B517" s="105"/>
      <c r="C517" s="105"/>
      <c r="D517" s="105"/>
      <c r="E517" s="105"/>
      <c r="F517" s="106"/>
      <c r="G517" s="106"/>
      <c r="H517" s="17"/>
      <c r="I517" s="17"/>
      <c r="J517" s="102"/>
      <c r="K517" s="102"/>
      <c r="L517" s="101"/>
      <c r="M517" s="101"/>
      <c r="N517" s="106"/>
      <c r="O517" s="106"/>
      <c r="P517" s="102"/>
      <c r="Q517" s="17"/>
      <c r="R517" s="102"/>
      <c r="S517" s="101"/>
      <c r="T517" s="105"/>
      <c r="U517" s="105"/>
      <c r="V517" s="105"/>
      <c r="W517" s="105"/>
      <c r="X517" s="105"/>
      <c r="Y517" s="105"/>
      <c r="Z517" s="105"/>
    </row>
    <row r="518" ht="15.75" customHeight="1">
      <c r="A518" s="105"/>
      <c r="B518" s="105"/>
      <c r="C518" s="105"/>
      <c r="D518" s="105"/>
      <c r="E518" s="105"/>
      <c r="F518" s="106"/>
      <c r="G518" s="106"/>
      <c r="H518" s="17"/>
      <c r="I518" s="17"/>
      <c r="J518" s="102"/>
      <c r="K518" s="102"/>
      <c r="L518" s="101"/>
      <c r="M518" s="101"/>
      <c r="N518" s="106"/>
      <c r="O518" s="106"/>
      <c r="P518" s="102"/>
      <c r="Q518" s="17"/>
      <c r="R518" s="102"/>
      <c r="S518" s="101"/>
      <c r="T518" s="105"/>
      <c r="U518" s="105"/>
      <c r="V518" s="105"/>
      <c r="W518" s="105"/>
      <c r="X518" s="105"/>
      <c r="Y518" s="105"/>
      <c r="Z518" s="105"/>
    </row>
    <row r="519" ht="15.75" customHeight="1">
      <c r="A519" s="105"/>
      <c r="B519" s="105"/>
      <c r="C519" s="105"/>
      <c r="D519" s="105"/>
      <c r="E519" s="105"/>
      <c r="F519" s="106"/>
      <c r="G519" s="106"/>
      <c r="H519" s="17"/>
      <c r="I519" s="17"/>
      <c r="J519" s="102"/>
      <c r="K519" s="102"/>
      <c r="L519" s="101"/>
      <c r="M519" s="101"/>
      <c r="N519" s="106"/>
      <c r="O519" s="106"/>
      <c r="P519" s="102"/>
      <c r="Q519" s="17"/>
      <c r="R519" s="102"/>
      <c r="S519" s="101"/>
      <c r="T519" s="105"/>
      <c r="U519" s="105"/>
      <c r="V519" s="105"/>
      <c r="W519" s="105"/>
      <c r="X519" s="105"/>
      <c r="Y519" s="105"/>
      <c r="Z519" s="105"/>
    </row>
    <row r="520" ht="15.75" customHeight="1">
      <c r="A520" s="105"/>
      <c r="B520" s="105"/>
      <c r="C520" s="105"/>
      <c r="D520" s="105"/>
      <c r="E520" s="105"/>
      <c r="F520" s="106"/>
      <c r="G520" s="106"/>
      <c r="H520" s="17"/>
      <c r="I520" s="17"/>
      <c r="J520" s="102"/>
      <c r="K520" s="102"/>
      <c r="L520" s="101"/>
      <c r="M520" s="101"/>
      <c r="N520" s="106"/>
      <c r="O520" s="106"/>
      <c r="P520" s="102"/>
      <c r="Q520" s="17"/>
      <c r="R520" s="102"/>
      <c r="S520" s="101"/>
      <c r="T520" s="105"/>
      <c r="U520" s="105"/>
      <c r="V520" s="105"/>
      <c r="W520" s="105"/>
      <c r="X520" s="105"/>
      <c r="Y520" s="105"/>
      <c r="Z520" s="105"/>
    </row>
    <row r="521" ht="15.75" customHeight="1">
      <c r="A521" s="105"/>
      <c r="B521" s="105"/>
      <c r="C521" s="105"/>
      <c r="D521" s="105"/>
      <c r="E521" s="105"/>
      <c r="F521" s="106"/>
      <c r="G521" s="106"/>
      <c r="H521" s="17"/>
      <c r="I521" s="17"/>
      <c r="J521" s="102"/>
      <c r="K521" s="102"/>
      <c r="L521" s="101"/>
      <c r="M521" s="101"/>
      <c r="N521" s="106"/>
      <c r="O521" s="106"/>
      <c r="P521" s="102"/>
      <c r="Q521" s="17"/>
      <c r="R521" s="102"/>
      <c r="S521" s="101"/>
      <c r="T521" s="105"/>
      <c r="U521" s="105"/>
      <c r="V521" s="105"/>
      <c r="W521" s="105"/>
      <c r="X521" s="105"/>
      <c r="Y521" s="105"/>
      <c r="Z521" s="105"/>
    </row>
    <row r="522" ht="15.75" customHeight="1">
      <c r="A522" s="105"/>
      <c r="B522" s="105"/>
      <c r="C522" s="105"/>
      <c r="D522" s="105"/>
      <c r="E522" s="105"/>
      <c r="F522" s="106"/>
      <c r="G522" s="106"/>
      <c r="H522" s="17"/>
      <c r="I522" s="17"/>
      <c r="J522" s="102"/>
      <c r="K522" s="102"/>
      <c r="L522" s="101"/>
      <c r="M522" s="101"/>
      <c r="N522" s="106"/>
      <c r="O522" s="106"/>
      <c r="P522" s="102"/>
      <c r="Q522" s="17"/>
      <c r="R522" s="102"/>
      <c r="S522" s="101"/>
      <c r="T522" s="105"/>
      <c r="U522" s="105"/>
      <c r="V522" s="105"/>
      <c r="W522" s="105"/>
      <c r="X522" s="105"/>
      <c r="Y522" s="105"/>
      <c r="Z522" s="105"/>
    </row>
    <row r="523" ht="15.75" customHeight="1">
      <c r="A523" s="105"/>
      <c r="B523" s="105"/>
      <c r="C523" s="105"/>
      <c r="D523" s="105"/>
      <c r="E523" s="105"/>
      <c r="F523" s="106"/>
      <c r="G523" s="106"/>
      <c r="H523" s="17"/>
      <c r="I523" s="17"/>
      <c r="J523" s="102"/>
      <c r="K523" s="102"/>
      <c r="L523" s="101"/>
      <c r="M523" s="101"/>
      <c r="N523" s="106"/>
      <c r="O523" s="106"/>
      <c r="P523" s="102"/>
      <c r="Q523" s="17"/>
      <c r="R523" s="102"/>
      <c r="S523" s="101"/>
      <c r="T523" s="105"/>
      <c r="U523" s="105"/>
      <c r="V523" s="105"/>
      <c r="W523" s="105"/>
      <c r="X523" s="105"/>
      <c r="Y523" s="105"/>
      <c r="Z523" s="105"/>
    </row>
    <row r="524" ht="15.75" customHeight="1">
      <c r="A524" s="105"/>
      <c r="B524" s="105"/>
      <c r="C524" s="105"/>
      <c r="D524" s="105"/>
      <c r="E524" s="105"/>
      <c r="F524" s="106"/>
      <c r="G524" s="106"/>
      <c r="H524" s="17"/>
      <c r="I524" s="17"/>
      <c r="J524" s="102"/>
      <c r="K524" s="102"/>
      <c r="L524" s="101"/>
      <c r="M524" s="101"/>
      <c r="N524" s="106"/>
      <c r="O524" s="106"/>
      <c r="P524" s="102"/>
      <c r="Q524" s="17"/>
      <c r="R524" s="102"/>
      <c r="S524" s="101"/>
      <c r="T524" s="105"/>
      <c r="U524" s="105"/>
      <c r="V524" s="105"/>
      <c r="W524" s="105"/>
      <c r="X524" s="105"/>
      <c r="Y524" s="105"/>
      <c r="Z524" s="105"/>
    </row>
    <row r="525" ht="15.75" customHeight="1">
      <c r="A525" s="105"/>
      <c r="B525" s="105"/>
      <c r="C525" s="105"/>
      <c r="D525" s="105"/>
      <c r="E525" s="105"/>
      <c r="F525" s="106"/>
      <c r="G525" s="106"/>
      <c r="H525" s="17"/>
      <c r="I525" s="17"/>
      <c r="J525" s="102"/>
      <c r="K525" s="102"/>
      <c r="L525" s="101"/>
      <c r="M525" s="101"/>
      <c r="N525" s="106"/>
      <c r="O525" s="106"/>
      <c r="P525" s="102"/>
      <c r="Q525" s="17"/>
      <c r="R525" s="102"/>
      <c r="S525" s="101"/>
      <c r="T525" s="105"/>
      <c r="U525" s="105"/>
      <c r="V525" s="105"/>
      <c r="W525" s="105"/>
      <c r="X525" s="105"/>
      <c r="Y525" s="105"/>
      <c r="Z525" s="105"/>
    </row>
    <row r="526" ht="15.75" customHeight="1">
      <c r="A526" s="105"/>
      <c r="B526" s="105"/>
      <c r="C526" s="105"/>
      <c r="D526" s="105"/>
      <c r="E526" s="105"/>
      <c r="F526" s="106"/>
      <c r="G526" s="106"/>
      <c r="H526" s="17"/>
      <c r="I526" s="17"/>
      <c r="J526" s="102"/>
      <c r="K526" s="102"/>
      <c r="L526" s="101"/>
      <c r="M526" s="101"/>
      <c r="N526" s="106"/>
      <c r="O526" s="106"/>
      <c r="P526" s="102"/>
      <c r="Q526" s="17"/>
      <c r="R526" s="102"/>
      <c r="S526" s="101"/>
      <c r="T526" s="105"/>
      <c r="U526" s="105"/>
      <c r="V526" s="105"/>
      <c r="W526" s="105"/>
      <c r="X526" s="105"/>
      <c r="Y526" s="105"/>
      <c r="Z526" s="105"/>
    </row>
    <row r="527" ht="15.75" customHeight="1">
      <c r="A527" s="105"/>
      <c r="B527" s="105"/>
      <c r="C527" s="105"/>
      <c r="D527" s="105"/>
      <c r="E527" s="105"/>
      <c r="F527" s="106"/>
      <c r="G527" s="106"/>
      <c r="H527" s="17"/>
      <c r="I527" s="17"/>
      <c r="J527" s="102"/>
      <c r="K527" s="102"/>
      <c r="L527" s="101"/>
      <c r="M527" s="101"/>
      <c r="N527" s="106"/>
      <c r="O527" s="106"/>
      <c r="P527" s="102"/>
      <c r="Q527" s="17"/>
      <c r="R527" s="102"/>
      <c r="S527" s="101"/>
      <c r="T527" s="105"/>
      <c r="U527" s="105"/>
      <c r="V527" s="105"/>
      <c r="W527" s="105"/>
      <c r="X527" s="105"/>
      <c r="Y527" s="105"/>
      <c r="Z527" s="105"/>
    </row>
    <row r="528" ht="15.75" customHeight="1">
      <c r="A528" s="105"/>
      <c r="B528" s="105"/>
      <c r="C528" s="105"/>
      <c r="D528" s="105"/>
      <c r="E528" s="105"/>
      <c r="F528" s="106"/>
      <c r="G528" s="106"/>
      <c r="H528" s="17"/>
      <c r="I528" s="17"/>
      <c r="J528" s="102"/>
      <c r="K528" s="102"/>
      <c r="L528" s="101"/>
      <c r="M528" s="101"/>
      <c r="N528" s="106"/>
      <c r="O528" s="106"/>
      <c r="P528" s="102"/>
      <c r="Q528" s="17"/>
      <c r="R528" s="102"/>
      <c r="S528" s="101"/>
      <c r="T528" s="105"/>
      <c r="U528" s="105"/>
      <c r="V528" s="105"/>
      <c r="W528" s="105"/>
      <c r="X528" s="105"/>
      <c r="Y528" s="105"/>
      <c r="Z528" s="105"/>
    </row>
    <row r="529" ht="15.75" customHeight="1">
      <c r="A529" s="105"/>
      <c r="B529" s="105"/>
      <c r="C529" s="105"/>
      <c r="D529" s="105"/>
      <c r="E529" s="105"/>
      <c r="F529" s="106"/>
      <c r="G529" s="106"/>
      <c r="H529" s="17"/>
      <c r="I529" s="17"/>
      <c r="J529" s="102"/>
      <c r="K529" s="102"/>
      <c r="L529" s="101"/>
      <c r="M529" s="101"/>
      <c r="N529" s="106"/>
      <c r="O529" s="106"/>
      <c r="P529" s="102"/>
      <c r="Q529" s="17"/>
      <c r="R529" s="102"/>
      <c r="S529" s="101"/>
      <c r="T529" s="105"/>
      <c r="U529" s="105"/>
      <c r="V529" s="105"/>
      <c r="W529" s="105"/>
      <c r="X529" s="105"/>
      <c r="Y529" s="105"/>
      <c r="Z529" s="105"/>
    </row>
    <row r="530" ht="15.75" customHeight="1">
      <c r="A530" s="105"/>
      <c r="B530" s="105"/>
      <c r="C530" s="105"/>
      <c r="D530" s="105"/>
      <c r="E530" s="105"/>
      <c r="F530" s="106"/>
      <c r="G530" s="106"/>
      <c r="H530" s="17"/>
      <c r="I530" s="17"/>
      <c r="J530" s="102"/>
      <c r="K530" s="102"/>
      <c r="L530" s="101"/>
      <c r="M530" s="101"/>
      <c r="N530" s="106"/>
      <c r="O530" s="106"/>
      <c r="P530" s="102"/>
      <c r="Q530" s="17"/>
      <c r="R530" s="102"/>
      <c r="S530" s="101"/>
      <c r="T530" s="105"/>
      <c r="U530" s="105"/>
      <c r="V530" s="105"/>
      <c r="W530" s="105"/>
      <c r="X530" s="105"/>
      <c r="Y530" s="105"/>
      <c r="Z530" s="105"/>
    </row>
    <row r="531" ht="15.75" customHeight="1">
      <c r="A531" s="105"/>
      <c r="B531" s="105"/>
      <c r="C531" s="105"/>
      <c r="D531" s="105"/>
      <c r="E531" s="105"/>
      <c r="F531" s="106"/>
      <c r="G531" s="106"/>
      <c r="H531" s="17"/>
      <c r="I531" s="17"/>
      <c r="J531" s="102"/>
      <c r="K531" s="102"/>
      <c r="L531" s="101"/>
      <c r="M531" s="101"/>
      <c r="N531" s="106"/>
      <c r="O531" s="106"/>
      <c r="P531" s="102"/>
      <c r="Q531" s="17"/>
      <c r="R531" s="102"/>
      <c r="S531" s="101"/>
      <c r="T531" s="105"/>
      <c r="U531" s="105"/>
      <c r="V531" s="105"/>
      <c r="W531" s="105"/>
      <c r="X531" s="105"/>
      <c r="Y531" s="105"/>
      <c r="Z531" s="105"/>
    </row>
    <row r="532" ht="15.75" customHeight="1">
      <c r="A532" s="105"/>
      <c r="B532" s="105"/>
      <c r="C532" s="105"/>
      <c r="D532" s="105"/>
      <c r="E532" s="105"/>
      <c r="F532" s="106"/>
      <c r="G532" s="106"/>
      <c r="H532" s="17"/>
      <c r="I532" s="17"/>
      <c r="J532" s="102"/>
      <c r="K532" s="102"/>
      <c r="L532" s="101"/>
      <c r="M532" s="101"/>
      <c r="N532" s="106"/>
      <c r="O532" s="106"/>
      <c r="P532" s="102"/>
      <c r="Q532" s="17"/>
      <c r="R532" s="102"/>
      <c r="S532" s="101"/>
      <c r="T532" s="105"/>
      <c r="U532" s="105"/>
      <c r="V532" s="105"/>
      <c r="W532" s="105"/>
      <c r="X532" s="105"/>
      <c r="Y532" s="105"/>
      <c r="Z532" s="105"/>
    </row>
    <row r="533" ht="15.75" customHeight="1">
      <c r="A533" s="105"/>
      <c r="B533" s="105"/>
      <c r="C533" s="105"/>
      <c r="D533" s="105"/>
      <c r="E533" s="105"/>
      <c r="F533" s="106"/>
      <c r="G533" s="106"/>
      <c r="H533" s="17"/>
      <c r="I533" s="17"/>
      <c r="J533" s="102"/>
      <c r="K533" s="102"/>
      <c r="L533" s="101"/>
      <c r="M533" s="101"/>
      <c r="N533" s="106"/>
      <c r="O533" s="106"/>
      <c r="P533" s="102"/>
      <c r="Q533" s="17"/>
      <c r="R533" s="102"/>
      <c r="S533" s="101"/>
      <c r="T533" s="105"/>
      <c r="U533" s="105"/>
      <c r="V533" s="105"/>
      <c r="W533" s="105"/>
      <c r="X533" s="105"/>
      <c r="Y533" s="105"/>
      <c r="Z533" s="105"/>
    </row>
    <row r="534" ht="15.75" customHeight="1">
      <c r="A534" s="105"/>
      <c r="B534" s="105"/>
      <c r="C534" s="105"/>
      <c r="D534" s="105"/>
      <c r="E534" s="105"/>
      <c r="F534" s="106"/>
      <c r="G534" s="106"/>
      <c r="H534" s="17"/>
      <c r="I534" s="17"/>
      <c r="J534" s="102"/>
      <c r="K534" s="102"/>
      <c r="L534" s="101"/>
      <c r="M534" s="101"/>
      <c r="N534" s="106"/>
      <c r="O534" s="106"/>
      <c r="P534" s="102"/>
      <c r="Q534" s="17"/>
      <c r="R534" s="102"/>
      <c r="S534" s="101"/>
      <c r="T534" s="105"/>
      <c r="U534" s="105"/>
      <c r="V534" s="105"/>
      <c r="W534" s="105"/>
      <c r="X534" s="105"/>
      <c r="Y534" s="105"/>
      <c r="Z534" s="105"/>
    </row>
    <row r="535" ht="15.75" customHeight="1">
      <c r="A535" s="105"/>
      <c r="B535" s="105"/>
      <c r="C535" s="105"/>
      <c r="D535" s="105"/>
      <c r="E535" s="105"/>
      <c r="F535" s="106"/>
      <c r="G535" s="106"/>
      <c r="H535" s="17"/>
      <c r="I535" s="17"/>
      <c r="J535" s="102"/>
      <c r="K535" s="102"/>
      <c r="L535" s="101"/>
      <c r="M535" s="101"/>
      <c r="N535" s="106"/>
      <c r="O535" s="106"/>
      <c r="P535" s="102"/>
      <c r="Q535" s="17"/>
      <c r="R535" s="102"/>
      <c r="S535" s="101"/>
      <c r="T535" s="105"/>
      <c r="U535" s="105"/>
      <c r="V535" s="105"/>
      <c r="W535" s="105"/>
      <c r="X535" s="105"/>
      <c r="Y535" s="105"/>
      <c r="Z535" s="105"/>
    </row>
    <row r="536" ht="15.75" customHeight="1">
      <c r="A536" s="105"/>
      <c r="B536" s="105"/>
      <c r="C536" s="105"/>
      <c r="D536" s="105"/>
      <c r="E536" s="105"/>
      <c r="F536" s="106"/>
      <c r="G536" s="106"/>
      <c r="H536" s="17"/>
      <c r="I536" s="17"/>
      <c r="J536" s="102"/>
      <c r="K536" s="102"/>
      <c r="L536" s="101"/>
      <c r="M536" s="101"/>
      <c r="N536" s="106"/>
      <c r="O536" s="106"/>
      <c r="P536" s="102"/>
      <c r="Q536" s="17"/>
      <c r="R536" s="102"/>
      <c r="S536" s="101"/>
      <c r="T536" s="105"/>
      <c r="U536" s="105"/>
      <c r="V536" s="105"/>
      <c r="W536" s="105"/>
      <c r="X536" s="105"/>
      <c r="Y536" s="105"/>
      <c r="Z536" s="105"/>
    </row>
    <row r="537" ht="15.75" customHeight="1">
      <c r="A537" s="105"/>
      <c r="B537" s="105"/>
      <c r="C537" s="105"/>
      <c r="D537" s="105"/>
      <c r="E537" s="105"/>
      <c r="F537" s="106"/>
      <c r="G537" s="106"/>
      <c r="H537" s="17"/>
      <c r="I537" s="17"/>
      <c r="J537" s="102"/>
      <c r="K537" s="102"/>
      <c r="L537" s="101"/>
      <c r="M537" s="101"/>
      <c r="N537" s="106"/>
      <c r="O537" s="106"/>
      <c r="P537" s="102"/>
      <c r="Q537" s="17"/>
      <c r="R537" s="102"/>
      <c r="S537" s="101"/>
      <c r="T537" s="105"/>
      <c r="U537" s="105"/>
      <c r="V537" s="105"/>
      <c r="W537" s="105"/>
      <c r="X537" s="105"/>
      <c r="Y537" s="105"/>
      <c r="Z537" s="105"/>
    </row>
    <row r="538" ht="15.75" customHeight="1">
      <c r="A538" s="105"/>
      <c r="B538" s="105"/>
      <c r="C538" s="105"/>
      <c r="D538" s="105"/>
      <c r="E538" s="105"/>
      <c r="F538" s="106"/>
      <c r="G538" s="106"/>
      <c r="H538" s="17"/>
      <c r="I538" s="17"/>
      <c r="J538" s="102"/>
      <c r="K538" s="102"/>
      <c r="L538" s="101"/>
      <c r="M538" s="101"/>
      <c r="N538" s="106"/>
      <c r="O538" s="106"/>
      <c r="P538" s="102"/>
      <c r="Q538" s="17"/>
      <c r="R538" s="102"/>
      <c r="S538" s="101"/>
      <c r="T538" s="105"/>
      <c r="U538" s="105"/>
      <c r="V538" s="105"/>
      <c r="W538" s="105"/>
      <c r="X538" s="105"/>
      <c r="Y538" s="105"/>
      <c r="Z538" s="105"/>
    </row>
    <row r="539" ht="15.75" customHeight="1">
      <c r="A539" s="105"/>
      <c r="B539" s="105"/>
      <c r="C539" s="105"/>
      <c r="D539" s="105"/>
      <c r="E539" s="105"/>
      <c r="F539" s="106"/>
      <c r="G539" s="106"/>
      <c r="H539" s="17"/>
      <c r="I539" s="17"/>
      <c r="J539" s="102"/>
      <c r="K539" s="102"/>
      <c r="L539" s="101"/>
      <c r="M539" s="101"/>
      <c r="N539" s="106"/>
      <c r="O539" s="106"/>
      <c r="P539" s="102"/>
      <c r="Q539" s="17"/>
      <c r="R539" s="102"/>
      <c r="S539" s="101"/>
      <c r="T539" s="105"/>
      <c r="U539" s="105"/>
      <c r="V539" s="105"/>
      <c r="W539" s="105"/>
      <c r="X539" s="105"/>
      <c r="Y539" s="105"/>
      <c r="Z539" s="105"/>
    </row>
    <row r="540" ht="15.75" customHeight="1">
      <c r="A540" s="105"/>
      <c r="B540" s="105"/>
      <c r="C540" s="105"/>
      <c r="D540" s="105"/>
      <c r="E540" s="105"/>
      <c r="F540" s="106"/>
      <c r="G540" s="106"/>
      <c r="H540" s="17"/>
      <c r="I540" s="17"/>
      <c r="J540" s="102"/>
      <c r="K540" s="102"/>
      <c r="L540" s="101"/>
      <c r="M540" s="101"/>
      <c r="N540" s="106"/>
      <c r="O540" s="106"/>
      <c r="P540" s="102"/>
      <c r="Q540" s="17"/>
      <c r="R540" s="102"/>
      <c r="S540" s="101"/>
      <c r="T540" s="105"/>
      <c r="U540" s="105"/>
      <c r="V540" s="105"/>
      <c r="W540" s="105"/>
      <c r="X540" s="105"/>
      <c r="Y540" s="105"/>
      <c r="Z540" s="105"/>
    </row>
    <row r="541" ht="15.75" customHeight="1">
      <c r="A541" s="105"/>
      <c r="B541" s="105"/>
      <c r="C541" s="105"/>
      <c r="D541" s="105"/>
      <c r="E541" s="105"/>
      <c r="F541" s="106"/>
      <c r="G541" s="106"/>
      <c r="H541" s="17"/>
      <c r="I541" s="17"/>
      <c r="J541" s="102"/>
      <c r="K541" s="102"/>
      <c r="L541" s="101"/>
      <c r="M541" s="101"/>
      <c r="N541" s="106"/>
      <c r="O541" s="106"/>
      <c r="P541" s="102"/>
      <c r="Q541" s="17"/>
      <c r="R541" s="102"/>
      <c r="S541" s="101"/>
      <c r="T541" s="105"/>
      <c r="U541" s="105"/>
      <c r="V541" s="105"/>
      <c r="W541" s="105"/>
      <c r="X541" s="105"/>
      <c r="Y541" s="105"/>
      <c r="Z541" s="105"/>
    </row>
    <row r="542" ht="15.75" customHeight="1">
      <c r="A542" s="105"/>
      <c r="B542" s="105"/>
      <c r="C542" s="105"/>
      <c r="D542" s="105"/>
      <c r="E542" s="105"/>
      <c r="F542" s="106"/>
      <c r="G542" s="106"/>
      <c r="H542" s="17"/>
      <c r="I542" s="17"/>
      <c r="J542" s="102"/>
      <c r="K542" s="102"/>
      <c r="L542" s="101"/>
      <c r="M542" s="101"/>
      <c r="N542" s="106"/>
      <c r="O542" s="106"/>
      <c r="P542" s="102"/>
      <c r="Q542" s="17"/>
      <c r="R542" s="102"/>
      <c r="S542" s="101"/>
      <c r="T542" s="105"/>
      <c r="U542" s="105"/>
      <c r="V542" s="105"/>
      <c r="W542" s="105"/>
      <c r="X542" s="105"/>
      <c r="Y542" s="105"/>
      <c r="Z542" s="105"/>
    </row>
    <row r="543" ht="15.75" customHeight="1">
      <c r="A543" s="105"/>
      <c r="B543" s="105"/>
      <c r="C543" s="105"/>
      <c r="D543" s="105"/>
      <c r="E543" s="105"/>
      <c r="F543" s="106"/>
      <c r="G543" s="106"/>
      <c r="H543" s="17"/>
      <c r="I543" s="17"/>
      <c r="J543" s="102"/>
      <c r="K543" s="102"/>
      <c r="L543" s="101"/>
      <c r="M543" s="101"/>
      <c r="N543" s="106"/>
      <c r="O543" s="106"/>
      <c r="P543" s="102"/>
      <c r="Q543" s="17"/>
      <c r="R543" s="102"/>
      <c r="S543" s="101"/>
      <c r="T543" s="105"/>
      <c r="U543" s="105"/>
      <c r="V543" s="105"/>
      <c r="W543" s="105"/>
      <c r="X543" s="105"/>
      <c r="Y543" s="105"/>
      <c r="Z543" s="105"/>
    </row>
    <row r="544" ht="15.75" customHeight="1">
      <c r="A544" s="105"/>
      <c r="B544" s="105"/>
      <c r="C544" s="105"/>
      <c r="D544" s="105"/>
      <c r="E544" s="105"/>
      <c r="F544" s="106"/>
      <c r="G544" s="106"/>
      <c r="H544" s="17"/>
      <c r="I544" s="17"/>
      <c r="J544" s="102"/>
      <c r="K544" s="102"/>
      <c r="L544" s="101"/>
      <c r="M544" s="101"/>
      <c r="N544" s="106"/>
      <c r="O544" s="106"/>
      <c r="P544" s="102"/>
      <c r="Q544" s="17"/>
      <c r="R544" s="102"/>
      <c r="S544" s="101"/>
      <c r="T544" s="105"/>
      <c r="U544" s="105"/>
      <c r="V544" s="105"/>
      <c r="W544" s="105"/>
      <c r="X544" s="105"/>
      <c r="Y544" s="105"/>
      <c r="Z544" s="105"/>
    </row>
    <row r="545" ht="15.75" customHeight="1">
      <c r="A545" s="105"/>
      <c r="B545" s="105"/>
      <c r="C545" s="105"/>
      <c r="D545" s="105"/>
      <c r="E545" s="105"/>
      <c r="F545" s="106"/>
      <c r="G545" s="106"/>
      <c r="H545" s="17"/>
      <c r="I545" s="17"/>
      <c r="J545" s="102"/>
      <c r="K545" s="102"/>
      <c r="L545" s="101"/>
      <c r="M545" s="101"/>
      <c r="N545" s="106"/>
      <c r="O545" s="106"/>
      <c r="P545" s="102"/>
      <c r="Q545" s="17"/>
      <c r="R545" s="102"/>
      <c r="S545" s="101"/>
      <c r="T545" s="105"/>
      <c r="U545" s="105"/>
      <c r="V545" s="105"/>
      <c r="W545" s="105"/>
      <c r="X545" s="105"/>
      <c r="Y545" s="105"/>
      <c r="Z545" s="105"/>
    </row>
    <row r="546" ht="15.75" customHeight="1">
      <c r="A546" s="105"/>
      <c r="B546" s="105"/>
      <c r="C546" s="105"/>
      <c r="D546" s="105"/>
      <c r="E546" s="105"/>
      <c r="F546" s="106"/>
      <c r="G546" s="106"/>
      <c r="H546" s="17"/>
      <c r="I546" s="17"/>
      <c r="J546" s="102"/>
      <c r="K546" s="102"/>
      <c r="L546" s="101"/>
      <c r="M546" s="101"/>
      <c r="N546" s="106"/>
      <c r="O546" s="106"/>
      <c r="P546" s="102"/>
      <c r="Q546" s="17"/>
      <c r="R546" s="102"/>
      <c r="S546" s="101"/>
      <c r="T546" s="105"/>
      <c r="U546" s="105"/>
      <c r="V546" s="105"/>
      <c r="W546" s="105"/>
      <c r="X546" s="105"/>
      <c r="Y546" s="105"/>
      <c r="Z546" s="105"/>
    </row>
    <row r="547" ht="15.75" customHeight="1">
      <c r="A547" s="105"/>
      <c r="B547" s="105"/>
      <c r="C547" s="105"/>
      <c r="D547" s="105"/>
      <c r="E547" s="105"/>
      <c r="F547" s="106"/>
      <c r="G547" s="106"/>
      <c r="H547" s="17"/>
      <c r="I547" s="17"/>
      <c r="J547" s="102"/>
      <c r="K547" s="102"/>
      <c r="L547" s="101"/>
      <c r="M547" s="101"/>
      <c r="N547" s="106"/>
      <c r="O547" s="106"/>
      <c r="P547" s="102"/>
      <c r="Q547" s="17"/>
      <c r="R547" s="102"/>
      <c r="S547" s="101"/>
      <c r="T547" s="105"/>
      <c r="U547" s="105"/>
      <c r="V547" s="105"/>
      <c r="W547" s="105"/>
      <c r="X547" s="105"/>
      <c r="Y547" s="105"/>
      <c r="Z547" s="105"/>
    </row>
    <row r="548" ht="15.75" customHeight="1">
      <c r="A548" s="105"/>
      <c r="B548" s="105"/>
      <c r="C548" s="105"/>
      <c r="D548" s="105"/>
      <c r="E548" s="105"/>
      <c r="F548" s="106"/>
      <c r="G548" s="106"/>
      <c r="H548" s="17"/>
      <c r="I548" s="17"/>
      <c r="J548" s="102"/>
      <c r="K548" s="102"/>
      <c r="L548" s="101"/>
      <c r="M548" s="101"/>
      <c r="N548" s="106"/>
      <c r="O548" s="106"/>
      <c r="P548" s="102"/>
      <c r="Q548" s="17"/>
      <c r="R548" s="102"/>
      <c r="S548" s="101"/>
      <c r="T548" s="105"/>
      <c r="U548" s="105"/>
      <c r="V548" s="105"/>
      <c r="W548" s="105"/>
      <c r="X548" s="105"/>
      <c r="Y548" s="105"/>
      <c r="Z548" s="105"/>
    </row>
    <row r="549" ht="15.75" customHeight="1">
      <c r="A549" s="105"/>
      <c r="B549" s="105"/>
      <c r="C549" s="105"/>
      <c r="D549" s="105"/>
      <c r="E549" s="105"/>
      <c r="F549" s="106"/>
      <c r="G549" s="106"/>
      <c r="H549" s="17"/>
      <c r="I549" s="17"/>
      <c r="J549" s="102"/>
      <c r="K549" s="102"/>
      <c r="L549" s="101"/>
      <c r="M549" s="101"/>
      <c r="N549" s="106"/>
      <c r="O549" s="106"/>
      <c r="P549" s="102"/>
      <c r="Q549" s="17"/>
      <c r="R549" s="102"/>
      <c r="S549" s="101"/>
      <c r="T549" s="105"/>
      <c r="U549" s="105"/>
      <c r="V549" s="105"/>
      <c r="W549" s="105"/>
      <c r="X549" s="105"/>
      <c r="Y549" s="105"/>
      <c r="Z549" s="105"/>
    </row>
    <row r="550" ht="15.75" customHeight="1">
      <c r="A550" s="105"/>
      <c r="B550" s="105"/>
      <c r="C550" s="105"/>
      <c r="D550" s="105"/>
      <c r="E550" s="105"/>
      <c r="F550" s="106"/>
      <c r="G550" s="106"/>
      <c r="H550" s="17"/>
      <c r="I550" s="17"/>
      <c r="J550" s="102"/>
      <c r="K550" s="102"/>
      <c r="L550" s="101"/>
      <c r="M550" s="101"/>
      <c r="N550" s="106"/>
      <c r="O550" s="106"/>
      <c r="P550" s="102"/>
      <c r="Q550" s="17"/>
      <c r="R550" s="102"/>
      <c r="S550" s="101"/>
      <c r="T550" s="105"/>
      <c r="U550" s="105"/>
      <c r="V550" s="105"/>
      <c r="W550" s="105"/>
      <c r="X550" s="105"/>
      <c r="Y550" s="105"/>
      <c r="Z550" s="105"/>
    </row>
    <row r="551" ht="15.75" customHeight="1">
      <c r="A551" s="105"/>
      <c r="B551" s="105"/>
      <c r="C551" s="105"/>
      <c r="D551" s="105"/>
      <c r="E551" s="105"/>
      <c r="F551" s="106"/>
      <c r="G551" s="106"/>
      <c r="H551" s="17"/>
      <c r="I551" s="17"/>
      <c r="J551" s="102"/>
      <c r="K551" s="102"/>
      <c r="L551" s="101"/>
      <c r="M551" s="101"/>
      <c r="N551" s="106"/>
      <c r="O551" s="106"/>
      <c r="P551" s="102"/>
      <c r="Q551" s="17"/>
      <c r="R551" s="102"/>
      <c r="S551" s="101"/>
      <c r="T551" s="105"/>
      <c r="U551" s="105"/>
      <c r="V551" s="105"/>
      <c r="W551" s="105"/>
      <c r="X551" s="105"/>
      <c r="Y551" s="105"/>
      <c r="Z551" s="105"/>
    </row>
    <row r="552" ht="15.75" customHeight="1">
      <c r="A552" s="105"/>
      <c r="B552" s="105"/>
      <c r="C552" s="105"/>
      <c r="D552" s="105"/>
      <c r="E552" s="105"/>
      <c r="F552" s="106"/>
      <c r="G552" s="106"/>
      <c r="H552" s="17"/>
      <c r="I552" s="17"/>
      <c r="J552" s="102"/>
      <c r="K552" s="102"/>
      <c r="L552" s="101"/>
      <c r="M552" s="101"/>
      <c r="N552" s="106"/>
      <c r="O552" s="106"/>
      <c r="P552" s="102"/>
      <c r="Q552" s="17"/>
      <c r="R552" s="102"/>
      <c r="S552" s="101"/>
      <c r="T552" s="105"/>
      <c r="U552" s="105"/>
      <c r="V552" s="105"/>
      <c r="W552" s="105"/>
      <c r="X552" s="105"/>
      <c r="Y552" s="105"/>
      <c r="Z552" s="105"/>
    </row>
    <row r="553" ht="15.75" customHeight="1">
      <c r="A553" s="105"/>
      <c r="B553" s="105"/>
      <c r="C553" s="105"/>
      <c r="D553" s="105"/>
      <c r="E553" s="105"/>
      <c r="F553" s="106"/>
      <c r="G553" s="106"/>
      <c r="H553" s="17"/>
      <c r="I553" s="17"/>
      <c r="J553" s="102"/>
      <c r="K553" s="102"/>
      <c r="L553" s="101"/>
      <c r="M553" s="101"/>
      <c r="N553" s="106"/>
      <c r="O553" s="106"/>
      <c r="P553" s="102"/>
      <c r="Q553" s="17"/>
      <c r="R553" s="102"/>
      <c r="S553" s="101"/>
      <c r="T553" s="105"/>
      <c r="U553" s="105"/>
      <c r="V553" s="105"/>
      <c r="W553" s="105"/>
      <c r="X553" s="105"/>
      <c r="Y553" s="105"/>
      <c r="Z553" s="105"/>
    </row>
    <row r="554" ht="15.75" customHeight="1">
      <c r="A554" s="105"/>
      <c r="B554" s="105"/>
      <c r="C554" s="105"/>
      <c r="D554" s="105"/>
      <c r="E554" s="105"/>
      <c r="F554" s="106"/>
      <c r="G554" s="106"/>
      <c r="H554" s="17"/>
      <c r="I554" s="17"/>
      <c r="J554" s="102"/>
      <c r="K554" s="102"/>
      <c r="L554" s="101"/>
      <c r="M554" s="101"/>
      <c r="N554" s="106"/>
      <c r="O554" s="106"/>
      <c r="P554" s="102"/>
      <c r="Q554" s="17"/>
      <c r="R554" s="102"/>
      <c r="S554" s="101"/>
      <c r="T554" s="105"/>
      <c r="U554" s="105"/>
      <c r="V554" s="105"/>
      <c r="W554" s="105"/>
      <c r="X554" s="105"/>
      <c r="Y554" s="105"/>
      <c r="Z554" s="105"/>
    </row>
    <row r="555" ht="15.75" customHeight="1">
      <c r="A555" s="105"/>
      <c r="B555" s="105"/>
      <c r="C555" s="105"/>
      <c r="D555" s="105"/>
      <c r="E555" s="105"/>
      <c r="F555" s="106"/>
      <c r="G555" s="106"/>
      <c r="H555" s="17"/>
      <c r="I555" s="17"/>
      <c r="J555" s="102"/>
      <c r="K555" s="102"/>
      <c r="L555" s="101"/>
      <c r="M555" s="101"/>
      <c r="N555" s="106"/>
      <c r="O555" s="106"/>
      <c r="P555" s="102"/>
      <c r="Q555" s="17"/>
      <c r="R555" s="102"/>
      <c r="S555" s="101"/>
      <c r="T555" s="105"/>
      <c r="U555" s="105"/>
      <c r="V555" s="105"/>
      <c r="W555" s="105"/>
      <c r="X555" s="105"/>
      <c r="Y555" s="105"/>
      <c r="Z555" s="105"/>
    </row>
    <row r="556" ht="15.75" customHeight="1">
      <c r="A556" s="105"/>
      <c r="B556" s="105"/>
      <c r="C556" s="105"/>
      <c r="D556" s="105"/>
      <c r="E556" s="105"/>
      <c r="F556" s="106"/>
      <c r="G556" s="106"/>
      <c r="H556" s="17"/>
      <c r="I556" s="17"/>
      <c r="J556" s="102"/>
      <c r="K556" s="102"/>
      <c r="L556" s="101"/>
      <c r="M556" s="101"/>
      <c r="N556" s="106"/>
      <c r="O556" s="106"/>
      <c r="P556" s="102"/>
      <c r="Q556" s="17"/>
      <c r="R556" s="102"/>
      <c r="S556" s="101"/>
      <c r="T556" s="105"/>
      <c r="U556" s="105"/>
      <c r="V556" s="105"/>
      <c r="W556" s="105"/>
      <c r="X556" s="105"/>
      <c r="Y556" s="105"/>
      <c r="Z556" s="105"/>
    </row>
    <row r="557" ht="15.75" customHeight="1">
      <c r="A557" s="105"/>
      <c r="B557" s="105"/>
      <c r="C557" s="105"/>
      <c r="D557" s="105"/>
      <c r="E557" s="105"/>
      <c r="F557" s="106"/>
      <c r="G557" s="106"/>
      <c r="H557" s="17"/>
      <c r="I557" s="17"/>
      <c r="J557" s="102"/>
      <c r="K557" s="102"/>
      <c r="L557" s="101"/>
      <c r="M557" s="101"/>
      <c r="N557" s="106"/>
      <c r="O557" s="106"/>
      <c r="P557" s="102"/>
      <c r="Q557" s="17"/>
      <c r="R557" s="102"/>
      <c r="S557" s="101"/>
      <c r="T557" s="105"/>
      <c r="U557" s="105"/>
      <c r="V557" s="105"/>
      <c r="W557" s="105"/>
      <c r="X557" s="105"/>
      <c r="Y557" s="105"/>
      <c r="Z557" s="105"/>
    </row>
    <row r="558" ht="15.75" customHeight="1">
      <c r="A558" s="105"/>
      <c r="B558" s="105"/>
      <c r="C558" s="105"/>
      <c r="D558" s="105"/>
      <c r="E558" s="105"/>
      <c r="F558" s="106"/>
      <c r="G558" s="106"/>
      <c r="H558" s="17"/>
      <c r="I558" s="17"/>
      <c r="J558" s="102"/>
      <c r="K558" s="102"/>
      <c r="L558" s="101"/>
      <c r="M558" s="101"/>
      <c r="N558" s="106"/>
      <c r="O558" s="106"/>
      <c r="P558" s="102"/>
      <c r="Q558" s="17"/>
      <c r="R558" s="102"/>
      <c r="S558" s="101"/>
      <c r="T558" s="105"/>
      <c r="U558" s="105"/>
      <c r="V558" s="105"/>
      <c r="W558" s="105"/>
      <c r="X558" s="105"/>
      <c r="Y558" s="105"/>
      <c r="Z558" s="105"/>
    </row>
    <row r="559" ht="15.75" customHeight="1">
      <c r="A559" s="105"/>
      <c r="B559" s="105"/>
      <c r="C559" s="105"/>
      <c r="D559" s="105"/>
      <c r="E559" s="105"/>
      <c r="F559" s="106"/>
      <c r="G559" s="106"/>
      <c r="H559" s="17"/>
      <c r="I559" s="17"/>
      <c r="J559" s="102"/>
      <c r="K559" s="102"/>
      <c r="L559" s="101"/>
      <c r="M559" s="101"/>
      <c r="N559" s="106"/>
      <c r="O559" s="106"/>
      <c r="P559" s="102"/>
      <c r="Q559" s="17"/>
      <c r="R559" s="102"/>
      <c r="S559" s="101"/>
      <c r="T559" s="105"/>
      <c r="U559" s="105"/>
      <c r="V559" s="105"/>
      <c r="W559" s="105"/>
      <c r="X559" s="105"/>
      <c r="Y559" s="105"/>
      <c r="Z559" s="105"/>
    </row>
    <row r="560" ht="15.75" customHeight="1">
      <c r="A560" s="105"/>
      <c r="B560" s="105"/>
      <c r="C560" s="105"/>
      <c r="D560" s="105"/>
      <c r="E560" s="105"/>
      <c r="F560" s="106"/>
      <c r="G560" s="106"/>
      <c r="H560" s="17"/>
      <c r="I560" s="17"/>
      <c r="J560" s="102"/>
      <c r="K560" s="102"/>
      <c r="L560" s="101"/>
      <c r="M560" s="101"/>
      <c r="N560" s="106"/>
      <c r="O560" s="106"/>
      <c r="P560" s="102"/>
      <c r="Q560" s="17"/>
      <c r="R560" s="102"/>
      <c r="S560" s="101"/>
      <c r="T560" s="105"/>
      <c r="U560" s="105"/>
      <c r="V560" s="105"/>
      <c r="W560" s="105"/>
      <c r="X560" s="105"/>
      <c r="Y560" s="105"/>
      <c r="Z560" s="105"/>
    </row>
    <row r="561" ht="15.75" customHeight="1">
      <c r="A561" s="105"/>
      <c r="B561" s="105"/>
      <c r="C561" s="105"/>
      <c r="D561" s="105"/>
      <c r="E561" s="105"/>
      <c r="F561" s="106"/>
      <c r="G561" s="106"/>
      <c r="H561" s="17"/>
      <c r="I561" s="17"/>
      <c r="J561" s="102"/>
      <c r="K561" s="102"/>
      <c r="L561" s="101"/>
      <c r="M561" s="101"/>
      <c r="N561" s="106"/>
      <c r="O561" s="106"/>
      <c r="P561" s="102"/>
      <c r="Q561" s="17"/>
      <c r="R561" s="102"/>
      <c r="S561" s="101"/>
      <c r="T561" s="105"/>
      <c r="U561" s="105"/>
      <c r="V561" s="105"/>
      <c r="W561" s="105"/>
      <c r="X561" s="105"/>
      <c r="Y561" s="105"/>
      <c r="Z561" s="105"/>
    </row>
    <row r="562" ht="15.75" customHeight="1">
      <c r="A562" s="105"/>
      <c r="B562" s="105"/>
      <c r="C562" s="105"/>
      <c r="D562" s="105"/>
      <c r="E562" s="105"/>
      <c r="F562" s="106"/>
      <c r="G562" s="106"/>
      <c r="H562" s="17"/>
      <c r="I562" s="17"/>
      <c r="J562" s="102"/>
      <c r="K562" s="102"/>
      <c r="L562" s="101"/>
      <c r="M562" s="101"/>
      <c r="N562" s="106"/>
      <c r="O562" s="106"/>
      <c r="P562" s="102"/>
      <c r="Q562" s="17"/>
      <c r="R562" s="102"/>
      <c r="S562" s="101"/>
      <c r="T562" s="105"/>
      <c r="U562" s="105"/>
      <c r="V562" s="105"/>
      <c r="W562" s="105"/>
      <c r="X562" s="105"/>
      <c r="Y562" s="105"/>
      <c r="Z562" s="105"/>
    </row>
    <row r="563" ht="15.75" customHeight="1">
      <c r="A563" s="105"/>
      <c r="B563" s="105"/>
      <c r="C563" s="105"/>
      <c r="D563" s="105"/>
      <c r="E563" s="105"/>
      <c r="F563" s="106"/>
      <c r="G563" s="106"/>
      <c r="H563" s="17"/>
      <c r="I563" s="17"/>
      <c r="J563" s="102"/>
      <c r="K563" s="102"/>
      <c r="L563" s="101"/>
      <c r="M563" s="101"/>
      <c r="N563" s="106"/>
      <c r="O563" s="106"/>
      <c r="P563" s="102"/>
      <c r="Q563" s="17"/>
      <c r="R563" s="102"/>
      <c r="S563" s="101"/>
      <c r="T563" s="105"/>
      <c r="U563" s="105"/>
      <c r="V563" s="105"/>
      <c r="W563" s="105"/>
      <c r="X563" s="105"/>
      <c r="Y563" s="105"/>
      <c r="Z563" s="105"/>
    </row>
    <row r="564" ht="15.75" customHeight="1">
      <c r="A564" s="105"/>
      <c r="B564" s="105"/>
      <c r="C564" s="105"/>
      <c r="D564" s="105"/>
      <c r="E564" s="105"/>
      <c r="F564" s="106"/>
      <c r="G564" s="106"/>
      <c r="H564" s="17"/>
      <c r="I564" s="17"/>
      <c r="J564" s="102"/>
      <c r="K564" s="102"/>
      <c r="L564" s="101"/>
      <c r="M564" s="101"/>
      <c r="N564" s="106"/>
      <c r="O564" s="106"/>
      <c r="P564" s="102"/>
      <c r="Q564" s="17"/>
      <c r="R564" s="102"/>
      <c r="S564" s="101"/>
      <c r="T564" s="105"/>
      <c r="U564" s="105"/>
      <c r="V564" s="105"/>
      <c r="W564" s="105"/>
      <c r="X564" s="105"/>
      <c r="Y564" s="105"/>
      <c r="Z564" s="105"/>
    </row>
    <row r="565" ht="15.75" customHeight="1">
      <c r="A565" s="105"/>
      <c r="B565" s="105"/>
      <c r="C565" s="105"/>
      <c r="D565" s="105"/>
      <c r="E565" s="105"/>
      <c r="F565" s="106"/>
      <c r="G565" s="106"/>
      <c r="H565" s="17"/>
      <c r="I565" s="17"/>
      <c r="J565" s="102"/>
      <c r="K565" s="102"/>
      <c r="L565" s="101"/>
      <c r="M565" s="101"/>
      <c r="N565" s="106"/>
      <c r="O565" s="106"/>
      <c r="P565" s="102"/>
      <c r="Q565" s="17"/>
      <c r="R565" s="102"/>
      <c r="S565" s="101"/>
      <c r="T565" s="105"/>
      <c r="U565" s="105"/>
      <c r="V565" s="105"/>
      <c r="W565" s="105"/>
      <c r="X565" s="105"/>
      <c r="Y565" s="105"/>
      <c r="Z565" s="105"/>
    </row>
    <row r="566" ht="15.75" customHeight="1">
      <c r="A566" s="105"/>
      <c r="B566" s="105"/>
      <c r="C566" s="105"/>
      <c r="D566" s="105"/>
      <c r="E566" s="105"/>
      <c r="F566" s="106"/>
      <c r="G566" s="106"/>
      <c r="H566" s="17"/>
      <c r="I566" s="17"/>
      <c r="J566" s="102"/>
      <c r="K566" s="102"/>
      <c r="L566" s="101"/>
      <c r="M566" s="101"/>
      <c r="N566" s="106"/>
      <c r="O566" s="106"/>
      <c r="P566" s="102"/>
      <c r="Q566" s="17"/>
      <c r="R566" s="102"/>
      <c r="S566" s="101"/>
      <c r="T566" s="105"/>
      <c r="U566" s="105"/>
      <c r="V566" s="105"/>
      <c r="W566" s="105"/>
      <c r="X566" s="105"/>
      <c r="Y566" s="105"/>
      <c r="Z566" s="105"/>
    </row>
    <row r="567" ht="15.75" customHeight="1">
      <c r="A567" s="105"/>
      <c r="B567" s="105"/>
      <c r="C567" s="105"/>
      <c r="D567" s="105"/>
      <c r="E567" s="105"/>
      <c r="F567" s="106"/>
      <c r="G567" s="106"/>
      <c r="H567" s="17"/>
      <c r="I567" s="17"/>
      <c r="J567" s="102"/>
      <c r="K567" s="102"/>
      <c r="L567" s="101"/>
      <c r="M567" s="101"/>
      <c r="N567" s="106"/>
      <c r="O567" s="106"/>
      <c r="P567" s="102"/>
      <c r="Q567" s="17"/>
      <c r="R567" s="102"/>
      <c r="S567" s="101"/>
      <c r="T567" s="105"/>
      <c r="U567" s="105"/>
      <c r="V567" s="105"/>
      <c r="W567" s="105"/>
      <c r="X567" s="105"/>
      <c r="Y567" s="105"/>
      <c r="Z567" s="105"/>
    </row>
    <row r="568" ht="15.75" customHeight="1">
      <c r="A568" s="105"/>
      <c r="B568" s="105"/>
      <c r="C568" s="105"/>
      <c r="D568" s="105"/>
      <c r="E568" s="105"/>
      <c r="F568" s="106"/>
      <c r="G568" s="106"/>
      <c r="H568" s="17"/>
      <c r="I568" s="17"/>
      <c r="J568" s="102"/>
      <c r="K568" s="102"/>
      <c r="L568" s="101"/>
      <c r="M568" s="101"/>
      <c r="N568" s="106"/>
      <c r="O568" s="106"/>
      <c r="P568" s="102"/>
      <c r="Q568" s="17"/>
      <c r="R568" s="102"/>
      <c r="S568" s="101"/>
      <c r="T568" s="105"/>
      <c r="U568" s="105"/>
      <c r="V568" s="105"/>
      <c r="W568" s="105"/>
      <c r="X568" s="105"/>
      <c r="Y568" s="105"/>
      <c r="Z568" s="105"/>
    </row>
    <row r="569" ht="15.75" customHeight="1">
      <c r="A569" s="105"/>
      <c r="B569" s="105"/>
      <c r="C569" s="105"/>
      <c r="D569" s="105"/>
      <c r="E569" s="105"/>
      <c r="F569" s="106"/>
      <c r="G569" s="106"/>
      <c r="H569" s="17"/>
      <c r="I569" s="17"/>
      <c r="J569" s="102"/>
      <c r="K569" s="102"/>
      <c r="L569" s="101"/>
      <c r="M569" s="101"/>
      <c r="N569" s="106"/>
      <c r="O569" s="106"/>
      <c r="P569" s="102"/>
      <c r="Q569" s="17"/>
      <c r="R569" s="102"/>
      <c r="S569" s="101"/>
      <c r="T569" s="105"/>
      <c r="U569" s="105"/>
      <c r="V569" s="105"/>
      <c r="W569" s="105"/>
      <c r="X569" s="105"/>
      <c r="Y569" s="105"/>
      <c r="Z569" s="105"/>
    </row>
    <row r="570" ht="15.75" customHeight="1">
      <c r="A570" s="105"/>
      <c r="B570" s="105"/>
      <c r="C570" s="105"/>
      <c r="D570" s="105"/>
      <c r="E570" s="105"/>
      <c r="F570" s="106"/>
      <c r="G570" s="106"/>
      <c r="H570" s="17"/>
      <c r="I570" s="17"/>
      <c r="J570" s="102"/>
      <c r="K570" s="102"/>
      <c r="L570" s="101"/>
      <c r="M570" s="101"/>
      <c r="N570" s="106"/>
      <c r="O570" s="106"/>
      <c r="P570" s="102"/>
      <c r="Q570" s="17"/>
      <c r="R570" s="102"/>
      <c r="S570" s="101"/>
      <c r="T570" s="105"/>
      <c r="U570" s="105"/>
      <c r="V570" s="105"/>
      <c r="W570" s="105"/>
      <c r="X570" s="105"/>
      <c r="Y570" s="105"/>
      <c r="Z570" s="105"/>
    </row>
    <row r="571" ht="15.75" customHeight="1">
      <c r="A571" s="105"/>
      <c r="B571" s="105"/>
      <c r="C571" s="105"/>
      <c r="D571" s="105"/>
      <c r="E571" s="105"/>
      <c r="F571" s="106"/>
      <c r="G571" s="106"/>
      <c r="H571" s="17"/>
      <c r="I571" s="17"/>
      <c r="J571" s="102"/>
      <c r="K571" s="102"/>
      <c r="L571" s="101"/>
      <c r="M571" s="101"/>
      <c r="N571" s="106"/>
      <c r="O571" s="106"/>
      <c r="P571" s="102"/>
      <c r="Q571" s="17"/>
      <c r="R571" s="102"/>
      <c r="S571" s="101"/>
      <c r="T571" s="105"/>
      <c r="U571" s="105"/>
      <c r="V571" s="105"/>
      <c r="W571" s="105"/>
      <c r="X571" s="105"/>
      <c r="Y571" s="105"/>
      <c r="Z571" s="105"/>
    </row>
    <row r="572" ht="15.75" customHeight="1">
      <c r="A572" s="105"/>
      <c r="B572" s="105"/>
      <c r="C572" s="105"/>
      <c r="D572" s="105"/>
      <c r="E572" s="105"/>
      <c r="F572" s="106"/>
      <c r="G572" s="106"/>
      <c r="H572" s="17"/>
      <c r="I572" s="17"/>
      <c r="J572" s="102"/>
      <c r="K572" s="102"/>
      <c r="L572" s="101"/>
      <c r="M572" s="101"/>
      <c r="N572" s="106"/>
      <c r="O572" s="106"/>
      <c r="P572" s="102"/>
      <c r="Q572" s="17"/>
      <c r="R572" s="102"/>
      <c r="S572" s="101"/>
      <c r="T572" s="105"/>
      <c r="U572" s="105"/>
      <c r="V572" s="105"/>
      <c r="W572" s="105"/>
      <c r="X572" s="105"/>
      <c r="Y572" s="105"/>
      <c r="Z572" s="105"/>
    </row>
    <row r="573" ht="15.75" customHeight="1">
      <c r="A573" s="105"/>
      <c r="B573" s="105"/>
      <c r="C573" s="105"/>
      <c r="D573" s="105"/>
      <c r="E573" s="105"/>
      <c r="F573" s="106"/>
      <c r="G573" s="106"/>
      <c r="H573" s="17"/>
      <c r="I573" s="17"/>
      <c r="J573" s="102"/>
      <c r="K573" s="102"/>
      <c r="L573" s="101"/>
      <c r="M573" s="101"/>
      <c r="N573" s="106"/>
      <c r="O573" s="106"/>
      <c r="P573" s="102"/>
      <c r="Q573" s="17"/>
      <c r="R573" s="102"/>
      <c r="S573" s="101"/>
      <c r="T573" s="105"/>
      <c r="U573" s="105"/>
      <c r="V573" s="105"/>
      <c r="W573" s="105"/>
      <c r="X573" s="105"/>
      <c r="Y573" s="105"/>
      <c r="Z573" s="105"/>
    </row>
    <row r="574" ht="15.75" customHeight="1">
      <c r="A574" s="105"/>
      <c r="B574" s="105"/>
      <c r="C574" s="105"/>
      <c r="D574" s="105"/>
      <c r="E574" s="105"/>
      <c r="F574" s="106"/>
      <c r="G574" s="106"/>
      <c r="H574" s="17"/>
      <c r="I574" s="17"/>
      <c r="J574" s="102"/>
      <c r="K574" s="102"/>
      <c r="L574" s="101"/>
      <c r="M574" s="101"/>
      <c r="N574" s="106"/>
      <c r="O574" s="106"/>
      <c r="P574" s="102"/>
      <c r="Q574" s="17"/>
      <c r="R574" s="102"/>
      <c r="S574" s="101"/>
      <c r="T574" s="105"/>
      <c r="U574" s="105"/>
      <c r="V574" s="105"/>
      <c r="W574" s="105"/>
      <c r="X574" s="105"/>
      <c r="Y574" s="105"/>
      <c r="Z574" s="105"/>
    </row>
    <row r="575" ht="15.75" customHeight="1">
      <c r="A575" s="105"/>
      <c r="B575" s="105"/>
      <c r="C575" s="105"/>
      <c r="D575" s="105"/>
      <c r="E575" s="105"/>
      <c r="F575" s="106"/>
      <c r="G575" s="106"/>
      <c r="H575" s="17"/>
      <c r="I575" s="17"/>
      <c r="J575" s="102"/>
      <c r="K575" s="102"/>
      <c r="L575" s="101"/>
      <c r="M575" s="101"/>
      <c r="N575" s="106"/>
      <c r="O575" s="106"/>
      <c r="P575" s="102"/>
      <c r="Q575" s="17"/>
      <c r="R575" s="102"/>
      <c r="S575" s="101"/>
      <c r="T575" s="105"/>
      <c r="U575" s="105"/>
      <c r="V575" s="105"/>
      <c r="W575" s="105"/>
      <c r="X575" s="105"/>
      <c r="Y575" s="105"/>
      <c r="Z575" s="105"/>
    </row>
    <row r="576" ht="15.75" customHeight="1">
      <c r="A576" s="105"/>
      <c r="B576" s="105"/>
      <c r="C576" s="105"/>
      <c r="D576" s="105"/>
      <c r="E576" s="105"/>
      <c r="F576" s="106"/>
      <c r="G576" s="106"/>
      <c r="H576" s="17"/>
      <c r="I576" s="17"/>
      <c r="J576" s="102"/>
      <c r="K576" s="102"/>
      <c r="L576" s="101"/>
      <c r="M576" s="101"/>
      <c r="N576" s="106"/>
      <c r="O576" s="106"/>
      <c r="P576" s="102"/>
      <c r="Q576" s="17"/>
      <c r="R576" s="102"/>
      <c r="S576" s="101"/>
      <c r="T576" s="105"/>
      <c r="U576" s="105"/>
      <c r="V576" s="105"/>
      <c r="W576" s="105"/>
      <c r="X576" s="105"/>
      <c r="Y576" s="105"/>
      <c r="Z576" s="105"/>
    </row>
    <row r="577" ht="15.75" customHeight="1">
      <c r="A577" s="105"/>
      <c r="B577" s="105"/>
      <c r="C577" s="105"/>
      <c r="D577" s="105"/>
      <c r="E577" s="105"/>
      <c r="F577" s="106"/>
      <c r="G577" s="106"/>
      <c r="H577" s="17"/>
      <c r="I577" s="17"/>
      <c r="J577" s="102"/>
      <c r="K577" s="102"/>
      <c r="L577" s="101"/>
      <c r="M577" s="101"/>
      <c r="N577" s="106"/>
      <c r="O577" s="106"/>
      <c r="P577" s="102"/>
      <c r="Q577" s="17"/>
      <c r="R577" s="102"/>
      <c r="S577" s="101"/>
      <c r="T577" s="105"/>
      <c r="U577" s="105"/>
      <c r="V577" s="105"/>
      <c r="W577" s="105"/>
      <c r="X577" s="105"/>
      <c r="Y577" s="105"/>
      <c r="Z577" s="105"/>
    </row>
    <row r="578" ht="15.75" customHeight="1">
      <c r="A578" s="105"/>
      <c r="B578" s="105"/>
      <c r="C578" s="105"/>
      <c r="D578" s="105"/>
      <c r="E578" s="105"/>
      <c r="F578" s="106"/>
      <c r="G578" s="106"/>
      <c r="H578" s="17"/>
      <c r="I578" s="17"/>
      <c r="J578" s="102"/>
      <c r="K578" s="102"/>
      <c r="L578" s="101"/>
      <c r="M578" s="101"/>
      <c r="N578" s="106"/>
      <c r="O578" s="106"/>
      <c r="P578" s="102"/>
      <c r="Q578" s="17"/>
      <c r="R578" s="102"/>
      <c r="S578" s="101"/>
      <c r="T578" s="105"/>
      <c r="U578" s="105"/>
      <c r="V578" s="105"/>
      <c r="W578" s="105"/>
      <c r="X578" s="105"/>
      <c r="Y578" s="105"/>
      <c r="Z578" s="105"/>
    </row>
    <row r="579" ht="15.75" customHeight="1">
      <c r="A579" s="105"/>
      <c r="B579" s="105"/>
      <c r="C579" s="105"/>
      <c r="D579" s="105"/>
      <c r="E579" s="105"/>
      <c r="F579" s="106"/>
      <c r="G579" s="106"/>
      <c r="H579" s="17"/>
      <c r="I579" s="17"/>
      <c r="J579" s="102"/>
      <c r="K579" s="102"/>
      <c r="L579" s="101"/>
      <c r="M579" s="101"/>
      <c r="N579" s="106"/>
      <c r="O579" s="106"/>
      <c r="P579" s="102"/>
      <c r="Q579" s="17"/>
      <c r="R579" s="102"/>
      <c r="S579" s="101"/>
      <c r="T579" s="105"/>
      <c r="U579" s="105"/>
      <c r="V579" s="105"/>
      <c r="W579" s="105"/>
      <c r="X579" s="105"/>
      <c r="Y579" s="105"/>
      <c r="Z579" s="105"/>
    </row>
    <row r="580" ht="15.75" customHeight="1">
      <c r="A580" s="105"/>
      <c r="B580" s="105"/>
      <c r="C580" s="105"/>
      <c r="D580" s="105"/>
      <c r="E580" s="105"/>
      <c r="F580" s="106"/>
      <c r="G580" s="106"/>
      <c r="H580" s="17"/>
      <c r="I580" s="17"/>
      <c r="J580" s="102"/>
      <c r="K580" s="102"/>
      <c r="L580" s="101"/>
      <c r="M580" s="101"/>
      <c r="N580" s="106"/>
      <c r="O580" s="106"/>
      <c r="P580" s="102"/>
      <c r="Q580" s="17"/>
      <c r="R580" s="102"/>
      <c r="S580" s="101"/>
      <c r="T580" s="105"/>
      <c r="U580" s="105"/>
      <c r="V580" s="105"/>
      <c r="W580" s="105"/>
      <c r="X580" s="105"/>
      <c r="Y580" s="105"/>
      <c r="Z580" s="105"/>
    </row>
    <row r="581" ht="15.75" customHeight="1">
      <c r="A581" s="105"/>
      <c r="B581" s="105"/>
      <c r="C581" s="105"/>
      <c r="D581" s="105"/>
      <c r="E581" s="105"/>
      <c r="F581" s="106"/>
      <c r="G581" s="106"/>
      <c r="H581" s="17"/>
      <c r="I581" s="17"/>
      <c r="J581" s="102"/>
      <c r="K581" s="102"/>
      <c r="L581" s="101"/>
      <c r="M581" s="101"/>
      <c r="N581" s="106"/>
      <c r="O581" s="106"/>
      <c r="P581" s="102"/>
      <c r="Q581" s="17"/>
      <c r="R581" s="102"/>
      <c r="S581" s="101"/>
      <c r="T581" s="105"/>
      <c r="U581" s="105"/>
      <c r="V581" s="105"/>
      <c r="W581" s="105"/>
      <c r="X581" s="105"/>
      <c r="Y581" s="105"/>
      <c r="Z581" s="105"/>
    </row>
    <row r="582" ht="15.75" customHeight="1">
      <c r="A582" s="105"/>
      <c r="B582" s="105"/>
      <c r="C582" s="105"/>
      <c r="D582" s="105"/>
      <c r="E582" s="105"/>
      <c r="F582" s="106"/>
      <c r="G582" s="106"/>
      <c r="H582" s="17"/>
      <c r="I582" s="17"/>
      <c r="J582" s="102"/>
      <c r="K582" s="102"/>
      <c r="L582" s="101"/>
      <c r="M582" s="101"/>
      <c r="N582" s="106"/>
      <c r="O582" s="106"/>
      <c r="P582" s="102"/>
      <c r="Q582" s="17"/>
      <c r="R582" s="102"/>
      <c r="S582" s="101"/>
      <c r="T582" s="105"/>
      <c r="U582" s="105"/>
      <c r="V582" s="105"/>
      <c r="W582" s="105"/>
      <c r="X582" s="105"/>
      <c r="Y582" s="105"/>
      <c r="Z582" s="105"/>
    </row>
    <row r="583" ht="15.75" customHeight="1">
      <c r="A583" s="105"/>
      <c r="B583" s="105"/>
      <c r="C583" s="105"/>
      <c r="D583" s="105"/>
      <c r="E583" s="105"/>
      <c r="F583" s="106"/>
      <c r="G583" s="106"/>
      <c r="H583" s="17"/>
      <c r="I583" s="17"/>
      <c r="J583" s="102"/>
      <c r="K583" s="102"/>
      <c r="L583" s="101"/>
      <c r="M583" s="101"/>
      <c r="N583" s="106"/>
      <c r="O583" s="106"/>
      <c r="P583" s="102"/>
      <c r="Q583" s="17"/>
      <c r="R583" s="102"/>
      <c r="S583" s="101"/>
      <c r="T583" s="105"/>
      <c r="U583" s="105"/>
      <c r="V583" s="105"/>
      <c r="W583" s="105"/>
      <c r="X583" s="105"/>
      <c r="Y583" s="105"/>
      <c r="Z583" s="105"/>
    </row>
    <row r="584" ht="15.75" customHeight="1">
      <c r="A584" s="105"/>
      <c r="B584" s="105"/>
      <c r="C584" s="105"/>
      <c r="D584" s="105"/>
      <c r="E584" s="105"/>
      <c r="F584" s="106"/>
      <c r="G584" s="106"/>
      <c r="H584" s="17"/>
      <c r="I584" s="17"/>
      <c r="J584" s="102"/>
      <c r="K584" s="102"/>
      <c r="L584" s="101"/>
      <c r="M584" s="101"/>
      <c r="N584" s="106"/>
      <c r="O584" s="106"/>
      <c r="P584" s="102"/>
      <c r="Q584" s="17"/>
      <c r="R584" s="102"/>
      <c r="S584" s="101"/>
      <c r="T584" s="105"/>
      <c r="U584" s="105"/>
      <c r="V584" s="105"/>
      <c r="W584" s="105"/>
      <c r="X584" s="105"/>
      <c r="Y584" s="105"/>
      <c r="Z584" s="105"/>
    </row>
    <row r="585" ht="15.75" customHeight="1">
      <c r="A585" s="105"/>
      <c r="B585" s="105"/>
      <c r="C585" s="105"/>
      <c r="D585" s="105"/>
      <c r="E585" s="105"/>
      <c r="F585" s="106"/>
      <c r="G585" s="106"/>
      <c r="H585" s="17"/>
      <c r="I585" s="17"/>
      <c r="J585" s="102"/>
      <c r="K585" s="102"/>
      <c r="L585" s="101"/>
      <c r="M585" s="101"/>
      <c r="N585" s="106"/>
      <c r="O585" s="106"/>
      <c r="P585" s="102"/>
      <c r="Q585" s="17"/>
      <c r="R585" s="102"/>
      <c r="S585" s="101"/>
      <c r="T585" s="105"/>
      <c r="U585" s="105"/>
      <c r="V585" s="105"/>
      <c r="W585" s="105"/>
      <c r="X585" s="105"/>
      <c r="Y585" s="105"/>
      <c r="Z585" s="105"/>
    </row>
    <row r="586" ht="15.75" customHeight="1">
      <c r="A586" s="105"/>
      <c r="B586" s="105"/>
      <c r="C586" s="105"/>
      <c r="D586" s="105"/>
      <c r="E586" s="105"/>
      <c r="F586" s="106"/>
      <c r="G586" s="106"/>
      <c r="H586" s="17"/>
      <c r="I586" s="17"/>
      <c r="J586" s="102"/>
      <c r="K586" s="102"/>
      <c r="L586" s="101"/>
      <c r="M586" s="101"/>
      <c r="N586" s="106"/>
      <c r="O586" s="106"/>
      <c r="P586" s="102"/>
      <c r="Q586" s="17"/>
      <c r="R586" s="102"/>
      <c r="S586" s="101"/>
      <c r="T586" s="105"/>
      <c r="U586" s="105"/>
      <c r="V586" s="105"/>
      <c r="W586" s="105"/>
      <c r="X586" s="105"/>
      <c r="Y586" s="105"/>
      <c r="Z586" s="105"/>
    </row>
    <row r="587" ht="15.75" customHeight="1">
      <c r="A587" s="105"/>
      <c r="B587" s="105"/>
      <c r="C587" s="105"/>
      <c r="D587" s="105"/>
      <c r="E587" s="105"/>
      <c r="F587" s="106"/>
      <c r="G587" s="106"/>
      <c r="H587" s="17"/>
      <c r="I587" s="17"/>
      <c r="J587" s="102"/>
      <c r="K587" s="102"/>
      <c r="L587" s="101"/>
      <c r="M587" s="101"/>
      <c r="N587" s="106"/>
      <c r="O587" s="106"/>
      <c r="P587" s="102"/>
      <c r="Q587" s="17"/>
      <c r="R587" s="102"/>
      <c r="S587" s="101"/>
      <c r="T587" s="105"/>
      <c r="U587" s="105"/>
      <c r="V587" s="105"/>
      <c r="W587" s="105"/>
      <c r="X587" s="105"/>
      <c r="Y587" s="105"/>
      <c r="Z587" s="105"/>
    </row>
    <row r="588" ht="15.75" customHeight="1">
      <c r="A588" s="105"/>
      <c r="B588" s="105"/>
      <c r="C588" s="105"/>
      <c r="D588" s="105"/>
      <c r="E588" s="105"/>
      <c r="F588" s="106"/>
      <c r="G588" s="106"/>
      <c r="H588" s="17"/>
      <c r="I588" s="17"/>
      <c r="J588" s="102"/>
      <c r="K588" s="102"/>
      <c r="L588" s="101"/>
      <c r="M588" s="101"/>
      <c r="N588" s="106"/>
      <c r="O588" s="106"/>
      <c r="P588" s="102"/>
      <c r="Q588" s="17"/>
      <c r="R588" s="102"/>
      <c r="S588" s="101"/>
      <c r="T588" s="105"/>
      <c r="U588" s="105"/>
      <c r="V588" s="105"/>
      <c r="W588" s="105"/>
      <c r="X588" s="105"/>
      <c r="Y588" s="105"/>
      <c r="Z588" s="105"/>
    </row>
    <row r="589" ht="15.75" customHeight="1">
      <c r="A589" s="105"/>
      <c r="B589" s="105"/>
      <c r="C589" s="105"/>
      <c r="D589" s="105"/>
      <c r="E589" s="105"/>
      <c r="F589" s="106"/>
      <c r="G589" s="106"/>
      <c r="H589" s="17"/>
      <c r="I589" s="17"/>
      <c r="J589" s="102"/>
      <c r="K589" s="102"/>
      <c r="L589" s="101"/>
      <c r="M589" s="101"/>
      <c r="N589" s="106"/>
      <c r="O589" s="106"/>
      <c r="P589" s="102"/>
      <c r="Q589" s="17"/>
      <c r="R589" s="102"/>
      <c r="S589" s="101"/>
      <c r="T589" s="105"/>
      <c r="U589" s="105"/>
      <c r="V589" s="105"/>
      <c r="W589" s="105"/>
      <c r="X589" s="105"/>
      <c r="Y589" s="105"/>
      <c r="Z589" s="105"/>
    </row>
    <row r="590" ht="15.75" customHeight="1">
      <c r="A590" s="105"/>
      <c r="B590" s="105"/>
      <c r="C590" s="105"/>
      <c r="D590" s="105"/>
      <c r="E590" s="105"/>
      <c r="F590" s="106"/>
      <c r="G590" s="106"/>
      <c r="H590" s="17"/>
      <c r="I590" s="17"/>
      <c r="J590" s="102"/>
      <c r="K590" s="102"/>
      <c r="L590" s="101"/>
      <c r="M590" s="101"/>
      <c r="N590" s="106"/>
      <c r="O590" s="106"/>
      <c r="P590" s="102"/>
      <c r="Q590" s="17"/>
      <c r="R590" s="102"/>
      <c r="S590" s="101"/>
      <c r="T590" s="105"/>
      <c r="U590" s="105"/>
      <c r="V590" s="105"/>
      <c r="W590" s="105"/>
      <c r="X590" s="105"/>
      <c r="Y590" s="105"/>
      <c r="Z590" s="105"/>
    </row>
    <row r="591" ht="15.75" customHeight="1">
      <c r="A591" s="105"/>
      <c r="B591" s="105"/>
      <c r="C591" s="105"/>
      <c r="D591" s="105"/>
      <c r="E591" s="105"/>
      <c r="F591" s="106"/>
      <c r="G591" s="106"/>
      <c r="H591" s="17"/>
      <c r="I591" s="17"/>
      <c r="J591" s="102"/>
      <c r="K591" s="102"/>
      <c r="L591" s="101"/>
      <c r="M591" s="101"/>
      <c r="N591" s="106"/>
      <c r="O591" s="106"/>
      <c r="P591" s="102"/>
      <c r="Q591" s="17"/>
      <c r="R591" s="102"/>
      <c r="S591" s="101"/>
      <c r="T591" s="105"/>
      <c r="U591" s="105"/>
      <c r="V591" s="105"/>
      <c r="W591" s="105"/>
      <c r="X591" s="105"/>
      <c r="Y591" s="105"/>
      <c r="Z591" s="105"/>
    </row>
    <row r="592" ht="15.75" customHeight="1">
      <c r="A592" s="105"/>
      <c r="B592" s="105"/>
      <c r="C592" s="105"/>
      <c r="D592" s="105"/>
      <c r="E592" s="105"/>
      <c r="F592" s="106"/>
      <c r="G592" s="106"/>
      <c r="H592" s="17"/>
      <c r="I592" s="17"/>
      <c r="J592" s="102"/>
      <c r="K592" s="102"/>
      <c r="L592" s="101"/>
      <c r="M592" s="101"/>
      <c r="N592" s="106"/>
      <c r="O592" s="106"/>
      <c r="P592" s="102"/>
      <c r="Q592" s="17"/>
      <c r="R592" s="102"/>
      <c r="S592" s="101"/>
      <c r="T592" s="105"/>
      <c r="U592" s="105"/>
      <c r="V592" s="105"/>
      <c r="W592" s="105"/>
      <c r="X592" s="105"/>
      <c r="Y592" s="105"/>
      <c r="Z592" s="105"/>
    </row>
    <row r="593" ht="15.75" customHeight="1">
      <c r="A593" s="105"/>
      <c r="B593" s="105"/>
      <c r="C593" s="105"/>
      <c r="D593" s="105"/>
      <c r="E593" s="105"/>
      <c r="F593" s="106"/>
      <c r="G593" s="106"/>
      <c r="H593" s="17"/>
      <c r="I593" s="17"/>
      <c r="J593" s="102"/>
      <c r="K593" s="102"/>
      <c r="L593" s="101"/>
      <c r="M593" s="101"/>
      <c r="N593" s="106"/>
      <c r="O593" s="106"/>
      <c r="P593" s="102"/>
      <c r="Q593" s="17"/>
      <c r="R593" s="102"/>
      <c r="S593" s="101"/>
      <c r="T593" s="105"/>
      <c r="U593" s="105"/>
      <c r="V593" s="105"/>
      <c r="W593" s="105"/>
      <c r="X593" s="105"/>
      <c r="Y593" s="105"/>
      <c r="Z593" s="105"/>
    </row>
    <row r="594" ht="15.75" customHeight="1">
      <c r="A594" s="105"/>
      <c r="B594" s="105"/>
      <c r="C594" s="105"/>
      <c r="D594" s="105"/>
      <c r="E594" s="105"/>
      <c r="F594" s="106"/>
      <c r="G594" s="106"/>
      <c r="H594" s="17"/>
      <c r="I594" s="17"/>
      <c r="J594" s="102"/>
      <c r="K594" s="102"/>
      <c r="L594" s="101"/>
      <c r="M594" s="101"/>
      <c r="N594" s="106"/>
      <c r="O594" s="106"/>
      <c r="P594" s="102"/>
      <c r="Q594" s="17"/>
      <c r="R594" s="102"/>
      <c r="S594" s="101"/>
      <c r="T594" s="105"/>
      <c r="U594" s="105"/>
      <c r="V594" s="105"/>
      <c r="W594" s="105"/>
      <c r="X594" s="105"/>
      <c r="Y594" s="105"/>
      <c r="Z594" s="105"/>
    </row>
    <row r="595" ht="15.75" customHeight="1">
      <c r="A595" s="105"/>
      <c r="B595" s="105"/>
      <c r="C595" s="105"/>
      <c r="D595" s="105"/>
      <c r="E595" s="105"/>
      <c r="F595" s="106"/>
      <c r="G595" s="106"/>
      <c r="H595" s="17"/>
      <c r="I595" s="17"/>
      <c r="J595" s="102"/>
      <c r="K595" s="102"/>
      <c r="L595" s="101"/>
      <c r="M595" s="101"/>
      <c r="N595" s="106"/>
      <c r="O595" s="106"/>
      <c r="P595" s="102"/>
      <c r="Q595" s="17"/>
      <c r="R595" s="102"/>
      <c r="S595" s="101"/>
      <c r="T595" s="105"/>
      <c r="U595" s="105"/>
      <c r="V595" s="105"/>
      <c r="W595" s="105"/>
      <c r="X595" s="105"/>
      <c r="Y595" s="105"/>
      <c r="Z595" s="105"/>
    </row>
    <row r="596" ht="15.75" customHeight="1">
      <c r="A596" s="105"/>
      <c r="B596" s="105"/>
      <c r="C596" s="105"/>
      <c r="D596" s="105"/>
      <c r="E596" s="105"/>
      <c r="F596" s="106"/>
      <c r="G596" s="106"/>
      <c r="H596" s="17"/>
      <c r="I596" s="17"/>
      <c r="J596" s="102"/>
      <c r="K596" s="102"/>
      <c r="L596" s="101"/>
      <c r="M596" s="101"/>
      <c r="N596" s="106"/>
      <c r="O596" s="106"/>
      <c r="P596" s="102"/>
      <c r="Q596" s="17"/>
      <c r="R596" s="102"/>
      <c r="S596" s="101"/>
      <c r="T596" s="105"/>
      <c r="U596" s="105"/>
      <c r="V596" s="105"/>
      <c r="W596" s="105"/>
      <c r="X596" s="105"/>
      <c r="Y596" s="105"/>
      <c r="Z596" s="105"/>
    </row>
    <row r="597" ht="15.75" customHeight="1">
      <c r="A597" s="105"/>
      <c r="B597" s="105"/>
      <c r="C597" s="105"/>
      <c r="D597" s="105"/>
      <c r="E597" s="105"/>
      <c r="F597" s="106"/>
      <c r="G597" s="106"/>
      <c r="H597" s="17"/>
      <c r="I597" s="17"/>
      <c r="J597" s="102"/>
      <c r="K597" s="102"/>
      <c r="L597" s="101"/>
      <c r="M597" s="101"/>
      <c r="N597" s="106"/>
      <c r="O597" s="106"/>
      <c r="P597" s="102"/>
      <c r="Q597" s="17"/>
      <c r="R597" s="102"/>
      <c r="S597" s="101"/>
      <c r="T597" s="105"/>
      <c r="U597" s="105"/>
      <c r="V597" s="105"/>
      <c r="W597" s="105"/>
      <c r="X597" s="105"/>
      <c r="Y597" s="105"/>
      <c r="Z597" s="105"/>
    </row>
    <row r="598" ht="15.75" customHeight="1">
      <c r="A598" s="105"/>
      <c r="B598" s="105"/>
      <c r="C598" s="105"/>
      <c r="D598" s="105"/>
      <c r="E598" s="105"/>
      <c r="F598" s="106"/>
      <c r="G598" s="106"/>
      <c r="H598" s="17"/>
      <c r="I598" s="17"/>
      <c r="J598" s="102"/>
      <c r="K598" s="102"/>
      <c r="L598" s="101"/>
      <c r="M598" s="101"/>
      <c r="N598" s="106"/>
      <c r="O598" s="106"/>
      <c r="P598" s="102"/>
      <c r="Q598" s="17"/>
      <c r="R598" s="102"/>
      <c r="S598" s="101"/>
      <c r="T598" s="105"/>
      <c r="U598" s="105"/>
      <c r="V598" s="105"/>
      <c r="W598" s="105"/>
      <c r="X598" s="105"/>
      <c r="Y598" s="105"/>
      <c r="Z598" s="105"/>
    </row>
    <row r="599" ht="15.75" customHeight="1">
      <c r="A599" s="105"/>
      <c r="B599" s="105"/>
      <c r="C599" s="105"/>
      <c r="D599" s="105"/>
      <c r="E599" s="105"/>
      <c r="F599" s="106"/>
      <c r="G599" s="106"/>
      <c r="H599" s="17"/>
      <c r="I599" s="17"/>
      <c r="J599" s="102"/>
      <c r="K599" s="102"/>
      <c r="L599" s="101"/>
      <c r="M599" s="101"/>
      <c r="N599" s="106"/>
      <c r="O599" s="106"/>
      <c r="P599" s="102"/>
      <c r="Q599" s="17"/>
      <c r="R599" s="102"/>
      <c r="S599" s="101"/>
      <c r="T599" s="105"/>
      <c r="U599" s="105"/>
      <c r="V599" s="105"/>
      <c r="W599" s="105"/>
      <c r="X599" s="105"/>
      <c r="Y599" s="105"/>
      <c r="Z599" s="105"/>
    </row>
    <row r="600" ht="15.75" customHeight="1">
      <c r="A600" s="105"/>
      <c r="B600" s="105"/>
      <c r="C600" s="105"/>
      <c r="D600" s="105"/>
      <c r="E600" s="105"/>
      <c r="F600" s="106"/>
      <c r="G600" s="106"/>
      <c r="H600" s="17"/>
      <c r="I600" s="17"/>
      <c r="J600" s="102"/>
      <c r="K600" s="102"/>
      <c r="L600" s="101"/>
      <c r="M600" s="101"/>
      <c r="N600" s="106"/>
      <c r="O600" s="106"/>
      <c r="P600" s="102"/>
      <c r="Q600" s="17"/>
      <c r="R600" s="102"/>
      <c r="S600" s="101"/>
      <c r="T600" s="105"/>
      <c r="U600" s="105"/>
      <c r="V600" s="105"/>
      <c r="W600" s="105"/>
      <c r="X600" s="105"/>
      <c r="Y600" s="105"/>
      <c r="Z600" s="105"/>
    </row>
    <row r="601" ht="15.75" customHeight="1">
      <c r="A601" s="105"/>
      <c r="B601" s="105"/>
      <c r="C601" s="105"/>
      <c r="D601" s="105"/>
      <c r="E601" s="105"/>
      <c r="F601" s="106"/>
      <c r="G601" s="106"/>
      <c r="H601" s="17"/>
      <c r="I601" s="17"/>
      <c r="J601" s="102"/>
      <c r="K601" s="102"/>
      <c r="L601" s="101"/>
      <c r="M601" s="101"/>
      <c r="N601" s="106"/>
      <c r="O601" s="106"/>
      <c r="P601" s="102"/>
      <c r="Q601" s="17"/>
      <c r="R601" s="102"/>
      <c r="S601" s="101"/>
      <c r="T601" s="105"/>
      <c r="U601" s="105"/>
      <c r="V601" s="105"/>
      <c r="W601" s="105"/>
      <c r="X601" s="105"/>
      <c r="Y601" s="105"/>
      <c r="Z601" s="105"/>
    </row>
    <row r="602" ht="15.75" customHeight="1">
      <c r="A602" s="105"/>
      <c r="B602" s="105"/>
      <c r="C602" s="105"/>
      <c r="D602" s="105"/>
      <c r="E602" s="105"/>
      <c r="F602" s="106"/>
      <c r="G602" s="106"/>
      <c r="H602" s="17"/>
      <c r="I602" s="17"/>
      <c r="J602" s="102"/>
      <c r="K602" s="102"/>
      <c r="L602" s="101"/>
      <c r="M602" s="101"/>
      <c r="N602" s="106"/>
      <c r="O602" s="106"/>
      <c r="P602" s="102"/>
      <c r="Q602" s="17"/>
      <c r="R602" s="102"/>
      <c r="S602" s="101"/>
      <c r="T602" s="105"/>
      <c r="U602" s="105"/>
      <c r="V602" s="105"/>
      <c r="W602" s="105"/>
      <c r="X602" s="105"/>
      <c r="Y602" s="105"/>
      <c r="Z602" s="105"/>
    </row>
    <row r="603" ht="15.75" customHeight="1">
      <c r="A603" s="105"/>
      <c r="B603" s="105"/>
      <c r="C603" s="105"/>
      <c r="D603" s="105"/>
      <c r="E603" s="105"/>
      <c r="F603" s="106"/>
      <c r="G603" s="106"/>
      <c r="H603" s="17"/>
      <c r="I603" s="17"/>
      <c r="J603" s="102"/>
      <c r="K603" s="102"/>
      <c r="L603" s="101"/>
      <c r="M603" s="101"/>
      <c r="N603" s="106"/>
      <c r="O603" s="106"/>
      <c r="P603" s="102"/>
      <c r="Q603" s="17"/>
      <c r="R603" s="102"/>
      <c r="S603" s="101"/>
      <c r="T603" s="105"/>
      <c r="U603" s="105"/>
      <c r="V603" s="105"/>
      <c r="W603" s="105"/>
      <c r="X603" s="105"/>
      <c r="Y603" s="105"/>
      <c r="Z603" s="105"/>
    </row>
    <row r="604" ht="15.75" customHeight="1">
      <c r="A604" s="105"/>
      <c r="B604" s="105"/>
      <c r="C604" s="105"/>
      <c r="D604" s="105"/>
      <c r="E604" s="105"/>
      <c r="F604" s="106"/>
      <c r="G604" s="106"/>
      <c r="H604" s="17"/>
      <c r="I604" s="17"/>
      <c r="J604" s="102"/>
      <c r="K604" s="102"/>
      <c r="L604" s="101"/>
      <c r="M604" s="101"/>
      <c r="N604" s="106"/>
      <c r="O604" s="106"/>
      <c r="P604" s="102"/>
      <c r="Q604" s="17"/>
      <c r="R604" s="102"/>
      <c r="S604" s="101"/>
      <c r="T604" s="105"/>
      <c r="U604" s="105"/>
      <c r="V604" s="105"/>
      <c r="W604" s="105"/>
      <c r="X604" s="105"/>
      <c r="Y604" s="105"/>
      <c r="Z604" s="105"/>
    </row>
    <row r="605" ht="15.75" customHeight="1">
      <c r="A605" s="105"/>
      <c r="B605" s="105"/>
      <c r="C605" s="105"/>
      <c r="D605" s="105"/>
      <c r="E605" s="105"/>
      <c r="F605" s="106"/>
      <c r="G605" s="106"/>
      <c r="H605" s="17"/>
      <c r="I605" s="17"/>
      <c r="J605" s="102"/>
      <c r="K605" s="102"/>
      <c r="L605" s="101"/>
      <c r="M605" s="101"/>
      <c r="N605" s="106"/>
      <c r="O605" s="106"/>
      <c r="P605" s="102"/>
      <c r="Q605" s="17"/>
      <c r="R605" s="102"/>
      <c r="S605" s="101"/>
      <c r="T605" s="105"/>
      <c r="U605" s="105"/>
      <c r="V605" s="105"/>
      <c r="W605" s="105"/>
      <c r="X605" s="105"/>
      <c r="Y605" s="105"/>
      <c r="Z605" s="105"/>
    </row>
    <row r="606" ht="15.75" customHeight="1">
      <c r="A606" s="105"/>
      <c r="B606" s="105"/>
      <c r="C606" s="105"/>
      <c r="D606" s="105"/>
      <c r="E606" s="105"/>
      <c r="F606" s="106"/>
      <c r="G606" s="106"/>
      <c r="H606" s="17"/>
      <c r="I606" s="17"/>
      <c r="J606" s="102"/>
      <c r="K606" s="102"/>
      <c r="L606" s="101"/>
      <c r="M606" s="101"/>
      <c r="N606" s="106"/>
      <c r="O606" s="106"/>
      <c r="P606" s="102"/>
      <c r="Q606" s="17"/>
      <c r="R606" s="102"/>
      <c r="S606" s="101"/>
      <c r="T606" s="105"/>
      <c r="U606" s="105"/>
      <c r="V606" s="105"/>
      <c r="W606" s="105"/>
      <c r="X606" s="105"/>
      <c r="Y606" s="105"/>
      <c r="Z606" s="105"/>
    </row>
    <row r="607" ht="15.75" customHeight="1">
      <c r="A607" s="105"/>
      <c r="B607" s="105"/>
      <c r="C607" s="105"/>
      <c r="D607" s="105"/>
      <c r="E607" s="105"/>
      <c r="F607" s="106"/>
      <c r="G607" s="106"/>
      <c r="H607" s="17"/>
      <c r="I607" s="17"/>
      <c r="J607" s="102"/>
      <c r="K607" s="102"/>
      <c r="L607" s="101"/>
      <c r="M607" s="101"/>
      <c r="N607" s="106"/>
      <c r="O607" s="106"/>
      <c r="P607" s="102"/>
      <c r="Q607" s="17"/>
      <c r="R607" s="102"/>
      <c r="S607" s="101"/>
      <c r="T607" s="105"/>
      <c r="U607" s="105"/>
      <c r="V607" s="105"/>
      <c r="W607" s="105"/>
      <c r="X607" s="105"/>
      <c r="Y607" s="105"/>
      <c r="Z607" s="105"/>
    </row>
    <row r="608" ht="15.75" customHeight="1">
      <c r="A608" s="105"/>
      <c r="B608" s="105"/>
      <c r="C608" s="105"/>
      <c r="D608" s="105"/>
      <c r="E608" s="105"/>
      <c r="F608" s="106"/>
      <c r="G608" s="106"/>
      <c r="H608" s="17"/>
      <c r="I608" s="17"/>
      <c r="J608" s="102"/>
      <c r="K608" s="102"/>
      <c r="L608" s="101"/>
      <c r="M608" s="101"/>
      <c r="N608" s="106"/>
      <c r="O608" s="106"/>
      <c r="P608" s="102"/>
      <c r="Q608" s="17"/>
      <c r="R608" s="102"/>
      <c r="S608" s="101"/>
      <c r="T608" s="105"/>
      <c r="U608" s="105"/>
      <c r="V608" s="105"/>
      <c r="W608" s="105"/>
      <c r="X608" s="105"/>
      <c r="Y608" s="105"/>
      <c r="Z608" s="105"/>
    </row>
    <row r="609" ht="15.75" customHeight="1">
      <c r="A609" s="105"/>
      <c r="B609" s="105"/>
      <c r="C609" s="105"/>
      <c r="D609" s="105"/>
      <c r="E609" s="105"/>
      <c r="F609" s="106"/>
      <c r="G609" s="106"/>
      <c r="H609" s="17"/>
      <c r="I609" s="17"/>
      <c r="J609" s="102"/>
      <c r="K609" s="102"/>
      <c r="L609" s="101"/>
      <c r="M609" s="101"/>
      <c r="N609" s="106"/>
      <c r="O609" s="106"/>
      <c r="P609" s="102"/>
      <c r="Q609" s="17"/>
      <c r="R609" s="102"/>
      <c r="S609" s="101"/>
      <c r="T609" s="105"/>
      <c r="U609" s="105"/>
      <c r="V609" s="105"/>
      <c r="W609" s="105"/>
      <c r="X609" s="105"/>
      <c r="Y609" s="105"/>
      <c r="Z609" s="105"/>
    </row>
    <row r="610" ht="15.75" customHeight="1">
      <c r="A610" s="105"/>
      <c r="B610" s="105"/>
      <c r="C610" s="105"/>
      <c r="D610" s="105"/>
      <c r="E610" s="105"/>
      <c r="F610" s="106"/>
      <c r="G610" s="106"/>
      <c r="H610" s="17"/>
      <c r="I610" s="17"/>
      <c r="J610" s="102"/>
      <c r="K610" s="102"/>
      <c r="L610" s="101"/>
      <c r="M610" s="101"/>
      <c r="N610" s="106"/>
      <c r="O610" s="106"/>
      <c r="P610" s="102"/>
      <c r="Q610" s="17"/>
      <c r="R610" s="102"/>
      <c r="S610" s="101"/>
      <c r="T610" s="105"/>
      <c r="U610" s="105"/>
      <c r="V610" s="105"/>
      <c r="W610" s="105"/>
      <c r="X610" s="105"/>
      <c r="Y610" s="105"/>
      <c r="Z610" s="105"/>
    </row>
    <row r="611" ht="15.75" customHeight="1">
      <c r="A611" s="105"/>
      <c r="B611" s="105"/>
      <c r="C611" s="105"/>
      <c r="D611" s="105"/>
      <c r="E611" s="105"/>
      <c r="F611" s="106"/>
      <c r="G611" s="106"/>
      <c r="H611" s="17"/>
      <c r="I611" s="17"/>
      <c r="J611" s="102"/>
      <c r="K611" s="102"/>
      <c r="L611" s="101"/>
      <c r="M611" s="101"/>
      <c r="N611" s="106"/>
      <c r="O611" s="106"/>
      <c r="P611" s="102"/>
      <c r="Q611" s="17"/>
      <c r="R611" s="102"/>
      <c r="S611" s="101"/>
      <c r="T611" s="105"/>
      <c r="U611" s="105"/>
      <c r="V611" s="105"/>
      <c r="W611" s="105"/>
      <c r="X611" s="105"/>
      <c r="Y611" s="105"/>
      <c r="Z611" s="105"/>
    </row>
    <row r="612" ht="15.75" customHeight="1">
      <c r="A612" s="105"/>
      <c r="B612" s="105"/>
      <c r="C612" s="105"/>
      <c r="D612" s="105"/>
      <c r="E612" s="105"/>
      <c r="F612" s="106"/>
      <c r="G612" s="106"/>
      <c r="H612" s="17"/>
      <c r="I612" s="17"/>
      <c r="J612" s="102"/>
      <c r="K612" s="102"/>
      <c r="L612" s="101"/>
      <c r="M612" s="101"/>
      <c r="N612" s="106"/>
      <c r="O612" s="106"/>
      <c r="P612" s="102"/>
      <c r="Q612" s="17"/>
      <c r="R612" s="102"/>
      <c r="S612" s="101"/>
      <c r="T612" s="105"/>
      <c r="U612" s="105"/>
      <c r="V612" s="105"/>
      <c r="W612" s="105"/>
      <c r="X612" s="105"/>
      <c r="Y612" s="105"/>
      <c r="Z612" s="105"/>
    </row>
    <row r="613" ht="15.75" customHeight="1">
      <c r="A613" s="105"/>
      <c r="B613" s="105"/>
      <c r="C613" s="105"/>
      <c r="D613" s="105"/>
      <c r="E613" s="105"/>
      <c r="F613" s="106"/>
      <c r="G613" s="106"/>
      <c r="H613" s="17"/>
      <c r="I613" s="17"/>
      <c r="J613" s="102"/>
      <c r="K613" s="102"/>
      <c r="L613" s="101"/>
      <c r="M613" s="101"/>
      <c r="N613" s="106"/>
      <c r="O613" s="106"/>
      <c r="P613" s="102"/>
      <c r="Q613" s="17"/>
      <c r="R613" s="102"/>
      <c r="S613" s="101"/>
      <c r="T613" s="105"/>
      <c r="U613" s="105"/>
      <c r="V613" s="105"/>
      <c r="W613" s="105"/>
      <c r="X613" s="105"/>
      <c r="Y613" s="105"/>
      <c r="Z613" s="105"/>
    </row>
    <row r="614" ht="15.75" customHeight="1">
      <c r="A614" s="105"/>
      <c r="B614" s="105"/>
      <c r="C614" s="105"/>
      <c r="D614" s="105"/>
      <c r="E614" s="105"/>
      <c r="F614" s="106"/>
      <c r="G614" s="106"/>
      <c r="H614" s="17"/>
      <c r="I614" s="17"/>
      <c r="J614" s="102"/>
      <c r="K614" s="102"/>
      <c r="L614" s="101"/>
      <c r="M614" s="101"/>
      <c r="N614" s="106"/>
      <c r="O614" s="106"/>
      <c r="P614" s="102"/>
      <c r="Q614" s="17"/>
      <c r="R614" s="102"/>
      <c r="S614" s="101"/>
      <c r="T614" s="105"/>
      <c r="U614" s="105"/>
      <c r="V614" s="105"/>
      <c r="W614" s="105"/>
      <c r="X614" s="105"/>
      <c r="Y614" s="105"/>
      <c r="Z614" s="105"/>
    </row>
    <row r="615" ht="15.75" customHeight="1">
      <c r="A615" s="105"/>
      <c r="B615" s="105"/>
      <c r="C615" s="105"/>
      <c r="D615" s="105"/>
      <c r="E615" s="105"/>
      <c r="F615" s="106"/>
      <c r="G615" s="106"/>
      <c r="H615" s="17"/>
      <c r="I615" s="17"/>
      <c r="J615" s="102"/>
      <c r="K615" s="102"/>
      <c r="L615" s="101"/>
      <c r="M615" s="101"/>
      <c r="N615" s="106"/>
      <c r="O615" s="106"/>
      <c r="P615" s="102"/>
      <c r="Q615" s="17"/>
      <c r="R615" s="102"/>
      <c r="S615" s="101"/>
      <c r="T615" s="105"/>
      <c r="U615" s="105"/>
      <c r="V615" s="105"/>
      <c r="W615" s="105"/>
      <c r="X615" s="105"/>
      <c r="Y615" s="105"/>
      <c r="Z615" s="105"/>
    </row>
    <row r="616" ht="15.75" customHeight="1">
      <c r="A616" s="105"/>
      <c r="B616" s="105"/>
      <c r="C616" s="105"/>
      <c r="D616" s="105"/>
      <c r="E616" s="105"/>
      <c r="F616" s="106"/>
      <c r="G616" s="106"/>
      <c r="H616" s="17"/>
      <c r="I616" s="17"/>
      <c r="J616" s="102"/>
      <c r="K616" s="102"/>
      <c r="L616" s="101"/>
      <c r="M616" s="101"/>
      <c r="N616" s="106"/>
      <c r="O616" s="106"/>
      <c r="P616" s="102"/>
      <c r="Q616" s="17"/>
      <c r="R616" s="102"/>
      <c r="S616" s="101"/>
      <c r="T616" s="105"/>
      <c r="U616" s="105"/>
      <c r="V616" s="105"/>
      <c r="W616" s="105"/>
      <c r="X616" s="105"/>
      <c r="Y616" s="105"/>
      <c r="Z616" s="105"/>
    </row>
    <row r="617" ht="15.75" customHeight="1">
      <c r="A617" s="105"/>
      <c r="B617" s="105"/>
      <c r="C617" s="105"/>
      <c r="D617" s="105"/>
      <c r="E617" s="105"/>
      <c r="F617" s="106"/>
      <c r="G617" s="106"/>
      <c r="H617" s="17"/>
      <c r="I617" s="17"/>
      <c r="J617" s="102"/>
      <c r="K617" s="102"/>
      <c r="L617" s="101"/>
      <c r="M617" s="101"/>
      <c r="N617" s="106"/>
      <c r="O617" s="106"/>
      <c r="P617" s="102"/>
      <c r="Q617" s="17"/>
      <c r="R617" s="102"/>
      <c r="S617" s="101"/>
      <c r="T617" s="105"/>
      <c r="U617" s="105"/>
      <c r="V617" s="105"/>
      <c r="W617" s="105"/>
      <c r="X617" s="105"/>
      <c r="Y617" s="105"/>
      <c r="Z617" s="105"/>
    </row>
    <row r="618" ht="15.75" customHeight="1">
      <c r="A618" s="105"/>
      <c r="B618" s="105"/>
      <c r="C618" s="105"/>
      <c r="D618" s="105"/>
      <c r="E618" s="105"/>
      <c r="F618" s="106"/>
      <c r="G618" s="106"/>
      <c r="H618" s="17"/>
      <c r="I618" s="17"/>
      <c r="J618" s="102"/>
      <c r="K618" s="102"/>
      <c r="L618" s="101"/>
      <c r="M618" s="101"/>
      <c r="N618" s="106"/>
      <c r="O618" s="106"/>
      <c r="P618" s="102"/>
      <c r="Q618" s="17"/>
      <c r="R618" s="102"/>
      <c r="S618" s="101"/>
      <c r="T618" s="105"/>
      <c r="U618" s="105"/>
      <c r="V618" s="105"/>
      <c r="W618" s="105"/>
      <c r="X618" s="105"/>
      <c r="Y618" s="105"/>
      <c r="Z618" s="105"/>
    </row>
    <row r="619" ht="15.75" customHeight="1">
      <c r="A619" s="105"/>
      <c r="B619" s="105"/>
      <c r="C619" s="105"/>
      <c r="D619" s="105"/>
      <c r="E619" s="105"/>
      <c r="F619" s="106"/>
      <c r="G619" s="106"/>
      <c r="H619" s="17"/>
      <c r="I619" s="17"/>
      <c r="J619" s="102"/>
      <c r="K619" s="102"/>
      <c r="L619" s="101"/>
      <c r="M619" s="101"/>
      <c r="N619" s="106"/>
      <c r="O619" s="106"/>
      <c r="P619" s="102"/>
      <c r="Q619" s="17"/>
      <c r="R619" s="102"/>
      <c r="S619" s="101"/>
      <c r="T619" s="105"/>
      <c r="U619" s="105"/>
      <c r="V619" s="105"/>
      <c r="W619" s="105"/>
      <c r="X619" s="105"/>
      <c r="Y619" s="105"/>
      <c r="Z619" s="105"/>
    </row>
    <row r="620" ht="15.75" customHeight="1">
      <c r="A620" s="105"/>
      <c r="B620" s="105"/>
      <c r="C620" s="105"/>
      <c r="D620" s="105"/>
      <c r="E620" s="105"/>
      <c r="F620" s="106"/>
      <c r="G620" s="106"/>
      <c r="H620" s="17"/>
      <c r="I620" s="17"/>
      <c r="J620" s="102"/>
      <c r="K620" s="102"/>
      <c r="L620" s="101"/>
      <c r="M620" s="101"/>
      <c r="N620" s="106"/>
      <c r="O620" s="106"/>
      <c r="P620" s="102"/>
      <c r="Q620" s="17"/>
      <c r="R620" s="102"/>
      <c r="S620" s="101"/>
      <c r="T620" s="105"/>
      <c r="U620" s="105"/>
      <c r="V620" s="105"/>
      <c r="W620" s="105"/>
      <c r="X620" s="105"/>
      <c r="Y620" s="105"/>
      <c r="Z620" s="105"/>
    </row>
    <row r="621" ht="15.75" customHeight="1">
      <c r="A621" s="105"/>
      <c r="B621" s="105"/>
      <c r="C621" s="105"/>
      <c r="D621" s="105"/>
      <c r="E621" s="105"/>
      <c r="F621" s="106"/>
      <c r="G621" s="106"/>
      <c r="H621" s="17"/>
      <c r="I621" s="17"/>
      <c r="J621" s="102"/>
      <c r="K621" s="102"/>
      <c r="L621" s="101"/>
      <c r="M621" s="101"/>
      <c r="N621" s="106"/>
      <c r="O621" s="106"/>
      <c r="P621" s="102"/>
      <c r="Q621" s="17"/>
      <c r="R621" s="102"/>
      <c r="S621" s="101"/>
      <c r="T621" s="105"/>
      <c r="U621" s="105"/>
      <c r="V621" s="105"/>
      <c r="W621" s="105"/>
      <c r="X621" s="105"/>
      <c r="Y621" s="105"/>
      <c r="Z621" s="105"/>
    </row>
    <row r="622" ht="15.75" customHeight="1">
      <c r="A622" s="105"/>
      <c r="B622" s="105"/>
      <c r="C622" s="105"/>
      <c r="D622" s="105"/>
      <c r="E622" s="105"/>
      <c r="F622" s="106"/>
      <c r="G622" s="106"/>
      <c r="H622" s="17"/>
      <c r="I622" s="17"/>
      <c r="J622" s="102"/>
      <c r="K622" s="102"/>
      <c r="L622" s="101"/>
      <c r="M622" s="101"/>
      <c r="N622" s="106"/>
      <c r="O622" s="106"/>
      <c r="P622" s="102"/>
      <c r="Q622" s="17"/>
      <c r="R622" s="102"/>
      <c r="S622" s="101"/>
      <c r="T622" s="105"/>
      <c r="U622" s="105"/>
      <c r="V622" s="105"/>
      <c r="W622" s="105"/>
      <c r="X622" s="105"/>
      <c r="Y622" s="105"/>
      <c r="Z622" s="105"/>
    </row>
    <row r="623" ht="15.75" customHeight="1">
      <c r="A623" s="105"/>
      <c r="B623" s="105"/>
      <c r="C623" s="105"/>
      <c r="D623" s="105"/>
      <c r="E623" s="105"/>
      <c r="F623" s="106"/>
      <c r="G623" s="106"/>
      <c r="H623" s="17"/>
      <c r="I623" s="17"/>
      <c r="J623" s="102"/>
      <c r="K623" s="102"/>
      <c r="L623" s="101"/>
      <c r="M623" s="101"/>
      <c r="N623" s="106"/>
      <c r="O623" s="106"/>
      <c r="P623" s="102"/>
      <c r="Q623" s="17"/>
      <c r="R623" s="102"/>
      <c r="S623" s="101"/>
      <c r="T623" s="105"/>
      <c r="U623" s="105"/>
      <c r="V623" s="105"/>
      <c r="W623" s="105"/>
      <c r="X623" s="105"/>
      <c r="Y623" s="105"/>
      <c r="Z623" s="105"/>
    </row>
    <row r="624" ht="15.75" customHeight="1">
      <c r="A624" s="105"/>
      <c r="B624" s="105"/>
      <c r="C624" s="105"/>
      <c r="D624" s="105"/>
      <c r="E624" s="105"/>
      <c r="F624" s="106"/>
      <c r="G624" s="106"/>
      <c r="H624" s="17"/>
      <c r="I624" s="17"/>
      <c r="J624" s="102"/>
      <c r="K624" s="102"/>
      <c r="L624" s="101"/>
      <c r="M624" s="101"/>
      <c r="N624" s="106"/>
      <c r="O624" s="106"/>
      <c r="P624" s="102"/>
      <c r="Q624" s="17"/>
      <c r="R624" s="102"/>
      <c r="S624" s="101"/>
      <c r="T624" s="105"/>
      <c r="U624" s="105"/>
      <c r="V624" s="105"/>
      <c r="W624" s="105"/>
      <c r="X624" s="105"/>
      <c r="Y624" s="105"/>
      <c r="Z624" s="105"/>
    </row>
    <row r="625" ht="15.75" customHeight="1">
      <c r="A625" s="105"/>
      <c r="B625" s="105"/>
      <c r="C625" s="105"/>
      <c r="D625" s="105"/>
      <c r="E625" s="105"/>
      <c r="F625" s="106"/>
      <c r="G625" s="106"/>
      <c r="H625" s="17"/>
      <c r="I625" s="17"/>
      <c r="J625" s="102"/>
      <c r="K625" s="102"/>
      <c r="L625" s="101"/>
      <c r="M625" s="101"/>
      <c r="N625" s="106"/>
      <c r="O625" s="106"/>
      <c r="P625" s="102"/>
      <c r="Q625" s="17"/>
      <c r="R625" s="102"/>
      <c r="S625" s="101"/>
      <c r="T625" s="105"/>
      <c r="U625" s="105"/>
      <c r="V625" s="105"/>
      <c r="W625" s="105"/>
      <c r="X625" s="105"/>
      <c r="Y625" s="105"/>
      <c r="Z625" s="105"/>
    </row>
    <row r="626" ht="15.75" customHeight="1">
      <c r="A626" s="105"/>
      <c r="B626" s="105"/>
      <c r="C626" s="105"/>
      <c r="D626" s="105"/>
      <c r="E626" s="105"/>
      <c r="F626" s="106"/>
      <c r="G626" s="106"/>
      <c r="H626" s="17"/>
      <c r="I626" s="17"/>
      <c r="J626" s="102"/>
      <c r="K626" s="102"/>
      <c r="L626" s="101"/>
      <c r="M626" s="101"/>
      <c r="N626" s="106"/>
      <c r="O626" s="106"/>
      <c r="P626" s="102"/>
      <c r="Q626" s="17"/>
      <c r="R626" s="102"/>
      <c r="S626" s="101"/>
      <c r="T626" s="105"/>
      <c r="U626" s="105"/>
      <c r="V626" s="105"/>
      <c r="W626" s="105"/>
      <c r="X626" s="105"/>
      <c r="Y626" s="105"/>
      <c r="Z626" s="105"/>
    </row>
    <row r="627" ht="15.75" customHeight="1">
      <c r="A627" s="105"/>
      <c r="B627" s="105"/>
      <c r="C627" s="105"/>
      <c r="D627" s="105"/>
      <c r="E627" s="105"/>
      <c r="F627" s="106"/>
      <c r="G627" s="106"/>
      <c r="H627" s="17"/>
      <c r="I627" s="17"/>
      <c r="J627" s="102"/>
      <c r="K627" s="102"/>
      <c r="L627" s="101"/>
      <c r="M627" s="101"/>
      <c r="N627" s="106"/>
      <c r="O627" s="106"/>
      <c r="P627" s="102"/>
      <c r="Q627" s="17"/>
      <c r="R627" s="102"/>
      <c r="S627" s="101"/>
      <c r="T627" s="105"/>
      <c r="U627" s="105"/>
      <c r="V627" s="105"/>
      <c r="W627" s="105"/>
      <c r="X627" s="105"/>
      <c r="Y627" s="105"/>
      <c r="Z627" s="105"/>
    </row>
    <row r="628" ht="15.75" customHeight="1">
      <c r="A628" s="105"/>
      <c r="B628" s="105"/>
      <c r="C628" s="105"/>
      <c r="D628" s="105"/>
      <c r="E628" s="105"/>
      <c r="F628" s="106"/>
      <c r="G628" s="106"/>
      <c r="H628" s="17"/>
      <c r="I628" s="17"/>
      <c r="J628" s="102"/>
      <c r="K628" s="102"/>
      <c r="L628" s="101"/>
      <c r="M628" s="101"/>
      <c r="N628" s="106"/>
      <c r="O628" s="106"/>
      <c r="P628" s="102"/>
      <c r="Q628" s="17"/>
      <c r="R628" s="102"/>
      <c r="S628" s="101"/>
      <c r="T628" s="105"/>
      <c r="U628" s="105"/>
      <c r="V628" s="105"/>
      <c r="W628" s="105"/>
      <c r="X628" s="105"/>
      <c r="Y628" s="105"/>
      <c r="Z628" s="105"/>
    </row>
    <row r="629" ht="15.75" customHeight="1">
      <c r="A629" s="105"/>
      <c r="B629" s="105"/>
      <c r="C629" s="105"/>
      <c r="D629" s="105"/>
      <c r="E629" s="105"/>
      <c r="F629" s="106"/>
      <c r="G629" s="106"/>
      <c r="H629" s="17"/>
      <c r="I629" s="17"/>
      <c r="J629" s="102"/>
      <c r="K629" s="102"/>
      <c r="L629" s="101"/>
      <c r="M629" s="101"/>
      <c r="N629" s="106"/>
      <c r="O629" s="106"/>
      <c r="P629" s="102"/>
      <c r="Q629" s="17"/>
      <c r="R629" s="102"/>
      <c r="S629" s="101"/>
      <c r="T629" s="105"/>
      <c r="U629" s="105"/>
      <c r="V629" s="105"/>
      <c r="W629" s="105"/>
      <c r="X629" s="105"/>
      <c r="Y629" s="105"/>
      <c r="Z629" s="105"/>
    </row>
    <row r="630" ht="15.75" customHeight="1">
      <c r="A630" s="105"/>
      <c r="B630" s="105"/>
      <c r="C630" s="105"/>
      <c r="D630" s="105"/>
      <c r="E630" s="105"/>
      <c r="F630" s="106"/>
      <c r="G630" s="106"/>
      <c r="H630" s="17"/>
      <c r="I630" s="17"/>
      <c r="J630" s="102"/>
      <c r="K630" s="102"/>
      <c r="L630" s="101"/>
      <c r="M630" s="101"/>
      <c r="N630" s="106"/>
      <c r="O630" s="106"/>
      <c r="P630" s="102"/>
      <c r="Q630" s="17"/>
      <c r="R630" s="102"/>
      <c r="S630" s="101"/>
      <c r="T630" s="105"/>
      <c r="U630" s="105"/>
      <c r="V630" s="105"/>
      <c r="W630" s="105"/>
      <c r="X630" s="105"/>
      <c r="Y630" s="105"/>
      <c r="Z630" s="105"/>
    </row>
    <row r="631" ht="15.75" customHeight="1">
      <c r="A631" s="105"/>
      <c r="B631" s="105"/>
      <c r="C631" s="105"/>
      <c r="D631" s="105"/>
      <c r="E631" s="105"/>
      <c r="F631" s="106"/>
      <c r="G631" s="106"/>
      <c r="H631" s="17"/>
      <c r="I631" s="17"/>
      <c r="J631" s="102"/>
      <c r="K631" s="102"/>
      <c r="L631" s="101"/>
      <c r="M631" s="101"/>
      <c r="N631" s="106"/>
      <c r="O631" s="106"/>
      <c r="P631" s="102"/>
      <c r="Q631" s="17"/>
      <c r="R631" s="102"/>
      <c r="S631" s="101"/>
      <c r="T631" s="105"/>
      <c r="U631" s="105"/>
      <c r="V631" s="105"/>
      <c r="W631" s="105"/>
      <c r="X631" s="105"/>
      <c r="Y631" s="105"/>
      <c r="Z631" s="105"/>
    </row>
    <row r="632" ht="15.75" customHeight="1">
      <c r="A632" s="105"/>
      <c r="B632" s="105"/>
      <c r="C632" s="105"/>
      <c r="D632" s="105"/>
      <c r="E632" s="105"/>
      <c r="F632" s="106"/>
      <c r="G632" s="106"/>
      <c r="H632" s="17"/>
      <c r="I632" s="17"/>
      <c r="J632" s="102"/>
      <c r="K632" s="102"/>
      <c r="L632" s="101"/>
      <c r="M632" s="101"/>
      <c r="N632" s="106"/>
      <c r="O632" s="106"/>
      <c r="P632" s="102"/>
      <c r="Q632" s="17"/>
      <c r="R632" s="102"/>
      <c r="S632" s="101"/>
      <c r="T632" s="105"/>
      <c r="U632" s="105"/>
      <c r="V632" s="105"/>
      <c r="W632" s="105"/>
      <c r="X632" s="105"/>
      <c r="Y632" s="105"/>
      <c r="Z632" s="105"/>
    </row>
    <row r="633" ht="15.75" customHeight="1">
      <c r="A633" s="105"/>
      <c r="B633" s="105"/>
      <c r="C633" s="105"/>
      <c r="D633" s="105"/>
      <c r="E633" s="105"/>
      <c r="F633" s="106"/>
      <c r="G633" s="106"/>
      <c r="H633" s="17"/>
      <c r="I633" s="17"/>
      <c r="J633" s="102"/>
      <c r="K633" s="102"/>
      <c r="L633" s="101"/>
      <c r="M633" s="101"/>
      <c r="N633" s="106"/>
      <c r="O633" s="106"/>
      <c r="P633" s="102"/>
      <c r="Q633" s="17"/>
      <c r="R633" s="102"/>
      <c r="S633" s="101"/>
      <c r="T633" s="105"/>
      <c r="U633" s="105"/>
      <c r="V633" s="105"/>
      <c r="W633" s="105"/>
      <c r="X633" s="105"/>
      <c r="Y633" s="105"/>
      <c r="Z633" s="105"/>
    </row>
    <row r="634" ht="15.75" customHeight="1">
      <c r="A634" s="105"/>
      <c r="B634" s="105"/>
      <c r="C634" s="105"/>
      <c r="D634" s="105"/>
      <c r="E634" s="105"/>
      <c r="F634" s="106"/>
      <c r="G634" s="106"/>
      <c r="H634" s="17"/>
      <c r="I634" s="17"/>
      <c r="J634" s="102"/>
      <c r="K634" s="102"/>
      <c r="L634" s="101"/>
      <c r="M634" s="101"/>
      <c r="N634" s="106"/>
      <c r="O634" s="106"/>
      <c r="P634" s="102"/>
      <c r="Q634" s="17"/>
      <c r="R634" s="102"/>
      <c r="S634" s="101"/>
      <c r="T634" s="105"/>
      <c r="U634" s="105"/>
      <c r="V634" s="105"/>
      <c r="W634" s="105"/>
      <c r="X634" s="105"/>
      <c r="Y634" s="105"/>
      <c r="Z634" s="105"/>
    </row>
    <row r="635" ht="15.75" customHeight="1">
      <c r="A635" s="105"/>
      <c r="B635" s="105"/>
      <c r="C635" s="105"/>
      <c r="D635" s="105"/>
      <c r="E635" s="105"/>
      <c r="F635" s="106"/>
      <c r="G635" s="106"/>
      <c r="H635" s="17"/>
      <c r="I635" s="17"/>
      <c r="J635" s="102"/>
      <c r="K635" s="102"/>
      <c r="L635" s="101"/>
      <c r="M635" s="101"/>
      <c r="N635" s="106"/>
      <c r="O635" s="106"/>
      <c r="P635" s="102"/>
      <c r="Q635" s="17"/>
      <c r="R635" s="102"/>
      <c r="S635" s="101"/>
      <c r="T635" s="105"/>
      <c r="U635" s="105"/>
      <c r="V635" s="105"/>
      <c r="W635" s="105"/>
      <c r="X635" s="105"/>
      <c r="Y635" s="105"/>
      <c r="Z635" s="105"/>
    </row>
    <row r="636" ht="15.75" customHeight="1">
      <c r="A636" s="105"/>
      <c r="B636" s="105"/>
      <c r="C636" s="105"/>
      <c r="D636" s="105"/>
      <c r="E636" s="105"/>
      <c r="F636" s="106"/>
      <c r="G636" s="106"/>
      <c r="H636" s="17"/>
      <c r="I636" s="17"/>
      <c r="J636" s="102"/>
      <c r="K636" s="102"/>
      <c r="L636" s="101"/>
      <c r="M636" s="101"/>
      <c r="N636" s="106"/>
      <c r="O636" s="106"/>
      <c r="P636" s="102"/>
      <c r="Q636" s="17"/>
      <c r="R636" s="102"/>
      <c r="S636" s="101"/>
      <c r="T636" s="105"/>
      <c r="U636" s="105"/>
      <c r="V636" s="105"/>
      <c r="W636" s="105"/>
      <c r="X636" s="105"/>
      <c r="Y636" s="105"/>
      <c r="Z636" s="105"/>
    </row>
    <row r="637" ht="15.75" customHeight="1">
      <c r="A637" s="105"/>
      <c r="B637" s="105"/>
      <c r="C637" s="105"/>
      <c r="D637" s="105"/>
      <c r="E637" s="105"/>
      <c r="F637" s="106"/>
      <c r="G637" s="106"/>
      <c r="H637" s="17"/>
      <c r="I637" s="17"/>
      <c r="J637" s="102"/>
      <c r="K637" s="102"/>
      <c r="L637" s="101"/>
      <c r="M637" s="101"/>
      <c r="N637" s="106"/>
      <c r="O637" s="106"/>
      <c r="P637" s="102"/>
      <c r="Q637" s="17"/>
      <c r="R637" s="102"/>
      <c r="S637" s="101"/>
      <c r="T637" s="105"/>
      <c r="U637" s="105"/>
      <c r="V637" s="105"/>
      <c r="W637" s="105"/>
      <c r="X637" s="105"/>
      <c r="Y637" s="105"/>
      <c r="Z637" s="105"/>
    </row>
    <row r="638" ht="15.75" customHeight="1">
      <c r="A638" s="105"/>
      <c r="B638" s="105"/>
      <c r="C638" s="105"/>
      <c r="D638" s="105"/>
      <c r="E638" s="105"/>
      <c r="F638" s="106"/>
      <c r="G638" s="106"/>
      <c r="H638" s="17"/>
      <c r="I638" s="17"/>
      <c r="J638" s="102"/>
      <c r="K638" s="102"/>
      <c r="L638" s="101"/>
      <c r="M638" s="101"/>
      <c r="N638" s="106"/>
      <c r="O638" s="106"/>
      <c r="P638" s="102"/>
      <c r="Q638" s="17"/>
      <c r="R638" s="102"/>
      <c r="S638" s="101"/>
      <c r="T638" s="105"/>
      <c r="U638" s="105"/>
      <c r="V638" s="105"/>
      <c r="W638" s="105"/>
      <c r="X638" s="105"/>
      <c r="Y638" s="105"/>
      <c r="Z638" s="105"/>
    </row>
    <row r="639" ht="15.75" customHeight="1">
      <c r="A639" s="105"/>
      <c r="B639" s="105"/>
      <c r="C639" s="105"/>
      <c r="D639" s="105"/>
      <c r="E639" s="105"/>
      <c r="F639" s="106"/>
      <c r="G639" s="106"/>
      <c r="H639" s="17"/>
      <c r="I639" s="17"/>
      <c r="J639" s="102"/>
      <c r="K639" s="102"/>
      <c r="L639" s="101"/>
      <c r="M639" s="101"/>
      <c r="N639" s="106"/>
      <c r="O639" s="106"/>
      <c r="P639" s="102"/>
      <c r="Q639" s="17"/>
      <c r="R639" s="102"/>
      <c r="S639" s="101"/>
      <c r="T639" s="105"/>
      <c r="U639" s="105"/>
      <c r="V639" s="105"/>
      <c r="W639" s="105"/>
      <c r="X639" s="105"/>
      <c r="Y639" s="105"/>
      <c r="Z639" s="105"/>
    </row>
    <row r="640" ht="15.75" customHeight="1">
      <c r="A640" s="105"/>
      <c r="B640" s="105"/>
      <c r="C640" s="105"/>
      <c r="D640" s="105"/>
      <c r="E640" s="105"/>
      <c r="F640" s="106"/>
      <c r="G640" s="106"/>
      <c r="H640" s="17"/>
      <c r="I640" s="17"/>
      <c r="J640" s="102"/>
      <c r="K640" s="102"/>
      <c r="L640" s="101"/>
      <c r="M640" s="101"/>
      <c r="N640" s="106"/>
      <c r="O640" s="106"/>
      <c r="P640" s="102"/>
      <c r="Q640" s="17"/>
      <c r="R640" s="102"/>
      <c r="S640" s="101"/>
      <c r="T640" s="105"/>
      <c r="U640" s="105"/>
      <c r="V640" s="105"/>
      <c r="W640" s="105"/>
      <c r="X640" s="105"/>
      <c r="Y640" s="105"/>
      <c r="Z640" s="105"/>
    </row>
    <row r="641" ht="15.75" customHeight="1">
      <c r="A641" s="105"/>
      <c r="B641" s="105"/>
      <c r="C641" s="105"/>
      <c r="D641" s="105"/>
      <c r="E641" s="105"/>
      <c r="F641" s="106"/>
      <c r="G641" s="106"/>
      <c r="H641" s="17"/>
      <c r="I641" s="17"/>
      <c r="J641" s="102"/>
      <c r="K641" s="102"/>
      <c r="L641" s="101"/>
      <c r="M641" s="101"/>
      <c r="N641" s="106"/>
      <c r="O641" s="106"/>
      <c r="P641" s="102"/>
      <c r="Q641" s="17"/>
      <c r="R641" s="102"/>
      <c r="S641" s="101"/>
      <c r="T641" s="105"/>
      <c r="U641" s="105"/>
      <c r="V641" s="105"/>
      <c r="W641" s="105"/>
      <c r="X641" s="105"/>
      <c r="Y641" s="105"/>
      <c r="Z641" s="105"/>
    </row>
    <row r="642" ht="15.75" customHeight="1">
      <c r="A642" s="105"/>
      <c r="B642" s="105"/>
      <c r="C642" s="105"/>
      <c r="D642" s="105"/>
      <c r="E642" s="105"/>
      <c r="F642" s="106"/>
      <c r="G642" s="106"/>
      <c r="H642" s="17"/>
      <c r="I642" s="17"/>
      <c r="J642" s="102"/>
      <c r="K642" s="102"/>
      <c r="L642" s="101"/>
      <c r="M642" s="101"/>
      <c r="N642" s="106"/>
      <c r="O642" s="106"/>
      <c r="P642" s="102"/>
      <c r="Q642" s="17"/>
      <c r="R642" s="102"/>
      <c r="S642" s="101"/>
      <c r="T642" s="105"/>
      <c r="U642" s="105"/>
      <c r="V642" s="105"/>
      <c r="W642" s="105"/>
      <c r="X642" s="105"/>
      <c r="Y642" s="105"/>
      <c r="Z642" s="105"/>
    </row>
    <row r="643" ht="15.75" customHeight="1">
      <c r="A643" s="105"/>
      <c r="B643" s="105"/>
      <c r="C643" s="105"/>
      <c r="D643" s="105"/>
      <c r="E643" s="105"/>
      <c r="F643" s="106"/>
      <c r="G643" s="106"/>
      <c r="H643" s="17"/>
      <c r="I643" s="17"/>
      <c r="J643" s="102"/>
      <c r="K643" s="102"/>
      <c r="L643" s="101"/>
      <c r="M643" s="101"/>
      <c r="N643" s="106"/>
      <c r="O643" s="106"/>
      <c r="P643" s="102"/>
      <c r="Q643" s="17"/>
      <c r="R643" s="102"/>
      <c r="S643" s="101"/>
      <c r="T643" s="105"/>
      <c r="U643" s="105"/>
      <c r="V643" s="105"/>
      <c r="W643" s="105"/>
      <c r="X643" s="105"/>
      <c r="Y643" s="105"/>
      <c r="Z643" s="105"/>
    </row>
    <row r="644" ht="15.75" customHeight="1">
      <c r="A644" s="105"/>
      <c r="B644" s="105"/>
      <c r="C644" s="105"/>
      <c r="D644" s="105"/>
      <c r="E644" s="105"/>
      <c r="F644" s="106"/>
      <c r="G644" s="106"/>
      <c r="H644" s="17"/>
      <c r="I644" s="17"/>
      <c r="J644" s="102"/>
      <c r="K644" s="102"/>
      <c r="L644" s="101"/>
      <c r="M644" s="101"/>
      <c r="N644" s="106"/>
      <c r="O644" s="106"/>
      <c r="P644" s="102"/>
      <c r="Q644" s="17"/>
      <c r="R644" s="102"/>
      <c r="S644" s="101"/>
      <c r="T644" s="105"/>
      <c r="U644" s="105"/>
      <c r="V644" s="105"/>
      <c r="W644" s="105"/>
      <c r="X644" s="105"/>
      <c r="Y644" s="105"/>
      <c r="Z644" s="105"/>
    </row>
    <row r="645" ht="15.75" customHeight="1">
      <c r="A645" s="105"/>
      <c r="B645" s="105"/>
      <c r="C645" s="105"/>
      <c r="D645" s="105"/>
      <c r="E645" s="105"/>
      <c r="F645" s="106"/>
      <c r="G645" s="106"/>
      <c r="H645" s="17"/>
      <c r="I645" s="17"/>
      <c r="J645" s="102"/>
      <c r="K645" s="102"/>
      <c r="L645" s="101"/>
      <c r="M645" s="101"/>
      <c r="N645" s="106"/>
      <c r="O645" s="106"/>
      <c r="P645" s="102"/>
      <c r="Q645" s="17"/>
      <c r="R645" s="102"/>
      <c r="S645" s="101"/>
      <c r="T645" s="105"/>
      <c r="U645" s="105"/>
      <c r="V645" s="105"/>
      <c r="W645" s="105"/>
      <c r="X645" s="105"/>
      <c r="Y645" s="105"/>
      <c r="Z645" s="105"/>
    </row>
    <row r="646" ht="15.75" customHeight="1">
      <c r="A646" s="105"/>
      <c r="B646" s="105"/>
      <c r="C646" s="105"/>
      <c r="D646" s="105"/>
      <c r="E646" s="105"/>
      <c r="F646" s="106"/>
      <c r="G646" s="106"/>
      <c r="H646" s="17"/>
      <c r="I646" s="17"/>
      <c r="J646" s="102"/>
      <c r="K646" s="102"/>
      <c r="L646" s="101"/>
      <c r="M646" s="101"/>
      <c r="N646" s="106"/>
      <c r="O646" s="106"/>
      <c r="P646" s="102"/>
      <c r="Q646" s="17"/>
      <c r="R646" s="102"/>
      <c r="S646" s="101"/>
      <c r="T646" s="105"/>
      <c r="U646" s="105"/>
      <c r="V646" s="105"/>
      <c r="W646" s="105"/>
      <c r="X646" s="105"/>
      <c r="Y646" s="105"/>
      <c r="Z646" s="105"/>
    </row>
    <row r="647" ht="15.75" customHeight="1">
      <c r="A647" s="105"/>
      <c r="B647" s="105"/>
      <c r="C647" s="105"/>
      <c r="D647" s="105"/>
      <c r="E647" s="105"/>
      <c r="F647" s="106"/>
      <c r="G647" s="106"/>
      <c r="H647" s="17"/>
      <c r="I647" s="17"/>
      <c r="J647" s="102"/>
      <c r="K647" s="102"/>
      <c r="L647" s="101"/>
      <c r="M647" s="101"/>
      <c r="N647" s="106"/>
      <c r="O647" s="106"/>
      <c r="P647" s="102"/>
      <c r="Q647" s="17"/>
      <c r="R647" s="102"/>
      <c r="S647" s="101"/>
      <c r="T647" s="105"/>
      <c r="U647" s="105"/>
      <c r="V647" s="105"/>
      <c r="W647" s="105"/>
      <c r="X647" s="105"/>
      <c r="Y647" s="105"/>
      <c r="Z647" s="105"/>
    </row>
    <row r="648" ht="15.75" customHeight="1">
      <c r="A648" s="105"/>
      <c r="B648" s="105"/>
      <c r="C648" s="105"/>
      <c r="D648" s="105"/>
      <c r="E648" s="105"/>
      <c r="F648" s="106"/>
      <c r="G648" s="106"/>
      <c r="H648" s="17"/>
      <c r="I648" s="17"/>
      <c r="J648" s="102"/>
      <c r="K648" s="102"/>
      <c r="L648" s="101"/>
      <c r="M648" s="101"/>
      <c r="N648" s="106"/>
      <c r="O648" s="106"/>
      <c r="P648" s="102"/>
      <c r="Q648" s="17"/>
      <c r="R648" s="102"/>
      <c r="S648" s="101"/>
      <c r="T648" s="105"/>
      <c r="U648" s="105"/>
      <c r="V648" s="105"/>
      <c r="W648" s="105"/>
      <c r="X648" s="105"/>
      <c r="Y648" s="105"/>
      <c r="Z648" s="105"/>
    </row>
    <row r="649" ht="15.75" customHeight="1">
      <c r="A649" s="105"/>
      <c r="B649" s="105"/>
      <c r="C649" s="105"/>
      <c r="D649" s="105"/>
      <c r="E649" s="105"/>
      <c r="F649" s="106"/>
      <c r="G649" s="106"/>
      <c r="H649" s="17"/>
      <c r="I649" s="17"/>
      <c r="J649" s="102"/>
      <c r="K649" s="102"/>
      <c r="L649" s="101"/>
      <c r="M649" s="101"/>
      <c r="N649" s="106"/>
      <c r="O649" s="106"/>
      <c r="P649" s="102"/>
      <c r="Q649" s="17"/>
      <c r="R649" s="102"/>
      <c r="S649" s="101"/>
      <c r="T649" s="105"/>
      <c r="U649" s="105"/>
      <c r="V649" s="105"/>
      <c r="W649" s="105"/>
      <c r="X649" s="105"/>
      <c r="Y649" s="105"/>
      <c r="Z649" s="105"/>
    </row>
    <row r="650" ht="15.75" customHeight="1">
      <c r="A650" s="105"/>
      <c r="B650" s="105"/>
      <c r="C650" s="105"/>
      <c r="D650" s="105"/>
      <c r="E650" s="105"/>
      <c r="F650" s="106"/>
      <c r="G650" s="106"/>
      <c r="H650" s="17"/>
      <c r="I650" s="17"/>
      <c r="J650" s="102"/>
      <c r="K650" s="102"/>
      <c r="L650" s="101"/>
      <c r="M650" s="101"/>
      <c r="N650" s="106"/>
      <c r="O650" s="106"/>
      <c r="P650" s="102"/>
      <c r="Q650" s="17"/>
      <c r="R650" s="102"/>
      <c r="S650" s="101"/>
      <c r="T650" s="105"/>
      <c r="U650" s="105"/>
      <c r="V650" s="105"/>
      <c r="W650" s="105"/>
      <c r="X650" s="105"/>
      <c r="Y650" s="105"/>
      <c r="Z650" s="105"/>
    </row>
    <row r="651" ht="15.75" customHeight="1">
      <c r="A651" s="105"/>
      <c r="B651" s="105"/>
      <c r="C651" s="105"/>
      <c r="D651" s="105"/>
      <c r="E651" s="105"/>
      <c r="F651" s="106"/>
      <c r="G651" s="106"/>
      <c r="H651" s="17"/>
      <c r="I651" s="17"/>
      <c r="J651" s="102"/>
      <c r="K651" s="102"/>
      <c r="L651" s="101"/>
      <c r="M651" s="101"/>
      <c r="N651" s="106"/>
      <c r="O651" s="106"/>
      <c r="P651" s="102"/>
      <c r="Q651" s="17"/>
      <c r="R651" s="102"/>
      <c r="S651" s="101"/>
      <c r="T651" s="105"/>
      <c r="U651" s="105"/>
      <c r="V651" s="105"/>
      <c r="W651" s="105"/>
      <c r="X651" s="105"/>
      <c r="Y651" s="105"/>
      <c r="Z651" s="105"/>
    </row>
    <row r="652" ht="15.75" customHeight="1">
      <c r="A652" s="105"/>
      <c r="B652" s="105"/>
      <c r="C652" s="105"/>
      <c r="D652" s="105"/>
      <c r="E652" s="105"/>
      <c r="F652" s="106"/>
      <c r="G652" s="106"/>
      <c r="H652" s="17"/>
      <c r="I652" s="17"/>
      <c r="J652" s="102"/>
      <c r="K652" s="102"/>
      <c r="L652" s="101"/>
      <c r="M652" s="101"/>
      <c r="N652" s="106"/>
      <c r="O652" s="106"/>
      <c r="P652" s="102"/>
      <c r="Q652" s="17"/>
      <c r="R652" s="102"/>
      <c r="S652" s="101"/>
      <c r="T652" s="105"/>
      <c r="U652" s="105"/>
      <c r="V652" s="105"/>
      <c r="W652" s="105"/>
      <c r="X652" s="105"/>
      <c r="Y652" s="105"/>
      <c r="Z652" s="105"/>
    </row>
    <row r="653" ht="15.75" customHeight="1">
      <c r="A653" s="105"/>
      <c r="B653" s="105"/>
      <c r="C653" s="105"/>
      <c r="D653" s="105"/>
      <c r="E653" s="105"/>
      <c r="F653" s="106"/>
      <c r="G653" s="106"/>
      <c r="H653" s="17"/>
      <c r="I653" s="17"/>
      <c r="J653" s="102"/>
      <c r="K653" s="102"/>
      <c r="L653" s="101"/>
      <c r="M653" s="101"/>
      <c r="N653" s="106"/>
      <c r="O653" s="106"/>
      <c r="P653" s="102"/>
      <c r="Q653" s="17"/>
      <c r="R653" s="102"/>
      <c r="S653" s="101"/>
      <c r="T653" s="105"/>
      <c r="U653" s="105"/>
      <c r="V653" s="105"/>
      <c r="W653" s="105"/>
      <c r="X653" s="105"/>
      <c r="Y653" s="105"/>
      <c r="Z653" s="105"/>
    </row>
    <row r="654" ht="15.75" customHeight="1">
      <c r="A654" s="105"/>
      <c r="B654" s="105"/>
      <c r="C654" s="105"/>
      <c r="D654" s="105"/>
      <c r="E654" s="105"/>
      <c r="F654" s="106"/>
      <c r="G654" s="106"/>
      <c r="H654" s="17"/>
      <c r="I654" s="17"/>
      <c r="J654" s="102"/>
      <c r="K654" s="102"/>
      <c r="L654" s="101"/>
      <c r="M654" s="101"/>
      <c r="N654" s="106"/>
      <c r="O654" s="106"/>
      <c r="P654" s="102"/>
      <c r="Q654" s="17"/>
      <c r="R654" s="102"/>
      <c r="S654" s="101"/>
      <c r="T654" s="105"/>
      <c r="U654" s="105"/>
      <c r="V654" s="105"/>
      <c r="W654" s="105"/>
      <c r="X654" s="105"/>
      <c r="Y654" s="105"/>
      <c r="Z654" s="105"/>
    </row>
    <row r="655" ht="15.75" customHeight="1">
      <c r="A655" s="105"/>
      <c r="B655" s="105"/>
      <c r="C655" s="105"/>
      <c r="D655" s="105"/>
      <c r="E655" s="105"/>
      <c r="F655" s="106"/>
      <c r="G655" s="106"/>
      <c r="H655" s="17"/>
      <c r="I655" s="17"/>
      <c r="J655" s="102"/>
      <c r="K655" s="102"/>
      <c r="L655" s="101"/>
      <c r="M655" s="101"/>
      <c r="N655" s="106"/>
      <c r="O655" s="106"/>
      <c r="P655" s="102"/>
      <c r="Q655" s="17"/>
      <c r="R655" s="102"/>
      <c r="S655" s="101"/>
      <c r="T655" s="105"/>
      <c r="U655" s="105"/>
      <c r="V655" s="105"/>
      <c r="W655" s="105"/>
      <c r="X655" s="105"/>
      <c r="Y655" s="105"/>
      <c r="Z655" s="105"/>
    </row>
    <row r="656" ht="15.75" customHeight="1">
      <c r="A656" s="105"/>
      <c r="B656" s="105"/>
      <c r="C656" s="105"/>
      <c r="D656" s="105"/>
      <c r="E656" s="105"/>
      <c r="F656" s="106"/>
      <c r="G656" s="106"/>
      <c r="H656" s="17"/>
      <c r="I656" s="17"/>
      <c r="J656" s="102"/>
      <c r="K656" s="102"/>
      <c r="L656" s="101"/>
      <c r="M656" s="101"/>
      <c r="N656" s="106"/>
      <c r="O656" s="106"/>
      <c r="P656" s="102"/>
      <c r="Q656" s="17"/>
      <c r="R656" s="102"/>
      <c r="S656" s="101"/>
      <c r="T656" s="105"/>
      <c r="U656" s="105"/>
      <c r="V656" s="105"/>
      <c r="W656" s="105"/>
      <c r="X656" s="105"/>
      <c r="Y656" s="105"/>
      <c r="Z656" s="105"/>
    </row>
    <row r="657" ht="15.75" customHeight="1">
      <c r="A657" s="105"/>
      <c r="B657" s="105"/>
      <c r="C657" s="105"/>
      <c r="D657" s="105"/>
      <c r="E657" s="105"/>
      <c r="F657" s="106"/>
      <c r="G657" s="106"/>
      <c r="H657" s="17"/>
      <c r="I657" s="17"/>
      <c r="J657" s="102"/>
      <c r="K657" s="102"/>
      <c r="L657" s="101"/>
      <c r="M657" s="101"/>
      <c r="N657" s="106"/>
      <c r="O657" s="106"/>
      <c r="P657" s="102"/>
      <c r="Q657" s="17"/>
      <c r="R657" s="102"/>
      <c r="S657" s="101"/>
      <c r="T657" s="105"/>
      <c r="U657" s="105"/>
      <c r="V657" s="105"/>
      <c r="W657" s="105"/>
      <c r="X657" s="105"/>
      <c r="Y657" s="105"/>
      <c r="Z657" s="105"/>
    </row>
    <row r="658" ht="15.75" customHeight="1">
      <c r="A658" s="105"/>
      <c r="B658" s="105"/>
      <c r="C658" s="105"/>
      <c r="D658" s="105"/>
      <c r="E658" s="105"/>
      <c r="F658" s="106"/>
      <c r="G658" s="106"/>
      <c r="H658" s="17"/>
      <c r="I658" s="17"/>
      <c r="J658" s="102"/>
      <c r="K658" s="102"/>
      <c r="L658" s="101"/>
      <c r="M658" s="101"/>
      <c r="N658" s="106"/>
      <c r="O658" s="106"/>
      <c r="P658" s="102"/>
      <c r="Q658" s="17"/>
      <c r="R658" s="102"/>
      <c r="S658" s="101"/>
      <c r="T658" s="105"/>
      <c r="U658" s="105"/>
      <c r="V658" s="105"/>
      <c r="W658" s="105"/>
      <c r="X658" s="105"/>
      <c r="Y658" s="105"/>
      <c r="Z658" s="105"/>
    </row>
    <row r="659" ht="15.75" customHeight="1">
      <c r="A659" s="105"/>
      <c r="B659" s="105"/>
      <c r="C659" s="105"/>
      <c r="D659" s="105"/>
      <c r="E659" s="105"/>
      <c r="F659" s="106"/>
      <c r="G659" s="106"/>
      <c r="H659" s="17"/>
      <c r="I659" s="17"/>
      <c r="J659" s="102"/>
      <c r="K659" s="102"/>
      <c r="L659" s="101"/>
      <c r="M659" s="101"/>
      <c r="N659" s="106"/>
      <c r="O659" s="106"/>
      <c r="P659" s="102"/>
      <c r="Q659" s="17"/>
      <c r="R659" s="102"/>
      <c r="S659" s="101"/>
      <c r="T659" s="105"/>
      <c r="U659" s="105"/>
      <c r="V659" s="105"/>
      <c r="W659" s="105"/>
      <c r="X659" s="105"/>
      <c r="Y659" s="105"/>
      <c r="Z659" s="105"/>
    </row>
    <row r="660" ht="15.75" customHeight="1">
      <c r="A660" s="105"/>
      <c r="B660" s="105"/>
      <c r="C660" s="105"/>
      <c r="D660" s="105"/>
      <c r="E660" s="105"/>
      <c r="F660" s="106"/>
      <c r="G660" s="106"/>
      <c r="H660" s="17"/>
      <c r="I660" s="17"/>
      <c r="J660" s="102"/>
      <c r="K660" s="102"/>
      <c r="L660" s="101"/>
      <c r="M660" s="101"/>
      <c r="N660" s="106"/>
      <c r="O660" s="106"/>
      <c r="P660" s="102"/>
      <c r="Q660" s="17"/>
      <c r="R660" s="102"/>
      <c r="S660" s="101"/>
      <c r="T660" s="105"/>
      <c r="U660" s="105"/>
      <c r="V660" s="105"/>
      <c r="W660" s="105"/>
      <c r="X660" s="105"/>
      <c r="Y660" s="105"/>
      <c r="Z660" s="105"/>
    </row>
    <row r="661" ht="15.75" customHeight="1">
      <c r="A661" s="105"/>
      <c r="B661" s="105"/>
      <c r="C661" s="105"/>
      <c r="D661" s="105"/>
      <c r="E661" s="105"/>
      <c r="F661" s="106"/>
      <c r="G661" s="106"/>
      <c r="H661" s="17"/>
      <c r="I661" s="17"/>
      <c r="J661" s="102"/>
      <c r="K661" s="102"/>
      <c r="L661" s="101"/>
      <c r="M661" s="101"/>
      <c r="N661" s="106"/>
      <c r="O661" s="106"/>
      <c r="P661" s="102"/>
      <c r="Q661" s="17"/>
      <c r="R661" s="102"/>
      <c r="S661" s="101"/>
      <c r="T661" s="105"/>
      <c r="U661" s="105"/>
      <c r="V661" s="105"/>
      <c r="W661" s="105"/>
      <c r="X661" s="105"/>
      <c r="Y661" s="105"/>
      <c r="Z661" s="105"/>
    </row>
    <row r="662" ht="15.75" customHeight="1">
      <c r="A662" s="105"/>
      <c r="B662" s="105"/>
      <c r="C662" s="105"/>
      <c r="D662" s="105"/>
      <c r="E662" s="105"/>
      <c r="F662" s="106"/>
      <c r="G662" s="106"/>
      <c r="H662" s="17"/>
      <c r="I662" s="17"/>
      <c r="J662" s="102"/>
      <c r="K662" s="102"/>
      <c r="L662" s="101"/>
      <c r="M662" s="101"/>
      <c r="N662" s="106"/>
      <c r="O662" s="106"/>
      <c r="P662" s="102"/>
      <c r="Q662" s="17"/>
      <c r="R662" s="102"/>
      <c r="S662" s="101"/>
      <c r="T662" s="105"/>
      <c r="U662" s="105"/>
      <c r="V662" s="105"/>
      <c r="W662" s="105"/>
      <c r="X662" s="105"/>
      <c r="Y662" s="105"/>
      <c r="Z662" s="105"/>
    </row>
    <row r="663" ht="15.75" customHeight="1">
      <c r="A663" s="105"/>
      <c r="B663" s="105"/>
      <c r="C663" s="105"/>
      <c r="D663" s="105"/>
      <c r="E663" s="105"/>
      <c r="F663" s="106"/>
      <c r="G663" s="106"/>
      <c r="H663" s="17"/>
      <c r="I663" s="17"/>
      <c r="J663" s="102"/>
      <c r="K663" s="102"/>
      <c r="L663" s="101"/>
      <c r="M663" s="101"/>
      <c r="N663" s="106"/>
      <c r="O663" s="106"/>
      <c r="P663" s="102"/>
      <c r="Q663" s="17"/>
      <c r="R663" s="102"/>
      <c r="S663" s="101"/>
      <c r="T663" s="105"/>
      <c r="U663" s="105"/>
      <c r="V663" s="105"/>
      <c r="W663" s="105"/>
      <c r="X663" s="105"/>
      <c r="Y663" s="105"/>
      <c r="Z663" s="105"/>
    </row>
    <row r="664" ht="15.75" customHeight="1">
      <c r="A664" s="105"/>
      <c r="B664" s="105"/>
      <c r="C664" s="105"/>
      <c r="D664" s="105"/>
      <c r="E664" s="105"/>
      <c r="F664" s="106"/>
      <c r="G664" s="106"/>
      <c r="H664" s="17"/>
      <c r="I664" s="17"/>
      <c r="J664" s="102"/>
      <c r="K664" s="102"/>
      <c r="L664" s="101"/>
      <c r="M664" s="101"/>
      <c r="N664" s="106"/>
      <c r="O664" s="106"/>
      <c r="P664" s="102"/>
      <c r="Q664" s="17"/>
      <c r="R664" s="102"/>
      <c r="S664" s="101"/>
      <c r="T664" s="105"/>
      <c r="U664" s="105"/>
      <c r="V664" s="105"/>
      <c r="W664" s="105"/>
      <c r="X664" s="105"/>
      <c r="Y664" s="105"/>
      <c r="Z664" s="105"/>
    </row>
    <row r="665" ht="15.75" customHeight="1">
      <c r="A665" s="105"/>
      <c r="B665" s="105"/>
      <c r="C665" s="105"/>
      <c r="D665" s="105"/>
      <c r="E665" s="105"/>
      <c r="F665" s="106"/>
      <c r="G665" s="106"/>
      <c r="H665" s="17"/>
      <c r="I665" s="17"/>
      <c r="J665" s="102"/>
      <c r="K665" s="102"/>
      <c r="L665" s="101"/>
      <c r="M665" s="101"/>
      <c r="N665" s="106"/>
      <c r="O665" s="106"/>
      <c r="P665" s="102"/>
      <c r="Q665" s="17"/>
      <c r="R665" s="102"/>
      <c r="S665" s="101"/>
      <c r="T665" s="105"/>
      <c r="U665" s="105"/>
      <c r="V665" s="105"/>
      <c r="W665" s="105"/>
      <c r="X665" s="105"/>
      <c r="Y665" s="105"/>
      <c r="Z665" s="105"/>
    </row>
    <row r="666" ht="15.75" customHeight="1">
      <c r="A666" s="105"/>
      <c r="B666" s="105"/>
      <c r="C666" s="105"/>
      <c r="D666" s="105"/>
      <c r="E666" s="105"/>
      <c r="F666" s="106"/>
      <c r="G666" s="106"/>
      <c r="H666" s="17"/>
      <c r="I666" s="17"/>
      <c r="J666" s="102"/>
      <c r="K666" s="102"/>
      <c r="L666" s="101"/>
      <c r="M666" s="101"/>
      <c r="N666" s="106"/>
      <c r="O666" s="106"/>
      <c r="P666" s="102"/>
      <c r="Q666" s="17"/>
      <c r="R666" s="102"/>
      <c r="S666" s="101"/>
      <c r="T666" s="105"/>
      <c r="U666" s="105"/>
      <c r="V666" s="105"/>
      <c r="W666" s="105"/>
      <c r="X666" s="105"/>
      <c r="Y666" s="105"/>
      <c r="Z666" s="105"/>
    </row>
    <row r="667" ht="15.75" customHeight="1">
      <c r="A667" s="105"/>
      <c r="B667" s="105"/>
      <c r="C667" s="105"/>
      <c r="D667" s="105"/>
      <c r="E667" s="105"/>
      <c r="F667" s="106"/>
      <c r="G667" s="106"/>
      <c r="H667" s="17"/>
      <c r="I667" s="17"/>
      <c r="J667" s="102"/>
      <c r="K667" s="102"/>
      <c r="L667" s="101"/>
      <c r="M667" s="101"/>
      <c r="N667" s="106"/>
      <c r="O667" s="106"/>
      <c r="P667" s="102"/>
      <c r="Q667" s="17"/>
      <c r="R667" s="102"/>
      <c r="S667" s="101"/>
      <c r="T667" s="105"/>
      <c r="U667" s="105"/>
      <c r="V667" s="105"/>
      <c r="W667" s="105"/>
      <c r="X667" s="105"/>
      <c r="Y667" s="105"/>
      <c r="Z667" s="105"/>
    </row>
    <row r="668" ht="15.75" customHeight="1">
      <c r="A668" s="105"/>
      <c r="B668" s="105"/>
      <c r="C668" s="105"/>
      <c r="D668" s="105"/>
      <c r="E668" s="105"/>
      <c r="F668" s="106"/>
      <c r="G668" s="106"/>
      <c r="H668" s="17"/>
      <c r="I668" s="17"/>
      <c r="J668" s="102"/>
      <c r="K668" s="102"/>
      <c r="L668" s="101"/>
      <c r="M668" s="101"/>
      <c r="N668" s="106"/>
      <c r="O668" s="106"/>
      <c r="P668" s="102"/>
      <c r="Q668" s="17"/>
      <c r="R668" s="102"/>
      <c r="S668" s="101"/>
      <c r="T668" s="105"/>
      <c r="U668" s="105"/>
      <c r="V668" s="105"/>
      <c r="W668" s="105"/>
      <c r="X668" s="105"/>
      <c r="Y668" s="105"/>
      <c r="Z668" s="105"/>
    </row>
    <row r="669" ht="15.75" customHeight="1">
      <c r="A669" s="105"/>
      <c r="B669" s="105"/>
      <c r="C669" s="105"/>
      <c r="D669" s="105"/>
      <c r="E669" s="105"/>
      <c r="F669" s="106"/>
      <c r="G669" s="106"/>
      <c r="H669" s="17"/>
      <c r="I669" s="17"/>
      <c r="J669" s="102"/>
      <c r="K669" s="102"/>
      <c r="L669" s="101"/>
      <c r="M669" s="101"/>
      <c r="N669" s="106"/>
      <c r="O669" s="106"/>
      <c r="P669" s="102"/>
      <c r="Q669" s="17"/>
      <c r="R669" s="102"/>
      <c r="S669" s="101"/>
      <c r="T669" s="105"/>
      <c r="U669" s="105"/>
      <c r="V669" s="105"/>
      <c r="W669" s="105"/>
      <c r="X669" s="105"/>
      <c r="Y669" s="105"/>
      <c r="Z669" s="105"/>
    </row>
    <row r="670" ht="15.75" customHeight="1">
      <c r="A670" s="105"/>
      <c r="B670" s="105"/>
      <c r="C670" s="105"/>
      <c r="D670" s="105"/>
      <c r="E670" s="105"/>
      <c r="F670" s="106"/>
      <c r="G670" s="106"/>
      <c r="H670" s="17"/>
      <c r="I670" s="17"/>
      <c r="J670" s="102"/>
      <c r="K670" s="102"/>
      <c r="L670" s="101"/>
      <c r="M670" s="101"/>
      <c r="N670" s="106"/>
      <c r="O670" s="106"/>
      <c r="P670" s="102"/>
      <c r="Q670" s="17"/>
      <c r="R670" s="102"/>
      <c r="S670" s="101"/>
      <c r="T670" s="105"/>
      <c r="U670" s="105"/>
      <c r="V670" s="105"/>
      <c r="W670" s="105"/>
      <c r="X670" s="105"/>
      <c r="Y670" s="105"/>
      <c r="Z670" s="105"/>
    </row>
    <row r="671" ht="15.75" customHeight="1">
      <c r="A671" s="105"/>
      <c r="B671" s="105"/>
      <c r="C671" s="105"/>
      <c r="D671" s="105"/>
      <c r="E671" s="105"/>
      <c r="F671" s="106"/>
      <c r="G671" s="106"/>
      <c r="H671" s="17"/>
      <c r="I671" s="17"/>
      <c r="J671" s="102"/>
      <c r="K671" s="102"/>
      <c r="L671" s="101"/>
      <c r="M671" s="101"/>
      <c r="N671" s="106"/>
      <c r="O671" s="106"/>
      <c r="P671" s="102"/>
      <c r="Q671" s="17"/>
      <c r="R671" s="102"/>
      <c r="S671" s="101"/>
      <c r="T671" s="105"/>
      <c r="U671" s="105"/>
      <c r="V671" s="105"/>
      <c r="W671" s="105"/>
      <c r="X671" s="105"/>
      <c r="Y671" s="105"/>
      <c r="Z671" s="105"/>
    </row>
    <row r="672" ht="15.75" customHeight="1">
      <c r="A672" s="105"/>
      <c r="B672" s="105"/>
      <c r="C672" s="105"/>
      <c r="D672" s="105"/>
      <c r="E672" s="105"/>
      <c r="F672" s="106"/>
      <c r="G672" s="106"/>
      <c r="H672" s="17"/>
      <c r="I672" s="17"/>
      <c r="J672" s="102"/>
      <c r="K672" s="102"/>
      <c r="L672" s="101"/>
      <c r="M672" s="101"/>
      <c r="N672" s="106"/>
      <c r="O672" s="106"/>
      <c r="P672" s="102"/>
      <c r="Q672" s="17"/>
      <c r="R672" s="102"/>
      <c r="S672" s="101"/>
      <c r="T672" s="105"/>
      <c r="U672" s="105"/>
      <c r="V672" s="105"/>
      <c r="W672" s="105"/>
      <c r="X672" s="105"/>
      <c r="Y672" s="105"/>
      <c r="Z672" s="105"/>
    </row>
    <row r="673" ht="15.75" customHeight="1">
      <c r="A673" s="105"/>
      <c r="B673" s="105"/>
      <c r="C673" s="105"/>
      <c r="D673" s="105"/>
      <c r="E673" s="105"/>
      <c r="F673" s="106"/>
      <c r="G673" s="106"/>
      <c r="H673" s="17"/>
      <c r="I673" s="17"/>
      <c r="J673" s="102"/>
      <c r="K673" s="102"/>
      <c r="L673" s="101"/>
      <c r="M673" s="101"/>
      <c r="N673" s="106"/>
      <c r="O673" s="106"/>
      <c r="P673" s="102"/>
      <c r="Q673" s="17"/>
      <c r="R673" s="102"/>
      <c r="S673" s="101"/>
      <c r="T673" s="105"/>
      <c r="U673" s="105"/>
      <c r="V673" s="105"/>
      <c r="W673" s="105"/>
      <c r="X673" s="105"/>
      <c r="Y673" s="105"/>
      <c r="Z673" s="105"/>
    </row>
    <row r="674" ht="15.75" customHeight="1">
      <c r="A674" s="105"/>
      <c r="B674" s="105"/>
      <c r="C674" s="105"/>
      <c r="D674" s="105"/>
      <c r="E674" s="105"/>
      <c r="F674" s="106"/>
      <c r="G674" s="106"/>
      <c r="H674" s="17"/>
      <c r="I674" s="17"/>
      <c r="J674" s="102"/>
      <c r="K674" s="102"/>
      <c r="L674" s="101"/>
      <c r="M674" s="101"/>
      <c r="N674" s="106"/>
      <c r="O674" s="106"/>
      <c r="P674" s="102"/>
      <c r="Q674" s="17"/>
      <c r="R674" s="102"/>
      <c r="S674" s="101"/>
      <c r="T674" s="105"/>
      <c r="U674" s="105"/>
      <c r="V674" s="105"/>
      <c r="W674" s="105"/>
      <c r="X674" s="105"/>
      <c r="Y674" s="105"/>
      <c r="Z674" s="105"/>
    </row>
    <row r="675" ht="15.75" customHeight="1">
      <c r="A675" s="105"/>
      <c r="B675" s="105"/>
      <c r="C675" s="105"/>
      <c r="D675" s="105"/>
      <c r="E675" s="105"/>
      <c r="F675" s="106"/>
      <c r="G675" s="106"/>
      <c r="H675" s="17"/>
      <c r="I675" s="17"/>
      <c r="J675" s="102"/>
      <c r="K675" s="102"/>
      <c r="L675" s="101"/>
      <c r="M675" s="101"/>
      <c r="N675" s="106"/>
      <c r="O675" s="106"/>
      <c r="P675" s="102"/>
      <c r="Q675" s="17"/>
      <c r="R675" s="102"/>
      <c r="S675" s="101"/>
      <c r="T675" s="105"/>
      <c r="U675" s="105"/>
      <c r="V675" s="105"/>
      <c r="W675" s="105"/>
      <c r="X675" s="105"/>
      <c r="Y675" s="105"/>
      <c r="Z675" s="105"/>
    </row>
    <row r="676" ht="15.75" customHeight="1">
      <c r="A676" s="105"/>
      <c r="B676" s="105"/>
      <c r="C676" s="105"/>
      <c r="D676" s="105"/>
      <c r="E676" s="105"/>
      <c r="F676" s="106"/>
      <c r="G676" s="106"/>
      <c r="H676" s="17"/>
      <c r="I676" s="17"/>
      <c r="J676" s="102"/>
      <c r="K676" s="102"/>
      <c r="L676" s="101"/>
      <c r="M676" s="101"/>
      <c r="N676" s="106"/>
      <c r="O676" s="106"/>
      <c r="P676" s="102"/>
      <c r="Q676" s="17"/>
      <c r="R676" s="102"/>
      <c r="S676" s="101"/>
      <c r="T676" s="105"/>
      <c r="U676" s="105"/>
      <c r="V676" s="105"/>
      <c r="W676" s="105"/>
      <c r="X676" s="105"/>
      <c r="Y676" s="105"/>
      <c r="Z676" s="105"/>
    </row>
    <row r="677" ht="15.75" customHeight="1">
      <c r="A677" s="105"/>
      <c r="B677" s="105"/>
      <c r="C677" s="105"/>
      <c r="D677" s="105"/>
      <c r="E677" s="105"/>
      <c r="F677" s="106"/>
      <c r="G677" s="106"/>
      <c r="H677" s="17"/>
      <c r="I677" s="17"/>
      <c r="J677" s="102"/>
      <c r="K677" s="102"/>
      <c r="L677" s="101"/>
      <c r="M677" s="101"/>
      <c r="N677" s="106"/>
      <c r="O677" s="106"/>
      <c r="P677" s="102"/>
      <c r="Q677" s="17"/>
      <c r="R677" s="102"/>
      <c r="S677" s="101"/>
      <c r="T677" s="105"/>
      <c r="U677" s="105"/>
      <c r="V677" s="105"/>
      <c r="W677" s="105"/>
      <c r="X677" s="105"/>
      <c r="Y677" s="105"/>
      <c r="Z677" s="105"/>
    </row>
    <row r="678" ht="15.75" customHeight="1">
      <c r="A678" s="105"/>
      <c r="B678" s="105"/>
      <c r="C678" s="105"/>
      <c r="D678" s="105"/>
      <c r="E678" s="105"/>
      <c r="F678" s="106"/>
      <c r="G678" s="106"/>
      <c r="H678" s="17"/>
      <c r="I678" s="17"/>
      <c r="J678" s="102"/>
      <c r="K678" s="102"/>
      <c r="L678" s="101"/>
      <c r="M678" s="101"/>
      <c r="N678" s="106"/>
      <c r="O678" s="106"/>
      <c r="P678" s="102"/>
      <c r="Q678" s="17"/>
      <c r="R678" s="102"/>
      <c r="S678" s="101"/>
      <c r="T678" s="105"/>
      <c r="U678" s="105"/>
      <c r="V678" s="105"/>
      <c r="W678" s="105"/>
      <c r="X678" s="105"/>
      <c r="Y678" s="105"/>
      <c r="Z678" s="105"/>
    </row>
    <row r="679" ht="15.75" customHeight="1">
      <c r="A679" s="105"/>
      <c r="B679" s="105"/>
      <c r="C679" s="105"/>
      <c r="D679" s="105"/>
      <c r="E679" s="105"/>
      <c r="F679" s="106"/>
      <c r="G679" s="106"/>
      <c r="H679" s="17"/>
      <c r="I679" s="17"/>
      <c r="J679" s="102"/>
      <c r="K679" s="102"/>
      <c r="L679" s="101"/>
      <c r="M679" s="101"/>
      <c r="N679" s="106"/>
      <c r="O679" s="106"/>
      <c r="P679" s="102"/>
      <c r="Q679" s="17"/>
      <c r="R679" s="102"/>
      <c r="S679" s="101"/>
      <c r="T679" s="105"/>
      <c r="U679" s="105"/>
      <c r="V679" s="105"/>
      <c r="W679" s="105"/>
      <c r="X679" s="105"/>
      <c r="Y679" s="105"/>
      <c r="Z679" s="105"/>
    </row>
    <row r="680" ht="15.75" customHeight="1">
      <c r="A680" s="105"/>
      <c r="B680" s="105"/>
      <c r="C680" s="105"/>
      <c r="D680" s="105"/>
      <c r="E680" s="105"/>
      <c r="F680" s="106"/>
      <c r="G680" s="106"/>
      <c r="H680" s="17"/>
      <c r="I680" s="17"/>
      <c r="J680" s="102"/>
      <c r="K680" s="102"/>
      <c r="L680" s="101"/>
      <c r="M680" s="101"/>
      <c r="N680" s="106"/>
      <c r="O680" s="106"/>
      <c r="P680" s="102"/>
      <c r="Q680" s="17"/>
      <c r="R680" s="102"/>
      <c r="S680" s="101"/>
      <c r="T680" s="105"/>
      <c r="U680" s="105"/>
      <c r="V680" s="105"/>
      <c r="W680" s="105"/>
      <c r="X680" s="105"/>
      <c r="Y680" s="105"/>
      <c r="Z680" s="105"/>
    </row>
    <row r="681" ht="15.75" customHeight="1">
      <c r="A681" s="105"/>
      <c r="B681" s="105"/>
      <c r="C681" s="105"/>
      <c r="D681" s="105"/>
      <c r="E681" s="105"/>
      <c r="F681" s="106"/>
      <c r="G681" s="106"/>
      <c r="H681" s="17"/>
      <c r="I681" s="17"/>
      <c r="J681" s="102"/>
      <c r="K681" s="102"/>
      <c r="L681" s="101"/>
      <c r="M681" s="101"/>
      <c r="N681" s="106"/>
      <c r="O681" s="106"/>
      <c r="P681" s="102"/>
      <c r="Q681" s="17"/>
      <c r="R681" s="102"/>
      <c r="S681" s="101"/>
      <c r="T681" s="105"/>
      <c r="U681" s="105"/>
      <c r="V681" s="105"/>
      <c r="W681" s="105"/>
      <c r="X681" s="105"/>
      <c r="Y681" s="105"/>
      <c r="Z681" s="105"/>
    </row>
    <row r="682" ht="15.75" customHeight="1">
      <c r="A682" s="105"/>
      <c r="B682" s="105"/>
      <c r="C682" s="105"/>
      <c r="D682" s="105"/>
      <c r="E682" s="105"/>
      <c r="F682" s="106"/>
      <c r="G682" s="106"/>
      <c r="H682" s="17"/>
      <c r="I682" s="17"/>
      <c r="J682" s="102"/>
      <c r="K682" s="102"/>
      <c r="L682" s="101"/>
      <c r="M682" s="101"/>
      <c r="N682" s="106"/>
      <c r="O682" s="106"/>
      <c r="P682" s="102"/>
      <c r="Q682" s="17"/>
      <c r="R682" s="102"/>
      <c r="S682" s="101"/>
      <c r="T682" s="105"/>
      <c r="U682" s="105"/>
      <c r="V682" s="105"/>
      <c r="W682" s="105"/>
      <c r="X682" s="105"/>
      <c r="Y682" s="105"/>
      <c r="Z682" s="105"/>
    </row>
    <row r="683" ht="15.75" customHeight="1">
      <c r="A683" s="105"/>
      <c r="B683" s="105"/>
      <c r="C683" s="105"/>
      <c r="D683" s="105"/>
      <c r="E683" s="105"/>
      <c r="F683" s="106"/>
      <c r="G683" s="106"/>
      <c r="H683" s="17"/>
      <c r="I683" s="17"/>
      <c r="J683" s="102"/>
      <c r="K683" s="102"/>
      <c r="L683" s="101"/>
      <c r="M683" s="101"/>
      <c r="N683" s="106"/>
      <c r="O683" s="106"/>
      <c r="P683" s="102"/>
      <c r="Q683" s="17"/>
      <c r="R683" s="102"/>
      <c r="S683" s="101"/>
      <c r="T683" s="105"/>
      <c r="U683" s="105"/>
      <c r="V683" s="105"/>
      <c r="W683" s="105"/>
      <c r="X683" s="105"/>
      <c r="Y683" s="105"/>
      <c r="Z683" s="105"/>
    </row>
    <row r="684" ht="15.75" customHeight="1">
      <c r="A684" s="105"/>
      <c r="B684" s="105"/>
      <c r="C684" s="105"/>
      <c r="D684" s="105"/>
      <c r="E684" s="105"/>
      <c r="F684" s="106"/>
      <c r="G684" s="106"/>
      <c r="H684" s="17"/>
      <c r="I684" s="17"/>
      <c r="J684" s="102"/>
      <c r="K684" s="102"/>
      <c r="L684" s="101"/>
      <c r="M684" s="101"/>
      <c r="N684" s="106"/>
      <c r="O684" s="106"/>
      <c r="P684" s="102"/>
      <c r="Q684" s="17"/>
      <c r="R684" s="102"/>
      <c r="S684" s="101"/>
      <c r="T684" s="105"/>
      <c r="U684" s="105"/>
      <c r="V684" s="105"/>
      <c r="W684" s="105"/>
      <c r="X684" s="105"/>
      <c r="Y684" s="105"/>
      <c r="Z684" s="105"/>
    </row>
    <row r="685" ht="15.75" customHeight="1">
      <c r="A685" s="105"/>
      <c r="B685" s="105"/>
      <c r="C685" s="105"/>
      <c r="D685" s="105"/>
      <c r="E685" s="105"/>
      <c r="F685" s="106"/>
      <c r="G685" s="106"/>
      <c r="H685" s="17"/>
      <c r="I685" s="17"/>
      <c r="J685" s="102"/>
      <c r="K685" s="102"/>
      <c r="L685" s="101"/>
      <c r="M685" s="101"/>
      <c r="N685" s="106"/>
      <c r="O685" s="106"/>
      <c r="P685" s="102"/>
      <c r="Q685" s="17"/>
      <c r="R685" s="102"/>
      <c r="S685" s="101"/>
      <c r="T685" s="105"/>
      <c r="U685" s="105"/>
      <c r="V685" s="105"/>
      <c r="W685" s="105"/>
      <c r="X685" s="105"/>
      <c r="Y685" s="105"/>
      <c r="Z685" s="105"/>
    </row>
    <row r="686" ht="15.75" customHeight="1">
      <c r="A686" s="105"/>
      <c r="B686" s="105"/>
      <c r="C686" s="105"/>
      <c r="D686" s="105"/>
      <c r="E686" s="105"/>
      <c r="F686" s="106"/>
      <c r="G686" s="106"/>
      <c r="H686" s="17"/>
      <c r="I686" s="17"/>
      <c r="J686" s="102"/>
      <c r="K686" s="102"/>
      <c r="L686" s="101"/>
      <c r="M686" s="101"/>
      <c r="N686" s="106"/>
      <c r="O686" s="106"/>
      <c r="P686" s="102"/>
      <c r="Q686" s="17"/>
      <c r="R686" s="102"/>
      <c r="S686" s="101"/>
      <c r="T686" s="105"/>
      <c r="U686" s="105"/>
      <c r="V686" s="105"/>
      <c r="W686" s="105"/>
      <c r="X686" s="105"/>
      <c r="Y686" s="105"/>
      <c r="Z686" s="105"/>
    </row>
    <row r="687" ht="15.75" customHeight="1">
      <c r="A687" s="105"/>
      <c r="B687" s="105"/>
      <c r="C687" s="105"/>
      <c r="D687" s="105"/>
      <c r="E687" s="105"/>
      <c r="F687" s="106"/>
      <c r="G687" s="106"/>
      <c r="H687" s="17"/>
      <c r="I687" s="17"/>
      <c r="J687" s="102"/>
      <c r="K687" s="102"/>
      <c r="L687" s="101"/>
      <c r="M687" s="101"/>
      <c r="N687" s="106"/>
      <c r="O687" s="106"/>
      <c r="P687" s="102"/>
      <c r="Q687" s="17"/>
      <c r="R687" s="102"/>
      <c r="S687" s="101"/>
      <c r="T687" s="105"/>
      <c r="U687" s="105"/>
      <c r="V687" s="105"/>
      <c r="W687" s="105"/>
      <c r="X687" s="105"/>
      <c r="Y687" s="105"/>
      <c r="Z687" s="105"/>
    </row>
    <row r="688" ht="15.75" customHeight="1">
      <c r="A688" s="105"/>
      <c r="B688" s="105"/>
      <c r="C688" s="105"/>
      <c r="D688" s="105"/>
      <c r="E688" s="105"/>
      <c r="F688" s="106"/>
      <c r="G688" s="106"/>
      <c r="H688" s="17"/>
      <c r="I688" s="17"/>
      <c r="J688" s="102"/>
      <c r="K688" s="102"/>
      <c r="L688" s="101"/>
      <c r="M688" s="101"/>
      <c r="N688" s="106"/>
      <c r="O688" s="106"/>
      <c r="P688" s="102"/>
      <c r="Q688" s="17"/>
      <c r="R688" s="102"/>
      <c r="S688" s="101"/>
      <c r="T688" s="105"/>
      <c r="U688" s="105"/>
      <c r="V688" s="105"/>
      <c r="W688" s="105"/>
      <c r="X688" s="105"/>
      <c r="Y688" s="105"/>
      <c r="Z688" s="105"/>
    </row>
    <row r="689" ht="15.75" customHeight="1">
      <c r="A689" s="105"/>
      <c r="B689" s="105"/>
      <c r="C689" s="105"/>
      <c r="D689" s="105"/>
      <c r="E689" s="105"/>
      <c r="F689" s="106"/>
      <c r="G689" s="106"/>
      <c r="H689" s="17"/>
      <c r="I689" s="17"/>
      <c r="J689" s="102"/>
      <c r="K689" s="102"/>
      <c r="L689" s="101"/>
      <c r="M689" s="101"/>
      <c r="N689" s="106"/>
      <c r="O689" s="106"/>
      <c r="P689" s="102"/>
      <c r="Q689" s="17"/>
      <c r="R689" s="102"/>
      <c r="S689" s="101"/>
      <c r="T689" s="105"/>
      <c r="U689" s="105"/>
      <c r="V689" s="105"/>
      <c r="W689" s="105"/>
      <c r="X689" s="105"/>
      <c r="Y689" s="105"/>
      <c r="Z689" s="105"/>
    </row>
    <row r="690" ht="15.75" customHeight="1">
      <c r="A690" s="105"/>
      <c r="B690" s="105"/>
      <c r="C690" s="105"/>
      <c r="D690" s="105"/>
      <c r="E690" s="105"/>
      <c r="F690" s="106"/>
      <c r="G690" s="106"/>
      <c r="H690" s="17"/>
      <c r="I690" s="17"/>
      <c r="J690" s="102"/>
      <c r="K690" s="102"/>
      <c r="L690" s="101"/>
      <c r="M690" s="101"/>
      <c r="N690" s="106"/>
      <c r="O690" s="106"/>
      <c r="P690" s="102"/>
      <c r="Q690" s="17"/>
      <c r="R690" s="102"/>
      <c r="S690" s="101"/>
      <c r="T690" s="105"/>
      <c r="U690" s="105"/>
      <c r="V690" s="105"/>
      <c r="W690" s="105"/>
      <c r="X690" s="105"/>
      <c r="Y690" s="105"/>
      <c r="Z690" s="105"/>
    </row>
    <row r="691" ht="15.75" customHeight="1">
      <c r="A691" s="105"/>
      <c r="B691" s="105"/>
      <c r="C691" s="105"/>
      <c r="D691" s="105"/>
      <c r="E691" s="105"/>
      <c r="F691" s="106"/>
      <c r="G691" s="106"/>
      <c r="H691" s="17"/>
      <c r="I691" s="17"/>
      <c r="J691" s="102"/>
      <c r="K691" s="102"/>
      <c r="L691" s="101"/>
      <c r="M691" s="101"/>
      <c r="N691" s="106"/>
      <c r="O691" s="106"/>
      <c r="P691" s="102"/>
      <c r="Q691" s="17"/>
      <c r="R691" s="102"/>
      <c r="S691" s="101"/>
      <c r="T691" s="105"/>
      <c r="U691" s="105"/>
      <c r="V691" s="105"/>
      <c r="W691" s="105"/>
      <c r="X691" s="105"/>
      <c r="Y691" s="105"/>
      <c r="Z691" s="105"/>
    </row>
    <row r="692" ht="15.75" customHeight="1">
      <c r="A692" s="105"/>
      <c r="B692" s="105"/>
      <c r="C692" s="105"/>
      <c r="D692" s="105"/>
      <c r="E692" s="105"/>
      <c r="F692" s="106"/>
      <c r="G692" s="106"/>
      <c r="H692" s="17"/>
      <c r="I692" s="17"/>
      <c r="J692" s="102"/>
      <c r="K692" s="102"/>
      <c r="L692" s="101"/>
      <c r="M692" s="101"/>
      <c r="N692" s="106"/>
      <c r="O692" s="106"/>
      <c r="P692" s="102"/>
      <c r="Q692" s="17"/>
      <c r="R692" s="102"/>
      <c r="S692" s="101"/>
      <c r="T692" s="105"/>
      <c r="U692" s="105"/>
      <c r="V692" s="105"/>
      <c r="W692" s="105"/>
      <c r="X692" s="105"/>
      <c r="Y692" s="105"/>
      <c r="Z692" s="105"/>
    </row>
    <row r="693" ht="15.75" customHeight="1">
      <c r="A693" s="105"/>
      <c r="B693" s="105"/>
      <c r="C693" s="105"/>
      <c r="D693" s="105"/>
      <c r="E693" s="105"/>
      <c r="F693" s="106"/>
      <c r="G693" s="106"/>
      <c r="H693" s="17"/>
      <c r="I693" s="17"/>
      <c r="J693" s="102"/>
      <c r="K693" s="102"/>
      <c r="L693" s="101"/>
      <c r="M693" s="101"/>
      <c r="N693" s="106"/>
      <c r="O693" s="106"/>
      <c r="P693" s="102"/>
      <c r="Q693" s="17"/>
      <c r="R693" s="102"/>
      <c r="S693" s="101"/>
      <c r="T693" s="105"/>
      <c r="U693" s="105"/>
      <c r="V693" s="105"/>
      <c r="W693" s="105"/>
      <c r="X693" s="105"/>
      <c r="Y693" s="105"/>
      <c r="Z693" s="105"/>
    </row>
    <row r="694" ht="15.75" customHeight="1">
      <c r="A694" s="105"/>
      <c r="B694" s="105"/>
      <c r="C694" s="105"/>
      <c r="D694" s="105"/>
      <c r="E694" s="105"/>
      <c r="F694" s="106"/>
      <c r="G694" s="106"/>
      <c r="H694" s="17"/>
      <c r="I694" s="17"/>
      <c r="J694" s="102"/>
      <c r="K694" s="102"/>
      <c r="L694" s="101"/>
      <c r="M694" s="101"/>
      <c r="N694" s="106"/>
      <c r="O694" s="106"/>
      <c r="P694" s="102"/>
      <c r="Q694" s="17"/>
      <c r="R694" s="102"/>
      <c r="S694" s="101"/>
      <c r="T694" s="105"/>
      <c r="U694" s="105"/>
      <c r="V694" s="105"/>
      <c r="W694" s="105"/>
      <c r="X694" s="105"/>
      <c r="Y694" s="105"/>
      <c r="Z694" s="105"/>
    </row>
    <row r="695" ht="15.75" customHeight="1">
      <c r="A695" s="105"/>
      <c r="B695" s="105"/>
      <c r="C695" s="105"/>
      <c r="D695" s="105"/>
      <c r="E695" s="105"/>
      <c r="F695" s="106"/>
      <c r="G695" s="106"/>
      <c r="H695" s="17"/>
      <c r="I695" s="17"/>
      <c r="J695" s="102"/>
      <c r="K695" s="102"/>
      <c r="L695" s="101"/>
      <c r="M695" s="101"/>
      <c r="N695" s="106"/>
      <c r="O695" s="106"/>
      <c r="P695" s="102"/>
      <c r="Q695" s="17"/>
      <c r="R695" s="102"/>
      <c r="S695" s="101"/>
      <c r="T695" s="105"/>
      <c r="U695" s="105"/>
      <c r="V695" s="105"/>
      <c r="W695" s="105"/>
      <c r="X695" s="105"/>
      <c r="Y695" s="105"/>
      <c r="Z695" s="105"/>
    </row>
    <row r="696" ht="15.75" customHeight="1">
      <c r="A696" s="105"/>
      <c r="B696" s="105"/>
      <c r="C696" s="105"/>
      <c r="D696" s="105"/>
      <c r="E696" s="105"/>
      <c r="F696" s="106"/>
      <c r="G696" s="106"/>
      <c r="H696" s="17"/>
      <c r="I696" s="17"/>
      <c r="J696" s="102"/>
      <c r="K696" s="102"/>
      <c r="L696" s="101"/>
      <c r="M696" s="101"/>
      <c r="N696" s="106"/>
      <c r="O696" s="106"/>
      <c r="P696" s="102"/>
      <c r="Q696" s="17"/>
      <c r="R696" s="102"/>
      <c r="S696" s="101"/>
      <c r="T696" s="105"/>
      <c r="U696" s="105"/>
      <c r="V696" s="105"/>
      <c r="W696" s="105"/>
      <c r="X696" s="105"/>
      <c r="Y696" s="105"/>
      <c r="Z696" s="105"/>
    </row>
    <row r="697" ht="15.75" customHeight="1">
      <c r="A697" s="105"/>
      <c r="B697" s="105"/>
      <c r="C697" s="105"/>
      <c r="D697" s="105"/>
      <c r="E697" s="105"/>
      <c r="F697" s="106"/>
      <c r="G697" s="106"/>
      <c r="H697" s="17"/>
      <c r="I697" s="17"/>
      <c r="J697" s="102"/>
      <c r="K697" s="102"/>
      <c r="L697" s="101"/>
      <c r="M697" s="101"/>
      <c r="N697" s="106"/>
      <c r="O697" s="106"/>
      <c r="P697" s="102"/>
      <c r="Q697" s="17"/>
      <c r="R697" s="102"/>
      <c r="S697" s="101"/>
      <c r="T697" s="105"/>
      <c r="U697" s="105"/>
      <c r="V697" s="105"/>
      <c r="W697" s="105"/>
      <c r="X697" s="105"/>
      <c r="Y697" s="105"/>
      <c r="Z697" s="105"/>
    </row>
    <row r="698" ht="15.75" customHeight="1">
      <c r="A698" s="105"/>
      <c r="B698" s="105"/>
      <c r="C698" s="105"/>
      <c r="D698" s="105"/>
      <c r="E698" s="105"/>
      <c r="F698" s="106"/>
      <c r="G698" s="106"/>
      <c r="H698" s="17"/>
      <c r="I698" s="17"/>
      <c r="J698" s="102"/>
      <c r="K698" s="102"/>
      <c r="L698" s="101"/>
      <c r="M698" s="101"/>
      <c r="N698" s="106"/>
      <c r="O698" s="106"/>
      <c r="P698" s="102"/>
      <c r="Q698" s="17"/>
      <c r="R698" s="102"/>
      <c r="S698" s="101"/>
      <c r="T698" s="105"/>
      <c r="U698" s="105"/>
      <c r="V698" s="105"/>
      <c r="W698" s="105"/>
      <c r="X698" s="105"/>
      <c r="Y698" s="105"/>
      <c r="Z698" s="105"/>
    </row>
    <row r="699" ht="15.75" customHeight="1">
      <c r="A699" s="105"/>
      <c r="B699" s="105"/>
      <c r="C699" s="105"/>
      <c r="D699" s="105"/>
      <c r="E699" s="105"/>
      <c r="F699" s="106"/>
      <c r="G699" s="106"/>
      <c r="H699" s="17"/>
      <c r="I699" s="17"/>
      <c r="J699" s="102"/>
      <c r="K699" s="102"/>
      <c r="L699" s="101"/>
      <c r="M699" s="101"/>
      <c r="N699" s="106"/>
      <c r="O699" s="106"/>
      <c r="P699" s="102"/>
      <c r="Q699" s="17"/>
      <c r="R699" s="102"/>
      <c r="S699" s="101"/>
      <c r="T699" s="105"/>
      <c r="U699" s="105"/>
      <c r="V699" s="105"/>
      <c r="W699" s="105"/>
      <c r="X699" s="105"/>
      <c r="Y699" s="105"/>
      <c r="Z699" s="105"/>
    </row>
    <row r="700" ht="15.75" customHeight="1">
      <c r="A700" s="105"/>
      <c r="B700" s="105"/>
      <c r="C700" s="105"/>
      <c r="D700" s="105"/>
      <c r="E700" s="105"/>
      <c r="F700" s="106"/>
      <c r="G700" s="106"/>
      <c r="H700" s="17"/>
      <c r="I700" s="17"/>
      <c r="J700" s="102"/>
      <c r="K700" s="102"/>
      <c r="L700" s="101"/>
      <c r="M700" s="101"/>
      <c r="N700" s="106"/>
      <c r="O700" s="106"/>
      <c r="P700" s="102"/>
      <c r="Q700" s="17"/>
      <c r="R700" s="102"/>
      <c r="S700" s="101"/>
      <c r="T700" s="105"/>
      <c r="U700" s="105"/>
      <c r="V700" s="105"/>
      <c r="W700" s="105"/>
      <c r="X700" s="105"/>
      <c r="Y700" s="105"/>
      <c r="Z700" s="105"/>
    </row>
    <row r="701" ht="15.75" customHeight="1">
      <c r="A701" s="105"/>
      <c r="B701" s="105"/>
      <c r="C701" s="105"/>
      <c r="D701" s="105"/>
      <c r="E701" s="105"/>
      <c r="F701" s="106"/>
      <c r="G701" s="106"/>
      <c r="H701" s="17"/>
      <c r="I701" s="17"/>
      <c r="J701" s="102"/>
      <c r="K701" s="102"/>
      <c r="L701" s="101"/>
      <c r="M701" s="101"/>
      <c r="N701" s="106"/>
      <c r="O701" s="106"/>
      <c r="P701" s="102"/>
      <c r="Q701" s="17"/>
      <c r="R701" s="102"/>
      <c r="S701" s="101"/>
      <c r="T701" s="105"/>
      <c r="U701" s="105"/>
      <c r="V701" s="105"/>
      <c r="W701" s="105"/>
      <c r="X701" s="105"/>
      <c r="Y701" s="105"/>
      <c r="Z701" s="105"/>
    </row>
    <row r="702" ht="15.75" customHeight="1">
      <c r="A702" s="105"/>
      <c r="B702" s="105"/>
      <c r="C702" s="105"/>
      <c r="D702" s="105"/>
      <c r="E702" s="105"/>
      <c r="F702" s="106"/>
      <c r="G702" s="106"/>
      <c r="H702" s="17"/>
      <c r="I702" s="17"/>
      <c r="J702" s="102"/>
      <c r="K702" s="102"/>
      <c r="L702" s="101"/>
      <c r="M702" s="101"/>
      <c r="N702" s="106"/>
      <c r="O702" s="106"/>
      <c r="P702" s="102"/>
      <c r="Q702" s="17"/>
      <c r="R702" s="102"/>
      <c r="S702" s="101"/>
      <c r="T702" s="105"/>
      <c r="U702" s="105"/>
      <c r="V702" s="105"/>
      <c r="W702" s="105"/>
      <c r="X702" s="105"/>
      <c r="Y702" s="105"/>
      <c r="Z702" s="105"/>
    </row>
    <row r="703" ht="15.75" customHeight="1">
      <c r="A703" s="105"/>
      <c r="B703" s="105"/>
      <c r="C703" s="105"/>
      <c r="D703" s="105"/>
      <c r="E703" s="105"/>
      <c r="F703" s="106"/>
      <c r="G703" s="106"/>
      <c r="H703" s="17"/>
      <c r="I703" s="17"/>
      <c r="J703" s="102"/>
      <c r="K703" s="102"/>
      <c r="L703" s="101"/>
      <c r="M703" s="101"/>
      <c r="N703" s="106"/>
      <c r="O703" s="106"/>
      <c r="P703" s="102"/>
      <c r="Q703" s="17"/>
      <c r="R703" s="102"/>
      <c r="S703" s="101"/>
      <c r="T703" s="105"/>
      <c r="U703" s="105"/>
      <c r="V703" s="105"/>
      <c r="W703" s="105"/>
      <c r="X703" s="105"/>
      <c r="Y703" s="105"/>
      <c r="Z703" s="105"/>
    </row>
    <row r="704" ht="15.75" customHeight="1">
      <c r="A704" s="105"/>
      <c r="B704" s="105"/>
      <c r="C704" s="105"/>
      <c r="D704" s="105"/>
      <c r="E704" s="105"/>
      <c r="F704" s="106"/>
      <c r="G704" s="106"/>
      <c r="H704" s="17"/>
      <c r="I704" s="17"/>
      <c r="J704" s="102"/>
      <c r="K704" s="102"/>
      <c r="L704" s="101"/>
      <c r="M704" s="101"/>
      <c r="N704" s="106"/>
      <c r="O704" s="106"/>
      <c r="P704" s="102"/>
      <c r="Q704" s="17"/>
      <c r="R704" s="102"/>
      <c r="S704" s="101"/>
      <c r="T704" s="105"/>
      <c r="U704" s="105"/>
      <c r="V704" s="105"/>
      <c r="W704" s="105"/>
      <c r="X704" s="105"/>
      <c r="Y704" s="105"/>
      <c r="Z704" s="105"/>
    </row>
    <row r="705" ht="15.75" customHeight="1">
      <c r="A705" s="105"/>
      <c r="B705" s="105"/>
      <c r="C705" s="105"/>
      <c r="D705" s="105"/>
      <c r="E705" s="105"/>
      <c r="F705" s="106"/>
      <c r="G705" s="106"/>
      <c r="H705" s="17"/>
      <c r="I705" s="17"/>
      <c r="J705" s="102"/>
      <c r="K705" s="102"/>
      <c r="L705" s="101"/>
      <c r="M705" s="101"/>
      <c r="N705" s="106"/>
      <c r="O705" s="106"/>
      <c r="P705" s="102"/>
      <c r="Q705" s="17"/>
      <c r="R705" s="102"/>
      <c r="S705" s="101"/>
      <c r="T705" s="105"/>
      <c r="U705" s="105"/>
      <c r="V705" s="105"/>
      <c r="W705" s="105"/>
      <c r="X705" s="105"/>
      <c r="Y705" s="105"/>
      <c r="Z705" s="105"/>
    </row>
    <row r="706" ht="15.75" customHeight="1">
      <c r="A706" s="105"/>
      <c r="B706" s="105"/>
      <c r="C706" s="105"/>
      <c r="D706" s="105"/>
      <c r="E706" s="105"/>
      <c r="F706" s="106"/>
      <c r="G706" s="106"/>
      <c r="H706" s="17"/>
      <c r="I706" s="17"/>
      <c r="J706" s="102"/>
      <c r="K706" s="102"/>
      <c r="L706" s="101"/>
      <c r="M706" s="101"/>
      <c r="N706" s="106"/>
      <c r="O706" s="106"/>
      <c r="P706" s="102"/>
      <c r="Q706" s="17"/>
      <c r="R706" s="102"/>
      <c r="S706" s="101"/>
      <c r="T706" s="105"/>
      <c r="U706" s="105"/>
      <c r="V706" s="105"/>
      <c r="W706" s="105"/>
      <c r="X706" s="105"/>
      <c r="Y706" s="105"/>
      <c r="Z706" s="105"/>
    </row>
    <row r="707" ht="15.75" customHeight="1">
      <c r="A707" s="105"/>
      <c r="B707" s="105"/>
      <c r="C707" s="105"/>
      <c r="D707" s="105"/>
      <c r="E707" s="105"/>
      <c r="F707" s="106"/>
      <c r="G707" s="106"/>
      <c r="H707" s="17"/>
      <c r="I707" s="17"/>
      <c r="J707" s="102"/>
      <c r="K707" s="102"/>
      <c r="L707" s="101"/>
      <c r="M707" s="101"/>
      <c r="N707" s="106"/>
      <c r="O707" s="106"/>
      <c r="P707" s="102"/>
      <c r="Q707" s="17"/>
      <c r="R707" s="102"/>
      <c r="S707" s="101"/>
      <c r="T707" s="105"/>
      <c r="U707" s="105"/>
      <c r="V707" s="105"/>
      <c r="W707" s="105"/>
      <c r="X707" s="105"/>
      <c r="Y707" s="105"/>
      <c r="Z707" s="105"/>
    </row>
    <row r="708" ht="15.75" customHeight="1">
      <c r="A708" s="105"/>
      <c r="B708" s="105"/>
      <c r="C708" s="105"/>
      <c r="D708" s="105"/>
      <c r="E708" s="105"/>
      <c r="F708" s="106"/>
      <c r="G708" s="106"/>
      <c r="H708" s="17"/>
      <c r="I708" s="17"/>
      <c r="J708" s="102"/>
      <c r="K708" s="102"/>
      <c r="L708" s="101"/>
      <c r="M708" s="101"/>
      <c r="N708" s="106"/>
      <c r="O708" s="106"/>
      <c r="P708" s="102"/>
      <c r="Q708" s="17"/>
      <c r="R708" s="102"/>
      <c r="S708" s="101"/>
      <c r="T708" s="105"/>
      <c r="U708" s="105"/>
      <c r="V708" s="105"/>
      <c r="W708" s="105"/>
      <c r="X708" s="105"/>
      <c r="Y708" s="105"/>
      <c r="Z708" s="105"/>
    </row>
    <row r="709" ht="15.75" customHeight="1">
      <c r="A709" s="105"/>
      <c r="B709" s="105"/>
      <c r="C709" s="105"/>
      <c r="D709" s="105"/>
      <c r="E709" s="105"/>
      <c r="F709" s="106"/>
      <c r="G709" s="106"/>
      <c r="H709" s="17"/>
      <c r="I709" s="17"/>
      <c r="J709" s="102"/>
      <c r="K709" s="102"/>
      <c r="L709" s="101"/>
      <c r="M709" s="101"/>
      <c r="N709" s="106"/>
      <c r="O709" s="106"/>
      <c r="P709" s="102"/>
      <c r="Q709" s="17"/>
      <c r="R709" s="102"/>
      <c r="S709" s="101"/>
      <c r="T709" s="105"/>
      <c r="U709" s="105"/>
      <c r="V709" s="105"/>
      <c r="W709" s="105"/>
      <c r="X709" s="105"/>
      <c r="Y709" s="105"/>
      <c r="Z709" s="105"/>
    </row>
    <row r="710" ht="15.75" customHeight="1">
      <c r="A710" s="105"/>
      <c r="B710" s="105"/>
      <c r="C710" s="105"/>
      <c r="D710" s="105"/>
      <c r="E710" s="105"/>
      <c r="F710" s="106"/>
      <c r="G710" s="106"/>
      <c r="H710" s="17"/>
      <c r="I710" s="17"/>
      <c r="J710" s="102"/>
      <c r="K710" s="102"/>
      <c r="L710" s="101"/>
      <c r="M710" s="101"/>
      <c r="N710" s="106"/>
      <c r="O710" s="106"/>
      <c r="P710" s="102"/>
      <c r="Q710" s="17"/>
      <c r="R710" s="102"/>
      <c r="S710" s="101"/>
      <c r="T710" s="105"/>
      <c r="U710" s="105"/>
      <c r="V710" s="105"/>
      <c r="W710" s="105"/>
      <c r="X710" s="105"/>
      <c r="Y710" s="105"/>
      <c r="Z710" s="105"/>
    </row>
    <row r="711" ht="15.75" customHeight="1">
      <c r="A711" s="105"/>
      <c r="B711" s="105"/>
      <c r="C711" s="105"/>
      <c r="D711" s="105"/>
      <c r="E711" s="105"/>
      <c r="F711" s="106"/>
      <c r="G711" s="106"/>
      <c r="H711" s="17"/>
      <c r="I711" s="17"/>
      <c r="J711" s="102"/>
      <c r="K711" s="102"/>
      <c r="L711" s="101"/>
      <c r="M711" s="101"/>
      <c r="N711" s="106"/>
      <c r="O711" s="106"/>
      <c r="P711" s="102"/>
      <c r="Q711" s="17"/>
      <c r="R711" s="102"/>
      <c r="S711" s="101"/>
      <c r="T711" s="105"/>
      <c r="U711" s="105"/>
      <c r="V711" s="105"/>
      <c r="W711" s="105"/>
      <c r="X711" s="105"/>
      <c r="Y711" s="105"/>
      <c r="Z711" s="105"/>
    </row>
    <row r="712" ht="15.75" customHeight="1">
      <c r="A712" s="105"/>
      <c r="B712" s="105"/>
      <c r="C712" s="105"/>
      <c r="D712" s="105"/>
      <c r="E712" s="105"/>
      <c r="F712" s="106"/>
      <c r="G712" s="106"/>
      <c r="H712" s="17"/>
      <c r="I712" s="17"/>
      <c r="J712" s="102"/>
      <c r="K712" s="102"/>
      <c r="L712" s="101"/>
      <c r="M712" s="101"/>
      <c r="N712" s="106"/>
      <c r="O712" s="106"/>
      <c r="P712" s="102"/>
      <c r="Q712" s="17"/>
      <c r="R712" s="102"/>
      <c r="S712" s="101"/>
      <c r="T712" s="105"/>
      <c r="U712" s="105"/>
      <c r="V712" s="105"/>
      <c r="W712" s="105"/>
      <c r="X712" s="105"/>
      <c r="Y712" s="105"/>
      <c r="Z712" s="105"/>
    </row>
    <row r="713" ht="15.75" customHeight="1">
      <c r="A713" s="105"/>
      <c r="B713" s="105"/>
      <c r="C713" s="105"/>
      <c r="D713" s="105"/>
      <c r="E713" s="105"/>
      <c r="F713" s="106"/>
      <c r="G713" s="106"/>
      <c r="H713" s="17"/>
      <c r="I713" s="17"/>
      <c r="J713" s="102"/>
      <c r="K713" s="102"/>
      <c r="L713" s="101"/>
      <c r="M713" s="101"/>
      <c r="N713" s="106"/>
      <c r="O713" s="106"/>
      <c r="P713" s="102"/>
      <c r="Q713" s="17"/>
      <c r="R713" s="102"/>
      <c r="S713" s="101"/>
      <c r="T713" s="105"/>
      <c r="U713" s="105"/>
      <c r="V713" s="105"/>
      <c r="W713" s="105"/>
      <c r="X713" s="105"/>
      <c r="Y713" s="105"/>
      <c r="Z713" s="105"/>
    </row>
    <row r="714" ht="15.75" customHeight="1">
      <c r="A714" s="105"/>
      <c r="B714" s="105"/>
      <c r="C714" s="105"/>
      <c r="D714" s="105"/>
      <c r="E714" s="105"/>
      <c r="F714" s="106"/>
      <c r="G714" s="106"/>
      <c r="H714" s="17"/>
      <c r="I714" s="17"/>
      <c r="J714" s="102"/>
      <c r="K714" s="102"/>
      <c r="L714" s="101"/>
      <c r="M714" s="101"/>
      <c r="N714" s="106"/>
      <c r="O714" s="106"/>
      <c r="P714" s="102"/>
      <c r="Q714" s="17"/>
      <c r="R714" s="102"/>
      <c r="S714" s="101"/>
      <c r="T714" s="105"/>
      <c r="U714" s="105"/>
      <c r="V714" s="105"/>
      <c r="W714" s="105"/>
      <c r="X714" s="105"/>
      <c r="Y714" s="105"/>
      <c r="Z714" s="105"/>
    </row>
    <row r="715" ht="15.75" customHeight="1">
      <c r="A715" s="105"/>
      <c r="B715" s="105"/>
      <c r="C715" s="105"/>
      <c r="D715" s="105"/>
      <c r="E715" s="105"/>
      <c r="F715" s="106"/>
      <c r="G715" s="106"/>
      <c r="H715" s="17"/>
      <c r="I715" s="17"/>
      <c r="J715" s="102"/>
      <c r="K715" s="102"/>
      <c r="L715" s="101"/>
      <c r="M715" s="101"/>
      <c r="N715" s="106"/>
      <c r="O715" s="106"/>
      <c r="P715" s="102"/>
      <c r="Q715" s="17"/>
      <c r="R715" s="102"/>
      <c r="S715" s="101"/>
      <c r="T715" s="105"/>
      <c r="U715" s="105"/>
      <c r="V715" s="105"/>
      <c r="W715" s="105"/>
      <c r="X715" s="105"/>
      <c r="Y715" s="105"/>
      <c r="Z715" s="105"/>
    </row>
    <row r="716" ht="15.75" customHeight="1">
      <c r="A716" s="105"/>
      <c r="B716" s="105"/>
      <c r="C716" s="105"/>
      <c r="D716" s="105"/>
      <c r="E716" s="105"/>
      <c r="F716" s="106"/>
      <c r="G716" s="106"/>
      <c r="H716" s="17"/>
      <c r="I716" s="17"/>
      <c r="J716" s="102"/>
      <c r="K716" s="102"/>
      <c r="L716" s="101"/>
      <c r="M716" s="101"/>
      <c r="N716" s="106"/>
      <c r="O716" s="106"/>
      <c r="P716" s="102"/>
      <c r="Q716" s="17"/>
      <c r="R716" s="102"/>
      <c r="S716" s="101"/>
      <c r="T716" s="105"/>
      <c r="U716" s="105"/>
      <c r="V716" s="105"/>
      <c r="W716" s="105"/>
      <c r="X716" s="105"/>
      <c r="Y716" s="105"/>
      <c r="Z716" s="105"/>
    </row>
    <row r="717" ht="15.75" customHeight="1">
      <c r="A717" s="105"/>
      <c r="B717" s="105"/>
      <c r="C717" s="105"/>
      <c r="D717" s="105"/>
      <c r="E717" s="105"/>
      <c r="F717" s="106"/>
      <c r="G717" s="106"/>
      <c r="H717" s="17"/>
      <c r="I717" s="17"/>
      <c r="J717" s="102"/>
      <c r="K717" s="102"/>
      <c r="L717" s="101"/>
      <c r="M717" s="101"/>
      <c r="N717" s="106"/>
      <c r="O717" s="106"/>
      <c r="P717" s="102"/>
      <c r="Q717" s="17"/>
      <c r="R717" s="102"/>
      <c r="S717" s="101"/>
      <c r="T717" s="105"/>
      <c r="U717" s="105"/>
      <c r="V717" s="105"/>
      <c r="W717" s="105"/>
      <c r="X717" s="105"/>
      <c r="Y717" s="105"/>
      <c r="Z717" s="105"/>
    </row>
    <row r="718" ht="15.75" customHeight="1">
      <c r="A718" s="105"/>
      <c r="B718" s="105"/>
      <c r="C718" s="105"/>
      <c r="D718" s="105"/>
      <c r="E718" s="105"/>
      <c r="F718" s="106"/>
      <c r="G718" s="106"/>
      <c r="H718" s="17"/>
      <c r="I718" s="17"/>
      <c r="J718" s="102"/>
      <c r="K718" s="102"/>
      <c r="L718" s="101"/>
      <c r="M718" s="101"/>
      <c r="N718" s="106"/>
      <c r="O718" s="106"/>
      <c r="P718" s="102"/>
      <c r="Q718" s="17"/>
      <c r="R718" s="102"/>
      <c r="S718" s="101"/>
      <c r="T718" s="105"/>
      <c r="U718" s="105"/>
      <c r="V718" s="105"/>
      <c r="W718" s="105"/>
      <c r="X718" s="105"/>
      <c r="Y718" s="105"/>
      <c r="Z718" s="105"/>
    </row>
    <row r="719" ht="15.75" customHeight="1">
      <c r="A719" s="105"/>
      <c r="B719" s="105"/>
      <c r="C719" s="105"/>
      <c r="D719" s="105"/>
      <c r="E719" s="105"/>
      <c r="F719" s="106"/>
      <c r="G719" s="106"/>
      <c r="H719" s="17"/>
      <c r="I719" s="17"/>
      <c r="J719" s="102"/>
      <c r="K719" s="102"/>
      <c r="L719" s="101"/>
      <c r="M719" s="101"/>
      <c r="N719" s="106"/>
      <c r="O719" s="106"/>
      <c r="P719" s="102"/>
      <c r="Q719" s="17"/>
      <c r="R719" s="102"/>
      <c r="S719" s="101"/>
      <c r="T719" s="105"/>
      <c r="U719" s="105"/>
      <c r="V719" s="105"/>
      <c r="W719" s="105"/>
      <c r="X719" s="105"/>
      <c r="Y719" s="105"/>
      <c r="Z719" s="105"/>
    </row>
    <row r="720" ht="15.75" customHeight="1">
      <c r="A720" s="105"/>
      <c r="B720" s="105"/>
      <c r="C720" s="105"/>
      <c r="D720" s="105"/>
      <c r="E720" s="105"/>
      <c r="F720" s="106"/>
      <c r="G720" s="106"/>
      <c r="H720" s="17"/>
      <c r="I720" s="17"/>
      <c r="J720" s="102"/>
      <c r="K720" s="102"/>
      <c r="L720" s="101"/>
      <c r="M720" s="101"/>
      <c r="N720" s="106"/>
      <c r="O720" s="106"/>
      <c r="P720" s="102"/>
      <c r="Q720" s="17"/>
      <c r="R720" s="102"/>
      <c r="S720" s="101"/>
      <c r="T720" s="105"/>
      <c r="U720" s="105"/>
      <c r="V720" s="105"/>
      <c r="W720" s="105"/>
      <c r="X720" s="105"/>
      <c r="Y720" s="105"/>
      <c r="Z720" s="105"/>
    </row>
    <row r="721" ht="15.75" customHeight="1">
      <c r="A721" s="105"/>
      <c r="B721" s="105"/>
      <c r="C721" s="105"/>
      <c r="D721" s="105"/>
      <c r="E721" s="105"/>
      <c r="F721" s="106"/>
      <c r="G721" s="106"/>
      <c r="H721" s="17"/>
      <c r="I721" s="17"/>
      <c r="J721" s="102"/>
      <c r="K721" s="102"/>
      <c r="L721" s="101"/>
      <c r="M721" s="101"/>
      <c r="N721" s="106"/>
      <c r="O721" s="106"/>
      <c r="P721" s="102"/>
      <c r="Q721" s="17"/>
      <c r="R721" s="102"/>
      <c r="S721" s="101"/>
      <c r="T721" s="105"/>
      <c r="U721" s="105"/>
      <c r="V721" s="105"/>
      <c r="W721" s="105"/>
      <c r="X721" s="105"/>
      <c r="Y721" s="105"/>
      <c r="Z721" s="105"/>
    </row>
    <row r="722" ht="15.75" customHeight="1">
      <c r="A722" s="105"/>
      <c r="B722" s="105"/>
      <c r="C722" s="105"/>
      <c r="D722" s="105"/>
      <c r="E722" s="105"/>
      <c r="F722" s="106"/>
      <c r="G722" s="106"/>
      <c r="H722" s="17"/>
      <c r="I722" s="17"/>
      <c r="J722" s="102"/>
      <c r="K722" s="102"/>
      <c r="L722" s="101"/>
      <c r="M722" s="101"/>
      <c r="N722" s="106"/>
      <c r="O722" s="106"/>
      <c r="P722" s="102"/>
      <c r="Q722" s="17"/>
      <c r="R722" s="102"/>
      <c r="S722" s="101"/>
      <c r="T722" s="105"/>
      <c r="U722" s="105"/>
      <c r="V722" s="105"/>
      <c r="W722" s="105"/>
      <c r="X722" s="105"/>
      <c r="Y722" s="105"/>
      <c r="Z722" s="105"/>
    </row>
    <row r="723" ht="15.75" customHeight="1">
      <c r="A723" s="105"/>
      <c r="B723" s="105"/>
      <c r="C723" s="105"/>
      <c r="D723" s="105"/>
      <c r="E723" s="105"/>
      <c r="F723" s="106"/>
      <c r="G723" s="106"/>
      <c r="H723" s="17"/>
      <c r="I723" s="17"/>
      <c r="J723" s="102"/>
      <c r="K723" s="102"/>
      <c r="L723" s="101"/>
      <c r="M723" s="101"/>
      <c r="N723" s="106"/>
      <c r="O723" s="106"/>
      <c r="P723" s="102"/>
      <c r="Q723" s="17"/>
      <c r="R723" s="102"/>
      <c r="S723" s="101"/>
      <c r="T723" s="105"/>
      <c r="U723" s="105"/>
      <c r="V723" s="105"/>
      <c r="W723" s="105"/>
      <c r="X723" s="105"/>
      <c r="Y723" s="105"/>
      <c r="Z723" s="105"/>
    </row>
    <row r="724" ht="15.75" customHeight="1">
      <c r="A724" s="105"/>
      <c r="B724" s="105"/>
      <c r="C724" s="105"/>
      <c r="D724" s="105"/>
      <c r="E724" s="105"/>
      <c r="F724" s="106"/>
      <c r="G724" s="106"/>
      <c r="H724" s="17"/>
      <c r="I724" s="17"/>
      <c r="J724" s="102"/>
      <c r="K724" s="102"/>
      <c r="L724" s="101"/>
      <c r="M724" s="101"/>
      <c r="N724" s="106"/>
      <c r="O724" s="106"/>
      <c r="P724" s="102"/>
      <c r="Q724" s="17"/>
      <c r="R724" s="102"/>
      <c r="S724" s="101"/>
      <c r="T724" s="105"/>
      <c r="U724" s="105"/>
      <c r="V724" s="105"/>
      <c r="W724" s="105"/>
      <c r="X724" s="105"/>
      <c r="Y724" s="105"/>
      <c r="Z724" s="105"/>
    </row>
    <row r="725" ht="15.75" customHeight="1">
      <c r="A725" s="105"/>
      <c r="B725" s="105"/>
      <c r="C725" s="105"/>
      <c r="D725" s="105"/>
      <c r="E725" s="105"/>
      <c r="F725" s="106"/>
      <c r="G725" s="106"/>
      <c r="H725" s="17"/>
      <c r="I725" s="17"/>
      <c r="J725" s="102"/>
      <c r="K725" s="102"/>
      <c r="L725" s="101"/>
      <c r="M725" s="101"/>
      <c r="N725" s="106"/>
      <c r="O725" s="106"/>
      <c r="P725" s="102"/>
      <c r="Q725" s="17"/>
      <c r="R725" s="102"/>
      <c r="S725" s="101"/>
      <c r="T725" s="105"/>
      <c r="U725" s="105"/>
      <c r="V725" s="105"/>
      <c r="W725" s="105"/>
      <c r="X725" s="105"/>
      <c r="Y725" s="105"/>
      <c r="Z725" s="105"/>
    </row>
    <row r="726" ht="15.75" customHeight="1">
      <c r="A726" s="105"/>
      <c r="B726" s="105"/>
      <c r="C726" s="105"/>
      <c r="D726" s="105"/>
      <c r="E726" s="105"/>
      <c r="F726" s="106"/>
      <c r="G726" s="106"/>
      <c r="H726" s="17"/>
      <c r="I726" s="17"/>
      <c r="J726" s="102"/>
      <c r="K726" s="102"/>
      <c r="L726" s="101"/>
      <c r="M726" s="101"/>
      <c r="N726" s="106"/>
      <c r="O726" s="106"/>
      <c r="P726" s="102"/>
      <c r="Q726" s="17"/>
      <c r="R726" s="102"/>
      <c r="S726" s="101"/>
      <c r="T726" s="105"/>
      <c r="U726" s="105"/>
      <c r="V726" s="105"/>
      <c r="W726" s="105"/>
      <c r="X726" s="105"/>
      <c r="Y726" s="105"/>
      <c r="Z726" s="105"/>
    </row>
    <row r="727" ht="15.75" customHeight="1">
      <c r="A727" s="105"/>
      <c r="B727" s="105"/>
      <c r="C727" s="105"/>
      <c r="D727" s="105"/>
      <c r="E727" s="105"/>
      <c r="F727" s="106"/>
      <c r="G727" s="106"/>
      <c r="H727" s="17"/>
      <c r="I727" s="17"/>
      <c r="J727" s="102"/>
      <c r="K727" s="102"/>
      <c r="L727" s="101"/>
      <c r="M727" s="101"/>
      <c r="N727" s="106"/>
      <c r="O727" s="106"/>
      <c r="P727" s="102"/>
      <c r="Q727" s="17"/>
      <c r="R727" s="102"/>
      <c r="S727" s="101"/>
      <c r="T727" s="105"/>
      <c r="U727" s="105"/>
      <c r="V727" s="105"/>
      <c r="W727" s="105"/>
      <c r="X727" s="105"/>
      <c r="Y727" s="105"/>
      <c r="Z727" s="105"/>
    </row>
    <row r="728" ht="15.75" customHeight="1">
      <c r="A728" s="105"/>
      <c r="B728" s="105"/>
      <c r="C728" s="105"/>
      <c r="D728" s="105"/>
      <c r="E728" s="105"/>
      <c r="F728" s="106"/>
      <c r="G728" s="106"/>
      <c r="H728" s="17"/>
      <c r="I728" s="17"/>
      <c r="J728" s="102"/>
      <c r="K728" s="102"/>
      <c r="L728" s="101"/>
      <c r="M728" s="101"/>
      <c r="N728" s="106"/>
      <c r="O728" s="106"/>
      <c r="P728" s="102"/>
      <c r="Q728" s="17"/>
      <c r="R728" s="102"/>
      <c r="S728" s="101"/>
      <c r="T728" s="105"/>
      <c r="U728" s="105"/>
      <c r="V728" s="105"/>
      <c r="W728" s="105"/>
      <c r="X728" s="105"/>
      <c r="Y728" s="105"/>
      <c r="Z728" s="105"/>
    </row>
    <row r="729" ht="15.75" customHeight="1">
      <c r="A729" s="105"/>
      <c r="B729" s="105"/>
      <c r="C729" s="105"/>
      <c r="D729" s="105"/>
      <c r="E729" s="105"/>
      <c r="F729" s="106"/>
      <c r="G729" s="106"/>
      <c r="H729" s="17"/>
      <c r="I729" s="17"/>
      <c r="J729" s="102"/>
      <c r="K729" s="102"/>
      <c r="L729" s="101"/>
      <c r="M729" s="101"/>
      <c r="N729" s="106"/>
      <c r="O729" s="106"/>
      <c r="P729" s="102"/>
      <c r="Q729" s="17"/>
      <c r="R729" s="102"/>
      <c r="S729" s="101"/>
      <c r="T729" s="105"/>
      <c r="U729" s="105"/>
      <c r="V729" s="105"/>
      <c r="W729" s="105"/>
      <c r="X729" s="105"/>
      <c r="Y729" s="105"/>
      <c r="Z729" s="105"/>
    </row>
    <row r="730" ht="15.75" customHeight="1">
      <c r="A730" s="105"/>
      <c r="B730" s="105"/>
      <c r="C730" s="105"/>
      <c r="D730" s="105"/>
      <c r="E730" s="105"/>
      <c r="F730" s="106"/>
      <c r="G730" s="106"/>
      <c r="H730" s="17"/>
      <c r="I730" s="17"/>
      <c r="J730" s="102"/>
      <c r="K730" s="102"/>
      <c r="L730" s="101"/>
      <c r="M730" s="101"/>
      <c r="N730" s="106"/>
      <c r="O730" s="106"/>
      <c r="P730" s="102"/>
      <c r="Q730" s="17"/>
      <c r="R730" s="102"/>
      <c r="S730" s="101"/>
      <c r="T730" s="105"/>
      <c r="U730" s="105"/>
      <c r="V730" s="105"/>
      <c r="W730" s="105"/>
      <c r="X730" s="105"/>
      <c r="Y730" s="105"/>
      <c r="Z730" s="105"/>
    </row>
    <row r="731" ht="15.75" customHeight="1">
      <c r="A731" s="105"/>
      <c r="B731" s="105"/>
      <c r="C731" s="105"/>
      <c r="D731" s="105"/>
      <c r="E731" s="105"/>
      <c r="F731" s="106"/>
      <c r="G731" s="106"/>
      <c r="H731" s="17"/>
      <c r="I731" s="17"/>
      <c r="J731" s="102"/>
      <c r="K731" s="102"/>
      <c r="L731" s="101"/>
      <c r="M731" s="101"/>
      <c r="N731" s="106"/>
      <c r="O731" s="106"/>
      <c r="P731" s="102"/>
      <c r="Q731" s="17"/>
      <c r="R731" s="102"/>
      <c r="S731" s="101"/>
      <c r="T731" s="105"/>
      <c r="U731" s="105"/>
      <c r="V731" s="105"/>
      <c r="W731" s="105"/>
      <c r="X731" s="105"/>
      <c r="Y731" s="105"/>
      <c r="Z731" s="105"/>
    </row>
    <row r="732" ht="15.75" customHeight="1">
      <c r="A732" s="105"/>
      <c r="B732" s="105"/>
      <c r="C732" s="105"/>
      <c r="D732" s="105"/>
      <c r="E732" s="105"/>
      <c r="F732" s="106"/>
      <c r="G732" s="106"/>
      <c r="H732" s="17"/>
      <c r="I732" s="17"/>
      <c r="J732" s="102"/>
      <c r="K732" s="102"/>
      <c r="L732" s="101"/>
      <c r="M732" s="101"/>
      <c r="N732" s="106"/>
      <c r="O732" s="106"/>
      <c r="P732" s="102"/>
      <c r="Q732" s="17"/>
      <c r="R732" s="102"/>
      <c r="S732" s="101"/>
      <c r="T732" s="105"/>
      <c r="U732" s="105"/>
      <c r="V732" s="105"/>
      <c r="W732" s="105"/>
      <c r="X732" s="105"/>
      <c r="Y732" s="105"/>
      <c r="Z732" s="105"/>
    </row>
    <row r="733" ht="15.75" customHeight="1">
      <c r="A733" s="105"/>
      <c r="B733" s="105"/>
      <c r="C733" s="105"/>
      <c r="D733" s="105"/>
      <c r="E733" s="105"/>
      <c r="F733" s="106"/>
      <c r="G733" s="106"/>
      <c r="H733" s="17"/>
      <c r="I733" s="17"/>
      <c r="J733" s="102"/>
      <c r="K733" s="102"/>
      <c r="L733" s="101"/>
      <c r="M733" s="101"/>
      <c r="N733" s="106"/>
      <c r="O733" s="106"/>
      <c r="P733" s="102"/>
      <c r="Q733" s="17"/>
      <c r="R733" s="102"/>
      <c r="S733" s="101"/>
      <c r="T733" s="105"/>
      <c r="U733" s="105"/>
      <c r="V733" s="105"/>
      <c r="W733" s="105"/>
      <c r="X733" s="105"/>
      <c r="Y733" s="105"/>
      <c r="Z733" s="105"/>
    </row>
    <row r="734" ht="15.75" customHeight="1">
      <c r="A734" s="105"/>
      <c r="B734" s="105"/>
      <c r="C734" s="105"/>
      <c r="D734" s="105"/>
      <c r="E734" s="105"/>
      <c r="F734" s="106"/>
      <c r="G734" s="106"/>
      <c r="H734" s="17"/>
      <c r="I734" s="17"/>
      <c r="J734" s="102"/>
      <c r="K734" s="102"/>
      <c r="L734" s="101"/>
      <c r="M734" s="101"/>
      <c r="N734" s="106"/>
      <c r="O734" s="106"/>
      <c r="P734" s="102"/>
      <c r="Q734" s="17"/>
      <c r="R734" s="102"/>
      <c r="S734" s="101"/>
      <c r="T734" s="105"/>
      <c r="U734" s="105"/>
      <c r="V734" s="105"/>
      <c r="W734" s="105"/>
      <c r="X734" s="105"/>
      <c r="Y734" s="105"/>
      <c r="Z734" s="105"/>
    </row>
    <row r="735" ht="15.75" customHeight="1">
      <c r="A735" s="105"/>
      <c r="B735" s="105"/>
      <c r="C735" s="105"/>
      <c r="D735" s="105"/>
      <c r="E735" s="105"/>
      <c r="F735" s="106"/>
      <c r="G735" s="106"/>
      <c r="H735" s="17"/>
      <c r="I735" s="17"/>
      <c r="J735" s="102"/>
      <c r="K735" s="102"/>
      <c r="L735" s="101"/>
      <c r="M735" s="101"/>
      <c r="N735" s="106"/>
      <c r="O735" s="106"/>
      <c r="P735" s="102"/>
      <c r="Q735" s="17"/>
      <c r="R735" s="102"/>
      <c r="S735" s="101"/>
      <c r="T735" s="105"/>
      <c r="U735" s="105"/>
      <c r="V735" s="105"/>
      <c r="W735" s="105"/>
      <c r="X735" s="105"/>
      <c r="Y735" s="105"/>
      <c r="Z735" s="105"/>
    </row>
    <row r="736" ht="15.75" customHeight="1">
      <c r="A736" s="105"/>
      <c r="B736" s="105"/>
      <c r="C736" s="105"/>
      <c r="D736" s="105"/>
      <c r="E736" s="105"/>
      <c r="F736" s="106"/>
      <c r="G736" s="106"/>
      <c r="H736" s="17"/>
      <c r="I736" s="17"/>
      <c r="J736" s="102"/>
      <c r="K736" s="102"/>
      <c r="L736" s="101"/>
      <c r="M736" s="101"/>
      <c r="N736" s="106"/>
      <c r="O736" s="106"/>
      <c r="P736" s="102"/>
      <c r="Q736" s="17"/>
      <c r="R736" s="102"/>
      <c r="S736" s="101"/>
      <c r="T736" s="105"/>
      <c r="U736" s="105"/>
      <c r="V736" s="105"/>
      <c r="W736" s="105"/>
      <c r="X736" s="105"/>
      <c r="Y736" s="105"/>
      <c r="Z736" s="105"/>
    </row>
    <row r="737" ht="15.75" customHeight="1">
      <c r="A737" s="105"/>
      <c r="B737" s="105"/>
      <c r="C737" s="105"/>
      <c r="D737" s="105"/>
      <c r="E737" s="105"/>
      <c r="F737" s="106"/>
      <c r="G737" s="106"/>
      <c r="H737" s="17"/>
      <c r="I737" s="17"/>
      <c r="J737" s="102"/>
      <c r="K737" s="102"/>
      <c r="L737" s="101"/>
      <c r="M737" s="101"/>
      <c r="N737" s="106"/>
      <c r="O737" s="106"/>
      <c r="P737" s="102"/>
      <c r="Q737" s="17"/>
      <c r="R737" s="102"/>
      <c r="S737" s="101"/>
      <c r="T737" s="105"/>
      <c r="U737" s="105"/>
      <c r="V737" s="105"/>
      <c r="W737" s="105"/>
      <c r="X737" s="105"/>
      <c r="Y737" s="105"/>
      <c r="Z737" s="105"/>
    </row>
    <row r="738" ht="15.75" customHeight="1">
      <c r="A738" s="105"/>
      <c r="B738" s="105"/>
      <c r="C738" s="105"/>
      <c r="D738" s="105"/>
      <c r="E738" s="105"/>
      <c r="F738" s="106"/>
      <c r="G738" s="106"/>
      <c r="H738" s="17"/>
      <c r="I738" s="17"/>
      <c r="J738" s="102"/>
      <c r="K738" s="102"/>
      <c r="L738" s="101"/>
      <c r="M738" s="101"/>
      <c r="N738" s="106"/>
      <c r="O738" s="106"/>
      <c r="P738" s="102"/>
      <c r="Q738" s="17"/>
      <c r="R738" s="102"/>
      <c r="S738" s="101"/>
      <c r="T738" s="105"/>
      <c r="U738" s="105"/>
      <c r="V738" s="105"/>
      <c r="W738" s="105"/>
      <c r="X738" s="105"/>
      <c r="Y738" s="105"/>
      <c r="Z738" s="105"/>
    </row>
    <row r="739" ht="15.75" customHeight="1">
      <c r="A739" s="105"/>
      <c r="B739" s="105"/>
      <c r="C739" s="105"/>
      <c r="D739" s="105"/>
      <c r="E739" s="105"/>
      <c r="F739" s="106"/>
      <c r="G739" s="106"/>
      <c r="H739" s="17"/>
      <c r="I739" s="17"/>
      <c r="J739" s="102"/>
      <c r="K739" s="102"/>
      <c r="L739" s="101"/>
      <c r="M739" s="101"/>
      <c r="N739" s="106"/>
      <c r="O739" s="106"/>
      <c r="P739" s="102"/>
      <c r="Q739" s="17"/>
      <c r="R739" s="102"/>
      <c r="S739" s="101"/>
      <c r="T739" s="105"/>
      <c r="U739" s="105"/>
      <c r="V739" s="105"/>
      <c r="W739" s="105"/>
      <c r="X739" s="105"/>
      <c r="Y739" s="105"/>
      <c r="Z739" s="105"/>
    </row>
    <row r="740" ht="15.75" customHeight="1">
      <c r="A740" s="105"/>
      <c r="B740" s="105"/>
      <c r="C740" s="105"/>
      <c r="D740" s="105"/>
      <c r="E740" s="105"/>
      <c r="F740" s="106"/>
      <c r="G740" s="106"/>
      <c r="H740" s="17"/>
      <c r="I740" s="17"/>
      <c r="J740" s="102"/>
      <c r="K740" s="102"/>
      <c r="L740" s="101"/>
      <c r="M740" s="101"/>
      <c r="N740" s="106"/>
      <c r="O740" s="106"/>
      <c r="P740" s="102"/>
      <c r="Q740" s="17"/>
      <c r="R740" s="102"/>
      <c r="S740" s="101"/>
      <c r="T740" s="105"/>
      <c r="U740" s="105"/>
      <c r="V740" s="105"/>
      <c r="W740" s="105"/>
      <c r="X740" s="105"/>
      <c r="Y740" s="105"/>
      <c r="Z740" s="105"/>
    </row>
    <row r="741" ht="15.75" customHeight="1">
      <c r="A741" s="105"/>
      <c r="B741" s="105"/>
      <c r="C741" s="105"/>
      <c r="D741" s="105"/>
      <c r="E741" s="105"/>
      <c r="F741" s="106"/>
      <c r="G741" s="106"/>
      <c r="H741" s="17"/>
      <c r="I741" s="17"/>
      <c r="J741" s="102"/>
      <c r="K741" s="102"/>
      <c r="L741" s="101"/>
      <c r="M741" s="101"/>
      <c r="N741" s="106"/>
      <c r="O741" s="106"/>
      <c r="P741" s="102"/>
      <c r="Q741" s="17"/>
      <c r="R741" s="102"/>
      <c r="S741" s="101"/>
      <c r="T741" s="105"/>
      <c r="U741" s="105"/>
      <c r="V741" s="105"/>
      <c r="W741" s="105"/>
      <c r="X741" s="105"/>
      <c r="Y741" s="105"/>
      <c r="Z741" s="105"/>
    </row>
    <row r="742" ht="15.75" customHeight="1">
      <c r="A742" s="105"/>
      <c r="B742" s="105"/>
      <c r="C742" s="105"/>
      <c r="D742" s="105"/>
      <c r="E742" s="105"/>
      <c r="F742" s="106"/>
      <c r="G742" s="106"/>
      <c r="H742" s="17"/>
      <c r="I742" s="17"/>
      <c r="J742" s="102"/>
      <c r="K742" s="102"/>
      <c r="L742" s="101"/>
      <c r="M742" s="101"/>
      <c r="N742" s="106"/>
      <c r="O742" s="106"/>
      <c r="P742" s="102"/>
      <c r="Q742" s="17"/>
      <c r="R742" s="102"/>
      <c r="S742" s="101"/>
      <c r="T742" s="105"/>
      <c r="U742" s="105"/>
      <c r="V742" s="105"/>
      <c r="W742" s="105"/>
      <c r="X742" s="105"/>
      <c r="Y742" s="105"/>
      <c r="Z742" s="105"/>
    </row>
    <row r="743" ht="15.75" customHeight="1">
      <c r="A743" s="105"/>
      <c r="B743" s="105"/>
      <c r="C743" s="105"/>
      <c r="D743" s="105"/>
      <c r="E743" s="105"/>
      <c r="F743" s="106"/>
      <c r="G743" s="106"/>
      <c r="H743" s="17"/>
      <c r="I743" s="17"/>
      <c r="J743" s="102"/>
      <c r="K743" s="102"/>
      <c r="L743" s="101"/>
      <c r="M743" s="101"/>
      <c r="N743" s="106"/>
      <c r="O743" s="106"/>
      <c r="P743" s="102"/>
      <c r="Q743" s="17"/>
      <c r="R743" s="102"/>
      <c r="S743" s="101"/>
      <c r="T743" s="105"/>
      <c r="U743" s="105"/>
      <c r="V743" s="105"/>
      <c r="W743" s="105"/>
      <c r="X743" s="105"/>
      <c r="Y743" s="105"/>
      <c r="Z743" s="105"/>
    </row>
    <row r="744" ht="15.75" customHeight="1">
      <c r="A744" s="105"/>
      <c r="B744" s="105"/>
      <c r="C744" s="105"/>
      <c r="D744" s="105"/>
      <c r="E744" s="105"/>
      <c r="F744" s="106"/>
      <c r="G744" s="106"/>
      <c r="H744" s="17"/>
      <c r="I744" s="17"/>
      <c r="J744" s="102"/>
      <c r="K744" s="102"/>
      <c r="L744" s="101"/>
      <c r="M744" s="101"/>
      <c r="N744" s="106"/>
      <c r="O744" s="106"/>
      <c r="P744" s="102"/>
      <c r="Q744" s="17"/>
      <c r="R744" s="102"/>
      <c r="S744" s="101"/>
      <c r="T744" s="105"/>
      <c r="U744" s="105"/>
      <c r="V744" s="105"/>
      <c r="W744" s="105"/>
      <c r="X744" s="105"/>
      <c r="Y744" s="105"/>
      <c r="Z744" s="105"/>
    </row>
    <row r="745" ht="15.75" customHeight="1">
      <c r="A745" s="105"/>
      <c r="B745" s="105"/>
      <c r="C745" s="105"/>
      <c r="D745" s="105"/>
      <c r="E745" s="105"/>
      <c r="F745" s="106"/>
      <c r="G745" s="106"/>
      <c r="H745" s="17"/>
      <c r="I745" s="17"/>
      <c r="J745" s="102"/>
      <c r="K745" s="102"/>
      <c r="L745" s="101"/>
      <c r="M745" s="101"/>
      <c r="N745" s="106"/>
      <c r="O745" s="106"/>
      <c r="P745" s="102"/>
      <c r="Q745" s="17"/>
      <c r="R745" s="102"/>
      <c r="S745" s="101"/>
      <c r="T745" s="105"/>
      <c r="U745" s="105"/>
      <c r="V745" s="105"/>
      <c r="W745" s="105"/>
      <c r="X745" s="105"/>
      <c r="Y745" s="105"/>
      <c r="Z745" s="105"/>
    </row>
    <row r="746" ht="15.75" customHeight="1">
      <c r="A746" s="105"/>
      <c r="B746" s="105"/>
      <c r="C746" s="105"/>
      <c r="D746" s="105"/>
      <c r="E746" s="105"/>
      <c r="F746" s="106"/>
      <c r="G746" s="106"/>
      <c r="H746" s="17"/>
      <c r="I746" s="17"/>
      <c r="J746" s="102"/>
      <c r="K746" s="102"/>
      <c r="L746" s="101"/>
      <c r="M746" s="101"/>
      <c r="N746" s="106"/>
      <c r="O746" s="106"/>
      <c r="P746" s="102"/>
      <c r="Q746" s="17"/>
      <c r="R746" s="102"/>
      <c r="S746" s="101"/>
      <c r="T746" s="105"/>
      <c r="U746" s="105"/>
      <c r="V746" s="105"/>
      <c r="W746" s="105"/>
      <c r="X746" s="105"/>
      <c r="Y746" s="105"/>
      <c r="Z746" s="105"/>
    </row>
    <row r="747" ht="15.75" customHeight="1">
      <c r="A747" s="105"/>
      <c r="B747" s="105"/>
      <c r="C747" s="105"/>
      <c r="D747" s="105"/>
      <c r="E747" s="105"/>
      <c r="F747" s="106"/>
      <c r="G747" s="106"/>
      <c r="H747" s="17"/>
      <c r="I747" s="17"/>
      <c r="J747" s="102"/>
      <c r="K747" s="102"/>
      <c r="L747" s="101"/>
      <c r="M747" s="101"/>
      <c r="N747" s="106"/>
      <c r="O747" s="106"/>
      <c r="P747" s="102"/>
      <c r="Q747" s="17"/>
      <c r="R747" s="102"/>
      <c r="S747" s="101"/>
      <c r="T747" s="105"/>
      <c r="U747" s="105"/>
      <c r="V747" s="105"/>
      <c r="W747" s="105"/>
      <c r="X747" s="105"/>
      <c r="Y747" s="105"/>
      <c r="Z747" s="105"/>
    </row>
    <row r="748" ht="15.75" customHeight="1">
      <c r="A748" s="105"/>
      <c r="B748" s="105"/>
      <c r="C748" s="105"/>
      <c r="D748" s="105"/>
      <c r="E748" s="105"/>
      <c r="F748" s="106"/>
      <c r="G748" s="106"/>
      <c r="H748" s="17"/>
      <c r="I748" s="17"/>
      <c r="J748" s="102"/>
      <c r="K748" s="102"/>
      <c r="L748" s="101"/>
      <c r="M748" s="101"/>
      <c r="N748" s="106"/>
      <c r="O748" s="106"/>
      <c r="P748" s="102"/>
      <c r="Q748" s="17"/>
      <c r="R748" s="102"/>
      <c r="S748" s="101"/>
      <c r="T748" s="105"/>
      <c r="U748" s="105"/>
      <c r="V748" s="105"/>
      <c r="W748" s="105"/>
      <c r="X748" s="105"/>
      <c r="Y748" s="105"/>
      <c r="Z748" s="105"/>
    </row>
    <row r="749" ht="15.75" customHeight="1">
      <c r="A749" s="105"/>
      <c r="B749" s="105"/>
      <c r="C749" s="105"/>
      <c r="D749" s="105"/>
      <c r="E749" s="105"/>
      <c r="F749" s="106"/>
      <c r="G749" s="106"/>
      <c r="H749" s="17"/>
      <c r="I749" s="17"/>
      <c r="J749" s="102"/>
      <c r="K749" s="102"/>
      <c r="L749" s="101"/>
      <c r="M749" s="101"/>
      <c r="N749" s="106"/>
      <c r="O749" s="106"/>
      <c r="P749" s="102"/>
      <c r="Q749" s="17"/>
      <c r="R749" s="102"/>
      <c r="S749" s="101"/>
      <c r="T749" s="105"/>
      <c r="U749" s="105"/>
      <c r="V749" s="105"/>
      <c r="W749" s="105"/>
      <c r="X749" s="105"/>
      <c r="Y749" s="105"/>
      <c r="Z749" s="105"/>
    </row>
    <row r="750" ht="15.75" customHeight="1">
      <c r="A750" s="105"/>
      <c r="B750" s="105"/>
      <c r="C750" s="105"/>
      <c r="D750" s="105"/>
      <c r="E750" s="105"/>
      <c r="F750" s="106"/>
      <c r="G750" s="106"/>
      <c r="H750" s="17"/>
      <c r="I750" s="17"/>
      <c r="J750" s="102"/>
      <c r="K750" s="102"/>
      <c r="L750" s="101"/>
      <c r="M750" s="101"/>
      <c r="N750" s="106"/>
      <c r="O750" s="106"/>
      <c r="P750" s="102"/>
      <c r="Q750" s="17"/>
      <c r="R750" s="102"/>
      <c r="S750" s="101"/>
      <c r="T750" s="105"/>
      <c r="U750" s="105"/>
      <c r="V750" s="105"/>
      <c r="W750" s="105"/>
      <c r="X750" s="105"/>
      <c r="Y750" s="105"/>
      <c r="Z750" s="105"/>
    </row>
    <row r="751" ht="15.75" customHeight="1">
      <c r="A751" s="105"/>
      <c r="B751" s="105"/>
      <c r="C751" s="105"/>
      <c r="D751" s="105"/>
      <c r="E751" s="105"/>
      <c r="F751" s="106"/>
      <c r="G751" s="106"/>
      <c r="H751" s="17"/>
      <c r="I751" s="17"/>
      <c r="J751" s="102"/>
      <c r="K751" s="102"/>
      <c r="L751" s="101"/>
      <c r="M751" s="101"/>
      <c r="N751" s="106"/>
      <c r="O751" s="106"/>
      <c r="P751" s="102"/>
      <c r="Q751" s="17"/>
      <c r="R751" s="102"/>
      <c r="S751" s="101"/>
      <c r="T751" s="105"/>
      <c r="U751" s="105"/>
      <c r="V751" s="105"/>
      <c r="W751" s="105"/>
      <c r="X751" s="105"/>
      <c r="Y751" s="105"/>
      <c r="Z751" s="105"/>
    </row>
    <row r="752" ht="15.75" customHeight="1">
      <c r="A752" s="105"/>
      <c r="B752" s="105"/>
      <c r="C752" s="105"/>
      <c r="D752" s="105"/>
      <c r="E752" s="105"/>
      <c r="F752" s="106"/>
      <c r="G752" s="106"/>
      <c r="H752" s="17"/>
      <c r="I752" s="17"/>
      <c r="J752" s="102"/>
      <c r="K752" s="102"/>
      <c r="L752" s="101"/>
      <c r="M752" s="101"/>
      <c r="N752" s="106"/>
      <c r="O752" s="106"/>
      <c r="P752" s="102"/>
      <c r="Q752" s="17"/>
      <c r="R752" s="102"/>
      <c r="S752" s="101"/>
      <c r="T752" s="105"/>
      <c r="U752" s="105"/>
      <c r="V752" s="105"/>
      <c r="W752" s="105"/>
      <c r="X752" s="105"/>
      <c r="Y752" s="105"/>
      <c r="Z752" s="105"/>
    </row>
    <row r="753" ht="15.75" customHeight="1">
      <c r="A753" s="105"/>
      <c r="B753" s="105"/>
      <c r="C753" s="105"/>
      <c r="D753" s="105"/>
      <c r="E753" s="105"/>
      <c r="F753" s="106"/>
      <c r="G753" s="106"/>
      <c r="H753" s="17"/>
      <c r="I753" s="17"/>
      <c r="J753" s="102"/>
      <c r="K753" s="102"/>
      <c r="L753" s="101"/>
      <c r="M753" s="101"/>
      <c r="N753" s="106"/>
      <c r="O753" s="106"/>
      <c r="P753" s="102"/>
      <c r="Q753" s="17"/>
      <c r="R753" s="102"/>
      <c r="S753" s="101"/>
      <c r="T753" s="105"/>
      <c r="U753" s="105"/>
      <c r="V753" s="105"/>
      <c r="W753" s="105"/>
      <c r="X753" s="105"/>
      <c r="Y753" s="105"/>
      <c r="Z753" s="105"/>
    </row>
    <row r="754" ht="15.75" customHeight="1">
      <c r="A754" s="105"/>
      <c r="B754" s="105"/>
      <c r="C754" s="105"/>
      <c r="D754" s="105"/>
      <c r="E754" s="105"/>
      <c r="F754" s="106"/>
      <c r="G754" s="106"/>
      <c r="H754" s="17"/>
      <c r="I754" s="17"/>
      <c r="J754" s="102"/>
      <c r="K754" s="102"/>
      <c r="L754" s="101"/>
      <c r="M754" s="101"/>
      <c r="N754" s="106"/>
      <c r="O754" s="106"/>
      <c r="P754" s="102"/>
      <c r="Q754" s="17"/>
      <c r="R754" s="102"/>
      <c r="S754" s="101"/>
      <c r="T754" s="105"/>
      <c r="U754" s="105"/>
      <c r="V754" s="105"/>
      <c r="W754" s="105"/>
      <c r="X754" s="105"/>
      <c r="Y754" s="105"/>
      <c r="Z754" s="105"/>
    </row>
    <row r="755" ht="15.75" customHeight="1">
      <c r="A755" s="105"/>
      <c r="B755" s="105"/>
      <c r="C755" s="105"/>
      <c r="D755" s="105"/>
      <c r="E755" s="105"/>
      <c r="F755" s="106"/>
      <c r="G755" s="106"/>
      <c r="H755" s="17"/>
      <c r="I755" s="17"/>
      <c r="J755" s="102"/>
      <c r="K755" s="102"/>
      <c r="L755" s="101"/>
      <c r="M755" s="101"/>
      <c r="N755" s="106"/>
      <c r="O755" s="106"/>
      <c r="P755" s="102"/>
      <c r="Q755" s="17"/>
      <c r="R755" s="102"/>
      <c r="S755" s="101"/>
      <c r="T755" s="105"/>
      <c r="U755" s="105"/>
      <c r="V755" s="105"/>
      <c r="W755" s="105"/>
      <c r="X755" s="105"/>
      <c r="Y755" s="105"/>
      <c r="Z755" s="105"/>
    </row>
    <row r="756" ht="15.75" customHeight="1">
      <c r="A756" s="105"/>
      <c r="B756" s="105"/>
      <c r="C756" s="105"/>
      <c r="D756" s="105"/>
      <c r="E756" s="105"/>
      <c r="F756" s="106"/>
      <c r="G756" s="106"/>
      <c r="H756" s="17"/>
      <c r="I756" s="17"/>
      <c r="J756" s="102"/>
      <c r="K756" s="102"/>
      <c r="L756" s="101"/>
      <c r="M756" s="101"/>
      <c r="N756" s="106"/>
      <c r="O756" s="106"/>
      <c r="P756" s="102"/>
      <c r="Q756" s="17"/>
      <c r="R756" s="102"/>
      <c r="S756" s="101"/>
      <c r="T756" s="105"/>
      <c r="U756" s="105"/>
      <c r="V756" s="105"/>
      <c r="W756" s="105"/>
      <c r="X756" s="105"/>
      <c r="Y756" s="105"/>
      <c r="Z756" s="105"/>
    </row>
    <row r="757" ht="15.75" customHeight="1">
      <c r="A757" s="105"/>
      <c r="B757" s="105"/>
      <c r="C757" s="105"/>
      <c r="D757" s="105"/>
      <c r="E757" s="105"/>
      <c r="F757" s="106"/>
      <c r="G757" s="106"/>
      <c r="H757" s="17"/>
      <c r="I757" s="17"/>
      <c r="J757" s="102"/>
      <c r="K757" s="102"/>
      <c r="L757" s="101"/>
      <c r="M757" s="101"/>
      <c r="N757" s="106"/>
      <c r="O757" s="106"/>
      <c r="P757" s="102"/>
      <c r="Q757" s="17"/>
      <c r="R757" s="102"/>
      <c r="S757" s="101"/>
      <c r="T757" s="105"/>
      <c r="U757" s="105"/>
      <c r="V757" s="105"/>
      <c r="W757" s="105"/>
      <c r="X757" s="105"/>
      <c r="Y757" s="105"/>
      <c r="Z757" s="105"/>
    </row>
    <row r="758" ht="15.75" customHeight="1">
      <c r="A758" s="105"/>
      <c r="B758" s="105"/>
      <c r="C758" s="105"/>
      <c r="D758" s="105"/>
      <c r="E758" s="105"/>
      <c r="F758" s="106"/>
      <c r="G758" s="106"/>
      <c r="H758" s="17"/>
      <c r="I758" s="17"/>
      <c r="J758" s="102"/>
      <c r="K758" s="102"/>
      <c r="L758" s="101"/>
      <c r="M758" s="101"/>
      <c r="N758" s="106"/>
      <c r="O758" s="106"/>
      <c r="P758" s="102"/>
      <c r="Q758" s="17"/>
      <c r="R758" s="102"/>
      <c r="S758" s="101"/>
      <c r="T758" s="105"/>
      <c r="U758" s="105"/>
      <c r="V758" s="105"/>
      <c r="W758" s="105"/>
      <c r="X758" s="105"/>
      <c r="Y758" s="105"/>
      <c r="Z758" s="105"/>
    </row>
    <row r="759" ht="15.75" customHeight="1">
      <c r="A759" s="105"/>
      <c r="B759" s="105"/>
      <c r="C759" s="105"/>
      <c r="D759" s="105"/>
      <c r="E759" s="105"/>
      <c r="F759" s="106"/>
      <c r="G759" s="106"/>
      <c r="H759" s="17"/>
      <c r="I759" s="17"/>
      <c r="J759" s="102"/>
      <c r="K759" s="102"/>
      <c r="L759" s="101"/>
      <c r="M759" s="101"/>
      <c r="N759" s="106"/>
      <c r="O759" s="106"/>
      <c r="P759" s="102"/>
      <c r="Q759" s="17"/>
      <c r="R759" s="102"/>
      <c r="S759" s="101"/>
      <c r="T759" s="105"/>
      <c r="U759" s="105"/>
      <c r="V759" s="105"/>
      <c r="W759" s="105"/>
      <c r="X759" s="105"/>
      <c r="Y759" s="105"/>
      <c r="Z759" s="105"/>
    </row>
    <row r="760" ht="15.75" customHeight="1">
      <c r="A760" s="105"/>
      <c r="B760" s="105"/>
      <c r="C760" s="105"/>
      <c r="D760" s="105"/>
      <c r="E760" s="105"/>
      <c r="F760" s="106"/>
      <c r="G760" s="106"/>
      <c r="H760" s="17"/>
      <c r="I760" s="17"/>
      <c r="J760" s="102"/>
      <c r="K760" s="102"/>
      <c r="L760" s="101"/>
      <c r="M760" s="101"/>
      <c r="N760" s="106"/>
      <c r="O760" s="106"/>
      <c r="P760" s="102"/>
      <c r="Q760" s="17"/>
      <c r="R760" s="102"/>
      <c r="S760" s="101"/>
      <c r="T760" s="105"/>
      <c r="U760" s="105"/>
      <c r="V760" s="105"/>
      <c r="W760" s="105"/>
      <c r="X760" s="105"/>
      <c r="Y760" s="105"/>
      <c r="Z760" s="105"/>
    </row>
    <row r="761" ht="15.75" customHeight="1">
      <c r="A761" s="105"/>
      <c r="B761" s="105"/>
      <c r="C761" s="105"/>
      <c r="D761" s="105"/>
      <c r="E761" s="105"/>
      <c r="F761" s="106"/>
      <c r="G761" s="106"/>
      <c r="H761" s="17"/>
      <c r="I761" s="17"/>
      <c r="J761" s="102"/>
      <c r="K761" s="102"/>
      <c r="L761" s="101"/>
      <c r="M761" s="101"/>
      <c r="N761" s="106"/>
      <c r="O761" s="106"/>
      <c r="P761" s="102"/>
      <c r="Q761" s="17"/>
      <c r="R761" s="102"/>
      <c r="S761" s="101"/>
      <c r="T761" s="105"/>
      <c r="U761" s="105"/>
      <c r="V761" s="105"/>
      <c r="W761" s="105"/>
      <c r="X761" s="105"/>
      <c r="Y761" s="105"/>
      <c r="Z761" s="105"/>
    </row>
    <row r="762" ht="15.75" customHeight="1">
      <c r="A762" s="105"/>
      <c r="B762" s="105"/>
      <c r="C762" s="105"/>
      <c r="D762" s="105"/>
      <c r="E762" s="105"/>
      <c r="F762" s="106"/>
      <c r="G762" s="106"/>
      <c r="H762" s="17"/>
      <c r="I762" s="17"/>
      <c r="J762" s="102"/>
      <c r="K762" s="102"/>
      <c r="L762" s="101"/>
      <c r="M762" s="101"/>
      <c r="N762" s="106"/>
      <c r="O762" s="106"/>
      <c r="P762" s="102"/>
      <c r="Q762" s="17"/>
      <c r="R762" s="102"/>
      <c r="S762" s="101"/>
      <c r="T762" s="105"/>
      <c r="U762" s="105"/>
      <c r="V762" s="105"/>
      <c r="W762" s="105"/>
      <c r="X762" s="105"/>
      <c r="Y762" s="105"/>
      <c r="Z762" s="105"/>
    </row>
    <row r="763" ht="15.75" customHeight="1">
      <c r="A763" s="105"/>
      <c r="B763" s="105"/>
      <c r="C763" s="105"/>
      <c r="D763" s="105"/>
      <c r="E763" s="105"/>
      <c r="F763" s="106"/>
      <c r="G763" s="106"/>
      <c r="H763" s="17"/>
      <c r="I763" s="17"/>
      <c r="J763" s="102"/>
      <c r="K763" s="102"/>
      <c r="L763" s="101"/>
      <c r="M763" s="101"/>
      <c r="N763" s="106"/>
      <c r="O763" s="106"/>
      <c r="P763" s="102"/>
      <c r="Q763" s="17"/>
      <c r="R763" s="102"/>
      <c r="S763" s="101"/>
      <c r="T763" s="105"/>
      <c r="U763" s="105"/>
      <c r="V763" s="105"/>
      <c r="W763" s="105"/>
      <c r="X763" s="105"/>
      <c r="Y763" s="105"/>
      <c r="Z763" s="105"/>
    </row>
    <row r="764" ht="15.75" customHeight="1">
      <c r="A764" s="105"/>
      <c r="B764" s="105"/>
      <c r="C764" s="105"/>
      <c r="D764" s="105"/>
      <c r="E764" s="105"/>
      <c r="F764" s="106"/>
      <c r="G764" s="106"/>
      <c r="H764" s="17"/>
      <c r="I764" s="17"/>
      <c r="J764" s="102"/>
      <c r="K764" s="102"/>
      <c r="L764" s="101"/>
      <c r="M764" s="101"/>
      <c r="N764" s="106"/>
      <c r="O764" s="106"/>
      <c r="P764" s="102"/>
      <c r="Q764" s="17"/>
      <c r="R764" s="102"/>
      <c r="S764" s="101"/>
      <c r="T764" s="105"/>
      <c r="U764" s="105"/>
      <c r="V764" s="105"/>
      <c r="W764" s="105"/>
      <c r="X764" s="105"/>
      <c r="Y764" s="105"/>
      <c r="Z764" s="105"/>
    </row>
    <row r="765" ht="15.75" customHeight="1">
      <c r="A765" s="105"/>
      <c r="B765" s="105"/>
      <c r="C765" s="105"/>
      <c r="D765" s="105"/>
      <c r="E765" s="105"/>
      <c r="F765" s="106"/>
      <c r="G765" s="106"/>
      <c r="H765" s="17"/>
      <c r="I765" s="17"/>
      <c r="J765" s="102"/>
      <c r="K765" s="102"/>
      <c r="L765" s="101"/>
      <c r="M765" s="101"/>
      <c r="N765" s="106"/>
      <c r="O765" s="106"/>
      <c r="P765" s="102"/>
      <c r="Q765" s="17"/>
      <c r="R765" s="102"/>
      <c r="S765" s="101"/>
      <c r="T765" s="105"/>
      <c r="U765" s="105"/>
      <c r="V765" s="105"/>
      <c r="W765" s="105"/>
      <c r="X765" s="105"/>
      <c r="Y765" s="105"/>
      <c r="Z765" s="105"/>
    </row>
    <row r="766" ht="15.75" customHeight="1">
      <c r="A766" s="105"/>
      <c r="B766" s="105"/>
      <c r="C766" s="105"/>
      <c r="D766" s="105"/>
      <c r="E766" s="105"/>
      <c r="F766" s="106"/>
      <c r="G766" s="106"/>
      <c r="H766" s="17"/>
      <c r="I766" s="17"/>
      <c r="J766" s="102"/>
      <c r="K766" s="102"/>
      <c r="L766" s="101"/>
      <c r="M766" s="101"/>
      <c r="N766" s="106"/>
      <c r="O766" s="106"/>
      <c r="P766" s="102"/>
      <c r="Q766" s="17"/>
      <c r="R766" s="102"/>
      <c r="S766" s="101"/>
      <c r="T766" s="105"/>
      <c r="U766" s="105"/>
      <c r="V766" s="105"/>
      <c r="W766" s="105"/>
      <c r="X766" s="105"/>
      <c r="Y766" s="105"/>
      <c r="Z766" s="105"/>
    </row>
    <row r="767" ht="15.75" customHeight="1">
      <c r="A767" s="105"/>
      <c r="B767" s="105"/>
      <c r="C767" s="105"/>
      <c r="D767" s="105"/>
      <c r="E767" s="105"/>
      <c r="F767" s="106"/>
      <c r="G767" s="106"/>
      <c r="H767" s="17"/>
      <c r="I767" s="17"/>
      <c r="J767" s="102"/>
      <c r="K767" s="102"/>
      <c r="L767" s="101"/>
      <c r="M767" s="101"/>
      <c r="N767" s="106"/>
      <c r="O767" s="106"/>
      <c r="P767" s="102"/>
      <c r="Q767" s="17"/>
      <c r="R767" s="102"/>
      <c r="S767" s="101"/>
      <c r="T767" s="105"/>
      <c r="U767" s="105"/>
      <c r="V767" s="105"/>
      <c r="W767" s="105"/>
      <c r="X767" s="105"/>
      <c r="Y767" s="105"/>
      <c r="Z767" s="105"/>
    </row>
    <row r="768" ht="15.75" customHeight="1">
      <c r="A768" s="105"/>
      <c r="B768" s="105"/>
      <c r="C768" s="105"/>
      <c r="D768" s="105"/>
      <c r="E768" s="105"/>
      <c r="F768" s="106"/>
      <c r="G768" s="106"/>
      <c r="H768" s="17"/>
      <c r="I768" s="17"/>
      <c r="J768" s="102"/>
      <c r="K768" s="102"/>
      <c r="L768" s="101"/>
      <c r="M768" s="101"/>
      <c r="N768" s="106"/>
      <c r="O768" s="106"/>
      <c r="P768" s="102"/>
      <c r="Q768" s="17"/>
      <c r="R768" s="102"/>
      <c r="S768" s="101"/>
      <c r="T768" s="105"/>
      <c r="U768" s="105"/>
      <c r="V768" s="105"/>
      <c r="W768" s="105"/>
      <c r="X768" s="105"/>
      <c r="Y768" s="105"/>
      <c r="Z768" s="105"/>
    </row>
    <row r="769" ht="15.75" customHeight="1">
      <c r="A769" s="105"/>
      <c r="B769" s="105"/>
      <c r="C769" s="105"/>
      <c r="D769" s="105"/>
      <c r="E769" s="105"/>
      <c r="F769" s="106"/>
      <c r="G769" s="106"/>
      <c r="H769" s="17"/>
      <c r="I769" s="17"/>
      <c r="J769" s="102"/>
      <c r="K769" s="102"/>
      <c r="L769" s="101"/>
      <c r="M769" s="101"/>
      <c r="N769" s="106"/>
      <c r="O769" s="106"/>
      <c r="P769" s="102"/>
      <c r="Q769" s="17"/>
      <c r="R769" s="102"/>
      <c r="S769" s="101"/>
      <c r="T769" s="105"/>
      <c r="U769" s="105"/>
      <c r="V769" s="105"/>
      <c r="W769" s="105"/>
      <c r="X769" s="105"/>
      <c r="Y769" s="105"/>
      <c r="Z769" s="105"/>
    </row>
    <row r="770" ht="15.75" customHeight="1">
      <c r="A770" s="105"/>
      <c r="B770" s="105"/>
      <c r="C770" s="105"/>
      <c r="D770" s="105"/>
      <c r="E770" s="105"/>
      <c r="F770" s="106"/>
      <c r="G770" s="106"/>
      <c r="H770" s="17"/>
      <c r="I770" s="17"/>
      <c r="J770" s="102"/>
      <c r="K770" s="102"/>
      <c r="L770" s="101"/>
      <c r="M770" s="101"/>
      <c r="N770" s="106"/>
      <c r="O770" s="106"/>
      <c r="P770" s="102"/>
      <c r="Q770" s="17"/>
      <c r="R770" s="102"/>
      <c r="S770" s="101"/>
      <c r="T770" s="105"/>
      <c r="U770" s="105"/>
      <c r="V770" s="105"/>
      <c r="W770" s="105"/>
      <c r="X770" s="105"/>
      <c r="Y770" s="105"/>
      <c r="Z770" s="105"/>
    </row>
    <row r="771" ht="15.75" customHeight="1">
      <c r="A771" s="105"/>
      <c r="B771" s="105"/>
      <c r="C771" s="105"/>
      <c r="D771" s="105"/>
      <c r="E771" s="105"/>
      <c r="F771" s="106"/>
      <c r="G771" s="106"/>
      <c r="H771" s="17"/>
      <c r="I771" s="17"/>
      <c r="J771" s="102"/>
      <c r="K771" s="102"/>
      <c r="L771" s="101"/>
      <c r="M771" s="101"/>
      <c r="N771" s="106"/>
      <c r="O771" s="106"/>
      <c r="P771" s="102"/>
      <c r="Q771" s="17"/>
      <c r="R771" s="102"/>
      <c r="S771" s="101"/>
      <c r="T771" s="105"/>
      <c r="U771" s="105"/>
      <c r="V771" s="105"/>
      <c r="W771" s="105"/>
      <c r="X771" s="105"/>
      <c r="Y771" s="105"/>
      <c r="Z771" s="105"/>
    </row>
    <row r="772" ht="15.75" customHeight="1">
      <c r="A772" s="105"/>
      <c r="B772" s="105"/>
      <c r="C772" s="105"/>
      <c r="D772" s="105"/>
      <c r="E772" s="105"/>
      <c r="F772" s="106"/>
      <c r="G772" s="106"/>
      <c r="H772" s="17"/>
      <c r="I772" s="17"/>
      <c r="J772" s="102"/>
      <c r="K772" s="102"/>
      <c r="L772" s="101"/>
      <c r="M772" s="101"/>
      <c r="N772" s="106"/>
      <c r="O772" s="106"/>
      <c r="P772" s="102"/>
      <c r="Q772" s="17"/>
      <c r="R772" s="102"/>
      <c r="S772" s="101"/>
      <c r="T772" s="105"/>
      <c r="U772" s="105"/>
      <c r="V772" s="105"/>
      <c r="W772" s="105"/>
      <c r="X772" s="105"/>
      <c r="Y772" s="105"/>
      <c r="Z772" s="105"/>
    </row>
    <row r="773" ht="15.75" customHeight="1">
      <c r="A773" s="105"/>
      <c r="B773" s="105"/>
      <c r="C773" s="105"/>
      <c r="D773" s="105"/>
      <c r="E773" s="105"/>
      <c r="F773" s="106"/>
      <c r="G773" s="106"/>
      <c r="H773" s="17"/>
      <c r="I773" s="17"/>
      <c r="J773" s="102"/>
      <c r="K773" s="102"/>
      <c r="L773" s="101"/>
      <c r="M773" s="101"/>
      <c r="N773" s="106"/>
      <c r="O773" s="106"/>
      <c r="P773" s="102"/>
      <c r="Q773" s="17"/>
      <c r="R773" s="102"/>
      <c r="S773" s="101"/>
      <c r="T773" s="105"/>
      <c r="U773" s="105"/>
      <c r="V773" s="105"/>
      <c r="W773" s="105"/>
      <c r="X773" s="105"/>
      <c r="Y773" s="105"/>
      <c r="Z773" s="105"/>
    </row>
    <row r="774" ht="15.75" customHeight="1">
      <c r="A774" s="105"/>
      <c r="B774" s="105"/>
      <c r="C774" s="105"/>
      <c r="D774" s="105"/>
      <c r="E774" s="105"/>
      <c r="F774" s="106"/>
      <c r="G774" s="106"/>
      <c r="H774" s="17"/>
      <c r="I774" s="17"/>
      <c r="J774" s="102"/>
      <c r="K774" s="102"/>
      <c r="L774" s="101"/>
      <c r="M774" s="101"/>
      <c r="N774" s="106"/>
      <c r="O774" s="106"/>
      <c r="P774" s="102"/>
      <c r="Q774" s="17"/>
      <c r="R774" s="102"/>
      <c r="S774" s="101"/>
      <c r="T774" s="105"/>
      <c r="U774" s="105"/>
      <c r="V774" s="105"/>
      <c r="W774" s="105"/>
      <c r="X774" s="105"/>
      <c r="Y774" s="105"/>
      <c r="Z774" s="105"/>
    </row>
    <row r="775" ht="15.75" customHeight="1">
      <c r="A775" s="105"/>
      <c r="B775" s="105"/>
      <c r="C775" s="105"/>
      <c r="D775" s="105"/>
      <c r="E775" s="105"/>
      <c r="F775" s="106"/>
      <c r="G775" s="106"/>
      <c r="H775" s="17"/>
      <c r="I775" s="17"/>
      <c r="J775" s="102"/>
      <c r="K775" s="102"/>
      <c r="L775" s="101"/>
      <c r="M775" s="101"/>
      <c r="N775" s="106"/>
      <c r="O775" s="106"/>
      <c r="P775" s="102"/>
      <c r="Q775" s="17"/>
      <c r="R775" s="102"/>
      <c r="S775" s="101"/>
      <c r="T775" s="105"/>
      <c r="U775" s="105"/>
      <c r="V775" s="105"/>
      <c r="W775" s="105"/>
      <c r="X775" s="105"/>
      <c r="Y775" s="105"/>
      <c r="Z775" s="105"/>
    </row>
    <row r="776" ht="15.75" customHeight="1">
      <c r="A776" s="105"/>
      <c r="B776" s="105"/>
      <c r="C776" s="105"/>
      <c r="D776" s="105"/>
      <c r="E776" s="105"/>
      <c r="F776" s="106"/>
      <c r="G776" s="106"/>
      <c r="H776" s="17"/>
      <c r="I776" s="17"/>
      <c r="J776" s="102"/>
      <c r="K776" s="102"/>
      <c r="L776" s="101"/>
      <c r="M776" s="101"/>
      <c r="N776" s="106"/>
      <c r="O776" s="106"/>
      <c r="P776" s="102"/>
      <c r="Q776" s="17"/>
      <c r="R776" s="102"/>
      <c r="S776" s="101"/>
      <c r="T776" s="105"/>
      <c r="U776" s="105"/>
      <c r="V776" s="105"/>
      <c r="W776" s="105"/>
      <c r="X776" s="105"/>
      <c r="Y776" s="105"/>
      <c r="Z776" s="105"/>
    </row>
    <row r="777" ht="15.75" customHeight="1">
      <c r="A777" s="105"/>
      <c r="B777" s="105"/>
      <c r="C777" s="105"/>
      <c r="D777" s="105"/>
      <c r="E777" s="105"/>
      <c r="F777" s="106"/>
      <c r="G777" s="106"/>
      <c r="H777" s="17"/>
      <c r="I777" s="17"/>
      <c r="J777" s="102"/>
      <c r="K777" s="102"/>
      <c r="L777" s="101"/>
      <c r="M777" s="101"/>
      <c r="N777" s="106"/>
      <c r="O777" s="106"/>
      <c r="P777" s="102"/>
      <c r="Q777" s="17"/>
      <c r="R777" s="102"/>
      <c r="S777" s="101"/>
      <c r="T777" s="105"/>
      <c r="U777" s="105"/>
      <c r="V777" s="105"/>
      <c r="W777" s="105"/>
      <c r="X777" s="105"/>
      <c r="Y777" s="105"/>
      <c r="Z777" s="105"/>
    </row>
    <row r="778" ht="15.75" customHeight="1">
      <c r="A778" s="105"/>
      <c r="B778" s="105"/>
      <c r="C778" s="105"/>
      <c r="D778" s="105"/>
      <c r="E778" s="105"/>
      <c r="F778" s="106"/>
      <c r="G778" s="106"/>
      <c r="H778" s="17"/>
      <c r="I778" s="17"/>
      <c r="J778" s="102"/>
      <c r="K778" s="102"/>
      <c r="L778" s="101"/>
      <c r="M778" s="101"/>
      <c r="N778" s="106"/>
      <c r="O778" s="106"/>
      <c r="P778" s="102"/>
      <c r="Q778" s="17"/>
      <c r="R778" s="102"/>
      <c r="S778" s="101"/>
      <c r="T778" s="105"/>
      <c r="U778" s="105"/>
      <c r="V778" s="105"/>
      <c r="W778" s="105"/>
      <c r="X778" s="105"/>
      <c r="Y778" s="105"/>
      <c r="Z778" s="105"/>
    </row>
    <row r="779" ht="15.75" customHeight="1">
      <c r="A779" s="105"/>
      <c r="B779" s="105"/>
      <c r="C779" s="105"/>
      <c r="D779" s="105"/>
      <c r="E779" s="105"/>
      <c r="F779" s="106"/>
      <c r="G779" s="106"/>
      <c r="H779" s="17"/>
      <c r="I779" s="17"/>
      <c r="J779" s="102"/>
      <c r="K779" s="102"/>
      <c r="L779" s="101"/>
      <c r="M779" s="101"/>
      <c r="N779" s="106"/>
      <c r="O779" s="106"/>
      <c r="P779" s="102"/>
      <c r="Q779" s="17"/>
      <c r="R779" s="102"/>
      <c r="S779" s="101"/>
      <c r="T779" s="105"/>
      <c r="U779" s="105"/>
      <c r="V779" s="105"/>
      <c r="W779" s="105"/>
      <c r="X779" s="105"/>
      <c r="Y779" s="105"/>
      <c r="Z779" s="105"/>
    </row>
    <row r="780" ht="15.75" customHeight="1">
      <c r="A780" s="105"/>
      <c r="B780" s="105"/>
      <c r="C780" s="105"/>
      <c r="D780" s="105"/>
      <c r="E780" s="105"/>
      <c r="F780" s="106"/>
      <c r="G780" s="106"/>
      <c r="H780" s="17"/>
      <c r="I780" s="17"/>
      <c r="J780" s="102"/>
      <c r="K780" s="102"/>
      <c r="L780" s="101"/>
      <c r="M780" s="101"/>
      <c r="N780" s="106"/>
      <c r="O780" s="106"/>
      <c r="P780" s="102"/>
      <c r="Q780" s="17"/>
      <c r="R780" s="102"/>
      <c r="S780" s="101"/>
      <c r="T780" s="105"/>
      <c r="U780" s="105"/>
      <c r="V780" s="105"/>
      <c r="W780" s="105"/>
      <c r="X780" s="105"/>
      <c r="Y780" s="105"/>
      <c r="Z780" s="105"/>
    </row>
    <row r="781" ht="15.75" customHeight="1">
      <c r="A781" s="105"/>
      <c r="B781" s="105"/>
      <c r="C781" s="105"/>
      <c r="D781" s="105"/>
      <c r="E781" s="105"/>
      <c r="F781" s="106"/>
      <c r="G781" s="106"/>
      <c r="H781" s="17"/>
      <c r="I781" s="17"/>
      <c r="J781" s="102"/>
      <c r="K781" s="102"/>
      <c r="L781" s="101"/>
      <c r="M781" s="101"/>
      <c r="N781" s="106"/>
      <c r="O781" s="106"/>
      <c r="P781" s="102"/>
      <c r="Q781" s="17"/>
      <c r="R781" s="102"/>
      <c r="S781" s="101"/>
      <c r="T781" s="105"/>
      <c r="U781" s="105"/>
      <c r="V781" s="105"/>
      <c r="W781" s="105"/>
      <c r="X781" s="105"/>
      <c r="Y781" s="105"/>
      <c r="Z781" s="105"/>
    </row>
    <row r="782" ht="15.75" customHeight="1">
      <c r="A782" s="105"/>
      <c r="B782" s="105"/>
      <c r="C782" s="105"/>
      <c r="D782" s="105"/>
      <c r="E782" s="105"/>
      <c r="F782" s="106"/>
      <c r="G782" s="106"/>
      <c r="H782" s="17"/>
      <c r="I782" s="17"/>
      <c r="J782" s="102"/>
      <c r="K782" s="102"/>
      <c r="L782" s="101"/>
      <c r="M782" s="101"/>
      <c r="N782" s="106"/>
      <c r="O782" s="106"/>
      <c r="P782" s="102"/>
      <c r="Q782" s="17"/>
      <c r="R782" s="102"/>
      <c r="S782" s="101"/>
      <c r="T782" s="105"/>
      <c r="U782" s="105"/>
      <c r="V782" s="105"/>
      <c r="W782" s="105"/>
      <c r="X782" s="105"/>
      <c r="Y782" s="105"/>
      <c r="Z782" s="105"/>
    </row>
    <row r="783" ht="15.75" customHeight="1">
      <c r="A783" s="105"/>
      <c r="B783" s="105"/>
      <c r="C783" s="105"/>
      <c r="D783" s="105"/>
      <c r="E783" s="105"/>
      <c r="F783" s="106"/>
      <c r="G783" s="106"/>
      <c r="H783" s="17"/>
      <c r="I783" s="17"/>
      <c r="J783" s="102"/>
      <c r="K783" s="102"/>
      <c r="L783" s="101"/>
      <c r="M783" s="101"/>
      <c r="N783" s="106"/>
      <c r="O783" s="106"/>
      <c r="P783" s="102"/>
      <c r="Q783" s="17"/>
      <c r="R783" s="102"/>
      <c r="S783" s="101"/>
      <c r="T783" s="105"/>
      <c r="U783" s="105"/>
      <c r="V783" s="105"/>
      <c r="W783" s="105"/>
      <c r="X783" s="105"/>
      <c r="Y783" s="105"/>
      <c r="Z783" s="105"/>
    </row>
    <row r="784" ht="15.75" customHeight="1">
      <c r="A784" s="105"/>
      <c r="B784" s="105"/>
      <c r="C784" s="105"/>
      <c r="D784" s="105"/>
      <c r="E784" s="105"/>
      <c r="F784" s="106"/>
      <c r="G784" s="106"/>
      <c r="H784" s="17"/>
      <c r="I784" s="17"/>
      <c r="J784" s="102"/>
      <c r="K784" s="102"/>
      <c r="L784" s="101"/>
      <c r="M784" s="101"/>
      <c r="N784" s="106"/>
      <c r="O784" s="106"/>
      <c r="P784" s="102"/>
      <c r="Q784" s="17"/>
      <c r="R784" s="102"/>
      <c r="S784" s="101"/>
      <c r="T784" s="105"/>
      <c r="U784" s="105"/>
      <c r="V784" s="105"/>
      <c r="W784" s="105"/>
      <c r="X784" s="105"/>
      <c r="Y784" s="105"/>
      <c r="Z784" s="105"/>
    </row>
    <row r="785" ht="15.75" customHeight="1">
      <c r="A785" s="105"/>
      <c r="B785" s="105"/>
      <c r="C785" s="105"/>
      <c r="D785" s="105"/>
      <c r="E785" s="105"/>
      <c r="F785" s="106"/>
      <c r="G785" s="106"/>
      <c r="H785" s="17"/>
      <c r="I785" s="17"/>
      <c r="J785" s="102"/>
      <c r="K785" s="102"/>
      <c r="L785" s="101"/>
      <c r="M785" s="101"/>
      <c r="N785" s="106"/>
      <c r="O785" s="106"/>
      <c r="P785" s="102"/>
      <c r="Q785" s="17"/>
      <c r="R785" s="102"/>
      <c r="S785" s="101"/>
      <c r="T785" s="105"/>
      <c r="U785" s="105"/>
      <c r="V785" s="105"/>
      <c r="W785" s="105"/>
      <c r="X785" s="105"/>
      <c r="Y785" s="105"/>
      <c r="Z785" s="105"/>
    </row>
    <row r="786" ht="15.75" customHeight="1">
      <c r="A786" s="105"/>
      <c r="B786" s="105"/>
      <c r="C786" s="105"/>
      <c r="D786" s="105"/>
      <c r="E786" s="105"/>
      <c r="F786" s="106"/>
      <c r="G786" s="106"/>
      <c r="H786" s="17"/>
      <c r="I786" s="17"/>
      <c r="J786" s="102"/>
      <c r="K786" s="102"/>
      <c r="L786" s="101"/>
      <c r="M786" s="101"/>
      <c r="N786" s="106"/>
      <c r="O786" s="106"/>
      <c r="P786" s="102"/>
      <c r="Q786" s="17"/>
      <c r="R786" s="102"/>
      <c r="S786" s="101"/>
      <c r="T786" s="105"/>
      <c r="U786" s="105"/>
      <c r="V786" s="105"/>
      <c r="W786" s="105"/>
      <c r="X786" s="105"/>
      <c r="Y786" s="105"/>
      <c r="Z786" s="105"/>
    </row>
    <row r="787" ht="15.75" customHeight="1">
      <c r="A787" s="105"/>
      <c r="B787" s="105"/>
      <c r="C787" s="105"/>
      <c r="D787" s="105"/>
      <c r="E787" s="105"/>
      <c r="F787" s="106"/>
      <c r="G787" s="106"/>
      <c r="H787" s="17"/>
      <c r="I787" s="17"/>
      <c r="J787" s="102"/>
      <c r="K787" s="102"/>
      <c r="L787" s="101"/>
      <c r="M787" s="101"/>
      <c r="N787" s="106"/>
      <c r="O787" s="106"/>
      <c r="P787" s="102"/>
      <c r="Q787" s="17"/>
      <c r="R787" s="102"/>
      <c r="S787" s="101"/>
      <c r="T787" s="105"/>
      <c r="U787" s="105"/>
      <c r="V787" s="105"/>
      <c r="W787" s="105"/>
      <c r="X787" s="105"/>
      <c r="Y787" s="105"/>
      <c r="Z787" s="105"/>
    </row>
    <row r="788" ht="15.75" customHeight="1">
      <c r="A788" s="105"/>
      <c r="B788" s="105"/>
      <c r="C788" s="105"/>
      <c r="D788" s="105"/>
      <c r="E788" s="105"/>
      <c r="F788" s="106"/>
      <c r="G788" s="106"/>
      <c r="H788" s="17"/>
      <c r="I788" s="17"/>
      <c r="J788" s="102"/>
      <c r="K788" s="102"/>
      <c r="L788" s="101"/>
      <c r="M788" s="101"/>
      <c r="N788" s="106"/>
      <c r="O788" s="106"/>
      <c r="P788" s="102"/>
      <c r="Q788" s="17"/>
      <c r="R788" s="102"/>
      <c r="S788" s="101"/>
      <c r="T788" s="105"/>
      <c r="U788" s="105"/>
      <c r="V788" s="105"/>
      <c r="W788" s="105"/>
      <c r="X788" s="105"/>
      <c r="Y788" s="105"/>
      <c r="Z788" s="105"/>
    </row>
    <row r="789" ht="15.75" customHeight="1">
      <c r="A789" s="105"/>
      <c r="B789" s="105"/>
      <c r="C789" s="105"/>
      <c r="D789" s="105"/>
      <c r="E789" s="105"/>
      <c r="F789" s="106"/>
      <c r="G789" s="106"/>
      <c r="H789" s="17"/>
      <c r="I789" s="17"/>
      <c r="J789" s="102"/>
      <c r="K789" s="102"/>
      <c r="L789" s="101"/>
      <c r="M789" s="101"/>
      <c r="N789" s="106"/>
      <c r="O789" s="106"/>
      <c r="P789" s="102"/>
      <c r="Q789" s="17"/>
      <c r="R789" s="102"/>
      <c r="S789" s="101"/>
      <c r="T789" s="105"/>
      <c r="U789" s="105"/>
      <c r="V789" s="105"/>
      <c r="W789" s="105"/>
      <c r="X789" s="105"/>
      <c r="Y789" s="105"/>
      <c r="Z789" s="105"/>
    </row>
    <row r="790" ht="15.75" customHeight="1">
      <c r="A790" s="105"/>
      <c r="B790" s="105"/>
      <c r="C790" s="105"/>
      <c r="D790" s="105"/>
      <c r="E790" s="105"/>
      <c r="F790" s="106"/>
      <c r="G790" s="106"/>
      <c r="H790" s="17"/>
      <c r="I790" s="17"/>
      <c r="J790" s="102"/>
      <c r="K790" s="102"/>
      <c r="L790" s="101"/>
      <c r="M790" s="101"/>
      <c r="N790" s="106"/>
      <c r="O790" s="106"/>
      <c r="P790" s="102"/>
      <c r="Q790" s="17"/>
      <c r="R790" s="102"/>
      <c r="S790" s="101"/>
      <c r="T790" s="105"/>
      <c r="U790" s="105"/>
      <c r="V790" s="105"/>
      <c r="W790" s="105"/>
      <c r="X790" s="105"/>
      <c r="Y790" s="105"/>
      <c r="Z790" s="105"/>
    </row>
    <row r="791" ht="15.75" customHeight="1">
      <c r="A791" s="105"/>
      <c r="B791" s="105"/>
      <c r="C791" s="105"/>
      <c r="D791" s="105"/>
      <c r="E791" s="105"/>
      <c r="F791" s="106"/>
      <c r="G791" s="106"/>
      <c r="H791" s="17"/>
      <c r="I791" s="17"/>
      <c r="J791" s="102"/>
      <c r="K791" s="102"/>
      <c r="L791" s="101"/>
      <c r="M791" s="101"/>
      <c r="N791" s="106"/>
      <c r="O791" s="106"/>
      <c r="P791" s="102"/>
      <c r="Q791" s="17"/>
      <c r="R791" s="102"/>
      <c r="S791" s="101"/>
      <c r="T791" s="105"/>
      <c r="U791" s="105"/>
      <c r="V791" s="105"/>
      <c r="W791" s="105"/>
      <c r="X791" s="105"/>
      <c r="Y791" s="105"/>
      <c r="Z791" s="105"/>
    </row>
    <row r="792" ht="15.75" customHeight="1">
      <c r="A792" s="105"/>
      <c r="B792" s="105"/>
      <c r="C792" s="105"/>
      <c r="D792" s="105"/>
      <c r="E792" s="105"/>
      <c r="F792" s="106"/>
      <c r="G792" s="106"/>
      <c r="H792" s="17"/>
      <c r="I792" s="17"/>
      <c r="J792" s="102"/>
      <c r="K792" s="102"/>
      <c r="L792" s="101"/>
      <c r="M792" s="101"/>
      <c r="N792" s="106"/>
      <c r="O792" s="106"/>
      <c r="P792" s="102"/>
      <c r="Q792" s="17"/>
      <c r="R792" s="102"/>
      <c r="S792" s="101"/>
      <c r="T792" s="105"/>
      <c r="U792" s="105"/>
      <c r="V792" s="105"/>
      <c r="W792" s="105"/>
      <c r="X792" s="105"/>
      <c r="Y792" s="105"/>
      <c r="Z792" s="105"/>
    </row>
    <row r="793" ht="15.75" customHeight="1">
      <c r="A793" s="105"/>
      <c r="B793" s="105"/>
      <c r="C793" s="105"/>
      <c r="D793" s="105"/>
      <c r="E793" s="105"/>
      <c r="F793" s="106"/>
      <c r="G793" s="106"/>
      <c r="H793" s="17"/>
      <c r="I793" s="17"/>
      <c r="J793" s="102"/>
      <c r="K793" s="102"/>
      <c r="L793" s="101"/>
      <c r="M793" s="101"/>
      <c r="N793" s="106"/>
      <c r="O793" s="106"/>
      <c r="P793" s="102"/>
      <c r="Q793" s="17"/>
      <c r="R793" s="102"/>
      <c r="S793" s="101"/>
      <c r="T793" s="105"/>
      <c r="U793" s="105"/>
      <c r="V793" s="105"/>
      <c r="W793" s="105"/>
      <c r="X793" s="105"/>
      <c r="Y793" s="105"/>
      <c r="Z793" s="105"/>
    </row>
    <row r="794" ht="15.75" customHeight="1">
      <c r="A794" s="105"/>
      <c r="B794" s="105"/>
      <c r="C794" s="105"/>
      <c r="D794" s="105"/>
      <c r="E794" s="105"/>
      <c r="F794" s="106"/>
      <c r="G794" s="106"/>
      <c r="H794" s="17"/>
      <c r="I794" s="17"/>
      <c r="J794" s="102"/>
      <c r="K794" s="102"/>
      <c r="L794" s="101"/>
      <c r="M794" s="101"/>
      <c r="N794" s="106"/>
      <c r="O794" s="106"/>
      <c r="P794" s="102"/>
      <c r="Q794" s="17"/>
      <c r="R794" s="102"/>
      <c r="S794" s="101"/>
      <c r="T794" s="105"/>
      <c r="U794" s="105"/>
      <c r="V794" s="105"/>
      <c r="W794" s="105"/>
      <c r="X794" s="105"/>
      <c r="Y794" s="105"/>
      <c r="Z794" s="105"/>
    </row>
    <row r="795" ht="15.75" customHeight="1">
      <c r="A795" s="105"/>
      <c r="B795" s="105"/>
      <c r="C795" s="105"/>
      <c r="D795" s="105"/>
      <c r="E795" s="105"/>
      <c r="F795" s="106"/>
      <c r="G795" s="106"/>
      <c r="H795" s="17"/>
      <c r="I795" s="17"/>
      <c r="J795" s="102"/>
      <c r="K795" s="102"/>
      <c r="L795" s="101"/>
      <c r="M795" s="101"/>
      <c r="N795" s="106"/>
      <c r="O795" s="106"/>
      <c r="P795" s="102"/>
      <c r="Q795" s="17"/>
      <c r="R795" s="102"/>
      <c r="S795" s="101"/>
      <c r="T795" s="105"/>
      <c r="U795" s="105"/>
      <c r="V795" s="105"/>
      <c r="W795" s="105"/>
      <c r="X795" s="105"/>
      <c r="Y795" s="105"/>
      <c r="Z795" s="105"/>
    </row>
    <row r="796" ht="15.75" customHeight="1">
      <c r="A796" s="105"/>
      <c r="B796" s="105"/>
      <c r="C796" s="105"/>
      <c r="D796" s="105"/>
      <c r="E796" s="105"/>
      <c r="F796" s="106"/>
      <c r="G796" s="106"/>
      <c r="H796" s="17"/>
      <c r="I796" s="17"/>
      <c r="J796" s="102"/>
      <c r="K796" s="102"/>
      <c r="L796" s="101"/>
      <c r="M796" s="101"/>
      <c r="N796" s="106"/>
      <c r="O796" s="106"/>
      <c r="P796" s="102"/>
      <c r="Q796" s="17"/>
      <c r="R796" s="102"/>
      <c r="S796" s="101"/>
      <c r="T796" s="105"/>
      <c r="U796" s="105"/>
      <c r="V796" s="105"/>
      <c r="W796" s="105"/>
      <c r="X796" s="105"/>
      <c r="Y796" s="105"/>
      <c r="Z796" s="105"/>
    </row>
    <row r="797" ht="15.75" customHeight="1">
      <c r="A797" s="105"/>
      <c r="B797" s="105"/>
      <c r="C797" s="105"/>
      <c r="D797" s="105"/>
      <c r="E797" s="105"/>
      <c r="F797" s="106"/>
      <c r="G797" s="106"/>
      <c r="H797" s="17"/>
      <c r="I797" s="17"/>
      <c r="J797" s="102"/>
      <c r="K797" s="102"/>
      <c r="L797" s="101"/>
      <c r="M797" s="101"/>
      <c r="N797" s="106"/>
      <c r="O797" s="106"/>
      <c r="P797" s="102"/>
      <c r="Q797" s="17"/>
      <c r="R797" s="102"/>
      <c r="S797" s="101"/>
      <c r="T797" s="105"/>
      <c r="U797" s="105"/>
      <c r="V797" s="105"/>
      <c r="W797" s="105"/>
      <c r="X797" s="105"/>
      <c r="Y797" s="105"/>
      <c r="Z797" s="105"/>
    </row>
    <row r="798" ht="15.75" customHeight="1">
      <c r="A798" s="105"/>
      <c r="B798" s="105"/>
      <c r="C798" s="105"/>
      <c r="D798" s="105"/>
      <c r="E798" s="105"/>
      <c r="F798" s="106"/>
      <c r="G798" s="106"/>
      <c r="H798" s="17"/>
      <c r="I798" s="17"/>
      <c r="J798" s="102"/>
      <c r="K798" s="102"/>
      <c r="L798" s="101"/>
      <c r="M798" s="101"/>
      <c r="N798" s="106"/>
      <c r="O798" s="106"/>
      <c r="P798" s="102"/>
      <c r="Q798" s="17"/>
      <c r="R798" s="102"/>
      <c r="S798" s="101"/>
      <c r="T798" s="105"/>
      <c r="U798" s="105"/>
      <c r="V798" s="105"/>
      <c r="W798" s="105"/>
      <c r="X798" s="105"/>
      <c r="Y798" s="105"/>
      <c r="Z798" s="105"/>
    </row>
    <row r="799" ht="15.75" customHeight="1">
      <c r="A799" s="105"/>
      <c r="B799" s="105"/>
      <c r="C799" s="105"/>
      <c r="D799" s="105"/>
      <c r="E799" s="105"/>
      <c r="F799" s="106"/>
      <c r="G799" s="106"/>
      <c r="H799" s="17"/>
      <c r="I799" s="17"/>
      <c r="J799" s="102"/>
      <c r="K799" s="102"/>
      <c r="L799" s="101"/>
      <c r="M799" s="101"/>
      <c r="N799" s="106"/>
      <c r="O799" s="106"/>
      <c r="P799" s="102"/>
      <c r="Q799" s="17"/>
      <c r="R799" s="102"/>
      <c r="S799" s="101"/>
      <c r="T799" s="105"/>
      <c r="U799" s="105"/>
      <c r="V799" s="105"/>
      <c r="W799" s="105"/>
      <c r="X799" s="105"/>
      <c r="Y799" s="105"/>
      <c r="Z799" s="105"/>
    </row>
    <row r="800" ht="15.75" customHeight="1">
      <c r="A800" s="105"/>
      <c r="B800" s="105"/>
      <c r="C800" s="105"/>
      <c r="D800" s="105"/>
      <c r="E800" s="105"/>
      <c r="F800" s="106"/>
      <c r="G800" s="106"/>
      <c r="H800" s="17"/>
      <c r="I800" s="17"/>
      <c r="J800" s="102"/>
      <c r="K800" s="102"/>
      <c r="L800" s="101"/>
      <c r="M800" s="101"/>
      <c r="N800" s="106"/>
      <c r="O800" s="106"/>
      <c r="P800" s="102"/>
      <c r="Q800" s="17"/>
      <c r="R800" s="102"/>
      <c r="S800" s="101"/>
      <c r="T800" s="105"/>
      <c r="U800" s="105"/>
      <c r="V800" s="105"/>
      <c r="W800" s="105"/>
      <c r="X800" s="105"/>
      <c r="Y800" s="105"/>
      <c r="Z800" s="105"/>
    </row>
    <row r="801" ht="15.75" customHeight="1">
      <c r="A801" s="105"/>
      <c r="B801" s="105"/>
      <c r="C801" s="105"/>
      <c r="D801" s="105"/>
      <c r="E801" s="105"/>
      <c r="F801" s="106"/>
      <c r="G801" s="106"/>
      <c r="H801" s="17"/>
      <c r="I801" s="17"/>
      <c r="J801" s="102"/>
      <c r="K801" s="102"/>
      <c r="L801" s="101"/>
      <c r="M801" s="101"/>
      <c r="N801" s="106"/>
      <c r="O801" s="106"/>
      <c r="P801" s="102"/>
      <c r="Q801" s="17"/>
      <c r="R801" s="102"/>
      <c r="S801" s="101"/>
      <c r="T801" s="105"/>
      <c r="U801" s="105"/>
      <c r="V801" s="105"/>
      <c r="W801" s="105"/>
      <c r="X801" s="105"/>
      <c r="Y801" s="105"/>
      <c r="Z801" s="105"/>
    </row>
    <row r="802" ht="15.75" customHeight="1">
      <c r="A802" s="105"/>
      <c r="B802" s="105"/>
      <c r="C802" s="105"/>
      <c r="D802" s="105"/>
      <c r="E802" s="105"/>
      <c r="F802" s="106"/>
      <c r="G802" s="106"/>
      <c r="H802" s="17"/>
      <c r="I802" s="17"/>
      <c r="J802" s="102"/>
      <c r="K802" s="102"/>
      <c r="L802" s="101"/>
      <c r="M802" s="101"/>
      <c r="N802" s="106"/>
      <c r="O802" s="106"/>
      <c r="P802" s="102"/>
      <c r="Q802" s="17"/>
      <c r="R802" s="102"/>
      <c r="S802" s="101"/>
      <c r="T802" s="105"/>
      <c r="U802" s="105"/>
      <c r="V802" s="105"/>
      <c r="W802" s="105"/>
      <c r="X802" s="105"/>
      <c r="Y802" s="105"/>
      <c r="Z802" s="105"/>
    </row>
    <row r="803" ht="15.75" customHeight="1">
      <c r="A803" s="105"/>
      <c r="B803" s="105"/>
      <c r="C803" s="105"/>
      <c r="D803" s="105"/>
      <c r="E803" s="105"/>
      <c r="F803" s="106"/>
      <c r="G803" s="106"/>
      <c r="H803" s="17"/>
      <c r="I803" s="17"/>
      <c r="J803" s="102"/>
      <c r="K803" s="102"/>
      <c r="L803" s="101"/>
      <c r="M803" s="101"/>
      <c r="N803" s="106"/>
      <c r="O803" s="106"/>
      <c r="P803" s="102"/>
      <c r="Q803" s="17"/>
      <c r="R803" s="102"/>
      <c r="S803" s="101"/>
      <c r="T803" s="105"/>
      <c r="U803" s="105"/>
      <c r="V803" s="105"/>
      <c r="W803" s="105"/>
      <c r="X803" s="105"/>
      <c r="Y803" s="105"/>
      <c r="Z803" s="105"/>
    </row>
    <row r="804" ht="15.75" customHeight="1">
      <c r="A804" s="105"/>
      <c r="B804" s="105"/>
      <c r="C804" s="105"/>
      <c r="D804" s="105"/>
      <c r="E804" s="105"/>
      <c r="F804" s="106"/>
      <c r="G804" s="106"/>
      <c r="H804" s="17"/>
      <c r="I804" s="17"/>
      <c r="J804" s="102"/>
      <c r="K804" s="102"/>
      <c r="L804" s="101"/>
      <c r="M804" s="101"/>
      <c r="N804" s="106"/>
      <c r="O804" s="106"/>
      <c r="P804" s="102"/>
      <c r="Q804" s="17"/>
      <c r="R804" s="102"/>
      <c r="S804" s="101"/>
      <c r="T804" s="105"/>
      <c r="U804" s="105"/>
      <c r="V804" s="105"/>
      <c r="W804" s="105"/>
      <c r="X804" s="105"/>
      <c r="Y804" s="105"/>
      <c r="Z804" s="105"/>
    </row>
    <row r="805" ht="15.75" customHeight="1">
      <c r="A805" s="105"/>
      <c r="B805" s="105"/>
      <c r="C805" s="105"/>
      <c r="D805" s="105"/>
      <c r="E805" s="105"/>
      <c r="F805" s="106"/>
      <c r="G805" s="106"/>
      <c r="H805" s="17"/>
      <c r="I805" s="17"/>
      <c r="J805" s="102"/>
      <c r="K805" s="102"/>
      <c r="L805" s="101"/>
      <c r="M805" s="101"/>
      <c r="N805" s="106"/>
      <c r="O805" s="106"/>
      <c r="P805" s="102"/>
      <c r="Q805" s="17"/>
      <c r="R805" s="102"/>
      <c r="S805" s="101"/>
      <c r="T805" s="105"/>
      <c r="U805" s="105"/>
      <c r="V805" s="105"/>
      <c r="W805" s="105"/>
      <c r="X805" s="105"/>
      <c r="Y805" s="105"/>
      <c r="Z805" s="105"/>
    </row>
    <row r="806" ht="15.75" customHeight="1">
      <c r="A806" s="105"/>
      <c r="B806" s="105"/>
      <c r="C806" s="105"/>
      <c r="D806" s="105"/>
      <c r="E806" s="105"/>
      <c r="F806" s="106"/>
      <c r="G806" s="106"/>
      <c r="H806" s="17"/>
      <c r="I806" s="17"/>
      <c r="J806" s="102"/>
      <c r="K806" s="102"/>
      <c r="L806" s="101"/>
      <c r="M806" s="101"/>
      <c r="N806" s="106"/>
      <c r="O806" s="106"/>
      <c r="P806" s="102"/>
      <c r="Q806" s="17"/>
      <c r="R806" s="102"/>
      <c r="S806" s="101"/>
      <c r="T806" s="105"/>
      <c r="U806" s="105"/>
      <c r="V806" s="105"/>
      <c r="W806" s="105"/>
      <c r="X806" s="105"/>
      <c r="Y806" s="105"/>
      <c r="Z806" s="105"/>
    </row>
    <row r="807" ht="15.75" customHeight="1">
      <c r="A807" s="105"/>
      <c r="B807" s="105"/>
      <c r="C807" s="105"/>
      <c r="D807" s="105"/>
      <c r="E807" s="105"/>
      <c r="F807" s="106"/>
      <c r="G807" s="106"/>
      <c r="H807" s="17"/>
      <c r="I807" s="17"/>
      <c r="J807" s="102"/>
      <c r="K807" s="102"/>
      <c r="L807" s="101"/>
      <c r="M807" s="101"/>
      <c r="N807" s="106"/>
      <c r="O807" s="106"/>
      <c r="P807" s="102"/>
      <c r="Q807" s="17"/>
      <c r="R807" s="102"/>
      <c r="S807" s="101"/>
      <c r="T807" s="105"/>
      <c r="U807" s="105"/>
      <c r="V807" s="105"/>
      <c r="W807" s="105"/>
      <c r="X807" s="105"/>
      <c r="Y807" s="105"/>
      <c r="Z807" s="105"/>
    </row>
    <row r="808" ht="15.75" customHeight="1">
      <c r="A808" s="105"/>
      <c r="B808" s="105"/>
      <c r="C808" s="105"/>
      <c r="D808" s="105"/>
      <c r="E808" s="105"/>
      <c r="F808" s="106"/>
      <c r="G808" s="106"/>
      <c r="H808" s="17"/>
      <c r="I808" s="17"/>
      <c r="J808" s="102"/>
      <c r="K808" s="102"/>
      <c r="L808" s="101"/>
      <c r="M808" s="101"/>
      <c r="N808" s="106"/>
      <c r="O808" s="106"/>
      <c r="P808" s="102"/>
      <c r="Q808" s="17"/>
      <c r="R808" s="102"/>
      <c r="S808" s="101"/>
      <c r="T808" s="105"/>
      <c r="U808" s="105"/>
      <c r="V808" s="105"/>
      <c r="W808" s="105"/>
      <c r="X808" s="105"/>
      <c r="Y808" s="105"/>
      <c r="Z808" s="105"/>
    </row>
    <row r="809" ht="15.75" customHeight="1">
      <c r="A809" s="105"/>
      <c r="B809" s="105"/>
      <c r="C809" s="105"/>
      <c r="D809" s="105"/>
      <c r="E809" s="105"/>
      <c r="F809" s="106"/>
      <c r="G809" s="106"/>
      <c r="H809" s="17"/>
      <c r="I809" s="17"/>
      <c r="J809" s="102"/>
      <c r="K809" s="102"/>
      <c r="L809" s="101"/>
      <c r="M809" s="101"/>
      <c r="N809" s="106"/>
      <c r="O809" s="106"/>
      <c r="P809" s="102"/>
      <c r="Q809" s="17"/>
      <c r="R809" s="102"/>
      <c r="S809" s="101"/>
      <c r="T809" s="105"/>
      <c r="U809" s="105"/>
      <c r="V809" s="105"/>
      <c r="W809" s="105"/>
      <c r="X809" s="105"/>
      <c r="Y809" s="105"/>
      <c r="Z809" s="105"/>
    </row>
    <row r="810" ht="15.75" customHeight="1">
      <c r="A810" s="105"/>
      <c r="B810" s="105"/>
      <c r="C810" s="105"/>
      <c r="D810" s="105"/>
      <c r="E810" s="105"/>
      <c r="F810" s="106"/>
      <c r="G810" s="106"/>
      <c r="H810" s="17"/>
      <c r="I810" s="17"/>
      <c r="J810" s="102"/>
      <c r="K810" s="102"/>
      <c r="L810" s="101"/>
      <c r="M810" s="101"/>
      <c r="N810" s="106"/>
      <c r="O810" s="106"/>
      <c r="P810" s="102"/>
      <c r="Q810" s="17"/>
      <c r="R810" s="102"/>
      <c r="S810" s="101"/>
      <c r="T810" s="105"/>
      <c r="U810" s="105"/>
      <c r="V810" s="105"/>
      <c r="W810" s="105"/>
      <c r="X810" s="105"/>
      <c r="Y810" s="105"/>
      <c r="Z810" s="105"/>
    </row>
    <row r="811" ht="15.75" customHeight="1">
      <c r="A811" s="105"/>
      <c r="B811" s="105"/>
      <c r="C811" s="105"/>
      <c r="D811" s="105"/>
      <c r="E811" s="105"/>
      <c r="F811" s="106"/>
      <c r="G811" s="106"/>
      <c r="H811" s="17"/>
      <c r="I811" s="17"/>
      <c r="J811" s="102"/>
      <c r="K811" s="102"/>
      <c r="L811" s="101"/>
      <c r="M811" s="101"/>
      <c r="N811" s="106"/>
      <c r="O811" s="106"/>
      <c r="P811" s="102"/>
      <c r="Q811" s="17"/>
      <c r="R811" s="102"/>
      <c r="S811" s="101"/>
      <c r="T811" s="105"/>
      <c r="U811" s="105"/>
      <c r="V811" s="105"/>
      <c r="W811" s="105"/>
      <c r="X811" s="105"/>
      <c r="Y811" s="105"/>
      <c r="Z811" s="105"/>
    </row>
    <row r="812" ht="15.75" customHeight="1">
      <c r="A812" s="105"/>
      <c r="B812" s="105"/>
      <c r="C812" s="105"/>
      <c r="D812" s="105"/>
      <c r="E812" s="105"/>
      <c r="F812" s="106"/>
      <c r="G812" s="106"/>
      <c r="H812" s="17"/>
      <c r="I812" s="17"/>
      <c r="J812" s="102"/>
      <c r="K812" s="102"/>
      <c r="L812" s="101"/>
      <c r="M812" s="101"/>
      <c r="N812" s="106"/>
      <c r="O812" s="106"/>
      <c r="P812" s="102"/>
      <c r="Q812" s="17"/>
      <c r="R812" s="102"/>
      <c r="S812" s="101"/>
      <c r="T812" s="105"/>
      <c r="U812" s="105"/>
      <c r="V812" s="105"/>
      <c r="W812" s="105"/>
      <c r="X812" s="105"/>
      <c r="Y812" s="105"/>
      <c r="Z812" s="105"/>
    </row>
    <row r="813" ht="15.75" customHeight="1">
      <c r="A813" s="105"/>
      <c r="B813" s="105"/>
      <c r="C813" s="105"/>
      <c r="D813" s="105"/>
      <c r="E813" s="105"/>
      <c r="F813" s="106"/>
      <c r="G813" s="106"/>
      <c r="H813" s="17"/>
      <c r="I813" s="17"/>
      <c r="J813" s="102"/>
      <c r="K813" s="102"/>
      <c r="L813" s="101"/>
      <c r="M813" s="101"/>
      <c r="N813" s="106"/>
      <c r="O813" s="106"/>
      <c r="P813" s="102"/>
      <c r="Q813" s="17"/>
      <c r="R813" s="102"/>
      <c r="S813" s="101"/>
      <c r="T813" s="105"/>
      <c r="U813" s="105"/>
      <c r="V813" s="105"/>
      <c r="W813" s="105"/>
      <c r="X813" s="105"/>
      <c r="Y813" s="105"/>
      <c r="Z813" s="105"/>
    </row>
    <row r="814" ht="15.75" customHeight="1">
      <c r="A814" s="105"/>
      <c r="B814" s="105"/>
      <c r="C814" s="105"/>
      <c r="D814" s="105"/>
      <c r="E814" s="105"/>
      <c r="F814" s="106"/>
      <c r="G814" s="106"/>
      <c r="H814" s="17"/>
      <c r="I814" s="17"/>
      <c r="J814" s="102"/>
      <c r="K814" s="102"/>
      <c r="L814" s="101"/>
      <c r="M814" s="101"/>
      <c r="N814" s="106"/>
      <c r="O814" s="106"/>
      <c r="P814" s="102"/>
      <c r="Q814" s="17"/>
      <c r="R814" s="102"/>
      <c r="S814" s="101"/>
      <c r="T814" s="105"/>
      <c r="U814" s="105"/>
      <c r="V814" s="105"/>
      <c r="W814" s="105"/>
      <c r="X814" s="105"/>
      <c r="Y814" s="105"/>
      <c r="Z814" s="105"/>
    </row>
    <row r="815" ht="15.75" customHeight="1">
      <c r="A815" s="105"/>
      <c r="B815" s="105"/>
      <c r="C815" s="105"/>
      <c r="D815" s="105"/>
      <c r="E815" s="105"/>
      <c r="F815" s="106"/>
      <c r="G815" s="106"/>
      <c r="H815" s="17"/>
      <c r="I815" s="17"/>
      <c r="J815" s="102"/>
      <c r="K815" s="102"/>
      <c r="L815" s="101"/>
      <c r="M815" s="101"/>
      <c r="N815" s="106"/>
      <c r="O815" s="106"/>
      <c r="P815" s="102"/>
      <c r="Q815" s="17"/>
      <c r="R815" s="102"/>
      <c r="S815" s="101"/>
      <c r="T815" s="105"/>
      <c r="U815" s="105"/>
      <c r="V815" s="105"/>
      <c r="W815" s="105"/>
      <c r="X815" s="105"/>
      <c r="Y815" s="105"/>
      <c r="Z815" s="105"/>
    </row>
    <row r="816" ht="15.75" customHeight="1">
      <c r="A816" s="105"/>
      <c r="B816" s="105"/>
      <c r="C816" s="105"/>
      <c r="D816" s="105"/>
      <c r="E816" s="105"/>
      <c r="F816" s="106"/>
      <c r="G816" s="106"/>
      <c r="H816" s="17"/>
      <c r="I816" s="17"/>
      <c r="J816" s="102"/>
      <c r="K816" s="102"/>
      <c r="L816" s="101"/>
      <c r="M816" s="101"/>
      <c r="N816" s="106"/>
      <c r="O816" s="106"/>
      <c r="P816" s="102"/>
      <c r="Q816" s="17"/>
      <c r="R816" s="102"/>
      <c r="S816" s="101"/>
      <c r="T816" s="105"/>
      <c r="U816" s="105"/>
      <c r="V816" s="105"/>
      <c r="W816" s="105"/>
      <c r="X816" s="105"/>
      <c r="Y816" s="105"/>
      <c r="Z816" s="105"/>
    </row>
    <row r="817" ht="15.75" customHeight="1">
      <c r="A817" s="105"/>
      <c r="B817" s="105"/>
      <c r="C817" s="105"/>
      <c r="D817" s="105"/>
      <c r="E817" s="105"/>
      <c r="F817" s="106"/>
      <c r="G817" s="106"/>
      <c r="H817" s="17"/>
      <c r="I817" s="17"/>
      <c r="J817" s="102"/>
      <c r="K817" s="102"/>
      <c r="L817" s="101"/>
      <c r="M817" s="101"/>
      <c r="N817" s="106"/>
      <c r="O817" s="106"/>
      <c r="P817" s="102"/>
      <c r="Q817" s="17"/>
      <c r="R817" s="102"/>
      <c r="S817" s="101"/>
      <c r="T817" s="105"/>
      <c r="U817" s="105"/>
      <c r="V817" s="105"/>
      <c r="W817" s="105"/>
      <c r="X817" s="105"/>
      <c r="Y817" s="105"/>
      <c r="Z817" s="105"/>
    </row>
    <row r="818" ht="15.75" customHeight="1">
      <c r="A818" s="105"/>
      <c r="B818" s="105"/>
      <c r="C818" s="105"/>
      <c r="D818" s="105"/>
      <c r="E818" s="105"/>
      <c r="F818" s="106"/>
      <c r="G818" s="106"/>
      <c r="H818" s="17"/>
      <c r="I818" s="17"/>
      <c r="J818" s="102"/>
      <c r="K818" s="102"/>
      <c r="L818" s="101"/>
      <c r="M818" s="101"/>
      <c r="N818" s="106"/>
      <c r="O818" s="106"/>
      <c r="P818" s="102"/>
      <c r="Q818" s="17"/>
      <c r="R818" s="102"/>
      <c r="S818" s="101"/>
      <c r="T818" s="105"/>
      <c r="U818" s="105"/>
      <c r="V818" s="105"/>
      <c r="W818" s="105"/>
      <c r="X818" s="105"/>
      <c r="Y818" s="105"/>
      <c r="Z818" s="105"/>
    </row>
    <row r="819" ht="15.75" customHeight="1">
      <c r="A819" s="105"/>
      <c r="B819" s="105"/>
      <c r="C819" s="105"/>
      <c r="D819" s="105"/>
      <c r="E819" s="105"/>
      <c r="F819" s="106"/>
      <c r="G819" s="106"/>
      <c r="H819" s="17"/>
      <c r="I819" s="17"/>
      <c r="J819" s="102"/>
      <c r="K819" s="102"/>
      <c r="L819" s="101"/>
      <c r="M819" s="101"/>
      <c r="N819" s="106"/>
      <c r="O819" s="106"/>
      <c r="P819" s="102"/>
      <c r="Q819" s="17"/>
      <c r="R819" s="102"/>
      <c r="S819" s="101"/>
      <c r="T819" s="105"/>
      <c r="U819" s="105"/>
      <c r="V819" s="105"/>
      <c r="W819" s="105"/>
      <c r="X819" s="105"/>
      <c r="Y819" s="105"/>
      <c r="Z819" s="105"/>
    </row>
    <row r="820" ht="15.75" customHeight="1">
      <c r="A820" s="105"/>
      <c r="B820" s="105"/>
      <c r="C820" s="105"/>
      <c r="D820" s="105"/>
      <c r="E820" s="105"/>
      <c r="F820" s="106"/>
      <c r="G820" s="106"/>
      <c r="H820" s="17"/>
      <c r="I820" s="17"/>
      <c r="J820" s="102"/>
      <c r="K820" s="102"/>
      <c r="L820" s="101"/>
      <c r="M820" s="101"/>
      <c r="N820" s="106"/>
      <c r="O820" s="106"/>
      <c r="P820" s="102"/>
      <c r="Q820" s="17"/>
      <c r="R820" s="102"/>
      <c r="S820" s="101"/>
      <c r="T820" s="105"/>
      <c r="U820" s="105"/>
      <c r="V820" s="105"/>
      <c r="W820" s="105"/>
      <c r="X820" s="105"/>
      <c r="Y820" s="105"/>
      <c r="Z820" s="105"/>
    </row>
    <row r="821" ht="15.75" customHeight="1">
      <c r="A821" s="105"/>
      <c r="B821" s="105"/>
      <c r="C821" s="105"/>
      <c r="D821" s="105"/>
      <c r="E821" s="105"/>
      <c r="F821" s="106"/>
      <c r="G821" s="106"/>
      <c r="H821" s="17"/>
      <c r="I821" s="17"/>
      <c r="J821" s="102"/>
      <c r="K821" s="102"/>
      <c r="L821" s="101"/>
      <c r="M821" s="101"/>
      <c r="N821" s="106"/>
      <c r="O821" s="106"/>
      <c r="P821" s="102"/>
      <c r="Q821" s="17"/>
      <c r="R821" s="102"/>
      <c r="S821" s="101"/>
      <c r="T821" s="105"/>
      <c r="U821" s="105"/>
      <c r="V821" s="105"/>
      <c r="W821" s="105"/>
      <c r="X821" s="105"/>
      <c r="Y821" s="105"/>
      <c r="Z821" s="105"/>
    </row>
    <row r="822" ht="15.75" customHeight="1">
      <c r="A822" s="105"/>
      <c r="B822" s="105"/>
      <c r="C822" s="105"/>
      <c r="D822" s="105"/>
      <c r="E822" s="105"/>
      <c r="F822" s="106"/>
      <c r="G822" s="106"/>
      <c r="H822" s="17"/>
      <c r="I822" s="17"/>
      <c r="J822" s="102"/>
      <c r="K822" s="102"/>
      <c r="L822" s="101"/>
      <c r="M822" s="101"/>
      <c r="N822" s="106"/>
      <c r="O822" s="106"/>
      <c r="P822" s="102"/>
      <c r="Q822" s="17"/>
      <c r="R822" s="102"/>
      <c r="S822" s="101"/>
      <c r="T822" s="105"/>
      <c r="U822" s="105"/>
      <c r="V822" s="105"/>
      <c r="W822" s="105"/>
      <c r="X822" s="105"/>
      <c r="Y822" s="105"/>
      <c r="Z822" s="105"/>
    </row>
    <row r="823" ht="15.75" customHeight="1">
      <c r="A823" s="105"/>
      <c r="B823" s="105"/>
      <c r="C823" s="105"/>
      <c r="D823" s="105"/>
      <c r="E823" s="105"/>
      <c r="F823" s="106"/>
      <c r="G823" s="106"/>
      <c r="H823" s="17"/>
      <c r="I823" s="17"/>
      <c r="J823" s="102"/>
      <c r="K823" s="102"/>
      <c r="L823" s="101"/>
      <c r="M823" s="101"/>
      <c r="N823" s="106"/>
      <c r="O823" s="106"/>
      <c r="P823" s="102"/>
      <c r="Q823" s="17"/>
      <c r="R823" s="102"/>
      <c r="S823" s="101"/>
      <c r="T823" s="105"/>
      <c r="U823" s="105"/>
      <c r="V823" s="105"/>
      <c r="W823" s="105"/>
      <c r="X823" s="105"/>
      <c r="Y823" s="105"/>
      <c r="Z823" s="105"/>
    </row>
    <row r="824" ht="15.75" customHeight="1">
      <c r="A824" s="105"/>
      <c r="B824" s="105"/>
      <c r="C824" s="105"/>
      <c r="D824" s="105"/>
      <c r="E824" s="105"/>
      <c r="F824" s="106"/>
      <c r="G824" s="106"/>
      <c r="H824" s="17"/>
      <c r="I824" s="17"/>
      <c r="J824" s="102"/>
      <c r="K824" s="102"/>
      <c r="L824" s="101"/>
      <c r="M824" s="101"/>
      <c r="N824" s="106"/>
      <c r="O824" s="106"/>
      <c r="P824" s="102"/>
      <c r="Q824" s="17"/>
      <c r="R824" s="102"/>
      <c r="S824" s="101"/>
      <c r="T824" s="105"/>
      <c r="U824" s="105"/>
      <c r="V824" s="105"/>
      <c r="W824" s="105"/>
      <c r="X824" s="105"/>
      <c r="Y824" s="105"/>
      <c r="Z824" s="105"/>
    </row>
    <row r="825" ht="15.75" customHeight="1">
      <c r="A825" s="105"/>
      <c r="B825" s="105"/>
      <c r="C825" s="105"/>
      <c r="D825" s="105"/>
      <c r="E825" s="105"/>
      <c r="F825" s="106"/>
      <c r="G825" s="106"/>
      <c r="H825" s="17"/>
      <c r="I825" s="17"/>
      <c r="J825" s="102"/>
      <c r="K825" s="102"/>
      <c r="L825" s="101"/>
      <c r="M825" s="101"/>
      <c r="N825" s="106"/>
      <c r="O825" s="106"/>
      <c r="P825" s="102"/>
      <c r="Q825" s="17"/>
      <c r="R825" s="102"/>
      <c r="S825" s="101"/>
      <c r="T825" s="105"/>
      <c r="U825" s="105"/>
      <c r="V825" s="105"/>
      <c r="W825" s="105"/>
      <c r="X825" s="105"/>
      <c r="Y825" s="105"/>
      <c r="Z825" s="105"/>
    </row>
    <row r="826" ht="15.75" customHeight="1">
      <c r="A826" s="105"/>
      <c r="B826" s="105"/>
      <c r="C826" s="105"/>
      <c r="D826" s="105"/>
      <c r="E826" s="105"/>
      <c r="F826" s="106"/>
      <c r="G826" s="106"/>
      <c r="H826" s="17"/>
      <c r="I826" s="17"/>
      <c r="J826" s="102"/>
      <c r="K826" s="102"/>
      <c r="L826" s="101"/>
      <c r="M826" s="101"/>
      <c r="N826" s="106"/>
      <c r="O826" s="106"/>
      <c r="P826" s="102"/>
      <c r="Q826" s="17"/>
      <c r="R826" s="102"/>
      <c r="S826" s="101"/>
      <c r="T826" s="105"/>
      <c r="U826" s="105"/>
      <c r="V826" s="105"/>
      <c r="W826" s="105"/>
      <c r="X826" s="105"/>
      <c r="Y826" s="105"/>
      <c r="Z826" s="105"/>
    </row>
    <row r="827" ht="15.75" customHeight="1">
      <c r="A827" s="105"/>
      <c r="B827" s="105"/>
      <c r="C827" s="105"/>
      <c r="D827" s="105"/>
      <c r="E827" s="105"/>
      <c r="F827" s="106"/>
      <c r="G827" s="106"/>
      <c r="H827" s="17"/>
      <c r="I827" s="17"/>
      <c r="J827" s="102"/>
      <c r="K827" s="102"/>
      <c r="L827" s="101"/>
      <c r="M827" s="101"/>
      <c r="N827" s="106"/>
      <c r="O827" s="106"/>
      <c r="P827" s="102"/>
      <c r="Q827" s="17"/>
      <c r="R827" s="102"/>
      <c r="S827" s="101"/>
      <c r="T827" s="105"/>
      <c r="U827" s="105"/>
      <c r="V827" s="105"/>
      <c r="W827" s="105"/>
      <c r="X827" s="105"/>
      <c r="Y827" s="105"/>
      <c r="Z827" s="105"/>
    </row>
    <row r="828" ht="15.75" customHeight="1">
      <c r="A828" s="105"/>
      <c r="B828" s="105"/>
      <c r="C828" s="105"/>
      <c r="D828" s="105"/>
      <c r="E828" s="105"/>
      <c r="F828" s="106"/>
      <c r="G828" s="106"/>
      <c r="H828" s="17"/>
      <c r="I828" s="17"/>
      <c r="J828" s="102"/>
      <c r="K828" s="102"/>
      <c r="L828" s="101"/>
      <c r="M828" s="101"/>
      <c r="N828" s="106"/>
      <c r="O828" s="106"/>
      <c r="P828" s="102"/>
      <c r="Q828" s="17"/>
      <c r="R828" s="102"/>
      <c r="S828" s="101"/>
      <c r="T828" s="105"/>
      <c r="U828" s="105"/>
      <c r="V828" s="105"/>
      <c r="W828" s="105"/>
      <c r="X828" s="105"/>
      <c r="Y828" s="105"/>
      <c r="Z828" s="105"/>
    </row>
    <row r="829" ht="15.75" customHeight="1">
      <c r="A829" s="105"/>
      <c r="B829" s="105"/>
      <c r="C829" s="105"/>
      <c r="D829" s="105"/>
      <c r="E829" s="105"/>
      <c r="F829" s="106"/>
      <c r="G829" s="106"/>
      <c r="H829" s="17"/>
      <c r="I829" s="17"/>
      <c r="J829" s="102"/>
      <c r="K829" s="102"/>
      <c r="L829" s="101"/>
      <c r="M829" s="101"/>
      <c r="N829" s="106"/>
      <c r="O829" s="106"/>
      <c r="P829" s="102"/>
      <c r="Q829" s="17"/>
      <c r="R829" s="102"/>
      <c r="S829" s="101"/>
      <c r="T829" s="105"/>
      <c r="U829" s="105"/>
      <c r="V829" s="105"/>
      <c r="W829" s="105"/>
      <c r="X829" s="105"/>
      <c r="Y829" s="105"/>
      <c r="Z829" s="105"/>
    </row>
    <row r="830" ht="15.75" customHeight="1">
      <c r="A830" s="105"/>
      <c r="B830" s="105"/>
      <c r="C830" s="105"/>
      <c r="D830" s="105"/>
      <c r="E830" s="105"/>
      <c r="F830" s="106"/>
      <c r="G830" s="106"/>
      <c r="H830" s="17"/>
      <c r="I830" s="17"/>
      <c r="J830" s="102"/>
      <c r="K830" s="102"/>
      <c r="L830" s="101"/>
      <c r="M830" s="101"/>
      <c r="N830" s="106"/>
      <c r="O830" s="106"/>
      <c r="P830" s="102"/>
      <c r="Q830" s="17"/>
      <c r="R830" s="102"/>
      <c r="S830" s="101"/>
      <c r="T830" s="105"/>
      <c r="U830" s="105"/>
      <c r="V830" s="105"/>
      <c r="W830" s="105"/>
      <c r="X830" s="105"/>
      <c r="Y830" s="105"/>
      <c r="Z830" s="105"/>
    </row>
    <row r="831" ht="15.75" customHeight="1">
      <c r="A831" s="105"/>
      <c r="B831" s="105"/>
      <c r="C831" s="105"/>
      <c r="D831" s="105"/>
      <c r="E831" s="105"/>
      <c r="F831" s="106"/>
      <c r="G831" s="106"/>
      <c r="H831" s="17"/>
      <c r="I831" s="17"/>
      <c r="J831" s="102"/>
      <c r="K831" s="102"/>
      <c r="L831" s="101"/>
      <c r="M831" s="101"/>
      <c r="N831" s="106"/>
      <c r="O831" s="106"/>
      <c r="P831" s="102"/>
      <c r="Q831" s="17"/>
      <c r="R831" s="102"/>
      <c r="S831" s="101"/>
      <c r="T831" s="105"/>
      <c r="U831" s="105"/>
      <c r="V831" s="105"/>
      <c r="W831" s="105"/>
      <c r="X831" s="105"/>
      <c r="Y831" s="105"/>
      <c r="Z831" s="105"/>
    </row>
    <row r="832" ht="15.75" customHeight="1">
      <c r="A832" s="105"/>
      <c r="B832" s="105"/>
      <c r="C832" s="105"/>
      <c r="D832" s="105"/>
      <c r="E832" s="105"/>
      <c r="F832" s="106"/>
      <c r="G832" s="106"/>
      <c r="H832" s="17"/>
      <c r="I832" s="17"/>
      <c r="J832" s="102"/>
      <c r="K832" s="102"/>
      <c r="L832" s="101"/>
      <c r="M832" s="101"/>
      <c r="N832" s="106"/>
      <c r="O832" s="106"/>
      <c r="P832" s="102"/>
      <c r="Q832" s="17"/>
      <c r="R832" s="102"/>
      <c r="S832" s="101"/>
      <c r="T832" s="105"/>
      <c r="U832" s="105"/>
      <c r="V832" s="105"/>
      <c r="W832" s="105"/>
      <c r="X832" s="105"/>
      <c r="Y832" s="105"/>
      <c r="Z832" s="105"/>
    </row>
    <row r="833" ht="15.75" customHeight="1">
      <c r="A833" s="105"/>
      <c r="B833" s="105"/>
      <c r="C833" s="105"/>
      <c r="D833" s="105"/>
      <c r="E833" s="105"/>
      <c r="F833" s="106"/>
      <c r="G833" s="106"/>
      <c r="H833" s="17"/>
      <c r="I833" s="17"/>
      <c r="J833" s="102"/>
      <c r="K833" s="102"/>
      <c r="L833" s="101"/>
      <c r="M833" s="101"/>
      <c r="N833" s="106"/>
      <c r="O833" s="106"/>
      <c r="P833" s="102"/>
      <c r="Q833" s="17"/>
      <c r="R833" s="102"/>
      <c r="S833" s="101"/>
      <c r="T833" s="105"/>
      <c r="U833" s="105"/>
      <c r="V833" s="105"/>
      <c r="W833" s="105"/>
      <c r="X833" s="105"/>
      <c r="Y833" s="105"/>
      <c r="Z833" s="105"/>
    </row>
    <row r="834" ht="15.75" customHeight="1">
      <c r="A834" s="105"/>
      <c r="B834" s="105"/>
      <c r="C834" s="105"/>
      <c r="D834" s="105"/>
      <c r="E834" s="105"/>
      <c r="F834" s="106"/>
      <c r="G834" s="106"/>
      <c r="H834" s="17"/>
      <c r="I834" s="17"/>
      <c r="J834" s="102"/>
      <c r="K834" s="102"/>
      <c r="L834" s="101"/>
      <c r="M834" s="101"/>
      <c r="N834" s="106"/>
      <c r="O834" s="106"/>
      <c r="P834" s="102"/>
      <c r="Q834" s="17"/>
      <c r="R834" s="102"/>
      <c r="S834" s="101"/>
      <c r="T834" s="105"/>
      <c r="U834" s="105"/>
      <c r="V834" s="105"/>
      <c r="W834" s="105"/>
      <c r="X834" s="105"/>
      <c r="Y834" s="105"/>
      <c r="Z834" s="105"/>
    </row>
    <row r="835" ht="15.75" customHeight="1">
      <c r="A835" s="105"/>
      <c r="B835" s="105"/>
      <c r="C835" s="105"/>
      <c r="D835" s="105"/>
      <c r="E835" s="105"/>
      <c r="F835" s="106"/>
      <c r="G835" s="106"/>
      <c r="H835" s="17"/>
      <c r="I835" s="17"/>
      <c r="J835" s="102"/>
      <c r="K835" s="102"/>
      <c r="L835" s="101"/>
      <c r="M835" s="101"/>
      <c r="N835" s="106"/>
      <c r="O835" s="106"/>
      <c r="P835" s="102"/>
      <c r="Q835" s="17"/>
      <c r="R835" s="102"/>
      <c r="S835" s="101"/>
      <c r="T835" s="105"/>
      <c r="U835" s="105"/>
      <c r="V835" s="105"/>
      <c r="W835" s="105"/>
      <c r="X835" s="105"/>
      <c r="Y835" s="105"/>
      <c r="Z835" s="105"/>
    </row>
    <row r="836" ht="15.75" customHeight="1">
      <c r="A836" s="105"/>
      <c r="B836" s="105"/>
      <c r="C836" s="105"/>
      <c r="D836" s="105"/>
      <c r="E836" s="105"/>
      <c r="F836" s="106"/>
      <c r="G836" s="106"/>
      <c r="H836" s="17"/>
      <c r="I836" s="17"/>
      <c r="J836" s="102"/>
      <c r="K836" s="102"/>
      <c r="L836" s="101"/>
      <c r="M836" s="101"/>
      <c r="N836" s="106"/>
      <c r="O836" s="106"/>
      <c r="P836" s="102"/>
      <c r="Q836" s="17"/>
      <c r="R836" s="102"/>
      <c r="S836" s="101"/>
      <c r="T836" s="105"/>
      <c r="U836" s="105"/>
      <c r="V836" s="105"/>
      <c r="W836" s="105"/>
      <c r="X836" s="105"/>
      <c r="Y836" s="105"/>
      <c r="Z836" s="105"/>
    </row>
    <row r="837" ht="15.75" customHeight="1">
      <c r="A837" s="105"/>
      <c r="B837" s="105"/>
      <c r="C837" s="105"/>
      <c r="D837" s="105"/>
      <c r="E837" s="105"/>
      <c r="F837" s="106"/>
      <c r="G837" s="106"/>
      <c r="H837" s="17"/>
      <c r="I837" s="17"/>
      <c r="J837" s="102"/>
      <c r="K837" s="102"/>
      <c r="L837" s="101"/>
      <c r="M837" s="101"/>
      <c r="N837" s="106"/>
      <c r="O837" s="106"/>
      <c r="P837" s="102"/>
      <c r="Q837" s="17"/>
      <c r="R837" s="102"/>
      <c r="S837" s="101"/>
      <c r="T837" s="105"/>
      <c r="U837" s="105"/>
      <c r="V837" s="105"/>
      <c r="W837" s="105"/>
      <c r="X837" s="105"/>
      <c r="Y837" s="105"/>
      <c r="Z837" s="105"/>
    </row>
    <row r="838" ht="15.75" customHeight="1">
      <c r="A838" s="105"/>
      <c r="B838" s="105"/>
      <c r="C838" s="105"/>
      <c r="D838" s="105"/>
      <c r="E838" s="105"/>
      <c r="F838" s="106"/>
      <c r="G838" s="106"/>
      <c r="H838" s="17"/>
      <c r="I838" s="17"/>
      <c r="J838" s="102"/>
      <c r="K838" s="102"/>
      <c r="L838" s="101"/>
      <c r="M838" s="101"/>
      <c r="N838" s="106"/>
      <c r="O838" s="106"/>
      <c r="P838" s="102"/>
      <c r="Q838" s="17"/>
      <c r="R838" s="102"/>
      <c r="S838" s="101"/>
      <c r="T838" s="105"/>
      <c r="U838" s="105"/>
      <c r="V838" s="105"/>
      <c r="W838" s="105"/>
      <c r="X838" s="105"/>
      <c r="Y838" s="105"/>
      <c r="Z838" s="105"/>
    </row>
    <row r="839" ht="15.75" customHeight="1">
      <c r="A839" s="105"/>
      <c r="B839" s="105"/>
      <c r="C839" s="105"/>
      <c r="D839" s="105"/>
      <c r="E839" s="105"/>
      <c r="F839" s="106"/>
      <c r="G839" s="106"/>
      <c r="H839" s="17"/>
      <c r="I839" s="17"/>
      <c r="J839" s="102"/>
      <c r="K839" s="102"/>
      <c r="L839" s="101"/>
      <c r="M839" s="101"/>
      <c r="N839" s="106"/>
      <c r="O839" s="106"/>
      <c r="P839" s="102"/>
      <c r="Q839" s="17"/>
      <c r="R839" s="102"/>
      <c r="S839" s="101"/>
      <c r="T839" s="105"/>
      <c r="U839" s="105"/>
      <c r="V839" s="105"/>
      <c r="W839" s="105"/>
      <c r="X839" s="105"/>
      <c r="Y839" s="105"/>
      <c r="Z839" s="105"/>
    </row>
    <row r="840" ht="15.75" customHeight="1">
      <c r="A840" s="105"/>
      <c r="B840" s="105"/>
      <c r="C840" s="105"/>
      <c r="D840" s="105"/>
      <c r="E840" s="105"/>
      <c r="F840" s="106"/>
      <c r="G840" s="106"/>
      <c r="H840" s="17"/>
      <c r="I840" s="17"/>
      <c r="J840" s="102"/>
      <c r="K840" s="102"/>
      <c r="L840" s="101"/>
      <c r="M840" s="101"/>
      <c r="N840" s="106"/>
      <c r="O840" s="106"/>
      <c r="P840" s="102"/>
      <c r="Q840" s="17"/>
      <c r="R840" s="102"/>
      <c r="S840" s="101"/>
      <c r="T840" s="105"/>
      <c r="U840" s="105"/>
      <c r="V840" s="105"/>
      <c r="W840" s="105"/>
      <c r="X840" s="105"/>
      <c r="Y840" s="105"/>
      <c r="Z840" s="105"/>
    </row>
    <row r="841" ht="15.75" customHeight="1">
      <c r="A841" s="105"/>
      <c r="B841" s="105"/>
      <c r="C841" s="105"/>
      <c r="D841" s="105"/>
      <c r="E841" s="105"/>
      <c r="F841" s="106"/>
      <c r="G841" s="106"/>
      <c r="H841" s="17"/>
      <c r="I841" s="17"/>
      <c r="J841" s="102"/>
      <c r="K841" s="102"/>
      <c r="L841" s="101"/>
      <c r="M841" s="101"/>
      <c r="N841" s="106"/>
      <c r="O841" s="106"/>
      <c r="P841" s="102"/>
      <c r="Q841" s="17"/>
      <c r="R841" s="102"/>
      <c r="S841" s="101"/>
      <c r="T841" s="105"/>
      <c r="U841" s="105"/>
      <c r="V841" s="105"/>
      <c r="W841" s="105"/>
      <c r="X841" s="105"/>
      <c r="Y841" s="105"/>
      <c r="Z841" s="105"/>
    </row>
    <row r="842" ht="15.75" customHeight="1">
      <c r="A842" s="105"/>
      <c r="B842" s="105"/>
      <c r="C842" s="105"/>
      <c r="D842" s="105"/>
      <c r="E842" s="105"/>
      <c r="F842" s="106"/>
      <c r="G842" s="106"/>
      <c r="H842" s="17"/>
      <c r="I842" s="17"/>
      <c r="J842" s="102"/>
      <c r="K842" s="102"/>
      <c r="L842" s="101"/>
      <c r="M842" s="101"/>
      <c r="N842" s="106"/>
      <c r="O842" s="106"/>
      <c r="P842" s="102"/>
      <c r="Q842" s="17"/>
      <c r="R842" s="102"/>
      <c r="S842" s="101"/>
      <c r="T842" s="105"/>
      <c r="U842" s="105"/>
      <c r="V842" s="105"/>
      <c r="W842" s="105"/>
      <c r="X842" s="105"/>
      <c r="Y842" s="105"/>
      <c r="Z842" s="105"/>
    </row>
    <row r="843" ht="15.75" customHeight="1">
      <c r="A843" s="105"/>
      <c r="B843" s="105"/>
      <c r="C843" s="105"/>
      <c r="D843" s="105"/>
      <c r="E843" s="105"/>
      <c r="F843" s="106"/>
      <c r="G843" s="106"/>
      <c r="H843" s="17"/>
      <c r="I843" s="17"/>
      <c r="J843" s="102"/>
      <c r="K843" s="102"/>
      <c r="L843" s="101"/>
      <c r="M843" s="101"/>
      <c r="N843" s="106"/>
      <c r="O843" s="106"/>
      <c r="P843" s="102"/>
      <c r="Q843" s="17"/>
      <c r="R843" s="102"/>
      <c r="S843" s="101"/>
      <c r="T843" s="105"/>
      <c r="U843" s="105"/>
      <c r="V843" s="105"/>
      <c r="W843" s="105"/>
      <c r="X843" s="105"/>
      <c r="Y843" s="105"/>
      <c r="Z843" s="105"/>
    </row>
    <row r="844" ht="15.75" customHeight="1">
      <c r="A844" s="105"/>
      <c r="B844" s="105"/>
      <c r="C844" s="105"/>
      <c r="D844" s="105"/>
      <c r="E844" s="105"/>
      <c r="F844" s="106"/>
      <c r="G844" s="106"/>
      <c r="H844" s="17"/>
      <c r="I844" s="17"/>
      <c r="J844" s="102"/>
      <c r="K844" s="102"/>
      <c r="L844" s="101"/>
      <c r="M844" s="101"/>
      <c r="N844" s="106"/>
      <c r="O844" s="106"/>
      <c r="P844" s="102"/>
      <c r="Q844" s="17"/>
      <c r="R844" s="102"/>
      <c r="S844" s="101"/>
      <c r="T844" s="105"/>
      <c r="U844" s="105"/>
      <c r="V844" s="105"/>
      <c r="W844" s="105"/>
      <c r="X844" s="105"/>
      <c r="Y844" s="105"/>
      <c r="Z844" s="105"/>
    </row>
    <row r="845" ht="15.75" customHeight="1">
      <c r="A845" s="105"/>
      <c r="B845" s="105"/>
      <c r="C845" s="105"/>
      <c r="D845" s="105"/>
      <c r="E845" s="105"/>
      <c r="F845" s="106"/>
      <c r="G845" s="106"/>
      <c r="H845" s="17"/>
      <c r="I845" s="17"/>
      <c r="J845" s="102"/>
      <c r="K845" s="102"/>
      <c r="L845" s="101"/>
      <c r="M845" s="101"/>
      <c r="N845" s="106"/>
      <c r="O845" s="106"/>
      <c r="P845" s="102"/>
      <c r="Q845" s="17"/>
      <c r="R845" s="102"/>
      <c r="S845" s="101"/>
      <c r="T845" s="105"/>
      <c r="U845" s="105"/>
      <c r="V845" s="105"/>
      <c r="W845" s="105"/>
      <c r="X845" s="105"/>
      <c r="Y845" s="105"/>
      <c r="Z845" s="105"/>
    </row>
    <row r="846" ht="15.75" customHeight="1">
      <c r="A846" s="105"/>
      <c r="B846" s="105"/>
      <c r="C846" s="105"/>
      <c r="D846" s="105"/>
      <c r="E846" s="105"/>
      <c r="F846" s="106"/>
      <c r="G846" s="106"/>
      <c r="H846" s="17"/>
      <c r="I846" s="17"/>
      <c r="J846" s="102"/>
      <c r="K846" s="102"/>
      <c r="L846" s="101"/>
      <c r="M846" s="101"/>
      <c r="N846" s="106"/>
      <c r="O846" s="106"/>
      <c r="P846" s="102"/>
      <c r="Q846" s="17"/>
      <c r="R846" s="102"/>
      <c r="S846" s="101"/>
      <c r="T846" s="105"/>
      <c r="U846" s="105"/>
      <c r="V846" s="105"/>
      <c r="W846" s="105"/>
      <c r="X846" s="105"/>
      <c r="Y846" s="105"/>
      <c r="Z846" s="105"/>
    </row>
    <row r="847" ht="15.75" customHeight="1">
      <c r="A847" s="105"/>
      <c r="B847" s="105"/>
      <c r="C847" s="105"/>
      <c r="D847" s="105"/>
      <c r="E847" s="105"/>
      <c r="F847" s="106"/>
      <c r="G847" s="106"/>
      <c r="H847" s="17"/>
      <c r="I847" s="17"/>
      <c r="J847" s="102"/>
      <c r="K847" s="102"/>
      <c r="L847" s="101"/>
      <c r="M847" s="101"/>
      <c r="N847" s="106"/>
      <c r="O847" s="106"/>
      <c r="P847" s="102"/>
      <c r="Q847" s="17"/>
      <c r="R847" s="102"/>
      <c r="S847" s="101"/>
      <c r="T847" s="105"/>
      <c r="U847" s="105"/>
      <c r="V847" s="105"/>
      <c r="W847" s="105"/>
      <c r="X847" s="105"/>
      <c r="Y847" s="105"/>
      <c r="Z847" s="105"/>
    </row>
    <row r="848" ht="15.75" customHeight="1">
      <c r="A848" s="105"/>
      <c r="B848" s="105"/>
      <c r="C848" s="105"/>
      <c r="D848" s="105"/>
      <c r="E848" s="105"/>
      <c r="F848" s="106"/>
      <c r="G848" s="106"/>
      <c r="H848" s="17"/>
      <c r="I848" s="17"/>
      <c r="J848" s="102"/>
      <c r="K848" s="102"/>
      <c r="L848" s="101"/>
      <c r="M848" s="101"/>
      <c r="N848" s="106"/>
      <c r="O848" s="106"/>
      <c r="P848" s="102"/>
      <c r="Q848" s="17"/>
      <c r="R848" s="102"/>
      <c r="S848" s="101"/>
      <c r="T848" s="105"/>
      <c r="U848" s="105"/>
      <c r="V848" s="105"/>
      <c r="W848" s="105"/>
      <c r="X848" s="105"/>
      <c r="Y848" s="105"/>
      <c r="Z848" s="105"/>
    </row>
    <row r="849" ht="15.75" customHeight="1">
      <c r="A849" s="105"/>
      <c r="B849" s="105"/>
      <c r="C849" s="105"/>
      <c r="D849" s="105"/>
      <c r="E849" s="105"/>
      <c r="F849" s="106"/>
      <c r="G849" s="106"/>
      <c r="H849" s="17"/>
      <c r="I849" s="17"/>
      <c r="J849" s="102"/>
      <c r="K849" s="102"/>
      <c r="L849" s="101"/>
      <c r="M849" s="101"/>
      <c r="N849" s="106"/>
      <c r="O849" s="106"/>
      <c r="P849" s="102"/>
      <c r="Q849" s="17"/>
      <c r="R849" s="102"/>
      <c r="S849" s="101"/>
      <c r="T849" s="105"/>
      <c r="U849" s="105"/>
      <c r="V849" s="105"/>
      <c r="W849" s="105"/>
      <c r="X849" s="105"/>
      <c r="Y849" s="105"/>
      <c r="Z849" s="105"/>
    </row>
    <row r="850" ht="15.75" customHeight="1">
      <c r="A850" s="105"/>
      <c r="B850" s="105"/>
      <c r="C850" s="105"/>
      <c r="D850" s="105"/>
      <c r="E850" s="105"/>
      <c r="F850" s="106"/>
      <c r="G850" s="106"/>
      <c r="H850" s="17"/>
      <c r="I850" s="17"/>
      <c r="J850" s="102"/>
      <c r="K850" s="102"/>
      <c r="L850" s="101"/>
      <c r="M850" s="101"/>
      <c r="N850" s="106"/>
      <c r="O850" s="106"/>
      <c r="P850" s="102"/>
      <c r="Q850" s="17"/>
      <c r="R850" s="102"/>
      <c r="S850" s="101"/>
      <c r="T850" s="105"/>
      <c r="U850" s="105"/>
      <c r="V850" s="105"/>
      <c r="W850" s="105"/>
      <c r="X850" s="105"/>
      <c r="Y850" s="105"/>
      <c r="Z850" s="105"/>
    </row>
    <row r="851" ht="15.75" customHeight="1">
      <c r="A851" s="105"/>
      <c r="B851" s="105"/>
      <c r="C851" s="105"/>
      <c r="D851" s="105"/>
      <c r="E851" s="105"/>
      <c r="F851" s="106"/>
      <c r="G851" s="106"/>
      <c r="H851" s="17"/>
      <c r="I851" s="17"/>
      <c r="J851" s="102"/>
      <c r="K851" s="102"/>
      <c r="L851" s="101"/>
      <c r="M851" s="101"/>
      <c r="N851" s="106"/>
      <c r="O851" s="106"/>
      <c r="P851" s="102"/>
      <c r="Q851" s="17"/>
      <c r="R851" s="102"/>
      <c r="S851" s="101"/>
      <c r="T851" s="105"/>
      <c r="U851" s="105"/>
      <c r="V851" s="105"/>
      <c r="W851" s="105"/>
      <c r="X851" s="105"/>
      <c r="Y851" s="105"/>
      <c r="Z851" s="105"/>
    </row>
    <row r="852" ht="15.75" customHeight="1">
      <c r="A852" s="105"/>
      <c r="B852" s="105"/>
      <c r="C852" s="105"/>
      <c r="D852" s="105"/>
      <c r="E852" s="105"/>
      <c r="F852" s="106"/>
      <c r="G852" s="106"/>
      <c r="H852" s="17"/>
      <c r="I852" s="17"/>
      <c r="J852" s="102"/>
      <c r="K852" s="102"/>
      <c r="L852" s="101"/>
      <c r="M852" s="101"/>
      <c r="N852" s="106"/>
      <c r="O852" s="106"/>
      <c r="P852" s="102"/>
      <c r="Q852" s="17"/>
      <c r="R852" s="102"/>
      <c r="S852" s="101"/>
      <c r="T852" s="105"/>
      <c r="U852" s="105"/>
      <c r="V852" s="105"/>
      <c r="W852" s="105"/>
      <c r="X852" s="105"/>
      <c r="Y852" s="105"/>
      <c r="Z852" s="105"/>
    </row>
    <row r="853" ht="15.75" customHeight="1">
      <c r="A853" s="105"/>
      <c r="B853" s="105"/>
      <c r="C853" s="105"/>
      <c r="D853" s="105"/>
      <c r="E853" s="105"/>
      <c r="F853" s="106"/>
      <c r="G853" s="106"/>
      <c r="H853" s="17"/>
      <c r="I853" s="17"/>
      <c r="J853" s="102"/>
      <c r="K853" s="102"/>
      <c r="L853" s="101"/>
      <c r="M853" s="101"/>
      <c r="N853" s="106"/>
      <c r="O853" s="106"/>
      <c r="P853" s="102"/>
      <c r="Q853" s="17"/>
      <c r="R853" s="102"/>
      <c r="S853" s="101"/>
      <c r="T853" s="105"/>
      <c r="U853" s="105"/>
      <c r="V853" s="105"/>
      <c r="W853" s="105"/>
      <c r="X853" s="105"/>
      <c r="Y853" s="105"/>
      <c r="Z853" s="105"/>
    </row>
    <row r="854" ht="15.75" customHeight="1">
      <c r="A854" s="105"/>
      <c r="B854" s="105"/>
      <c r="C854" s="105"/>
      <c r="D854" s="105"/>
      <c r="E854" s="105"/>
      <c r="F854" s="106"/>
      <c r="G854" s="106"/>
      <c r="H854" s="17"/>
      <c r="I854" s="17"/>
      <c r="J854" s="102"/>
      <c r="K854" s="102"/>
      <c r="L854" s="101"/>
      <c r="M854" s="101"/>
      <c r="N854" s="106"/>
      <c r="O854" s="106"/>
      <c r="P854" s="102"/>
      <c r="Q854" s="17"/>
      <c r="R854" s="102"/>
      <c r="S854" s="101"/>
      <c r="T854" s="105"/>
      <c r="U854" s="105"/>
      <c r="V854" s="105"/>
      <c r="W854" s="105"/>
      <c r="X854" s="105"/>
      <c r="Y854" s="105"/>
      <c r="Z854" s="105"/>
    </row>
    <row r="855" ht="15.75" customHeight="1">
      <c r="A855" s="105"/>
      <c r="B855" s="105"/>
      <c r="C855" s="105"/>
      <c r="D855" s="105"/>
      <c r="E855" s="105"/>
      <c r="F855" s="106"/>
      <c r="G855" s="106"/>
      <c r="H855" s="17"/>
      <c r="I855" s="17"/>
      <c r="J855" s="102"/>
      <c r="K855" s="102"/>
      <c r="L855" s="101"/>
      <c r="M855" s="101"/>
      <c r="N855" s="106"/>
      <c r="O855" s="106"/>
      <c r="P855" s="102"/>
      <c r="Q855" s="17"/>
      <c r="R855" s="102"/>
      <c r="S855" s="101"/>
      <c r="T855" s="105"/>
      <c r="U855" s="105"/>
      <c r="V855" s="105"/>
      <c r="W855" s="105"/>
      <c r="X855" s="105"/>
      <c r="Y855" s="105"/>
      <c r="Z855" s="105"/>
    </row>
    <row r="856" ht="15.75" customHeight="1">
      <c r="A856" s="105"/>
      <c r="B856" s="105"/>
      <c r="C856" s="105"/>
      <c r="D856" s="105"/>
      <c r="E856" s="105"/>
      <c r="F856" s="106"/>
      <c r="G856" s="106"/>
      <c r="H856" s="17"/>
      <c r="I856" s="17"/>
      <c r="J856" s="102"/>
      <c r="K856" s="102"/>
      <c r="L856" s="101"/>
      <c r="M856" s="101"/>
      <c r="N856" s="106"/>
      <c r="O856" s="106"/>
      <c r="P856" s="102"/>
      <c r="Q856" s="17"/>
      <c r="R856" s="102"/>
      <c r="S856" s="101"/>
      <c r="T856" s="105"/>
      <c r="U856" s="105"/>
      <c r="V856" s="105"/>
      <c r="W856" s="105"/>
      <c r="X856" s="105"/>
      <c r="Y856" s="105"/>
      <c r="Z856" s="105"/>
    </row>
    <row r="857" ht="15.75" customHeight="1">
      <c r="A857" s="105"/>
      <c r="B857" s="105"/>
      <c r="C857" s="105"/>
      <c r="D857" s="105"/>
      <c r="E857" s="105"/>
      <c r="F857" s="106"/>
      <c r="G857" s="106"/>
      <c r="H857" s="17"/>
      <c r="I857" s="17"/>
      <c r="J857" s="102"/>
      <c r="K857" s="102"/>
      <c r="L857" s="101"/>
      <c r="M857" s="101"/>
      <c r="N857" s="106"/>
      <c r="O857" s="106"/>
      <c r="P857" s="102"/>
      <c r="Q857" s="17"/>
      <c r="R857" s="102"/>
      <c r="S857" s="101"/>
      <c r="T857" s="105"/>
      <c r="U857" s="105"/>
      <c r="V857" s="105"/>
      <c r="W857" s="105"/>
      <c r="X857" s="105"/>
      <c r="Y857" s="105"/>
      <c r="Z857" s="105"/>
    </row>
    <row r="858" ht="15.75" customHeight="1">
      <c r="A858" s="105"/>
      <c r="B858" s="105"/>
      <c r="C858" s="105"/>
      <c r="D858" s="105"/>
      <c r="E858" s="105"/>
      <c r="F858" s="106"/>
      <c r="G858" s="106"/>
      <c r="H858" s="17"/>
      <c r="I858" s="17"/>
      <c r="J858" s="102"/>
      <c r="K858" s="102"/>
      <c r="L858" s="101"/>
      <c r="M858" s="101"/>
      <c r="N858" s="106"/>
      <c r="O858" s="106"/>
      <c r="P858" s="102"/>
      <c r="Q858" s="17"/>
      <c r="R858" s="102"/>
      <c r="S858" s="101"/>
      <c r="T858" s="105"/>
      <c r="U858" s="105"/>
      <c r="V858" s="105"/>
      <c r="W858" s="105"/>
      <c r="X858" s="105"/>
      <c r="Y858" s="105"/>
      <c r="Z858" s="105"/>
    </row>
    <row r="859" ht="15.75" customHeight="1">
      <c r="A859" s="105"/>
      <c r="B859" s="105"/>
      <c r="C859" s="105"/>
      <c r="D859" s="105"/>
      <c r="E859" s="105"/>
      <c r="F859" s="106"/>
      <c r="G859" s="106"/>
      <c r="H859" s="17"/>
      <c r="I859" s="17"/>
      <c r="J859" s="102"/>
      <c r="K859" s="102"/>
      <c r="L859" s="101"/>
      <c r="M859" s="101"/>
      <c r="N859" s="106"/>
      <c r="O859" s="106"/>
      <c r="P859" s="102"/>
      <c r="Q859" s="17"/>
      <c r="R859" s="102"/>
      <c r="S859" s="101"/>
      <c r="T859" s="105"/>
      <c r="U859" s="105"/>
      <c r="V859" s="105"/>
      <c r="W859" s="105"/>
      <c r="X859" s="105"/>
      <c r="Y859" s="105"/>
      <c r="Z859" s="105"/>
    </row>
    <row r="860" ht="15.75" customHeight="1">
      <c r="A860" s="105"/>
      <c r="B860" s="105"/>
      <c r="C860" s="105"/>
      <c r="D860" s="105"/>
      <c r="E860" s="105"/>
      <c r="F860" s="106"/>
      <c r="G860" s="106"/>
      <c r="H860" s="17"/>
      <c r="I860" s="17"/>
      <c r="J860" s="102"/>
      <c r="K860" s="102"/>
      <c r="L860" s="101"/>
      <c r="M860" s="101"/>
      <c r="N860" s="106"/>
      <c r="O860" s="106"/>
      <c r="P860" s="102"/>
      <c r="Q860" s="17"/>
      <c r="R860" s="102"/>
      <c r="S860" s="101"/>
      <c r="T860" s="105"/>
      <c r="U860" s="105"/>
      <c r="V860" s="105"/>
      <c r="W860" s="105"/>
      <c r="X860" s="105"/>
      <c r="Y860" s="105"/>
      <c r="Z860" s="105"/>
    </row>
    <row r="861" ht="15.75" customHeight="1">
      <c r="A861" s="105"/>
      <c r="B861" s="105"/>
      <c r="C861" s="105"/>
      <c r="D861" s="105"/>
      <c r="E861" s="105"/>
      <c r="F861" s="106"/>
      <c r="G861" s="106"/>
      <c r="H861" s="17"/>
      <c r="I861" s="17"/>
      <c r="J861" s="102"/>
      <c r="K861" s="102"/>
      <c r="L861" s="101"/>
      <c r="M861" s="101"/>
      <c r="N861" s="106"/>
      <c r="O861" s="106"/>
      <c r="P861" s="102"/>
      <c r="Q861" s="17"/>
      <c r="R861" s="102"/>
      <c r="S861" s="101"/>
      <c r="T861" s="105"/>
      <c r="U861" s="105"/>
      <c r="V861" s="105"/>
      <c r="W861" s="105"/>
      <c r="X861" s="105"/>
      <c r="Y861" s="105"/>
      <c r="Z861" s="105"/>
    </row>
    <row r="862" ht="15.75" customHeight="1">
      <c r="A862" s="105"/>
      <c r="B862" s="105"/>
      <c r="C862" s="105"/>
      <c r="D862" s="105"/>
      <c r="E862" s="105"/>
      <c r="F862" s="106"/>
      <c r="G862" s="106"/>
      <c r="H862" s="17"/>
      <c r="I862" s="17"/>
      <c r="J862" s="102"/>
      <c r="K862" s="102"/>
      <c r="L862" s="101"/>
      <c r="M862" s="101"/>
      <c r="N862" s="106"/>
      <c r="O862" s="106"/>
      <c r="P862" s="102"/>
      <c r="Q862" s="17"/>
      <c r="R862" s="102"/>
      <c r="S862" s="101"/>
      <c r="T862" s="105"/>
      <c r="U862" s="105"/>
      <c r="V862" s="105"/>
      <c r="W862" s="105"/>
      <c r="X862" s="105"/>
      <c r="Y862" s="105"/>
      <c r="Z862" s="105"/>
    </row>
    <row r="863" ht="15.75" customHeight="1">
      <c r="A863" s="105"/>
      <c r="B863" s="105"/>
      <c r="C863" s="105"/>
      <c r="D863" s="105"/>
      <c r="E863" s="105"/>
      <c r="F863" s="106"/>
      <c r="G863" s="106"/>
      <c r="H863" s="17"/>
      <c r="I863" s="17"/>
      <c r="J863" s="102"/>
      <c r="K863" s="102"/>
      <c r="L863" s="101"/>
      <c r="M863" s="101"/>
      <c r="N863" s="106"/>
      <c r="O863" s="106"/>
      <c r="P863" s="102"/>
      <c r="Q863" s="17"/>
      <c r="R863" s="102"/>
      <c r="S863" s="101"/>
      <c r="T863" s="105"/>
      <c r="U863" s="105"/>
      <c r="V863" s="105"/>
      <c r="W863" s="105"/>
      <c r="X863" s="105"/>
      <c r="Y863" s="105"/>
      <c r="Z863" s="105"/>
    </row>
    <row r="864" ht="15.75" customHeight="1">
      <c r="A864" s="105"/>
      <c r="B864" s="105"/>
      <c r="C864" s="105"/>
      <c r="D864" s="105"/>
      <c r="E864" s="105"/>
      <c r="F864" s="106"/>
      <c r="G864" s="106"/>
      <c r="H864" s="17"/>
      <c r="I864" s="17"/>
      <c r="J864" s="102"/>
      <c r="K864" s="102"/>
      <c r="L864" s="101"/>
      <c r="M864" s="101"/>
      <c r="N864" s="106"/>
      <c r="O864" s="106"/>
      <c r="P864" s="102"/>
      <c r="Q864" s="17"/>
      <c r="R864" s="102"/>
      <c r="S864" s="101"/>
      <c r="T864" s="105"/>
      <c r="U864" s="105"/>
      <c r="V864" s="105"/>
      <c r="W864" s="105"/>
      <c r="X864" s="105"/>
      <c r="Y864" s="105"/>
      <c r="Z864" s="105"/>
    </row>
    <row r="865" ht="15.75" customHeight="1">
      <c r="A865" s="105"/>
      <c r="B865" s="105"/>
      <c r="C865" s="105"/>
      <c r="D865" s="105"/>
      <c r="E865" s="105"/>
      <c r="F865" s="106"/>
      <c r="G865" s="106"/>
      <c r="H865" s="17"/>
      <c r="I865" s="17"/>
      <c r="J865" s="102"/>
      <c r="K865" s="102"/>
      <c r="L865" s="101"/>
      <c r="M865" s="101"/>
      <c r="N865" s="106"/>
      <c r="O865" s="106"/>
      <c r="P865" s="102"/>
      <c r="Q865" s="17"/>
      <c r="R865" s="102"/>
      <c r="S865" s="101"/>
      <c r="T865" s="105"/>
      <c r="U865" s="105"/>
      <c r="V865" s="105"/>
      <c r="W865" s="105"/>
      <c r="X865" s="105"/>
      <c r="Y865" s="105"/>
      <c r="Z865" s="105"/>
    </row>
    <row r="866" ht="15.75" customHeight="1">
      <c r="A866" s="105"/>
      <c r="B866" s="105"/>
      <c r="C866" s="105"/>
      <c r="D866" s="105"/>
      <c r="E866" s="105"/>
      <c r="F866" s="106"/>
      <c r="G866" s="106"/>
      <c r="H866" s="17"/>
      <c r="I866" s="17"/>
      <c r="J866" s="102"/>
      <c r="K866" s="102"/>
      <c r="L866" s="101"/>
      <c r="M866" s="101"/>
      <c r="N866" s="106"/>
      <c r="O866" s="106"/>
      <c r="P866" s="102"/>
      <c r="Q866" s="17"/>
      <c r="R866" s="102"/>
      <c r="S866" s="101"/>
      <c r="T866" s="105"/>
      <c r="U866" s="105"/>
      <c r="V866" s="105"/>
      <c r="W866" s="105"/>
      <c r="X866" s="105"/>
      <c r="Y866" s="105"/>
      <c r="Z866" s="105"/>
    </row>
    <row r="867" ht="15.75" customHeight="1">
      <c r="A867" s="105"/>
      <c r="B867" s="105"/>
      <c r="C867" s="105"/>
      <c r="D867" s="105"/>
      <c r="E867" s="105"/>
      <c r="F867" s="106"/>
      <c r="G867" s="106"/>
      <c r="H867" s="17"/>
      <c r="I867" s="17"/>
      <c r="J867" s="102"/>
      <c r="K867" s="102"/>
      <c r="L867" s="101"/>
      <c r="M867" s="101"/>
      <c r="N867" s="106"/>
      <c r="O867" s="106"/>
      <c r="P867" s="102"/>
      <c r="Q867" s="17"/>
      <c r="R867" s="102"/>
      <c r="S867" s="101"/>
      <c r="T867" s="105"/>
      <c r="U867" s="105"/>
      <c r="V867" s="105"/>
      <c r="W867" s="105"/>
      <c r="X867" s="105"/>
      <c r="Y867" s="105"/>
      <c r="Z867" s="105"/>
    </row>
    <row r="868" ht="15.75" customHeight="1">
      <c r="A868" s="105"/>
      <c r="B868" s="105"/>
      <c r="C868" s="105"/>
      <c r="D868" s="105"/>
      <c r="E868" s="105"/>
      <c r="F868" s="106"/>
      <c r="G868" s="106"/>
      <c r="H868" s="17"/>
      <c r="I868" s="17"/>
      <c r="J868" s="102"/>
      <c r="K868" s="102"/>
      <c r="L868" s="101"/>
      <c r="M868" s="101"/>
      <c r="N868" s="106"/>
      <c r="O868" s="106"/>
      <c r="P868" s="102"/>
      <c r="Q868" s="17"/>
      <c r="R868" s="102"/>
      <c r="S868" s="101"/>
      <c r="T868" s="105"/>
      <c r="U868" s="105"/>
      <c r="V868" s="105"/>
      <c r="W868" s="105"/>
      <c r="X868" s="105"/>
      <c r="Y868" s="105"/>
      <c r="Z868" s="105"/>
    </row>
    <row r="869" ht="15.75" customHeight="1">
      <c r="A869" s="105"/>
      <c r="B869" s="105"/>
      <c r="C869" s="105"/>
      <c r="D869" s="105"/>
      <c r="E869" s="105"/>
      <c r="F869" s="106"/>
      <c r="G869" s="106"/>
      <c r="H869" s="17"/>
      <c r="I869" s="17"/>
      <c r="J869" s="102"/>
      <c r="K869" s="102"/>
      <c r="L869" s="101"/>
      <c r="M869" s="101"/>
      <c r="N869" s="106"/>
      <c r="O869" s="106"/>
      <c r="P869" s="102"/>
      <c r="Q869" s="17"/>
      <c r="R869" s="102"/>
      <c r="S869" s="101"/>
      <c r="T869" s="105"/>
      <c r="U869" s="105"/>
      <c r="V869" s="105"/>
      <c r="W869" s="105"/>
      <c r="X869" s="105"/>
      <c r="Y869" s="105"/>
      <c r="Z869" s="105"/>
    </row>
    <row r="870" ht="15.75" customHeight="1">
      <c r="A870" s="105"/>
      <c r="B870" s="105"/>
      <c r="C870" s="105"/>
      <c r="D870" s="105"/>
      <c r="E870" s="105"/>
      <c r="F870" s="106"/>
      <c r="G870" s="106"/>
      <c r="H870" s="17"/>
      <c r="I870" s="17"/>
      <c r="J870" s="102"/>
      <c r="K870" s="102"/>
      <c r="L870" s="101"/>
      <c r="M870" s="101"/>
      <c r="N870" s="106"/>
      <c r="O870" s="106"/>
      <c r="P870" s="102"/>
      <c r="Q870" s="17"/>
      <c r="R870" s="102"/>
      <c r="S870" s="101"/>
      <c r="T870" s="105"/>
      <c r="U870" s="105"/>
      <c r="V870" s="105"/>
      <c r="W870" s="105"/>
      <c r="X870" s="105"/>
      <c r="Y870" s="105"/>
      <c r="Z870" s="105"/>
    </row>
    <row r="871" ht="15.75" customHeight="1">
      <c r="A871" s="105"/>
      <c r="B871" s="105"/>
      <c r="C871" s="105"/>
      <c r="D871" s="105"/>
      <c r="E871" s="105"/>
      <c r="F871" s="106"/>
      <c r="G871" s="106"/>
      <c r="H871" s="17"/>
      <c r="I871" s="17"/>
      <c r="J871" s="102"/>
      <c r="K871" s="102"/>
      <c r="L871" s="101"/>
      <c r="M871" s="101"/>
      <c r="N871" s="106"/>
      <c r="O871" s="106"/>
      <c r="P871" s="102"/>
      <c r="Q871" s="17"/>
      <c r="R871" s="102"/>
      <c r="S871" s="101"/>
      <c r="T871" s="105"/>
      <c r="U871" s="105"/>
      <c r="V871" s="105"/>
      <c r="W871" s="105"/>
      <c r="X871" s="105"/>
      <c r="Y871" s="105"/>
      <c r="Z871" s="105"/>
    </row>
    <row r="872" ht="15.75" customHeight="1">
      <c r="A872" s="105"/>
      <c r="B872" s="105"/>
      <c r="C872" s="105"/>
      <c r="D872" s="105"/>
      <c r="E872" s="105"/>
      <c r="F872" s="106"/>
      <c r="G872" s="106"/>
      <c r="H872" s="17"/>
      <c r="I872" s="17"/>
      <c r="J872" s="102"/>
      <c r="K872" s="102"/>
      <c r="L872" s="101"/>
      <c r="M872" s="101"/>
      <c r="N872" s="106"/>
      <c r="O872" s="106"/>
      <c r="P872" s="102"/>
      <c r="Q872" s="17"/>
      <c r="R872" s="102"/>
      <c r="S872" s="101"/>
      <c r="T872" s="105"/>
      <c r="U872" s="105"/>
      <c r="V872" s="105"/>
      <c r="W872" s="105"/>
      <c r="X872" s="105"/>
      <c r="Y872" s="105"/>
      <c r="Z872" s="105"/>
    </row>
    <row r="873" ht="15.75" customHeight="1">
      <c r="A873" s="105"/>
      <c r="B873" s="105"/>
      <c r="C873" s="105"/>
      <c r="D873" s="105"/>
      <c r="E873" s="105"/>
      <c r="F873" s="106"/>
      <c r="G873" s="106"/>
      <c r="H873" s="17"/>
      <c r="I873" s="17"/>
      <c r="J873" s="102"/>
      <c r="K873" s="102"/>
      <c r="L873" s="101"/>
      <c r="M873" s="101"/>
      <c r="N873" s="106"/>
      <c r="O873" s="106"/>
      <c r="P873" s="102"/>
      <c r="Q873" s="17"/>
      <c r="R873" s="102"/>
      <c r="S873" s="101"/>
      <c r="T873" s="105"/>
      <c r="U873" s="105"/>
      <c r="V873" s="105"/>
      <c r="W873" s="105"/>
      <c r="X873" s="105"/>
      <c r="Y873" s="105"/>
      <c r="Z873" s="105"/>
    </row>
    <row r="874" ht="15.75" customHeight="1">
      <c r="A874" s="105"/>
      <c r="B874" s="105"/>
      <c r="C874" s="105"/>
      <c r="D874" s="105"/>
      <c r="E874" s="105"/>
      <c r="F874" s="106"/>
      <c r="G874" s="106"/>
      <c r="H874" s="17"/>
      <c r="I874" s="17"/>
      <c r="J874" s="102"/>
      <c r="K874" s="102"/>
      <c r="L874" s="101"/>
      <c r="M874" s="101"/>
      <c r="N874" s="106"/>
      <c r="O874" s="106"/>
      <c r="P874" s="102"/>
      <c r="Q874" s="17"/>
      <c r="R874" s="102"/>
      <c r="S874" s="101"/>
      <c r="T874" s="105"/>
      <c r="U874" s="105"/>
      <c r="V874" s="105"/>
      <c r="W874" s="105"/>
      <c r="X874" s="105"/>
      <c r="Y874" s="105"/>
      <c r="Z874" s="105"/>
    </row>
    <row r="875" ht="15.75" customHeight="1">
      <c r="A875" s="105"/>
      <c r="B875" s="105"/>
      <c r="C875" s="105"/>
      <c r="D875" s="105"/>
      <c r="E875" s="105"/>
      <c r="F875" s="106"/>
      <c r="G875" s="106"/>
      <c r="H875" s="17"/>
      <c r="I875" s="17"/>
      <c r="J875" s="102"/>
      <c r="K875" s="102"/>
      <c r="L875" s="101"/>
      <c r="M875" s="101"/>
      <c r="N875" s="106"/>
      <c r="O875" s="106"/>
      <c r="P875" s="102"/>
      <c r="Q875" s="17"/>
      <c r="R875" s="102"/>
      <c r="S875" s="101"/>
      <c r="T875" s="105"/>
      <c r="U875" s="105"/>
      <c r="V875" s="105"/>
      <c r="W875" s="105"/>
      <c r="X875" s="105"/>
      <c r="Y875" s="105"/>
      <c r="Z875" s="105"/>
    </row>
    <row r="876" ht="15.75" customHeight="1">
      <c r="A876" s="105"/>
      <c r="B876" s="105"/>
      <c r="C876" s="105"/>
      <c r="D876" s="105"/>
      <c r="E876" s="105"/>
      <c r="F876" s="106"/>
      <c r="G876" s="106"/>
      <c r="H876" s="17"/>
      <c r="I876" s="17"/>
      <c r="J876" s="102"/>
      <c r="K876" s="102"/>
      <c r="L876" s="101"/>
      <c r="M876" s="101"/>
      <c r="N876" s="106"/>
      <c r="O876" s="106"/>
      <c r="P876" s="102"/>
      <c r="Q876" s="17"/>
      <c r="R876" s="102"/>
      <c r="S876" s="101"/>
      <c r="T876" s="105"/>
      <c r="U876" s="105"/>
      <c r="V876" s="105"/>
      <c r="W876" s="105"/>
      <c r="X876" s="105"/>
      <c r="Y876" s="105"/>
      <c r="Z876" s="105"/>
    </row>
    <row r="877" ht="15.75" customHeight="1">
      <c r="A877" s="105"/>
      <c r="B877" s="105"/>
      <c r="C877" s="105"/>
      <c r="D877" s="105"/>
      <c r="E877" s="105"/>
      <c r="F877" s="106"/>
      <c r="G877" s="106"/>
      <c r="H877" s="17"/>
      <c r="I877" s="17"/>
      <c r="J877" s="102"/>
      <c r="K877" s="102"/>
      <c r="L877" s="101"/>
      <c r="M877" s="101"/>
      <c r="N877" s="106"/>
      <c r="O877" s="106"/>
      <c r="P877" s="102"/>
      <c r="Q877" s="17"/>
      <c r="R877" s="102"/>
      <c r="S877" s="101"/>
      <c r="T877" s="105"/>
      <c r="U877" s="105"/>
      <c r="V877" s="105"/>
      <c r="W877" s="105"/>
      <c r="X877" s="105"/>
      <c r="Y877" s="105"/>
      <c r="Z877" s="105"/>
    </row>
    <row r="878" ht="15.75" customHeight="1">
      <c r="A878" s="105"/>
      <c r="B878" s="105"/>
      <c r="C878" s="105"/>
      <c r="D878" s="105"/>
      <c r="E878" s="105"/>
      <c r="F878" s="106"/>
      <c r="G878" s="106"/>
      <c r="H878" s="17"/>
      <c r="I878" s="17"/>
      <c r="J878" s="102"/>
      <c r="K878" s="102"/>
      <c r="L878" s="101"/>
      <c r="M878" s="101"/>
      <c r="N878" s="106"/>
      <c r="O878" s="106"/>
      <c r="P878" s="102"/>
      <c r="Q878" s="17"/>
      <c r="R878" s="102"/>
      <c r="S878" s="101"/>
      <c r="T878" s="105"/>
      <c r="U878" s="105"/>
      <c r="V878" s="105"/>
      <c r="W878" s="105"/>
      <c r="X878" s="105"/>
      <c r="Y878" s="105"/>
      <c r="Z878" s="105"/>
    </row>
    <row r="879" ht="15.75" customHeight="1">
      <c r="A879" s="105"/>
      <c r="B879" s="105"/>
      <c r="C879" s="105"/>
      <c r="D879" s="105"/>
      <c r="E879" s="105"/>
      <c r="F879" s="106"/>
      <c r="G879" s="106"/>
      <c r="H879" s="17"/>
      <c r="I879" s="17"/>
      <c r="J879" s="102"/>
      <c r="K879" s="102"/>
      <c r="L879" s="101"/>
      <c r="M879" s="101"/>
      <c r="N879" s="106"/>
      <c r="O879" s="106"/>
      <c r="P879" s="102"/>
      <c r="Q879" s="17"/>
      <c r="R879" s="102"/>
      <c r="S879" s="101"/>
      <c r="T879" s="105"/>
      <c r="U879" s="105"/>
      <c r="V879" s="105"/>
      <c r="W879" s="105"/>
      <c r="X879" s="105"/>
      <c r="Y879" s="105"/>
      <c r="Z879" s="105"/>
    </row>
    <row r="880" ht="15.75" customHeight="1">
      <c r="A880" s="105"/>
      <c r="B880" s="105"/>
      <c r="C880" s="105"/>
      <c r="D880" s="105"/>
      <c r="E880" s="105"/>
      <c r="F880" s="106"/>
      <c r="G880" s="106"/>
      <c r="H880" s="17"/>
      <c r="I880" s="17"/>
      <c r="J880" s="102"/>
      <c r="K880" s="102"/>
      <c r="L880" s="101"/>
      <c r="M880" s="101"/>
      <c r="N880" s="106"/>
      <c r="O880" s="106"/>
      <c r="P880" s="102"/>
      <c r="Q880" s="17"/>
      <c r="R880" s="102"/>
      <c r="S880" s="101"/>
      <c r="T880" s="105"/>
      <c r="U880" s="105"/>
      <c r="V880" s="105"/>
      <c r="W880" s="105"/>
      <c r="X880" s="105"/>
      <c r="Y880" s="105"/>
      <c r="Z880" s="105"/>
    </row>
    <row r="881" ht="15.75" customHeight="1">
      <c r="A881" s="105"/>
      <c r="B881" s="105"/>
      <c r="C881" s="105"/>
      <c r="D881" s="105"/>
      <c r="E881" s="105"/>
      <c r="F881" s="106"/>
      <c r="G881" s="106"/>
      <c r="H881" s="17"/>
      <c r="I881" s="17"/>
      <c r="J881" s="102"/>
      <c r="K881" s="102"/>
      <c r="L881" s="101"/>
      <c r="M881" s="101"/>
      <c r="N881" s="106"/>
      <c r="O881" s="106"/>
      <c r="P881" s="102"/>
      <c r="Q881" s="17"/>
      <c r="R881" s="102"/>
      <c r="S881" s="101"/>
      <c r="T881" s="105"/>
      <c r="U881" s="105"/>
      <c r="V881" s="105"/>
      <c r="W881" s="105"/>
      <c r="X881" s="105"/>
      <c r="Y881" s="105"/>
      <c r="Z881" s="105"/>
    </row>
    <row r="882" ht="15.75" customHeight="1">
      <c r="A882" s="105"/>
      <c r="B882" s="105"/>
      <c r="C882" s="105"/>
      <c r="D882" s="105"/>
      <c r="E882" s="105"/>
      <c r="F882" s="106"/>
      <c r="G882" s="106"/>
      <c r="H882" s="17"/>
      <c r="I882" s="17"/>
      <c r="J882" s="102"/>
      <c r="K882" s="102"/>
      <c r="L882" s="101"/>
      <c r="M882" s="101"/>
      <c r="N882" s="106"/>
      <c r="O882" s="106"/>
      <c r="P882" s="102"/>
      <c r="Q882" s="17"/>
      <c r="R882" s="102"/>
      <c r="S882" s="101"/>
      <c r="T882" s="105"/>
      <c r="U882" s="105"/>
      <c r="V882" s="105"/>
      <c r="W882" s="105"/>
      <c r="X882" s="105"/>
      <c r="Y882" s="105"/>
      <c r="Z882" s="105"/>
    </row>
    <row r="883" ht="15.75" customHeight="1">
      <c r="A883" s="105"/>
      <c r="B883" s="105"/>
      <c r="C883" s="105"/>
      <c r="D883" s="105"/>
      <c r="E883" s="105"/>
      <c r="F883" s="106"/>
      <c r="G883" s="106"/>
      <c r="H883" s="17"/>
      <c r="I883" s="17"/>
      <c r="J883" s="102"/>
      <c r="K883" s="102"/>
      <c r="L883" s="101"/>
      <c r="M883" s="101"/>
      <c r="N883" s="106"/>
      <c r="O883" s="106"/>
      <c r="P883" s="102"/>
      <c r="Q883" s="17"/>
      <c r="R883" s="102"/>
      <c r="S883" s="101"/>
      <c r="T883" s="105"/>
      <c r="U883" s="105"/>
      <c r="V883" s="105"/>
      <c r="W883" s="105"/>
      <c r="X883" s="105"/>
      <c r="Y883" s="105"/>
      <c r="Z883" s="105"/>
    </row>
    <row r="884" ht="15.75" customHeight="1">
      <c r="A884" s="105"/>
      <c r="B884" s="105"/>
      <c r="C884" s="105"/>
      <c r="D884" s="105"/>
      <c r="E884" s="105"/>
      <c r="F884" s="106"/>
      <c r="G884" s="106"/>
      <c r="H884" s="17"/>
      <c r="I884" s="17"/>
      <c r="J884" s="102"/>
      <c r="K884" s="102"/>
      <c r="L884" s="101"/>
      <c r="M884" s="101"/>
      <c r="N884" s="106"/>
      <c r="O884" s="106"/>
      <c r="P884" s="102"/>
      <c r="Q884" s="17"/>
      <c r="R884" s="102"/>
      <c r="S884" s="101"/>
      <c r="T884" s="105"/>
      <c r="U884" s="105"/>
      <c r="V884" s="105"/>
      <c r="W884" s="105"/>
      <c r="X884" s="105"/>
      <c r="Y884" s="105"/>
      <c r="Z884" s="105"/>
    </row>
    <row r="885" ht="15.75" customHeight="1">
      <c r="A885" s="105"/>
      <c r="B885" s="105"/>
      <c r="C885" s="105"/>
      <c r="D885" s="105"/>
      <c r="E885" s="105"/>
      <c r="F885" s="106"/>
      <c r="G885" s="106"/>
      <c r="H885" s="17"/>
      <c r="I885" s="17"/>
      <c r="J885" s="102"/>
      <c r="K885" s="102"/>
      <c r="L885" s="101"/>
      <c r="M885" s="101"/>
      <c r="N885" s="106"/>
      <c r="O885" s="106"/>
      <c r="P885" s="102"/>
      <c r="Q885" s="17"/>
      <c r="R885" s="102"/>
      <c r="S885" s="101"/>
      <c r="T885" s="105"/>
      <c r="U885" s="105"/>
      <c r="V885" s="105"/>
      <c r="W885" s="105"/>
      <c r="X885" s="105"/>
      <c r="Y885" s="105"/>
      <c r="Z885" s="105"/>
    </row>
    <row r="886" ht="15.75" customHeight="1">
      <c r="A886" s="105"/>
      <c r="B886" s="105"/>
      <c r="C886" s="105"/>
      <c r="D886" s="105"/>
      <c r="E886" s="105"/>
      <c r="F886" s="106"/>
      <c r="G886" s="106"/>
      <c r="H886" s="17"/>
      <c r="I886" s="17"/>
      <c r="J886" s="102"/>
      <c r="K886" s="102"/>
      <c r="L886" s="101"/>
      <c r="M886" s="101"/>
      <c r="N886" s="106"/>
      <c r="O886" s="106"/>
      <c r="P886" s="102"/>
      <c r="Q886" s="17"/>
      <c r="R886" s="102"/>
      <c r="S886" s="101"/>
      <c r="T886" s="105"/>
      <c r="U886" s="105"/>
      <c r="V886" s="105"/>
      <c r="W886" s="105"/>
      <c r="X886" s="105"/>
      <c r="Y886" s="105"/>
      <c r="Z886" s="105"/>
    </row>
    <row r="887" ht="15.75" customHeight="1">
      <c r="A887" s="105"/>
      <c r="B887" s="105"/>
      <c r="C887" s="105"/>
      <c r="D887" s="105"/>
      <c r="E887" s="105"/>
      <c r="F887" s="106"/>
      <c r="G887" s="106"/>
      <c r="H887" s="17"/>
      <c r="I887" s="17"/>
      <c r="J887" s="102"/>
      <c r="K887" s="102"/>
      <c r="L887" s="101"/>
      <c r="M887" s="101"/>
      <c r="N887" s="106"/>
      <c r="O887" s="106"/>
      <c r="P887" s="102"/>
      <c r="Q887" s="17"/>
      <c r="R887" s="102"/>
      <c r="S887" s="101"/>
      <c r="T887" s="105"/>
      <c r="U887" s="105"/>
      <c r="V887" s="105"/>
      <c r="W887" s="105"/>
      <c r="X887" s="105"/>
      <c r="Y887" s="105"/>
      <c r="Z887" s="105"/>
    </row>
    <row r="888" ht="15.75" customHeight="1">
      <c r="A888" s="105"/>
      <c r="B888" s="105"/>
      <c r="C888" s="105"/>
      <c r="D888" s="105"/>
      <c r="E888" s="105"/>
      <c r="F888" s="106"/>
      <c r="G888" s="106"/>
      <c r="H888" s="17"/>
      <c r="I888" s="17"/>
      <c r="J888" s="102"/>
      <c r="K888" s="102"/>
      <c r="L888" s="101"/>
      <c r="M888" s="101"/>
      <c r="N888" s="106"/>
      <c r="O888" s="106"/>
      <c r="P888" s="102"/>
      <c r="Q888" s="17"/>
      <c r="R888" s="102"/>
      <c r="S888" s="101"/>
      <c r="T888" s="105"/>
      <c r="U888" s="105"/>
      <c r="V888" s="105"/>
      <c r="W888" s="105"/>
      <c r="X888" s="105"/>
      <c r="Y888" s="105"/>
      <c r="Z888" s="105"/>
    </row>
    <row r="889" ht="15.75" customHeight="1">
      <c r="A889" s="105"/>
      <c r="B889" s="105"/>
      <c r="C889" s="105"/>
      <c r="D889" s="105"/>
      <c r="E889" s="105"/>
      <c r="F889" s="106"/>
      <c r="G889" s="106"/>
      <c r="H889" s="17"/>
      <c r="I889" s="17"/>
      <c r="J889" s="102"/>
      <c r="K889" s="102"/>
      <c r="L889" s="101"/>
      <c r="M889" s="101"/>
      <c r="N889" s="106"/>
      <c r="O889" s="106"/>
      <c r="P889" s="102"/>
      <c r="Q889" s="17"/>
      <c r="R889" s="102"/>
      <c r="S889" s="101"/>
      <c r="T889" s="105"/>
      <c r="U889" s="105"/>
      <c r="V889" s="105"/>
      <c r="W889" s="105"/>
      <c r="X889" s="105"/>
      <c r="Y889" s="105"/>
      <c r="Z889" s="105"/>
    </row>
    <row r="890" ht="15.75" customHeight="1">
      <c r="A890" s="105"/>
      <c r="B890" s="105"/>
      <c r="C890" s="105"/>
      <c r="D890" s="105"/>
      <c r="E890" s="105"/>
      <c r="F890" s="106"/>
      <c r="G890" s="106"/>
      <c r="H890" s="17"/>
      <c r="I890" s="17"/>
      <c r="J890" s="102"/>
      <c r="K890" s="102"/>
      <c r="L890" s="101"/>
      <c r="M890" s="101"/>
      <c r="N890" s="106"/>
      <c r="O890" s="106"/>
      <c r="P890" s="102"/>
      <c r="Q890" s="17"/>
      <c r="R890" s="102"/>
      <c r="S890" s="101"/>
      <c r="T890" s="105"/>
      <c r="U890" s="105"/>
      <c r="V890" s="105"/>
      <c r="W890" s="105"/>
      <c r="X890" s="105"/>
      <c r="Y890" s="105"/>
      <c r="Z890" s="105"/>
    </row>
    <row r="891" ht="15.75" customHeight="1">
      <c r="A891" s="105"/>
      <c r="B891" s="105"/>
      <c r="C891" s="105"/>
      <c r="D891" s="105"/>
      <c r="E891" s="105"/>
      <c r="F891" s="106"/>
      <c r="G891" s="106"/>
      <c r="H891" s="17"/>
      <c r="I891" s="17"/>
      <c r="J891" s="102"/>
      <c r="K891" s="102"/>
      <c r="L891" s="101"/>
      <c r="M891" s="101"/>
      <c r="N891" s="106"/>
      <c r="O891" s="106"/>
      <c r="P891" s="102"/>
      <c r="Q891" s="17"/>
      <c r="R891" s="102"/>
      <c r="S891" s="101"/>
      <c r="T891" s="105"/>
      <c r="U891" s="105"/>
      <c r="V891" s="105"/>
      <c r="W891" s="105"/>
      <c r="X891" s="105"/>
      <c r="Y891" s="105"/>
      <c r="Z891" s="105"/>
    </row>
    <row r="892" ht="15.75" customHeight="1">
      <c r="A892" s="105"/>
      <c r="B892" s="105"/>
      <c r="C892" s="105"/>
      <c r="D892" s="105"/>
      <c r="E892" s="105"/>
      <c r="F892" s="106"/>
      <c r="G892" s="106"/>
      <c r="H892" s="17"/>
      <c r="I892" s="17"/>
      <c r="J892" s="102"/>
      <c r="K892" s="102"/>
      <c r="L892" s="101"/>
      <c r="M892" s="101"/>
      <c r="N892" s="106"/>
      <c r="O892" s="106"/>
      <c r="P892" s="102"/>
      <c r="Q892" s="17"/>
      <c r="R892" s="102"/>
      <c r="S892" s="101"/>
      <c r="T892" s="105"/>
      <c r="U892" s="105"/>
      <c r="V892" s="105"/>
      <c r="W892" s="105"/>
      <c r="X892" s="105"/>
      <c r="Y892" s="105"/>
      <c r="Z892" s="105"/>
    </row>
    <row r="893" ht="15.75" customHeight="1">
      <c r="A893" s="105"/>
      <c r="B893" s="105"/>
      <c r="C893" s="105"/>
      <c r="D893" s="105"/>
      <c r="E893" s="105"/>
      <c r="F893" s="106"/>
      <c r="G893" s="106"/>
      <c r="H893" s="17"/>
      <c r="I893" s="17"/>
      <c r="J893" s="102"/>
      <c r="K893" s="102"/>
      <c r="L893" s="101"/>
      <c r="M893" s="101"/>
      <c r="N893" s="106"/>
      <c r="O893" s="106"/>
      <c r="P893" s="102"/>
      <c r="Q893" s="17"/>
      <c r="R893" s="102"/>
      <c r="S893" s="101"/>
      <c r="T893" s="105"/>
      <c r="U893" s="105"/>
      <c r="V893" s="105"/>
      <c r="W893" s="105"/>
      <c r="X893" s="105"/>
      <c r="Y893" s="105"/>
      <c r="Z893" s="105"/>
    </row>
    <row r="894" ht="15.75" customHeight="1">
      <c r="A894" s="105"/>
      <c r="B894" s="105"/>
      <c r="C894" s="105"/>
      <c r="D894" s="105"/>
      <c r="E894" s="105"/>
      <c r="F894" s="106"/>
      <c r="G894" s="106"/>
      <c r="H894" s="17"/>
      <c r="I894" s="17"/>
      <c r="J894" s="102"/>
      <c r="K894" s="102"/>
      <c r="L894" s="101"/>
      <c r="M894" s="101"/>
      <c r="N894" s="106"/>
      <c r="O894" s="106"/>
      <c r="P894" s="102"/>
      <c r="Q894" s="17"/>
      <c r="R894" s="102"/>
      <c r="S894" s="101"/>
      <c r="T894" s="105"/>
      <c r="U894" s="105"/>
      <c r="V894" s="105"/>
      <c r="W894" s="105"/>
      <c r="X894" s="105"/>
      <c r="Y894" s="105"/>
      <c r="Z894" s="105"/>
    </row>
    <row r="895" ht="15.75" customHeight="1">
      <c r="A895" s="105"/>
      <c r="B895" s="105"/>
      <c r="C895" s="105"/>
      <c r="D895" s="105"/>
      <c r="E895" s="105"/>
      <c r="F895" s="106"/>
      <c r="G895" s="106"/>
      <c r="H895" s="17"/>
      <c r="I895" s="17"/>
      <c r="J895" s="102"/>
      <c r="K895" s="102"/>
      <c r="L895" s="101"/>
      <c r="M895" s="101"/>
      <c r="N895" s="106"/>
      <c r="O895" s="106"/>
      <c r="P895" s="102"/>
      <c r="Q895" s="17"/>
      <c r="R895" s="102"/>
      <c r="S895" s="101"/>
      <c r="T895" s="105"/>
      <c r="U895" s="105"/>
      <c r="V895" s="105"/>
      <c r="W895" s="105"/>
      <c r="X895" s="105"/>
      <c r="Y895" s="105"/>
      <c r="Z895" s="105"/>
    </row>
    <row r="896" ht="15.75" customHeight="1">
      <c r="A896" s="105"/>
      <c r="B896" s="105"/>
      <c r="C896" s="105"/>
      <c r="D896" s="105"/>
      <c r="E896" s="105"/>
      <c r="F896" s="106"/>
      <c r="G896" s="106"/>
      <c r="H896" s="17"/>
      <c r="I896" s="17"/>
      <c r="J896" s="102"/>
      <c r="K896" s="102"/>
      <c r="L896" s="101"/>
      <c r="M896" s="101"/>
      <c r="N896" s="106"/>
      <c r="O896" s="106"/>
      <c r="P896" s="102"/>
      <c r="Q896" s="17"/>
      <c r="R896" s="102"/>
      <c r="S896" s="101"/>
      <c r="T896" s="105"/>
      <c r="U896" s="105"/>
      <c r="V896" s="105"/>
      <c r="W896" s="105"/>
      <c r="X896" s="105"/>
      <c r="Y896" s="105"/>
      <c r="Z896" s="105"/>
    </row>
    <row r="897" ht="15.75" customHeight="1">
      <c r="A897" s="105"/>
      <c r="B897" s="105"/>
      <c r="C897" s="105"/>
      <c r="D897" s="105"/>
      <c r="E897" s="105"/>
      <c r="F897" s="106"/>
      <c r="G897" s="106"/>
      <c r="H897" s="17"/>
      <c r="I897" s="17"/>
      <c r="J897" s="102"/>
      <c r="K897" s="102"/>
      <c r="L897" s="101"/>
      <c r="M897" s="101"/>
      <c r="N897" s="106"/>
      <c r="O897" s="106"/>
      <c r="P897" s="102"/>
      <c r="Q897" s="17"/>
      <c r="R897" s="102"/>
      <c r="S897" s="101"/>
      <c r="T897" s="105"/>
      <c r="U897" s="105"/>
      <c r="V897" s="105"/>
      <c r="W897" s="105"/>
      <c r="X897" s="105"/>
      <c r="Y897" s="105"/>
      <c r="Z897" s="105"/>
    </row>
    <row r="898" ht="15.75" customHeight="1">
      <c r="A898" s="105"/>
      <c r="B898" s="105"/>
      <c r="C898" s="105"/>
      <c r="D898" s="105"/>
      <c r="E898" s="105"/>
      <c r="F898" s="106"/>
      <c r="G898" s="106"/>
      <c r="H898" s="17"/>
      <c r="I898" s="17"/>
      <c r="J898" s="102"/>
      <c r="K898" s="102"/>
      <c r="L898" s="101"/>
      <c r="M898" s="101"/>
      <c r="N898" s="106"/>
      <c r="O898" s="106"/>
      <c r="P898" s="102"/>
      <c r="Q898" s="17"/>
      <c r="R898" s="102"/>
      <c r="S898" s="101"/>
      <c r="T898" s="105"/>
      <c r="U898" s="105"/>
      <c r="V898" s="105"/>
      <c r="W898" s="105"/>
      <c r="X898" s="105"/>
      <c r="Y898" s="105"/>
      <c r="Z898" s="105"/>
    </row>
    <row r="899" ht="15.75" customHeight="1">
      <c r="A899" s="105"/>
      <c r="B899" s="105"/>
      <c r="C899" s="105"/>
      <c r="D899" s="105"/>
      <c r="E899" s="105"/>
      <c r="F899" s="106"/>
      <c r="G899" s="106"/>
      <c r="H899" s="17"/>
      <c r="I899" s="17"/>
      <c r="J899" s="102"/>
      <c r="K899" s="102"/>
      <c r="L899" s="101"/>
      <c r="M899" s="101"/>
      <c r="N899" s="106"/>
      <c r="O899" s="106"/>
      <c r="P899" s="102"/>
      <c r="Q899" s="17"/>
      <c r="R899" s="102"/>
      <c r="S899" s="101"/>
      <c r="T899" s="105"/>
      <c r="U899" s="105"/>
      <c r="V899" s="105"/>
      <c r="W899" s="105"/>
      <c r="X899" s="105"/>
      <c r="Y899" s="105"/>
      <c r="Z899" s="105"/>
    </row>
    <row r="900" ht="15.75" customHeight="1">
      <c r="A900" s="105"/>
      <c r="B900" s="105"/>
      <c r="C900" s="105"/>
      <c r="D900" s="105"/>
      <c r="E900" s="105"/>
      <c r="F900" s="106"/>
      <c r="G900" s="106"/>
      <c r="H900" s="17"/>
      <c r="I900" s="17"/>
      <c r="J900" s="102"/>
      <c r="K900" s="102"/>
      <c r="L900" s="101"/>
      <c r="M900" s="101"/>
      <c r="N900" s="106"/>
      <c r="O900" s="106"/>
      <c r="P900" s="102"/>
      <c r="Q900" s="17"/>
      <c r="R900" s="102"/>
      <c r="S900" s="101"/>
      <c r="T900" s="105"/>
      <c r="U900" s="105"/>
      <c r="V900" s="105"/>
      <c r="W900" s="105"/>
      <c r="X900" s="105"/>
      <c r="Y900" s="105"/>
      <c r="Z900" s="105"/>
    </row>
    <row r="901" ht="15.75" customHeight="1">
      <c r="A901" s="105"/>
      <c r="B901" s="105"/>
      <c r="C901" s="105"/>
      <c r="D901" s="105"/>
      <c r="E901" s="105"/>
      <c r="F901" s="106"/>
      <c r="G901" s="106"/>
      <c r="H901" s="17"/>
      <c r="I901" s="17"/>
      <c r="J901" s="102"/>
      <c r="K901" s="102"/>
      <c r="L901" s="101"/>
      <c r="M901" s="101"/>
      <c r="N901" s="106"/>
      <c r="O901" s="106"/>
      <c r="P901" s="102"/>
      <c r="Q901" s="17"/>
      <c r="R901" s="102"/>
      <c r="S901" s="101"/>
      <c r="T901" s="105"/>
      <c r="U901" s="105"/>
      <c r="V901" s="105"/>
      <c r="W901" s="105"/>
      <c r="X901" s="105"/>
      <c r="Y901" s="105"/>
      <c r="Z901" s="105"/>
    </row>
    <row r="902" ht="15.75" customHeight="1">
      <c r="A902" s="105"/>
      <c r="B902" s="105"/>
      <c r="C902" s="105"/>
      <c r="D902" s="105"/>
      <c r="E902" s="105"/>
      <c r="F902" s="106"/>
      <c r="G902" s="106"/>
      <c r="H902" s="17"/>
      <c r="I902" s="17"/>
      <c r="J902" s="102"/>
      <c r="K902" s="102"/>
      <c r="L902" s="101"/>
      <c r="M902" s="101"/>
      <c r="N902" s="106"/>
      <c r="O902" s="106"/>
      <c r="P902" s="102"/>
      <c r="Q902" s="17"/>
      <c r="R902" s="102"/>
      <c r="S902" s="101"/>
      <c r="T902" s="105"/>
      <c r="U902" s="105"/>
      <c r="V902" s="105"/>
      <c r="W902" s="105"/>
      <c r="X902" s="105"/>
      <c r="Y902" s="105"/>
      <c r="Z902" s="105"/>
    </row>
    <row r="903" ht="15.75" customHeight="1">
      <c r="A903" s="105"/>
      <c r="B903" s="105"/>
      <c r="C903" s="105"/>
      <c r="D903" s="105"/>
      <c r="E903" s="105"/>
      <c r="F903" s="106"/>
      <c r="G903" s="106"/>
      <c r="H903" s="17"/>
      <c r="I903" s="17"/>
      <c r="J903" s="102"/>
      <c r="K903" s="102"/>
      <c r="L903" s="101"/>
      <c r="M903" s="101"/>
      <c r="N903" s="106"/>
      <c r="O903" s="106"/>
      <c r="P903" s="102"/>
      <c r="Q903" s="17"/>
      <c r="R903" s="102"/>
      <c r="S903" s="101"/>
      <c r="T903" s="105"/>
      <c r="U903" s="105"/>
      <c r="V903" s="105"/>
      <c r="W903" s="105"/>
      <c r="X903" s="105"/>
      <c r="Y903" s="105"/>
      <c r="Z903" s="105"/>
    </row>
    <row r="904" ht="15.75" customHeight="1">
      <c r="A904" s="105"/>
      <c r="B904" s="105"/>
      <c r="C904" s="105"/>
      <c r="D904" s="105"/>
      <c r="E904" s="105"/>
      <c r="F904" s="106"/>
      <c r="G904" s="106"/>
      <c r="H904" s="17"/>
      <c r="I904" s="17"/>
      <c r="J904" s="102"/>
      <c r="K904" s="102"/>
      <c r="L904" s="101"/>
      <c r="M904" s="101"/>
      <c r="N904" s="106"/>
      <c r="O904" s="106"/>
      <c r="P904" s="102"/>
      <c r="Q904" s="17"/>
      <c r="R904" s="102"/>
      <c r="S904" s="101"/>
      <c r="T904" s="105"/>
      <c r="U904" s="105"/>
      <c r="V904" s="105"/>
      <c r="W904" s="105"/>
      <c r="X904" s="105"/>
      <c r="Y904" s="105"/>
      <c r="Z904" s="105"/>
    </row>
    <row r="905" ht="15.75" customHeight="1">
      <c r="A905" s="105"/>
      <c r="B905" s="105"/>
      <c r="C905" s="105"/>
      <c r="D905" s="105"/>
      <c r="E905" s="105"/>
      <c r="F905" s="106"/>
      <c r="G905" s="106"/>
      <c r="H905" s="17"/>
      <c r="I905" s="17"/>
      <c r="J905" s="102"/>
      <c r="K905" s="102"/>
      <c r="L905" s="101"/>
      <c r="M905" s="101"/>
      <c r="N905" s="106"/>
      <c r="O905" s="106"/>
      <c r="P905" s="102"/>
      <c r="Q905" s="17"/>
      <c r="R905" s="102"/>
      <c r="S905" s="101"/>
      <c r="T905" s="105"/>
      <c r="U905" s="105"/>
      <c r="V905" s="105"/>
      <c r="W905" s="105"/>
      <c r="X905" s="105"/>
      <c r="Y905" s="105"/>
      <c r="Z905" s="105"/>
    </row>
    <row r="906" ht="15.75" customHeight="1">
      <c r="A906" s="105"/>
      <c r="B906" s="105"/>
      <c r="C906" s="105"/>
      <c r="D906" s="105"/>
      <c r="E906" s="105"/>
      <c r="F906" s="106"/>
      <c r="G906" s="106"/>
      <c r="H906" s="17"/>
      <c r="I906" s="17"/>
      <c r="J906" s="102"/>
      <c r="K906" s="102"/>
      <c r="L906" s="101"/>
      <c r="M906" s="101"/>
      <c r="N906" s="106"/>
      <c r="O906" s="106"/>
      <c r="P906" s="102"/>
      <c r="Q906" s="17"/>
      <c r="R906" s="102"/>
      <c r="S906" s="101"/>
      <c r="T906" s="105"/>
      <c r="U906" s="105"/>
      <c r="V906" s="105"/>
      <c r="W906" s="105"/>
      <c r="X906" s="105"/>
      <c r="Y906" s="105"/>
      <c r="Z906" s="105"/>
    </row>
    <row r="907" ht="15.75" customHeight="1">
      <c r="A907" s="105"/>
      <c r="B907" s="105"/>
      <c r="C907" s="105"/>
      <c r="D907" s="105"/>
      <c r="E907" s="105"/>
      <c r="F907" s="106"/>
      <c r="G907" s="106"/>
      <c r="H907" s="17"/>
      <c r="I907" s="17"/>
      <c r="J907" s="102"/>
      <c r="K907" s="102"/>
      <c r="L907" s="101"/>
      <c r="M907" s="101"/>
      <c r="N907" s="106"/>
      <c r="O907" s="106"/>
      <c r="P907" s="102"/>
      <c r="Q907" s="17"/>
      <c r="R907" s="102"/>
      <c r="S907" s="101"/>
      <c r="T907" s="105"/>
      <c r="U907" s="105"/>
      <c r="V907" s="105"/>
      <c r="W907" s="105"/>
      <c r="X907" s="105"/>
      <c r="Y907" s="105"/>
      <c r="Z907" s="105"/>
    </row>
    <row r="908" ht="15.75" customHeight="1">
      <c r="A908" s="105"/>
      <c r="B908" s="105"/>
      <c r="C908" s="105"/>
      <c r="D908" s="105"/>
      <c r="E908" s="105"/>
      <c r="F908" s="106"/>
      <c r="G908" s="106"/>
      <c r="H908" s="17"/>
      <c r="I908" s="17"/>
      <c r="J908" s="102"/>
      <c r="K908" s="102"/>
      <c r="L908" s="101"/>
      <c r="M908" s="101"/>
      <c r="N908" s="106"/>
      <c r="O908" s="106"/>
      <c r="P908" s="102"/>
      <c r="Q908" s="17"/>
      <c r="R908" s="102"/>
      <c r="S908" s="101"/>
      <c r="T908" s="105"/>
      <c r="U908" s="105"/>
      <c r="V908" s="105"/>
      <c r="W908" s="105"/>
      <c r="X908" s="105"/>
      <c r="Y908" s="105"/>
      <c r="Z908" s="105"/>
    </row>
    <row r="909" ht="15.75" customHeight="1">
      <c r="A909" s="105"/>
      <c r="B909" s="105"/>
      <c r="C909" s="105"/>
      <c r="D909" s="105"/>
      <c r="E909" s="105"/>
      <c r="F909" s="106"/>
      <c r="G909" s="106"/>
      <c r="H909" s="17"/>
      <c r="I909" s="17"/>
      <c r="J909" s="102"/>
      <c r="K909" s="102"/>
      <c r="L909" s="101"/>
      <c r="M909" s="101"/>
      <c r="N909" s="106"/>
      <c r="O909" s="106"/>
      <c r="P909" s="102"/>
      <c r="Q909" s="17"/>
      <c r="R909" s="102"/>
      <c r="S909" s="101"/>
      <c r="T909" s="105"/>
      <c r="U909" s="105"/>
      <c r="V909" s="105"/>
      <c r="W909" s="105"/>
      <c r="X909" s="105"/>
      <c r="Y909" s="105"/>
      <c r="Z909" s="105"/>
    </row>
    <row r="910" ht="15.75" customHeight="1">
      <c r="A910" s="105"/>
      <c r="B910" s="105"/>
      <c r="C910" s="105"/>
      <c r="D910" s="105"/>
      <c r="E910" s="105"/>
      <c r="F910" s="106"/>
      <c r="G910" s="106"/>
      <c r="H910" s="17"/>
      <c r="I910" s="17"/>
      <c r="J910" s="102"/>
      <c r="K910" s="102"/>
      <c r="L910" s="101"/>
      <c r="M910" s="101"/>
      <c r="N910" s="106"/>
      <c r="O910" s="106"/>
      <c r="P910" s="102"/>
      <c r="Q910" s="17"/>
      <c r="R910" s="102"/>
      <c r="S910" s="101"/>
      <c r="T910" s="105"/>
      <c r="U910" s="105"/>
      <c r="V910" s="105"/>
      <c r="W910" s="105"/>
      <c r="X910" s="105"/>
      <c r="Y910" s="105"/>
      <c r="Z910" s="105"/>
    </row>
    <row r="911" ht="15.75" customHeight="1">
      <c r="A911" s="105"/>
      <c r="B911" s="105"/>
      <c r="C911" s="105"/>
      <c r="D911" s="105"/>
      <c r="E911" s="105"/>
      <c r="F911" s="106"/>
      <c r="G911" s="106"/>
      <c r="H911" s="17"/>
      <c r="I911" s="17"/>
      <c r="J911" s="102"/>
      <c r="K911" s="102"/>
      <c r="L911" s="101"/>
      <c r="M911" s="101"/>
      <c r="N911" s="106"/>
      <c r="O911" s="106"/>
      <c r="P911" s="102"/>
      <c r="Q911" s="17"/>
      <c r="R911" s="102"/>
      <c r="S911" s="101"/>
      <c r="T911" s="105"/>
      <c r="U911" s="105"/>
      <c r="V911" s="105"/>
      <c r="W911" s="105"/>
      <c r="X911" s="105"/>
      <c r="Y911" s="105"/>
      <c r="Z911" s="105"/>
    </row>
    <row r="912" ht="15.75" customHeight="1">
      <c r="A912" s="105"/>
      <c r="B912" s="105"/>
      <c r="C912" s="105"/>
      <c r="D912" s="105"/>
      <c r="E912" s="105"/>
      <c r="F912" s="106"/>
      <c r="G912" s="106"/>
      <c r="H912" s="17"/>
      <c r="I912" s="17"/>
      <c r="J912" s="102"/>
      <c r="K912" s="102"/>
      <c r="L912" s="101"/>
      <c r="M912" s="101"/>
      <c r="N912" s="106"/>
      <c r="O912" s="106"/>
      <c r="P912" s="102"/>
      <c r="Q912" s="17"/>
      <c r="R912" s="102"/>
      <c r="S912" s="101"/>
      <c r="T912" s="105"/>
      <c r="U912" s="105"/>
      <c r="V912" s="105"/>
      <c r="W912" s="105"/>
      <c r="X912" s="105"/>
      <c r="Y912" s="105"/>
      <c r="Z912" s="105"/>
    </row>
    <row r="913" ht="15.75" customHeight="1">
      <c r="A913" s="105"/>
      <c r="B913" s="105"/>
      <c r="C913" s="105"/>
      <c r="D913" s="105"/>
      <c r="E913" s="105"/>
      <c r="F913" s="106"/>
      <c r="G913" s="106"/>
      <c r="H913" s="17"/>
      <c r="I913" s="17"/>
      <c r="J913" s="102"/>
      <c r="K913" s="102"/>
      <c r="L913" s="101"/>
      <c r="M913" s="101"/>
      <c r="N913" s="106"/>
      <c r="O913" s="106"/>
      <c r="P913" s="102"/>
      <c r="Q913" s="17"/>
      <c r="R913" s="102"/>
      <c r="S913" s="101"/>
      <c r="T913" s="105"/>
      <c r="U913" s="105"/>
      <c r="V913" s="105"/>
      <c r="W913" s="105"/>
      <c r="X913" s="105"/>
      <c r="Y913" s="105"/>
      <c r="Z913" s="105"/>
    </row>
    <row r="914" ht="15.75" customHeight="1">
      <c r="A914" s="105"/>
      <c r="B914" s="105"/>
      <c r="C914" s="105"/>
      <c r="D914" s="105"/>
      <c r="E914" s="105"/>
      <c r="F914" s="106"/>
      <c r="G914" s="106"/>
      <c r="H914" s="17"/>
      <c r="I914" s="17"/>
      <c r="J914" s="102"/>
      <c r="K914" s="102"/>
      <c r="L914" s="101"/>
      <c r="M914" s="101"/>
      <c r="N914" s="106"/>
      <c r="O914" s="106"/>
      <c r="P914" s="102"/>
      <c r="Q914" s="17"/>
      <c r="R914" s="102"/>
      <c r="S914" s="101"/>
      <c r="T914" s="105"/>
      <c r="U914" s="105"/>
      <c r="V914" s="105"/>
      <c r="W914" s="105"/>
      <c r="X914" s="105"/>
      <c r="Y914" s="105"/>
      <c r="Z914" s="105"/>
    </row>
    <row r="915" ht="15.75" customHeight="1">
      <c r="A915" s="105"/>
      <c r="B915" s="105"/>
      <c r="C915" s="105"/>
      <c r="D915" s="105"/>
      <c r="E915" s="105"/>
      <c r="F915" s="106"/>
      <c r="G915" s="106"/>
      <c r="H915" s="17"/>
      <c r="I915" s="17"/>
      <c r="J915" s="102"/>
      <c r="K915" s="102"/>
      <c r="L915" s="101"/>
      <c r="M915" s="101"/>
      <c r="N915" s="106"/>
      <c r="O915" s="106"/>
      <c r="P915" s="102"/>
      <c r="Q915" s="17"/>
      <c r="R915" s="102"/>
      <c r="S915" s="101"/>
      <c r="T915" s="105"/>
      <c r="U915" s="105"/>
      <c r="V915" s="105"/>
      <c r="W915" s="105"/>
      <c r="X915" s="105"/>
      <c r="Y915" s="105"/>
      <c r="Z915" s="105"/>
    </row>
    <row r="916" ht="15.75" customHeight="1">
      <c r="A916" s="105"/>
      <c r="B916" s="105"/>
      <c r="C916" s="105"/>
      <c r="D916" s="105"/>
      <c r="E916" s="105"/>
      <c r="F916" s="106"/>
      <c r="G916" s="106"/>
      <c r="H916" s="17"/>
      <c r="I916" s="17"/>
      <c r="J916" s="102"/>
      <c r="K916" s="102"/>
      <c r="L916" s="101"/>
      <c r="M916" s="101"/>
      <c r="N916" s="106"/>
      <c r="O916" s="106"/>
      <c r="P916" s="102"/>
      <c r="Q916" s="17"/>
      <c r="R916" s="102"/>
      <c r="S916" s="101"/>
      <c r="T916" s="105"/>
      <c r="U916" s="105"/>
      <c r="V916" s="105"/>
      <c r="W916" s="105"/>
      <c r="X916" s="105"/>
      <c r="Y916" s="105"/>
      <c r="Z916" s="105"/>
    </row>
    <row r="917" ht="15.75" customHeight="1">
      <c r="A917" s="105"/>
      <c r="B917" s="105"/>
      <c r="C917" s="105"/>
      <c r="D917" s="105"/>
      <c r="E917" s="105"/>
      <c r="F917" s="106"/>
      <c r="G917" s="106"/>
      <c r="H917" s="17"/>
      <c r="I917" s="17"/>
      <c r="J917" s="102"/>
      <c r="K917" s="102"/>
      <c r="L917" s="101"/>
      <c r="M917" s="101"/>
      <c r="N917" s="106"/>
      <c r="O917" s="106"/>
      <c r="P917" s="102"/>
      <c r="Q917" s="17"/>
      <c r="R917" s="102"/>
      <c r="S917" s="101"/>
      <c r="T917" s="105"/>
      <c r="U917" s="105"/>
      <c r="V917" s="105"/>
      <c r="W917" s="105"/>
      <c r="X917" s="105"/>
      <c r="Y917" s="105"/>
      <c r="Z917" s="105"/>
    </row>
    <row r="918" ht="15.75" customHeight="1">
      <c r="A918" s="105"/>
      <c r="B918" s="105"/>
      <c r="C918" s="105"/>
      <c r="D918" s="105"/>
      <c r="E918" s="105"/>
      <c r="F918" s="106"/>
      <c r="G918" s="106"/>
      <c r="H918" s="17"/>
      <c r="I918" s="17"/>
      <c r="J918" s="102"/>
      <c r="K918" s="102"/>
      <c r="L918" s="101"/>
      <c r="M918" s="101"/>
      <c r="N918" s="106"/>
      <c r="O918" s="106"/>
      <c r="P918" s="102"/>
      <c r="Q918" s="17"/>
      <c r="R918" s="102"/>
      <c r="S918" s="101"/>
      <c r="T918" s="105"/>
      <c r="U918" s="105"/>
      <c r="V918" s="105"/>
      <c r="W918" s="105"/>
      <c r="X918" s="105"/>
      <c r="Y918" s="105"/>
      <c r="Z918" s="105"/>
    </row>
    <row r="919" ht="15.75" customHeight="1">
      <c r="A919" s="105"/>
      <c r="B919" s="105"/>
      <c r="C919" s="105"/>
      <c r="D919" s="105"/>
      <c r="E919" s="105"/>
      <c r="F919" s="106"/>
      <c r="G919" s="106"/>
      <c r="H919" s="17"/>
      <c r="I919" s="17"/>
      <c r="J919" s="102"/>
      <c r="K919" s="102"/>
      <c r="L919" s="101"/>
      <c r="M919" s="101"/>
      <c r="N919" s="106"/>
      <c r="O919" s="106"/>
      <c r="P919" s="102"/>
      <c r="Q919" s="17"/>
      <c r="R919" s="102"/>
      <c r="S919" s="101"/>
      <c r="T919" s="105"/>
      <c r="U919" s="105"/>
      <c r="V919" s="105"/>
      <c r="W919" s="105"/>
      <c r="X919" s="105"/>
      <c r="Y919" s="105"/>
      <c r="Z919" s="105"/>
    </row>
    <row r="920" ht="15.75" customHeight="1">
      <c r="A920" s="105"/>
      <c r="B920" s="105"/>
      <c r="C920" s="105"/>
      <c r="D920" s="105"/>
      <c r="E920" s="105"/>
      <c r="F920" s="106"/>
      <c r="G920" s="106"/>
      <c r="H920" s="17"/>
      <c r="I920" s="17"/>
      <c r="J920" s="102"/>
      <c r="K920" s="102"/>
      <c r="L920" s="101"/>
      <c r="M920" s="101"/>
      <c r="N920" s="106"/>
      <c r="O920" s="106"/>
      <c r="P920" s="102"/>
      <c r="Q920" s="17"/>
      <c r="R920" s="102"/>
      <c r="S920" s="101"/>
      <c r="T920" s="105"/>
      <c r="U920" s="105"/>
      <c r="V920" s="105"/>
      <c r="W920" s="105"/>
      <c r="X920" s="105"/>
      <c r="Y920" s="105"/>
      <c r="Z920" s="105"/>
    </row>
    <row r="921" ht="15.75" customHeight="1">
      <c r="A921" s="105"/>
      <c r="B921" s="105"/>
      <c r="C921" s="105"/>
      <c r="D921" s="105"/>
      <c r="E921" s="105"/>
      <c r="F921" s="106"/>
      <c r="G921" s="106"/>
      <c r="H921" s="17"/>
      <c r="I921" s="17"/>
      <c r="J921" s="102"/>
      <c r="K921" s="102"/>
      <c r="L921" s="101"/>
      <c r="M921" s="101"/>
      <c r="N921" s="106"/>
      <c r="O921" s="106"/>
      <c r="P921" s="102"/>
      <c r="Q921" s="17"/>
      <c r="R921" s="102"/>
      <c r="S921" s="101"/>
      <c r="T921" s="105"/>
      <c r="U921" s="105"/>
      <c r="V921" s="105"/>
      <c r="W921" s="105"/>
      <c r="X921" s="105"/>
      <c r="Y921" s="105"/>
      <c r="Z921" s="105"/>
    </row>
    <row r="922" ht="15.75" customHeight="1">
      <c r="A922" s="105"/>
      <c r="B922" s="105"/>
      <c r="C922" s="105"/>
      <c r="D922" s="105"/>
      <c r="E922" s="105"/>
      <c r="F922" s="106"/>
      <c r="G922" s="106"/>
      <c r="H922" s="17"/>
      <c r="I922" s="17"/>
      <c r="J922" s="102"/>
      <c r="K922" s="102"/>
      <c r="L922" s="101"/>
      <c r="M922" s="101"/>
      <c r="N922" s="106"/>
      <c r="O922" s="106"/>
      <c r="P922" s="102"/>
      <c r="Q922" s="17"/>
      <c r="R922" s="102"/>
      <c r="S922" s="101"/>
      <c r="T922" s="105"/>
      <c r="U922" s="105"/>
      <c r="V922" s="105"/>
      <c r="W922" s="105"/>
      <c r="X922" s="105"/>
      <c r="Y922" s="105"/>
      <c r="Z922" s="105"/>
    </row>
    <row r="923" ht="15.75" customHeight="1">
      <c r="A923" s="105"/>
      <c r="B923" s="105"/>
      <c r="C923" s="105"/>
      <c r="D923" s="105"/>
      <c r="E923" s="105"/>
      <c r="F923" s="106"/>
      <c r="G923" s="106"/>
      <c r="H923" s="17"/>
      <c r="I923" s="17"/>
      <c r="J923" s="102"/>
      <c r="K923" s="102"/>
      <c r="L923" s="101"/>
      <c r="M923" s="101"/>
      <c r="N923" s="106"/>
      <c r="O923" s="106"/>
      <c r="P923" s="102"/>
      <c r="Q923" s="17"/>
      <c r="R923" s="102"/>
      <c r="S923" s="101"/>
      <c r="T923" s="105"/>
      <c r="U923" s="105"/>
      <c r="V923" s="105"/>
      <c r="W923" s="105"/>
      <c r="X923" s="105"/>
      <c r="Y923" s="105"/>
      <c r="Z923" s="105"/>
    </row>
    <row r="924" ht="15.75" customHeight="1">
      <c r="A924" s="105"/>
      <c r="B924" s="105"/>
      <c r="C924" s="105"/>
      <c r="D924" s="105"/>
      <c r="E924" s="105"/>
      <c r="F924" s="106"/>
      <c r="G924" s="106"/>
      <c r="H924" s="17"/>
      <c r="I924" s="17"/>
      <c r="J924" s="102"/>
      <c r="K924" s="102"/>
      <c r="L924" s="101"/>
      <c r="M924" s="101"/>
      <c r="N924" s="106"/>
      <c r="O924" s="106"/>
      <c r="P924" s="102"/>
      <c r="Q924" s="17"/>
      <c r="R924" s="102"/>
      <c r="S924" s="101"/>
      <c r="T924" s="105"/>
      <c r="U924" s="105"/>
      <c r="V924" s="105"/>
      <c r="W924" s="105"/>
      <c r="X924" s="105"/>
      <c r="Y924" s="105"/>
      <c r="Z924" s="105"/>
    </row>
    <row r="925" ht="15.75" customHeight="1">
      <c r="A925" s="105"/>
      <c r="B925" s="105"/>
      <c r="C925" s="105"/>
      <c r="D925" s="105"/>
      <c r="E925" s="105"/>
      <c r="F925" s="106"/>
      <c r="G925" s="106"/>
      <c r="H925" s="17"/>
      <c r="I925" s="17"/>
      <c r="J925" s="102"/>
      <c r="K925" s="102"/>
      <c r="L925" s="101"/>
      <c r="M925" s="101"/>
      <c r="N925" s="106"/>
      <c r="O925" s="106"/>
      <c r="P925" s="102"/>
      <c r="Q925" s="17"/>
      <c r="R925" s="102"/>
      <c r="S925" s="101"/>
      <c r="T925" s="105"/>
      <c r="U925" s="105"/>
      <c r="V925" s="105"/>
      <c r="W925" s="105"/>
      <c r="X925" s="105"/>
      <c r="Y925" s="105"/>
      <c r="Z925" s="105"/>
    </row>
    <row r="926" ht="15.75" customHeight="1">
      <c r="A926" s="105"/>
      <c r="B926" s="105"/>
      <c r="C926" s="105"/>
      <c r="D926" s="105"/>
      <c r="E926" s="105"/>
      <c r="F926" s="106"/>
      <c r="G926" s="106"/>
      <c r="H926" s="17"/>
      <c r="I926" s="17"/>
      <c r="J926" s="102"/>
      <c r="K926" s="102"/>
      <c r="L926" s="101"/>
      <c r="M926" s="101"/>
      <c r="N926" s="106"/>
      <c r="O926" s="106"/>
      <c r="P926" s="102"/>
      <c r="Q926" s="17"/>
      <c r="R926" s="102"/>
      <c r="S926" s="101"/>
      <c r="T926" s="105"/>
      <c r="U926" s="105"/>
      <c r="V926" s="105"/>
      <c r="W926" s="105"/>
      <c r="X926" s="105"/>
      <c r="Y926" s="105"/>
      <c r="Z926" s="105"/>
    </row>
    <row r="927" ht="15.75" customHeight="1">
      <c r="A927" s="105"/>
      <c r="B927" s="105"/>
      <c r="C927" s="105"/>
      <c r="D927" s="105"/>
      <c r="E927" s="105"/>
      <c r="F927" s="106"/>
      <c r="G927" s="106"/>
      <c r="H927" s="17"/>
      <c r="I927" s="17"/>
      <c r="J927" s="102"/>
      <c r="K927" s="102"/>
      <c r="L927" s="101"/>
      <c r="M927" s="101"/>
      <c r="N927" s="106"/>
      <c r="O927" s="106"/>
      <c r="P927" s="102"/>
      <c r="Q927" s="17"/>
      <c r="R927" s="102"/>
      <c r="S927" s="101"/>
      <c r="T927" s="105"/>
      <c r="U927" s="105"/>
      <c r="V927" s="105"/>
      <c r="W927" s="105"/>
      <c r="X927" s="105"/>
      <c r="Y927" s="105"/>
      <c r="Z927" s="105"/>
    </row>
    <row r="928" ht="15.75" customHeight="1">
      <c r="A928" s="105"/>
      <c r="B928" s="105"/>
      <c r="C928" s="105"/>
      <c r="D928" s="105"/>
      <c r="E928" s="105"/>
      <c r="F928" s="106"/>
      <c r="G928" s="106"/>
      <c r="H928" s="17"/>
      <c r="I928" s="17"/>
      <c r="J928" s="102"/>
      <c r="K928" s="102"/>
      <c r="L928" s="101"/>
      <c r="M928" s="101"/>
      <c r="N928" s="106"/>
      <c r="O928" s="106"/>
      <c r="P928" s="102"/>
      <c r="Q928" s="17"/>
      <c r="R928" s="102"/>
      <c r="S928" s="101"/>
      <c r="T928" s="105"/>
      <c r="U928" s="105"/>
      <c r="V928" s="105"/>
      <c r="W928" s="105"/>
      <c r="X928" s="105"/>
      <c r="Y928" s="105"/>
      <c r="Z928" s="105"/>
    </row>
    <row r="929" ht="15.75" customHeight="1">
      <c r="A929" s="105"/>
      <c r="B929" s="105"/>
      <c r="C929" s="105"/>
      <c r="D929" s="105"/>
      <c r="E929" s="105"/>
      <c r="F929" s="106"/>
      <c r="G929" s="106"/>
      <c r="H929" s="17"/>
      <c r="I929" s="17"/>
      <c r="J929" s="102"/>
      <c r="K929" s="102"/>
      <c r="L929" s="101"/>
      <c r="M929" s="101"/>
      <c r="N929" s="106"/>
      <c r="O929" s="106"/>
      <c r="P929" s="102"/>
      <c r="Q929" s="17"/>
      <c r="R929" s="102"/>
      <c r="S929" s="101"/>
      <c r="T929" s="105"/>
      <c r="U929" s="105"/>
      <c r="V929" s="105"/>
      <c r="W929" s="105"/>
      <c r="X929" s="105"/>
      <c r="Y929" s="105"/>
      <c r="Z929" s="105"/>
    </row>
    <row r="930" ht="15.75" customHeight="1">
      <c r="A930" s="105"/>
      <c r="B930" s="105"/>
      <c r="C930" s="105"/>
      <c r="D930" s="105"/>
      <c r="E930" s="105"/>
      <c r="F930" s="106"/>
      <c r="G930" s="106"/>
      <c r="H930" s="17"/>
      <c r="I930" s="17"/>
      <c r="J930" s="102"/>
      <c r="K930" s="102"/>
      <c r="L930" s="101"/>
      <c r="M930" s="101"/>
      <c r="N930" s="106"/>
      <c r="O930" s="106"/>
      <c r="P930" s="102"/>
      <c r="Q930" s="17"/>
      <c r="R930" s="102"/>
      <c r="S930" s="101"/>
      <c r="T930" s="105"/>
      <c r="U930" s="105"/>
      <c r="V930" s="105"/>
      <c r="W930" s="105"/>
      <c r="X930" s="105"/>
      <c r="Y930" s="105"/>
      <c r="Z930" s="105"/>
    </row>
    <row r="931" ht="15.75" customHeight="1">
      <c r="A931" s="105"/>
      <c r="B931" s="105"/>
      <c r="C931" s="105"/>
      <c r="D931" s="105"/>
      <c r="E931" s="105"/>
      <c r="F931" s="106"/>
      <c r="G931" s="106"/>
      <c r="H931" s="17"/>
      <c r="I931" s="17"/>
      <c r="J931" s="102"/>
      <c r="K931" s="102"/>
      <c r="L931" s="101"/>
      <c r="M931" s="101"/>
      <c r="N931" s="106"/>
      <c r="O931" s="106"/>
      <c r="P931" s="102"/>
      <c r="Q931" s="17"/>
      <c r="R931" s="102"/>
      <c r="S931" s="101"/>
      <c r="T931" s="105"/>
      <c r="U931" s="105"/>
      <c r="V931" s="105"/>
      <c r="W931" s="105"/>
      <c r="X931" s="105"/>
      <c r="Y931" s="105"/>
      <c r="Z931" s="105"/>
    </row>
    <row r="932" ht="15.75" customHeight="1">
      <c r="A932" s="105"/>
      <c r="B932" s="105"/>
      <c r="C932" s="105"/>
      <c r="D932" s="105"/>
      <c r="E932" s="105"/>
      <c r="F932" s="106"/>
      <c r="G932" s="106"/>
      <c r="H932" s="17"/>
      <c r="I932" s="17"/>
      <c r="J932" s="102"/>
      <c r="K932" s="102"/>
      <c r="L932" s="101"/>
      <c r="M932" s="101"/>
      <c r="N932" s="106"/>
      <c r="O932" s="106"/>
      <c r="P932" s="102"/>
      <c r="Q932" s="17"/>
      <c r="R932" s="102"/>
      <c r="S932" s="101"/>
      <c r="T932" s="105"/>
      <c r="U932" s="105"/>
      <c r="V932" s="105"/>
      <c r="W932" s="105"/>
      <c r="X932" s="105"/>
      <c r="Y932" s="105"/>
      <c r="Z932" s="105"/>
    </row>
    <row r="933" ht="15.75" customHeight="1">
      <c r="A933" s="105"/>
      <c r="B933" s="105"/>
      <c r="C933" s="105"/>
      <c r="D933" s="105"/>
      <c r="E933" s="105"/>
      <c r="F933" s="106"/>
      <c r="G933" s="106"/>
      <c r="H933" s="17"/>
      <c r="I933" s="17"/>
      <c r="J933" s="102"/>
      <c r="K933" s="102"/>
      <c r="L933" s="101"/>
      <c r="M933" s="101"/>
      <c r="N933" s="106"/>
      <c r="O933" s="106"/>
      <c r="P933" s="102"/>
      <c r="Q933" s="17"/>
      <c r="R933" s="102"/>
      <c r="S933" s="101"/>
      <c r="T933" s="105"/>
      <c r="U933" s="105"/>
      <c r="V933" s="105"/>
      <c r="W933" s="105"/>
      <c r="X933" s="105"/>
      <c r="Y933" s="105"/>
      <c r="Z933" s="105"/>
    </row>
    <row r="934" ht="15.75" customHeight="1">
      <c r="A934" s="105"/>
      <c r="B934" s="105"/>
      <c r="C934" s="105"/>
      <c r="D934" s="105"/>
      <c r="E934" s="105"/>
      <c r="F934" s="106"/>
      <c r="G934" s="106"/>
      <c r="H934" s="17"/>
      <c r="I934" s="17"/>
      <c r="J934" s="102"/>
      <c r="K934" s="102"/>
      <c r="L934" s="101"/>
      <c r="M934" s="101"/>
      <c r="N934" s="106"/>
      <c r="O934" s="106"/>
      <c r="P934" s="102"/>
      <c r="Q934" s="17"/>
      <c r="R934" s="102"/>
      <c r="S934" s="101"/>
      <c r="T934" s="105"/>
      <c r="U934" s="105"/>
      <c r="V934" s="105"/>
      <c r="W934" s="105"/>
      <c r="X934" s="105"/>
      <c r="Y934" s="105"/>
      <c r="Z934" s="105"/>
    </row>
    <row r="935" ht="15.75" customHeight="1">
      <c r="A935" s="105"/>
      <c r="B935" s="105"/>
      <c r="C935" s="105"/>
      <c r="D935" s="105"/>
      <c r="E935" s="105"/>
      <c r="F935" s="106"/>
      <c r="G935" s="106"/>
      <c r="H935" s="17"/>
      <c r="I935" s="17"/>
      <c r="J935" s="102"/>
      <c r="K935" s="102"/>
      <c r="L935" s="101"/>
      <c r="M935" s="101"/>
      <c r="N935" s="106"/>
      <c r="O935" s="106"/>
      <c r="P935" s="102"/>
      <c r="Q935" s="17"/>
      <c r="R935" s="102"/>
      <c r="S935" s="101"/>
      <c r="T935" s="105"/>
      <c r="U935" s="105"/>
      <c r="V935" s="105"/>
      <c r="W935" s="105"/>
      <c r="X935" s="105"/>
      <c r="Y935" s="105"/>
      <c r="Z935" s="105"/>
    </row>
    <row r="936" ht="15.75" customHeight="1">
      <c r="A936" s="105"/>
      <c r="B936" s="105"/>
      <c r="C936" s="105"/>
      <c r="D936" s="105"/>
      <c r="E936" s="105"/>
      <c r="F936" s="106"/>
      <c r="G936" s="106"/>
      <c r="H936" s="17"/>
      <c r="I936" s="17"/>
      <c r="J936" s="102"/>
      <c r="K936" s="102"/>
      <c r="L936" s="101"/>
      <c r="M936" s="101"/>
      <c r="N936" s="106"/>
      <c r="O936" s="106"/>
      <c r="P936" s="102"/>
      <c r="Q936" s="17"/>
      <c r="R936" s="102"/>
      <c r="S936" s="101"/>
      <c r="T936" s="105"/>
      <c r="U936" s="105"/>
      <c r="V936" s="105"/>
      <c r="W936" s="105"/>
      <c r="X936" s="105"/>
      <c r="Y936" s="105"/>
      <c r="Z936" s="105"/>
    </row>
    <row r="937" ht="15.75" customHeight="1">
      <c r="A937" s="105"/>
      <c r="B937" s="105"/>
      <c r="C937" s="105"/>
      <c r="D937" s="105"/>
      <c r="E937" s="105"/>
      <c r="F937" s="106"/>
      <c r="G937" s="106"/>
      <c r="H937" s="17"/>
      <c r="I937" s="17"/>
      <c r="J937" s="102"/>
      <c r="K937" s="102"/>
      <c r="L937" s="101"/>
      <c r="M937" s="101"/>
      <c r="N937" s="106"/>
      <c r="O937" s="106"/>
      <c r="P937" s="102"/>
      <c r="Q937" s="17"/>
      <c r="R937" s="102"/>
      <c r="S937" s="101"/>
      <c r="T937" s="105"/>
      <c r="U937" s="105"/>
      <c r="V937" s="105"/>
      <c r="W937" s="105"/>
      <c r="X937" s="105"/>
      <c r="Y937" s="105"/>
      <c r="Z937" s="105"/>
    </row>
    <row r="938" ht="15.75" customHeight="1">
      <c r="A938" s="105"/>
      <c r="B938" s="105"/>
      <c r="C938" s="105"/>
      <c r="D938" s="105"/>
      <c r="E938" s="105"/>
      <c r="F938" s="106"/>
      <c r="G938" s="106"/>
      <c r="H938" s="17"/>
      <c r="I938" s="17"/>
      <c r="J938" s="102"/>
      <c r="K938" s="102"/>
      <c r="L938" s="101"/>
      <c r="M938" s="101"/>
      <c r="N938" s="106"/>
      <c r="O938" s="106"/>
      <c r="P938" s="102"/>
      <c r="Q938" s="17"/>
      <c r="R938" s="102"/>
      <c r="S938" s="101"/>
      <c r="T938" s="105"/>
      <c r="U938" s="105"/>
      <c r="V938" s="105"/>
      <c r="W938" s="105"/>
      <c r="X938" s="105"/>
      <c r="Y938" s="105"/>
      <c r="Z938" s="105"/>
    </row>
    <row r="939" ht="15.75" customHeight="1">
      <c r="A939" s="105"/>
      <c r="B939" s="105"/>
      <c r="C939" s="105"/>
      <c r="D939" s="105"/>
      <c r="E939" s="105"/>
      <c r="F939" s="106"/>
      <c r="G939" s="106"/>
      <c r="H939" s="17"/>
      <c r="I939" s="17"/>
      <c r="J939" s="102"/>
      <c r="K939" s="102"/>
      <c r="L939" s="101"/>
      <c r="M939" s="101"/>
      <c r="N939" s="106"/>
      <c r="O939" s="106"/>
      <c r="P939" s="102"/>
      <c r="Q939" s="17"/>
      <c r="R939" s="102"/>
      <c r="S939" s="101"/>
      <c r="T939" s="105"/>
      <c r="U939" s="105"/>
      <c r="V939" s="105"/>
      <c r="W939" s="105"/>
      <c r="X939" s="105"/>
      <c r="Y939" s="105"/>
      <c r="Z939" s="105"/>
    </row>
    <row r="940" ht="15.75" customHeight="1">
      <c r="A940" s="105"/>
      <c r="B940" s="105"/>
      <c r="C940" s="105"/>
      <c r="D940" s="105"/>
      <c r="E940" s="105"/>
      <c r="F940" s="106"/>
      <c r="G940" s="106"/>
      <c r="H940" s="17"/>
      <c r="I940" s="17"/>
      <c r="J940" s="102"/>
      <c r="K940" s="102"/>
      <c r="L940" s="101"/>
      <c r="M940" s="101"/>
      <c r="N940" s="106"/>
      <c r="O940" s="106"/>
      <c r="P940" s="102"/>
      <c r="Q940" s="17"/>
      <c r="R940" s="102"/>
      <c r="S940" s="101"/>
      <c r="T940" s="105"/>
      <c r="U940" s="105"/>
      <c r="V940" s="105"/>
      <c r="W940" s="105"/>
      <c r="X940" s="105"/>
      <c r="Y940" s="105"/>
      <c r="Z940" s="105"/>
    </row>
    <row r="941" ht="15.75" customHeight="1">
      <c r="A941" s="105"/>
      <c r="B941" s="105"/>
      <c r="C941" s="105"/>
      <c r="D941" s="105"/>
      <c r="E941" s="105"/>
      <c r="F941" s="106"/>
      <c r="G941" s="106"/>
      <c r="H941" s="17"/>
      <c r="I941" s="17"/>
      <c r="J941" s="102"/>
      <c r="K941" s="102"/>
      <c r="L941" s="101"/>
      <c r="M941" s="101"/>
      <c r="N941" s="106"/>
      <c r="O941" s="106"/>
      <c r="P941" s="102"/>
      <c r="Q941" s="17"/>
      <c r="R941" s="102"/>
      <c r="S941" s="101"/>
      <c r="T941" s="105"/>
      <c r="U941" s="105"/>
      <c r="V941" s="105"/>
      <c r="W941" s="105"/>
      <c r="X941" s="105"/>
      <c r="Y941" s="105"/>
      <c r="Z941" s="105"/>
    </row>
    <row r="942" ht="15.75" customHeight="1">
      <c r="A942" s="105"/>
      <c r="B942" s="105"/>
      <c r="C942" s="105"/>
      <c r="D942" s="105"/>
      <c r="E942" s="105"/>
      <c r="F942" s="106"/>
      <c r="G942" s="106"/>
      <c r="H942" s="17"/>
      <c r="I942" s="17"/>
      <c r="J942" s="102"/>
      <c r="K942" s="102"/>
      <c r="L942" s="101"/>
      <c r="M942" s="101"/>
      <c r="N942" s="106"/>
      <c r="O942" s="106"/>
      <c r="P942" s="102"/>
      <c r="Q942" s="17"/>
      <c r="R942" s="102"/>
      <c r="S942" s="101"/>
      <c r="T942" s="105"/>
      <c r="U942" s="105"/>
      <c r="V942" s="105"/>
      <c r="W942" s="105"/>
      <c r="X942" s="105"/>
      <c r="Y942" s="105"/>
      <c r="Z942" s="105"/>
    </row>
    <row r="943" ht="15.75" customHeight="1">
      <c r="A943" s="105"/>
      <c r="B943" s="105"/>
      <c r="C943" s="105"/>
      <c r="D943" s="105"/>
      <c r="E943" s="105"/>
      <c r="F943" s="106"/>
      <c r="G943" s="106"/>
      <c r="H943" s="17"/>
      <c r="I943" s="17"/>
      <c r="J943" s="102"/>
      <c r="K943" s="102"/>
      <c r="L943" s="101"/>
      <c r="M943" s="101"/>
      <c r="N943" s="106"/>
      <c r="O943" s="106"/>
      <c r="P943" s="102"/>
      <c r="Q943" s="17"/>
      <c r="R943" s="102"/>
      <c r="S943" s="101"/>
      <c r="T943" s="105"/>
      <c r="U943" s="105"/>
      <c r="V943" s="105"/>
      <c r="W943" s="105"/>
      <c r="X943" s="105"/>
      <c r="Y943" s="105"/>
      <c r="Z943" s="105"/>
    </row>
    <row r="944" ht="15.75" customHeight="1">
      <c r="A944" s="105"/>
      <c r="B944" s="105"/>
      <c r="C944" s="105"/>
      <c r="D944" s="105"/>
      <c r="E944" s="105"/>
      <c r="F944" s="106"/>
      <c r="G944" s="106"/>
      <c r="H944" s="17"/>
      <c r="I944" s="17"/>
      <c r="J944" s="102"/>
      <c r="K944" s="102"/>
      <c r="L944" s="101"/>
      <c r="M944" s="101"/>
      <c r="N944" s="106"/>
      <c r="O944" s="106"/>
      <c r="P944" s="102"/>
      <c r="Q944" s="17"/>
      <c r="R944" s="102"/>
      <c r="S944" s="101"/>
      <c r="T944" s="105"/>
      <c r="U944" s="105"/>
      <c r="V944" s="105"/>
      <c r="W944" s="105"/>
      <c r="X944" s="105"/>
      <c r="Y944" s="105"/>
      <c r="Z944" s="105"/>
    </row>
    <row r="945" ht="15.75" customHeight="1">
      <c r="A945" s="105"/>
      <c r="B945" s="105"/>
      <c r="C945" s="105"/>
      <c r="D945" s="105"/>
      <c r="E945" s="105"/>
      <c r="F945" s="106"/>
      <c r="G945" s="106"/>
      <c r="H945" s="17"/>
      <c r="I945" s="17"/>
      <c r="J945" s="102"/>
      <c r="K945" s="102"/>
      <c r="L945" s="101"/>
      <c r="M945" s="101"/>
      <c r="N945" s="106"/>
      <c r="O945" s="106"/>
      <c r="P945" s="102"/>
      <c r="Q945" s="17"/>
      <c r="R945" s="102"/>
      <c r="S945" s="101"/>
      <c r="T945" s="105"/>
      <c r="U945" s="105"/>
      <c r="V945" s="105"/>
      <c r="W945" s="105"/>
      <c r="X945" s="105"/>
      <c r="Y945" s="105"/>
      <c r="Z945" s="105"/>
    </row>
    <row r="946" ht="15.75" customHeight="1">
      <c r="A946" s="105"/>
      <c r="B946" s="105"/>
      <c r="C946" s="105"/>
      <c r="D946" s="105"/>
      <c r="E946" s="105"/>
      <c r="F946" s="106"/>
      <c r="G946" s="106"/>
      <c r="H946" s="17"/>
      <c r="I946" s="17"/>
      <c r="J946" s="102"/>
      <c r="K946" s="102"/>
      <c r="L946" s="101"/>
      <c r="M946" s="101"/>
      <c r="N946" s="106"/>
      <c r="O946" s="106"/>
      <c r="P946" s="102"/>
      <c r="Q946" s="17"/>
      <c r="R946" s="102"/>
      <c r="S946" s="101"/>
      <c r="T946" s="105"/>
      <c r="U946" s="105"/>
      <c r="V946" s="105"/>
      <c r="W946" s="105"/>
      <c r="X946" s="105"/>
      <c r="Y946" s="105"/>
      <c r="Z946" s="105"/>
    </row>
    <row r="947" ht="15.75" customHeight="1">
      <c r="A947" s="105"/>
      <c r="B947" s="105"/>
      <c r="C947" s="105"/>
      <c r="D947" s="105"/>
      <c r="E947" s="105"/>
      <c r="F947" s="106"/>
      <c r="G947" s="106"/>
      <c r="H947" s="17"/>
      <c r="I947" s="17"/>
      <c r="J947" s="102"/>
      <c r="K947" s="102"/>
      <c r="L947" s="101"/>
      <c r="M947" s="101"/>
      <c r="N947" s="106"/>
      <c r="O947" s="106"/>
      <c r="P947" s="102"/>
      <c r="Q947" s="17"/>
      <c r="R947" s="102"/>
      <c r="S947" s="101"/>
      <c r="T947" s="105"/>
      <c r="U947" s="105"/>
      <c r="V947" s="105"/>
      <c r="W947" s="105"/>
      <c r="X947" s="105"/>
      <c r="Y947" s="105"/>
      <c r="Z947" s="105"/>
    </row>
    <row r="948" ht="15.75" customHeight="1">
      <c r="A948" s="105"/>
      <c r="B948" s="105"/>
      <c r="C948" s="105"/>
      <c r="D948" s="105"/>
      <c r="E948" s="105"/>
      <c r="F948" s="106"/>
      <c r="G948" s="106"/>
      <c r="H948" s="17"/>
      <c r="I948" s="17"/>
      <c r="J948" s="102"/>
      <c r="K948" s="102"/>
      <c r="L948" s="101"/>
      <c r="M948" s="101"/>
      <c r="N948" s="106"/>
      <c r="O948" s="106"/>
      <c r="P948" s="102"/>
      <c r="Q948" s="17"/>
      <c r="R948" s="102"/>
      <c r="S948" s="101"/>
      <c r="T948" s="105"/>
      <c r="U948" s="105"/>
      <c r="V948" s="105"/>
      <c r="W948" s="105"/>
      <c r="X948" s="105"/>
      <c r="Y948" s="105"/>
      <c r="Z948" s="105"/>
    </row>
    <row r="949" ht="15.75" customHeight="1">
      <c r="A949" s="105"/>
      <c r="B949" s="105"/>
      <c r="C949" s="105"/>
      <c r="D949" s="105"/>
      <c r="E949" s="105"/>
      <c r="F949" s="106"/>
      <c r="G949" s="106"/>
      <c r="H949" s="17"/>
      <c r="I949" s="17"/>
      <c r="J949" s="102"/>
      <c r="K949" s="102"/>
      <c r="L949" s="101"/>
      <c r="M949" s="101"/>
      <c r="N949" s="106"/>
      <c r="O949" s="106"/>
      <c r="P949" s="102"/>
      <c r="Q949" s="17"/>
      <c r="R949" s="102"/>
      <c r="S949" s="101"/>
      <c r="T949" s="105"/>
      <c r="U949" s="105"/>
      <c r="V949" s="105"/>
      <c r="W949" s="105"/>
      <c r="X949" s="105"/>
      <c r="Y949" s="105"/>
      <c r="Z949" s="105"/>
    </row>
    <row r="950" ht="15.75" customHeight="1">
      <c r="A950" s="105"/>
      <c r="B950" s="105"/>
      <c r="C950" s="105"/>
      <c r="D950" s="105"/>
      <c r="E950" s="105"/>
      <c r="F950" s="106"/>
      <c r="G950" s="106"/>
      <c r="H950" s="17"/>
      <c r="I950" s="17"/>
      <c r="J950" s="102"/>
      <c r="K950" s="102"/>
      <c r="L950" s="101"/>
      <c r="M950" s="101"/>
      <c r="N950" s="106"/>
      <c r="O950" s="106"/>
      <c r="P950" s="102"/>
      <c r="Q950" s="17"/>
      <c r="R950" s="102"/>
      <c r="S950" s="101"/>
      <c r="T950" s="105"/>
      <c r="U950" s="105"/>
      <c r="V950" s="105"/>
      <c r="W950" s="105"/>
      <c r="X950" s="105"/>
      <c r="Y950" s="105"/>
      <c r="Z950" s="105"/>
    </row>
    <row r="951" ht="15.75" customHeight="1">
      <c r="A951" s="105"/>
      <c r="B951" s="105"/>
      <c r="C951" s="105"/>
      <c r="D951" s="105"/>
      <c r="E951" s="105"/>
      <c r="F951" s="106"/>
      <c r="G951" s="106"/>
      <c r="H951" s="17"/>
      <c r="I951" s="17"/>
      <c r="J951" s="102"/>
      <c r="K951" s="102"/>
      <c r="L951" s="101"/>
      <c r="M951" s="101"/>
      <c r="N951" s="106"/>
      <c r="O951" s="106"/>
      <c r="P951" s="102"/>
      <c r="Q951" s="17"/>
      <c r="R951" s="102"/>
      <c r="S951" s="101"/>
      <c r="T951" s="105"/>
      <c r="U951" s="105"/>
      <c r="V951" s="105"/>
      <c r="W951" s="105"/>
      <c r="X951" s="105"/>
      <c r="Y951" s="105"/>
      <c r="Z951" s="105"/>
    </row>
    <row r="952" ht="15.75" customHeight="1">
      <c r="A952" s="105"/>
      <c r="B952" s="105"/>
      <c r="C952" s="105"/>
      <c r="D952" s="105"/>
      <c r="E952" s="105"/>
      <c r="F952" s="106"/>
      <c r="G952" s="106"/>
      <c r="H952" s="17"/>
      <c r="I952" s="17"/>
      <c r="J952" s="102"/>
      <c r="K952" s="102"/>
      <c r="L952" s="101"/>
      <c r="M952" s="101"/>
      <c r="N952" s="106"/>
      <c r="O952" s="106"/>
      <c r="P952" s="102"/>
      <c r="Q952" s="17"/>
      <c r="R952" s="102"/>
      <c r="S952" s="101"/>
      <c r="T952" s="105"/>
      <c r="U952" s="105"/>
      <c r="V952" s="105"/>
      <c r="W952" s="105"/>
      <c r="X952" s="105"/>
      <c r="Y952" s="105"/>
      <c r="Z952" s="105"/>
    </row>
    <row r="953" ht="15.75" customHeight="1">
      <c r="A953" s="105"/>
      <c r="B953" s="105"/>
      <c r="C953" s="105"/>
      <c r="D953" s="105"/>
      <c r="E953" s="105"/>
      <c r="F953" s="106"/>
      <c r="G953" s="106"/>
      <c r="H953" s="17"/>
      <c r="I953" s="17"/>
      <c r="J953" s="102"/>
      <c r="K953" s="102"/>
      <c r="L953" s="101"/>
      <c r="M953" s="101"/>
      <c r="N953" s="106"/>
      <c r="O953" s="106"/>
      <c r="P953" s="102"/>
      <c r="Q953" s="17"/>
      <c r="R953" s="102"/>
      <c r="S953" s="101"/>
      <c r="T953" s="105"/>
      <c r="U953" s="105"/>
      <c r="V953" s="105"/>
      <c r="W953" s="105"/>
      <c r="X953" s="105"/>
      <c r="Y953" s="105"/>
      <c r="Z953" s="105"/>
    </row>
    <row r="954" ht="15.75" customHeight="1">
      <c r="A954" s="105"/>
      <c r="B954" s="105"/>
      <c r="C954" s="105"/>
      <c r="D954" s="105"/>
      <c r="E954" s="105"/>
      <c r="F954" s="106"/>
      <c r="G954" s="106"/>
      <c r="H954" s="17"/>
      <c r="I954" s="17"/>
      <c r="J954" s="102"/>
      <c r="K954" s="102"/>
      <c r="L954" s="101"/>
      <c r="M954" s="101"/>
      <c r="N954" s="106"/>
      <c r="O954" s="106"/>
      <c r="P954" s="102"/>
      <c r="Q954" s="17"/>
      <c r="R954" s="102"/>
      <c r="S954" s="101"/>
      <c r="T954" s="105"/>
      <c r="U954" s="105"/>
      <c r="V954" s="105"/>
      <c r="W954" s="105"/>
      <c r="X954" s="105"/>
      <c r="Y954" s="105"/>
      <c r="Z954" s="105"/>
    </row>
    <row r="955" ht="15.75" customHeight="1">
      <c r="A955" s="105"/>
      <c r="B955" s="105"/>
      <c r="C955" s="105"/>
      <c r="D955" s="105"/>
      <c r="E955" s="105"/>
      <c r="F955" s="106"/>
      <c r="G955" s="106"/>
      <c r="H955" s="17"/>
      <c r="I955" s="17"/>
      <c r="J955" s="102"/>
      <c r="K955" s="102"/>
      <c r="L955" s="101"/>
      <c r="M955" s="101"/>
      <c r="N955" s="106"/>
      <c r="O955" s="106"/>
      <c r="P955" s="102"/>
      <c r="Q955" s="17"/>
      <c r="R955" s="102"/>
      <c r="S955" s="101"/>
      <c r="T955" s="105"/>
      <c r="U955" s="105"/>
      <c r="V955" s="105"/>
      <c r="W955" s="105"/>
      <c r="X955" s="105"/>
      <c r="Y955" s="105"/>
      <c r="Z955" s="105"/>
    </row>
    <row r="956" ht="15.75" customHeight="1">
      <c r="A956" s="105"/>
      <c r="B956" s="105"/>
      <c r="C956" s="105"/>
      <c r="D956" s="105"/>
      <c r="E956" s="105"/>
      <c r="F956" s="106"/>
      <c r="G956" s="106"/>
      <c r="H956" s="17"/>
      <c r="I956" s="17"/>
      <c r="J956" s="102"/>
      <c r="K956" s="102"/>
      <c r="L956" s="101"/>
      <c r="M956" s="101"/>
      <c r="N956" s="106"/>
      <c r="O956" s="106"/>
      <c r="P956" s="102"/>
      <c r="Q956" s="17"/>
      <c r="R956" s="102"/>
      <c r="S956" s="101"/>
      <c r="T956" s="105"/>
      <c r="U956" s="105"/>
      <c r="V956" s="105"/>
      <c r="W956" s="105"/>
      <c r="X956" s="105"/>
      <c r="Y956" s="105"/>
      <c r="Z956" s="105"/>
    </row>
    <row r="957" ht="15.75" customHeight="1">
      <c r="A957" s="105"/>
      <c r="B957" s="105"/>
      <c r="C957" s="105"/>
      <c r="D957" s="105"/>
      <c r="E957" s="105"/>
      <c r="F957" s="106"/>
      <c r="G957" s="106"/>
      <c r="H957" s="17"/>
      <c r="I957" s="17"/>
      <c r="J957" s="102"/>
      <c r="K957" s="102"/>
      <c r="L957" s="101"/>
      <c r="M957" s="101"/>
      <c r="N957" s="106"/>
      <c r="O957" s="106"/>
      <c r="P957" s="102"/>
      <c r="Q957" s="17"/>
      <c r="R957" s="102"/>
      <c r="S957" s="101"/>
      <c r="T957" s="105"/>
      <c r="U957" s="105"/>
      <c r="V957" s="105"/>
      <c r="W957" s="105"/>
      <c r="X957" s="105"/>
      <c r="Y957" s="105"/>
      <c r="Z957" s="105"/>
    </row>
    <row r="958" ht="15.75" customHeight="1">
      <c r="A958" s="105"/>
      <c r="B958" s="105"/>
      <c r="C958" s="105"/>
      <c r="D958" s="105"/>
      <c r="E958" s="105"/>
      <c r="F958" s="106"/>
      <c r="G958" s="106"/>
      <c r="H958" s="17"/>
      <c r="I958" s="17"/>
      <c r="J958" s="102"/>
      <c r="K958" s="102"/>
      <c r="L958" s="101"/>
      <c r="M958" s="101"/>
      <c r="N958" s="106"/>
      <c r="O958" s="106"/>
      <c r="P958" s="102"/>
      <c r="Q958" s="17"/>
      <c r="R958" s="102"/>
      <c r="S958" s="101"/>
      <c r="T958" s="105"/>
      <c r="U958" s="105"/>
      <c r="V958" s="105"/>
      <c r="W958" s="105"/>
      <c r="X958" s="105"/>
      <c r="Y958" s="105"/>
      <c r="Z958" s="105"/>
    </row>
    <row r="959" ht="15.75" customHeight="1">
      <c r="A959" s="105"/>
      <c r="B959" s="105"/>
      <c r="C959" s="105"/>
      <c r="D959" s="105"/>
      <c r="E959" s="105"/>
      <c r="F959" s="106"/>
      <c r="G959" s="106"/>
      <c r="H959" s="17"/>
      <c r="I959" s="17"/>
      <c r="J959" s="102"/>
      <c r="K959" s="102"/>
      <c r="L959" s="101"/>
      <c r="M959" s="101"/>
      <c r="N959" s="106"/>
      <c r="O959" s="106"/>
      <c r="P959" s="102"/>
      <c r="Q959" s="17"/>
      <c r="R959" s="102"/>
      <c r="S959" s="101"/>
      <c r="T959" s="105"/>
      <c r="U959" s="105"/>
      <c r="V959" s="105"/>
      <c r="W959" s="105"/>
      <c r="X959" s="105"/>
      <c r="Y959" s="105"/>
      <c r="Z959" s="105"/>
    </row>
    <row r="960" ht="15.75" customHeight="1">
      <c r="A960" s="105"/>
      <c r="B960" s="105"/>
      <c r="C960" s="105"/>
      <c r="D960" s="105"/>
      <c r="E960" s="105"/>
      <c r="F960" s="106"/>
      <c r="G960" s="106"/>
      <c r="H960" s="17"/>
      <c r="I960" s="17"/>
      <c r="J960" s="102"/>
      <c r="K960" s="102"/>
      <c r="L960" s="101"/>
      <c r="M960" s="101"/>
      <c r="N960" s="106"/>
      <c r="O960" s="106"/>
      <c r="P960" s="102"/>
      <c r="Q960" s="17"/>
      <c r="R960" s="102"/>
      <c r="S960" s="101"/>
      <c r="T960" s="105"/>
      <c r="U960" s="105"/>
      <c r="V960" s="105"/>
      <c r="W960" s="105"/>
      <c r="X960" s="105"/>
      <c r="Y960" s="105"/>
      <c r="Z960" s="105"/>
    </row>
    <row r="961" ht="15.75" customHeight="1">
      <c r="A961" s="105"/>
      <c r="B961" s="105"/>
      <c r="C961" s="105"/>
      <c r="D961" s="105"/>
      <c r="E961" s="105"/>
      <c r="F961" s="106"/>
      <c r="G961" s="106"/>
      <c r="H961" s="17"/>
      <c r="I961" s="17"/>
      <c r="J961" s="102"/>
      <c r="K961" s="102"/>
      <c r="L961" s="101"/>
      <c r="M961" s="101"/>
      <c r="N961" s="106"/>
      <c r="O961" s="106"/>
      <c r="P961" s="102"/>
      <c r="Q961" s="17"/>
      <c r="R961" s="102"/>
      <c r="S961" s="101"/>
      <c r="T961" s="105"/>
      <c r="U961" s="105"/>
      <c r="V961" s="105"/>
      <c r="W961" s="105"/>
      <c r="X961" s="105"/>
      <c r="Y961" s="105"/>
      <c r="Z961" s="105"/>
    </row>
    <row r="962" ht="15.75" customHeight="1">
      <c r="A962" s="105"/>
      <c r="B962" s="105"/>
      <c r="C962" s="105"/>
      <c r="D962" s="105"/>
      <c r="E962" s="105"/>
      <c r="F962" s="106"/>
      <c r="G962" s="106"/>
      <c r="H962" s="17"/>
      <c r="I962" s="17"/>
      <c r="J962" s="102"/>
      <c r="K962" s="102"/>
      <c r="L962" s="101"/>
      <c r="M962" s="101"/>
      <c r="N962" s="106"/>
      <c r="O962" s="106"/>
      <c r="P962" s="102"/>
      <c r="Q962" s="17"/>
      <c r="R962" s="102"/>
      <c r="S962" s="101"/>
      <c r="T962" s="105"/>
      <c r="U962" s="105"/>
      <c r="V962" s="105"/>
      <c r="W962" s="105"/>
      <c r="X962" s="105"/>
      <c r="Y962" s="105"/>
      <c r="Z962" s="105"/>
    </row>
    <row r="963" ht="15.75" customHeight="1">
      <c r="A963" s="105"/>
      <c r="B963" s="105"/>
      <c r="C963" s="105"/>
      <c r="D963" s="105"/>
      <c r="E963" s="105"/>
      <c r="F963" s="106"/>
      <c r="G963" s="106"/>
      <c r="H963" s="17"/>
      <c r="I963" s="17"/>
      <c r="J963" s="102"/>
      <c r="K963" s="102"/>
      <c r="L963" s="101"/>
      <c r="M963" s="101"/>
      <c r="N963" s="106"/>
      <c r="O963" s="106"/>
      <c r="P963" s="102"/>
      <c r="Q963" s="17"/>
      <c r="R963" s="102"/>
      <c r="S963" s="101"/>
      <c r="T963" s="105"/>
      <c r="U963" s="105"/>
      <c r="V963" s="105"/>
      <c r="W963" s="105"/>
      <c r="X963" s="105"/>
      <c r="Y963" s="105"/>
      <c r="Z963" s="105"/>
    </row>
    <row r="964" ht="15.75" customHeight="1">
      <c r="A964" s="105"/>
      <c r="B964" s="105"/>
      <c r="C964" s="105"/>
      <c r="D964" s="105"/>
      <c r="E964" s="105"/>
      <c r="F964" s="106"/>
      <c r="G964" s="106"/>
      <c r="H964" s="17"/>
      <c r="I964" s="17"/>
      <c r="J964" s="102"/>
      <c r="K964" s="102"/>
      <c r="L964" s="101"/>
      <c r="M964" s="101"/>
      <c r="N964" s="106"/>
      <c r="O964" s="106"/>
      <c r="P964" s="102"/>
      <c r="Q964" s="17"/>
      <c r="R964" s="102"/>
      <c r="S964" s="101"/>
      <c r="T964" s="105"/>
      <c r="U964" s="105"/>
      <c r="V964" s="105"/>
      <c r="W964" s="105"/>
      <c r="X964" s="105"/>
      <c r="Y964" s="105"/>
      <c r="Z964" s="105"/>
    </row>
    <row r="965" ht="15.75" customHeight="1">
      <c r="A965" s="105"/>
      <c r="B965" s="105"/>
      <c r="C965" s="105"/>
      <c r="D965" s="105"/>
      <c r="E965" s="105"/>
      <c r="F965" s="106"/>
      <c r="G965" s="106"/>
      <c r="H965" s="17"/>
      <c r="I965" s="17"/>
      <c r="J965" s="102"/>
      <c r="K965" s="102"/>
      <c r="L965" s="101"/>
      <c r="M965" s="101"/>
      <c r="N965" s="106"/>
      <c r="O965" s="106"/>
      <c r="P965" s="102"/>
      <c r="Q965" s="17"/>
      <c r="R965" s="102"/>
      <c r="S965" s="101"/>
      <c r="T965" s="105"/>
      <c r="U965" s="105"/>
      <c r="V965" s="105"/>
      <c r="W965" s="105"/>
      <c r="X965" s="105"/>
      <c r="Y965" s="105"/>
      <c r="Z965" s="105"/>
    </row>
    <row r="966" ht="15.75" customHeight="1">
      <c r="A966" s="105"/>
      <c r="B966" s="105"/>
      <c r="C966" s="105"/>
      <c r="D966" s="105"/>
      <c r="E966" s="105"/>
      <c r="F966" s="106"/>
      <c r="G966" s="106"/>
      <c r="H966" s="17"/>
      <c r="I966" s="17"/>
      <c r="J966" s="102"/>
      <c r="K966" s="102"/>
      <c r="L966" s="101"/>
      <c r="M966" s="101"/>
      <c r="N966" s="106"/>
      <c r="O966" s="106"/>
      <c r="P966" s="102"/>
      <c r="Q966" s="17"/>
      <c r="R966" s="102"/>
      <c r="S966" s="101"/>
      <c r="T966" s="105"/>
      <c r="U966" s="105"/>
      <c r="V966" s="105"/>
      <c r="W966" s="105"/>
      <c r="X966" s="105"/>
      <c r="Y966" s="105"/>
      <c r="Z966" s="105"/>
    </row>
    <row r="967" ht="15.75" customHeight="1">
      <c r="A967" s="105"/>
      <c r="B967" s="105"/>
      <c r="C967" s="105"/>
      <c r="D967" s="105"/>
      <c r="E967" s="105"/>
      <c r="F967" s="106"/>
      <c r="G967" s="106"/>
      <c r="H967" s="17"/>
      <c r="I967" s="17"/>
      <c r="J967" s="102"/>
      <c r="K967" s="102"/>
      <c r="L967" s="101"/>
      <c r="M967" s="101"/>
      <c r="N967" s="106"/>
      <c r="O967" s="106"/>
      <c r="P967" s="102"/>
      <c r="Q967" s="17"/>
      <c r="R967" s="102"/>
      <c r="S967" s="101"/>
      <c r="T967" s="105"/>
      <c r="U967" s="105"/>
      <c r="V967" s="105"/>
      <c r="W967" s="105"/>
      <c r="X967" s="105"/>
      <c r="Y967" s="105"/>
      <c r="Z967" s="105"/>
    </row>
    <row r="968" ht="15.75" customHeight="1">
      <c r="A968" s="105"/>
      <c r="B968" s="105"/>
      <c r="C968" s="105"/>
      <c r="D968" s="105"/>
      <c r="E968" s="105"/>
      <c r="F968" s="106"/>
      <c r="G968" s="106"/>
      <c r="H968" s="17"/>
      <c r="I968" s="17"/>
      <c r="J968" s="102"/>
      <c r="K968" s="102"/>
      <c r="L968" s="101"/>
      <c r="M968" s="101"/>
      <c r="N968" s="106"/>
      <c r="O968" s="106"/>
      <c r="P968" s="102"/>
      <c r="Q968" s="17"/>
      <c r="R968" s="102"/>
      <c r="S968" s="101"/>
      <c r="T968" s="105"/>
      <c r="U968" s="105"/>
      <c r="V968" s="105"/>
      <c r="W968" s="105"/>
      <c r="X968" s="105"/>
      <c r="Y968" s="105"/>
      <c r="Z968" s="105"/>
    </row>
    <row r="969" ht="15.75" customHeight="1">
      <c r="A969" s="105"/>
      <c r="B969" s="105"/>
      <c r="C969" s="105"/>
      <c r="D969" s="105"/>
      <c r="E969" s="105"/>
      <c r="F969" s="106"/>
      <c r="G969" s="106"/>
      <c r="H969" s="17"/>
      <c r="I969" s="17"/>
      <c r="J969" s="102"/>
      <c r="K969" s="102"/>
      <c r="L969" s="101"/>
      <c r="M969" s="101"/>
      <c r="N969" s="106"/>
      <c r="O969" s="106"/>
      <c r="P969" s="102"/>
      <c r="Q969" s="17"/>
      <c r="R969" s="102"/>
      <c r="S969" s="101"/>
      <c r="T969" s="105"/>
      <c r="U969" s="105"/>
      <c r="V969" s="105"/>
      <c r="W969" s="105"/>
      <c r="X969" s="105"/>
      <c r="Y969" s="105"/>
      <c r="Z969" s="105"/>
    </row>
    <row r="970" ht="15.75" customHeight="1">
      <c r="A970" s="105"/>
      <c r="B970" s="105"/>
      <c r="C970" s="105"/>
      <c r="D970" s="105"/>
      <c r="E970" s="105"/>
      <c r="F970" s="106"/>
      <c r="G970" s="106"/>
      <c r="H970" s="17"/>
      <c r="I970" s="17"/>
      <c r="J970" s="102"/>
      <c r="K970" s="102"/>
      <c r="L970" s="101"/>
      <c r="M970" s="101"/>
      <c r="N970" s="106"/>
      <c r="O970" s="106"/>
      <c r="P970" s="102"/>
      <c r="Q970" s="17"/>
      <c r="R970" s="102"/>
      <c r="S970" s="101"/>
      <c r="T970" s="105"/>
      <c r="U970" s="105"/>
      <c r="V970" s="105"/>
      <c r="W970" s="105"/>
      <c r="X970" s="105"/>
      <c r="Y970" s="105"/>
      <c r="Z970" s="105"/>
    </row>
    <row r="971" ht="15.75" customHeight="1">
      <c r="A971" s="105"/>
      <c r="B971" s="105"/>
      <c r="C971" s="105"/>
      <c r="D971" s="105"/>
      <c r="E971" s="105"/>
      <c r="F971" s="106"/>
      <c r="G971" s="106"/>
      <c r="H971" s="17"/>
      <c r="I971" s="17"/>
      <c r="J971" s="102"/>
      <c r="K971" s="102"/>
      <c r="L971" s="101"/>
      <c r="M971" s="101"/>
      <c r="N971" s="106"/>
      <c r="O971" s="106"/>
      <c r="P971" s="102"/>
      <c r="Q971" s="17"/>
      <c r="R971" s="102"/>
      <c r="S971" s="101"/>
      <c r="T971" s="105"/>
      <c r="U971" s="105"/>
      <c r="V971" s="105"/>
      <c r="W971" s="105"/>
      <c r="X971" s="105"/>
      <c r="Y971" s="105"/>
      <c r="Z971" s="105"/>
    </row>
    <row r="972" ht="15.75" customHeight="1">
      <c r="A972" s="105"/>
      <c r="B972" s="105"/>
      <c r="C972" s="105"/>
      <c r="D972" s="105"/>
      <c r="E972" s="105"/>
      <c r="F972" s="106"/>
      <c r="G972" s="106"/>
      <c r="H972" s="17"/>
      <c r="I972" s="17"/>
      <c r="J972" s="102"/>
      <c r="K972" s="102"/>
      <c r="L972" s="101"/>
      <c r="M972" s="101"/>
      <c r="N972" s="106"/>
      <c r="O972" s="106"/>
      <c r="P972" s="102"/>
      <c r="Q972" s="17"/>
      <c r="R972" s="102"/>
      <c r="S972" s="101"/>
      <c r="T972" s="105"/>
      <c r="U972" s="105"/>
      <c r="V972" s="105"/>
      <c r="W972" s="105"/>
      <c r="X972" s="105"/>
      <c r="Y972" s="105"/>
      <c r="Z972" s="105"/>
    </row>
    <row r="973" ht="15.75" customHeight="1">
      <c r="A973" s="105"/>
      <c r="B973" s="105"/>
      <c r="C973" s="105"/>
      <c r="D973" s="105"/>
      <c r="E973" s="105"/>
      <c r="F973" s="106"/>
      <c r="G973" s="106"/>
      <c r="H973" s="17"/>
      <c r="I973" s="17"/>
      <c r="J973" s="102"/>
      <c r="K973" s="102"/>
      <c r="L973" s="101"/>
      <c r="M973" s="101"/>
      <c r="N973" s="106"/>
      <c r="O973" s="106"/>
      <c r="P973" s="102"/>
      <c r="Q973" s="17"/>
      <c r="R973" s="102"/>
      <c r="S973" s="101"/>
      <c r="T973" s="105"/>
      <c r="U973" s="105"/>
      <c r="V973" s="105"/>
      <c r="W973" s="105"/>
      <c r="X973" s="105"/>
      <c r="Y973" s="105"/>
      <c r="Z973" s="105"/>
    </row>
    <row r="974" ht="15.75" customHeight="1">
      <c r="A974" s="105"/>
      <c r="B974" s="105"/>
      <c r="C974" s="105"/>
      <c r="D974" s="105"/>
      <c r="E974" s="105"/>
      <c r="F974" s="106"/>
      <c r="G974" s="106"/>
      <c r="H974" s="17"/>
      <c r="I974" s="17"/>
      <c r="J974" s="102"/>
      <c r="K974" s="102"/>
      <c r="L974" s="101"/>
      <c r="M974" s="101"/>
      <c r="N974" s="106"/>
      <c r="O974" s="106"/>
      <c r="P974" s="102"/>
      <c r="Q974" s="17"/>
      <c r="R974" s="102"/>
      <c r="S974" s="101"/>
      <c r="T974" s="105"/>
      <c r="U974" s="105"/>
      <c r="V974" s="105"/>
      <c r="W974" s="105"/>
      <c r="X974" s="105"/>
      <c r="Y974" s="105"/>
      <c r="Z974" s="105"/>
    </row>
    <row r="975" ht="15.75" customHeight="1">
      <c r="A975" s="105"/>
      <c r="B975" s="105"/>
      <c r="C975" s="105"/>
      <c r="D975" s="105"/>
      <c r="E975" s="105"/>
      <c r="F975" s="106"/>
      <c r="G975" s="106"/>
      <c r="H975" s="17"/>
      <c r="I975" s="17"/>
      <c r="J975" s="102"/>
      <c r="K975" s="102"/>
      <c r="L975" s="101"/>
      <c r="M975" s="101"/>
      <c r="N975" s="106"/>
      <c r="O975" s="106"/>
      <c r="P975" s="102"/>
      <c r="Q975" s="17"/>
      <c r="R975" s="102"/>
      <c r="S975" s="101"/>
      <c r="T975" s="105"/>
      <c r="U975" s="105"/>
      <c r="V975" s="105"/>
      <c r="W975" s="105"/>
      <c r="X975" s="105"/>
      <c r="Y975" s="105"/>
      <c r="Z975" s="105"/>
    </row>
    <row r="976" ht="15.75" customHeight="1">
      <c r="A976" s="105"/>
      <c r="B976" s="105"/>
      <c r="C976" s="105"/>
      <c r="D976" s="105"/>
      <c r="E976" s="105"/>
      <c r="F976" s="106"/>
      <c r="G976" s="106"/>
      <c r="H976" s="17"/>
      <c r="I976" s="17"/>
      <c r="J976" s="102"/>
      <c r="K976" s="102"/>
      <c r="L976" s="101"/>
      <c r="M976" s="101"/>
      <c r="N976" s="106"/>
      <c r="O976" s="106"/>
      <c r="P976" s="102"/>
      <c r="Q976" s="17"/>
      <c r="R976" s="102"/>
      <c r="S976" s="101"/>
      <c r="T976" s="105"/>
      <c r="U976" s="105"/>
      <c r="V976" s="105"/>
      <c r="W976" s="105"/>
      <c r="X976" s="105"/>
      <c r="Y976" s="105"/>
      <c r="Z976" s="105"/>
    </row>
    <row r="977" ht="15.75" customHeight="1">
      <c r="A977" s="105"/>
      <c r="B977" s="105"/>
      <c r="C977" s="105"/>
      <c r="D977" s="105"/>
      <c r="E977" s="105"/>
      <c r="F977" s="106"/>
      <c r="G977" s="106"/>
      <c r="H977" s="17"/>
      <c r="I977" s="17"/>
      <c r="J977" s="102"/>
      <c r="K977" s="102"/>
      <c r="L977" s="101"/>
      <c r="M977" s="101"/>
      <c r="N977" s="106"/>
      <c r="O977" s="106"/>
      <c r="P977" s="102"/>
      <c r="Q977" s="17"/>
      <c r="R977" s="102"/>
      <c r="S977" s="101"/>
      <c r="T977" s="105"/>
      <c r="U977" s="105"/>
      <c r="V977" s="105"/>
      <c r="W977" s="105"/>
      <c r="X977" s="105"/>
      <c r="Y977" s="105"/>
      <c r="Z977" s="105"/>
    </row>
    <row r="978" ht="15.75" customHeight="1">
      <c r="A978" s="105"/>
      <c r="B978" s="105"/>
      <c r="C978" s="105"/>
      <c r="D978" s="105"/>
      <c r="E978" s="105"/>
      <c r="F978" s="106"/>
      <c r="G978" s="106"/>
      <c r="H978" s="17"/>
      <c r="I978" s="17"/>
      <c r="J978" s="102"/>
      <c r="K978" s="102"/>
      <c r="L978" s="101"/>
      <c r="M978" s="101"/>
      <c r="N978" s="106"/>
      <c r="O978" s="106"/>
      <c r="P978" s="102"/>
      <c r="Q978" s="17"/>
      <c r="R978" s="102"/>
      <c r="S978" s="101"/>
      <c r="T978" s="105"/>
      <c r="U978" s="105"/>
      <c r="V978" s="105"/>
      <c r="W978" s="105"/>
      <c r="X978" s="105"/>
      <c r="Y978" s="105"/>
      <c r="Z978" s="105"/>
    </row>
    <row r="979" ht="15.75" customHeight="1">
      <c r="A979" s="105"/>
      <c r="B979" s="105"/>
      <c r="C979" s="105"/>
      <c r="D979" s="105"/>
      <c r="E979" s="105"/>
      <c r="F979" s="106"/>
      <c r="G979" s="106"/>
      <c r="H979" s="17"/>
      <c r="I979" s="17"/>
      <c r="J979" s="102"/>
      <c r="K979" s="102"/>
      <c r="L979" s="101"/>
      <c r="M979" s="101"/>
      <c r="N979" s="106"/>
      <c r="O979" s="106"/>
      <c r="P979" s="102"/>
      <c r="Q979" s="17"/>
      <c r="R979" s="102"/>
      <c r="S979" s="101"/>
      <c r="T979" s="105"/>
      <c r="U979" s="105"/>
      <c r="V979" s="105"/>
      <c r="W979" s="105"/>
      <c r="X979" s="105"/>
      <c r="Y979" s="105"/>
      <c r="Z979" s="105"/>
    </row>
    <row r="980" ht="15.75" customHeight="1">
      <c r="A980" s="105"/>
      <c r="B980" s="105"/>
      <c r="C980" s="105"/>
      <c r="D980" s="105"/>
      <c r="E980" s="105"/>
      <c r="F980" s="106"/>
      <c r="G980" s="106"/>
      <c r="H980" s="17"/>
      <c r="I980" s="17"/>
      <c r="J980" s="102"/>
      <c r="K980" s="102"/>
      <c r="L980" s="101"/>
      <c r="M980" s="101"/>
      <c r="N980" s="106"/>
      <c r="O980" s="106"/>
      <c r="P980" s="102"/>
      <c r="Q980" s="17"/>
      <c r="R980" s="102"/>
      <c r="S980" s="101"/>
      <c r="T980" s="105"/>
      <c r="U980" s="105"/>
      <c r="V980" s="105"/>
      <c r="W980" s="105"/>
      <c r="X980" s="105"/>
      <c r="Y980" s="105"/>
      <c r="Z980" s="105"/>
    </row>
    <row r="981" ht="15.75" customHeight="1">
      <c r="A981" s="105"/>
      <c r="B981" s="105"/>
      <c r="C981" s="105"/>
      <c r="D981" s="105"/>
      <c r="E981" s="105"/>
      <c r="F981" s="106"/>
      <c r="G981" s="106"/>
      <c r="H981" s="17"/>
      <c r="I981" s="17"/>
      <c r="J981" s="102"/>
      <c r="K981" s="102"/>
      <c r="L981" s="101"/>
      <c r="M981" s="101"/>
      <c r="N981" s="106"/>
      <c r="O981" s="106"/>
      <c r="P981" s="102"/>
      <c r="Q981" s="17"/>
      <c r="R981" s="102"/>
      <c r="S981" s="101"/>
      <c r="T981" s="105"/>
      <c r="U981" s="105"/>
      <c r="V981" s="105"/>
      <c r="W981" s="105"/>
      <c r="X981" s="105"/>
      <c r="Y981" s="105"/>
      <c r="Z981" s="105"/>
    </row>
    <row r="982" ht="15.75" customHeight="1">
      <c r="A982" s="105"/>
      <c r="B982" s="105"/>
      <c r="C982" s="105"/>
      <c r="D982" s="105"/>
      <c r="E982" s="105"/>
      <c r="F982" s="106"/>
      <c r="G982" s="106"/>
      <c r="H982" s="17"/>
      <c r="I982" s="17"/>
      <c r="J982" s="102"/>
      <c r="K982" s="102"/>
      <c r="L982" s="101"/>
      <c r="M982" s="101"/>
      <c r="N982" s="106"/>
      <c r="O982" s="106"/>
      <c r="P982" s="102"/>
      <c r="Q982" s="17"/>
      <c r="R982" s="102"/>
      <c r="S982" s="101"/>
      <c r="T982" s="105"/>
      <c r="U982" s="105"/>
      <c r="V982" s="105"/>
      <c r="W982" s="105"/>
      <c r="X982" s="105"/>
      <c r="Y982" s="105"/>
      <c r="Z982" s="105"/>
    </row>
    <row r="983" ht="15.75" customHeight="1">
      <c r="A983" s="105"/>
      <c r="B983" s="105"/>
      <c r="C983" s="105"/>
      <c r="D983" s="105"/>
      <c r="E983" s="105"/>
      <c r="F983" s="106"/>
      <c r="G983" s="106"/>
      <c r="H983" s="17"/>
      <c r="I983" s="17"/>
      <c r="J983" s="102"/>
      <c r="K983" s="102"/>
      <c r="L983" s="101"/>
      <c r="M983" s="101"/>
      <c r="N983" s="106"/>
      <c r="O983" s="106"/>
      <c r="P983" s="102"/>
      <c r="Q983" s="17"/>
      <c r="R983" s="102"/>
      <c r="S983" s="101"/>
      <c r="T983" s="105"/>
      <c r="U983" s="105"/>
      <c r="V983" s="105"/>
      <c r="W983" s="105"/>
      <c r="X983" s="105"/>
      <c r="Y983" s="105"/>
      <c r="Z983" s="105"/>
    </row>
    <row r="984" ht="15.75" customHeight="1">
      <c r="A984" s="105"/>
      <c r="B984" s="105"/>
      <c r="C984" s="105"/>
      <c r="D984" s="105"/>
      <c r="E984" s="105"/>
      <c r="F984" s="106"/>
      <c r="G984" s="106"/>
      <c r="H984" s="17"/>
      <c r="I984" s="17"/>
      <c r="J984" s="102"/>
      <c r="K984" s="102"/>
      <c r="L984" s="101"/>
      <c r="M984" s="101"/>
      <c r="N984" s="106"/>
      <c r="O984" s="106"/>
      <c r="P984" s="102"/>
      <c r="Q984" s="17"/>
      <c r="R984" s="102"/>
      <c r="S984" s="101"/>
      <c r="T984" s="105"/>
      <c r="U984" s="105"/>
      <c r="V984" s="105"/>
      <c r="W984" s="105"/>
      <c r="X984" s="105"/>
      <c r="Y984" s="105"/>
      <c r="Z984" s="105"/>
    </row>
    <row r="985" ht="15.75" customHeight="1">
      <c r="A985" s="105"/>
      <c r="B985" s="105"/>
      <c r="C985" s="105"/>
      <c r="D985" s="105"/>
      <c r="E985" s="105"/>
      <c r="F985" s="106"/>
      <c r="G985" s="106"/>
      <c r="H985" s="17"/>
      <c r="I985" s="17"/>
      <c r="J985" s="102"/>
      <c r="K985" s="102"/>
      <c r="L985" s="101"/>
      <c r="M985" s="101"/>
      <c r="N985" s="106"/>
      <c r="O985" s="106"/>
      <c r="P985" s="102"/>
      <c r="Q985" s="17"/>
      <c r="R985" s="102"/>
      <c r="S985" s="101"/>
      <c r="T985" s="105"/>
      <c r="U985" s="105"/>
      <c r="V985" s="105"/>
      <c r="W985" s="105"/>
      <c r="X985" s="105"/>
      <c r="Y985" s="105"/>
      <c r="Z985" s="105"/>
    </row>
    <row r="986" ht="15.75" customHeight="1">
      <c r="A986" s="105"/>
      <c r="B986" s="105"/>
      <c r="C986" s="105"/>
      <c r="D986" s="105"/>
      <c r="E986" s="105"/>
      <c r="F986" s="106"/>
      <c r="G986" s="106"/>
      <c r="H986" s="17"/>
      <c r="I986" s="17"/>
      <c r="J986" s="102"/>
      <c r="K986" s="102"/>
      <c r="L986" s="101"/>
      <c r="M986" s="101"/>
      <c r="N986" s="106"/>
      <c r="O986" s="106"/>
      <c r="P986" s="102"/>
      <c r="Q986" s="17"/>
      <c r="R986" s="102"/>
      <c r="S986" s="101"/>
      <c r="T986" s="105"/>
      <c r="U986" s="105"/>
      <c r="V986" s="105"/>
      <c r="W986" s="105"/>
      <c r="X986" s="105"/>
      <c r="Y986" s="105"/>
      <c r="Z986" s="105"/>
    </row>
    <row r="987" ht="15.75" customHeight="1">
      <c r="A987" s="105"/>
      <c r="B987" s="105"/>
      <c r="C987" s="105"/>
      <c r="D987" s="105"/>
      <c r="E987" s="105"/>
      <c r="F987" s="106"/>
      <c r="G987" s="106"/>
      <c r="H987" s="17"/>
      <c r="I987" s="17"/>
      <c r="J987" s="102"/>
      <c r="K987" s="102"/>
      <c r="L987" s="101"/>
      <c r="M987" s="101"/>
      <c r="N987" s="106"/>
      <c r="O987" s="106"/>
      <c r="P987" s="102"/>
      <c r="Q987" s="17"/>
      <c r="R987" s="102"/>
      <c r="S987" s="101"/>
      <c r="T987" s="105"/>
      <c r="U987" s="105"/>
      <c r="V987" s="105"/>
      <c r="W987" s="105"/>
      <c r="X987" s="105"/>
      <c r="Y987" s="105"/>
      <c r="Z987" s="105"/>
    </row>
    <row r="988" ht="15.75" customHeight="1">
      <c r="A988" s="105"/>
      <c r="B988" s="105"/>
      <c r="C988" s="105"/>
      <c r="D988" s="105"/>
      <c r="E988" s="105"/>
      <c r="F988" s="106"/>
      <c r="G988" s="106"/>
      <c r="H988" s="17"/>
      <c r="I988" s="17"/>
      <c r="J988" s="102"/>
      <c r="K988" s="102"/>
      <c r="L988" s="101"/>
      <c r="M988" s="101"/>
      <c r="N988" s="106"/>
      <c r="O988" s="106"/>
      <c r="P988" s="102"/>
      <c r="Q988" s="17"/>
      <c r="R988" s="102"/>
      <c r="S988" s="101"/>
      <c r="T988" s="105"/>
      <c r="U988" s="105"/>
      <c r="V988" s="105"/>
      <c r="W988" s="105"/>
      <c r="X988" s="105"/>
      <c r="Y988" s="105"/>
      <c r="Z988" s="105"/>
    </row>
    <row r="989" ht="15.75" customHeight="1">
      <c r="A989" s="105"/>
      <c r="B989" s="105"/>
      <c r="C989" s="105"/>
      <c r="D989" s="105"/>
      <c r="E989" s="105"/>
      <c r="F989" s="106"/>
      <c r="G989" s="106"/>
      <c r="H989" s="17"/>
      <c r="I989" s="17"/>
      <c r="J989" s="102"/>
      <c r="K989" s="102"/>
      <c r="L989" s="101"/>
      <c r="M989" s="101"/>
      <c r="N989" s="106"/>
      <c r="O989" s="106"/>
      <c r="P989" s="102"/>
      <c r="Q989" s="17"/>
      <c r="R989" s="102"/>
      <c r="S989" s="101"/>
      <c r="T989" s="105"/>
      <c r="U989" s="105"/>
      <c r="V989" s="105"/>
      <c r="W989" s="105"/>
      <c r="X989" s="105"/>
      <c r="Y989" s="105"/>
      <c r="Z989" s="105"/>
    </row>
    <row r="990" ht="15.75" customHeight="1">
      <c r="A990" s="105"/>
      <c r="B990" s="105"/>
      <c r="C990" s="105"/>
      <c r="D990" s="105"/>
      <c r="E990" s="105"/>
      <c r="F990" s="106"/>
      <c r="G990" s="106"/>
      <c r="H990" s="17"/>
      <c r="I990" s="17"/>
      <c r="J990" s="102"/>
      <c r="K990" s="102"/>
      <c r="L990" s="101"/>
      <c r="M990" s="101"/>
      <c r="N990" s="106"/>
      <c r="O990" s="106"/>
      <c r="P990" s="102"/>
      <c r="Q990" s="17"/>
      <c r="R990" s="102"/>
      <c r="S990" s="101"/>
      <c r="T990" s="105"/>
      <c r="U990" s="105"/>
      <c r="V990" s="105"/>
      <c r="W990" s="105"/>
      <c r="X990" s="105"/>
      <c r="Y990" s="105"/>
      <c r="Z990" s="105"/>
    </row>
    <row r="991" ht="15.75" customHeight="1">
      <c r="A991" s="105"/>
      <c r="B991" s="105"/>
      <c r="C991" s="105"/>
      <c r="D991" s="105"/>
      <c r="E991" s="105"/>
      <c r="F991" s="106"/>
      <c r="G991" s="106"/>
      <c r="H991" s="17"/>
      <c r="I991" s="17"/>
      <c r="J991" s="102"/>
      <c r="K991" s="102"/>
      <c r="L991" s="101"/>
      <c r="M991" s="101"/>
      <c r="N991" s="106"/>
      <c r="O991" s="106"/>
      <c r="P991" s="102"/>
      <c r="Q991" s="17"/>
      <c r="R991" s="102"/>
      <c r="S991" s="101"/>
      <c r="T991" s="105"/>
      <c r="U991" s="105"/>
      <c r="V991" s="105"/>
      <c r="W991" s="105"/>
      <c r="X991" s="105"/>
      <c r="Y991" s="105"/>
      <c r="Z991" s="105"/>
    </row>
    <row r="992" ht="15.75" customHeight="1">
      <c r="A992" s="105"/>
      <c r="B992" s="105"/>
      <c r="C992" s="105"/>
      <c r="D992" s="105"/>
      <c r="E992" s="105"/>
      <c r="F992" s="106"/>
      <c r="G992" s="106"/>
      <c r="H992" s="17"/>
      <c r="I992" s="17"/>
      <c r="J992" s="102"/>
      <c r="K992" s="102"/>
      <c r="L992" s="101"/>
      <c r="M992" s="101"/>
      <c r="N992" s="106"/>
      <c r="O992" s="106"/>
      <c r="P992" s="102"/>
      <c r="Q992" s="17"/>
      <c r="R992" s="102"/>
      <c r="S992" s="101"/>
      <c r="T992" s="105"/>
      <c r="U992" s="105"/>
      <c r="V992" s="105"/>
      <c r="W992" s="105"/>
      <c r="X992" s="105"/>
      <c r="Y992" s="105"/>
      <c r="Z992" s="105"/>
    </row>
    <row r="993" ht="15.75" customHeight="1">
      <c r="A993" s="105"/>
      <c r="B993" s="105"/>
      <c r="C993" s="105"/>
      <c r="D993" s="105"/>
      <c r="E993" s="105"/>
      <c r="F993" s="106"/>
      <c r="G993" s="106"/>
      <c r="H993" s="17"/>
      <c r="I993" s="17"/>
      <c r="J993" s="102"/>
      <c r="K993" s="102"/>
      <c r="L993" s="101"/>
      <c r="M993" s="101"/>
      <c r="N993" s="106"/>
      <c r="O993" s="106"/>
      <c r="P993" s="102"/>
      <c r="Q993" s="17"/>
      <c r="R993" s="102"/>
      <c r="S993" s="101"/>
      <c r="T993" s="105"/>
      <c r="U993" s="105"/>
      <c r="V993" s="105"/>
      <c r="W993" s="105"/>
      <c r="X993" s="105"/>
      <c r="Y993" s="105"/>
      <c r="Z993" s="105"/>
    </row>
    <row r="994" ht="15.75" customHeight="1">
      <c r="A994" s="105"/>
      <c r="B994" s="105"/>
      <c r="C994" s="105"/>
      <c r="D994" s="105"/>
      <c r="E994" s="105"/>
      <c r="F994" s="106"/>
      <c r="G994" s="106"/>
      <c r="H994" s="17"/>
      <c r="I994" s="17"/>
      <c r="J994" s="102"/>
      <c r="K994" s="102"/>
      <c r="L994" s="101"/>
      <c r="M994" s="101"/>
      <c r="N994" s="106"/>
      <c r="O994" s="106"/>
      <c r="P994" s="102"/>
      <c r="Q994" s="17"/>
      <c r="R994" s="102"/>
      <c r="S994" s="101"/>
      <c r="T994" s="105"/>
      <c r="U994" s="105"/>
      <c r="V994" s="105"/>
      <c r="W994" s="105"/>
      <c r="X994" s="105"/>
      <c r="Y994" s="105"/>
      <c r="Z994" s="105"/>
    </row>
    <row r="995" ht="15.75" customHeight="1">
      <c r="A995" s="105"/>
      <c r="B995" s="105"/>
      <c r="C995" s="105"/>
      <c r="D995" s="105"/>
      <c r="E995" s="105"/>
      <c r="F995" s="106"/>
      <c r="G995" s="106"/>
      <c r="H995" s="17"/>
      <c r="I995" s="17"/>
      <c r="J995" s="102"/>
      <c r="K995" s="102"/>
      <c r="L995" s="101"/>
      <c r="M995" s="101"/>
      <c r="N995" s="106"/>
      <c r="O995" s="106"/>
      <c r="P995" s="102"/>
      <c r="Q995" s="17"/>
      <c r="R995" s="102"/>
      <c r="S995" s="101"/>
      <c r="T995" s="105"/>
      <c r="U995" s="105"/>
      <c r="V995" s="105"/>
      <c r="W995" s="105"/>
      <c r="X995" s="105"/>
      <c r="Y995" s="105"/>
      <c r="Z995" s="105"/>
    </row>
    <row r="996" ht="15.75" customHeight="1">
      <c r="A996" s="105"/>
      <c r="B996" s="105"/>
      <c r="C996" s="105"/>
      <c r="D996" s="105"/>
      <c r="E996" s="105"/>
      <c r="F996" s="106"/>
      <c r="G996" s="106"/>
      <c r="H996" s="17"/>
      <c r="I996" s="17"/>
      <c r="J996" s="102"/>
      <c r="K996" s="102"/>
      <c r="L996" s="101"/>
      <c r="M996" s="101"/>
      <c r="N996" s="106"/>
      <c r="O996" s="106"/>
      <c r="P996" s="102"/>
      <c r="Q996" s="17"/>
      <c r="R996" s="102"/>
      <c r="S996" s="101"/>
      <c r="T996" s="105"/>
      <c r="U996" s="105"/>
      <c r="V996" s="105"/>
      <c r="W996" s="105"/>
      <c r="X996" s="105"/>
      <c r="Y996" s="105"/>
      <c r="Z996" s="105"/>
    </row>
    <row r="997" ht="15.75" customHeight="1">
      <c r="A997" s="105"/>
      <c r="B997" s="105"/>
      <c r="C997" s="105"/>
      <c r="D997" s="105"/>
      <c r="E997" s="105"/>
      <c r="F997" s="106"/>
      <c r="G997" s="106"/>
      <c r="H997" s="17"/>
      <c r="I997" s="17"/>
      <c r="J997" s="102"/>
      <c r="K997" s="102"/>
      <c r="L997" s="101"/>
      <c r="M997" s="101"/>
      <c r="N997" s="106"/>
      <c r="O997" s="106"/>
      <c r="P997" s="102"/>
      <c r="Q997" s="17"/>
      <c r="R997" s="102"/>
      <c r="S997" s="101"/>
      <c r="T997" s="105"/>
      <c r="U997" s="105"/>
      <c r="V997" s="105"/>
      <c r="W997" s="105"/>
      <c r="X997" s="105"/>
      <c r="Y997" s="105"/>
      <c r="Z997" s="105"/>
    </row>
    <row r="998" ht="15.75" customHeight="1">
      <c r="A998" s="105"/>
      <c r="B998" s="105"/>
      <c r="C998" s="105"/>
      <c r="D998" s="105"/>
      <c r="E998" s="105"/>
      <c r="F998" s="106"/>
      <c r="G998" s="106"/>
      <c r="H998" s="17"/>
      <c r="I998" s="17"/>
      <c r="J998" s="102"/>
      <c r="K998" s="102"/>
      <c r="L998" s="101"/>
      <c r="M998" s="101"/>
      <c r="N998" s="106"/>
      <c r="O998" s="106"/>
      <c r="P998" s="102"/>
      <c r="Q998" s="17"/>
      <c r="R998" s="102"/>
      <c r="S998" s="101"/>
      <c r="T998" s="105"/>
      <c r="U998" s="105"/>
      <c r="V998" s="105"/>
      <c r="W998" s="105"/>
      <c r="X998" s="105"/>
      <c r="Y998" s="105"/>
      <c r="Z998" s="105"/>
    </row>
    <row r="999" ht="15.75" customHeight="1">
      <c r="A999" s="105"/>
      <c r="B999" s="105"/>
      <c r="C999" s="105"/>
      <c r="D999" s="105"/>
      <c r="E999" s="105"/>
      <c r="F999" s="106"/>
      <c r="G999" s="106"/>
      <c r="H999" s="17"/>
      <c r="I999" s="17"/>
      <c r="J999" s="102"/>
      <c r="K999" s="102"/>
      <c r="L999" s="101"/>
      <c r="M999" s="101"/>
      <c r="N999" s="106"/>
      <c r="O999" s="106"/>
      <c r="P999" s="102"/>
      <c r="Q999" s="17"/>
      <c r="R999" s="102"/>
      <c r="S999" s="101"/>
      <c r="T999" s="105"/>
      <c r="U999" s="105"/>
      <c r="V999" s="105"/>
      <c r="W999" s="105"/>
      <c r="X999" s="105"/>
      <c r="Y999" s="105"/>
      <c r="Z999" s="105"/>
    </row>
    <row r="1000" ht="15.75" customHeight="1">
      <c r="A1000" s="105"/>
      <c r="B1000" s="105"/>
      <c r="C1000" s="105"/>
      <c r="D1000" s="105"/>
      <c r="E1000" s="105"/>
      <c r="F1000" s="106"/>
      <c r="G1000" s="106"/>
      <c r="H1000" s="17"/>
      <c r="I1000" s="17"/>
      <c r="J1000" s="102"/>
      <c r="K1000" s="102"/>
      <c r="L1000" s="101"/>
      <c r="M1000" s="101"/>
      <c r="N1000" s="106"/>
      <c r="O1000" s="106"/>
      <c r="P1000" s="102"/>
      <c r="Q1000" s="17"/>
      <c r="R1000" s="102"/>
      <c r="S1000" s="101"/>
      <c r="T1000" s="105"/>
      <c r="U1000" s="105"/>
      <c r="V1000" s="105"/>
      <c r="W1000" s="105"/>
      <c r="X1000" s="105"/>
      <c r="Y1000" s="105"/>
      <c r="Z1000" s="105"/>
    </row>
  </sheetData>
  <autoFilter ref="$A$5:$T$340"/>
  <printOptions gridLines="1" horizontalCentered="1"/>
  <pageMargins bottom="0.25" footer="0.0" header="0.0" left="0.25" right="0.0" top="0.25"/>
  <pageSetup fitToHeight="0" orientation="portrait"/>
  <headerFooter>
    <oddFooter>&amp;RPage &amp;P of 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pageSetUpPr fitToPage="1"/>
  </sheetPr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15.0"/>
    <col customWidth="1" min="2" max="2" width="28.67"/>
    <col customWidth="1" min="3" max="3" width="12.11"/>
    <col customWidth="1" min="4" max="4" width="19.67"/>
    <col customWidth="1" min="5" max="5" width="11.33"/>
    <col customWidth="1" min="6" max="7" width="10.67"/>
    <col customWidth="1" min="8" max="9" width="9.67"/>
    <col customWidth="1" min="10" max="13" width="7.67"/>
    <col customWidth="1" min="14" max="14" width="11.11"/>
    <col customWidth="1" min="15" max="15" width="10.11"/>
    <col customWidth="1" min="16" max="16" width="7.67"/>
    <col customWidth="1" min="17" max="17" width="9.67"/>
    <col customWidth="1" min="18" max="19" width="7.67"/>
    <col customWidth="1" min="20" max="20" width="23.78"/>
    <col customWidth="1" min="21" max="26" width="8.56"/>
  </cols>
  <sheetData>
    <row r="1">
      <c r="A1" s="99" t="s">
        <v>57</v>
      </c>
      <c r="B1" s="100"/>
      <c r="C1" s="100"/>
      <c r="D1" s="100"/>
      <c r="E1" s="100"/>
      <c r="F1" s="106"/>
      <c r="G1" s="106"/>
      <c r="H1" s="17"/>
      <c r="I1" s="17"/>
      <c r="J1" s="102"/>
      <c r="K1" s="102"/>
      <c r="L1" s="101"/>
      <c r="M1" s="101"/>
      <c r="N1" s="106"/>
      <c r="O1" s="106"/>
      <c r="P1" s="102"/>
      <c r="Q1" s="17"/>
      <c r="R1" s="102"/>
      <c r="S1" s="101"/>
      <c r="T1" s="105"/>
      <c r="U1" s="105"/>
      <c r="V1" s="105"/>
      <c r="W1" s="105"/>
      <c r="X1" s="105"/>
      <c r="Y1" s="105"/>
      <c r="Z1" s="105"/>
    </row>
    <row r="2">
      <c r="A2" s="99" t="s">
        <v>781</v>
      </c>
      <c r="B2" s="100"/>
      <c r="C2" s="100"/>
      <c r="D2" s="100"/>
      <c r="E2" s="100"/>
      <c r="F2" s="106"/>
      <c r="G2" s="106"/>
      <c r="H2" s="17"/>
      <c r="I2" s="17"/>
      <c r="J2" s="102"/>
      <c r="K2" s="102"/>
      <c r="L2" s="101"/>
      <c r="M2" s="101"/>
      <c r="N2" s="106"/>
      <c r="O2" s="106"/>
      <c r="P2" s="125"/>
      <c r="Q2" s="17"/>
      <c r="R2" s="102"/>
      <c r="S2" s="101"/>
      <c r="T2" s="105"/>
      <c r="U2" s="105"/>
      <c r="V2" s="105"/>
      <c r="W2" s="105"/>
      <c r="X2" s="105"/>
      <c r="Y2" s="105"/>
      <c r="Z2" s="105"/>
    </row>
    <row r="3">
      <c r="A3" s="99"/>
      <c r="B3" s="100"/>
      <c r="C3" s="100"/>
      <c r="D3" s="100"/>
      <c r="E3" s="100"/>
      <c r="F3" s="106"/>
      <c r="G3" s="106"/>
      <c r="H3" s="17"/>
      <c r="I3" s="17"/>
      <c r="J3" s="102"/>
      <c r="K3" s="102"/>
      <c r="L3" s="101"/>
      <c r="M3" s="101"/>
      <c r="N3" s="106"/>
      <c r="O3" s="106"/>
      <c r="P3" s="125"/>
      <c r="Q3" s="17"/>
      <c r="R3" s="102"/>
      <c r="S3" s="101"/>
      <c r="T3" s="105"/>
      <c r="U3" s="105"/>
      <c r="V3" s="105"/>
      <c r="W3" s="105"/>
      <c r="X3" s="105"/>
      <c r="Y3" s="105"/>
      <c r="Z3" s="105"/>
    </row>
    <row r="4">
      <c r="A4" s="107">
        <f>COUNTIF(Q6:Q333,"&lt;&gt;0")</f>
        <v>328</v>
      </c>
      <c r="B4" s="108" t="str">
        <f>A2</f>
        <v>Ahold Brands</v>
      </c>
      <c r="C4" s="108"/>
      <c r="D4" s="108"/>
      <c r="E4" s="108"/>
      <c r="F4" s="109">
        <f t="shared" ref="F4:I4" si="1">SUBTOTAL(9,F6:F479)</f>
        <v>2373648.78</v>
      </c>
      <c r="G4" s="109">
        <f t="shared" si="1"/>
        <v>2069437.21</v>
      </c>
      <c r="H4" s="110">
        <f t="shared" si="1"/>
        <v>1981828</v>
      </c>
      <c r="I4" s="110">
        <f t="shared" si="1"/>
        <v>503655</v>
      </c>
      <c r="J4" s="111">
        <f>IFERROR(I4/H4,"")</f>
        <v>0.254136585</v>
      </c>
      <c r="K4" s="112">
        <f>IFERROR((1-G4/F4),"")</f>
        <v>0.1281619979</v>
      </c>
      <c r="L4" s="113"/>
      <c r="M4" s="113"/>
      <c r="N4" s="109">
        <f t="shared" ref="N4:O4" si="2">SUBTOTAL(9,N6:N479)</f>
        <v>7998951.438</v>
      </c>
      <c r="O4" s="109">
        <f t="shared" si="2"/>
        <v>3342977.88</v>
      </c>
      <c r="P4" s="112">
        <f>IFERROR((N4-O4)/N4,"")</f>
        <v>0.5820729872</v>
      </c>
      <c r="Q4" s="110">
        <f>SUBTOTAL(9,Q6:Q479)</f>
        <v>2002069</v>
      </c>
      <c r="R4" s="112">
        <f>IFERROR(H4/Q4,"")</f>
        <v>0.9898899588</v>
      </c>
      <c r="S4" s="114">
        <f>IFERROR(G4/I4,"")</f>
        <v>4.108838808</v>
      </c>
      <c r="T4" s="105"/>
      <c r="U4" s="105"/>
      <c r="V4" s="105"/>
      <c r="W4" s="105"/>
      <c r="X4" s="105"/>
      <c r="Y4" s="105"/>
      <c r="Z4" s="105"/>
    </row>
    <row r="5" ht="39.75" customHeight="1">
      <c r="A5" s="115" t="s">
        <v>59</v>
      </c>
      <c r="B5" s="115" t="s">
        <v>60</v>
      </c>
      <c r="C5" s="115" t="s">
        <v>42</v>
      </c>
      <c r="D5" s="115" t="s">
        <v>61</v>
      </c>
      <c r="E5" s="115" t="s">
        <v>62</v>
      </c>
      <c r="F5" s="116" t="s">
        <v>63</v>
      </c>
      <c r="G5" s="116" t="s">
        <v>64</v>
      </c>
      <c r="H5" s="117" t="s">
        <v>7</v>
      </c>
      <c r="I5" s="117" t="s">
        <v>65</v>
      </c>
      <c r="J5" s="118" t="s">
        <v>66</v>
      </c>
      <c r="K5" s="119" t="s">
        <v>28</v>
      </c>
      <c r="L5" s="120" t="s">
        <v>67</v>
      </c>
      <c r="M5" s="120" t="s">
        <v>68</v>
      </c>
      <c r="N5" s="120" t="s">
        <v>11</v>
      </c>
      <c r="O5" s="121" t="s">
        <v>12</v>
      </c>
      <c r="P5" s="119" t="s">
        <v>69</v>
      </c>
      <c r="Q5" s="122" t="s">
        <v>14</v>
      </c>
      <c r="R5" s="119" t="s">
        <v>15</v>
      </c>
      <c r="S5" s="120" t="s">
        <v>10</v>
      </c>
      <c r="T5" s="115" t="s">
        <v>70</v>
      </c>
      <c r="U5" s="123"/>
      <c r="V5" s="123"/>
      <c r="W5" s="123"/>
      <c r="X5" s="123"/>
      <c r="Y5" s="123"/>
      <c r="Z5" s="123"/>
    </row>
    <row r="6">
      <c r="A6" s="124" t="s">
        <v>71</v>
      </c>
      <c r="B6" s="17" t="s">
        <v>72</v>
      </c>
      <c r="C6" s="17" t="s">
        <v>47</v>
      </c>
      <c r="D6" s="17" t="s">
        <v>73</v>
      </c>
      <c r="E6" s="17" t="s">
        <v>74</v>
      </c>
      <c r="F6" s="106">
        <v>9271.839999999998</v>
      </c>
      <c r="G6" s="106">
        <v>8055.339999999998</v>
      </c>
      <c r="H6" s="17">
        <v>3000.0</v>
      </c>
      <c r="I6" s="17">
        <v>1316.0</v>
      </c>
      <c r="J6" s="125">
        <v>0.43866666666666665</v>
      </c>
      <c r="K6" s="125">
        <v>0.1312037308667967</v>
      </c>
      <c r="L6" s="101">
        <v>5.99</v>
      </c>
      <c r="M6" s="101">
        <v>2.89</v>
      </c>
      <c r="N6" s="126">
        <v>21136.413373860178</v>
      </c>
      <c r="O6" s="126">
        <v>8670.0</v>
      </c>
      <c r="P6" s="125">
        <v>0.5175292153589316</v>
      </c>
      <c r="Q6" s="17">
        <v>3072.0</v>
      </c>
      <c r="R6" s="102">
        <v>0.9765625</v>
      </c>
      <c r="S6" s="101">
        <v>6.121079027355622</v>
      </c>
      <c r="T6" s="17" t="s">
        <v>75</v>
      </c>
      <c r="U6" s="105"/>
      <c r="V6" s="105"/>
      <c r="W6" s="105"/>
      <c r="X6" s="105"/>
      <c r="Y6" s="105"/>
      <c r="Z6" s="105"/>
    </row>
    <row r="7">
      <c r="A7" s="124" t="s">
        <v>76</v>
      </c>
      <c r="B7" s="17" t="s">
        <v>77</v>
      </c>
      <c r="C7" s="17" t="s">
        <v>47</v>
      </c>
      <c r="D7" s="17" t="s">
        <v>78</v>
      </c>
      <c r="E7" s="17" t="s">
        <v>74</v>
      </c>
      <c r="F7" s="106">
        <v>4828.710000000009</v>
      </c>
      <c r="G7" s="106">
        <v>4576.7100000000055</v>
      </c>
      <c r="H7" s="17">
        <v>3804.0</v>
      </c>
      <c r="I7" s="17">
        <v>2499.0</v>
      </c>
      <c r="J7" s="125">
        <v>0.6569400630914827</v>
      </c>
      <c r="K7" s="125">
        <v>0.05218785141373228</v>
      </c>
      <c r="L7" s="101">
        <v>1.49</v>
      </c>
      <c r="M7" s="101">
        <v>0.75</v>
      </c>
      <c r="N7" s="126">
        <v>7350.305258103255</v>
      </c>
      <c r="O7" s="126">
        <v>2853.0</v>
      </c>
      <c r="P7" s="125">
        <v>0.4966442953020134</v>
      </c>
      <c r="Q7" s="17">
        <v>3810.0</v>
      </c>
      <c r="R7" s="102">
        <v>0.9984251968503937</v>
      </c>
      <c r="S7" s="101">
        <v>1.8314165666266529</v>
      </c>
      <c r="T7" s="17" t="s">
        <v>79</v>
      </c>
      <c r="U7" s="105"/>
      <c r="V7" s="105"/>
      <c r="W7" s="105"/>
      <c r="X7" s="105"/>
      <c r="Y7" s="105"/>
      <c r="Z7" s="105"/>
    </row>
    <row r="8">
      <c r="A8" s="124" t="s">
        <v>80</v>
      </c>
      <c r="B8" s="17" t="s">
        <v>81</v>
      </c>
      <c r="C8" s="17" t="s">
        <v>47</v>
      </c>
      <c r="D8" s="17" t="s">
        <v>78</v>
      </c>
      <c r="E8" s="17" t="s">
        <v>74</v>
      </c>
      <c r="F8" s="106">
        <v>3055.5800000000054</v>
      </c>
      <c r="G8" s="106">
        <v>2869.3600000000033</v>
      </c>
      <c r="H8" s="17">
        <v>3804.0</v>
      </c>
      <c r="I8" s="17">
        <v>1580.0</v>
      </c>
      <c r="J8" s="125">
        <v>0.4153522607781283</v>
      </c>
      <c r="K8" s="125">
        <v>0.060944239718810134</v>
      </c>
      <c r="L8" s="101">
        <v>1.49</v>
      </c>
      <c r="M8" s="101">
        <v>0.75</v>
      </c>
      <c r="N8" s="126">
        <v>7356.598936708873</v>
      </c>
      <c r="O8" s="126">
        <v>2853.0</v>
      </c>
      <c r="P8" s="125">
        <v>0.4966442953020134</v>
      </c>
      <c r="Q8" s="17">
        <v>3810.0</v>
      </c>
      <c r="R8" s="102">
        <v>0.9984251968503937</v>
      </c>
      <c r="S8" s="101">
        <v>1.8160506329113946</v>
      </c>
      <c r="T8" s="17" t="s">
        <v>79</v>
      </c>
      <c r="U8" s="105"/>
      <c r="V8" s="105"/>
      <c r="W8" s="105"/>
      <c r="X8" s="105"/>
      <c r="Y8" s="105"/>
      <c r="Z8" s="105"/>
    </row>
    <row r="9">
      <c r="A9" s="124" t="s">
        <v>82</v>
      </c>
      <c r="B9" s="17" t="s">
        <v>83</v>
      </c>
      <c r="C9" s="17" t="s">
        <v>47</v>
      </c>
      <c r="D9" s="17" t="s">
        <v>78</v>
      </c>
      <c r="E9" s="17" t="s">
        <v>74</v>
      </c>
      <c r="F9" s="106">
        <v>13279.679999999993</v>
      </c>
      <c r="G9" s="106">
        <v>12159.229999999992</v>
      </c>
      <c r="H9" s="17">
        <v>6840.0</v>
      </c>
      <c r="I9" s="17">
        <v>3082.0</v>
      </c>
      <c r="J9" s="125">
        <v>0.4505847953216374</v>
      </c>
      <c r="K9" s="125">
        <v>0.084373268030555</v>
      </c>
      <c r="L9" s="101">
        <v>3.49</v>
      </c>
      <c r="M9" s="101">
        <v>1.81</v>
      </c>
      <c r="N9" s="126">
        <v>29472.099675535348</v>
      </c>
      <c r="O9" s="126">
        <v>12380.4</v>
      </c>
      <c r="P9" s="125">
        <v>0.48137535816618915</v>
      </c>
      <c r="Q9" s="17">
        <v>6798.0</v>
      </c>
      <c r="R9" s="102">
        <v>1.0061782877316858</v>
      </c>
      <c r="S9" s="101">
        <v>3.94524010382868</v>
      </c>
      <c r="T9" s="17" t="s">
        <v>79</v>
      </c>
      <c r="U9" s="105"/>
      <c r="V9" s="105"/>
      <c r="W9" s="105"/>
      <c r="X9" s="105"/>
      <c r="Y9" s="105"/>
      <c r="Z9" s="105"/>
    </row>
    <row r="10">
      <c r="A10" s="124" t="s">
        <v>84</v>
      </c>
      <c r="B10" s="17" t="s">
        <v>85</v>
      </c>
      <c r="C10" s="17" t="s">
        <v>47</v>
      </c>
      <c r="D10" s="17" t="s">
        <v>78</v>
      </c>
      <c r="E10" s="17" t="s">
        <v>74</v>
      </c>
      <c r="F10" s="106">
        <v>6947.77</v>
      </c>
      <c r="G10" s="106">
        <v>6324.020000000002</v>
      </c>
      <c r="H10" s="17">
        <v>6840.0</v>
      </c>
      <c r="I10" s="17">
        <v>1623.0</v>
      </c>
      <c r="J10" s="125">
        <v>0.23728070175438595</v>
      </c>
      <c r="K10" s="125">
        <v>0.08977700758660667</v>
      </c>
      <c r="L10" s="101">
        <v>3.49</v>
      </c>
      <c r="M10" s="101">
        <v>1.81</v>
      </c>
      <c r="N10" s="126">
        <v>29280.80517560074</v>
      </c>
      <c r="O10" s="126">
        <v>12380.4</v>
      </c>
      <c r="P10" s="125">
        <v>0.48137535816618915</v>
      </c>
      <c r="Q10" s="17">
        <v>6798.0</v>
      </c>
      <c r="R10" s="102">
        <v>1.0061782877316858</v>
      </c>
      <c r="S10" s="101">
        <v>3.896500308071474</v>
      </c>
      <c r="T10" s="17" t="s">
        <v>79</v>
      </c>
      <c r="U10" s="105"/>
      <c r="V10" s="105"/>
      <c r="W10" s="105"/>
      <c r="X10" s="105"/>
      <c r="Y10" s="105"/>
      <c r="Z10" s="105"/>
    </row>
    <row r="11">
      <c r="A11" s="124" t="s">
        <v>86</v>
      </c>
      <c r="B11" s="17" t="s">
        <v>87</v>
      </c>
      <c r="C11" s="17" t="s">
        <v>48</v>
      </c>
      <c r="D11" s="17" t="s">
        <v>88</v>
      </c>
      <c r="E11" s="17" t="s">
        <v>74</v>
      </c>
      <c r="F11" s="106">
        <v>12053.729999999985</v>
      </c>
      <c r="G11" s="106">
        <v>10391.329999999996</v>
      </c>
      <c r="H11" s="17">
        <v>6534.0</v>
      </c>
      <c r="I11" s="17">
        <v>1657.0</v>
      </c>
      <c r="J11" s="125">
        <v>0.25359657177838996</v>
      </c>
      <c r="K11" s="125">
        <v>0.13791581527045904</v>
      </c>
      <c r="L11" s="101">
        <v>6.49</v>
      </c>
      <c r="M11" s="101">
        <v>3.21</v>
      </c>
      <c r="N11" s="126">
        <v>47531.123608931746</v>
      </c>
      <c r="O11" s="126">
        <v>20974.14</v>
      </c>
      <c r="P11" s="125">
        <v>0.5053929121725732</v>
      </c>
      <c r="Q11" s="17">
        <v>6432.0</v>
      </c>
      <c r="R11" s="102">
        <v>1.015858208955224</v>
      </c>
      <c r="S11" s="101">
        <v>6.271170790585393</v>
      </c>
      <c r="T11" s="17" t="s">
        <v>89</v>
      </c>
      <c r="U11" s="105"/>
      <c r="V11" s="105"/>
      <c r="W11" s="105"/>
      <c r="X11" s="105"/>
      <c r="Y11" s="105"/>
      <c r="Z11" s="105"/>
    </row>
    <row r="12">
      <c r="A12" s="124" t="s">
        <v>90</v>
      </c>
      <c r="B12" s="17" t="s">
        <v>91</v>
      </c>
      <c r="C12" s="17" t="s">
        <v>48</v>
      </c>
      <c r="D12" s="17" t="s">
        <v>88</v>
      </c>
      <c r="E12" s="17" t="s">
        <v>74</v>
      </c>
      <c r="F12" s="106">
        <v>3915.529999999994</v>
      </c>
      <c r="G12" s="106">
        <v>3261.130000000001</v>
      </c>
      <c r="H12" s="17">
        <v>4128.0</v>
      </c>
      <c r="I12" s="17">
        <v>767.0</v>
      </c>
      <c r="J12" s="125">
        <v>0.18580426356589147</v>
      </c>
      <c r="K12" s="125">
        <v>0.16712935413596475</v>
      </c>
      <c r="L12" s="101">
        <v>3.99</v>
      </c>
      <c r="M12" s="101">
        <v>2.01</v>
      </c>
      <c r="N12" s="126">
        <v>21073.413089960854</v>
      </c>
      <c r="O12" s="126">
        <v>8297.279999999999</v>
      </c>
      <c r="P12" s="125">
        <v>0.4962406015037595</v>
      </c>
      <c r="Q12" s="17">
        <v>4116.0</v>
      </c>
      <c r="R12" s="102">
        <v>1.0029154518950438</v>
      </c>
      <c r="S12" s="101">
        <v>4.251799217731422</v>
      </c>
      <c r="T12" s="17" t="s">
        <v>92</v>
      </c>
      <c r="U12" s="105"/>
      <c r="V12" s="105"/>
      <c r="W12" s="105"/>
      <c r="X12" s="105"/>
      <c r="Y12" s="105"/>
      <c r="Z12" s="105"/>
    </row>
    <row r="13">
      <c r="A13" s="124" t="s">
        <v>93</v>
      </c>
      <c r="B13" s="17" t="s">
        <v>94</v>
      </c>
      <c r="C13" s="17" t="s">
        <v>48</v>
      </c>
      <c r="D13" s="17" t="s">
        <v>88</v>
      </c>
      <c r="E13" s="17" t="s">
        <v>74</v>
      </c>
      <c r="F13" s="106">
        <v>13907.859999999997</v>
      </c>
      <c r="G13" s="106">
        <v>12102.060000000001</v>
      </c>
      <c r="H13" s="17">
        <v>11004.0</v>
      </c>
      <c r="I13" s="17">
        <v>4369.0</v>
      </c>
      <c r="J13" s="125">
        <v>0.3970374409305707</v>
      </c>
      <c r="K13" s="125">
        <v>0.12984024860762156</v>
      </c>
      <c r="L13" s="101">
        <v>2.49</v>
      </c>
      <c r="M13" s="101">
        <v>1.17</v>
      </c>
      <c r="N13" s="126">
        <v>35029.08936598763</v>
      </c>
      <c r="O13" s="126">
        <v>12874.679999999998</v>
      </c>
      <c r="P13" s="125">
        <v>0.5301204819277109</v>
      </c>
      <c r="Q13" s="17">
        <v>11364.0</v>
      </c>
      <c r="R13" s="102">
        <v>0.9683210137275607</v>
      </c>
      <c r="S13" s="101">
        <v>2.7699839780270086</v>
      </c>
      <c r="T13" s="17" t="s">
        <v>95</v>
      </c>
      <c r="U13" s="105"/>
      <c r="V13" s="105"/>
      <c r="W13" s="105"/>
      <c r="X13" s="105"/>
      <c r="Y13" s="105"/>
      <c r="Z13" s="105"/>
    </row>
    <row r="14">
      <c r="A14" s="124" t="s">
        <v>96</v>
      </c>
      <c r="B14" s="17" t="s">
        <v>97</v>
      </c>
      <c r="C14" s="17" t="s">
        <v>48</v>
      </c>
      <c r="D14" s="17" t="s">
        <v>88</v>
      </c>
      <c r="E14" s="17" t="s">
        <v>74</v>
      </c>
      <c r="F14" s="106">
        <v>10384.289999999997</v>
      </c>
      <c r="G14" s="106">
        <v>8972.789999999999</v>
      </c>
      <c r="H14" s="17">
        <v>9804.0</v>
      </c>
      <c r="I14" s="17">
        <v>3648.0</v>
      </c>
      <c r="J14" s="125">
        <v>0.37209302325581395</v>
      </c>
      <c r="K14" s="125">
        <v>0.13592648125196793</v>
      </c>
      <c r="L14" s="101">
        <v>2.49</v>
      </c>
      <c r="M14" s="101">
        <v>1.0</v>
      </c>
      <c r="N14" s="126">
        <v>27907.77937499999</v>
      </c>
      <c r="O14" s="126">
        <v>9804.0</v>
      </c>
      <c r="P14" s="125">
        <v>0.5983935742971888</v>
      </c>
      <c r="Q14" s="17">
        <v>9732.0</v>
      </c>
      <c r="R14" s="102">
        <v>1.0073982737361282</v>
      </c>
      <c r="S14" s="101">
        <v>2.4596463815789473</v>
      </c>
      <c r="T14" s="17" t="s">
        <v>92</v>
      </c>
      <c r="U14" s="105"/>
      <c r="V14" s="105"/>
      <c r="W14" s="105"/>
      <c r="X14" s="105"/>
      <c r="Y14" s="105"/>
      <c r="Z14" s="105"/>
    </row>
    <row r="15">
      <c r="A15" s="124" t="s">
        <v>98</v>
      </c>
      <c r="B15" s="17" t="s">
        <v>99</v>
      </c>
      <c r="C15" s="17" t="s">
        <v>48</v>
      </c>
      <c r="D15" s="17" t="s">
        <v>88</v>
      </c>
      <c r="E15" s="17" t="s">
        <v>74</v>
      </c>
      <c r="F15" s="106">
        <v>7551.619999999996</v>
      </c>
      <c r="G15" s="106">
        <v>6526.619999999999</v>
      </c>
      <c r="H15" s="17">
        <v>9792.0</v>
      </c>
      <c r="I15" s="17">
        <v>2438.0</v>
      </c>
      <c r="J15" s="125">
        <v>0.24897875816993464</v>
      </c>
      <c r="K15" s="125">
        <v>0.13573246535180505</v>
      </c>
      <c r="L15" s="101">
        <v>2.49</v>
      </c>
      <c r="M15" s="101">
        <v>1.05</v>
      </c>
      <c r="N15" s="126">
        <v>30330.378605414262</v>
      </c>
      <c r="O15" s="126">
        <v>10281.6</v>
      </c>
      <c r="P15" s="125">
        <v>0.5783132530120482</v>
      </c>
      <c r="Q15" s="17">
        <v>9888.0</v>
      </c>
      <c r="R15" s="102">
        <v>0.9902912621359223</v>
      </c>
      <c r="S15" s="101">
        <v>2.677038556193601</v>
      </c>
      <c r="T15" s="17" t="s">
        <v>92</v>
      </c>
      <c r="U15" s="105"/>
      <c r="V15" s="105"/>
      <c r="W15" s="105"/>
      <c r="X15" s="105"/>
      <c r="Y15" s="105"/>
      <c r="Z15" s="105"/>
    </row>
    <row r="16">
      <c r="A16" s="124" t="s">
        <v>100</v>
      </c>
      <c r="B16" s="17" t="s">
        <v>101</v>
      </c>
      <c r="C16" s="17" t="s">
        <v>48</v>
      </c>
      <c r="D16" s="17" t="s">
        <v>88</v>
      </c>
      <c r="E16" s="17" t="s">
        <v>74</v>
      </c>
      <c r="F16" s="106">
        <v>19187.499999999996</v>
      </c>
      <c r="G16" s="106">
        <v>16646.499999999985</v>
      </c>
      <c r="H16" s="17">
        <v>14856.0</v>
      </c>
      <c r="I16" s="17">
        <v>5669.0</v>
      </c>
      <c r="J16" s="125">
        <v>0.38159666128163705</v>
      </c>
      <c r="K16" s="125">
        <v>0.13242996742671065</v>
      </c>
      <c r="L16" s="101">
        <v>2.99</v>
      </c>
      <c r="M16" s="101">
        <v>1.32</v>
      </c>
      <c r="N16" s="126">
        <v>50282.14852707707</v>
      </c>
      <c r="O16" s="126">
        <v>19609.920000000002</v>
      </c>
      <c r="P16" s="125">
        <v>0.5585284280936454</v>
      </c>
      <c r="Q16" s="17">
        <v>14772.0</v>
      </c>
      <c r="R16" s="102">
        <v>1.0056864337936637</v>
      </c>
      <c r="S16" s="101">
        <v>2.9364085376609608</v>
      </c>
      <c r="T16" s="17" t="s">
        <v>92</v>
      </c>
      <c r="U16" s="105"/>
      <c r="V16" s="105"/>
      <c r="W16" s="105"/>
      <c r="X16" s="105"/>
      <c r="Y16" s="105"/>
      <c r="Z16" s="105"/>
    </row>
    <row r="17">
      <c r="A17" s="124" t="s">
        <v>102</v>
      </c>
      <c r="B17" s="17" t="s">
        <v>103</v>
      </c>
      <c r="C17" s="17" t="s">
        <v>48</v>
      </c>
      <c r="D17" s="17" t="s">
        <v>88</v>
      </c>
      <c r="E17" s="17" t="s">
        <v>74</v>
      </c>
      <c r="F17" s="106">
        <v>7679.260000000005</v>
      </c>
      <c r="G17" s="106">
        <v>6793.260000000006</v>
      </c>
      <c r="H17" s="17">
        <v>4896.0</v>
      </c>
      <c r="I17" s="17">
        <v>1974.0</v>
      </c>
      <c r="J17" s="125">
        <v>0.40318627450980393</v>
      </c>
      <c r="K17" s="125">
        <v>0.11537570026278554</v>
      </c>
      <c r="L17" s="101">
        <v>3.49</v>
      </c>
      <c r="M17" s="101">
        <v>1.83</v>
      </c>
      <c r="N17" s="126">
        <v>19046.43209726445</v>
      </c>
      <c r="O17" s="126">
        <v>8959.68</v>
      </c>
      <c r="P17" s="125">
        <v>0.47564469914040114</v>
      </c>
      <c r="Q17" s="17">
        <v>4920.0</v>
      </c>
      <c r="R17" s="102">
        <v>0.9951219512195122</v>
      </c>
      <c r="S17" s="101">
        <v>3.441367781155018</v>
      </c>
      <c r="T17" s="17" t="s">
        <v>92</v>
      </c>
      <c r="U17" s="105"/>
      <c r="V17" s="105"/>
      <c r="W17" s="105"/>
      <c r="X17" s="105"/>
      <c r="Y17" s="105"/>
      <c r="Z17" s="105"/>
    </row>
    <row r="18">
      <c r="A18" s="124" t="s">
        <v>104</v>
      </c>
      <c r="B18" s="17" t="s">
        <v>105</v>
      </c>
      <c r="C18" s="17" t="s">
        <v>48</v>
      </c>
      <c r="D18" s="17" t="s">
        <v>106</v>
      </c>
      <c r="E18" s="17" t="s">
        <v>74</v>
      </c>
      <c r="F18" s="106">
        <v>13037.989999999985</v>
      </c>
      <c r="G18" s="106">
        <v>11381.189999999991</v>
      </c>
      <c r="H18" s="17">
        <v>7752.0</v>
      </c>
      <c r="I18" s="17">
        <v>2096.0</v>
      </c>
      <c r="J18" s="125">
        <v>0.27038183694530443</v>
      </c>
      <c r="K18" s="125">
        <v>0.12707480217426115</v>
      </c>
      <c r="L18" s="101">
        <v>5.49</v>
      </c>
      <c r="M18" s="101">
        <v>2.57</v>
      </c>
      <c r="N18" s="126">
        <v>48220.657671755675</v>
      </c>
      <c r="O18" s="126">
        <v>19922.64</v>
      </c>
      <c r="P18" s="125">
        <v>0.5318761384335156</v>
      </c>
      <c r="Q18" s="17">
        <v>7764.0</v>
      </c>
      <c r="R18" s="102">
        <v>0.9984544049459042</v>
      </c>
      <c r="S18" s="101">
        <v>5.4299570610686985</v>
      </c>
      <c r="T18" s="17" t="s">
        <v>95</v>
      </c>
      <c r="U18" s="105"/>
      <c r="V18" s="105"/>
      <c r="W18" s="105"/>
      <c r="X18" s="105"/>
      <c r="Y18" s="105"/>
      <c r="Z18" s="105"/>
    </row>
    <row r="19">
      <c r="A19" s="124" t="s">
        <v>107</v>
      </c>
      <c r="B19" s="17" t="s">
        <v>108</v>
      </c>
      <c r="C19" s="17" t="s">
        <v>48</v>
      </c>
      <c r="D19" s="17" t="s">
        <v>109</v>
      </c>
      <c r="E19" s="17" t="s">
        <v>74</v>
      </c>
      <c r="F19" s="106">
        <v>20129.12999999999</v>
      </c>
      <c r="G19" s="106">
        <v>18082.429999999986</v>
      </c>
      <c r="H19" s="17">
        <v>4872.0</v>
      </c>
      <c r="I19" s="17">
        <v>2390.0</v>
      </c>
      <c r="J19" s="125">
        <v>0.4905582922824302</v>
      </c>
      <c r="K19" s="125">
        <v>0.10167851268286332</v>
      </c>
      <c r="L19" s="101">
        <v>7.49</v>
      </c>
      <c r="M19" s="101">
        <v>3.47</v>
      </c>
      <c r="N19" s="126">
        <v>41033.10517154809</v>
      </c>
      <c r="O19" s="126">
        <v>16905.84</v>
      </c>
      <c r="P19" s="125">
        <v>0.5367156208277702</v>
      </c>
      <c r="Q19" s="17">
        <v>4884.0</v>
      </c>
      <c r="R19" s="102">
        <v>0.9975429975429976</v>
      </c>
      <c r="S19" s="101">
        <v>7.565870292887023</v>
      </c>
      <c r="T19" s="17" t="s">
        <v>95</v>
      </c>
      <c r="U19" s="105"/>
      <c r="V19" s="105"/>
      <c r="W19" s="105"/>
      <c r="X19" s="105"/>
      <c r="Y19" s="105"/>
      <c r="Z19" s="105"/>
    </row>
    <row r="20">
      <c r="A20" s="124" t="s">
        <v>110</v>
      </c>
      <c r="B20" s="17" t="s">
        <v>111</v>
      </c>
      <c r="C20" s="17" t="s">
        <v>48</v>
      </c>
      <c r="D20" s="17" t="s">
        <v>112</v>
      </c>
      <c r="E20" s="17" t="s">
        <v>74</v>
      </c>
      <c r="F20" s="106">
        <v>3371.000000000002</v>
      </c>
      <c r="G20" s="106">
        <v>2935.5999999999995</v>
      </c>
      <c r="H20" s="17">
        <v>5520.0</v>
      </c>
      <c r="I20" s="17">
        <v>1090.0</v>
      </c>
      <c r="J20" s="125">
        <v>0.19746376811594202</v>
      </c>
      <c r="K20" s="125">
        <v>0.1291604865025221</v>
      </c>
      <c r="L20" s="101">
        <v>2.49</v>
      </c>
      <c r="M20" s="101">
        <v>1.29</v>
      </c>
      <c r="N20" s="126">
        <v>17071.486238532118</v>
      </c>
      <c r="O20" s="126">
        <v>7120.8</v>
      </c>
      <c r="P20" s="125">
        <v>0.48192771084337355</v>
      </c>
      <c r="Q20" s="17">
        <v>5520.0</v>
      </c>
      <c r="R20" s="102">
        <v>1.0</v>
      </c>
      <c r="S20" s="101">
        <v>2.6932110091743113</v>
      </c>
      <c r="T20" s="17" t="s">
        <v>113</v>
      </c>
      <c r="U20" s="105"/>
      <c r="V20" s="105"/>
      <c r="W20" s="105"/>
      <c r="X20" s="105"/>
      <c r="Y20" s="105"/>
      <c r="Z20" s="105"/>
    </row>
    <row r="21" ht="15.75" customHeight="1">
      <c r="A21" s="124" t="s">
        <v>114</v>
      </c>
      <c r="B21" s="17" t="s">
        <v>115</v>
      </c>
      <c r="C21" s="17" t="s">
        <v>51</v>
      </c>
      <c r="D21" s="17" t="s">
        <v>116</v>
      </c>
      <c r="E21" s="17" t="s">
        <v>74</v>
      </c>
      <c r="F21" s="106">
        <v>15780.749999999989</v>
      </c>
      <c r="G21" s="106">
        <v>13979.749999999989</v>
      </c>
      <c r="H21" s="17">
        <v>5136.0</v>
      </c>
      <c r="I21" s="17">
        <v>1725.0</v>
      </c>
      <c r="J21" s="125">
        <v>0.3358644859813084</v>
      </c>
      <c r="K21" s="125">
        <v>0.1141263881627933</v>
      </c>
      <c r="L21" s="101">
        <v>7.99</v>
      </c>
      <c r="M21" s="101">
        <v>4.19</v>
      </c>
      <c r="N21" s="126">
        <v>46985.467826086926</v>
      </c>
      <c r="O21" s="126">
        <v>21519.840000000004</v>
      </c>
      <c r="P21" s="125">
        <v>0.47559449311639546</v>
      </c>
      <c r="Q21" s="17">
        <v>5100.0</v>
      </c>
      <c r="R21" s="102">
        <v>1.0070588235294118</v>
      </c>
      <c r="S21" s="101">
        <v>8.104202898550719</v>
      </c>
      <c r="T21" s="17" t="s">
        <v>117</v>
      </c>
      <c r="U21" s="105"/>
      <c r="V21" s="105"/>
      <c r="W21" s="105"/>
      <c r="X21" s="105"/>
      <c r="Y21" s="105"/>
      <c r="Z21" s="105"/>
    </row>
    <row r="22" ht="15.75" customHeight="1">
      <c r="A22" s="124" t="s">
        <v>118</v>
      </c>
      <c r="B22" s="17" t="s">
        <v>119</v>
      </c>
      <c r="C22" s="17" t="s">
        <v>51</v>
      </c>
      <c r="D22" s="17" t="s">
        <v>116</v>
      </c>
      <c r="E22" s="17" t="s">
        <v>74</v>
      </c>
      <c r="F22" s="106">
        <v>13967.509999999991</v>
      </c>
      <c r="G22" s="106">
        <v>12631.509999999991</v>
      </c>
      <c r="H22" s="17">
        <v>3924.0</v>
      </c>
      <c r="I22" s="17">
        <v>1549.0</v>
      </c>
      <c r="J22" s="125">
        <v>0.39475025484199794</v>
      </c>
      <c r="K22" s="125">
        <v>0.09565054902412817</v>
      </c>
      <c r="L22" s="101">
        <v>7.99</v>
      </c>
      <c r="M22" s="101">
        <v>4.19</v>
      </c>
      <c r="N22" s="126">
        <v>35383.15638476434</v>
      </c>
      <c r="O22" s="126">
        <v>16441.56</v>
      </c>
      <c r="P22" s="125">
        <v>0.47559449311639546</v>
      </c>
      <c r="Q22" s="17">
        <v>3900.0</v>
      </c>
      <c r="R22" s="102">
        <v>1.0061538461538462</v>
      </c>
      <c r="S22" s="101">
        <v>8.154622336991602</v>
      </c>
      <c r="T22" s="17" t="s">
        <v>117</v>
      </c>
      <c r="U22" s="105"/>
      <c r="V22" s="105"/>
      <c r="W22" s="105"/>
      <c r="X22" s="105"/>
      <c r="Y22" s="105"/>
      <c r="Z22" s="105"/>
    </row>
    <row r="23" ht="15.75" customHeight="1">
      <c r="A23" s="124" t="s">
        <v>120</v>
      </c>
      <c r="B23" s="17" t="s">
        <v>121</v>
      </c>
      <c r="C23" s="17" t="s">
        <v>51</v>
      </c>
      <c r="D23" s="17" t="s">
        <v>116</v>
      </c>
      <c r="E23" s="17" t="s">
        <v>74</v>
      </c>
      <c r="F23" s="106">
        <v>16824.18999999998</v>
      </c>
      <c r="G23" s="106">
        <v>14876.389999999985</v>
      </c>
      <c r="H23" s="17">
        <v>5376.0</v>
      </c>
      <c r="I23" s="17">
        <v>1781.0</v>
      </c>
      <c r="J23" s="125">
        <v>0.3312872023809524</v>
      </c>
      <c r="K23" s="125">
        <v>0.11577377573600856</v>
      </c>
      <c r="L23" s="101">
        <v>7.99</v>
      </c>
      <c r="M23" s="101">
        <v>4.22</v>
      </c>
      <c r="N23" s="126">
        <v>50784.30400898366</v>
      </c>
      <c r="O23" s="126">
        <v>22686.719999999998</v>
      </c>
      <c r="P23" s="125">
        <v>0.47183979974968715</v>
      </c>
      <c r="Q23" s="17">
        <v>5352.0</v>
      </c>
      <c r="R23" s="102">
        <v>1.0044843049327354</v>
      </c>
      <c r="S23" s="101">
        <v>8.35282987085906</v>
      </c>
      <c r="T23" s="17" t="s">
        <v>117</v>
      </c>
      <c r="U23" s="105"/>
      <c r="V23" s="105"/>
      <c r="W23" s="105"/>
      <c r="X23" s="105"/>
      <c r="Y23" s="105"/>
      <c r="Z23" s="105"/>
    </row>
    <row r="24" ht="15.75" customHeight="1">
      <c r="A24" s="124" t="s">
        <v>122</v>
      </c>
      <c r="B24" s="17" t="s">
        <v>123</v>
      </c>
      <c r="C24" s="17" t="s">
        <v>48</v>
      </c>
      <c r="D24" s="17" t="s">
        <v>124</v>
      </c>
      <c r="E24" s="17" t="s">
        <v>74</v>
      </c>
      <c r="F24" s="106">
        <v>5615.6099999999915</v>
      </c>
      <c r="G24" s="106">
        <v>4930.1099999999915</v>
      </c>
      <c r="H24" s="17">
        <v>2144.0</v>
      </c>
      <c r="I24" s="17">
        <v>489.0</v>
      </c>
      <c r="J24" s="125">
        <v>0.22807835820895522</v>
      </c>
      <c r="K24" s="125">
        <v>0.12207044292605806</v>
      </c>
      <c r="L24" s="101">
        <v>11.99</v>
      </c>
      <c r="M24" s="101">
        <v>6.3</v>
      </c>
      <c r="N24" s="126">
        <v>24621.406625766835</v>
      </c>
      <c r="O24" s="126">
        <v>13507.199999999999</v>
      </c>
      <c r="P24" s="125">
        <v>0.4745621351125939</v>
      </c>
      <c r="Q24" s="17">
        <v>2144.0</v>
      </c>
      <c r="R24" s="102">
        <v>1.0</v>
      </c>
      <c r="S24" s="101">
        <v>10.082024539877283</v>
      </c>
      <c r="T24" s="17" t="s">
        <v>92</v>
      </c>
      <c r="U24" s="105"/>
      <c r="V24" s="105"/>
      <c r="W24" s="105"/>
      <c r="X24" s="105"/>
      <c r="Y24" s="105"/>
      <c r="Z24" s="105"/>
    </row>
    <row r="25" ht="15.75" customHeight="1">
      <c r="A25" s="124" t="s">
        <v>125</v>
      </c>
      <c r="B25" s="17" t="s">
        <v>126</v>
      </c>
      <c r="C25" s="17" t="s">
        <v>47</v>
      </c>
      <c r="D25" s="17" t="s">
        <v>112</v>
      </c>
      <c r="E25" s="17" t="s">
        <v>74</v>
      </c>
      <c r="F25" s="106">
        <v>7789.029999999991</v>
      </c>
      <c r="G25" s="106">
        <v>6626.529999999997</v>
      </c>
      <c r="H25" s="17">
        <v>1752.0</v>
      </c>
      <c r="I25" s="17">
        <v>647.0</v>
      </c>
      <c r="J25" s="125">
        <v>0.3692922374429224</v>
      </c>
      <c r="K25" s="125">
        <v>0.14924836597111513</v>
      </c>
      <c r="L25" s="101">
        <v>9.99</v>
      </c>
      <c r="M25" s="101">
        <v>5.2</v>
      </c>
      <c r="N25" s="126">
        <v>21091.778299845417</v>
      </c>
      <c r="O25" s="126">
        <v>9110.4</v>
      </c>
      <c r="P25" s="125">
        <v>0.4794794794794795</v>
      </c>
      <c r="Q25" s="17">
        <v>1746.0</v>
      </c>
      <c r="R25" s="102">
        <v>1.0034364261168385</v>
      </c>
      <c r="S25" s="101">
        <v>10.241931993817616</v>
      </c>
      <c r="T25" s="17" t="s">
        <v>127</v>
      </c>
      <c r="U25" s="105"/>
      <c r="V25" s="105"/>
      <c r="W25" s="105"/>
      <c r="X25" s="105"/>
      <c r="Y25" s="105"/>
      <c r="Z25" s="105"/>
    </row>
    <row r="26" ht="15.75" customHeight="1">
      <c r="A26" s="124" t="s">
        <v>128</v>
      </c>
      <c r="B26" s="17" t="s">
        <v>129</v>
      </c>
      <c r="C26" s="17" t="s">
        <v>47</v>
      </c>
      <c r="D26" s="17" t="s">
        <v>112</v>
      </c>
      <c r="E26" s="17" t="s">
        <v>74</v>
      </c>
      <c r="F26" s="106">
        <v>6999.250000000003</v>
      </c>
      <c r="G26" s="106">
        <v>6368.850000000003</v>
      </c>
      <c r="H26" s="17">
        <v>2772.0</v>
      </c>
      <c r="I26" s="17">
        <v>2055.0</v>
      </c>
      <c r="J26" s="125">
        <v>0.7413419913419913</v>
      </c>
      <c r="K26" s="125">
        <v>0.09006679287066466</v>
      </c>
      <c r="L26" s="101">
        <v>2.99</v>
      </c>
      <c r="M26" s="101">
        <v>1.53</v>
      </c>
      <c r="N26" s="126">
        <v>9441.324087591245</v>
      </c>
      <c r="O26" s="126">
        <v>4241.16</v>
      </c>
      <c r="P26" s="125">
        <v>0.4882943143812709</v>
      </c>
      <c r="Q26" s="17">
        <v>2760.0</v>
      </c>
      <c r="R26" s="102">
        <v>1.0043478260869565</v>
      </c>
      <c r="S26" s="101">
        <v>3.0991970802919724</v>
      </c>
      <c r="T26" s="17" t="s">
        <v>127</v>
      </c>
      <c r="U26" s="105"/>
      <c r="V26" s="105"/>
      <c r="W26" s="105"/>
      <c r="X26" s="105"/>
      <c r="Y26" s="105"/>
      <c r="Z26" s="105"/>
    </row>
    <row r="27" ht="15.75" customHeight="1">
      <c r="A27" s="124" t="s">
        <v>130</v>
      </c>
      <c r="B27" s="17" t="s">
        <v>131</v>
      </c>
      <c r="C27" s="17" t="s">
        <v>47</v>
      </c>
      <c r="D27" s="17" t="s">
        <v>116</v>
      </c>
      <c r="E27" s="17" t="s">
        <v>74</v>
      </c>
      <c r="F27" s="106">
        <v>19358.619999999995</v>
      </c>
      <c r="G27" s="106">
        <v>16945.920000000002</v>
      </c>
      <c r="H27" s="17">
        <v>10620.0</v>
      </c>
      <c r="I27" s="17">
        <v>5494.0</v>
      </c>
      <c r="J27" s="125">
        <v>0.5173258003766479</v>
      </c>
      <c r="K27" s="125">
        <v>0.12463181776386922</v>
      </c>
      <c r="L27" s="101">
        <v>2.99</v>
      </c>
      <c r="M27" s="101">
        <v>1.53</v>
      </c>
      <c r="N27" s="126">
        <v>37420.557772115026</v>
      </c>
      <c r="O27" s="126">
        <v>16248.6</v>
      </c>
      <c r="P27" s="125">
        <v>0.4882943143812709</v>
      </c>
      <c r="Q27" s="17">
        <v>10560.0</v>
      </c>
      <c r="R27" s="102">
        <v>1.0056818181818181</v>
      </c>
      <c r="S27" s="101">
        <v>3.0844412085911905</v>
      </c>
      <c r="T27" s="17" t="s">
        <v>127</v>
      </c>
      <c r="U27" s="105"/>
      <c r="V27" s="105"/>
      <c r="W27" s="105"/>
      <c r="X27" s="105"/>
      <c r="Y27" s="105"/>
      <c r="Z27" s="105"/>
    </row>
    <row r="28" ht="15.75" customHeight="1">
      <c r="A28" s="124" t="s">
        <v>132</v>
      </c>
      <c r="B28" s="17" t="s">
        <v>129</v>
      </c>
      <c r="C28" s="17" t="s">
        <v>47</v>
      </c>
      <c r="D28" s="17" t="s">
        <v>116</v>
      </c>
      <c r="E28" s="17" t="s">
        <v>74</v>
      </c>
      <c r="F28" s="106">
        <v>7662.429999999999</v>
      </c>
      <c r="G28" s="106">
        <v>6781.630000000002</v>
      </c>
      <c r="H28" s="17">
        <v>6792.0</v>
      </c>
      <c r="I28" s="17">
        <v>2157.0</v>
      </c>
      <c r="J28" s="125">
        <v>0.31757950530035334</v>
      </c>
      <c r="K28" s="125">
        <v>0.1149504791560898</v>
      </c>
      <c r="L28" s="101">
        <v>2.99</v>
      </c>
      <c r="M28" s="101">
        <v>1.47</v>
      </c>
      <c r="N28" s="126">
        <v>24127.595994436717</v>
      </c>
      <c r="O28" s="126">
        <v>9984.24</v>
      </c>
      <c r="P28" s="125">
        <v>0.5083612040133779</v>
      </c>
      <c r="Q28" s="17">
        <v>6744.0</v>
      </c>
      <c r="R28" s="102">
        <v>1.00711743772242</v>
      </c>
      <c r="S28" s="101">
        <v>3.1440101993509515</v>
      </c>
      <c r="T28" s="17" t="s">
        <v>127</v>
      </c>
      <c r="U28" s="105"/>
      <c r="V28" s="105"/>
      <c r="W28" s="105"/>
      <c r="X28" s="105"/>
      <c r="Y28" s="105"/>
      <c r="Z28" s="105"/>
    </row>
    <row r="29" ht="15.75" customHeight="1">
      <c r="A29" s="124" t="s">
        <v>133</v>
      </c>
      <c r="B29" s="17" t="s">
        <v>134</v>
      </c>
      <c r="C29" s="17" t="s">
        <v>47</v>
      </c>
      <c r="D29" s="17" t="s">
        <v>112</v>
      </c>
      <c r="E29" s="17" t="s">
        <v>74</v>
      </c>
      <c r="F29" s="106">
        <v>3385.5299999999966</v>
      </c>
      <c r="G29" s="106">
        <v>2949.5300000000007</v>
      </c>
      <c r="H29" s="17">
        <v>1776.0</v>
      </c>
      <c r="I29" s="17">
        <v>587.0</v>
      </c>
      <c r="J29" s="125">
        <v>0.330518018018018</v>
      </c>
      <c r="K29" s="125">
        <v>0.12878338103635067</v>
      </c>
      <c r="L29" s="101">
        <v>4.49</v>
      </c>
      <c r="M29" s="101">
        <v>2.3</v>
      </c>
      <c r="N29" s="126">
        <v>10243.102691652459</v>
      </c>
      <c r="O29" s="126">
        <v>4084.7999999999997</v>
      </c>
      <c r="P29" s="125">
        <v>0.4877505567928731</v>
      </c>
      <c r="Q29" s="17">
        <v>1800.0</v>
      </c>
      <c r="R29" s="102">
        <v>0.9866666666666667</v>
      </c>
      <c r="S29" s="101">
        <v>5.024752981260648</v>
      </c>
      <c r="T29" s="17" t="s">
        <v>127</v>
      </c>
      <c r="U29" s="105"/>
      <c r="V29" s="105"/>
      <c r="W29" s="105"/>
      <c r="X29" s="105"/>
      <c r="Y29" s="105"/>
      <c r="Z29" s="105"/>
    </row>
    <row r="30" ht="15.75" customHeight="1">
      <c r="A30" s="124" t="s">
        <v>135</v>
      </c>
      <c r="B30" s="17" t="s">
        <v>136</v>
      </c>
      <c r="C30" s="17" t="s">
        <v>47</v>
      </c>
      <c r="D30" s="17" t="s">
        <v>112</v>
      </c>
      <c r="E30" s="17" t="s">
        <v>74</v>
      </c>
      <c r="F30" s="106">
        <v>8835.269999999995</v>
      </c>
      <c r="G30" s="106">
        <v>7550.069999999992</v>
      </c>
      <c r="H30" s="17">
        <v>3456.0</v>
      </c>
      <c r="I30" s="17">
        <v>1563.0</v>
      </c>
      <c r="J30" s="125">
        <v>0.4522569444444444</v>
      </c>
      <c r="K30" s="125">
        <v>0.14546244766713445</v>
      </c>
      <c r="L30" s="101">
        <v>4.49</v>
      </c>
      <c r="M30" s="101">
        <v>2.3</v>
      </c>
      <c r="N30" s="126">
        <v>19535.952092130505</v>
      </c>
      <c r="O30" s="126">
        <v>7948.799999999999</v>
      </c>
      <c r="P30" s="125">
        <v>0.4877505567928731</v>
      </c>
      <c r="Q30" s="17">
        <v>3444.0</v>
      </c>
      <c r="R30" s="102">
        <v>1.0034843205574913</v>
      </c>
      <c r="S30" s="101">
        <v>4.830499040307097</v>
      </c>
      <c r="T30" s="17" t="s">
        <v>127</v>
      </c>
      <c r="U30" s="105"/>
      <c r="V30" s="105"/>
      <c r="W30" s="105"/>
      <c r="X30" s="105"/>
      <c r="Y30" s="105"/>
      <c r="Z30" s="105"/>
    </row>
    <row r="31" ht="15.75" customHeight="1">
      <c r="A31" s="124" t="s">
        <v>137</v>
      </c>
      <c r="B31" s="17" t="s">
        <v>138</v>
      </c>
      <c r="C31" s="17" t="s">
        <v>47</v>
      </c>
      <c r="D31" s="17" t="s">
        <v>116</v>
      </c>
      <c r="E31" s="17" t="s">
        <v>74</v>
      </c>
      <c r="F31" s="106">
        <v>17067.719999999994</v>
      </c>
      <c r="G31" s="106">
        <v>14698.919999999991</v>
      </c>
      <c r="H31" s="17">
        <v>9568.0</v>
      </c>
      <c r="I31" s="17">
        <v>2968.0</v>
      </c>
      <c r="J31" s="125">
        <v>0.3102006688963211</v>
      </c>
      <c r="K31" s="125">
        <v>0.13878830915904428</v>
      </c>
      <c r="L31" s="101">
        <v>4.49</v>
      </c>
      <c r="M31" s="101">
        <v>2.36</v>
      </c>
      <c r="N31" s="126">
        <v>55021.54479784364</v>
      </c>
      <c r="O31" s="126">
        <v>22580.48</v>
      </c>
      <c r="P31" s="125">
        <v>0.4743875278396437</v>
      </c>
      <c r="Q31" s="17">
        <v>9856.0</v>
      </c>
      <c r="R31" s="102">
        <v>0.9707792207792207</v>
      </c>
      <c r="S31" s="101">
        <v>4.952466307277625</v>
      </c>
      <c r="T31" s="17" t="s">
        <v>127</v>
      </c>
      <c r="U31" s="105"/>
      <c r="V31" s="105"/>
      <c r="W31" s="105"/>
      <c r="X31" s="105"/>
      <c r="Y31" s="105"/>
      <c r="Z31" s="105"/>
    </row>
    <row r="32" ht="15.75" customHeight="1">
      <c r="A32" s="124" t="s">
        <v>139</v>
      </c>
      <c r="B32" s="17" t="s">
        <v>140</v>
      </c>
      <c r="C32" s="17" t="s">
        <v>47</v>
      </c>
      <c r="D32" s="17" t="s">
        <v>112</v>
      </c>
      <c r="E32" s="17" t="s">
        <v>74</v>
      </c>
      <c r="F32" s="106">
        <v>28625.469999999987</v>
      </c>
      <c r="G32" s="106">
        <v>25250.509999999995</v>
      </c>
      <c r="H32" s="17">
        <v>6876.0</v>
      </c>
      <c r="I32" s="17">
        <v>4258.0</v>
      </c>
      <c r="J32" s="125">
        <v>0.6192553810354857</v>
      </c>
      <c r="K32" s="125">
        <v>0.11790059691596311</v>
      </c>
      <c r="L32" s="101">
        <v>5.99</v>
      </c>
      <c r="M32" s="101">
        <v>2.87</v>
      </c>
      <c r="N32" s="126">
        <v>46225.629807421305</v>
      </c>
      <c r="O32" s="126">
        <v>19734.12</v>
      </c>
      <c r="P32" s="125">
        <v>0.5208681135225376</v>
      </c>
      <c r="Q32" s="17">
        <v>6876.0</v>
      </c>
      <c r="R32" s="102">
        <v>1.0</v>
      </c>
      <c r="S32" s="101">
        <v>5.93013386566463</v>
      </c>
      <c r="T32" s="17" t="s">
        <v>127</v>
      </c>
      <c r="U32" s="105"/>
      <c r="V32" s="105"/>
      <c r="W32" s="105"/>
      <c r="X32" s="105"/>
      <c r="Y32" s="105"/>
      <c r="Z32" s="105"/>
    </row>
    <row r="33" ht="15.75" customHeight="1">
      <c r="A33" s="124" t="s">
        <v>141</v>
      </c>
      <c r="B33" s="17" t="s">
        <v>142</v>
      </c>
      <c r="C33" s="17" t="s">
        <v>47</v>
      </c>
      <c r="D33" s="17" t="s">
        <v>112</v>
      </c>
      <c r="E33" s="17" t="s">
        <v>74</v>
      </c>
      <c r="F33" s="106">
        <v>27312.190000000006</v>
      </c>
      <c r="G33" s="106">
        <v>24299.989999999983</v>
      </c>
      <c r="H33" s="17">
        <v>9168.0</v>
      </c>
      <c r="I33" s="17">
        <v>4071.0</v>
      </c>
      <c r="J33" s="125">
        <v>0.44404450261780104</v>
      </c>
      <c r="K33" s="125">
        <v>0.11028775063442453</v>
      </c>
      <c r="L33" s="101">
        <v>5.99</v>
      </c>
      <c r="M33" s="101">
        <v>3.05</v>
      </c>
      <c r="N33" s="126">
        <v>61507.776448047174</v>
      </c>
      <c r="O33" s="126">
        <v>27962.399999999998</v>
      </c>
      <c r="P33" s="125">
        <v>0.4908180300500835</v>
      </c>
      <c r="Q33" s="17">
        <v>9156.0</v>
      </c>
      <c r="R33" s="102">
        <v>1.001310615989515</v>
      </c>
      <c r="S33" s="101">
        <v>5.9690469172193525</v>
      </c>
      <c r="T33" s="17" t="s">
        <v>127</v>
      </c>
      <c r="U33" s="105"/>
      <c r="V33" s="105"/>
      <c r="W33" s="105"/>
      <c r="X33" s="105"/>
      <c r="Y33" s="105"/>
      <c r="Z33" s="105"/>
    </row>
    <row r="34" ht="15.75" customHeight="1">
      <c r="A34" s="124" t="s">
        <v>143</v>
      </c>
      <c r="B34" s="17" t="s">
        <v>144</v>
      </c>
      <c r="C34" s="17" t="s">
        <v>47</v>
      </c>
      <c r="D34" s="17" t="s">
        <v>145</v>
      </c>
      <c r="E34" s="17" t="s">
        <v>74</v>
      </c>
      <c r="F34" s="106">
        <v>8204.98999999999</v>
      </c>
      <c r="G34" s="106">
        <v>7220.49</v>
      </c>
      <c r="H34" s="17">
        <v>2106.0</v>
      </c>
      <c r="I34" s="17">
        <v>1191.0</v>
      </c>
      <c r="J34" s="125">
        <v>0.5655270655270656</v>
      </c>
      <c r="K34" s="125">
        <v>0.11998795854717581</v>
      </c>
      <c r="L34" s="101">
        <v>5.99</v>
      </c>
      <c r="M34" s="101">
        <v>2.91</v>
      </c>
      <c r="N34" s="126">
        <v>14508.571738035249</v>
      </c>
      <c r="O34" s="126">
        <v>6128.46</v>
      </c>
      <c r="P34" s="125">
        <v>0.5141903171953255</v>
      </c>
      <c r="Q34" s="17">
        <v>2136.0</v>
      </c>
      <c r="R34" s="102">
        <v>0.9859550561797753</v>
      </c>
      <c r="S34" s="101">
        <v>6.062544080604534</v>
      </c>
      <c r="T34" s="17" t="s">
        <v>127</v>
      </c>
      <c r="U34" s="105"/>
      <c r="V34" s="105"/>
      <c r="W34" s="105"/>
      <c r="X34" s="105"/>
      <c r="Y34" s="105"/>
      <c r="Z34" s="105"/>
    </row>
    <row r="35" ht="15.75" customHeight="1">
      <c r="A35" s="124" t="s">
        <v>146</v>
      </c>
      <c r="B35" s="17" t="s">
        <v>147</v>
      </c>
      <c r="C35" s="17" t="s">
        <v>47</v>
      </c>
      <c r="D35" s="17" t="s">
        <v>148</v>
      </c>
      <c r="E35" s="17" t="s">
        <v>74</v>
      </c>
      <c r="F35" s="106">
        <v>4971.879999999991</v>
      </c>
      <c r="G35" s="106">
        <v>4420.679999999998</v>
      </c>
      <c r="H35" s="17">
        <v>1224.0</v>
      </c>
      <c r="I35" s="17">
        <v>732.0</v>
      </c>
      <c r="J35" s="125">
        <v>0.5980392156862745</v>
      </c>
      <c r="K35" s="125">
        <v>0.11086349630320813</v>
      </c>
      <c r="L35" s="101">
        <v>5.99</v>
      </c>
      <c r="M35" s="101">
        <v>2.96</v>
      </c>
      <c r="N35" s="126">
        <v>8313.635409836052</v>
      </c>
      <c r="O35" s="126">
        <v>3623.04</v>
      </c>
      <c r="P35" s="125">
        <v>0.5058430717863105</v>
      </c>
      <c r="Q35" s="17">
        <v>1200.0</v>
      </c>
      <c r="R35" s="102">
        <v>1.02</v>
      </c>
      <c r="S35" s="101">
        <v>6.039180327868849</v>
      </c>
      <c r="T35" s="17" t="s">
        <v>127</v>
      </c>
      <c r="U35" s="105"/>
      <c r="V35" s="105"/>
      <c r="W35" s="105"/>
      <c r="X35" s="105"/>
      <c r="Y35" s="105"/>
      <c r="Z35" s="105"/>
    </row>
    <row r="36" ht="15.75" customHeight="1">
      <c r="A36" s="124" t="s">
        <v>149</v>
      </c>
      <c r="B36" s="17" t="s">
        <v>150</v>
      </c>
      <c r="C36" s="17" t="s">
        <v>47</v>
      </c>
      <c r="D36" s="17" t="s">
        <v>112</v>
      </c>
      <c r="E36" s="17" t="s">
        <v>74</v>
      </c>
      <c r="F36" s="106">
        <v>10077.299999999988</v>
      </c>
      <c r="G36" s="106">
        <v>8597.439999999999</v>
      </c>
      <c r="H36" s="17">
        <v>3384.0</v>
      </c>
      <c r="I36" s="17">
        <v>1390.0</v>
      </c>
      <c r="J36" s="125">
        <v>0.4107565011820331</v>
      </c>
      <c r="K36" s="125">
        <v>0.14685084298373485</v>
      </c>
      <c r="L36" s="101">
        <v>6.49</v>
      </c>
      <c r="M36" s="101">
        <v>3.15</v>
      </c>
      <c r="N36" s="126">
        <v>24533.513093525155</v>
      </c>
      <c r="O36" s="126">
        <v>10659.6</v>
      </c>
      <c r="P36" s="125">
        <v>0.514637904468413</v>
      </c>
      <c r="Q36" s="17">
        <v>3372.0</v>
      </c>
      <c r="R36" s="102">
        <v>1.00355871886121</v>
      </c>
      <c r="S36" s="101">
        <v>6.1852086330935245</v>
      </c>
      <c r="T36" s="17" t="s">
        <v>127</v>
      </c>
      <c r="U36" s="105"/>
      <c r="V36" s="105"/>
      <c r="W36" s="105"/>
      <c r="X36" s="105"/>
      <c r="Y36" s="105"/>
      <c r="Z36" s="105"/>
    </row>
    <row r="37" ht="15.75" customHeight="1">
      <c r="A37" s="124" t="s">
        <v>151</v>
      </c>
      <c r="B37" s="17" t="s">
        <v>152</v>
      </c>
      <c r="C37" s="17" t="s">
        <v>47</v>
      </c>
      <c r="D37" s="17" t="s">
        <v>148</v>
      </c>
      <c r="E37" s="17" t="s">
        <v>74</v>
      </c>
      <c r="F37" s="106">
        <v>2298.920000000002</v>
      </c>
      <c r="G37" s="106">
        <v>1998.1200000000003</v>
      </c>
      <c r="H37" s="17">
        <v>2280.0</v>
      </c>
      <c r="I37" s="17">
        <v>308.0</v>
      </c>
      <c r="J37" s="125">
        <v>0.13508771929824562</v>
      </c>
      <c r="K37" s="125">
        <v>0.13084404850973552</v>
      </c>
      <c r="L37" s="101">
        <v>6.49</v>
      </c>
      <c r="M37" s="101">
        <v>3.21</v>
      </c>
      <c r="N37" s="126">
        <v>17017.979220779234</v>
      </c>
      <c r="O37" s="126">
        <v>7318.8</v>
      </c>
      <c r="P37" s="125">
        <v>0.5053929121725732</v>
      </c>
      <c r="Q37" s="17">
        <v>2244.0</v>
      </c>
      <c r="R37" s="102">
        <v>1.0160427807486632</v>
      </c>
      <c r="S37" s="101">
        <v>6.487402597402599</v>
      </c>
      <c r="T37" s="17" t="s">
        <v>127</v>
      </c>
      <c r="U37" s="105"/>
      <c r="V37" s="105"/>
      <c r="W37" s="105"/>
      <c r="X37" s="105"/>
      <c r="Y37" s="105"/>
      <c r="Z37" s="105"/>
    </row>
    <row r="38" ht="15.75" customHeight="1">
      <c r="A38" s="124" t="s">
        <v>153</v>
      </c>
      <c r="B38" s="17" t="s">
        <v>154</v>
      </c>
      <c r="C38" s="17" t="s">
        <v>47</v>
      </c>
      <c r="D38" s="17" t="s">
        <v>112</v>
      </c>
      <c r="E38" s="17" t="s">
        <v>74</v>
      </c>
      <c r="F38" s="106">
        <v>12104.879999999994</v>
      </c>
      <c r="G38" s="106">
        <v>10457.279999999997</v>
      </c>
      <c r="H38" s="17">
        <v>2880.0</v>
      </c>
      <c r="I38" s="17">
        <v>1462.0</v>
      </c>
      <c r="J38" s="125">
        <v>0.5076388888888889</v>
      </c>
      <c r="K38" s="125">
        <v>0.1361103951464201</v>
      </c>
      <c r="L38" s="101">
        <v>6.99</v>
      </c>
      <c r="M38" s="101">
        <v>3.52</v>
      </c>
      <c r="N38" s="126">
        <v>23845.45444596442</v>
      </c>
      <c r="O38" s="126">
        <v>10137.6</v>
      </c>
      <c r="P38" s="125">
        <v>0.49642346208869814</v>
      </c>
      <c r="Q38" s="17">
        <v>2832.0</v>
      </c>
      <c r="R38" s="102">
        <v>1.0169491525423728</v>
      </c>
      <c r="S38" s="101">
        <v>7.1527222982216125</v>
      </c>
      <c r="T38" s="17" t="s">
        <v>127</v>
      </c>
      <c r="U38" s="105"/>
      <c r="V38" s="105"/>
      <c r="W38" s="105"/>
      <c r="X38" s="105"/>
      <c r="Y38" s="105"/>
      <c r="Z38" s="105"/>
    </row>
    <row r="39" ht="15.75" customHeight="1">
      <c r="A39" s="124" t="s">
        <v>155</v>
      </c>
      <c r="B39" s="17" t="s">
        <v>156</v>
      </c>
      <c r="C39" s="17" t="s">
        <v>47</v>
      </c>
      <c r="D39" s="17" t="s">
        <v>112</v>
      </c>
      <c r="E39" s="17" t="s">
        <v>74</v>
      </c>
      <c r="F39" s="106">
        <v>34768.14</v>
      </c>
      <c r="G39" s="106">
        <v>30474.53999999999</v>
      </c>
      <c r="H39" s="17">
        <v>11040.0</v>
      </c>
      <c r="I39" s="17">
        <v>5024.0</v>
      </c>
      <c r="J39" s="125">
        <v>0.45507246376811594</v>
      </c>
      <c r="K39" s="125">
        <v>0.1234923697385022</v>
      </c>
      <c r="L39" s="101">
        <v>5.99</v>
      </c>
      <c r="M39" s="101">
        <v>2.9</v>
      </c>
      <c r="N39" s="126">
        <v>76401.32675159235</v>
      </c>
      <c r="O39" s="126">
        <v>32016.0</v>
      </c>
      <c r="P39" s="125">
        <v>0.5158597662771286</v>
      </c>
      <c r="Q39" s="17">
        <v>10692.0</v>
      </c>
      <c r="R39" s="102">
        <v>1.0325476992143658</v>
      </c>
      <c r="S39" s="101">
        <v>6.065792197452227</v>
      </c>
      <c r="T39" s="17" t="s">
        <v>127</v>
      </c>
      <c r="U39" s="105"/>
      <c r="V39" s="105"/>
      <c r="W39" s="105"/>
      <c r="X39" s="105"/>
      <c r="Y39" s="105"/>
      <c r="Z39" s="105"/>
    </row>
    <row r="40" ht="15.75" customHeight="1">
      <c r="A40" s="124" t="s">
        <v>157</v>
      </c>
      <c r="B40" s="17" t="s">
        <v>158</v>
      </c>
      <c r="C40" s="17" t="s">
        <v>47</v>
      </c>
      <c r="D40" s="17" t="s">
        <v>145</v>
      </c>
      <c r="E40" s="17" t="s">
        <v>74</v>
      </c>
      <c r="F40" s="106">
        <v>7293.259999999981</v>
      </c>
      <c r="G40" s="106">
        <v>6493.259999999996</v>
      </c>
      <c r="H40" s="17">
        <v>1824.0</v>
      </c>
      <c r="I40" s="17">
        <v>1074.0</v>
      </c>
      <c r="J40" s="125">
        <v>0.5888157894736842</v>
      </c>
      <c r="K40" s="125">
        <v>0.10969031681305585</v>
      </c>
      <c r="L40" s="101">
        <v>5.99</v>
      </c>
      <c r="M40" s="101">
        <v>3.02</v>
      </c>
      <c r="N40" s="126">
        <v>12386.318659217844</v>
      </c>
      <c r="O40" s="126">
        <v>5508.4800000000005</v>
      </c>
      <c r="P40" s="125">
        <v>0.4958263772954925</v>
      </c>
      <c r="Q40" s="17">
        <v>1800.0</v>
      </c>
      <c r="R40" s="102">
        <v>1.0133333333333334</v>
      </c>
      <c r="S40" s="101">
        <v>6.045865921787706</v>
      </c>
      <c r="T40" s="17" t="s">
        <v>127</v>
      </c>
      <c r="U40" s="105"/>
      <c r="V40" s="105"/>
      <c r="W40" s="105"/>
      <c r="X40" s="105"/>
      <c r="Y40" s="105"/>
      <c r="Z40" s="105"/>
    </row>
    <row r="41" ht="15.75" customHeight="1">
      <c r="A41" s="124" t="s">
        <v>159</v>
      </c>
      <c r="B41" s="17" t="s">
        <v>160</v>
      </c>
      <c r="C41" s="17" t="s">
        <v>47</v>
      </c>
      <c r="D41" s="17" t="s">
        <v>112</v>
      </c>
      <c r="E41" s="17" t="s">
        <v>74</v>
      </c>
      <c r="F41" s="106">
        <v>15924.37999999999</v>
      </c>
      <c r="G41" s="106">
        <v>13989.979999999994</v>
      </c>
      <c r="H41" s="17">
        <v>5316.0</v>
      </c>
      <c r="I41" s="17">
        <v>2692.0</v>
      </c>
      <c r="J41" s="125">
        <v>0.5063957863054929</v>
      </c>
      <c r="K41" s="125">
        <v>0.121474117045687</v>
      </c>
      <c r="L41" s="101">
        <v>4.99</v>
      </c>
      <c r="M41" s="101">
        <v>2.47</v>
      </c>
      <c r="N41" s="126">
        <v>31446.50968796432</v>
      </c>
      <c r="O41" s="126">
        <v>13130.52</v>
      </c>
      <c r="P41" s="125">
        <v>0.5050100200400801</v>
      </c>
      <c r="Q41" s="17">
        <v>5220.0</v>
      </c>
      <c r="R41" s="102">
        <v>1.0183908045977013</v>
      </c>
      <c r="S41" s="101">
        <v>5.196872213967309</v>
      </c>
      <c r="T41" s="17" t="s">
        <v>127</v>
      </c>
      <c r="U41" s="105"/>
      <c r="V41" s="105"/>
      <c r="W41" s="105"/>
      <c r="X41" s="105"/>
      <c r="Y41" s="105"/>
      <c r="Z41" s="105"/>
    </row>
    <row r="42" ht="15.75" customHeight="1">
      <c r="A42" s="124" t="s">
        <v>161</v>
      </c>
      <c r="B42" s="17" t="s">
        <v>162</v>
      </c>
      <c r="C42" s="17" t="s">
        <v>47</v>
      </c>
      <c r="D42" s="17" t="s">
        <v>145</v>
      </c>
      <c r="E42" s="17" t="s">
        <v>74</v>
      </c>
      <c r="F42" s="106">
        <v>17494.399999999994</v>
      </c>
      <c r="G42" s="106">
        <v>15352.799999999992</v>
      </c>
      <c r="H42" s="17">
        <v>4296.0</v>
      </c>
      <c r="I42" s="17">
        <v>2304.0</v>
      </c>
      <c r="J42" s="125">
        <v>0.5363128491620112</v>
      </c>
      <c r="K42" s="125">
        <v>0.12241631607828807</v>
      </c>
      <c r="L42" s="101">
        <v>6.49</v>
      </c>
      <c r="M42" s="101">
        <v>3.27</v>
      </c>
      <c r="N42" s="126">
        <v>32619.766666666656</v>
      </c>
      <c r="O42" s="126">
        <v>14047.92</v>
      </c>
      <c r="P42" s="125">
        <v>0.49614791987673346</v>
      </c>
      <c r="Q42" s="17">
        <v>4264.0</v>
      </c>
      <c r="R42" s="102">
        <v>1.0075046904315197</v>
      </c>
      <c r="S42" s="101">
        <v>6.663541666666664</v>
      </c>
      <c r="T42" s="17" t="s">
        <v>127</v>
      </c>
      <c r="U42" s="105"/>
      <c r="V42" s="105"/>
      <c r="W42" s="105"/>
      <c r="X42" s="105"/>
      <c r="Y42" s="105"/>
      <c r="Z42" s="105"/>
    </row>
    <row r="43" ht="15.75" customHeight="1">
      <c r="A43" s="124" t="s">
        <v>163</v>
      </c>
      <c r="B43" s="17" t="s">
        <v>164</v>
      </c>
      <c r="C43" s="17" t="s">
        <v>47</v>
      </c>
      <c r="D43" s="17" t="s">
        <v>112</v>
      </c>
      <c r="E43" s="17" t="s">
        <v>74</v>
      </c>
      <c r="F43" s="106">
        <v>5514.880000000001</v>
      </c>
      <c r="G43" s="106">
        <v>4906.480000000003</v>
      </c>
      <c r="H43" s="17">
        <v>2400.0</v>
      </c>
      <c r="I43" s="17">
        <v>662.0</v>
      </c>
      <c r="J43" s="125">
        <v>0.2758333333333333</v>
      </c>
      <c r="K43" s="125">
        <v>0.11031971683880659</v>
      </c>
      <c r="L43" s="101">
        <v>7.49</v>
      </c>
      <c r="M43" s="101">
        <v>3.59</v>
      </c>
      <c r="N43" s="126">
        <v>19993.522658610273</v>
      </c>
      <c r="O43" s="126">
        <v>8616.0</v>
      </c>
      <c r="P43" s="125">
        <v>0.520694259012016</v>
      </c>
      <c r="Q43" s="17">
        <v>2340.0</v>
      </c>
      <c r="R43" s="102">
        <v>1.0256410256410255</v>
      </c>
      <c r="S43" s="101">
        <v>7.41160120845922</v>
      </c>
      <c r="T43" s="17" t="s">
        <v>127</v>
      </c>
      <c r="U43" s="105"/>
      <c r="V43" s="105"/>
      <c r="W43" s="105"/>
      <c r="X43" s="105"/>
      <c r="Y43" s="105"/>
      <c r="Z43" s="105"/>
    </row>
    <row r="44" ht="15.75" customHeight="1">
      <c r="A44" s="124" t="s">
        <v>165</v>
      </c>
      <c r="B44" s="17" t="s">
        <v>166</v>
      </c>
      <c r="C44" s="17" t="s">
        <v>47</v>
      </c>
      <c r="D44" s="17" t="s">
        <v>112</v>
      </c>
      <c r="E44" s="17" t="s">
        <v>74</v>
      </c>
      <c r="F44" s="106">
        <v>4565.05</v>
      </c>
      <c r="G44" s="106">
        <v>4007.050000000003</v>
      </c>
      <c r="H44" s="17">
        <v>2388.0</v>
      </c>
      <c r="I44" s="17">
        <v>545.0</v>
      </c>
      <c r="J44" s="125">
        <v>0.2282244556113903</v>
      </c>
      <c r="K44" s="125">
        <v>0.12223305330719214</v>
      </c>
      <c r="L44" s="101">
        <v>7.49</v>
      </c>
      <c r="M44" s="101">
        <v>3.7</v>
      </c>
      <c r="N44" s="126">
        <v>20002.4576146789</v>
      </c>
      <c r="O44" s="126">
        <v>8835.6</v>
      </c>
      <c r="P44" s="125">
        <v>0.5060080106809078</v>
      </c>
      <c r="Q44" s="17">
        <v>2352.0</v>
      </c>
      <c r="R44" s="102">
        <v>1.0153061224489797</v>
      </c>
      <c r="S44" s="101">
        <v>7.352385321100923</v>
      </c>
      <c r="T44" s="17" t="s">
        <v>127</v>
      </c>
      <c r="U44" s="105"/>
      <c r="V44" s="105"/>
      <c r="W44" s="105"/>
      <c r="X44" s="105"/>
      <c r="Y44" s="105"/>
      <c r="Z44" s="105"/>
    </row>
    <row r="45" ht="15.75" customHeight="1">
      <c r="A45" s="124" t="s">
        <v>167</v>
      </c>
      <c r="B45" s="17" t="s">
        <v>168</v>
      </c>
      <c r="C45" s="17" t="s">
        <v>47</v>
      </c>
      <c r="D45" s="17" t="s">
        <v>112</v>
      </c>
      <c r="E45" s="17" t="s">
        <v>74</v>
      </c>
      <c r="F45" s="106">
        <v>8623.169999999991</v>
      </c>
      <c r="G45" s="106">
        <v>7475.9699999999975</v>
      </c>
      <c r="H45" s="17">
        <v>5196.0</v>
      </c>
      <c r="I45" s="17">
        <v>1233.0</v>
      </c>
      <c r="J45" s="125">
        <v>0.23729792147806006</v>
      </c>
      <c r="K45" s="125">
        <v>0.13303692261662414</v>
      </c>
      <c r="L45" s="101">
        <v>5.99</v>
      </c>
      <c r="M45" s="101">
        <v>2.93</v>
      </c>
      <c r="N45" s="126">
        <v>36339.0035036496</v>
      </c>
      <c r="O45" s="126">
        <v>15224.28</v>
      </c>
      <c r="P45" s="125">
        <v>0.5108514190317195</v>
      </c>
      <c r="Q45" s="17">
        <v>5280.0</v>
      </c>
      <c r="R45" s="102">
        <v>0.9840909090909091</v>
      </c>
      <c r="S45" s="101">
        <v>6.063236009732358</v>
      </c>
      <c r="T45" s="17" t="s">
        <v>127</v>
      </c>
      <c r="U45" s="105"/>
      <c r="V45" s="105"/>
      <c r="W45" s="105"/>
      <c r="X45" s="105"/>
      <c r="Y45" s="105"/>
      <c r="Z45" s="105"/>
    </row>
    <row r="46" ht="15.75" customHeight="1">
      <c r="A46" s="124" t="s">
        <v>169</v>
      </c>
      <c r="B46" s="17" t="s">
        <v>170</v>
      </c>
      <c r="C46" s="17" t="s">
        <v>47</v>
      </c>
      <c r="D46" s="17" t="s">
        <v>112</v>
      </c>
      <c r="E46" s="17" t="s">
        <v>74</v>
      </c>
      <c r="F46" s="106">
        <v>4517.959999999997</v>
      </c>
      <c r="G46" s="106">
        <v>4137.959999999999</v>
      </c>
      <c r="H46" s="17">
        <v>2496.0</v>
      </c>
      <c r="I46" s="17">
        <v>684.0</v>
      </c>
      <c r="J46" s="125">
        <v>0.27403846153846156</v>
      </c>
      <c r="K46" s="125">
        <v>0.08410875704964149</v>
      </c>
      <c r="L46" s="101">
        <v>5.99</v>
      </c>
      <c r="M46" s="101">
        <v>2.96</v>
      </c>
      <c r="N46" s="126">
        <v>16486.59087719297</v>
      </c>
      <c r="O46" s="126">
        <v>7388.16</v>
      </c>
      <c r="P46" s="125">
        <v>0.5058430717863105</v>
      </c>
      <c r="Q46" s="17">
        <v>2472.0</v>
      </c>
      <c r="R46" s="102">
        <v>1.0097087378640777</v>
      </c>
      <c r="S46" s="101">
        <v>6.049649122807017</v>
      </c>
      <c r="T46" s="17" t="s">
        <v>127</v>
      </c>
      <c r="U46" s="105"/>
      <c r="V46" s="105"/>
      <c r="W46" s="105"/>
      <c r="X46" s="105"/>
      <c r="Y46" s="105"/>
      <c r="Z46" s="105"/>
    </row>
    <row r="47" ht="15.75" customHeight="1">
      <c r="A47" s="124" t="s">
        <v>171</v>
      </c>
      <c r="B47" s="17" t="s">
        <v>172</v>
      </c>
      <c r="C47" s="17" t="s">
        <v>47</v>
      </c>
      <c r="D47" s="17" t="s">
        <v>145</v>
      </c>
      <c r="E47" s="17" t="s">
        <v>74</v>
      </c>
      <c r="F47" s="106">
        <v>20351.049999999967</v>
      </c>
      <c r="G47" s="106">
        <v>17899.749999999985</v>
      </c>
      <c r="H47" s="17">
        <v>8292.0</v>
      </c>
      <c r="I47" s="17">
        <v>2525.0</v>
      </c>
      <c r="J47" s="125">
        <v>0.3045103714423541</v>
      </c>
      <c r="K47" s="125">
        <v>0.12045078755150151</v>
      </c>
      <c r="L47" s="101">
        <v>6.99</v>
      </c>
      <c r="M47" s="101">
        <v>3.52</v>
      </c>
      <c r="N47" s="126">
        <v>66832.04221782167</v>
      </c>
      <c r="O47" s="126">
        <v>29187.84</v>
      </c>
      <c r="P47" s="125">
        <v>0.49642346208869814</v>
      </c>
      <c r="Q47" s="17">
        <v>8238.0</v>
      </c>
      <c r="R47" s="102">
        <v>1.0065549890750183</v>
      </c>
      <c r="S47" s="101">
        <v>7.089009900990093</v>
      </c>
      <c r="T47" s="17" t="s">
        <v>127</v>
      </c>
      <c r="U47" s="105"/>
      <c r="V47" s="105"/>
      <c r="W47" s="105"/>
      <c r="X47" s="105"/>
      <c r="Y47" s="105"/>
      <c r="Z47" s="105"/>
    </row>
    <row r="48" ht="15.75" customHeight="1">
      <c r="A48" s="124" t="s">
        <v>173</v>
      </c>
      <c r="B48" s="17" t="s">
        <v>174</v>
      </c>
      <c r="C48" s="17" t="s">
        <v>47</v>
      </c>
      <c r="D48" s="17" t="s">
        <v>148</v>
      </c>
      <c r="E48" s="17" t="s">
        <v>74</v>
      </c>
      <c r="F48" s="106">
        <v>14493.359999999991</v>
      </c>
      <c r="G48" s="106">
        <v>12448.959999999997</v>
      </c>
      <c r="H48" s="17">
        <v>1592.0</v>
      </c>
      <c r="I48" s="17">
        <v>805.0</v>
      </c>
      <c r="J48" s="125">
        <v>0.5056532663316583</v>
      </c>
      <c r="K48" s="125">
        <v>0.1410576981459093</v>
      </c>
      <c r="L48" s="101">
        <v>14.99</v>
      </c>
      <c r="M48" s="101">
        <v>7.56</v>
      </c>
      <c r="N48" s="126">
        <v>28662.6448695652</v>
      </c>
      <c r="O48" s="126">
        <v>12035.519999999999</v>
      </c>
      <c r="P48" s="125">
        <v>0.4956637758505671</v>
      </c>
      <c r="Q48" s="17">
        <v>1556.0</v>
      </c>
      <c r="R48" s="102">
        <v>1.0231362467866323</v>
      </c>
      <c r="S48" s="101">
        <v>15.464546583850929</v>
      </c>
      <c r="T48" s="17" t="s">
        <v>127</v>
      </c>
      <c r="U48" s="105"/>
      <c r="V48" s="105"/>
      <c r="W48" s="105"/>
      <c r="X48" s="105"/>
      <c r="Y48" s="105"/>
      <c r="Z48" s="105"/>
    </row>
    <row r="49" ht="15.75" customHeight="1">
      <c r="A49" s="124" t="s">
        <v>175</v>
      </c>
      <c r="B49" s="17" t="s">
        <v>176</v>
      </c>
      <c r="C49" s="17" t="s">
        <v>47</v>
      </c>
      <c r="D49" s="17" t="s">
        <v>148</v>
      </c>
      <c r="E49" s="17" t="s">
        <v>74</v>
      </c>
      <c r="F49" s="106">
        <v>5801.93</v>
      </c>
      <c r="G49" s="106">
        <v>5074.23</v>
      </c>
      <c r="H49" s="17">
        <v>1620.0</v>
      </c>
      <c r="I49" s="17">
        <v>682.0</v>
      </c>
      <c r="J49" s="125">
        <v>0.42098765432098767</v>
      </c>
      <c r="K49" s="125">
        <v>0.12542378139688015</v>
      </c>
      <c r="L49" s="101">
        <v>6.99</v>
      </c>
      <c r="M49" s="101">
        <v>3.66</v>
      </c>
      <c r="N49" s="126">
        <v>13781.710557184751</v>
      </c>
      <c r="O49" s="126">
        <v>5929.2</v>
      </c>
      <c r="P49" s="125">
        <v>0.47639484978540775</v>
      </c>
      <c r="Q49" s="17">
        <v>1620.0</v>
      </c>
      <c r="R49" s="102">
        <v>1.0</v>
      </c>
      <c r="S49" s="101">
        <v>7.440219941348973</v>
      </c>
      <c r="T49" s="17" t="s">
        <v>127</v>
      </c>
      <c r="U49" s="105"/>
      <c r="V49" s="105"/>
      <c r="W49" s="105"/>
      <c r="X49" s="105"/>
      <c r="Y49" s="105"/>
      <c r="Z49" s="105"/>
    </row>
    <row r="50" ht="15.75" customHeight="1">
      <c r="A50" s="124" t="s">
        <v>177</v>
      </c>
      <c r="B50" s="17" t="s">
        <v>178</v>
      </c>
      <c r="C50" s="17" t="s">
        <v>47</v>
      </c>
      <c r="D50" s="17" t="s">
        <v>145</v>
      </c>
      <c r="E50" s="17" t="s">
        <v>74</v>
      </c>
      <c r="F50" s="106">
        <v>8084.909999999997</v>
      </c>
      <c r="G50" s="106">
        <v>7110.629999999998</v>
      </c>
      <c r="H50" s="17">
        <v>5772.0</v>
      </c>
      <c r="I50" s="17">
        <v>1372.0</v>
      </c>
      <c r="J50" s="125">
        <v>0.2376992376992377</v>
      </c>
      <c r="K50" s="125">
        <v>0.1205059796584006</v>
      </c>
      <c r="L50" s="101">
        <v>4.99</v>
      </c>
      <c r="M50" s="101">
        <v>2.38</v>
      </c>
      <c r="N50" s="126">
        <v>34013.19279883381</v>
      </c>
      <c r="O50" s="126">
        <v>13737.359999999999</v>
      </c>
      <c r="P50" s="125">
        <v>0.5230460921843688</v>
      </c>
      <c r="Q50" s="17">
        <v>5748.0</v>
      </c>
      <c r="R50" s="102">
        <v>1.0041753653444676</v>
      </c>
      <c r="S50" s="101">
        <v>5.182674927113702</v>
      </c>
      <c r="T50" s="17" t="s">
        <v>127</v>
      </c>
      <c r="U50" s="105"/>
      <c r="V50" s="105"/>
      <c r="W50" s="105"/>
      <c r="X50" s="105"/>
      <c r="Y50" s="105"/>
      <c r="Z50" s="105"/>
    </row>
    <row r="51" ht="15.75" customHeight="1">
      <c r="A51" s="124" t="s">
        <v>179</v>
      </c>
      <c r="B51" s="17" t="s">
        <v>180</v>
      </c>
      <c r="C51" s="17" t="s">
        <v>47</v>
      </c>
      <c r="D51" s="17" t="s">
        <v>112</v>
      </c>
      <c r="E51" s="17" t="s">
        <v>74</v>
      </c>
      <c r="F51" s="106">
        <v>17219.999999999993</v>
      </c>
      <c r="G51" s="106">
        <v>15490.499999999993</v>
      </c>
      <c r="H51" s="17">
        <v>3516.0</v>
      </c>
      <c r="I51" s="17">
        <v>1700.0</v>
      </c>
      <c r="J51" s="125">
        <v>0.48350398179749715</v>
      </c>
      <c r="K51" s="125">
        <v>0.10043554006968647</v>
      </c>
      <c r="L51" s="101">
        <v>8.99</v>
      </c>
      <c r="M51" s="101">
        <v>4.62</v>
      </c>
      <c r="N51" s="126">
        <v>35615.011764705865</v>
      </c>
      <c r="O51" s="126">
        <v>16243.92</v>
      </c>
      <c r="P51" s="125">
        <v>0.4860956618464961</v>
      </c>
      <c r="Q51" s="17">
        <v>3564.0</v>
      </c>
      <c r="R51" s="102">
        <v>0.9865319865319865</v>
      </c>
      <c r="S51" s="101">
        <v>9.112058823529408</v>
      </c>
      <c r="T51" s="17" t="s">
        <v>127</v>
      </c>
      <c r="U51" s="105"/>
      <c r="V51" s="105"/>
      <c r="W51" s="105"/>
      <c r="X51" s="105"/>
      <c r="Y51" s="105"/>
      <c r="Z51" s="105"/>
    </row>
    <row r="52" ht="15.75" customHeight="1">
      <c r="A52" s="124" t="s">
        <v>181</v>
      </c>
      <c r="B52" s="17" t="s">
        <v>182</v>
      </c>
      <c r="C52" s="17" t="s">
        <v>47</v>
      </c>
      <c r="D52" s="17" t="s">
        <v>112</v>
      </c>
      <c r="E52" s="17" t="s">
        <v>74</v>
      </c>
      <c r="F52" s="106">
        <v>5836.439999999994</v>
      </c>
      <c r="G52" s="106">
        <v>4729.439999999998</v>
      </c>
      <c r="H52" s="17">
        <v>1728.0</v>
      </c>
      <c r="I52" s="17">
        <v>434.0</v>
      </c>
      <c r="J52" s="125">
        <v>0.2511574074074074</v>
      </c>
      <c r="K52" s="125">
        <v>0.18967041552727304</v>
      </c>
      <c r="L52" s="101">
        <v>10.99</v>
      </c>
      <c r="M52" s="101">
        <v>5.42</v>
      </c>
      <c r="N52" s="126">
        <v>23238.17585253454</v>
      </c>
      <c r="O52" s="126">
        <v>9365.76</v>
      </c>
      <c r="P52" s="125">
        <v>0.5068243858052776</v>
      </c>
      <c r="Q52" s="17">
        <v>1716.0</v>
      </c>
      <c r="R52" s="102">
        <v>1.006993006993007</v>
      </c>
      <c r="S52" s="101">
        <v>10.897327188940087</v>
      </c>
      <c r="T52" s="17" t="s">
        <v>183</v>
      </c>
      <c r="U52" s="105"/>
      <c r="V52" s="105"/>
      <c r="W52" s="105"/>
      <c r="X52" s="105"/>
      <c r="Y52" s="105"/>
      <c r="Z52" s="105"/>
    </row>
    <row r="53" ht="15.75" customHeight="1">
      <c r="A53" s="124" t="s">
        <v>184</v>
      </c>
      <c r="B53" s="17" t="s">
        <v>185</v>
      </c>
      <c r="C53" s="17" t="s">
        <v>47</v>
      </c>
      <c r="D53" s="17" t="s">
        <v>73</v>
      </c>
      <c r="E53" s="17" t="s">
        <v>74</v>
      </c>
      <c r="F53" s="106">
        <v>8286.99999999998</v>
      </c>
      <c r="G53" s="106">
        <v>7342.999999999998</v>
      </c>
      <c r="H53" s="17">
        <v>1788.0</v>
      </c>
      <c r="I53" s="17">
        <v>1220.0</v>
      </c>
      <c r="J53" s="125">
        <v>0.6823266219239373</v>
      </c>
      <c r="K53" s="125">
        <v>0.11391335827199034</v>
      </c>
      <c r="L53" s="101">
        <v>5.99</v>
      </c>
      <c r="M53" s="101">
        <v>3.02</v>
      </c>
      <c r="N53" s="126">
        <v>12145.209836065544</v>
      </c>
      <c r="O53" s="126">
        <v>5399.76</v>
      </c>
      <c r="P53" s="125">
        <v>0.4958263772954925</v>
      </c>
      <c r="Q53" s="17">
        <v>1800.0</v>
      </c>
      <c r="R53" s="102">
        <v>0.9933333333333333</v>
      </c>
      <c r="S53" s="101">
        <v>6.018852459016392</v>
      </c>
      <c r="T53" s="17" t="s">
        <v>75</v>
      </c>
      <c r="U53" s="105"/>
      <c r="V53" s="105"/>
      <c r="W53" s="105"/>
      <c r="X53" s="105"/>
      <c r="Y53" s="105"/>
      <c r="Z53" s="105"/>
    </row>
    <row r="54" ht="15.75" customHeight="1">
      <c r="A54" s="124" t="s">
        <v>186</v>
      </c>
      <c r="B54" s="17" t="s">
        <v>187</v>
      </c>
      <c r="C54" s="17" t="s">
        <v>47</v>
      </c>
      <c r="D54" s="17" t="s">
        <v>148</v>
      </c>
      <c r="E54" s="17" t="s">
        <v>74</v>
      </c>
      <c r="F54" s="106">
        <v>15146.899999999992</v>
      </c>
      <c r="G54" s="106">
        <v>13354.899999999992</v>
      </c>
      <c r="H54" s="17">
        <v>4788.0</v>
      </c>
      <c r="I54" s="17">
        <v>1310.0</v>
      </c>
      <c r="J54" s="125">
        <v>0.27360066833751046</v>
      </c>
      <c r="K54" s="125">
        <v>0.11830803662795697</v>
      </c>
      <c r="L54" s="101">
        <v>9.99</v>
      </c>
      <c r="M54" s="101">
        <v>4.94</v>
      </c>
      <c r="N54" s="126">
        <v>55361.34137404577</v>
      </c>
      <c r="O54" s="126">
        <v>23652.72</v>
      </c>
      <c r="P54" s="125">
        <v>0.5055055055055054</v>
      </c>
      <c r="Q54" s="17">
        <v>4764.0</v>
      </c>
      <c r="R54" s="102">
        <v>1.0050377833753148</v>
      </c>
      <c r="S54" s="101">
        <v>10.19458015267175</v>
      </c>
      <c r="T54" s="17" t="s">
        <v>127</v>
      </c>
      <c r="U54" s="105"/>
      <c r="V54" s="105"/>
      <c r="W54" s="105"/>
      <c r="X54" s="105"/>
      <c r="Y54" s="105"/>
      <c r="Z54" s="105"/>
    </row>
    <row r="55" ht="15.75" customHeight="1">
      <c r="A55" s="124" t="s">
        <v>188</v>
      </c>
      <c r="B55" s="17" t="s">
        <v>189</v>
      </c>
      <c r="C55" s="17" t="s">
        <v>47</v>
      </c>
      <c r="D55" s="17" t="s">
        <v>148</v>
      </c>
      <c r="E55" s="17" t="s">
        <v>74</v>
      </c>
      <c r="F55" s="106">
        <v>3969.8099999999977</v>
      </c>
      <c r="G55" s="106">
        <v>3426.4100000000008</v>
      </c>
      <c r="H55" s="17">
        <v>2160.0</v>
      </c>
      <c r="I55" s="17">
        <v>319.0</v>
      </c>
      <c r="J55" s="125">
        <v>0.1476851851851852</v>
      </c>
      <c r="K55" s="125">
        <v>0.13688312538887182</v>
      </c>
      <c r="L55" s="101">
        <v>10.99</v>
      </c>
      <c r="M55" s="101">
        <v>5.2</v>
      </c>
      <c r="N55" s="126">
        <v>26880.218181818163</v>
      </c>
      <c r="O55" s="126">
        <v>11232.0</v>
      </c>
      <c r="P55" s="125">
        <v>0.5268425841674249</v>
      </c>
      <c r="Q55" s="17">
        <v>2148.0</v>
      </c>
      <c r="R55" s="102">
        <v>1.005586592178771</v>
      </c>
      <c r="S55" s="101">
        <v>10.741097178683388</v>
      </c>
      <c r="T55" s="17" t="s">
        <v>127</v>
      </c>
      <c r="U55" s="105"/>
      <c r="V55" s="105"/>
      <c r="W55" s="105"/>
      <c r="X55" s="105"/>
      <c r="Y55" s="105"/>
      <c r="Z55" s="105"/>
    </row>
    <row r="56" ht="15.75" customHeight="1">
      <c r="A56" s="124" t="s">
        <v>190</v>
      </c>
      <c r="B56" s="17" t="s">
        <v>191</v>
      </c>
      <c r="C56" s="17" t="s">
        <v>47</v>
      </c>
      <c r="D56" s="17" t="s">
        <v>145</v>
      </c>
      <c r="E56" s="17" t="s">
        <v>74</v>
      </c>
      <c r="F56" s="106">
        <v>18468.769999999982</v>
      </c>
      <c r="G56" s="106">
        <v>16092.879999999986</v>
      </c>
      <c r="H56" s="17">
        <v>3162.0</v>
      </c>
      <c r="I56" s="17">
        <v>2061.0</v>
      </c>
      <c r="J56" s="125">
        <v>0.6518026565464896</v>
      </c>
      <c r="K56" s="125">
        <v>0.1286436508765878</v>
      </c>
      <c r="L56" s="101">
        <v>7.49</v>
      </c>
      <c r="M56" s="101">
        <v>3.62</v>
      </c>
      <c r="N56" s="126">
        <v>28334.910596797643</v>
      </c>
      <c r="O56" s="126">
        <v>11446.44</v>
      </c>
      <c r="P56" s="125">
        <v>0.5166889185580774</v>
      </c>
      <c r="Q56" s="17">
        <v>3060.0</v>
      </c>
      <c r="R56" s="102">
        <v>1.0333333333333334</v>
      </c>
      <c r="S56" s="101">
        <v>7.8082872392042635</v>
      </c>
      <c r="T56" s="17" t="s">
        <v>127</v>
      </c>
      <c r="U56" s="105"/>
      <c r="V56" s="105"/>
      <c r="W56" s="105"/>
      <c r="X56" s="105"/>
      <c r="Y56" s="105"/>
      <c r="Z56" s="105"/>
    </row>
    <row r="57" ht="15.75" customHeight="1">
      <c r="A57" s="124" t="s">
        <v>192</v>
      </c>
      <c r="B57" s="17" t="s">
        <v>193</v>
      </c>
      <c r="C57" s="17" t="s">
        <v>47</v>
      </c>
      <c r="D57" s="17" t="s">
        <v>148</v>
      </c>
      <c r="E57" s="17" t="s">
        <v>74</v>
      </c>
      <c r="F57" s="106">
        <v>11143.719999999994</v>
      </c>
      <c r="G57" s="106">
        <v>9547.719999999994</v>
      </c>
      <c r="H57" s="17">
        <v>1180.0</v>
      </c>
      <c r="I57" s="17">
        <v>608.0</v>
      </c>
      <c r="J57" s="125">
        <v>0.5152542372881356</v>
      </c>
      <c r="K57" s="125">
        <v>0.1432196788864043</v>
      </c>
      <c r="L57" s="101">
        <v>14.99</v>
      </c>
      <c r="M57" s="101">
        <v>7.86</v>
      </c>
      <c r="N57" s="126">
        <v>21627.6144736842</v>
      </c>
      <c r="O57" s="126">
        <v>9274.800000000001</v>
      </c>
      <c r="P57" s="125">
        <v>0.47565043362241494</v>
      </c>
      <c r="Q57" s="17">
        <v>1172.0</v>
      </c>
      <c r="R57" s="102">
        <v>1.006825938566553</v>
      </c>
      <c r="S57" s="101">
        <v>15.703486842105253</v>
      </c>
      <c r="T57" s="17" t="s">
        <v>127</v>
      </c>
      <c r="U57" s="105"/>
      <c r="V57" s="105"/>
      <c r="W57" s="105"/>
      <c r="X57" s="105"/>
      <c r="Y57" s="105"/>
      <c r="Z57" s="105"/>
    </row>
    <row r="58" ht="15.75" customHeight="1">
      <c r="A58" s="124" t="s">
        <v>194</v>
      </c>
      <c r="B58" s="17" t="s">
        <v>195</v>
      </c>
      <c r="C58" s="17" t="s">
        <v>47</v>
      </c>
      <c r="D58" s="17" t="s">
        <v>196</v>
      </c>
      <c r="E58" s="17" t="s">
        <v>74</v>
      </c>
      <c r="F58" s="106">
        <v>18823.13999999997</v>
      </c>
      <c r="G58" s="106">
        <v>16770.739999999994</v>
      </c>
      <c r="H58" s="17">
        <v>3272.0</v>
      </c>
      <c r="I58" s="17">
        <v>1636.0</v>
      </c>
      <c r="J58" s="125">
        <v>0.5</v>
      </c>
      <c r="K58" s="125">
        <v>0.10903600568236649</v>
      </c>
      <c r="L58" s="101">
        <v>9.99</v>
      </c>
      <c r="M58" s="101">
        <v>4.94</v>
      </c>
      <c r="N58" s="126">
        <v>37646.27999999994</v>
      </c>
      <c r="O58" s="126">
        <v>16163.680000000002</v>
      </c>
      <c r="P58" s="125">
        <v>0.5055055055055054</v>
      </c>
      <c r="Q58" s="17">
        <v>3272.0</v>
      </c>
      <c r="R58" s="102">
        <v>1.0</v>
      </c>
      <c r="S58" s="101">
        <v>10.251063569682149</v>
      </c>
      <c r="T58" s="17" t="s">
        <v>183</v>
      </c>
      <c r="U58" s="105"/>
      <c r="V58" s="105"/>
      <c r="W58" s="105"/>
      <c r="X58" s="105"/>
      <c r="Y58" s="105"/>
      <c r="Z58" s="105"/>
    </row>
    <row r="59" ht="15.75" customHeight="1">
      <c r="A59" s="124" t="s">
        <v>197</v>
      </c>
      <c r="B59" s="17" t="s">
        <v>198</v>
      </c>
      <c r="C59" s="17" t="s">
        <v>47</v>
      </c>
      <c r="D59" s="17" t="s">
        <v>78</v>
      </c>
      <c r="E59" s="17" t="s">
        <v>74</v>
      </c>
      <c r="F59" s="106">
        <v>4446.250000000008</v>
      </c>
      <c r="G59" s="106">
        <v>4218.650000000005</v>
      </c>
      <c r="H59" s="17">
        <v>3804.0</v>
      </c>
      <c r="I59" s="17">
        <v>2305.0</v>
      </c>
      <c r="J59" s="125">
        <v>0.6059411146161935</v>
      </c>
      <c r="K59" s="125">
        <v>0.051189204385718945</v>
      </c>
      <c r="L59" s="101">
        <v>1.49</v>
      </c>
      <c r="M59" s="101">
        <v>0.75</v>
      </c>
      <c r="N59" s="126">
        <v>7337.75921908895</v>
      </c>
      <c r="O59" s="126">
        <v>2853.0</v>
      </c>
      <c r="P59" s="125">
        <v>0.4966442953020134</v>
      </c>
      <c r="Q59" s="17">
        <v>3810.0</v>
      </c>
      <c r="R59" s="102">
        <v>0.9984251968503937</v>
      </c>
      <c r="S59" s="101">
        <v>1.8302169197396985</v>
      </c>
      <c r="T59" s="17" t="s">
        <v>79</v>
      </c>
      <c r="U59" s="105"/>
      <c r="V59" s="105"/>
      <c r="W59" s="105"/>
      <c r="X59" s="105"/>
      <c r="Y59" s="105"/>
      <c r="Z59" s="105"/>
    </row>
    <row r="60" ht="15.75" customHeight="1">
      <c r="A60" s="124" t="s">
        <v>199</v>
      </c>
      <c r="B60" s="17" t="s">
        <v>200</v>
      </c>
      <c r="C60" s="17" t="s">
        <v>47</v>
      </c>
      <c r="D60" s="17" t="s">
        <v>78</v>
      </c>
      <c r="E60" s="17" t="s">
        <v>74</v>
      </c>
      <c r="F60" s="106">
        <v>4590.350000000008</v>
      </c>
      <c r="G60" s="106">
        <v>4356.750000000005</v>
      </c>
      <c r="H60" s="17">
        <v>3804.0</v>
      </c>
      <c r="I60" s="17">
        <v>2375.0</v>
      </c>
      <c r="J60" s="125">
        <v>0.6243427970557308</v>
      </c>
      <c r="K60" s="125">
        <v>0.050889365734639536</v>
      </c>
      <c r="L60" s="101">
        <v>1.49</v>
      </c>
      <c r="M60" s="101">
        <v>0.75</v>
      </c>
      <c r="N60" s="126">
        <v>7352.291115789486</v>
      </c>
      <c r="O60" s="126">
        <v>2853.0</v>
      </c>
      <c r="P60" s="125">
        <v>0.4966442953020134</v>
      </c>
      <c r="Q60" s="17">
        <v>3810.0</v>
      </c>
      <c r="R60" s="102">
        <v>0.9984251968503937</v>
      </c>
      <c r="S60" s="101">
        <v>1.834421052631581</v>
      </c>
      <c r="T60" s="17" t="s">
        <v>79</v>
      </c>
      <c r="U60" s="105"/>
      <c r="V60" s="105"/>
      <c r="W60" s="105"/>
      <c r="X60" s="105"/>
      <c r="Y60" s="105"/>
      <c r="Z60" s="105"/>
    </row>
    <row r="61" ht="15.75" customHeight="1">
      <c r="A61" s="124" t="s">
        <v>201</v>
      </c>
      <c r="B61" s="17" t="s">
        <v>202</v>
      </c>
      <c r="C61" s="17" t="s">
        <v>47</v>
      </c>
      <c r="D61" s="17" t="s">
        <v>78</v>
      </c>
      <c r="E61" s="17" t="s">
        <v>74</v>
      </c>
      <c r="F61" s="106">
        <v>7276.839999999999</v>
      </c>
      <c r="G61" s="106">
        <v>6662.84</v>
      </c>
      <c r="H61" s="17">
        <v>6840.0</v>
      </c>
      <c r="I61" s="17">
        <v>1691.0</v>
      </c>
      <c r="J61" s="125">
        <v>0.24722222222222223</v>
      </c>
      <c r="K61" s="125">
        <v>0.08437728464553285</v>
      </c>
      <c r="L61" s="101">
        <v>3.49</v>
      </c>
      <c r="M61" s="101">
        <v>1.81</v>
      </c>
      <c r="N61" s="126">
        <v>29434.40898876404</v>
      </c>
      <c r="O61" s="126">
        <v>12380.4</v>
      </c>
      <c r="P61" s="125">
        <v>0.48137535816618915</v>
      </c>
      <c r="Q61" s="17">
        <v>6798.0</v>
      </c>
      <c r="R61" s="102">
        <v>1.0061782877316858</v>
      </c>
      <c r="S61" s="101">
        <v>3.9401774098166764</v>
      </c>
      <c r="T61" s="17" t="s">
        <v>79</v>
      </c>
      <c r="U61" s="105"/>
      <c r="V61" s="105"/>
      <c r="W61" s="105"/>
      <c r="X61" s="105"/>
      <c r="Y61" s="105"/>
      <c r="Z61" s="105"/>
    </row>
    <row r="62" ht="15.75" customHeight="1">
      <c r="A62" s="124" t="s">
        <v>203</v>
      </c>
      <c r="B62" s="17" t="s">
        <v>204</v>
      </c>
      <c r="C62" s="17" t="s">
        <v>47</v>
      </c>
      <c r="D62" s="17" t="s">
        <v>78</v>
      </c>
      <c r="E62" s="17" t="s">
        <v>74</v>
      </c>
      <c r="F62" s="106">
        <v>12298.81</v>
      </c>
      <c r="G62" s="106">
        <v>11309.809999999998</v>
      </c>
      <c r="H62" s="17">
        <v>6840.0</v>
      </c>
      <c r="I62" s="17">
        <v>2869.0</v>
      </c>
      <c r="J62" s="125">
        <v>0.41944444444444445</v>
      </c>
      <c r="K62" s="125">
        <v>0.08041428398357253</v>
      </c>
      <c r="L62" s="101">
        <v>3.49</v>
      </c>
      <c r="M62" s="101">
        <v>1.81</v>
      </c>
      <c r="N62" s="126">
        <v>29321.66622516556</v>
      </c>
      <c r="O62" s="126">
        <v>12380.4</v>
      </c>
      <c r="P62" s="125">
        <v>0.48137535816618915</v>
      </c>
      <c r="Q62" s="17">
        <v>6798.0</v>
      </c>
      <c r="R62" s="102">
        <v>1.0061782877316858</v>
      </c>
      <c r="S62" s="101">
        <v>3.942073893342627</v>
      </c>
      <c r="T62" s="17" t="s">
        <v>79</v>
      </c>
      <c r="U62" s="105"/>
      <c r="V62" s="105"/>
      <c r="W62" s="105"/>
      <c r="X62" s="105"/>
      <c r="Y62" s="105"/>
      <c r="Z62" s="105"/>
    </row>
    <row r="63" ht="15.75" customHeight="1">
      <c r="A63" s="124" t="s">
        <v>205</v>
      </c>
      <c r="B63" s="17" t="s">
        <v>206</v>
      </c>
      <c r="C63" s="17" t="s">
        <v>48</v>
      </c>
      <c r="D63" s="17" t="s">
        <v>124</v>
      </c>
      <c r="E63" s="17" t="s">
        <v>74</v>
      </c>
      <c r="F63" s="106">
        <v>8626.459999999992</v>
      </c>
      <c r="G63" s="106">
        <v>8032.8599999999915</v>
      </c>
      <c r="H63" s="17">
        <v>2916.0</v>
      </c>
      <c r="I63" s="17">
        <v>904.0</v>
      </c>
      <c r="J63" s="125">
        <v>0.3100137174211248</v>
      </c>
      <c r="K63" s="125">
        <v>0.06881154030738001</v>
      </c>
      <c r="L63" s="101">
        <v>8.49</v>
      </c>
      <c r="M63" s="101">
        <v>3.98</v>
      </c>
      <c r="N63" s="126">
        <v>27826.059026548646</v>
      </c>
      <c r="O63" s="126">
        <v>11605.68</v>
      </c>
      <c r="P63" s="125">
        <v>0.5312131919905771</v>
      </c>
      <c r="Q63" s="17">
        <v>2928.0</v>
      </c>
      <c r="R63" s="102">
        <v>0.9959016393442623</v>
      </c>
      <c r="S63" s="101">
        <v>8.885907079646008</v>
      </c>
      <c r="T63" s="17" t="s">
        <v>92</v>
      </c>
      <c r="U63" s="105"/>
      <c r="V63" s="105"/>
      <c r="W63" s="105"/>
      <c r="X63" s="105"/>
      <c r="Y63" s="105"/>
      <c r="Z63" s="105"/>
    </row>
    <row r="64" ht="15.75" customHeight="1">
      <c r="A64" s="124" t="s">
        <v>207</v>
      </c>
      <c r="B64" s="17" t="s">
        <v>208</v>
      </c>
      <c r="C64" s="17" t="s">
        <v>48</v>
      </c>
      <c r="D64" s="17" t="s">
        <v>124</v>
      </c>
      <c r="E64" s="17" t="s">
        <v>74</v>
      </c>
      <c r="F64" s="106">
        <v>11877.989999999998</v>
      </c>
      <c r="G64" s="106">
        <v>10345.09</v>
      </c>
      <c r="H64" s="17">
        <v>6072.0</v>
      </c>
      <c r="I64" s="17">
        <v>3351.0</v>
      </c>
      <c r="J64" s="125">
        <v>0.5518774703557312</v>
      </c>
      <c r="K64" s="125">
        <v>0.1290538213957073</v>
      </c>
      <c r="L64" s="101">
        <v>2.99</v>
      </c>
      <c r="M64" s="101">
        <v>1.53</v>
      </c>
      <c r="N64" s="126">
        <v>21522.87534467323</v>
      </c>
      <c r="O64" s="126">
        <v>9290.16</v>
      </c>
      <c r="P64" s="125">
        <v>0.4882943143812709</v>
      </c>
      <c r="Q64" s="17">
        <v>6084.0</v>
      </c>
      <c r="R64" s="102">
        <v>0.9980276134122288</v>
      </c>
      <c r="S64" s="101">
        <v>3.0871650253655627</v>
      </c>
      <c r="T64" s="17" t="s">
        <v>92</v>
      </c>
      <c r="U64" s="105"/>
      <c r="V64" s="105"/>
      <c r="W64" s="105"/>
      <c r="X64" s="105"/>
      <c r="Y64" s="105"/>
      <c r="Z64" s="105"/>
    </row>
    <row r="65" ht="15.75" customHeight="1">
      <c r="A65" s="124" t="s">
        <v>209</v>
      </c>
      <c r="B65" s="17" t="s">
        <v>210</v>
      </c>
      <c r="C65" s="17" t="s">
        <v>48</v>
      </c>
      <c r="D65" s="17" t="s">
        <v>124</v>
      </c>
      <c r="E65" s="17" t="s">
        <v>74</v>
      </c>
      <c r="F65" s="106">
        <v>5325.2300000000005</v>
      </c>
      <c r="G65" s="106">
        <v>4686.930000000002</v>
      </c>
      <c r="H65" s="17">
        <v>4740.0</v>
      </c>
      <c r="I65" s="17">
        <v>1527.0</v>
      </c>
      <c r="J65" s="125">
        <v>0.3221518987341772</v>
      </c>
      <c r="K65" s="125">
        <v>0.11986336740384895</v>
      </c>
      <c r="L65" s="101">
        <v>2.99</v>
      </c>
      <c r="M65" s="101">
        <v>1.47</v>
      </c>
      <c r="N65" s="126">
        <v>16530.183497053047</v>
      </c>
      <c r="O65" s="126">
        <v>6967.8</v>
      </c>
      <c r="P65" s="125">
        <v>0.5083612040133779</v>
      </c>
      <c r="Q65" s="17">
        <v>4764.0</v>
      </c>
      <c r="R65" s="102">
        <v>0.9949622166246851</v>
      </c>
      <c r="S65" s="101">
        <v>3.069371316306485</v>
      </c>
      <c r="T65" s="17" t="s">
        <v>92</v>
      </c>
      <c r="U65" s="105"/>
      <c r="V65" s="105"/>
      <c r="W65" s="105"/>
      <c r="X65" s="105"/>
      <c r="Y65" s="105"/>
      <c r="Z65" s="105"/>
    </row>
    <row r="66" ht="15.75" customHeight="1">
      <c r="A66" s="124" t="s">
        <v>211</v>
      </c>
      <c r="B66" s="17" t="s">
        <v>212</v>
      </c>
      <c r="C66" s="17" t="s">
        <v>48</v>
      </c>
      <c r="D66" s="17" t="s">
        <v>124</v>
      </c>
      <c r="E66" s="17" t="s">
        <v>74</v>
      </c>
      <c r="F66" s="106">
        <v>9864.08999999998</v>
      </c>
      <c r="G66" s="106">
        <v>8634.490000000002</v>
      </c>
      <c r="H66" s="17">
        <v>3552.0</v>
      </c>
      <c r="I66" s="17">
        <v>2151.0</v>
      </c>
      <c r="J66" s="125">
        <v>0.6055743243243243</v>
      </c>
      <c r="K66" s="125">
        <v>0.12465417489094088</v>
      </c>
      <c r="L66" s="101">
        <v>3.99</v>
      </c>
      <c r="M66" s="101">
        <v>1.92</v>
      </c>
      <c r="N66" s="126">
        <v>16288.818075313775</v>
      </c>
      <c r="O66" s="126">
        <v>6819.84</v>
      </c>
      <c r="P66" s="125">
        <v>0.518796992481203</v>
      </c>
      <c r="Q66" s="17">
        <v>3564.0</v>
      </c>
      <c r="R66" s="102">
        <v>0.9966329966329966</v>
      </c>
      <c r="S66" s="101">
        <v>4.014174802417481</v>
      </c>
      <c r="T66" s="17" t="s">
        <v>92</v>
      </c>
      <c r="U66" s="105"/>
      <c r="V66" s="105"/>
      <c r="W66" s="105"/>
      <c r="X66" s="105"/>
      <c r="Y66" s="105"/>
      <c r="Z66" s="105"/>
    </row>
    <row r="67" ht="15.75" customHeight="1">
      <c r="A67" s="124" t="s">
        <v>213</v>
      </c>
      <c r="B67" s="17" t="s">
        <v>214</v>
      </c>
      <c r="C67" s="17" t="s">
        <v>48</v>
      </c>
      <c r="D67" s="17" t="s">
        <v>109</v>
      </c>
      <c r="E67" s="17" t="s">
        <v>74</v>
      </c>
      <c r="F67" s="106">
        <v>3595.459999999999</v>
      </c>
      <c r="G67" s="106">
        <v>3026.059999999999</v>
      </c>
      <c r="H67" s="17">
        <v>1284.0</v>
      </c>
      <c r="I67" s="17">
        <v>554.0</v>
      </c>
      <c r="J67" s="125">
        <v>0.43146417445482865</v>
      </c>
      <c r="K67" s="125">
        <v>0.15836638427350058</v>
      </c>
      <c r="L67" s="101">
        <v>4.99</v>
      </c>
      <c r="M67" s="101">
        <v>2.58</v>
      </c>
      <c r="N67" s="126">
        <v>8333.159999999998</v>
      </c>
      <c r="O67" s="126">
        <v>3312.7200000000003</v>
      </c>
      <c r="P67" s="125">
        <v>0.48296593186372744</v>
      </c>
      <c r="Q67" s="17">
        <v>1272.0</v>
      </c>
      <c r="R67" s="102">
        <v>1.009433962264151</v>
      </c>
      <c r="S67" s="101">
        <v>5.46220216606498</v>
      </c>
      <c r="T67" s="17" t="s">
        <v>92</v>
      </c>
      <c r="U67" s="105"/>
      <c r="V67" s="105"/>
      <c r="W67" s="105"/>
      <c r="X67" s="105"/>
      <c r="Y67" s="105"/>
      <c r="Z67" s="105"/>
    </row>
    <row r="68" ht="15.75" customHeight="1">
      <c r="A68" s="124" t="s">
        <v>215</v>
      </c>
      <c r="B68" s="17" t="s">
        <v>216</v>
      </c>
      <c r="C68" s="17" t="s">
        <v>48</v>
      </c>
      <c r="D68" s="17" t="s">
        <v>109</v>
      </c>
      <c r="E68" s="17" t="s">
        <v>74</v>
      </c>
      <c r="F68" s="106">
        <v>10950.73999999999</v>
      </c>
      <c r="G68" s="106">
        <v>9588.739999999994</v>
      </c>
      <c r="H68" s="17">
        <v>4776.0</v>
      </c>
      <c r="I68" s="17">
        <v>1365.0</v>
      </c>
      <c r="J68" s="125">
        <v>0.2858040201005025</v>
      </c>
      <c r="K68" s="125">
        <v>0.1243751563821256</v>
      </c>
      <c r="L68" s="101">
        <v>6.49</v>
      </c>
      <c r="M68" s="101">
        <v>3.3</v>
      </c>
      <c r="N68" s="126">
        <v>38315.55621978019</v>
      </c>
      <c r="O68" s="126">
        <v>15760.8</v>
      </c>
      <c r="P68" s="125">
        <v>0.4915254237288136</v>
      </c>
      <c r="Q68" s="17">
        <v>4764.0</v>
      </c>
      <c r="R68" s="102">
        <v>1.0025188916876575</v>
      </c>
      <c r="S68" s="101">
        <v>7.024717948717945</v>
      </c>
      <c r="T68" s="17" t="s">
        <v>95</v>
      </c>
      <c r="U68" s="105"/>
      <c r="V68" s="105"/>
      <c r="W68" s="105"/>
      <c r="X68" s="105"/>
      <c r="Y68" s="105"/>
      <c r="Z68" s="105"/>
    </row>
    <row r="69" ht="15.75" customHeight="1">
      <c r="A69" s="124" t="s">
        <v>217</v>
      </c>
      <c r="B69" s="17" t="s">
        <v>218</v>
      </c>
      <c r="C69" s="17" t="s">
        <v>48</v>
      </c>
      <c r="D69" s="17" t="s">
        <v>106</v>
      </c>
      <c r="E69" s="17" t="s">
        <v>74</v>
      </c>
      <c r="F69" s="106">
        <v>31876.249999999964</v>
      </c>
      <c r="G69" s="106">
        <v>28303.44999999996</v>
      </c>
      <c r="H69" s="17">
        <v>9402.0</v>
      </c>
      <c r="I69" s="17">
        <v>3950.0</v>
      </c>
      <c r="J69" s="125">
        <v>0.42012337800467986</v>
      </c>
      <c r="K69" s="125">
        <v>0.11208344770793321</v>
      </c>
      <c r="L69" s="101">
        <v>6.99</v>
      </c>
      <c r="M69" s="101">
        <v>3.4</v>
      </c>
      <c r="N69" s="126">
        <v>75873.54493670877</v>
      </c>
      <c r="O69" s="126">
        <v>31966.8</v>
      </c>
      <c r="P69" s="125">
        <v>0.5135908440629471</v>
      </c>
      <c r="Q69" s="17">
        <v>9390.0</v>
      </c>
      <c r="R69" s="102">
        <v>1.0012779552715656</v>
      </c>
      <c r="S69" s="101">
        <v>7.165430379746826</v>
      </c>
      <c r="T69" s="17" t="s">
        <v>95</v>
      </c>
      <c r="U69" s="105"/>
      <c r="V69" s="105"/>
      <c r="W69" s="105"/>
      <c r="X69" s="105"/>
      <c r="Y69" s="105"/>
      <c r="Z69" s="105"/>
    </row>
    <row r="70" ht="15.75" customHeight="1">
      <c r="A70" s="124" t="s">
        <v>219</v>
      </c>
      <c r="B70" s="17" t="s">
        <v>220</v>
      </c>
      <c r="C70" s="17" t="s">
        <v>48</v>
      </c>
      <c r="D70" s="17" t="s">
        <v>221</v>
      </c>
      <c r="E70" s="17" t="s">
        <v>74</v>
      </c>
      <c r="F70" s="106">
        <v>4130.069999999993</v>
      </c>
      <c r="G70" s="106">
        <v>3706.0699999999943</v>
      </c>
      <c r="H70" s="17">
        <v>1776.0</v>
      </c>
      <c r="I70" s="17">
        <v>243.0</v>
      </c>
      <c r="J70" s="125">
        <v>0.13682432432432431</v>
      </c>
      <c r="K70" s="125">
        <v>0.10266169822787496</v>
      </c>
      <c r="L70" s="101">
        <v>16.99</v>
      </c>
      <c r="M70" s="101">
        <v>9.4</v>
      </c>
      <c r="N70" s="126">
        <v>30185.20296296291</v>
      </c>
      <c r="O70" s="126">
        <v>16694.4</v>
      </c>
      <c r="P70" s="125">
        <v>0.44673337257210116</v>
      </c>
      <c r="Q70" s="17">
        <v>1800.0</v>
      </c>
      <c r="R70" s="102">
        <v>0.9866666666666667</v>
      </c>
      <c r="S70" s="101">
        <v>15.25131687242796</v>
      </c>
      <c r="T70" s="17" t="s">
        <v>95</v>
      </c>
      <c r="U70" s="105"/>
      <c r="V70" s="105"/>
      <c r="W70" s="105"/>
      <c r="X70" s="105"/>
      <c r="Y70" s="105"/>
      <c r="Z70" s="105"/>
    </row>
    <row r="71" ht="15.75" customHeight="1">
      <c r="A71" s="124" t="s">
        <v>222</v>
      </c>
      <c r="B71" s="17" t="s">
        <v>223</v>
      </c>
      <c r="C71" s="17" t="s">
        <v>48</v>
      </c>
      <c r="D71" s="17" t="s">
        <v>224</v>
      </c>
      <c r="E71" s="17" t="s">
        <v>74</v>
      </c>
      <c r="F71" s="106">
        <v>49175.049999999974</v>
      </c>
      <c r="G71" s="106">
        <v>43752.819999999956</v>
      </c>
      <c r="H71" s="17">
        <v>10416.0</v>
      </c>
      <c r="I71" s="17">
        <v>6925.0</v>
      </c>
      <c r="J71" s="125">
        <v>0.6648425499231951</v>
      </c>
      <c r="K71" s="125">
        <v>0.11026384314810089</v>
      </c>
      <c r="L71" s="101">
        <v>5.99</v>
      </c>
      <c r="M71" s="101">
        <v>2.84</v>
      </c>
      <c r="N71" s="126">
        <v>73964.95607220213</v>
      </c>
      <c r="O71" s="126">
        <v>29581.44</v>
      </c>
      <c r="P71" s="125">
        <v>0.5258764607679466</v>
      </c>
      <c r="Q71" s="17">
        <v>10548.0</v>
      </c>
      <c r="R71" s="102">
        <v>0.987485779294653</v>
      </c>
      <c r="S71" s="101">
        <v>6.31809675090252</v>
      </c>
      <c r="T71" s="17" t="s">
        <v>225</v>
      </c>
      <c r="U71" s="105"/>
      <c r="V71" s="105"/>
      <c r="W71" s="105"/>
      <c r="X71" s="105"/>
      <c r="Y71" s="105"/>
      <c r="Z71" s="105"/>
    </row>
    <row r="72" ht="15.75" customHeight="1">
      <c r="A72" s="124" t="s">
        <v>226</v>
      </c>
      <c r="B72" s="17" t="s">
        <v>227</v>
      </c>
      <c r="C72" s="17" t="s">
        <v>48</v>
      </c>
      <c r="D72" s="17" t="s">
        <v>224</v>
      </c>
      <c r="E72" s="17" t="s">
        <v>74</v>
      </c>
      <c r="F72" s="106">
        <v>34884.50999999999</v>
      </c>
      <c r="G72" s="106">
        <v>31373.009999999973</v>
      </c>
      <c r="H72" s="17">
        <v>8448.0</v>
      </c>
      <c r="I72" s="17">
        <v>4934.0</v>
      </c>
      <c r="J72" s="125">
        <v>0.5840435606060606</v>
      </c>
      <c r="K72" s="125">
        <v>0.10066072305444496</v>
      </c>
      <c r="L72" s="101">
        <v>5.99</v>
      </c>
      <c r="M72" s="101">
        <v>2.84</v>
      </c>
      <c r="N72" s="126">
        <v>59729.2947871909</v>
      </c>
      <c r="O72" s="126">
        <v>23992.32</v>
      </c>
      <c r="P72" s="125">
        <v>0.5258764607679466</v>
      </c>
      <c r="Q72" s="17">
        <v>8100.0</v>
      </c>
      <c r="R72" s="102">
        <v>1.0429629629629629</v>
      </c>
      <c r="S72" s="101">
        <v>6.358534657478714</v>
      </c>
      <c r="T72" s="17" t="s">
        <v>225</v>
      </c>
      <c r="U72" s="105"/>
      <c r="V72" s="105"/>
      <c r="W72" s="105"/>
      <c r="X72" s="105"/>
      <c r="Y72" s="105"/>
      <c r="Z72" s="105"/>
    </row>
    <row r="73" ht="15.75" customHeight="1">
      <c r="A73" s="124" t="s">
        <v>228</v>
      </c>
      <c r="B73" s="17" t="s">
        <v>229</v>
      </c>
      <c r="C73" s="17" t="s">
        <v>48</v>
      </c>
      <c r="D73" s="17" t="s">
        <v>109</v>
      </c>
      <c r="E73" s="17" t="s">
        <v>74</v>
      </c>
      <c r="F73" s="106">
        <v>4782.6499999999905</v>
      </c>
      <c r="G73" s="106">
        <v>4365.649999999991</v>
      </c>
      <c r="H73" s="17">
        <v>1788.0</v>
      </c>
      <c r="I73" s="17">
        <v>435.0</v>
      </c>
      <c r="J73" s="125">
        <v>0.24328859060402686</v>
      </c>
      <c r="K73" s="125">
        <v>0.08719015608501557</v>
      </c>
      <c r="L73" s="101">
        <v>10.99</v>
      </c>
      <c r="M73" s="101">
        <v>6.05</v>
      </c>
      <c r="N73" s="126">
        <v>19658.340689655135</v>
      </c>
      <c r="O73" s="126">
        <v>10817.4</v>
      </c>
      <c r="P73" s="125">
        <v>0.44949954504094636</v>
      </c>
      <c r="Q73" s="17">
        <v>1800.0</v>
      </c>
      <c r="R73" s="102">
        <v>0.9933333333333333</v>
      </c>
      <c r="S73" s="101">
        <v>10.035977011494234</v>
      </c>
      <c r="T73" s="17" t="s">
        <v>89</v>
      </c>
      <c r="U73" s="105"/>
      <c r="V73" s="105"/>
      <c r="W73" s="105"/>
      <c r="X73" s="105"/>
      <c r="Y73" s="105"/>
      <c r="Z73" s="105"/>
    </row>
    <row r="74" ht="15.75" customHeight="1">
      <c r="A74" s="124" t="s">
        <v>230</v>
      </c>
      <c r="B74" s="17" t="s">
        <v>231</v>
      </c>
      <c r="C74" s="17" t="s">
        <v>48</v>
      </c>
      <c r="D74" s="17" t="s">
        <v>109</v>
      </c>
      <c r="E74" s="17" t="s">
        <v>74</v>
      </c>
      <c r="F74" s="106">
        <v>10311.779999999986</v>
      </c>
      <c r="G74" s="106">
        <v>9375.779999999986</v>
      </c>
      <c r="H74" s="17">
        <v>2652.0</v>
      </c>
      <c r="I74" s="17">
        <v>622.0</v>
      </c>
      <c r="J74" s="125">
        <v>0.23453996983408748</v>
      </c>
      <c r="K74" s="125">
        <v>0.09076997375816798</v>
      </c>
      <c r="L74" s="101">
        <v>14.99</v>
      </c>
      <c r="M74" s="101">
        <v>8.3</v>
      </c>
      <c r="N74" s="126">
        <v>43965.98160771698</v>
      </c>
      <c r="O74" s="126">
        <v>22011.600000000002</v>
      </c>
      <c r="P74" s="125">
        <v>0.44629753168779185</v>
      </c>
      <c r="Q74" s="17">
        <v>2676.0</v>
      </c>
      <c r="R74" s="102">
        <v>0.9910313901345291</v>
      </c>
      <c r="S74" s="101">
        <v>15.073601286173611</v>
      </c>
      <c r="T74" s="17" t="s">
        <v>89</v>
      </c>
      <c r="U74" s="105"/>
      <c r="V74" s="105"/>
      <c r="W74" s="105"/>
      <c r="X74" s="105"/>
      <c r="Y74" s="105"/>
      <c r="Z74" s="105"/>
    </row>
    <row r="75" ht="15.75" customHeight="1">
      <c r="A75" s="124" t="s">
        <v>232</v>
      </c>
      <c r="B75" s="17" t="s">
        <v>233</v>
      </c>
      <c r="C75" s="17" t="s">
        <v>48</v>
      </c>
      <c r="D75" s="17" t="s">
        <v>109</v>
      </c>
      <c r="E75" s="17" t="s">
        <v>74</v>
      </c>
      <c r="F75" s="106">
        <v>6884.859999999991</v>
      </c>
      <c r="G75" s="106">
        <v>6239.259999999997</v>
      </c>
      <c r="H75" s="17">
        <v>2736.0</v>
      </c>
      <c r="I75" s="17">
        <v>1054.0</v>
      </c>
      <c r="J75" s="125">
        <v>0.385233918128655</v>
      </c>
      <c r="K75" s="125">
        <v>0.09377096992531364</v>
      </c>
      <c r="L75" s="101">
        <v>5.49</v>
      </c>
      <c r="M75" s="101">
        <v>2.61</v>
      </c>
      <c r="N75" s="126">
        <v>17871.89464895633</v>
      </c>
      <c r="O75" s="126">
        <v>7140.96</v>
      </c>
      <c r="P75" s="125">
        <v>0.5245901639344263</v>
      </c>
      <c r="Q75" s="17">
        <v>2712.0</v>
      </c>
      <c r="R75" s="102">
        <v>1.008849557522124</v>
      </c>
      <c r="S75" s="101">
        <v>5.919601518026562</v>
      </c>
      <c r="T75" s="17" t="s">
        <v>92</v>
      </c>
      <c r="U75" s="105"/>
      <c r="V75" s="105"/>
      <c r="W75" s="105"/>
      <c r="X75" s="105"/>
      <c r="Y75" s="105"/>
      <c r="Z75" s="105"/>
    </row>
    <row r="76" ht="15.75" customHeight="1">
      <c r="A76" s="124" t="s">
        <v>234</v>
      </c>
      <c r="B76" s="17" t="s">
        <v>235</v>
      </c>
      <c r="C76" s="17" t="s">
        <v>48</v>
      </c>
      <c r="D76" s="17" t="s">
        <v>109</v>
      </c>
      <c r="E76" s="17" t="s">
        <v>74</v>
      </c>
      <c r="F76" s="106">
        <v>3199.049999999998</v>
      </c>
      <c r="G76" s="106">
        <v>2956.049999999999</v>
      </c>
      <c r="H76" s="17">
        <v>2124.0</v>
      </c>
      <c r="I76" s="17">
        <v>295.0</v>
      </c>
      <c r="J76" s="125">
        <v>0.1388888888888889</v>
      </c>
      <c r="K76" s="125">
        <v>0.07596005064003353</v>
      </c>
      <c r="L76" s="101">
        <v>9.99</v>
      </c>
      <c r="M76" s="101">
        <v>4.83</v>
      </c>
      <c r="N76" s="126">
        <v>23033.159999999985</v>
      </c>
      <c r="O76" s="126">
        <v>10258.92</v>
      </c>
      <c r="P76" s="125">
        <v>0.5165165165165165</v>
      </c>
      <c r="Q76" s="17">
        <v>2130.0</v>
      </c>
      <c r="R76" s="102">
        <v>0.9971830985915493</v>
      </c>
      <c r="S76" s="101">
        <v>10.020508474576268</v>
      </c>
      <c r="T76" s="17" t="s">
        <v>92</v>
      </c>
      <c r="U76" s="105"/>
      <c r="V76" s="105"/>
      <c r="W76" s="105"/>
      <c r="X76" s="105"/>
      <c r="Y76" s="105"/>
      <c r="Z76" s="105"/>
    </row>
    <row r="77" ht="15.75" customHeight="1">
      <c r="A77" s="124" t="s">
        <v>236</v>
      </c>
      <c r="B77" s="17" t="s">
        <v>237</v>
      </c>
      <c r="C77" s="17" t="s">
        <v>48</v>
      </c>
      <c r="D77" s="17" t="s">
        <v>109</v>
      </c>
      <c r="E77" s="17" t="s">
        <v>74</v>
      </c>
      <c r="F77" s="106">
        <v>13639.85999999999</v>
      </c>
      <c r="G77" s="106">
        <v>11947.89999999999</v>
      </c>
      <c r="H77" s="17">
        <v>5040.0</v>
      </c>
      <c r="I77" s="17">
        <v>1714.0</v>
      </c>
      <c r="J77" s="125">
        <v>0.3400793650793651</v>
      </c>
      <c r="K77" s="125">
        <v>0.12404526146162798</v>
      </c>
      <c r="L77" s="101">
        <v>6.49</v>
      </c>
      <c r="M77" s="101">
        <v>3.25</v>
      </c>
      <c r="N77" s="126">
        <v>40107.87304550756</v>
      </c>
      <c r="O77" s="126">
        <v>16380.0</v>
      </c>
      <c r="P77" s="125">
        <v>0.4992295839753467</v>
      </c>
      <c r="Q77" s="17">
        <v>5028.0</v>
      </c>
      <c r="R77" s="102">
        <v>1.0023866348448687</v>
      </c>
      <c r="S77" s="101">
        <v>6.9707701283547205</v>
      </c>
      <c r="T77" s="17" t="s">
        <v>95</v>
      </c>
      <c r="U77" s="105"/>
      <c r="V77" s="105"/>
      <c r="W77" s="105"/>
      <c r="X77" s="105"/>
      <c r="Y77" s="105"/>
      <c r="Z77" s="105"/>
    </row>
    <row r="78" ht="15.75" customHeight="1">
      <c r="A78" s="124" t="s">
        <v>238</v>
      </c>
      <c r="B78" s="17" t="s">
        <v>239</v>
      </c>
      <c r="C78" s="17" t="s">
        <v>48</v>
      </c>
      <c r="D78" s="17" t="s">
        <v>109</v>
      </c>
      <c r="E78" s="17" t="s">
        <v>74</v>
      </c>
      <c r="F78" s="106">
        <v>9787.869999999988</v>
      </c>
      <c r="G78" s="106">
        <v>8683.369999999994</v>
      </c>
      <c r="H78" s="17">
        <v>4956.0</v>
      </c>
      <c r="I78" s="17">
        <v>1043.0</v>
      </c>
      <c r="J78" s="125">
        <v>0.21045197740112995</v>
      </c>
      <c r="K78" s="125">
        <v>0.1128437545655997</v>
      </c>
      <c r="L78" s="101">
        <v>7.99</v>
      </c>
      <c r="M78" s="101">
        <v>4.5</v>
      </c>
      <c r="N78" s="126">
        <v>46508.80510067109</v>
      </c>
      <c r="O78" s="126">
        <v>22302.0</v>
      </c>
      <c r="P78" s="125">
        <v>0.4367959949937422</v>
      </c>
      <c r="Q78" s="17">
        <v>4872.0</v>
      </c>
      <c r="R78" s="102">
        <v>1.0172413793103448</v>
      </c>
      <c r="S78" s="101">
        <v>8.325378715244481</v>
      </c>
      <c r="T78" s="17" t="s">
        <v>89</v>
      </c>
      <c r="U78" s="105"/>
      <c r="V78" s="105"/>
      <c r="W78" s="105"/>
      <c r="X78" s="105"/>
      <c r="Y78" s="105"/>
      <c r="Z78" s="105"/>
    </row>
    <row r="79" ht="15.75" customHeight="1">
      <c r="A79" s="124" t="s">
        <v>240</v>
      </c>
      <c r="B79" s="17" t="s">
        <v>241</v>
      </c>
      <c r="C79" s="17" t="s">
        <v>48</v>
      </c>
      <c r="D79" s="17" t="s">
        <v>109</v>
      </c>
      <c r="E79" s="17" t="s">
        <v>74</v>
      </c>
      <c r="F79" s="106">
        <v>3376.2599999999998</v>
      </c>
      <c r="G79" s="106">
        <v>2982.0600000000013</v>
      </c>
      <c r="H79" s="17">
        <v>3780.0</v>
      </c>
      <c r="I79" s="17">
        <v>564.0</v>
      </c>
      <c r="J79" s="125">
        <v>0.1492063492063492</v>
      </c>
      <c r="K79" s="125">
        <v>0.11675641093991529</v>
      </c>
      <c r="L79" s="101">
        <v>4.99</v>
      </c>
      <c r="M79" s="101">
        <v>2.82</v>
      </c>
      <c r="N79" s="126">
        <v>22628.12553191489</v>
      </c>
      <c r="O79" s="126">
        <v>10659.599999999999</v>
      </c>
      <c r="P79" s="125">
        <v>0.43486973947895796</v>
      </c>
      <c r="Q79" s="17">
        <v>3816.0</v>
      </c>
      <c r="R79" s="102">
        <v>0.9905660377358491</v>
      </c>
      <c r="S79" s="101">
        <v>5.287340425531918</v>
      </c>
      <c r="T79" s="17" t="s">
        <v>92</v>
      </c>
      <c r="U79" s="105"/>
      <c r="V79" s="105"/>
      <c r="W79" s="105"/>
      <c r="X79" s="105"/>
      <c r="Y79" s="105"/>
      <c r="Z79" s="105"/>
    </row>
    <row r="80" ht="15.75" customHeight="1">
      <c r="A80" s="124" t="s">
        <v>242</v>
      </c>
      <c r="B80" s="17" t="s">
        <v>243</v>
      </c>
      <c r="C80" s="17" t="s">
        <v>48</v>
      </c>
      <c r="D80" s="17" t="s">
        <v>109</v>
      </c>
      <c r="E80" s="17" t="s">
        <v>74</v>
      </c>
      <c r="F80" s="106">
        <v>3302.7299999999996</v>
      </c>
      <c r="G80" s="106">
        <v>2862.429999999998</v>
      </c>
      <c r="H80" s="17">
        <v>2700.0</v>
      </c>
      <c r="I80" s="17">
        <v>416.0</v>
      </c>
      <c r="J80" s="125">
        <v>0.15407407407407409</v>
      </c>
      <c r="K80" s="125">
        <v>0.1333139554247551</v>
      </c>
      <c r="L80" s="101">
        <v>6.49</v>
      </c>
      <c r="M80" s="101">
        <v>3.27</v>
      </c>
      <c r="N80" s="126">
        <v>21435.987980769227</v>
      </c>
      <c r="O80" s="126">
        <v>8829.0</v>
      </c>
      <c r="P80" s="125">
        <v>0.49614791987673346</v>
      </c>
      <c r="Q80" s="17">
        <v>2796.0</v>
      </c>
      <c r="R80" s="102">
        <v>0.9656652360515021</v>
      </c>
      <c r="S80" s="101">
        <v>6.880841346153842</v>
      </c>
      <c r="T80" s="17" t="s">
        <v>95</v>
      </c>
      <c r="U80" s="105"/>
      <c r="V80" s="105"/>
      <c r="W80" s="105"/>
      <c r="X80" s="105"/>
      <c r="Y80" s="105"/>
      <c r="Z80" s="105"/>
    </row>
    <row r="81" ht="15.75" customHeight="1">
      <c r="A81" s="124" t="s">
        <v>244</v>
      </c>
      <c r="B81" s="17" t="s">
        <v>245</v>
      </c>
      <c r="C81" s="17" t="s">
        <v>48</v>
      </c>
      <c r="D81" s="17" t="s">
        <v>124</v>
      </c>
      <c r="E81" s="17" t="s">
        <v>74</v>
      </c>
      <c r="F81" s="106">
        <v>5922.65</v>
      </c>
      <c r="G81" s="106">
        <v>4983.150000000001</v>
      </c>
      <c r="H81" s="17">
        <v>3612.0</v>
      </c>
      <c r="I81" s="17">
        <v>1268.0</v>
      </c>
      <c r="J81" s="125">
        <v>0.35105204872646734</v>
      </c>
      <c r="K81" s="125">
        <v>0.1586283167163346</v>
      </c>
      <c r="L81" s="101">
        <v>3.49</v>
      </c>
      <c r="M81" s="101">
        <v>1.8</v>
      </c>
      <c r="N81" s="126">
        <v>16871.14495268139</v>
      </c>
      <c r="O81" s="126">
        <v>6501.6</v>
      </c>
      <c r="P81" s="125">
        <v>0.4842406876790831</v>
      </c>
      <c r="Q81" s="17">
        <v>3588.0</v>
      </c>
      <c r="R81" s="102">
        <v>1.0066889632107023</v>
      </c>
      <c r="S81" s="101">
        <v>3.9299290220820193</v>
      </c>
      <c r="T81" s="17" t="s">
        <v>95</v>
      </c>
      <c r="U81" s="105"/>
      <c r="V81" s="105"/>
      <c r="W81" s="105"/>
      <c r="X81" s="105"/>
      <c r="Y81" s="105"/>
      <c r="Z81" s="105"/>
    </row>
    <row r="82" ht="15.75" customHeight="1">
      <c r="A82" s="124" t="s">
        <v>246</v>
      </c>
      <c r="B82" s="17" t="s">
        <v>247</v>
      </c>
      <c r="C82" s="17" t="s">
        <v>48</v>
      </c>
      <c r="D82" s="17" t="s">
        <v>109</v>
      </c>
      <c r="E82" s="17" t="s">
        <v>74</v>
      </c>
      <c r="F82" s="106">
        <v>12825.839999999993</v>
      </c>
      <c r="G82" s="106">
        <v>11446.239999999996</v>
      </c>
      <c r="H82" s="17">
        <v>4080.0</v>
      </c>
      <c r="I82" s="17">
        <v>1676.0</v>
      </c>
      <c r="J82" s="125">
        <v>0.4107843137254902</v>
      </c>
      <c r="K82" s="125">
        <v>0.10756410496310553</v>
      </c>
      <c r="L82" s="101">
        <v>6.49</v>
      </c>
      <c r="M82" s="101">
        <v>3.15</v>
      </c>
      <c r="N82" s="126">
        <v>31222.808591885423</v>
      </c>
      <c r="O82" s="126">
        <v>12852.0</v>
      </c>
      <c r="P82" s="125">
        <v>0.514637904468413</v>
      </c>
      <c r="Q82" s="17">
        <v>4128.0</v>
      </c>
      <c r="R82" s="102">
        <v>0.9883720930232558</v>
      </c>
      <c r="S82" s="101">
        <v>6.829498806682575</v>
      </c>
      <c r="T82" s="17" t="s">
        <v>95</v>
      </c>
      <c r="U82" s="105"/>
      <c r="V82" s="105"/>
      <c r="W82" s="105"/>
      <c r="X82" s="105"/>
      <c r="Y82" s="105"/>
      <c r="Z82" s="105"/>
    </row>
    <row r="83" ht="15.75" customHeight="1">
      <c r="A83" s="124" t="s">
        <v>248</v>
      </c>
      <c r="B83" s="17" t="s">
        <v>249</v>
      </c>
      <c r="C83" s="17" t="s">
        <v>48</v>
      </c>
      <c r="D83" s="17" t="s">
        <v>109</v>
      </c>
      <c r="E83" s="17" t="s">
        <v>74</v>
      </c>
      <c r="F83" s="106">
        <v>12359.409999999987</v>
      </c>
      <c r="G83" s="106">
        <v>11093.009999999993</v>
      </c>
      <c r="H83" s="17">
        <v>7836.0</v>
      </c>
      <c r="I83" s="17">
        <v>1839.0</v>
      </c>
      <c r="J83" s="125">
        <v>0.23468606431852987</v>
      </c>
      <c r="K83" s="125">
        <v>0.10246443802738125</v>
      </c>
      <c r="L83" s="101">
        <v>5.49</v>
      </c>
      <c r="M83" s="101">
        <v>3.04</v>
      </c>
      <c r="N83" s="126">
        <v>52663.58714518755</v>
      </c>
      <c r="O83" s="126">
        <v>23821.44</v>
      </c>
      <c r="P83" s="125">
        <v>0.44626593806921677</v>
      </c>
      <c r="Q83" s="17">
        <v>7764.0</v>
      </c>
      <c r="R83" s="102">
        <v>1.009273570324575</v>
      </c>
      <c r="S83" s="101">
        <v>6.032088091353993</v>
      </c>
      <c r="T83" s="17" t="s">
        <v>92</v>
      </c>
      <c r="U83" s="105"/>
      <c r="V83" s="105"/>
      <c r="W83" s="105"/>
      <c r="X83" s="105"/>
      <c r="Y83" s="105"/>
      <c r="Z83" s="105"/>
    </row>
    <row r="84" ht="15.75" customHeight="1">
      <c r="A84" s="124" t="s">
        <v>250</v>
      </c>
      <c r="B84" s="17" t="s">
        <v>251</v>
      </c>
      <c r="C84" s="17" t="s">
        <v>48</v>
      </c>
      <c r="D84" s="17" t="s">
        <v>88</v>
      </c>
      <c r="E84" s="17" t="s">
        <v>74</v>
      </c>
      <c r="F84" s="106">
        <v>10943.269999999979</v>
      </c>
      <c r="G84" s="106">
        <v>9642.46999999999</v>
      </c>
      <c r="H84" s="17">
        <v>6948.0</v>
      </c>
      <c r="I84" s="17">
        <v>2393.0</v>
      </c>
      <c r="J84" s="125">
        <v>0.34441565918249856</v>
      </c>
      <c r="K84" s="125">
        <v>0.11886757797257963</v>
      </c>
      <c r="L84" s="101">
        <v>3.99</v>
      </c>
      <c r="M84" s="101">
        <v>1.93</v>
      </c>
      <c r="N84" s="126">
        <v>31773.439180944362</v>
      </c>
      <c r="O84" s="126">
        <v>13409.64</v>
      </c>
      <c r="P84" s="125">
        <v>0.5162907268170427</v>
      </c>
      <c r="Q84" s="17">
        <v>6948.0</v>
      </c>
      <c r="R84" s="102">
        <v>1.0</v>
      </c>
      <c r="S84" s="101">
        <v>4.029448391140823</v>
      </c>
      <c r="T84" s="17" t="s">
        <v>89</v>
      </c>
      <c r="U84" s="105"/>
      <c r="V84" s="105"/>
      <c r="W84" s="105"/>
      <c r="X84" s="105"/>
      <c r="Y84" s="105"/>
      <c r="Z84" s="105"/>
    </row>
    <row r="85" ht="15.75" customHeight="1">
      <c r="A85" s="124" t="s">
        <v>252</v>
      </c>
      <c r="B85" s="17" t="s">
        <v>253</v>
      </c>
      <c r="C85" s="17" t="s">
        <v>48</v>
      </c>
      <c r="D85" s="17" t="s">
        <v>88</v>
      </c>
      <c r="E85" s="17" t="s">
        <v>74</v>
      </c>
      <c r="F85" s="106">
        <v>10818.179999999993</v>
      </c>
      <c r="G85" s="106">
        <v>9419.980000000003</v>
      </c>
      <c r="H85" s="17">
        <v>4872.0</v>
      </c>
      <c r="I85" s="17">
        <v>2492.0</v>
      </c>
      <c r="J85" s="125">
        <v>0.5114942528735632</v>
      </c>
      <c r="K85" s="125">
        <v>0.12924539987317563</v>
      </c>
      <c r="L85" s="101">
        <v>3.49</v>
      </c>
      <c r="M85" s="101">
        <v>1.8</v>
      </c>
      <c r="N85" s="126">
        <v>21150.149662921336</v>
      </c>
      <c r="O85" s="126">
        <v>8769.6</v>
      </c>
      <c r="P85" s="125">
        <v>0.4842406876790831</v>
      </c>
      <c r="Q85" s="17">
        <v>4848.0</v>
      </c>
      <c r="R85" s="102">
        <v>1.004950495049505</v>
      </c>
      <c r="S85" s="101">
        <v>3.780088282504014</v>
      </c>
      <c r="T85" s="17" t="s">
        <v>89</v>
      </c>
      <c r="U85" s="105"/>
      <c r="V85" s="105"/>
      <c r="W85" s="105"/>
      <c r="X85" s="105"/>
      <c r="Y85" s="105"/>
      <c r="Z85" s="105"/>
    </row>
    <row r="86" ht="15.75" customHeight="1">
      <c r="A86" s="124" t="s">
        <v>254</v>
      </c>
      <c r="B86" s="17" t="s">
        <v>255</v>
      </c>
      <c r="C86" s="17" t="s">
        <v>50</v>
      </c>
      <c r="D86" s="17" t="s">
        <v>256</v>
      </c>
      <c r="E86" s="17" t="s">
        <v>74</v>
      </c>
      <c r="F86" s="106">
        <v>8344.229999999996</v>
      </c>
      <c r="G86" s="106">
        <v>6388.389999999999</v>
      </c>
      <c r="H86" s="17">
        <v>30716.0</v>
      </c>
      <c r="I86" s="17">
        <v>4209.0</v>
      </c>
      <c r="J86" s="125">
        <v>0.13702956114077353</v>
      </c>
      <c r="K86" s="125">
        <v>0.23439430600546696</v>
      </c>
      <c r="L86" s="101">
        <v>1.99</v>
      </c>
      <c r="M86" s="101">
        <v>0.75</v>
      </c>
      <c r="N86" s="126">
        <v>60893.64900926583</v>
      </c>
      <c r="O86" s="126">
        <v>23037.0</v>
      </c>
      <c r="P86" s="125">
        <v>0.6231155778894473</v>
      </c>
      <c r="Q86" s="17">
        <v>30560.0</v>
      </c>
      <c r="R86" s="102">
        <v>1.0051047120418848</v>
      </c>
      <c r="S86" s="101">
        <v>1.5177928248990258</v>
      </c>
      <c r="T86" s="17" t="s">
        <v>257</v>
      </c>
      <c r="U86" s="105"/>
      <c r="V86" s="105"/>
      <c r="W86" s="105"/>
      <c r="X86" s="105"/>
      <c r="Y86" s="105"/>
      <c r="Z86" s="105"/>
    </row>
    <row r="87" ht="15.75" customHeight="1">
      <c r="A87" s="124" t="s">
        <v>258</v>
      </c>
      <c r="B87" s="17" t="s">
        <v>259</v>
      </c>
      <c r="C87" s="17" t="s">
        <v>50</v>
      </c>
      <c r="D87" s="17" t="s">
        <v>256</v>
      </c>
      <c r="E87" s="17" t="s">
        <v>74</v>
      </c>
      <c r="F87" s="106">
        <v>3352.610000000005</v>
      </c>
      <c r="G87" s="106">
        <v>2544.6600000000017</v>
      </c>
      <c r="H87" s="17">
        <v>41156.0</v>
      </c>
      <c r="I87" s="17">
        <v>1702.0</v>
      </c>
      <c r="J87" s="125">
        <v>0.04135484498007581</v>
      </c>
      <c r="K87" s="125">
        <v>0.24099134704006797</v>
      </c>
      <c r="L87" s="101">
        <v>1.99</v>
      </c>
      <c r="M87" s="101">
        <v>0.75</v>
      </c>
      <c r="N87" s="126">
        <v>81069.34028202128</v>
      </c>
      <c r="O87" s="126">
        <v>30867.0</v>
      </c>
      <c r="P87" s="125">
        <v>0.6231155778894473</v>
      </c>
      <c r="Q87" s="17">
        <v>40934.0</v>
      </c>
      <c r="R87" s="102">
        <v>1.0054233644403185</v>
      </c>
      <c r="S87" s="101">
        <v>1.4950998824911879</v>
      </c>
      <c r="T87" s="17" t="s">
        <v>257</v>
      </c>
      <c r="U87" s="105"/>
      <c r="V87" s="105"/>
      <c r="W87" s="105"/>
      <c r="X87" s="105"/>
      <c r="Y87" s="105"/>
      <c r="Z87" s="105"/>
    </row>
    <row r="88" ht="15.75" customHeight="1">
      <c r="A88" s="124" t="s">
        <v>260</v>
      </c>
      <c r="B88" s="17" t="s">
        <v>261</v>
      </c>
      <c r="C88" s="17" t="s">
        <v>50</v>
      </c>
      <c r="D88" s="17" t="s">
        <v>256</v>
      </c>
      <c r="E88" s="17" t="s">
        <v>74</v>
      </c>
      <c r="F88" s="106">
        <v>8574.659999999996</v>
      </c>
      <c r="G88" s="106">
        <v>6554.79</v>
      </c>
      <c r="H88" s="17">
        <v>44295.0</v>
      </c>
      <c r="I88" s="17">
        <v>4330.0</v>
      </c>
      <c r="J88" s="125">
        <v>0.09775369680550852</v>
      </c>
      <c r="K88" s="125">
        <v>0.2355626928647896</v>
      </c>
      <c r="L88" s="101">
        <v>1.99</v>
      </c>
      <c r="M88" s="101">
        <v>0.75</v>
      </c>
      <c r="N88" s="126">
        <v>87716.9895381062</v>
      </c>
      <c r="O88" s="126">
        <v>33221.25</v>
      </c>
      <c r="P88" s="125">
        <v>0.6231155778894473</v>
      </c>
      <c r="Q88" s="17">
        <v>44067.0</v>
      </c>
      <c r="R88" s="102">
        <v>1.0051739396827557</v>
      </c>
      <c r="S88" s="101">
        <v>1.5138083140877598</v>
      </c>
      <c r="T88" s="17" t="s">
        <v>257</v>
      </c>
      <c r="U88" s="105"/>
      <c r="V88" s="105"/>
      <c r="W88" s="105"/>
      <c r="X88" s="105"/>
      <c r="Y88" s="105"/>
      <c r="Z88" s="105"/>
    </row>
    <row r="89" ht="15.75" customHeight="1">
      <c r="A89" s="124" t="s">
        <v>262</v>
      </c>
      <c r="B89" s="17" t="s">
        <v>263</v>
      </c>
      <c r="C89" s="17" t="s">
        <v>50</v>
      </c>
      <c r="D89" s="17" t="s">
        <v>256</v>
      </c>
      <c r="E89" s="17" t="s">
        <v>74</v>
      </c>
      <c r="F89" s="106">
        <v>7378.819999999995</v>
      </c>
      <c r="G89" s="106">
        <v>5731.650000000001</v>
      </c>
      <c r="H89" s="17">
        <v>20501.0</v>
      </c>
      <c r="I89" s="17">
        <v>3717.0</v>
      </c>
      <c r="J89" s="125">
        <v>0.18130822886688455</v>
      </c>
      <c r="K89" s="125">
        <v>0.22322945945286587</v>
      </c>
      <c r="L89" s="101">
        <v>1.99</v>
      </c>
      <c r="M89" s="101">
        <v>0.75</v>
      </c>
      <c r="N89" s="126">
        <v>40697.65639494213</v>
      </c>
      <c r="O89" s="126">
        <v>15375.75</v>
      </c>
      <c r="P89" s="125">
        <v>0.6231155778894473</v>
      </c>
      <c r="Q89" s="17">
        <v>20399.0</v>
      </c>
      <c r="R89" s="102">
        <v>1.0050002451100544</v>
      </c>
      <c r="S89" s="101">
        <v>1.5420096852300245</v>
      </c>
      <c r="T89" s="17" t="s">
        <v>257</v>
      </c>
      <c r="U89" s="105"/>
      <c r="V89" s="105"/>
      <c r="W89" s="105"/>
      <c r="X89" s="105"/>
      <c r="Y89" s="105"/>
      <c r="Z89" s="105"/>
    </row>
    <row r="90" ht="15.75" customHeight="1">
      <c r="A90" s="124" t="s">
        <v>264</v>
      </c>
      <c r="B90" s="17" t="s">
        <v>265</v>
      </c>
      <c r="C90" s="17" t="s">
        <v>50</v>
      </c>
      <c r="D90" s="17" t="s">
        <v>256</v>
      </c>
      <c r="E90" s="17" t="s">
        <v>74</v>
      </c>
      <c r="F90" s="106">
        <v>4533.219999999999</v>
      </c>
      <c r="G90" s="106">
        <v>3244.880000000001</v>
      </c>
      <c r="H90" s="17">
        <v>18564.0</v>
      </c>
      <c r="I90" s="17">
        <v>2278.0</v>
      </c>
      <c r="J90" s="125">
        <v>0.1227106227106227</v>
      </c>
      <c r="K90" s="125">
        <v>0.2841997520526245</v>
      </c>
      <c r="L90" s="101">
        <v>1.99</v>
      </c>
      <c r="M90" s="101">
        <v>0.75</v>
      </c>
      <c r="N90" s="126">
        <v>36942.35999999999</v>
      </c>
      <c r="O90" s="126">
        <v>13923.0</v>
      </c>
      <c r="P90" s="125">
        <v>0.6231155778894473</v>
      </c>
      <c r="Q90" s="17">
        <v>18468.0</v>
      </c>
      <c r="R90" s="102">
        <v>1.0051981806367771</v>
      </c>
      <c r="S90" s="101">
        <v>1.424442493415277</v>
      </c>
      <c r="T90" s="17" t="s">
        <v>257</v>
      </c>
      <c r="U90" s="105"/>
      <c r="V90" s="105"/>
      <c r="W90" s="105"/>
      <c r="X90" s="105"/>
      <c r="Y90" s="105"/>
      <c r="Z90" s="105"/>
    </row>
    <row r="91" ht="15.75" customHeight="1">
      <c r="A91" s="124" t="s">
        <v>266</v>
      </c>
      <c r="B91" s="17" t="s">
        <v>267</v>
      </c>
      <c r="C91" s="17" t="s">
        <v>50</v>
      </c>
      <c r="D91" s="17" t="s">
        <v>256</v>
      </c>
      <c r="E91" s="17" t="s">
        <v>74</v>
      </c>
      <c r="F91" s="106">
        <v>6850.0400000000045</v>
      </c>
      <c r="G91" s="106">
        <v>4821.7</v>
      </c>
      <c r="H91" s="17">
        <v>25010.0</v>
      </c>
      <c r="I91" s="17">
        <v>3440.0</v>
      </c>
      <c r="J91" s="125">
        <v>0.13754498200719711</v>
      </c>
      <c r="K91" s="125">
        <v>0.2961063001091969</v>
      </c>
      <c r="L91" s="101">
        <v>1.99</v>
      </c>
      <c r="M91" s="101">
        <v>0.75</v>
      </c>
      <c r="N91" s="126">
        <v>49802.180348837246</v>
      </c>
      <c r="O91" s="126">
        <v>18757.5</v>
      </c>
      <c r="P91" s="125">
        <v>0.6231155778894473</v>
      </c>
      <c r="Q91" s="17">
        <v>24883.0</v>
      </c>
      <c r="R91" s="102">
        <v>1.005103886187357</v>
      </c>
      <c r="S91" s="101">
        <v>1.401656976744186</v>
      </c>
      <c r="T91" s="17" t="s">
        <v>257</v>
      </c>
      <c r="U91" s="105"/>
      <c r="V91" s="105"/>
      <c r="W91" s="105"/>
      <c r="X91" s="105"/>
      <c r="Y91" s="105"/>
      <c r="Z91" s="105"/>
    </row>
    <row r="92" ht="15.75" customHeight="1">
      <c r="A92" s="124" t="s">
        <v>268</v>
      </c>
      <c r="B92" s="17" t="s">
        <v>269</v>
      </c>
      <c r="C92" s="17" t="s">
        <v>50</v>
      </c>
      <c r="D92" s="17" t="s">
        <v>256</v>
      </c>
      <c r="E92" s="17" t="s">
        <v>74</v>
      </c>
      <c r="F92" s="106">
        <v>7444.590000000002</v>
      </c>
      <c r="G92" s="106">
        <v>5276.3899999999985</v>
      </c>
      <c r="H92" s="17">
        <v>27697.0</v>
      </c>
      <c r="I92" s="17">
        <v>3741.0</v>
      </c>
      <c r="J92" s="125">
        <v>0.1350687800122757</v>
      </c>
      <c r="K92" s="125">
        <v>0.2912450517758537</v>
      </c>
      <c r="L92" s="101">
        <v>1.99</v>
      </c>
      <c r="M92" s="101">
        <v>0.75</v>
      </c>
      <c r="N92" s="126">
        <v>55117.03000000001</v>
      </c>
      <c r="O92" s="126">
        <v>20772.75</v>
      </c>
      <c r="P92" s="125">
        <v>0.6231155778894473</v>
      </c>
      <c r="Q92" s="17">
        <v>27556.0</v>
      </c>
      <c r="R92" s="102">
        <v>1.0051168529539847</v>
      </c>
      <c r="S92" s="101">
        <v>1.4104223469660515</v>
      </c>
      <c r="T92" s="17" t="s">
        <v>257</v>
      </c>
      <c r="U92" s="105"/>
      <c r="V92" s="105"/>
      <c r="W92" s="105"/>
      <c r="X92" s="105"/>
      <c r="Y92" s="105"/>
      <c r="Z92" s="105"/>
    </row>
    <row r="93" ht="15.75" customHeight="1">
      <c r="A93" s="124" t="s">
        <v>270</v>
      </c>
      <c r="B93" s="17" t="s">
        <v>271</v>
      </c>
      <c r="C93" s="17" t="s">
        <v>50</v>
      </c>
      <c r="D93" s="17" t="s">
        <v>256</v>
      </c>
      <c r="E93" s="17" t="s">
        <v>74</v>
      </c>
      <c r="F93" s="106">
        <v>5660.300000000002</v>
      </c>
      <c r="G93" s="106">
        <v>4115.92</v>
      </c>
      <c r="H93" s="17">
        <v>14089.0</v>
      </c>
      <c r="I93" s="17">
        <v>2844.0</v>
      </c>
      <c r="J93" s="125">
        <v>0.20185960678543544</v>
      </c>
      <c r="K93" s="125">
        <v>0.2728441955373393</v>
      </c>
      <c r="L93" s="101">
        <v>1.99</v>
      </c>
      <c r="M93" s="101">
        <v>0.75</v>
      </c>
      <c r="N93" s="126">
        <v>28040.775914205355</v>
      </c>
      <c r="O93" s="126">
        <v>10566.75</v>
      </c>
      <c r="P93" s="125">
        <v>0.6231155778894473</v>
      </c>
      <c r="Q93" s="17">
        <v>14019.0</v>
      </c>
      <c r="R93" s="102">
        <v>1.0049932234824168</v>
      </c>
      <c r="S93" s="101">
        <v>1.4472292545710268</v>
      </c>
      <c r="T93" s="17" t="s">
        <v>257</v>
      </c>
      <c r="U93" s="105"/>
      <c r="V93" s="105"/>
      <c r="W93" s="105"/>
      <c r="X93" s="105"/>
      <c r="Y93" s="105"/>
      <c r="Z93" s="105"/>
    </row>
    <row r="94" ht="15.75" customHeight="1">
      <c r="A94" s="124" t="s">
        <v>272</v>
      </c>
      <c r="B94" s="17" t="s">
        <v>265</v>
      </c>
      <c r="C94" s="17" t="s">
        <v>50</v>
      </c>
      <c r="D94" s="17" t="s">
        <v>256</v>
      </c>
      <c r="E94" s="17" t="s">
        <v>74</v>
      </c>
      <c r="F94" s="106">
        <v>17571.48999999999</v>
      </c>
      <c r="G94" s="106">
        <v>13943.3</v>
      </c>
      <c r="H94" s="17">
        <v>82388.0</v>
      </c>
      <c r="I94" s="17">
        <v>8829.0</v>
      </c>
      <c r="J94" s="125">
        <v>0.10716366461135117</v>
      </c>
      <c r="K94" s="125">
        <v>0.20648163587720758</v>
      </c>
      <c r="L94" s="101">
        <v>1.99</v>
      </c>
      <c r="M94" s="101">
        <v>0.75</v>
      </c>
      <c r="N94" s="126">
        <v>163968.73010759987</v>
      </c>
      <c r="O94" s="126">
        <v>61791.0</v>
      </c>
      <c r="P94" s="125">
        <v>0.6231155778894473</v>
      </c>
      <c r="Q94" s="17">
        <v>82056.0</v>
      </c>
      <c r="R94" s="102">
        <v>1.0040460173540022</v>
      </c>
      <c r="S94" s="101">
        <v>1.5792615245214632</v>
      </c>
      <c r="T94" s="17" t="s">
        <v>257</v>
      </c>
      <c r="U94" s="105"/>
      <c r="V94" s="105"/>
      <c r="W94" s="105"/>
      <c r="X94" s="105"/>
      <c r="Y94" s="105"/>
      <c r="Z94" s="105"/>
    </row>
    <row r="95" ht="15.75" customHeight="1">
      <c r="A95" s="124" t="s">
        <v>273</v>
      </c>
      <c r="B95" s="17" t="s">
        <v>267</v>
      </c>
      <c r="C95" s="17" t="s">
        <v>50</v>
      </c>
      <c r="D95" s="17" t="s">
        <v>256</v>
      </c>
      <c r="E95" s="17" t="s">
        <v>74</v>
      </c>
      <c r="F95" s="106">
        <v>30792.69999999999</v>
      </c>
      <c r="G95" s="106">
        <v>24320.690000000002</v>
      </c>
      <c r="H95" s="17">
        <v>110652.0</v>
      </c>
      <c r="I95" s="17">
        <v>15472.0</v>
      </c>
      <c r="J95" s="125">
        <v>0.1398257600404873</v>
      </c>
      <c r="K95" s="125">
        <v>0.21018001019722177</v>
      </c>
      <c r="L95" s="101">
        <v>1.99</v>
      </c>
      <c r="M95" s="101">
        <v>0.75</v>
      </c>
      <c r="N95" s="126">
        <v>220221.93901240945</v>
      </c>
      <c r="O95" s="126">
        <v>82989.0</v>
      </c>
      <c r="P95" s="125">
        <v>0.6231155778894473</v>
      </c>
      <c r="Q95" s="17">
        <v>110208.0</v>
      </c>
      <c r="R95" s="102">
        <v>1.0040287456445993</v>
      </c>
      <c r="S95" s="101">
        <v>1.5719163650465358</v>
      </c>
      <c r="T95" s="17" t="s">
        <v>257</v>
      </c>
      <c r="U95" s="105"/>
      <c r="V95" s="105"/>
      <c r="W95" s="105"/>
      <c r="X95" s="105"/>
      <c r="Y95" s="105"/>
      <c r="Z95" s="105"/>
    </row>
    <row r="96" ht="15.75" customHeight="1">
      <c r="A96" s="124" t="s">
        <v>274</v>
      </c>
      <c r="B96" s="17" t="s">
        <v>269</v>
      </c>
      <c r="C96" s="17" t="s">
        <v>50</v>
      </c>
      <c r="D96" s="17" t="s">
        <v>256</v>
      </c>
      <c r="E96" s="17" t="s">
        <v>74</v>
      </c>
      <c r="F96" s="106">
        <v>41841.89000000001</v>
      </c>
      <c r="G96" s="106">
        <v>33354.98000000001</v>
      </c>
      <c r="H96" s="17">
        <v>119418.0</v>
      </c>
      <c r="I96" s="17">
        <v>21023.0</v>
      </c>
      <c r="J96" s="125">
        <v>0.17604548727997454</v>
      </c>
      <c r="K96" s="125">
        <v>0.2028328548256304</v>
      </c>
      <c r="L96" s="101">
        <v>1.99</v>
      </c>
      <c r="M96" s="101">
        <v>0.75</v>
      </c>
      <c r="N96" s="126">
        <v>237676.58374256772</v>
      </c>
      <c r="O96" s="126">
        <v>89563.5</v>
      </c>
      <c r="P96" s="125">
        <v>0.6231155778894473</v>
      </c>
      <c r="Q96" s="17">
        <v>118945.0</v>
      </c>
      <c r="R96" s="102">
        <v>1.0039766278532094</v>
      </c>
      <c r="S96" s="101">
        <v>1.5865946820149366</v>
      </c>
      <c r="T96" s="17" t="s">
        <v>257</v>
      </c>
      <c r="U96" s="105"/>
      <c r="V96" s="105"/>
      <c r="W96" s="105"/>
      <c r="X96" s="105"/>
      <c r="Y96" s="105"/>
      <c r="Z96" s="105"/>
    </row>
    <row r="97" ht="15.75" customHeight="1">
      <c r="A97" s="124" t="s">
        <v>275</v>
      </c>
      <c r="B97" s="17" t="s">
        <v>271</v>
      </c>
      <c r="C97" s="17" t="s">
        <v>50</v>
      </c>
      <c r="D97" s="17" t="s">
        <v>256</v>
      </c>
      <c r="E97" s="17" t="s">
        <v>74</v>
      </c>
      <c r="F97" s="106">
        <v>16414.55</v>
      </c>
      <c r="G97" s="106">
        <v>13171.440000000004</v>
      </c>
      <c r="H97" s="17">
        <v>55998.0</v>
      </c>
      <c r="I97" s="17">
        <v>8247.0</v>
      </c>
      <c r="J97" s="125">
        <v>0.14727311689703204</v>
      </c>
      <c r="K97" s="125">
        <v>0.19757532189429472</v>
      </c>
      <c r="L97" s="101">
        <v>1.99</v>
      </c>
      <c r="M97" s="101">
        <v>0.75</v>
      </c>
      <c r="N97" s="126">
        <v>111456.52611858856</v>
      </c>
      <c r="O97" s="126">
        <v>41998.5</v>
      </c>
      <c r="P97" s="125">
        <v>0.6231155778894473</v>
      </c>
      <c r="Q97" s="17">
        <v>55787.0</v>
      </c>
      <c r="R97" s="102">
        <v>1.0037822431749333</v>
      </c>
      <c r="S97" s="101">
        <v>1.5971189523463083</v>
      </c>
      <c r="T97" s="17" t="s">
        <v>257</v>
      </c>
      <c r="U97" s="105"/>
      <c r="V97" s="105"/>
      <c r="W97" s="105"/>
      <c r="X97" s="105"/>
      <c r="Y97" s="105"/>
      <c r="Z97" s="105"/>
    </row>
    <row r="98" ht="15.75" customHeight="1">
      <c r="A98" s="124" t="s">
        <v>276</v>
      </c>
      <c r="B98" s="17" t="s">
        <v>265</v>
      </c>
      <c r="C98" s="17" t="s">
        <v>50</v>
      </c>
      <c r="D98" s="17" t="s">
        <v>256</v>
      </c>
      <c r="E98" s="17" t="s">
        <v>74</v>
      </c>
      <c r="F98" s="106">
        <v>3619.0400000000013</v>
      </c>
      <c r="G98" s="106">
        <v>2789.5000000000014</v>
      </c>
      <c r="H98" s="17">
        <v>7832.0</v>
      </c>
      <c r="I98" s="17">
        <v>1818.0</v>
      </c>
      <c r="J98" s="125">
        <v>0.23212461695607764</v>
      </c>
      <c r="K98" s="125">
        <v>0.22921548255891055</v>
      </c>
      <c r="L98" s="101">
        <v>1.99</v>
      </c>
      <c r="M98" s="101">
        <v>0.75</v>
      </c>
      <c r="N98" s="126">
        <v>15590.935797579763</v>
      </c>
      <c r="O98" s="126">
        <v>5874.0</v>
      </c>
      <c r="P98" s="125">
        <v>0.6231155778894473</v>
      </c>
      <c r="Q98" s="17">
        <v>7856.0</v>
      </c>
      <c r="R98" s="102">
        <v>0.9969450101832994</v>
      </c>
      <c r="S98" s="101">
        <v>1.534378437843785</v>
      </c>
      <c r="T98" s="17" t="s">
        <v>257</v>
      </c>
      <c r="U98" s="105"/>
      <c r="V98" s="105"/>
      <c r="W98" s="105"/>
      <c r="X98" s="105"/>
      <c r="Y98" s="105"/>
      <c r="Z98" s="105"/>
    </row>
    <row r="99" ht="15.75" customHeight="1">
      <c r="A99" s="124" t="s">
        <v>277</v>
      </c>
      <c r="B99" s="17" t="s">
        <v>267</v>
      </c>
      <c r="C99" s="17" t="s">
        <v>50</v>
      </c>
      <c r="D99" s="17" t="s">
        <v>256</v>
      </c>
      <c r="E99" s="17" t="s">
        <v>74</v>
      </c>
      <c r="F99" s="106">
        <v>2539.240000000001</v>
      </c>
      <c r="G99" s="106">
        <v>1940.5800000000008</v>
      </c>
      <c r="H99" s="17">
        <v>10539.0</v>
      </c>
      <c r="I99" s="17">
        <v>1276.0</v>
      </c>
      <c r="J99" s="125">
        <v>0.12107410570262833</v>
      </c>
      <c r="K99" s="125">
        <v>0.23576345678234434</v>
      </c>
      <c r="L99" s="101">
        <v>1.99</v>
      </c>
      <c r="M99" s="101">
        <v>0.75</v>
      </c>
      <c r="N99" s="126">
        <v>20972.610000000008</v>
      </c>
      <c r="O99" s="126">
        <v>7904.25</v>
      </c>
      <c r="P99" s="125">
        <v>0.6231155778894473</v>
      </c>
      <c r="Q99" s="17">
        <v>10565.0</v>
      </c>
      <c r="R99" s="102">
        <v>0.9975390440132513</v>
      </c>
      <c r="S99" s="101">
        <v>1.5208307210031355</v>
      </c>
      <c r="T99" s="17" t="s">
        <v>257</v>
      </c>
      <c r="U99" s="105"/>
      <c r="V99" s="105"/>
      <c r="W99" s="105"/>
      <c r="X99" s="105"/>
      <c r="Y99" s="105"/>
      <c r="Z99" s="105"/>
    </row>
    <row r="100" ht="15.75" customHeight="1">
      <c r="A100" s="124" t="s">
        <v>278</v>
      </c>
      <c r="B100" s="17" t="s">
        <v>269</v>
      </c>
      <c r="C100" s="17" t="s">
        <v>50</v>
      </c>
      <c r="D100" s="17" t="s">
        <v>256</v>
      </c>
      <c r="E100" s="17" t="s">
        <v>74</v>
      </c>
      <c r="F100" s="106">
        <v>5902.340000000002</v>
      </c>
      <c r="G100" s="106">
        <v>4579.220000000001</v>
      </c>
      <c r="H100" s="17">
        <v>11519.0</v>
      </c>
      <c r="I100" s="17">
        <v>2966.0</v>
      </c>
      <c r="J100" s="125">
        <v>0.2574876291344735</v>
      </c>
      <c r="K100" s="125">
        <v>0.22416871952479867</v>
      </c>
      <c r="L100" s="101">
        <v>1.99</v>
      </c>
      <c r="M100" s="101">
        <v>0.75</v>
      </c>
      <c r="N100" s="126">
        <v>22922.81000000001</v>
      </c>
      <c r="O100" s="126">
        <v>8639.25</v>
      </c>
      <c r="P100" s="125">
        <v>0.6231155778894473</v>
      </c>
      <c r="Q100" s="17">
        <v>11548.0</v>
      </c>
      <c r="R100" s="102">
        <v>0.9974887426394181</v>
      </c>
      <c r="S100" s="101">
        <v>1.543904248145651</v>
      </c>
      <c r="T100" s="17" t="s">
        <v>257</v>
      </c>
      <c r="U100" s="105"/>
      <c r="V100" s="105"/>
      <c r="W100" s="105"/>
      <c r="X100" s="105"/>
      <c r="Y100" s="105"/>
      <c r="Z100" s="105"/>
    </row>
    <row r="101" ht="15.75" customHeight="1">
      <c r="A101" s="124" t="s">
        <v>279</v>
      </c>
      <c r="B101" s="17" t="s">
        <v>271</v>
      </c>
      <c r="C101" s="17" t="s">
        <v>50</v>
      </c>
      <c r="D101" s="17" t="s">
        <v>256</v>
      </c>
      <c r="E101" s="17" t="s">
        <v>74</v>
      </c>
      <c r="F101" s="106">
        <v>3403.8900000000012</v>
      </c>
      <c r="G101" s="106">
        <v>2728.2700000000013</v>
      </c>
      <c r="H101" s="17">
        <v>5632.0</v>
      </c>
      <c r="I101" s="17">
        <v>1711.0</v>
      </c>
      <c r="J101" s="125">
        <v>0.3037997159090909</v>
      </c>
      <c r="K101" s="125">
        <v>0.19848467488667365</v>
      </c>
      <c r="L101" s="101">
        <v>1.99</v>
      </c>
      <c r="M101" s="101">
        <v>0.75</v>
      </c>
      <c r="N101" s="126">
        <v>11204.388357685568</v>
      </c>
      <c r="O101" s="126">
        <v>4224.0</v>
      </c>
      <c r="P101" s="125">
        <v>0.6231155778894473</v>
      </c>
      <c r="Q101" s="17">
        <v>5641.0</v>
      </c>
      <c r="R101" s="102">
        <v>0.9984045382024463</v>
      </c>
      <c r="S101" s="101">
        <v>1.5945470485096442</v>
      </c>
      <c r="T101" s="17" t="s">
        <v>257</v>
      </c>
      <c r="U101" s="105"/>
      <c r="V101" s="105"/>
      <c r="W101" s="105"/>
      <c r="X101" s="105"/>
      <c r="Y101" s="105"/>
      <c r="Z101" s="105"/>
    </row>
    <row r="102" ht="15.75" customHeight="1">
      <c r="A102" s="124" t="s">
        <v>280</v>
      </c>
      <c r="B102" s="17" t="s">
        <v>265</v>
      </c>
      <c r="C102" s="17" t="s">
        <v>50</v>
      </c>
      <c r="D102" s="17" t="s">
        <v>256</v>
      </c>
      <c r="E102" s="17" t="s">
        <v>74</v>
      </c>
      <c r="F102" s="106">
        <v>848.9599999999998</v>
      </c>
      <c r="G102" s="106">
        <v>754.0600000000001</v>
      </c>
      <c r="H102" s="17">
        <v>3576.0</v>
      </c>
      <c r="I102" s="17">
        <v>224.0</v>
      </c>
      <c r="J102" s="125">
        <v>0.06263982102908278</v>
      </c>
      <c r="K102" s="125">
        <v>0.1117838296268373</v>
      </c>
      <c r="L102" s="101">
        <v>3.49</v>
      </c>
      <c r="M102" s="101">
        <v>1.65</v>
      </c>
      <c r="N102" s="126">
        <v>13553.039999999997</v>
      </c>
      <c r="O102" s="126">
        <v>5900.4</v>
      </c>
      <c r="P102" s="125">
        <v>0.5272206303724929</v>
      </c>
      <c r="Q102" s="17">
        <v>3576.0</v>
      </c>
      <c r="R102" s="102">
        <v>1.0</v>
      </c>
      <c r="S102" s="101">
        <v>3.366339285714286</v>
      </c>
      <c r="T102" s="17" t="s">
        <v>257</v>
      </c>
      <c r="U102" s="105"/>
      <c r="V102" s="105"/>
      <c r="W102" s="105"/>
      <c r="X102" s="105"/>
      <c r="Y102" s="105"/>
      <c r="Z102" s="105"/>
    </row>
    <row r="103" ht="15.75" customHeight="1">
      <c r="A103" s="124" t="s">
        <v>281</v>
      </c>
      <c r="B103" s="17" t="s">
        <v>267</v>
      </c>
      <c r="C103" s="17" t="s">
        <v>50</v>
      </c>
      <c r="D103" s="17" t="s">
        <v>256</v>
      </c>
      <c r="E103" s="17" t="s">
        <v>74</v>
      </c>
      <c r="F103" s="106">
        <v>944.17</v>
      </c>
      <c r="G103" s="106">
        <v>834.2000000000002</v>
      </c>
      <c r="H103" s="17">
        <v>4023.0</v>
      </c>
      <c r="I103" s="17">
        <v>249.0</v>
      </c>
      <c r="J103" s="125">
        <v>0.061894108873974646</v>
      </c>
      <c r="K103" s="125">
        <v>0.11647266911679022</v>
      </c>
      <c r="L103" s="101">
        <v>3.49</v>
      </c>
      <c r="M103" s="101">
        <v>1.65</v>
      </c>
      <c r="N103" s="126">
        <v>15254.602048192772</v>
      </c>
      <c r="O103" s="126">
        <v>6637.95</v>
      </c>
      <c r="P103" s="125">
        <v>0.5272206303724929</v>
      </c>
      <c r="Q103" s="17">
        <v>4023.0</v>
      </c>
      <c r="R103" s="102">
        <v>1.0</v>
      </c>
      <c r="S103" s="101">
        <v>3.350200803212852</v>
      </c>
      <c r="T103" s="17" t="s">
        <v>257</v>
      </c>
      <c r="U103" s="105"/>
      <c r="V103" s="105"/>
      <c r="W103" s="105"/>
      <c r="X103" s="105"/>
      <c r="Y103" s="105"/>
      <c r="Z103" s="105"/>
    </row>
    <row r="104" ht="15.75" customHeight="1">
      <c r="A104" s="124" t="s">
        <v>282</v>
      </c>
      <c r="B104" s="17" t="s">
        <v>269</v>
      </c>
      <c r="C104" s="17" t="s">
        <v>50</v>
      </c>
      <c r="D104" s="17" t="s">
        <v>256</v>
      </c>
      <c r="E104" s="17" t="s">
        <v>74</v>
      </c>
      <c r="F104" s="106">
        <v>1307.5499999999993</v>
      </c>
      <c r="G104" s="106">
        <v>1153.7299999999998</v>
      </c>
      <c r="H104" s="17">
        <v>6556.0</v>
      </c>
      <c r="I104" s="17">
        <v>345.0</v>
      </c>
      <c r="J104" s="125">
        <v>0.052623550945698594</v>
      </c>
      <c r="K104" s="125">
        <v>0.11763986080838174</v>
      </c>
      <c r="L104" s="101">
        <v>3.49</v>
      </c>
      <c r="M104" s="101">
        <v>1.65</v>
      </c>
      <c r="N104" s="126">
        <v>24847.239999999987</v>
      </c>
      <c r="O104" s="126">
        <v>10817.4</v>
      </c>
      <c r="P104" s="125">
        <v>0.5272206303724929</v>
      </c>
      <c r="Q104" s="17">
        <v>6556.0</v>
      </c>
      <c r="R104" s="102">
        <v>1.0</v>
      </c>
      <c r="S104" s="101">
        <v>3.3441449275362314</v>
      </c>
      <c r="T104" s="17" t="s">
        <v>257</v>
      </c>
      <c r="U104" s="105"/>
      <c r="V104" s="105"/>
      <c r="W104" s="105"/>
      <c r="X104" s="105"/>
      <c r="Y104" s="105"/>
      <c r="Z104" s="105"/>
    </row>
    <row r="105" ht="15.75" customHeight="1">
      <c r="A105" s="124" t="s">
        <v>283</v>
      </c>
      <c r="B105" s="17" t="s">
        <v>271</v>
      </c>
      <c r="C105" s="17" t="s">
        <v>50</v>
      </c>
      <c r="D105" s="17" t="s">
        <v>256</v>
      </c>
      <c r="E105" s="17" t="s">
        <v>74</v>
      </c>
      <c r="F105" s="106">
        <v>557.59</v>
      </c>
      <c r="G105" s="106">
        <v>493.0199999999997</v>
      </c>
      <c r="H105" s="17">
        <v>3576.0</v>
      </c>
      <c r="I105" s="17">
        <v>147.0</v>
      </c>
      <c r="J105" s="125">
        <v>0.041107382550335574</v>
      </c>
      <c r="K105" s="125">
        <v>0.11580193332018207</v>
      </c>
      <c r="L105" s="101">
        <v>3.49</v>
      </c>
      <c r="M105" s="101">
        <v>1.65</v>
      </c>
      <c r="N105" s="126">
        <v>13564.230204081632</v>
      </c>
      <c r="O105" s="126">
        <v>5900.4</v>
      </c>
      <c r="P105" s="125">
        <v>0.5272206303724929</v>
      </c>
      <c r="Q105" s="17">
        <v>3576.0</v>
      </c>
      <c r="R105" s="102">
        <v>1.0</v>
      </c>
      <c r="S105" s="101">
        <v>3.353877551020406</v>
      </c>
      <c r="T105" s="17" t="s">
        <v>257</v>
      </c>
      <c r="U105" s="105"/>
      <c r="V105" s="105"/>
      <c r="W105" s="105"/>
      <c r="X105" s="105"/>
      <c r="Y105" s="105"/>
      <c r="Z105" s="105"/>
    </row>
    <row r="106" ht="15.75" customHeight="1">
      <c r="A106" s="124" t="s">
        <v>284</v>
      </c>
      <c r="B106" s="17" t="s">
        <v>285</v>
      </c>
      <c r="C106" s="17" t="s">
        <v>50</v>
      </c>
      <c r="D106" s="17" t="s">
        <v>256</v>
      </c>
      <c r="E106" s="17" t="s">
        <v>74</v>
      </c>
      <c r="F106" s="106">
        <v>530.6000000000001</v>
      </c>
      <c r="G106" s="106">
        <v>468.78999999999985</v>
      </c>
      <c r="H106" s="17">
        <v>1341.0</v>
      </c>
      <c r="I106" s="17">
        <v>140.0</v>
      </c>
      <c r="J106" s="125">
        <v>0.10439970171513796</v>
      </c>
      <c r="K106" s="125">
        <v>0.11649076517150447</v>
      </c>
      <c r="L106" s="101">
        <v>3.49</v>
      </c>
      <c r="M106" s="101">
        <v>1.65</v>
      </c>
      <c r="N106" s="126">
        <v>5082.390000000001</v>
      </c>
      <c r="O106" s="126">
        <v>2212.65</v>
      </c>
      <c r="P106" s="125">
        <v>0.5272206303724929</v>
      </c>
      <c r="Q106" s="17">
        <v>1341.0</v>
      </c>
      <c r="R106" s="102">
        <v>1.0</v>
      </c>
      <c r="S106" s="101">
        <v>3.348499999999999</v>
      </c>
      <c r="T106" s="17" t="s">
        <v>257</v>
      </c>
      <c r="U106" s="105"/>
      <c r="V106" s="105"/>
      <c r="W106" s="105"/>
      <c r="X106" s="105"/>
      <c r="Y106" s="105"/>
      <c r="Z106" s="105"/>
    </row>
    <row r="107" ht="15.75" customHeight="1">
      <c r="A107" s="124" t="s">
        <v>286</v>
      </c>
      <c r="B107" s="17" t="s">
        <v>287</v>
      </c>
      <c r="C107" s="17" t="s">
        <v>50</v>
      </c>
      <c r="D107" s="17" t="s">
        <v>256</v>
      </c>
      <c r="E107" s="17" t="s">
        <v>74</v>
      </c>
      <c r="F107" s="106">
        <v>765.58</v>
      </c>
      <c r="G107" s="106">
        <v>674.6099999999997</v>
      </c>
      <c r="H107" s="17">
        <v>1788.0</v>
      </c>
      <c r="I107" s="17">
        <v>202.0</v>
      </c>
      <c r="J107" s="125">
        <v>0.11297539149888143</v>
      </c>
      <c r="K107" s="125">
        <v>0.11882494318033432</v>
      </c>
      <c r="L107" s="101">
        <v>3.49</v>
      </c>
      <c r="M107" s="101">
        <v>1.86</v>
      </c>
      <c r="N107" s="126">
        <v>6776.52</v>
      </c>
      <c r="O107" s="126">
        <v>3325.6800000000003</v>
      </c>
      <c r="P107" s="125">
        <v>0.4670487106017192</v>
      </c>
      <c r="Q107" s="17">
        <v>1788.0</v>
      </c>
      <c r="R107" s="102">
        <v>1.0</v>
      </c>
      <c r="S107" s="101">
        <v>3.339653465346533</v>
      </c>
      <c r="T107" s="17" t="s">
        <v>257</v>
      </c>
      <c r="U107" s="105"/>
      <c r="V107" s="105"/>
      <c r="W107" s="105"/>
      <c r="X107" s="105"/>
      <c r="Y107" s="105"/>
      <c r="Z107" s="105"/>
    </row>
    <row r="108" ht="15.75" customHeight="1">
      <c r="A108" s="124" t="s">
        <v>288</v>
      </c>
      <c r="B108" s="17" t="s">
        <v>289</v>
      </c>
      <c r="C108" s="17" t="s">
        <v>50</v>
      </c>
      <c r="D108" s="17" t="s">
        <v>256</v>
      </c>
      <c r="E108" s="17" t="s">
        <v>74</v>
      </c>
      <c r="F108" s="106">
        <v>3926.390000000001</v>
      </c>
      <c r="G108" s="106">
        <v>3216.590000000001</v>
      </c>
      <c r="H108" s="17">
        <v>10527.0</v>
      </c>
      <c r="I108" s="17">
        <v>1061.0</v>
      </c>
      <c r="J108" s="125">
        <v>0.10078844875083119</v>
      </c>
      <c r="K108" s="125">
        <v>0.18077674403204969</v>
      </c>
      <c r="L108" s="101">
        <v>2.99</v>
      </c>
      <c r="M108" s="101">
        <v>1.59</v>
      </c>
      <c r="N108" s="126">
        <v>38956.74602262017</v>
      </c>
      <c r="O108" s="126">
        <v>16737.93</v>
      </c>
      <c r="P108" s="125">
        <v>0.4682274247491639</v>
      </c>
      <c r="Q108" s="17">
        <v>10494.0</v>
      </c>
      <c r="R108" s="102">
        <v>1.0031446540880504</v>
      </c>
      <c r="S108" s="101">
        <v>3.031658812441094</v>
      </c>
      <c r="T108" s="17" t="s">
        <v>257</v>
      </c>
      <c r="U108" s="105"/>
      <c r="V108" s="105"/>
      <c r="W108" s="105"/>
      <c r="X108" s="105"/>
      <c r="Y108" s="105"/>
      <c r="Z108" s="105"/>
    </row>
    <row r="109" ht="15.75" customHeight="1">
      <c r="A109" s="124" t="s">
        <v>290</v>
      </c>
      <c r="B109" s="17" t="s">
        <v>289</v>
      </c>
      <c r="C109" s="17" t="s">
        <v>50</v>
      </c>
      <c r="D109" s="17" t="s">
        <v>256</v>
      </c>
      <c r="E109" s="17" t="s">
        <v>74</v>
      </c>
      <c r="F109" s="106">
        <v>5912.7199999999975</v>
      </c>
      <c r="G109" s="106">
        <v>4934.210000000001</v>
      </c>
      <c r="H109" s="17">
        <v>10527.0</v>
      </c>
      <c r="I109" s="17">
        <v>1628.0</v>
      </c>
      <c r="J109" s="125">
        <v>0.15464994775339602</v>
      </c>
      <c r="K109" s="125">
        <v>0.16549236222922736</v>
      </c>
      <c r="L109" s="101">
        <v>2.99</v>
      </c>
      <c r="M109" s="101">
        <v>1.59</v>
      </c>
      <c r="N109" s="126">
        <v>38232.925945945935</v>
      </c>
      <c r="O109" s="126">
        <v>16737.93</v>
      </c>
      <c r="P109" s="125">
        <v>0.4682274247491639</v>
      </c>
      <c r="Q109" s="17">
        <v>10494.0</v>
      </c>
      <c r="R109" s="102">
        <v>1.0031446540880504</v>
      </c>
      <c r="S109" s="101">
        <v>3.030841523341524</v>
      </c>
      <c r="T109" s="17" t="s">
        <v>257</v>
      </c>
      <c r="U109" s="105"/>
      <c r="V109" s="105"/>
      <c r="W109" s="105"/>
      <c r="X109" s="105"/>
      <c r="Y109" s="105"/>
      <c r="Z109" s="105"/>
    </row>
    <row r="110" ht="15.75" customHeight="1">
      <c r="A110" s="124" t="s">
        <v>291</v>
      </c>
      <c r="B110" s="17" t="s">
        <v>289</v>
      </c>
      <c r="C110" s="17" t="s">
        <v>50</v>
      </c>
      <c r="D110" s="17" t="s">
        <v>256</v>
      </c>
      <c r="E110" s="17" t="s">
        <v>74</v>
      </c>
      <c r="F110" s="106">
        <v>5889.979999999996</v>
      </c>
      <c r="G110" s="106">
        <v>4852.670000000002</v>
      </c>
      <c r="H110" s="17">
        <v>10527.0</v>
      </c>
      <c r="I110" s="17">
        <v>1602.0</v>
      </c>
      <c r="J110" s="125">
        <v>0.15218010829296097</v>
      </c>
      <c r="K110" s="125">
        <v>0.17611435013361587</v>
      </c>
      <c r="L110" s="101">
        <v>2.99</v>
      </c>
      <c r="M110" s="101">
        <v>1.59</v>
      </c>
      <c r="N110" s="126">
        <v>38704.00715355803</v>
      </c>
      <c r="O110" s="126">
        <v>16737.93</v>
      </c>
      <c r="P110" s="125">
        <v>0.4682274247491639</v>
      </c>
      <c r="Q110" s="17">
        <v>10494.0</v>
      </c>
      <c r="R110" s="102">
        <v>1.0031446540880504</v>
      </c>
      <c r="S110" s="101">
        <v>3.029132334581774</v>
      </c>
      <c r="T110" s="17" t="s">
        <v>257</v>
      </c>
      <c r="U110" s="105"/>
      <c r="V110" s="105"/>
      <c r="W110" s="105"/>
      <c r="X110" s="105"/>
      <c r="Y110" s="105"/>
      <c r="Z110" s="105"/>
    </row>
    <row r="111" ht="15.75" customHeight="1">
      <c r="A111" s="124" t="s">
        <v>292</v>
      </c>
      <c r="B111" s="17" t="s">
        <v>293</v>
      </c>
      <c r="C111" s="17" t="s">
        <v>50</v>
      </c>
      <c r="D111" s="17" t="s">
        <v>256</v>
      </c>
      <c r="E111" s="17" t="s">
        <v>74</v>
      </c>
      <c r="F111" s="106">
        <v>3906.1399999999994</v>
      </c>
      <c r="G111" s="106">
        <v>3213.4600000000005</v>
      </c>
      <c r="H111" s="17">
        <v>7656.0</v>
      </c>
      <c r="I111" s="17">
        <v>684.0</v>
      </c>
      <c r="J111" s="125">
        <v>0.08934169278996865</v>
      </c>
      <c r="K111" s="125">
        <v>0.17733107364303358</v>
      </c>
      <c r="L111" s="101">
        <v>4.99</v>
      </c>
      <c r="M111" s="101">
        <v>2.43</v>
      </c>
      <c r="N111" s="126">
        <v>43721.35649122806</v>
      </c>
      <c r="O111" s="126">
        <v>18604.08</v>
      </c>
      <c r="P111" s="125">
        <v>0.5130260521042084</v>
      </c>
      <c r="Q111" s="17">
        <v>7632.0</v>
      </c>
      <c r="R111" s="102">
        <v>1.0031446540880504</v>
      </c>
      <c r="S111" s="101">
        <v>4.698040935672515</v>
      </c>
      <c r="T111" s="17" t="s">
        <v>257</v>
      </c>
      <c r="U111" s="105"/>
      <c r="V111" s="105"/>
      <c r="W111" s="105"/>
      <c r="X111" s="105"/>
      <c r="Y111" s="105"/>
      <c r="Z111" s="105"/>
    </row>
    <row r="112" ht="15.75" customHeight="1">
      <c r="A112" s="124" t="s">
        <v>294</v>
      </c>
      <c r="B112" s="17" t="s">
        <v>293</v>
      </c>
      <c r="C112" s="17" t="s">
        <v>50</v>
      </c>
      <c r="D112" s="17" t="s">
        <v>256</v>
      </c>
      <c r="E112" s="17" t="s">
        <v>74</v>
      </c>
      <c r="F112" s="106">
        <v>6467.0599999999995</v>
      </c>
      <c r="G112" s="106">
        <v>5374.81</v>
      </c>
      <c r="H112" s="17">
        <v>7656.0</v>
      </c>
      <c r="I112" s="17">
        <v>1141.0</v>
      </c>
      <c r="J112" s="125">
        <v>0.14903343782654127</v>
      </c>
      <c r="K112" s="125">
        <v>0.1688943662189618</v>
      </c>
      <c r="L112" s="101">
        <v>4.99</v>
      </c>
      <c r="M112" s="101">
        <v>2.43</v>
      </c>
      <c r="N112" s="126">
        <v>43393.34913234005</v>
      </c>
      <c r="O112" s="126">
        <v>18604.08</v>
      </c>
      <c r="P112" s="125">
        <v>0.5130260521042084</v>
      </c>
      <c r="Q112" s="17">
        <v>7632.0</v>
      </c>
      <c r="R112" s="102">
        <v>1.0031446540880504</v>
      </c>
      <c r="S112" s="101">
        <v>4.710613496932516</v>
      </c>
      <c r="T112" s="17" t="s">
        <v>257</v>
      </c>
      <c r="U112" s="105"/>
      <c r="V112" s="105"/>
      <c r="W112" s="105"/>
      <c r="X112" s="105"/>
      <c r="Y112" s="105"/>
      <c r="Z112" s="105"/>
    </row>
    <row r="113" ht="15.75" customHeight="1">
      <c r="A113" s="124" t="s">
        <v>295</v>
      </c>
      <c r="B113" s="17" t="s">
        <v>293</v>
      </c>
      <c r="C113" s="17" t="s">
        <v>50</v>
      </c>
      <c r="D113" s="17" t="s">
        <v>256</v>
      </c>
      <c r="E113" s="17" t="s">
        <v>74</v>
      </c>
      <c r="F113" s="106">
        <v>7011.549999999999</v>
      </c>
      <c r="G113" s="106">
        <v>5784.130000000001</v>
      </c>
      <c r="H113" s="17">
        <v>7656.0</v>
      </c>
      <c r="I113" s="17">
        <v>1230.0</v>
      </c>
      <c r="J113" s="125">
        <v>0.16065830721003135</v>
      </c>
      <c r="K113" s="125">
        <v>0.17505687044947238</v>
      </c>
      <c r="L113" s="101">
        <v>4.99</v>
      </c>
      <c r="M113" s="101">
        <v>2.43</v>
      </c>
      <c r="N113" s="126">
        <v>43642.623414634145</v>
      </c>
      <c r="O113" s="126">
        <v>18604.08</v>
      </c>
      <c r="P113" s="125">
        <v>0.5130260521042084</v>
      </c>
      <c r="Q113" s="17">
        <v>7632.0</v>
      </c>
      <c r="R113" s="102">
        <v>1.0031446540880504</v>
      </c>
      <c r="S113" s="101">
        <v>4.702544715447155</v>
      </c>
      <c r="T113" s="17" t="s">
        <v>257</v>
      </c>
      <c r="U113" s="105"/>
      <c r="V113" s="105"/>
      <c r="W113" s="105"/>
      <c r="X113" s="105"/>
      <c r="Y113" s="105"/>
      <c r="Z113" s="105"/>
    </row>
    <row r="114" ht="15.75" customHeight="1">
      <c r="A114" s="124" t="s">
        <v>296</v>
      </c>
      <c r="B114" s="17" t="s">
        <v>297</v>
      </c>
      <c r="C114" s="17" t="s">
        <v>47</v>
      </c>
      <c r="D114" s="17" t="s">
        <v>298</v>
      </c>
      <c r="E114" s="17" t="s">
        <v>74</v>
      </c>
      <c r="F114" s="106">
        <v>64.74000000000002</v>
      </c>
      <c r="G114" s="106">
        <v>64.74000000000002</v>
      </c>
      <c r="H114" s="17">
        <v>900.0</v>
      </c>
      <c r="I114" s="17">
        <v>26.0</v>
      </c>
      <c r="J114" s="125">
        <v>0.028888888888888888</v>
      </c>
      <c r="K114" s="125">
        <v>0.0</v>
      </c>
      <c r="L114" s="101">
        <v>2.49</v>
      </c>
      <c r="M114" s="101">
        <v>1.25</v>
      </c>
      <c r="N114" s="126">
        <v>2241.000000000001</v>
      </c>
      <c r="O114" s="126">
        <v>1125.0</v>
      </c>
      <c r="P114" s="125">
        <v>0.497991967871486</v>
      </c>
      <c r="Q114" s="17">
        <v>900.0</v>
      </c>
      <c r="R114" s="102">
        <v>1.0</v>
      </c>
      <c r="S114" s="101">
        <v>2.490000000000001</v>
      </c>
      <c r="T114" s="17" t="s">
        <v>299</v>
      </c>
      <c r="U114" s="105"/>
      <c r="V114" s="105"/>
      <c r="W114" s="105"/>
      <c r="X114" s="105"/>
      <c r="Y114" s="105"/>
      <c r="Z114" s="105"/>
    </row>
    <row r="115" ht="15.75" customHeight="1">
      <c r="A115" s="124" t="s">
        <v>300</v>
      </c>
      <c r="B115" s="17" t="s">
        <v>301</v>
      </c>
      <c r="C115" s="17" t="s">
        <v>47</v>
      </c>
      <c r="D115" s="17" t="s">
        <v>298</v>
      </c>
      <c r="E115" s="17" t="s">
        <v>74</v>
      </c>
      <c r="F115" s="106">
        <v>273.9000000000001</v>
      </c>
      <c r="G115" s="106">
        <v>273.9000000000001</v>
      </c>
      <c r="H115" s="17">
        <v>900.0</v>
      </c>
      <c r="I115" s="17">
        <v>110.0</v>
      </c>
      <c r="J115" s="125">
        <v>0.12222222222222222</v>
      </c>
      <c r="K115" s="125">
        <v>0.0</v>
      </c>
      <c r="L115" s="101">
        <v>2.49</v>
      </c>
      <c r="M115" s="101">
        <v>1.25</v>
      </c>
      <c r="N115" s="126">
        <v>2241.0000000000005</v>
      </c>
      <c r="O115" s="126">
        <v>1125.0</v>
      </c>
      <c r="P115" s="125">
        <v>0.497991967871486</v>
      </c>
      <c r="Q115" s="17">
        <v>900.0</v>
      </c>
      <c r="R115" s="102">
        <v>1.0</v>
      </c>
      <c r="S115" s="101">
        <v>2.4900000000000007</v>
      </c>
      <c r="T115" s="17" t="s">
        <v>299</v>
      </c>
      <c r="U115" s="105"/>
      <c r="V115" s="105"/>
      <c r="W115" s="105"/>
      <c r="X115" s="105"/>
      <c r="Y115" s="105"/>
      <c r="Z115" s="105"/>
    </row>
    <row r="116" ht="15.75" customHeight="1">
      <c r="A116" s="124" t="s">
        <v>302</v>
      </c>
      <c r="B116" s="17" t="s">
        <v>303</v>
      </c>
      <c r="C116" s="17" t="s">
        <v>47</v>
      </c>
      <c r="D116" s="17" t="s">
        <v>298</v>
      </c>
      <c r="E116" s="17" t="s">
        <v>74</v>
      </c>
      <c r="F116" s="106">
        <v>281.3700000000002</v>
      </c>
      <c r="G116" s="106">
        <v>281.3700000000002</v>
      </c>
      <c r="H116" s="17">
        <v>900.0</v>
      </c>
      <c r="I116" s="17">
        <v>113.0</v>
      </c>
      <c r="J116" s="125">
        <v>0.12555555555555556</v>
      </c>
      <c r="K116" s="125">
        <v>0.0</v>
      </c>
      <c r="L116" s="101">
        <v>2.49</v>
      </c>
      <c r="M116" s="101">
        <v>1.25</v>
      </c>
      <c r="N116" s="126">
        <v>2241.0000000000014</v>
      </c>
      <c r="O116" s="126">
        <v>1125.0</v>
      </c>
      <c r="P116" s="125">
        <v>0.497991967871486</v>
      </c>
      <c r="Q116" s="17">
        <v>900.0</v>
      </c>
      <c r="R116" s="102">
        <v>1.0</v>
      </c>
      <c r="S116" s="101">
        <v>2.4900000000000015</v>
      </c>
      <c r="T116" s="17" t="s">
        <v>299</v>
      </c>
      <c r="U116" s="105"/>
      <c r="V116" s="105"/>
      <c r="W116" s="105"/>
      <c r="X116" s="105"/>
      <c r="Y116" s="105"/>
      <c r="Z116" s="105"/>
    </row>
    <row r="117" ht="15.75" customHeight="1">
      <c r="A117" s="124" t="s">
        <v>304</v>
      </c>
      <c r="B117" s="17" t="s">
        <v>305</v>
      </c>
      <c r="C117" s="17" t="s">
        <v>47</v>
      </c>
      <c r="D117" s="17" t="s">
        <v>298</v>
      </c>
      <c r="E117" s="17" t="s">
        <v>74</v>
      </c>
      <c r="F117" s="106">
        <v>134.45999999999995</v>
      </c>
      <c r="G117" s="106">
        <v>134.45999999999995</v>
      </c>
      <c r="H117" s="17">
        <v>900.0</v>
      </c>
      <c r="I117" s="17">
        <v>54.0</v>
      </c>
      <c r="J117" s="125">
        <v>0.06</v>
      </c>
      <c r="K117" s="125">
        <v>0.0</v>
      </c>
      <c r="L117" s="101">
        <v>2.49</v>
      </c>
      <c r="M117" s="101">
        <v>1.25</v>
      </c>
      <c r="N117" s="126">
        <v>2240.999999999999</v>
      </c>
      <c r="O117" s="126">
        <v>1125.0</v>
      </c>
      <c r="P117" s="125">
        <v>0.497991967871486</v>
      </c>
      <c r="Q117" s="17">
        <v>900.0</v>
      </c>
      <c r="R117" s="102">
        <v>1.0</v>
      </c>
      <c r="S117" s="101">
        <v>2.489999999999999</v>
      </c>
      <c r="T117" s="17" t="s">
        <v>299</v>
      </c>
      <c r="U117" s="105"/>
      <c r="V117" s="105"/>
      <c r="W117" s="105"/>
      <c r="X117" s="105"/>
      <c r="Y117" s="105"/>
      <c r="Z117" s="105"/>
    </row>
    <row r="118" ht="15.75" customHeight="1">
      <c r="A118" s="124" t="s">
        <v>306</v>
      </c>
      <c r="B118" s="17" t="s">
        <v>307</v>
      </c>
      <c r="C118" s="17" t="s">
        <v>47</v>
      </c>
      <c r="D118" s="17" t="s">
        <v>308</v>
      </c>
      <c r="E118" s="17" t="s">
        <v>309</v>
      </c>
      <c r="F118" s="106">
        <v>3034.7400000000025</v>
      </c>
      <c r="G118" s="106">
        <v>2677.2400000000016</v>
      </c>
      <c r="H118" s="17">
        <v>11700.0</v>
      </c>
      <c r="I118" s="17">
        <v>964.0</v>
      </c>
      <c r="J118" s="125">
        <v>0.0823931623931624</v>
      </c>
      <c r="K118" s="125">
        <v>0.11780251355964622</v>
      </c>
      <c r="L118" s="101">
        <v>2.49</v>
      </c>
      <c r="M118" s="101">
        <v>1.4</v>
      </c>
      <c r="N118" s="126">
        <v>36832.42531120335</v>
      </c>
      <c r="O118" s="126">
        <v>16379.999999999998</v>
      </c>
      <c r="P118" s="125">
        <v>0.4377510040160643</v>
      </c>
      <c r="Q118" s="17">
        <v>13968.0</v>
      </c>
      <c r="R118" s="102">
        <v>0.8376288659793815</v>
      </c>
      <c r="S118" s="101">
        <v>2.7772199170124496</v>
      </c>
      <c r="T118" s="17" t="s">
        <v>310</v>
      </c>
      <c r="U118" s="105"/>
      <c r="V118" s="105"/>
      <c r="W118" s="105"/>
      <c r="X118" s="105"/>
      <c r="Y118" s="105"/>
      <c r="Z118" s="105"/>
    </row>
    <row r="119" ht="15.75" customHeight="1">
      <c r="A119" s="124" t="s">
        <v>311</v>
      </c>
      <c r="B119" s="17" t="s">
        <v>312</v>
      </c>
      <c r="C119" s="17" t="s">
        <v>46</v>
      </c>
      <c r="D119" s="17" t="s">
        <v>308</v>
      </c>
      <c r="E119" s="17" t="s">
        <v>309</v>
      </c>
      <c r="F119" s="106">
        <v>369.20000000000016</v>
      </c>
      <c r="G119" s="106">
        <v>302.0999999999998</v>
      </c>
      <c r="H119" s="17">
        <v>1136.0</v>
      </c>
      <c r="I119" s="17">
        <v>68.0</v>
      </c>
      <c r="J119" s="125">
        <v>0.05985915492957746</v>
      </c>
      <c r="K119" s="125">
        <v>0.18174431202600305</v>
      </c>
      <c r="L119" s="101">
        <v>3.99</v>
      </c>
      <c r="M119" s="101">
        <v>2.09</v>
      </c>
      <c r="N119" s="126">
        <v>6167.811764705884</v>
      </c>
      <c r="O119" s="126">
        <v>2374.24</v>
      </c>
      <c r="P119" s="125">
        <v>0.4761904761904763</v>
      </c>
      <c r="Q119" s="17">
        <v>1136.0</v>
      </c>
      <c r="R119" s="102">
        <v>1.0</v>
      </c>
      <c r="S119" s="101">
        <v>4.4426470588235265</v>
      </c>
      <c r="T119" s="17" t="s">
        <v>313</v>
      </c>
      <c r="U119" s="105"/>
      <c r="V119" s="105"/>
      <c r="W119" s="105"/>
      <c r="X119" s="105"/>
      <c r="Y119" s="105"/>
      <c r="Z119" s="105"/>
    </row>
    <row r="120" ht="15.75" customHeight="1">
      <c r="A120" s="124" t="s">
        <v>314</v>
      </c>
      <c r="B120" s="17" t="s">
        <v>315</v>
      </c>
      <c r="C120" s="17" t="s">
        <v>46</v>
      </c>
      <c r="D120" s="17" t="s">
        <v>308</v>
      </c>
      <c r="E120" s="17" t="s">
        <v>309</v>
      </c>
      <c r="F120" s="106">
        <v>306.44000000000017</v>
      </c>
      <c r="G120" s="106">
        <v>250.64000000000016</v>
      </c>
      <c r="H120" s="17">
        <v>750.0</v>
      </c>
      <c r="I120" s="17">
        <v>69.0</v>
      </c>
      <c r="J120" s="125">
        <v>0.092</v>
      </c>
      <c r="K120" s="125">
        <v>0.18209111082104157</v>
      </c>
      <c r="L120" s="101">
        <v>2.99</v>
      </c>
      <c r="M120" s="101">
        <v>1.68</v>
      </c>
      <c r="N120" s="126">
        <v>3330.8695652173933</v>
      </c>
      <c r="O120" s="126">
        <v>1260.0</v>
      </c>
      <c r="P120" s="125">
        <v>0.4381270903010034</v>
      </c>
      <c r="Q120" s="17">
        <v>753.0</v>
      </c>
      <c r="R120" s="102">
        <v>0.9960159362549801</v>
      </c>
      <c r="S120" s="101">
        <v>3.632463768115944</v>
      </c>
      <c r="T120" s="17" t="s">
        <v>313</v>
      </c>
      <c r="U120" s="105"/>
      <c r="V120" s="105"/>
      <c r="W120" s="105"/>
      <c r="X120" s="105"/>
      <c r="Y120" s="105"/>
      <c r="Z120" s="105"/>
    </row>
    <row r="121" ht="15.75" customHeight="1">
      <c r="A121" s="124" t="s">
        <v>316</v>
      </c>
      <c r="B121" s="17" t="s">
        <v>317</v>
      </c>
      <c r="C121" s="17" t="s">
        <v>47</v>
      </c>
      <c r="D121" s="17" t="s">
        <v>308</v>
      </c>
      <c r="E121" s="17" t="s">
        <v>309</v>
      </c>
      <c r="F121" s="106">
        <v>2372.0700000000006</v>
      </c>
      <c r="G121" s="106">
        <v>2066.870000000001</v>
      </c>
      <c r="H121" s="17">
        <v>6096.0</v>
      </c>
      <c r="I121" s="17">
        <v>553.0</v>
      </c>
      <c r="J121" s="125">
        <v>0.09071522309711286</v>
      </c>
      <c r="K121" s="125">
        <v>0.12866399389562688</v>
      </c>
      <c r="L121" s="101">
        <v>3.99</v>
      </c>
      <c r="M121" s="101">
        <v>2.06</v>
      </c>
      <c r="N121" s="126">
        <v>26148.53294755878</v>
      </c>
      <c r="O121" s="126">
        <v>12557.76</v>
      </c>
      <c r="P121" s="125">
        <v>0.4837092731829574</v>
      </c>
      <c r="Q121" s="17">
        <v>7488.0</v>
      </c>
      <c r="R121" s="102">
        <v>0.8141025641025641</v>
      </c>
      <c r="S121" s="101">
        <v>3.7375587703435817</v>
      </c>
      <c r="T121" s="17" t="s">
        <v>310</v>
      </c>
      <c r="U121" s="105"/>
      <c r="V121" s="105"/>
      <c r="W121" s="105"/>
      <c r="X121" s="105"/>
      <c r="Y121" s="105"/>
      <c r="Z121" s="105"/>
    </row>
    <row r="122" ht="15.75" customHeight="1">
      <c r="A122" s="124" t="s">
        <v>318</v>
      </c>
      <c r="B122" s="17" t="s">
        <v>319</v>
      </c>
      <c r="C122" s="17" t="s">
        <v>47</v>
      </c>
      <c r="D122" s="17" t="s">
        <v>298</v>
      </c>
      <c r="E122" s="17" t="s">
        <v>309</v>
      </c>
      <c r="F122" s="106">
        <v>2900.15</v>
      </c>
      <c r="G122" s="106">
        <v>2609.7500000000005</v>
      </c>
      <c r="H122" s="17">
        <v>3204.0</v>
      </c>
      <c r="I122" s="17">
        <v>425.0</v>
      </c>
      <c r="J122" s="125">
        <v>0.13264669163545567</v>
      </c>
      <c r="K122" s="125">
        <v>0.10013275175421943</v>
      </c>
      <c r="L122" s="101">
        <v>5.49</v>
      </c>
      <c r="M122" s="101">
        <v>2.9</v>
      </c>
      <c r="N122" s="126">
        <v>21863.71905882353</v>
      </c>
      <c r="O122" s="126">
        <v>9291.6</v>
      </c>
      <c r="P122" s="125">
        <v>0.4717668488160292</v>
      </c>
      <c r="Q122" s="17">
        <v>3216.0</v>
      </c>
      <c r="R122" s="102">
        <v>0.996268656716418</v>
      </c>
      <c r="S122" s="101">
        <v>6.140588235294119</v>
      </c>
      <c r="T122" s="17" t="s">
        <v>127</v>
      </c>
      <c r="U122" s="105"/>
      <c r="V122" s="105"/>
      <c r="W122" s="105"/>
      <c r="X122" s="105"/>
      <c r="Y122" s="105"/>
      <c r="Z122" s="105"/>
    </row>
    <row r="123" ht="15.75" customHeight="1">
      <c r="A123" s="124" t="s">
        <v>320</v>
      </c>
      <c r="B123" s="17" t="s">
        <v>321</v>
      </c>
      <c r="C123" s="17" t="s">
        <v>46</v>
      </c>
      <c r="D123" s="17" t="s">
        <v>308</v>
      </c>
      <c r="E123" s="17" t="s">
        <v>309</v>
      </c>
      <c r="F123" s="106">
        <v>0.0</v>
      </c>
      <c r="G123" s="106">
        <v>0.0</v>
      </c>
      <c r="H123" s="17">
        <v>568.0</v>
      </c>
      <c r="I123" s="17">
        <v>0.0</v>
      </c>
      <c r="J123" s="125">
        <v>0.0</v>
      </c>
      <c r="K123" s="125" t="s">
        <v>322</v>
      </c>
      <c r="L123" s="101">
        <v>3.99</v>
      </c>
      <c r="M123" s="101">
        <v>2.09</v>
      </c>
      <c r="N123" s="126" t="s">
        <v>322</v>
      </c>
      <c r="O123" s="126">
        <v>1187.12</v>
      </c>
      <c r="P123" s="125">
        <v>0.4761904761904763</v>
      </c>
      <c r="Q123" s="17">
        <v>568.0</v>
      </c>
      <c r="R123" s="102">
        <v>1.0</v>
      </c>
      <c r="S123" s="101" t="s">
        <v>322</v>
      </c>
      <c r="T123" s="17" t="s">
        <v>313</v>
      </c>
      <c r="U123" s="105"/>
      <c r="V123" s="105"/>
      <c r="W123" s="105"/>
      <c r="X123" s="105"/>
      <c r="Y123" s="105"/>
      <c r="Z123" s="105"/>
    </row>
    <row r="124" ht="15.75" customHeight="1">
      <c r="A124" s="124" t="s">
        <v>323</v>
      </c>
      <c r="B124" s="17" t="s">
        <v>324</v>
      </c>
      <c r="C124" s="17" t="s">
        <v>46</v>
      </c>
      <c r="D124" s="17" t="s">
        <v>308</v>
      </c>
      <c r="E124" s="17" t="s">
        <v>309</v>
      </c>
      <c r="F124" s="106">
        <v>296.3400000000001</v>
      </c>
      <c r="G124" s="106">
        <v>240.54000000000016</v>
      </c>
      <c r="H124" s="17">
        <v>750.0</v>
      </c>
      <c r="I124" s="17">
        <v>66.0</v>
      </c>
      <c r="J124" s="125">
        <v>0.088</v>
      </c>
      <c r="K124" s="125">
        <v>0.18829722615914124</v>
      </c>
      <c r="L124" s="101">
        <v>2.99</v>
      </c>
      <c r="M124" s="101">
        <v>1.68</v>
      </c>
      <c r="N124" s="126">
        <v>3367.500000000001</v>
      </c>
      <c r="O124" s="126">
        <v>1260.0</v>
      </c>
      <c r="P124" s="125">
        <v>0.4381270903010034</v>
      </c>
      <c r="Q124" s="17">
        <v>753.0</v>
      </c>
      <c r="R124" s="102">
        <v>0.9960159362549801</v>
      </c>
      <c r="S124" s="101">
        <v>3.644545454545457</v>
      </c>
      <c r="T124" s="17" t="s">
        <v>313</v>
      </c>
      <c r="U124" s="105"/>
      <c r="V124" s="105"/>
      <c r="W124" s="105"/>
      <c r="X124" s="105"/>
      <c r="Y124" s="105"/>
      <c r="Z124" s="105"/>
    </row>
    <row r="125" ht="15.75" customHeight="1">
      <c r="A125" s="124" t="s">
        <v>325</v>
      </c>
      <c r="B125" s="17" t="s">
        <v>326</v>
      </c>
      <c r="C125" s="17" t="s">
        <v>46</v>
      </c>
      <c r="D125" s="17" t="s">
        <v>308</v>
      </c>
      <c r="E125" s="17" t="s">
        <v>309</v>
      </c>
      <c r="F125" s="106">
        <v>444.5000000000004</v>
      </c>
      <c r="G125" s="106">
        <v>365.2999999999999</v>
      </c>
      <c r="H125" s="17">
        <v>750.0</v>
      </c>
      <c r="I125" s="17">
        <v>100.0</v>
      </c>
      <c r="J125" s="125">
        <v>0.13333333333333333</v>
      </c>
      <c r="K125" s="125">
        <v>0.17817772778402796</v>
      </c>
      <c r="L125" s="101">
        <v>2.99</v>
      </c>
      <c r="M125" s="101">
        <v>1.68</v>
      </c>
      <c r="N125" s="126">
        <v>3333.7500000000027</v>
      </c>
      <c r="O125" s="126">
        <v>1260.0</v>
      </c>
      <c r="P125" s="125">
        <v>0.4381270903010034</v>
      </c>
      <c r="Q125" s="17">
        <v>753.0</v>
      </c>
      <c r="R125" s="102">
        <v>0.9960159362549801</v>
      </c>
      <c r="S125" s="101">
        <v>3.652999999999999</v>
      </c>
      <c r="T125" s="17" t="s">
        <v>313</v>
      </c>
      <c r="U125" s="105"/>
      <c r="V125" s="105"/>
      <c r="W125" s="105"/>
      <c r="X125" s="105"/>
      <c r="Y125" s="105"/>
      <c r="Z125" s="105"/>
    </row>
    <row r="126" ht="15.75" customHeight="1">
      <c r="A126" s="124" t="s">
        <v>327</v>
      </c>
      <c r="B126" s="17" t="s">
        <v>328</v>
      </c>
      <c r="C126" s="17" t="s">
        <v>46</v>
      </c>
      <c r="D126" s="17" t="s">
        <v>308</v>
      </c>
      <c r="E126" s="17" t="s">
        <v>309</v>
      </c>
      <c r="F126" s="106">
        <v>245.45000000000005</v>
      </c>
      <c r="G126" s="106">
        <v>197.75000000000009</v>
      </c>
      <c r="H126" s="17">
        <v>750.0</v>
      </c>
      <c r="I126" s="17">
        <v>55.0</v>
      </c>
      <c r="J126" s="125">
        <v>0.07333333333333333</v>
      </c>
      <c r="K126" s="125">
        <v>0.19433693216541026</v>
      </c>
      <c r="L126" s="101">
        <v>2.99</v>
      </c>
      <c r="M126" s="101">
        <v>1.68</v>
      </c>
      <c r="N126" s="126">
        <v>3347.0454545454554</v>
      </c>
      <c r="O126" s="126">
        <v>1260.0</v>
      </c>
      <c r="P126" s="125">
        <v>0.4381270903010034</v>
      </c>
      <c r="Q126" s="17">
        <v>753.0</v>
      </c>
      <c r="R126" s="102">
        <v>0.9960159362549801</v>
      </c>
      <c r="S126" s="101">
        <v>3.595454545454547</v>
      </c>
      <c r="T126" s="17" t="s">
        <v>313</v>
      </c>
      <c r="U126" s="105"/>
      <c r="V126" s="105"/>
      <c r="W126" s="105"/>
      <c r="X126" s="105"/>
      <c r="Y126" s="105"/>
      <c r="Z126" s="105"/>
    </row>
    <row r="127" ht="15.75" customHeight="1">
      <c r="A127" s="124" t="s">
        <v>329</v>
      </c>
      <c r="B127" s="17" t="s">
        <v>330</v>
      </c>
      <c r="C127" s="17" t="s">
        <v>48</v>
      </c>
      <c r="D127" s="17" t="s">
        <v>298</v>
      </c>
      <c r="E127" s="17" t="s">
        <v>309</v>
      </c>
      <c r="F127" s="106">
        <v>928.5400000000013</v>
      </c>
      <c r="G127" s="106">
        <v>817.5400000000011</v>
      </c>
      <c r="H127" s="17">
        <v>3102.0</v>
      </c>
      <c r="I127" s="17">
        <v>271.0</v>
      </c>
      <c r="J127" s="125">
        <v>0.08736299161831076</v>
      </c>
      <c r="K127" s="125">
        <v>0.1195425075925648</v>
      </c>
      <c r="L127" s="101">
        <v>2.99</v>
      </c>
      <c r="M127" s="101">
        <v>1.48</v>
      </c>
      <c r="N127" s="126">
        <v>10628.52797047972</v>
      </c>
      <c r="O127" s="126">
        <v>4590.96</v>
      </c>
      <c r="P127" s="125">
        <v>0.5050167224080268</v>
      </c>
      <c r="Q127" s="17">
        <v>3108.0</v>
      </c>
      <c r="R127" s="102">
        <v>0.9980694980694981</v>
      </c>
      <c r="S127" s="101">
        <v>3.0167527675276795</v>
      </c>
      <c r="T127" s="17" t="s">
        <v>113</v>
      </c>
      <c r="U127" s="105"/>
      <c r="V127" s="105"/>
      <c r="W127" s="105"/>
      <c r="X127" s="105"/>
      <c r="Y127" s="105"/>
      <c r="Z127" s="105"/>
    </row>
    <row r="128" ht="15.75" customHeight="1">
      <c r="A128" s="124" t="s">
        <v>331</v>
      </c>
      <c r="B128" s="17" t="s">
        <v>332</v>
      </c>
      <c r="C128" s="17" t="s">
        <v>48</v>
      </c>
      <c r="D128" s="17" t="s">
        <v>298</v>
      </c>
      <c r="E128" s="17" t="s">
        <v>309</v>
      </c>
      <c r="F128" s="106">
        <v>990.1300000000015</v>
      </c>
      <c r="G128" s="106">
        <v>865.6300000000014</v>
      </c>
      <c r="H128" s="17">
        <v>3102.0</v>
      </c>
      <c r="I128" s="17">
        <v>287.0</v>
      </c>
      <c r="J128" s="125">
        <v>0.09252095422308189</v>
      </c>
      <c r="K128" s="125">
        <v>0.12574106430468723</v>
      </c>
      <c r="L128" s="101">
        <v>2.99</v>
      </c>
      <c r="M128" s="101">
        <v>1.48</v>
      </c>
      <c r="N128" s="126">
        <v>10701.68383275263</v>
      </c>
      <c r="O128" s="126">
        <v>4590.96</v>
      </c>
      <c r="P128" s="125">
        <v>0.5050167224080268</v>
      </c>
      <c r="Q128" s="17">
        <v>3108.0</v>
      </c>
      <c r="R128" s="102">
        <v>0.9980694980694981</v>
      </c>
      <c r="S128" s="101">
        <v>3.016132404181189</v>
      </c>
      <c r="T128" s="17" t="s">
        <v>113</v>
      </c>
      <c r="U128" s="105"/>
      <c r="V128" s="105"/>
      <c r="W128" s="105"/>
      <c r="X128" s="105"/>
      <c r="Y128" s="105"/>
      <c r="Z128" s="105"/>
    </row>
    <row r="129" ht="15.75" customHeight="1">
      <c r="A129" s="124" t="s">
        <v>333</v>
      </c>
      <c r="B129" s="17" t="s">
        <v>334</v>
      </c>
      <c r="C129" s="17" t="s">
        <v>49</v>
      </c>
      <c r="D129" s="17" t="s">
        <v>78</v>
      </c>
      <c r="E129" s="17" t="s">
        <v>309</v>
      </c>
      <c r="F129" s="106">
        <v>2210.100000000002</v>
      </c>
      <c r="G129" s="106">
        <v>1924.1000000000024</v>
      </c>
      <c r="H129" s="17">
        <v>1920.0</v>
      </c>
      <c r="I129" s="17">
        <v>480.0</v>
      </c>
      <c r="J129" s="125">
        <v>0.25</v>
      </c>
      <c r="K129" s="125">
        <v>0.12940590923487605</v>
      </c>
      <c r="L129" s="101">
        <v>3.99</v>
      </c>
      <c r="M129" s="101">
        <v>2.16</v>
      </c>
      <c r="N129" s="126">
        <v>8840.400000000009</v>
      </c>
      <c r="O129" s="126">
        <v>4147.200000000001</v>
      </c>
      <c r="P129" s="125">
        <v>0.45864661654135336</v>
      </c>
      <c r="Q129" s="17">
        <v>1915.0</v>
      </c>
      <c r="R129" s="102">
        <v>1.0026109660574412</v>
      </c>
      <c r="S129" s="101">
        <v>4.008541666666671</v>
      </c>
      <c r="T129" s="17" t="s">
        <v>335</v>
      </c>
      <c r="U129" s="105"/>
      <c r="V129" s="105"/>
      <c r="W129" s="105"/>
      <c r="X129" s="105"/>
      <c r="Y129" s="105"/>
      <c r="Z129" s="105"/>
    </row>
    <row r="130" ht="15.75" customHeight="1">
      <c r="A130" s="124" t="s">
        <v>336</v>
      </c>
      <c r="B130" s="17" t="s">
        <v>337</v>
      </c>
      <c r="C130" s="17" t="s">
        <v>49</v>
      </c>
      <c r="D130" s="17" t="s">
        <v>78</v>
      </c>
      <c r="E130" s="17" t="s">
        <v>309</v>
      </c>
      <c r="F130" s="106">
        <v>2114.450000000002</v>
      </c>
      <c r="G130" s="106">
        <v>1825.650000000002</v>
      </c>
      <c r="H130" s="17">
        <v>1920.0</v>
      </c>
      <c r="I130" s="17">
        <v>455.0</v>
      </c>
      <c r="J130" s="125">
        <v>0.23697916666666666</v>
      </c>
      <c r="K130" s="125">
        <v>0.13658398165007446</v>
      </c>
      <c r="L130" s="101">
        <v>3.99</v>
      </c>
      <c r="M130" s="101">
        <v>2.16</v>
      </c>
      <c r="N130" s="126">
        <v>8922.514285714295</v>
      </c>
      <c r="O130" s="126">
        <v>4147.200000000001</v>
      </c>
      <c r="P130" s="125">
        <v>0.45864661654135336</v>
      </c>
      <c r="Q130" s="17">
        <v>1915.0</v>
      </c>
      <c r="R130" s="102">
        <v>1.0026109660574412</v>
      </c>
      <c r="S130" s="101">
        <v>4.012417582417586</v>
      </c>
      <c r="T130" s="17" t="s">
        <v>335</v>
      </c>
      <c r="U130" s="105"/>
      <c r="V130" s="105"/>
      <c r="W130" s="105"/>
      <c r="X130" s="105"/>
      <c r="Y130" s="105"/>
      <c r="Z130" s="105"/>
    </row>
    <row r="131" ht="15.75" customHeight="1">
      <c r="A131" s="124" t="s">
        <v>338</v>
      </c>
      <c r="B131" s="17" t="s">
        <v>339</v>
      </c>
      <c r="C131" s="17" t="s">
        <v>46</v>
      </c>
      <c r="D131" s="17" t="s">
        <v>78</v>
      </c>
      <c r="E131" s="17" t="s">
        <v>309</v>
      </c>
      <c r="F131" s="106">
        <v>1052.9099999999999</v>
      </c>
      <c r="G131" s="106">
        <v>918.5100000000009</v>
      </c>
      <c r="H131" s="17">
        <v>1305.0</v>
      </c>
      <c r="I131" s="17">
        <v>229.0</v>
      </c>
      <c r="J131" s="125">
        <v>0.17547892720306513</v>
      </c>
      <c r="K131" s="125">
        <v>0.1276462375701617</v>
      </c>
      <c r="L131" s="101">
        <v>3.99</v>
      </c>
      <c r="M131" s="101">
        <v>2.16</v>
      </c>
      <c r="N131" s="126">
        <v>6000.207641921396</v>
      </c>
      <c r="O131" s="126">
        <v>2818.8</v>
      </c>
      <c r="P131" s="125">
        <v>0.45864661654135336</v>
      </c>
      <c r="Q131" s="17">
        <v>1325.0</v>
      </c>
      <c r="R131" s="102">
        <v>0.9849056603773585</v>
      </c>
      <c r="S131" s="101">
        <v>4.01096069868996</v>
      </c>
      <c r="T131" s="17" t="s">
        <v>313</v>
      </c>
      <c r="U131" s="105"/>
      <c r="V131" s="105"/>
      <c r="W131" s="105"/>
      <c r="X131" s="105"/>
      <c r="Y131" s="105"/>
      <c r="Z131" s="105"/>
    </row>
    <row r="132" ht="15.75" customHeight="1">
      <c r="A132" s="124" t="s">
        <v>340</v>
      </c>
      <c r="B132" s="17" t="s">
        <v>341</v>
      </c>
      <c r="C132" s="17" t="s">
        <v>46</v>
      </c>
      <c r="D132" s="17" t="s">
        <v>78</v>
      </c>
      <c r="E132" s="17" t="s">
        <v>309</v>
      </c>
      <c r="F132" s="106">
        <v>1389.5899999999995</v>
      </c>
      <c r="G132" s="106">
        <v>1212.7900000000013</v>
      </c>
      <c r="H132" s="17">
        <v>1305.0</v>
      </c>
      <c r="I132" s="17">
        <v>301.0</v>
      </c>
      <c r="J132" s="125">
        <v>0.23065134099616857</v>
      </c>
      <c r="K132" s="125">
        <v>0.12723177340078595</v>
      </c>
      <c r="L132" s="101">
        <v>3.99</v>
      </c>
      <c r="M132" s="101">
        <v>2.16</v>
      </c>
      <c r="N132" s="126">
        <v>6024.634385382057</v>
      </c>
      <c r="O132" s="126">
        <v>2818.8</v>
      </c>
      <c r="P132" s="125">
        <v>0.45864661654135336</v>
      </c>
      <c r="Q132" s="17">
        <v>1325.0</v>
      </c>
      <c r="R132" s="102">
        <v>0.9849056603773585</v>
      </c>
      <c r="S132" s="101">
        <v>4.029202657807313</v>
      </c>
      <c r="T132" s="17" t="s">
        <v>313</v>
      </c>
      <c r="U132" s="105"/>
      <c r="V132" s="105"/>
      <c r="W132" s="105"/>
      <c r="X132" s="105"/>
      <c r="Y132" s="105"/>
      <c r="Z132" s="105"/>
    </row>
    <row r="133" ht="15.75" customHeight="1">
      <c r="A133" s="124" t="s">
        <v>342</v>
      </c>
      <c r="B133" s="17" t="s">
        <v>343</v>
      </c>
      <c r="C133" s="17" t="s">
        <v>49</v>
      </c>
      <c r="D133" s="17" t="s">
        <v>78</v>
      </c>
      <c r="E133" s="17" t="s">
        <v>309</v>
      </c>
      <c r="F133" s="106">
        <v>2607.0700000000024</v>
      </c>
      <c r="G133" s="106">
        <v>2280.1700000000014</v>
      </c>
      <c r="H133" s="17">
        <v>3192.0</v>
      </c>
      <c r="I133" s="17">
        <v>843.0</v>
      </c>
      <c r="J133" s="125">
        <v>0.2640977443609023</v>
      </c>
      <c r="K133" s="125">
        <v>0.12538980541374056</v>
      </c>
      <c r="L133" s="101">
        <v>2.49</v>
      </c>
      <c r="M133" s="101">
        <v>1.33</v>
      </c>
      <c r="N133" s="126">
        <v>9871.610249110328</v>
      </c>
      <c r="O133" s="126">
        <v>4245.360000000001</v>
      </c>
      <c r="P133" s="125">
        <v>0.46586345381526106</v>
      </c>
      <c r="Q133" s="17">
        <v>3180.0</v>
      </c>
      <c r="R133" s="102">
        <v>1.0037735849056604</v>
      </c>
      <c r="S133" s="101">
        <v>2.704827995255043</v>
      </c>
      <c r="T133" s="17" t="s">
        <v>344</v>
      </c>
      <c r="U133" s="105"/>
      <c r="V133" s="105"/>
      <c r="W133" s="105"/>
      <c r="X133" s="105"/>
      <c r="Y133" s="105"/>
      <c r="Z133" s="105"/>
    </row>
    <row r="134" ht="15.75" customHeight="1">
      <c r="A134" s="124" t="s">
        <v>345</v>
      </c>
      <c r="B134" s="17" t="s">
        <v>346</v>
      </c>
      <c r="C134" s="17" t="s">
        <v>49</v>
      </c>
      <c r="D134" s="17" t="s">
        <v>78</v>
      </c>
      <c r="E134" s="17" t="s">
        <v>309</v>
      </c>
      <c r="F134" s="106">
        <v>2438.060000000002</v>
      </c>
      <c r="G134" s="106">
        <v>2137.760000000001</v>
      </c>
      <c r="H134" s="17">
        <v>3192.0</v>
      </c>
      <c r="I134" s="17">
        <v>794.0</v>
      </c>
      <c r="J134" s="125">
        <v>0.2487468671679198</v>
      </c>
      <c r="K134" s="125">
        <v>0.12317170209100714</v>
      </c>
      <c r="L134" s="101">
        <v>2.49</v>
      </c>
      <c r="M134" s="101">
        <v>1.33</v>
      </c>
      <c r="N134" s="126">
        <v>9801.36967254409</v>
      </c>
      <c r="O134" s="126">
        <v>4245.360000000001</v>
      </c>
      <c r="P134" s="125">
        <v>0.46586345381526106</v>
      </c>
      <c r="Q134" s="17">
        <v>3180.0</v>
      </c>
      <c r="R134" s="102">
        <v>1.0037735849056604</v>
      </c>
      <c r="S134" s="101">
        <v>2.692392947103276</v>
      </c>
      <c r="T134" s="17" t="s">
        <v>344</v>
      </c>
      <c r="U134" s="105"/>
      <c r="V134" s="105"/>
      <c r="W134" s="105"/>
      <c r="X134" s="105"/>
      <c r="Y134" s="105"/>
      <c r="Z134" s="105"/>
    </row>
    <row r="135" ht="15.75" customHeight="1">
      <c r="A135" s="124" t="s">
        <v>347</v>
      </c>
      <c r="B135" s="17" t="s">
        <v>348</v>
      </c>
      <c r="C135" s="17" t="s">
        <v>49</v>
      </c>
      <c r="D135" s="17" t="s">
        <v>349</v>
      </c>
      <c r="E135" s="17" t="s">
        <v>309</v>
      </c>
      <c r="F135" s="106">
        <v>12548.939999999984</v>
      </c>
      <c r="G135" s="106">
        <v>10990.739999999994</v>
      </c>
      <c r="H135" s="17">
        <v>29496.0</v>
      </c>
      <c r="I135" s="17">
        <v>5531.0</v>
      </c>
      <c r="J135" s="125">
        <v>0.18751695145104422</v>
      </c>
      <c r="K135" s="125">
        <v>0.12416985020248661</v>
      </c>
      <c r="L135" s="101">
        <v>1.99</v>
      </c>
      <c r="M135" s="101">
        <v>0.9</v>
      </c>
      <c r="N135" s="126">
        <v>66921.62976676904</v>
      </c>
      <c r="O135" s="126">
        <v>26546.4</v>
      </c>
      <c r="P135" s="125">
        <v>0.5477386934673366</v>
      </c>
      <c r="Q135" s="17">
        <v>29184.0</v>
      </c>
      <c r="R135" s="102">
        <v>1.0106907894736843</v>
      </c>
      <c r="S135" s="101">
        <v>1.9871162538419804</v>
      </c>
      <c r="T135" s="17" t="s">
        <v>350</v>
      </c>
      <c r="U135" s="105"/>
      <c r="V135" s="105"/>
      <c r="W135" s="105"/>
      <c r="X135" s="105"/>
      <c r="Y135" s="105"/>
      <c r="Z135" s="105"/>
    </row>
    <row r="136" ht="15.75" customHeight="1">
      <c r="A136" s="124" t="s">
        <v>351</v>
      </c>
      <c r="B136" s="17" t="s">
        <v>352</v>
      </c>
      <c r="C136" s="17" t="s">
        <v>49</v>
      </c>
      <c r="D136" s="17" t="s">
        <v>353</v>
      </c>
      <c r="E136" s="17" t="s">
        <v>309</v>
      </c>
      <c r="F136" s="106">
        <v>4874.6500000000015</v>
      </c>
      <c r="G136" s="106">
        <v>4171.440000000003</v>
      </c>
      <c r="H136" s="17">
        <v>10728.0</v>
      </c>
      <c r="I136" s="17">
        <v>2158.0</v>
      </c>
      <c r="J136" s="125">
        <v>0.2011558538404176</v>
      </c>
      <c r="K136" s="125">
        <v>0.14425856215317978</v>
      </c>
      <c r="L136" s="101">
        <v>1.69</v>
      </c>
      <c r="M136" s="101">
        <v>0.83</v>
      </c>
      <c r="N136" s="126">
        <v>24233.199814643194</v>
      </c>
      <c r="O136" s="126">
        <v>8904.24</v>
      </c>
      <c r="P136" s="125">
        <v>0.5088757396449705</v>
      </c>
      <c r="Q136" s="17">
        <v>10656.0</v>
      </c>
      <c r="R136" s="102">
        <v>1.0067567567567568</v>
      </c>
      <c r="S136" s="101">
        <v>1.9330120481927726</v>
      </c>
      <c r="T136" s="17" t="s">
        <v>350</v>
      </c>
      <c r="U136" s="105"/>
      <c r="V136" s="105"/>
      <c r="W136" s="105"/>
      <c r="X136" s="105"/>
      <c r="Y136" s="105"/>
      <c r="Z136" s="105"/>
    </row>
    <row r="137" ht="15.75" customHeight="1">
      <c r="A137" s="124" t="s">
        <v>354</v>
      </c>
      <c r="B137" s="17" t="s">
        <v>355</v>
      </c>
      <c r="C137" s="17" t="s">
        <v>49</v>
      </c>
      <c r="D137" s="17" t="s">
        <v>349</v>
      </c>
      <c r="E137" s="17" t="s">
        <v>309</v>
      </c>
      <c r="F137" s="106">
        <v>1919.7300000000016</v>
      </c>
      <c r="G137" s="106">
        <v>1634.3300000000004</v>
      </c>
      <c r="H137" s="17">
        <v>4980.0</v>
      </c>
      <c r="I137" s="17">
        <v>898.0</v>
      </c>
      <c r="J137" s="125">
        <v>0.18032128514056225</v>
      </c>
      <c r="K137" s="125">
        <v>0.14866673959358923</v>
      </c>
      <c r="L137" s="101">
        <v>1.99</v>
      </c>
      <c r="M137" s="101">
        <v>0.9</v>
      </c>
      <c r="N137" s="126">
        <v>10646.164142538984</v>
      </c>
      <c r="O137" s="126">
        <v>4482.0</v>
      </c>
      <c r="P137" s="125">
        <v>0.5477386934673366</v>
      </c>
      <c r="Q137" s="17">
        <v>4992.0</v>
      </c>
      <c r="R137" s="102">
        <v>0.9975961538461539</v>
      </c>
      <c r="S137" s="101">
        <v>1.8199665924276174</v>
      </c>
      <c r="T137" s="17" t="s">
        <v>350</v>
      </c>
      <c r="U137" s="105"/>
      <c r="V137" s="105"/>
      <c r="W137" s="105"/>
      <c r="X137" s="105"/>
      <c r="Y137" s="105"/>
      <c r="Z137" s="105"/>
    </row>
    <row r="138" ht="15.75" customHeight="1">
      <c r="A138" s="124" t="s">
        <v>356</v>
      </c>
      <c r="B138" s="17" t="s">
        <v>357</v>
      </c>
      <c r="C138" s="17" t="s">
        <v>49</v>
      </c>
      <c r="D138" s="17" t="s">
        <v>349</v>
      </c>
      <c r="E138" s="17" t="s">
        <v>309</v>
      </c>
      <c r="F138" s="106">
        <v>1798.2900000000013</v>
      </c>
      <c r="G138" s="106">
        <v>1630.9900000000016</v>
      </c>
      <c r="H138" s="17">
        <v>8328.0</v>
      </c>
      <c r="I138" s="17">
        <v>546.0</v>
      </c>
      <c r="J138" s="125">
        <v>0.06556195965417867</v>
      </c>
      <c r="K138" s="125">
        <v>0.09303282562879156</v>
      </c>
      <c r="L138" s="101">
        <v>2.49</v>
      </c>
      <c r="M138" s="101">
        <v>1.17</v>
      </c>
      <c r="N138" s="126">
        <v>27428.862857142874</v>
      </c>
      <c r="O138" s="126">
        <v>9743.76</v>
      </c>
      <c r="P138" s="125">
        <v>0.5301204819277109</v>
      </c>
      <c r="Q138" s="17">
        <v>8280.0</v>
      </c>
      <c r="R138" s="102">
        <v>1.0057971014492753</v>
      </c>
      <c r="S138" s="101">
        <v>2.987161172161175</v>
      </c>
      <c r="T138" s="17" t="s">
        <v>350</v>
      </c>
      <c r="U138" s="105"/>
      <c r="V138" s="105"/>
      <c r="W138" s="105"/>
      <c r="X138" s="105"/>
      <c r="Y138" s="105"/>
      <c r="Z138" s="105"/>
    </row>
    <row r="139" ht="15.75" customHeight="1">
      <c r="A139" s="124" t="s">
        <v>358</v>
      </c>
      <c r="B139" s="17" t="s">
        <v>359</v>
      </c>
      <c r="C139" s="17" t="s">
        <v>49</v>
      </c>
      <c r="D139" s="17" t="s">
        <v>360</v>
      </c>
      <c r="E139" s="17" t="s">
        <v>309</v>
      </c>
      <c r="F139" s="106">
        <v>3777.4100000000003</v>
      </c>
      <c r="G139" s="106">
        <v>3210.1100000000006</v>
      </c>
      <c r="H139" s="17">
        <v>7488.0</v>
      </c>
      <c r="I139" s="17">
        <v>1159.0</v>
      </c>
      <c r="J139" s="125">
        <v>0.1547809829059829</v>
      </c>
      <c r="K139" s="125">
        <v>0.15018226774430088</v>
      </c>
      <c r="L139" s="101">
        <v>2.49</v>
      </c>
      <c r="M139" s="101">
        <v>1.17</v>
      </c>
      <c r="N139" s="126">
        <v>24404.87150992235</v>
      </c>
      <c r="O139" s="126">
        <v>8760.96</v>
      </c>
      <c r="P139" s="125">
        <v>0.5301204819277109</v>
      </c>
      <c r="Q139" s="17">
        <v>7440.0</v>
      </c>
      <c r="R139" s="102">
        <v>1.0064516129032257</v>
      </c>
      <c r="S139" s="101">
        <v>2.769723899913719</v>
      </c>
      <c r="T139" s="17" t="s">
        <v>350</v>
      </c>
      <c r="U139" s="105"/>
      <c r="V139" s="105"/>
      <c r="W139" s="105"/>
      <c r="X139" s="105"/>
      <c r="Y139" s="105"/>
      <c r="Z139" s="105"/>
    </row>
    <row r="140" ht="15.75" customHeight="1">
      <c r="A140" s="124" t="s">
        <v>361</v>
      </c>
      <c r="B140" s="17" t="s">
        <v>362</v>
      </c>
      <c r="C140" s="17" t="s">
        <v>49</v>
      </c>
      <c r="D140" s="17" t="s">
        <v>360</v>
      </c>
      <c r="E140" s="17" t="s">
        <v>309</v>
      </c>
      <c r="F140" s="106">
        <v>1647.3600000000006</v>
      </c>
      <c r="G140" s="106">
        <v>1443.9600000000003</v>
      </c>
      <c r="H140" s="17">
        <v>2214.0</v>
      </c>
      <c r="I140" s="17">
        <v>644.0</v>
      </c>
      <c r="J140" s="125">
        <v>0.2908762420957543</v>
      </c>
      <c r="K140" s="125">
        <v>0.12347027972027991</v>
      </c>
      <c r="L140" s="101">
        <v>2.49</v>
      </c>
      <c r="M140" s="101">
        <v>1.2</v>
      </c>
      <c r="N140" s="126">
        <v>5663.439503105592</v>
      </c>
      <c r="O140" s="126">
        <v>2656.7999999999997</v>
      </c>
      <c r="P140" s="125">
        <v>0.5180722891566266</v>
      </c>
      <c r="Q140" s="17">
        <v>2259.0</v>
      </c>
      <c r="R140" s="102">
        <v>0.9800796812749004</v>
      </c>
      <c r="S140" s="101">
        <v>2.242173913043479</v>
      </c>
      <c r="T140" s="17" t="s">
        <v>363</v>
      </c>
      <c r="U140" s="105"/>
      <c r="V140" s="105"/>
      <c r="W140" s="105"/>
      <c r="X140" s="105"/>
      <c r="Y140" s="105"/>
      <c r="Z140" s="105"/>
    </row>
    <row r="141" ht="15.75" customHeight="1">
      <c r="A141" s="124" t="s">
        <v>364</v>
      </c>
      <c r="B141" s="17" t="s">
        <v>365</v>
      </c>
      <c r="C141" s="17" t="s">
        <v>49</v>
      </c>
      <c r="D141" s="17" t="s">
        <v>360</v>
      </c>
      <c r="E141" s="17" t="s">
        <v>309</v>
      </c>
      <c r="F141" s="106">
        <v>792.5900000000001</v>
      </c>
      <c r="G141" s="106">
        <v>686.69</v>
      </c>
      <c r="H141" s="17">
        <v>2214.0</v>
      </c>
      <c r="I141" s="17">
        <v>311.0</v>
      </c>
      <c r="J141" s="125">
        <v>0.14046973803071364</v>
      </c>
      <c r="K141" s="125">
        <v>0.13361258658322728</v>
      </c>
      <c r="L141" s="101">
        <v>2.49</v>
      </c>
      <c r="M141" s="101">
        <v>1.2</v>
      </c>
      <c r="N141" s="126">
        <v>5642.425273311898</v>
      </c>
      <c r="O141" s="126">
        <v>2656.7999999999997</v>
      </c>
      <c r="P141" s="125">
        <v>0.5180722891566266</v>
      </c>
      <c r="Q141" s="17">
        <v>2259.0</v>
      </c>
      <c r="R141" s="102">
        <v>0.9800796812749004</v>
      </c>
      <c r="S141" s="101">
        <v>2.2080064308681675</v>
      </c>
      <c r="T141" s="17" t="s">
        <v>363</v>
      </c>
      <c r="U141" s="105"/>
      <c r="V141" s="105"/>
      <c r="W141" s="105"/>
      <c r="X141" s="105"/>
      <c r="Y141" s="105"/>
      <c r="Z141" s="105"/>
    </row>
    <row r="142" ht="15.75" customHeight="1">
      <c r="A142" s="124" t="s">
        <v>366</v>
      </c>
      <c r="B142" s="17" t="s">
        <v>367</v>
      </c>
      <c r="C142" s="17" t="s">
        <v>49</v>
      </c>
      <c r="D142" s="17" t="s">
        <v>360</v>
      </c>
      <c r="E142" s="17" t="s">
        <v>309</v>
      </c>
      <c r="F142" s="106">
        <v>1160.4900000000002</v>
      </c>
      <c r="G142" s="106">
        <v>1016.94</v>
      </c>
      <c r="H142" s="17">
        <v>2214.0</v>
      </c>
      <c r="I142" s="17">
        <v>454.0</v>
      </c>
      <c r="J142" s="125">
        <v>0.2050587172538392</v>
      </c>
      <c r="K142" s="125">
        <v>0.12369774836491498</v>
      </c>
      <c r="L142" s="101">
        <v>2.49</v>
      </c>
      <c r="M142" s="101">
        <v>1.2</v>
      </c>
      <c r="N142" s="126">
        <v>5659.305859030838</v>
      </c>
      <c r="O142" s="126">
        <v>2656.7999999999997</v>
      </c>
      <c r="P142" s="125">
        <v>0.5180722891566266</v>
      </c>
      <c r="Q142" s="17">
        <v>2259.0</v>
      </c>
      <c r="R142" s="102">
        <v>0.9800796812749004</v>
      </c>
      <c r="S142" s="101">
        <v>2.239955947136564</v>
      </c>
      <c r="T142" s="17" t="s">
        <v>363</v>
      </c>
      <c r="U142" s="105"/>
      <c r="V142" s="105"/>
      <c r="W142" s="105"/>
      <c r="X142" s="105"/>
      <c r="Y142" s="105"/>
      <c r="Z142" s="105"/>
    </row>
    <row r="143" ht="15.75" customHeight="1">
      <c r="A143" s="124" t="s">
        <v>368</v>
      </c>
      <c r="B143" s="17" t="s">
        <v>369</v>
      </c>
      <c r="C143" s="17" t="s">
        <v>49</v>
      </c>
      <c r="D143" s="17" t="s">
        <v>360</v>
      </c>
      <c r="E143" s="17" t="s">
        <v>309</v>
      </c>
      <c r="F143" s="106">
        <v>1402.3900000000003</v>
      </c>
      <c r="G143" s="106">
        <v>1224.6399999999999</v>
      </c>
      <c r="H143" s="17">
        <v>2214.0</v>
      </c>
      <c r="I143" s="17">
        <v>546.0</v>
      </c>
      <c r="J143" s="125">
        <v>0.24661246612466126</v>
      </c>
      <c r="K143" s="125">
        <v>0.12674790892690369</v>
      </c>
      <c r="L143" s="101">
        <v>2.49</v>
      </c>
      <c r="M143" s="101">
        <v>1.2</v>
      </c>
      <c r="N143" s="126">
        <v>5686.614395604396</v>
      </c>
      <c r="O143" s="126">
        <v>2656.7999999999997</v>
      </c>
      <c r="P143" s="125">
        <v>0.5180722891566266</v>
      </c>
      <c r="Q143" s="17">
        <v>2259.0</v>
      </c>
      <c r="R143" s="102">
        <v>0.9800796812749004</v>
      </c>
      <c r="S143" s="101">
        <v>2.2429304029304027</v>
      </c>
      <c r="T143" s="17" t="s">
        <v>363</v>
      </c>
      <c r="U143" s="105"/>
      <c r="V143" s="105"/>
      <c r="W143" s="105"/>
      <c r="X143" s="105"/>
      <c r="Y143" s="105"/>
      <c r="Z143" s="105"/>
    </row>
    <row r="144" ht="15.75" customHeight="1">
      <c r="A144" s="124" t="s">
        <v>370</v>
      </c>
      <c r="B144" s="17" t="s">
        <v>371</v>
      </c>
      <c r="C144" s="17" t="s">
        <v>47</v>
      </c>
      <c r="D144" s="17" t="s">
        <v>73</v>
      </c>
      <c r="E144" s="17" t="s">
        <v>309</v>
      </c>
      <c r="F144" s="106">
        <v>14117.039999999999</v>
      </c>
      <c r="G144" s="106">
        <v>12571.64</v>
      </c>
      <c r="H144" s="17">
        <v>5496.0</v>
      </c>
      <c r="I144" s="17">
        <v>2026.0</v>
      </c>
      <c r="J144" s="125">
        <v>0.3686317321688501</v>
      </c>
      <c r="K144" s="125">
        <v>0.10947054056657768</v>
      </c>
      <c r="L144" s="101">
        <v>5.99</v>
      </c>
      <c r="M144" s="101">
        <v>2.9</v>
      </c>
      <c r="N144" s="126">
        <v>38295.78076999013</v>
      </c>
      <c r="O144" s="126">
        <v>15938.4</v>
      </c>
      <c r="P144" s="125">
        <v>0.5158597662771286</v>
      </c>
      <c r="Q144" s="17">
        <v>5496.0</v>
      </c>
      <c r="R144" s="102">
        <v>1.0</v>
      </c>
      <c r="S144" s="101">
        <v>6.205153010858835</v>
      </c>
      <c r="T144" s="17" t="s">
        <v>75</v>
      </c>
      <c r="U144" s="105"/>
      <c r="V144" s="105"/>
      <c r="W144" s="105"/>
      <c r="X144" s="105"/>
      <c r="Y144" s="105"/>
      <c r="Z144" s="105"/>
    </row>
    <row r="145" ht="15.75" customHeight="1">
      <c r="A145" s="124" t="s">
        <v>372</v>
      </c>
      <c r="B145" s="17" t="s">
        <v>373</v>
      </c>
      <c r="C145" s="17" t="s">
        <v>47</v>
      </c>
      <c r="D145" s="17" t="s">
        <v>78</v>
      </c>
      <c r="E145" s="17" t="s">
        <v>309</v>
      </c>
      <c r="F145" s="106">
        <v>15697.520000000002</v>
      </c>
      <c r="G145" s="106">
        <v>13861.369999999999</v>
      </c>
      <c r="H145" s="17">
        <v>7476.0</v>
      </c>
      <c r="I145" s="17">
        <v>4298.0</v>
      </c>
      <c r="J145" s="125">
        <v>0.5749063670411985</v>
      </c>
      <c r="K145" s="125">
        <v>0.11697070620072492</v>
      </c>
      <c r="L145" s="101">
        <v>2.99</v>
      </c>
      <c r="M145" s="101">
        <v>1.6</v>
      </c>
      <c r="N145" s="126">
        <v>27304.48104234528</v>
      </c>
      <c r="O145" s="126">
        <v>11961.6</v>
      </c>
      <c r="P145" s="125">
        <v>0.46488294314381273</v>
      </c>
      <c r="Q145" s="17">
        <v>7500.0</v>
      </c>
      <c r="R145" s="102">
        <v>0.9968</v>
      </c>
      <c r="S145" s="101">
        <v>3.225074453234062</v>
      </c>
      <c r="T145" s="17" t="s">
        <v>79</v>
      </c>
      <c r="U145" s="105"/>
      <c r="V145" s="105"/>
      <c r="W145" s="105"/>
      <c r="X145" s="105"/>
      <c r="Y145" s="105"/>
      <c r="Z145" s="105"/>
    </row>
    <row r="146" ht="15.75" customHeight="1">
      <c r="A146" s="124" t="s">
        <v>374</v>
      </c>
      <c r="B146" s="17" t="s">
        <v>375</v>
      </c>
      <c r="C146" s="17" t="s">
        <v>47</v>
      </c>
      <c r="D146" s="17" t="s">
        <v>78</v>
      </c>
      <c r="E146" s="17" t="s">
        <v>309</v>
      </c>
      <c r="F146" s="106">
        <v>2232.820000000002</v>
      </c>
      <c r="G146" s="106">
        <v>1968.2199999999996</v>
      </c>
      <c r="H146" s="17">
        <v>786.0</v>
      </c>
      <c r="I146" s="17">
        <v>518.0</v>
      </c>
      <c r="J146" s="125">
        <v>0.6590330788804071</v>
      </c>
      <c r="K146" s="125">
        <v>0.11850485036859315</v>
      </c>
      <c r="L146" s="101">
        <v>3.49</v>
      </c>
      <c r="M146" s="101">
        <v>1.69</v>
      </c>
      <c r="N146" s="126">
        <v>3388.0241698841733</v>
      </c>
      <c r="O146" s="126">
        <v>1328.34</v>
      </c>
      <c r="P146" s="125">
        <v>0.515759312320917</v>
      </c>
      <c r="Q146" s="17">
        <v>786.0</v>
      </c>
      <c r="R146" s="102">
        <v>1.0</v>
      </c>
      <c r="S146" s="101">
        <v>3.7996525096525087</v>
      </c>
      <c r="T146" s="17" t="s">
        <v>79</v>
      </c>
      <c r="U146" s="105"/>
      <c r="V146" s="105"/>
      <c r="W146" s="105"/>
      <c r="X146" s="105"/>
      <c r="Y146" s="105"/>
      <c r="Z146" s="105"/>
    </row>
    <row r="147" ht="15.75" customHeight="1">
      <c r="A147" s="124" t="s">
        <v>376</v>
      </c>
      <c r="B147" s="17" t="s">
        <v>377</v>
      </c>
      <c r="C147" s="17" t="s">
        <v>47</v>
      </c>
      <c r="D147" s="17" t="s">
        <v>78</v>
      </c>
      <c r="E147" s="17" t="s">
        <v>309</v>
      </c>
      <c r="F147" s="106">
        <v>2011.3100000000013</v>
      </c>
      <c r="G147" s="106">
        <v>1772.81</v>
      </c>
      <c r="H147" s="17">
        <v>786.0</v>
      </c>
      <c r="I147" s="17">
        <v>469.0</v>
      </c>
      <c r="J147" s="125">
        <v>0.5966921119592875</v>
      </c>
      <c r="K147" s="125">
        <v>0.1185794333046627</v>
      </c>
      <c r="L147" s="101">
        <v>3.49</v>
      </c>
      <c r="M147" s="101">
        <v>1.69</v>
      </c>
      <c r="N147" s="126">
        <v>3370.766865671644</v>
      </c>
      <c r="O147" s="126">
        <v>1328.34</v>
      </c>
      <c r="P147" s="125">
        <v>0.515759312320917</v>
      </c>
      <c r="Q147" s="17">
        <v>786.0</v>
      </c>
      <c r="R147" s="102">
        <v>1.0</v>
      </c>
      <c r="S147" s="101">
        <v>3.7799786780383795</v>
      </c>
      <c r="T147" s="17" t="s">
        <v>79</v>
      </c>
      <c r="U147" s="105"/>
      <c r="V147" s="105"/>
      <c r="W147" s="105"/>
      <c r="X147" s="105"/>
      <c r="Y147" s="105"/>
      <c r="Z147" s="105"/>
    </row>
    <row r="148" ht="15.75" customHeight="1">
      <c r="A148" s="124" t="s">
        <v>378</v>
      </c>
      <c r="B148" s="17" t="s">
        <v>379</v>
      </c>
      <c r="C148" s="17" t="s">
        <v>49</v>
      </c>
      <c r="D148" s="17" t="s">
        <v>380</v>
      </c>
      <c r="E148" s="17" t="s">
        <v>309</v>
      </c>
      <c r="F148" s="106">
        <v>9948.419999999998</v>
      </c>
      <c r="G148" s="106">
        <v>8677.97</v>
      </c>
      <c r="H148" s="17">
        <v>6960.0</v>
      </c>
      <c r="I148" s="17">
        <v>3213.0</v>
      </c>
      <c r="J148" s="125">
        <v>0.46163793103448275</v>
      </c>
      <c r="K148" s="125">
        <v>0.12770369566222572</v>
      </c>
      <c r="L148" s="101">
        <v>2.49</v>
      </c>
      <c r="M148" s="101">
        <v>1.22</v>
      </c>
      <c r="N148" s="126">
        <v>21550.265546218485</v>
      </c>
      <c r="O148" s="126">
        <v>8491.199999999999</v>
      </c>
      <c r="P148" s="125">
        <v>0.5100401606425703</v>
      </c>
      <c r="Q148" s="17">
        <v>7032.0</v>
      </c>
      <c r="R148" s="102">
        <v>0.9897610921501706</v>
      </c>
      <c r="S148" s="101">
        <v>2.7008932461873636</v>
      </c>
      <c r="T148" s="17" t="s">
        <v>363</v>
      </c>
      <c r="U148" s="105"/>
      <c r="V148" s="105"/>
      <c r="W148" s="105"/>
      <c r="X148" s="105"/>
      <c r="Y148" s="105"/>
      <c r="Z148" s="105"/>
    </row>
    <row r="149" ht="15.75" customHeight="1">
      <c r="A149" s="124" t="s">
        <v>381</v>
      </c>
      <c r="B149" s="17" t="s">
        <v>382</v>
      </c>
      <c r="C149" s="17" t="s">
        <v>49</v>
      </c>
      <c r="D149" s="17" t="s">
        <v>380</v>
      </c>
      <c r="E149" s="17" t="s">
        <v>309</v>
      </c>
      <c r="F149" s="106">
        <v>2078.8600000000015</v>
      </c>
      <c r="G149" s="106">
        <v>1871.1600000000008</v>
      </c>
      <c r="H149" s="17">
        <v>2930.0</v>
      </c>
      <c r="I149" s="17">
        <v>824.0</v>
      </c>
      <c r="J149" s="125">
        <v>0.2812286689419795</v>
      </c>
      <c r="K149" s="125">
        <v>0.09991052788547594</v>
      </c>
      <c r="L149" s="101">
        <v>2.49</v>
      </c>
      <c r="M149" s="101">
        <v>1.2</v>
      </c>
      <c r="N149" s="126">
        <v>7392.062864077675</v>
      </c>
      <c r="O149" s="126">
        <v>3516.0</v>
      </c>
      <c r="P149" s="125">
        <v>0.5180722891566266</v>
      </c>
      <c r="Q149" s="17">
        <v>2890.0</v>
      </c>
      <c r="R149" s="102">
        <v>1.013840830449827</v>
      </c>
      <c r="S149" s="101">
        <v>2.2708252427184474</v>
      </c>
      <c r="T149" s="17" t="s">
        <v>363</v>
      </c>
      <c r="U149" s="105"/>
      <c r="V149" s="105"/>
      <c r="W149" s="105"/>
      <c r="X149" s="105"/>
      <c r="Y149" s="105"/>
      <c r="Z149" s="105"/>
    </row>
    <row r="150" ht="15.75" customHeight="1">
      <c r="A150" s="124" t="s">
        <v>383</v>
      </c>
      <c r="B150" s="17" t="s">
        <v>384</v>
      </c>
      <c r="C150" s="17" t="s">
        <v>49</v>
      </c>
      <c r="D150" s="17" t="s">
        <v>380</v>
      </c>
      <c r="E150" s="17" t="s">
        <v>309</v>
      </c>
      <c r="F150" s="106">
        <v>1325.4300000000005</v>
      </c>
      <c r="G150" s="106">
        <v>1176.9800000000002</v>
      </c>
      <c r="H150" s="17">
        <v>2930.0</v>
      </c>
      <c r="I150" s="17">
        <v>522.0</v>
      </c>
      <c r="J150" s="125">
        <v>0.1781569965870307</v>
      </c>
      <c r="K150" s="125">
        <v>0.11200138822872596</v>
      </c>
      <c r="L150" s="101">
        <v>2.49</v>
      </c>
      <c r="M150" s="101">
        <v>1.2</v>
      </c>
      <c r="N150" s="126">
        <v>7439.674137931038</v>
      </c>
      <c r="O150" s="126">
        <v>3516.0</v>
      </c>
      <c r="P150" s="125">
        <v>0.5180722891566266</v>
      </c>
      <c r="Q150" s="17">
        <v>2890.0</v>
      </c>
      <c r="R150" s="102">
        <v>1.013840830449827</v>
      </c>
      <c r="S150" s="101">
        <v>2.2547509578544065</v>
      </c>
      <c r="T150" s="17" t="s">
        <v>363</v>
      </c>
      <c r="U150" s="105"/>
      <c r="V150" s="105"/>
      <c r="W150" s="105"/>
      <c r="X150" s="105"/>
      <c r="Y150" s="105"/>
      <c r="Z150" s="105"/>
    </row>
    <row r="151" ht="15.75" customHeight="1">
      <c r="A151" s="124" t="s">
        <v>385</v>
      </c>
      <c r="B151" s="17" t="s">
        <v>386</v>
      </c>
      <c r="C151" s="17" t="s">
        <v>49</v>
      </c>
      <c r="D151" s="17" t="s">
        <v>380</v>
      </c>
      <c r="E151" s="17" t="s">
        <v>309</v>
      </c>
      <c r="F151" s="106">
        <v>2055.7900000000013</v>
      </c>
      <c r="G151" s="106">
        <v>1842.2400000000007</v>
      </c>
      <c r="H151" s="17">
        <v>2930.0</v>
      </c>
      <c r="I151" s="17">
        <v>811.0</v>
      </c>
      <c r="J151" s="125">
        <v>0.2767918088737201</v>
      </c>
      <c r="K151" s="125">
        <v>0.10387734155726047</v>
      </c>
      <c r="L151" s="101">
        <v>2.49</v>
      </c>
      <c r="M151" s="101">
        <v>1.2</v>
      </c>
      <c r="N151" s="126">
        <v>7427.20678175093</v>
      </c>
      <c r="O151" s="126">
        <v>3516.0</v>
      </c>
      <c r="P151" s="125">
        <v>0.5180722891566266</v>
      </c>
      <c r="Q151" s="17">
        <v>2890.0</v>
      </c>
      <c r="R151" s="102">
        <v>1.013840830449827</v>
      </c>
      <c r="S151" s="101">
        <v>2.2715659679408144</v>
      </c>
      <c r="T151" s="17" t="s">
        <v>363</v>
      </c>
      <c r="U151" s="105"/>
      <c r="V151" s="105"/>
      <c r="W151" s="105"/>
      <c r="X151" s="105"/>
      <c r="Y151" s="105"/>
      <c r="Z151" s="105"/>
    </row>
    <row r="152" ht="15.75" customHeight="1">
      <c r="A152" s="124" t="s">
        <v>387</v>
      </c>
      <c r="B152" s="17" t="s">
        <v>388</v>
      </c>
      <c r="C152" s="17" t="s">
        <v>49</v>
      </c>
      <c r="D152" s="17" t="s">
        <v>380</v>
      </c>
      <c r="E152" s="17" t="s">
        <v>309</v>
      </c>
      <c r="F152" s="106">
        <v>3077.500000000002</v>
      </c>
      <c r="G152" s="106">
        <v>2773.650000000001</v>
      </c>
      <c r="H152" s="17">
        <v>2930.0</v>
      </c>
      <c r="I152" s="17">
        <v>1210.0</v>
      </c>
      <c r="J152" s="125">
        <v>0.4129692832764505</v>
      </c>
      <c r="K152" s="125">
        <v>0.09873273761169798</v>
      </c>
      <c r="L152" s="101">
        <v>2.49</v>
      </c>
      <c r="M152" s="101">
        <v>1.2</v>
      </c>
      <c r="N152" s="126">
        <v>7452.1280991735575</v>
      </c>
      <c r="O152" s="126">
        <v>3516.0</v>
      </c>
      <c r="P152" s="125">
        <v>0.5180722891566266</v>
      </c>
      <c r="Q152" s="17">
        <v>2890.0</v>
      </c>
      <c r="R152" s="102">
        <v>1.013840830449827</v>
      </c>
      <c r="S152" s="101">
        <v>2.292272727272728</v>
      </c>
      <c r="T152" s="17" t="s">
        <v>363</v>
      </c>
      <c r="U152" s="105"/>
      <c r="V152" s="105"/>
      <c r="W152" s="105"/>
      <c r="X152" s="105"/>
      <c r="Y152" s="105"/>
      <c r="Z152" s="105"/>
    </row>
    <row r="153" ht="15.75" customHeight="1">
      <c r="A153" s="124" t="s">
        <v>389</v>
      </c>
      <c r="B153" s="17" t="s">
        <v>390</v>
      </c>
      <c r="C153" s="17" t="s">
        <v>48</v>
      </c>
      <c r="D153" s="17" t="s">
        <v>349</v>
      </c>
      <c r="E153" s="17" t="s">
        <v>309</v>
      </c>
      <c r="F153" s="106">
        <v>5489.0</v>
      </c>
      <c r="G153" s="106">
        <v>4820.500000000002</v>
      </c>
      <c r="H153" s="17">
        <v>6936.0</v>
      </c>
      <c r="I153" s="17">
        <v>1100.0</v>
      </c>
      <c r="J153" s="125">
        <v>0.15859284890426759</v>
      </c>
      <c r="K153" s="125">
        <v>0.12178903261067553</v>
      </c>
      <c r="L153" s="101">
        <v>3.99</v>
      </c>
      <c r="M153" s="101">
        <v>1.85</v>
      </c>
      <c r="N153" s="126">
        <v>34610.64</v>
      </c>
      <c r="O153" s="126">
        <v>12831.6</v>
      </c>
      <c r="P153" s="125">
        <v>0.5363408521303258</v>
      </c>
      <c r="Q153" s="17">
        <v>6948.0</v>
      </c>
      <c r="R153" s="102">
        <v>0.998272884283247</v>
      </c>
      <c r="S153" s="101">
        <v>4.382272727272729</v>
      </c>
      <c r="T153" s="17" t="s">
        <v>92</v>
      </c>
      <c r="U153" s="105"/>
      <c r="V153" s="105"/>
      <c r="W153" s="105"/>
      <c r="X153" s="105"/>
      <c r="Y153" s="105"/>
      <c r="Z153" s="105"/>
    </row>
    <row r="154" ht="15.75" customHeight="1">
      <c r="A154" s="124" t="s">
        <v>391</v>
      </c>
      <c r="B154" s="17" t="s">
        <v>392</v>
      </c>
      <c r="C154" s="17" t="s">
        <v>48</v>
      </c>
      <c r="D154" s="17" t="s">
        <v>88</v>
      </c>
      <c r="E154" s="17" t="s">
        <v>309</v>
      </c>
      <c r="F154" s="106">
        <v>11674.369999999995</v>
      </c>
      <c r="G154" s="106">
        <v>10097.269999999993</v>
      </c>
      <c r="H154" s="17">
        <v>8724.0</v>
      </c>
      <c r="I154" s="17">
        <v>3763.0</v>
      </c>
      <c r="J154" s="125">
        <v>0.43133883539660706</v>
      </c>
      <c r="K154" s="125">
        <v>0.13509080147365582</v>
      </c>
      <c r="L154" s="101">
        <v>1.99</v>
      </c>
      <c r="M154" s="101">
        <v>1.0</v>
      </c>
      <c r="N154" s="126">
        <v>27065.42755248471</v>
      </c>
      <c r="O154" s="126">
        <v>8724.0</v>
      </c>
      <c r="P154" s="125">
        <v>0.49748743718592964</v>
      </c>
      <c r="Q154" s="17">
        <v>8736.0</v>
      </c>
      <c r="R154" s="102">
        <v>0.9986263736263736</v>
      </c>
      <c r="S154" s="101">
        <v>2.6833032155195307</v>
      </c>
      <c r="T154" s="17" t="s">
        <v>92</v>
      </c>
      <c r="U154" s="105"/>
      <c r="V154" s="105"/>
      <c r="W154" s="105"/>
      <c r="X154" s="105"/>
      <c r="Y154" s="105"/>
      <c r="Z154" s="105"/>
    </row>
    <row r="155" ht="15.75" customHeight="1">
      <c r="A155" s="124" t="s">
        <v>393</v>
      </c>
      <c r="B155" s="17" t="s">
        <v>394</v>
      </c>
      <c r="C155" s="17" t="s">
        <v>48</v>
      </c>
      <c r="D155" s="17" t="s">
        <v>88</v>
      </c>
      <c r="E155" s="17" t="s">
        <v>309</v>
      </c>
      <c r="F155" s="106">
        <v>7648.499999999989</v>
      </c>
      <c r="G155" s="106">
        <v>6760.499999999989</v>
      </c>
      <c r="H155" s="17">
        <v>4962.0</v>
      </c>
      <c r="I155" s="17">
        <v>950.0</v>
      </c>
      <c r="J155" s="125">
        <v>0.19145505844417574</v>
      </c>
      <c r="K155" s="125">
        <v>0.11610119631300275</v>
      </c>
      <c r="L155" s="101">
        <v>6.99</v>
      </c>
      <c r="M155" s="101">
        <v>3.4</v>
      </c>
      <c r="N155" s="126">
        <v>39949.32315789468</v>
      </c>
      <c r="O155" s="126">
        <v>16870.8</v>
      </c>
      <c r="P155" s="125">
        <v>0.5135908440629471</v>
      </c>
      <c r="Q155" s="17">
        <v>4956.0</v>
      </c>
      <c r="R155" s="102">
        <v>1.0012106537530265</v>
      </c>
      <c r="S155" s="101">
        <v>7.116315789473672</v>
      </c>
      <c r="T155" s="17" t="s">
        <v>89</v>
      </c>
      <c r="U155" s="105"/>
      <c r="V155" s="105"/>
      <c r="W155" s="105"/>
      <c r="X155" s="105"/>
      <c r="Y155" s="105"/>
      <c r="Z155" s="105"/>
    </row>
    <row r="156" ht="15.75" customHeight="1">
      <c r="A156" s="124" t="s">
        <v>395</v>
      </c>
      <c r="B156" s="17" t="s">
        <v>396</v>
      </c>
      <c r="C156" s="17" t="s">
        <v>48</v>
      </c>
      <c r="D156" s="17" t="s">
        <v>353</v>
      </c>
      <c r="E156" s="17" t="s">
        <v>309</v>
      </c>
      <c r="F156" s="106">
        <v>8625.650000000009</v>
      </c>
      <c r="G156" s="106">
        <v>7550.650000000009</v>
      </c>
      <c r="H156" s="17">
        <v>3612.0</v>
      </c>
      <c r="I156" s="17">
        <v>2985.0</v>
      </c>
      <c r="J156" s="125">
        <v>0.8264119601328903</v>
      </c>
      <c r="K156" s="125">
        <v>0.12462828888257682</v>
      </c>
      <c r="L156" s="101">
        <v>1.99</v>
      </c>
      <c r="M156" s="101">
        <v>0.92</v>
      </c>
      <c r="N156" s="126">
        <v>10437.469949748755</v>
      </c>
      <c r="O156" s="126">
        <v>3323.04</v>
      </c>
      <c r="P156" s="125">
        <v>0.5376884422110552</v>
      </c>
      <c r="Q156" s="17">
        <v>3612.0</v>
      </c>
      <c r="R156" s="102">
        <v>1.0</v>
      </c>
      <c r="S156" s="101">
        <v>2.52953098827471</v>
      </c>
      <c r="T156" s="17" t="s">
        <v>92</v>
      </c>
      <c r="U156" s="105"/>
      <c r="V156" s="105"/>
      <c r="W156" s="105"/>
      <c r="X156" s="105"/>
      <c r="Y156" s="105"/>
      <c r="Z156" s="105"/>
    </row>
    <row r="157" ht="15.75" customHeight="1">
      <c r="A157" s="124" t="s">
        <v>397</v>
      </c>
      <c r="B157" s="17" t="s">
        <v>398</v>
      </c>
      <c r="C157" s="17" t="s">
        <v>48</v>
      </c>
      <c r="D157" s="17" t="s">
        <v>124</v>
      </c>
      <c r="E157" s="17" t="s">
        <v>309</v>
      </c>
      <c r="F157" s="106">
        <v>5586.7</v>
      </c>
      <c r="G157" s="106">
        <v>4908.200000000001</v>
      </c>
      <c r="H157" s="17">
        <v>3252.0</v>
      </c>
      <c r="I157" s="17">
        <v>1230.0</v>
      </c>
      <c r="J157" s="125">
        <v>0.37822878228782286</v>
      </c>
      <c r="K157" s="125">
        <v>0.12144915603128847</v>
      </c>
      <c r="L157" s="101">
        <v>3.49</v>
      </c>
      <c r="M157" s="101">
        <v>1.76</v>
      </c>
      <c r="N157" s="126">
        <v>14770.689756097561</v>
      </c>
      <c r="O157" s="126">
        <v>5723.52</v>
      </c>
      <c r="P157" s="125">
        <v>0.49570200573065903</v>
      </c>
      <c r="Q157" s="17">
        <v>3216.0</v>
      </c>
      <c r="R157" s="102">
        <v>1.0111940298507462</v>
      </c>
      <c r="S157" s="101">
        <v>3.9904065040650414</v>
      </c>
      <c r="T157" s="17" t="s">
        <v>92</v>
      </c>
      <c r="U157" s="105"/>
      <c r="V157" s="105"/>
      <c r="W157" s="105"/>
      <c r="X157" s="105"/>
      <c r="Y157" s="105"/>
      <c r="Z157" s="105"/>
    </row>
    <row r="158" ht="15.75" customHeight="1">
      <c r="A158" s="124" t="s">
        <v>399</v>
      </c>
      <c r="B158" s="17" t="s">
        <v>400</v>
      </c>
      <c r="C158" s="17" t="s">
        <v>48</v>
      </c>
      <c r="D158" s="17" t="s">
        <v>109</v>
      </c>
      <c r="E158" s="17" t="s">
        <v>309</v>
      </c>
      <c r="F158" s="106">
        <v>29446.76999999998</v>
      </c>
      <c r="G158" s="106">
        <v>26317.269999999982</v>
      </c>
      <c r="H158" s="17">
        <v>8208.0</v>
      </c>
      <c r="I158" s="17">
        <v>3763.0</v>
      </c>
      <c r="J158" s="125">
        <v>0.4584551656920078</v>
      </c>
      <c r="K158" s="125">
        <v>0.1062765118211606</v>
      </c>
      <c r="L158" s="101">
        <v>6.49</v>
      </c>
      <c r="M158" s="101">
        <v>3.14</v>
      </c>
      <c r="N158" s="126">
        <v>64230.42470369381</v>
      </c>
      <c r="O158" s="126">
        <v>25773.120000000003</v>
      </c>
      <c r="P158" s="125">
        <v>0.5161787365177196</v>
      </c>
      <c r="Q158" s="17">
        <v>8172.0</v>
      </c>
      <c r="R158" s="102">
        <v>1.0044052863436124</v>
      </c>
      <c r="S158" s="101">
        <v>6.993693861280888</v>
      </c>
      <c r="T158" s="17" t="s">
        <v>95</v>
      </c>
      <c r="U158" s="105"/>
      <c r="V158" s="105"/>
      <c r="W158" s="105"/>
      <c r="X158" s="105"/>
      <c r="Y158" s="105"/>
      <c r="Z158" s="105"/>
    </row>
    <row r="159" ht="15.75" customHeight="1">
      <c r="A159" s="124" t="s">
        <v>401</v>
      </c>
      <c r="B159" s="17" t="s">
        <v>402</v>
      </c>
      <c r="C159" s="17" t="s">
        <v>48</v>
      </c>
      <c r="D159" s="17" t="s">
        <v>109</v>
      </c>
      <c r="E159" s="17" t="s">
        <v>309</v>
      </c>
      <c r="F159" s="106">
        <v>28444.819999999978</v>
      </c>
      <c r="G159" s="106">
        <v>25634.81999999998</v>
      </c>
      <c r="H159" s="17">
        <v>6336.0</v>
      </c>
      <c r="I159" s="17">
        <v>2518.0</v>
      </c>
      <c r="J159" s="125">
        <v>0.3974116161616162</v>
      </c>
      <c r="K159" s="125">
        <v>0.0987877581928801</v>
      </c>
      <c r="L159" s="101">
        <v>9.49</v>
      </c>
      <c r="M159" s="101">
        <v>4.6</v>
      </c>
      <c r="N159" s="126">
        <v>71575.21029388398</v>
      </c>
      <c r="O159" s="126">
        <v>29145.6</v>
      </c>
      <c r="P159" s="125">
        <v>0.5152792413066386</v>
      </c>
      <c r="Q159" s="17">
        <v>6348.0</v>
      </c>
      <c r="R159" s="102">
        <v>0.998109640831758</v>
      </c>
      <c r="S159" s="101">
        <v>10.180627482128667</v>
      </c>
      <c r="T159" s="17" t="s">
        <v>92</v>
      </c>
      <c r="U159" s="105"/>
      <c r="V159" s="105"/>
      <c r="W159" s="105"/>
      <c r="X159" s="105"/>
      <c r="Y159" s="105"/>
      <c r="Z159" s="105"/>
    </row>
    <row r="160" ht="15.75" customHeight="1">
      <c r="A160" s="124" t="s">
        <v>403</v>
      </c>
      <c r="B160" s="17" t="s">
        <v>404</v>
      </c>
      <c r="C160" s="17" t="s">
        <v>48</v>
      </c>
      <c r="D160" s="17" t="s">
        <v>88</v>
      </c>
      <c r="E160" s="17" t="s">
        <v>309</v>
      </c>
      <c r="F160" s="106">
        <v>8821.399999999998</v>
      </c>
      <c r="G160" s="106">
        <v>7714.199999999999</v>
      </c>
      <c r="H160" s="17">
        <v>7464.0</v>
      </c>
      <c r="I160" s="17">
        <v>2795.0</v>
      </c>
      <c r="J160" s="125">
        <v>0.3744640943193998</v>
      </c>
      <c r="K160" s="125">
        <v>0.1255129571269865</v>
      </c>
      <c r="L160" s="101">
        <v>2.49</v>
      </c>
      <c r="M160" s="101">
        <v>1.17</v>
      </c>
      <c r="N160" s="126">
        <v>23557.398783542034</v>
      </c>
      <c r="O160" s="126">
        <v>8732.88</v>
      </c>
      <c r="P160" s="125">
        <v>0.5301204819277109</v>
      </c>
      <c r="Q160" s="17">
        <v>6996.0</v>
      </c>
      <c r="R160" s="102">
        <v>1.0668953687821612</v>
      </c>
      <c r="S160" s="101">
        <v>2.76</v>
      </c>
      <c r="T160" s="17" t="s">
        <v>95</v>
      </c>
      <c r="U160" s="105"/>
      <c r="V160" s="105"/>
      <c r="W160" s="105"/>
      <c r="X160" s="105"/>
      <c r="Y160" s="105"/>
      <c r="Z160" s="105"/>
    </row>
    <row r="161" ht="15.75" customHeight="1">
      <c r="A161" s="124" t="s">
        <v>405</v>
      </c>
      <c r="B161" s="17" t="s">
        <v>406</v>
      </c>
      <c r="C161" s="17" t="s">
        <v>48</v>
      </c>
      <c r="D161" s="17" t="s">
        <v>88</v>
      </c>
      <c r="E161" s="17" t="s">
        <v>309</v>
      </c>
      <c r="F161" s="106">
        <v>6329.939999999999</v>
      </c>
      <c r="G161" s="106">
        <v>5452.139999999998</v>
      </c>
      <c r="H161" s="17">
        <v>6648.0</v>
      </c>
      <c r="I161" s="17">
        <v>1996.0</v>
      </c>
      <c r="J161" s="125">
        <v>0.30024067388688325</v>
      </c>
      <c r="K161" s="125">
        <v>0.1386743002303341</v>
      </c>
      <c r="L161" s="101">
        <v>2.49</v>
      </c>
      <c r="M161" s="101">
        <v>1.05</v>
      </c>
      <c r="N161" s="126">
        <v>21082.886332665326</v>
      </c>
      <c r="O161" s="126">
        <v>6980.400000000001</v>
      </c>
      <c r="P161" s="125">
        <v>0.5783132530120482</v>
      </c>
      <c r="Q161" s="17">
        <v>6600.0</v>
      </c>
      <c r="R161" s="102">
        <v>1.0072727272727273</v>
      </c>
      <c r="S161" s="101">
        <v>2.7315330661322634</v>
      </c>
      <c r="T161" s="17" t="s">
        <v>92</v>
      </c>
      <c r="U161" s="105"/>
      <c r="V161" s="105"/>
      <c r="W161" s="105"/>
      <c r="X161" s="105"/>
      <c r="Y161" s="105"/>
      <c r="Z161" s="105"/>
    </row>
    <row r="162" ht="15.75" customHeight="1">
      <c r="A162" s="124" t="s">
        <v>407</v>
      </c>
      <c r="B162" s="17" t="s">
        <v>408</v>
      </c>
      <c r="C162" s="17" t="s">
        <v>48</v>
      </c>
      <c r="D162" s="17" t="s">
        <v>88</v>
      </c>
      <c r="E162" s="17" t="s">
        <v>309</v>
      </c>
      <c r="F162" s="106">
        <v>8093.359999999998</v>
      </c>
      <c r="G162" s="106">
        <v>7032.159999999998</v>
      </c>
      <c r="H162" s="17">
        <v>8088.0</v>
      </c>
      <c r="I162" s="17">
        <v>2564.0</v>
      </c>
      <c r="J162" s="125">
        <v>0.31701285855588524</v>
      </c>
      <c r="K162" s="125">
        <v>0.13111983156562912</v>
      </c>
      <c r="L162" s="101">
        <v>2.49</v>
      </c>
      <c r="M162" s="101">
        <v>1.0</v>
      </c>
      <c r="N162" s="126">
        <v>25530.06851794071</v>
      </c>
      <c r="O162" s="126">
        <v>8088.0</v>
      </c>
      <c r="P162" s="125">
        <v>0.5983935742971888</v>
      </c>
      <c r="Q162" s="17">
        <v>7836.0</v>
      </c>
      <c r="R162" s="102">
        <v>1.0321592649310873</v>
      </c>
      <c r="S162" s="101">
        <v>2.742652106084243</v>
      </c>
      <c r="T162" s="17" t="s">
        <v>92</v>
      </c>
      <c r="U162" s="105"/>
      <c r="V162" s="105"/>
      <c r="W162" s="105"/>
      <c r="X162" s="105"/>
      <c r="Y162" s="105"/>
      <c r="Z162" s="105"/>
    </row>
    <row r="163" ht="15.75" customHeight="1">
      <c r="A163" s="124" t="s">
        <v>409</v>
      </c>
      <c r="B163" s="17" t="s">
        <v>410</v>
      </c>
      <c r="C163" s="17" t="s">
        <v>48</v>
      </c>
      <c r="D163" s="17" t="s">
        <v>88</v>
      </c>
      <c r="E163" s="17" t="s">
        <v>309</v>
      </c>
      <c r="F163" s="106">
        <v>22179.819999999996</v>
      </c>
      <c r="G163" s="106">
        <v>19303.520000000004</v>
      </c>
      <c r="H163" s="17">
        <v>9900.0</v>
      </c>
      <c r="I163" s="17">
        <v>6268.0</v>
      </c>
      <c r="J163" s="125">
        <v>0.6331313131313131</v>
      </c>
      <c r="K163" s="125">
        <v>0.12968094420964604</v>
      </c>
      <c r="L163" s="101">
        <v>2.99</v>
      </c>
      <c r="M163" s="101">
        <v>1.32</v>
      </c>
      <c r="N163" s="126">
        <v>35031.94288449265</v>
      </c>
      <c r="O163" s="126">
        <v>13068.0</v>
      </c>
      <c r="P163" s="125">
        <v>0.5585284280936454</v>
      </c>
      <c r="Q163" s="17">
        <v>9888.0</v>
      </c>
      <c r="R163" s="102">
        <v>1.0012135922330097</v>
      </c>
      <c r="S163" s="101">
        <v>3.0796936821952783</v>
      </c>
      <c r="T163" s="17" t="s">
        <v>92</v>
      </c>
      <c r="U163" s="105"/>
      <c r="V163" s="105"/>
      <c r="W163" s="105"/>
      <c r="X163" s="105"/>
      <c r="Y163" s="105"/>
      <c r="Z163" s="105"/>
    </row>
    <row r="164" ht="15.75" customHeight="1">
      <c r="A164" s="124" t="s">
        <v>411</v>
      </c>
      <c r="B164" s="17" t="s">
        <v>412</v>
      </c>
      <c r="C164" s="17" t="s">
        <v>48</v>
      </c>
      <c r="D164" s="17" t="s">
        <v>88</v>
      </c>
      <c r="E164" s="17" t="s">
        <v>309</v>
      </c>
      <c r="F164" s="106">
        <v>8715.469999999994</v>
      </c>
      <c r="G164" s="106">
        <v>7553.469999999997</v>
      </c>
      <c r="H164" s="17">
        <v>6132.0</v>
      </c>
      <c r="I164" s="17">
        <v>2483.0</v>
      </c>
      <c r="J164" s="125">
        <v>0.404924983692107</v>
      </c>
      <c r="K164" s="125">
        <v>0.1333261430536733</v>
      </c>
      <c r="L164" s="101">
        <v>2.99</v>
      </c>
      <c r="M164" s="101">
        <v>1.5</v>
      </c>
      <c r="N164" s="126">
        <v>21523.66574305274</v>
      </c>
      <c r="O164" s="126">
        <v>9198.0</v>
      </c>
      <c r="P164" s="125">
        <v>0.49832775919732447</v>
      </c>
      <c r="Q164" s="17">
        <v>6240.0</v>
      </c>
      <c r="R164" s="102">
        <v>0.9826923076923076</v>
      </c>
      <c r="S164" s="101">
        <v>3.0420741039065633</v>
      </c>
      <c r="T164" s="17" t="s">
        <v>92</v>
      </c>
      <c r="U164" s="105"/>
      <c r="V164" s="105"/>
      <c r="W164" s="105"/>
      <c r="X164" s="105"/>
      <c r="Y164" s="105"/>
      <c r="Z164" s="105"/>
    </row>
    <row r="165" ht="15.75" customHeight="1">
      <c r="A165" s="124" t="s">
        <v>413</v>
      </c>
      <c r="B165" s="17" t="s">
        <v>414</v>
      </c>
      <c r="C165" s="17" t="s">
        <v>48</v>
      </c>
      <c r="D165" s="17" t="s">
        <v>88</v>
      </c>
      <c r="E165" s="17" t="s">
        <v>309</v>
      </c>
      <c r="F165" s="106">
        <v>4772.830000000003</v>
      </c>
      <c r="G165" s="106">
        <v>4316.830000000003</v>
      </c>
      <c r="H165" s="17">
        <v>3756.0</v>
      </c>
      <c r="I165" s="17">
        <v>1542.0</v>
      </c>
      <c r="J165" s="125">
        <v>0.41054313099041534</v>
      </c>
      <c r="K165" s="125">
        <v>0.09554080074086024</v>
      </c>
      <c r="L165" s="101">
        <v>2.49</v>
      </c>
      <c r="M165" s="101">
        <v>1.25</v>
      </c>
      <c r="N165" s="126">
        <v>11625.648171206232</v>
      </c>
      <c r="O165" s="126">
        <v>4695.0</v>
      </c>
      <c r="P165" s="125">
        <v>0.497991967871486</v>
      </c>
      <c r="Q165" s="17">
        <v>3792.0</v>
      </c>
      <c r="R165" s="102">
        <v>0.990506329113924</v>
      </c>
      <c r="S165" s="101">
        <v>2.7995006485084324</v>
      </c>
      <c r="T165" s="17" t="s">
        <v>92</v>
      </c>
      <c r="U165" s="105"/>
      <c r="V165" s="105"/>
      <c r="W165" s="105"/>
      <c r="X165" s="105"/>
      <c r="Y165" s="105"/>
      <c r="Z165" s="105"/>
    </row>
    <row r="166" ht="15.75" customHeight="1">
      <c r="A166" s="124" t="s">
        <v>415</v>
      </c>
      <c r="B166" s="17" t="s">
        <v>416</v>
      </c>
      <c r="C166" s="17" t="s">
        <v>48</v>
      </c>
      <c r="D166" s="17" t="s">
        <v>106</v>
      </c>
      <c r="E166" s="17" t="s">
        <v>309</v>
      </c>
      <c r="F166" s="106">
        <v>23614.919999999995</v>
      </c>
      <c r="G166" s="106">
        <v>20967.719999999994</v>
      </c>
      <c r="H166" s="17">
        <v>9312.0</v>
      </c>
      <c r="I166" s="17">
        <v>3571.0</v>
      </c>
      <c r="J166" s="125">
        <v>0.38348367697594504</v>
      </c>
      <c r="K166" s="125">
        <v>0.11209862239634949</v>
      </c>
      <c r="L166" s="101">
        <v>5.49</v>
      </c>
      <c r="M166" s="101">
        <v>2.57</v>
      </c>
      <c r="N166" s="126">
        <v>61579.98740968914</v>
      </c>
      <c r="O166" s="126">
        <v>23931.84</v>
      </c>
      <c r="P166" s="125">
        <v>0.5318761384335156</v>
      </c>
      <c r="Q166" s="17">
        <v>9300.0</v>
      </c>
      <c r="R166" s="102">
        <v>1.001290322580645</v>
      </c>
      <c r="S166" s="101">
        <v>5.871666199943991</v>
      </c>
      <c r="T166" s="17" t="s">
        <v>95</v>
      </c>
      <c r="U166" s="105"/>
      <c r="V166" s="105"/>
      <c r="W166" s="105"/>
      <c r="X166" s="105"/>
      <c r="Y166" s="105"/>
      <c r="Z166" s="105"/>
    </row>
    <row r="167" ht="15.75" customHeight="1">
      <c r="A167" s="124" t="s">
        <v>417</v>
      </c>
      <c r="B167" s="17" t="s">
        <v>418</v>
      </c>
      <c r="C167" s="17" t="s">
        <v>48</v>
      </c>
      <c r="D167" s="17" t="s">
        <v>124</v>
      </c>
      <c r="E167" s="17" t="s">
        <v>309</v>
      </c>
      <c r="F167" s="106">
        <v>31091.50999999998</v>
      </c>
      <c r="G167" s="106">
        <v>27935.30999999998</v>
      </c>
      <c r="H167" s="17">
        <v>7536.0</v>
      </c>
      <c r="I167" s="17">
        <v>4059.0</v>
      </c>
      <c r="J167" s="125">
        <v>0.5386146496815286</v>
      </c>
      <c r="K167" s="125">
        <v>0.10151324268264883</v>
      </c>
      <c r="L167" s="101">
        <v>6.49</v>
      </c>
      <c r="M167" s="101">
        <v>3.14</v>
      </c>
      <c r="N167" s="126">
        <v>57724.961655580155</v>
      </c>
      <c r="O167" s="126">
        <v>23663.04</v>
      </c>
      <c r="P167" s="125">
        <v>0.5161787365177196</v>
      </c>
      <c r="Q167" s="17">
        <v>7668.0</v>
      </c>
      <c r="R167" s="102">
        <v>0.9827856025039123</v>
      </c>
      <c r="S167" s="101">
        <v>6.8823133776792265</v>
      </c>
      <c r="T167" s="17" t="s">
        <v>95</v>
      </c>
      <c r="U167" s="105"/>
      <c r="V167" s="105"/>
      <c r="W167" s="105"/>
      <c r="X167" s="105"/>
      <c r="Y167" s="105"/>
      <c r="Z167" s="105"/>
    </row>
    <row r="168" ht="15.75" customHeight="1">
      <c r="A168" s="124" t="s">
        <v>419</v>
      </c>
      <c r="B168" s="17" t="s">
        <v>420</v>
      </c>
      <c r="C168" s="17" t="s">
        <v>48</v>
      </c>
      <c r="D168" s="17" t="s">
        <v>353</v>
      </c>
      <c r="E168" s="17" t="s">
        <v>309</v>
      </c>
      <c r="F168" s="106">
        <v>1553.1700000000008</v>
      </c>
      <c r="G168" s="106">
        <v>1352.7700000000007</v>
      </c>
      <c r="H168" s="17">
        <v>4464.0</v>
      </c>
      <c r="I168" s="17">
        <v>863.0</v>
      </c>
      <c r="J168" s="125">
        <v>0.19332437275985664</v>
      </c>
      <c r="K168" s="125">
        <v>0.12902644269461805</v>
      </c>
      <c r="L168" s="101">
        <v>1.49</v>
      </c>
      <c r="M168" s="101">
        <v>0.75</v>
      </c>
      <c r="N168" s="126">
        <v>8034.010289687141</v>
      </c>
      <c r="O168" s="126">
        <v>3348.0</v>
      </c>
      <c r="P168" s="125">
        <v>0.4966442953020134</v>
      </c>
      <c r="Q168" s="17">
        <v>4452.0</v>
      </c>
      <c r="R168" s="102">
        <v>1.0026954177897573</v>
      </c>
      <c r="S168" s="101">
        <v>1.567520278099653</v>
      </c>
      <c r="T168" s="17" t="s">
        <v>92</v>
      </c>
      <c r="U168" s="105"/>
      <c r="V168" s="105"/>
      <c r="W168" s="105"/>
      <c r="X168" s="105"/>
      <c r="Y168" s="105"/>
      <c r="Z168" s="105"/>
    </row>
    <row r="169" ht="15.75" customHeight="1">
      <c r="A169" s="124" t="s">
        <v>421</v>
      </c>
      <c r="B169" s="17" t="s">
        <v>422</v>
      </c>
      <c r="C169" s="17" t="s">
        <v>48</v>
      </c>
      <c r="D169" s="17" t="s">
        <v>148</v>
      </c>
      <c r="E169" s="17" t="s">
        <v>309</v>
      </c>
      <c r="F169" s="106">
        <v>2198.640000000001</v>
      </c>
      <c r="G169" s="106">
        <v>1800.1400000000003</v>
      </c>
      <c r="H169" s="17">
        <v>3480.0</v>
      </c>
      <c r="I169" s="17">
        <v>836.0</v>
      </c>
      <c r="J169" s="125">
        <v>0.24022988505747125</v>
      </c>
      <c r="K169" s="125">
        <v>0.18124840810682985</v>
      </c>
      <c r="L169" s="101">
        <v>1.99</v>
      </c>
      <c r="M169" s="101">
        <v>0.96</v>
      </c>
      <c r="N169" s="126">
        <v>9152.23349282297</v>
      </c>
      <c r="O169" s="126">
        <v>3340.7999999999997</v>
      </c>
      <c r="P169" s="125">
        <v>0.5175879396984925</v>
      </c>
      <c r="Q169" s="17">
        <v>3576.0</v>
      </c>
      <c r="R169" s="102">
        <v>0.9731543624161074</v>
      </c>
      <c r="S169" s="101">
        <v>2.153277511961723</v>
      </c>
      <c r="T169" s="17" t="s">
        <v>92</v>
      </c>
      <c r="U169" s="105"/>
      <c r="V169" s="105"/>
      <c r="W169" s="105"/>
      <c r="X169" s="105"/>
      <c r="Y169" s="105"/>
      <c r="Z169" s="105"/>
    </row>
    <row r="170" ht="15.75" customHeight="1">
      <c r="A170" s="124" t="s">
        <v>423</v>
      </c>
      <c r="B170" s="17" t="s">
        <v>424</v>
      </c>
      <c r="C170" s="17" t="s">
        <v>48</v>
      </c>
      <c r="D170" s="17" t="s">
        <v>88</v>
      </c>
      <c r="E170" s="17" t="s">
        <v>309</v>
      </c>
      <c r="F170" s="106">
        <v>4451.49999999999</v>
      </c>
      <c r="G170" s="106">
        <v>3913.899999999995</v>
      </c>
      <c r="H170" s="17">
        <v>6672.0</v>
      </c>
      <c r="I170" s="17">
        <v>1000.0</v>
      </c>
      <c r="J170" s="125">
        <v>0.1498800959232614</v>
      </c>
      <c r="K170" s="125">
        <v>0.1207682803549357</v>
      </c>
      <c r="L170" s="101">
        <v>3.49</v>
      </c>
      <c r="M170" s="101">
        <v>1.66</v>
      </c>
      <c r="N170" s="126">
        <v>29700.40799999993</v>
      </c>
      <c r="O170" s="126">
        <v>11075.519999999999</v>
      </c>
      <c r="P170" s="125">
        <v>0.5243553008595989</v>
      </c>
      <c r="Q170" s="17">
        <v>6672.0</v>
      </c>
      <c r="R170" s="102">
        <v>1.0</v>
      </c>
      <c r="S170" s="101">
        <v>3.913899999999995</v>
      </c>
      <c r="T170" s="17" t="s">
        <v>89</v>
      </c>
      <c r="U170" s="105"/>
      <c r="V170" s="105"/>
      <c r="W170" s="105"/>
      <c r="X170" s="105"/>
      <c r="Y170" s="105"/>
      <c r="Z170" s="105"/>
    </row>
    <row r="171" ht="15.75" customHeight="1">
      <c r="A171" s="124" t="s">
        <v>425</v>
      </c>
      <c r="B171" s="17" t="s">
        <v>426</v>
      </c>
      <c r="C171" s="17" t="s">
        <v>48</v>
      </c>
      <c r="D171" s="17" t="s">
        <v>88</v>
      </c>
      <c r="E171" s="17" t="s">
        <v>309</v>
      </c>
      <c r="F171" s="106">
        <v>7717.809999999982</v>
      </c>
      <c r="G171" s="106">
        <v>6686.609999999988</v>
      </c>
      <c r="H171" s="17">
        <v>6552.0</v>
      </c>
      <c r="I171" s="17">
        <v>1659.0</v>
      </c>
      <c r="J171" s="125">
        <v>0.2532051282051282</v>
      </c>
      <c r="K171" s="125">
        <v>0.13361303271264735</v>
      </c>
      <c r="L171" s="101">
        <v>3.99</v>
      </c>
      <c r="M171" s="101">
        <v>1.9</v>
      </c>
      <c r="N171" s="126">
        <v>30480.464810126512</v>
      </c>
      <c r="O171" s="126">
        <v>12448.8</v>
      </c>
      <c r="P171" s="125">
        <v>0.5238095238095238</v>
      </c>
      <c r="Q171" s="17">
        <v>6504.0</v>
      </c>
      <c r="R171" s="102">
        <v>1.007380073800738</v>
      </c>
      <c r="S171" s="101">
        <v>4.0305063291139165</v>
      </c>
      <c r="T171" s="17" t="s">
        <v>92</v>
      </c>
      <c r="U171" s="105"/>
      <c r="V171" s="105"/>
      <c r="W171" s="105"/>
      <c r="X171" s="105"/>
      <c r="Y171" s="105"/>
      <c r="Z171" s="105"/>
    </row>
    <row r="172" ht="15.75" customHeight="1">
      <c r="A172" s="124" t="s">
        <v>427</v>
      </c>
      <c r="B172" s="17" t="s">
        <v>428</v>
      </c>
      <c r="C172" s="17" t="s">
        <v>48</v>
      </c>
      <c r="D172" s="17" t="s">
        <v>224</v>
      </c>
      <c r="E172" s="17" t="s">
        <v>309</v>
      </c>
      <c r="F172" s="106">
        <v>24591.38999999997</v>
      </c>
      <c r="G172" s="106">
        <v>21518.589999999993</v>
      </c>
      <c r="H172" s="17">
        <v>9156.0</v>
      </c>
      <c r="I172" s="17">
        <v>3381.0</v>
      </c>
      <c r="J172" s="125">
        <v>0.36926605504587157</v>
      </c>
      <c r="K172" s="125">
        <v>0.12495430311177946</v>
      </c>
      <c r="L172" s="101">
        <v>5.99</v>
      </c>
      <c r="M172" s="101">
        <v>2.84</v>
      </c>
      <c r="N172" s="126">
        <v>66595.31701863346</v>
      </c>
      <c r="O172" s="126">
        <v>26003.039999999997</v>
      </c>
      <c r="P172" s="125">
        <v>0.5258764607679466</v>
      </c>
      <c r="Q172" s="17">
        <v>9060.0</v>
      </c>
      <c r="R172" s="102">
        <v>1.0105960264900662</v>
      </c>
      <c r="S172" s="101">
        <v>6.364563738538892</v>
      </c>
      <c r="T172" s="17" t="s">
        <v>225</v>
      </c>
      <c r="U172" s="105"/>
      <c r="V172" s="105"/>
      <c r="W172" s="105"/>
      <c r="X172" s="105"/>
      <c r="Y172" s="105"/>
      <c r="Z172" s="105"/>
    </row>
    <row r="173" ht="15.75" customHeight="1">
      <c r="A173" s="124" t="s">
        <v>429</v>
      </c>
      <c r="B173" s="17" t="s">
        <v>430</v>
      </c>
      <c r="C173" s="17" t="s">
        <v>47</v>
      </c>
      <c r="D173" s="17" t="s">
        <v>112</v>
      </c>
      <c r="E173" s="17" t="s">
        <v>309</v>
      </c>
      <c r="F173" s="106">
        <v>9526.259999999998</v>
      </c>
      <c r="G173" s="106">
        <v>8162.259999999998</v>
      </c>
      <c r="H173" s="17">
        <v>5940.0</v>
      </c>
      <c r="I173" s="17">
        <v>2774.0</v>
      </c>
      <c r="J173" s="125">
        <v>0.467003367003367</v>
      </c>
      <c r="K173" s="125">
        <v>0.14318315897319622</v>
      </c>
      <c r="L173" s="101">
        <v>2.99</v>
      </c>
      <c r="M173" s="101">
        <v>1.44</v>
      </c>
      <c r="N173" s="126">
        <v>20398.69661139149</v>
      </c>
      <c r="O173" s="126">
        <v>8553.6</v>
      </c>
      <c r="P173" s="125">
        <v>0.5183946488294315</v>
      </c>
      <c r="Q173" s="17">
        <v>5976.0</v>
      </c>
      <c r="R173" s="102">
        <v>0.9939759036144579</v>
      </c>
      <c r="S173" s="101">
        <v>2.94241528478731</v>
      </c>
      <c r="T173" s="17" t="s">
        <v>127</v>
      </c>
      <c r="U173" s="105"/>
      <c r="V173" s="105"/>
      <c r="W173" s="105"/>
      <c r="X173" s="105"/>
      <c r="Y173" s="105"/>
      <c r="Z173" s="105"/>
    </row>
    <row r="174" ht="15.75" customHeight="1">
      <c r="A174" s="124" t="s">
        <v>431</v>
      </c>
      <c r="B174" s="17" t="s">
        <v>432</v>
      </c>
      <c r="C174" s="17" t="s">
        <v>47</v>
      </c>
      <c r="D174" s="17" t="s">
        <v>145</v>
      </c>
      <c r="E174" s="17" t="s">
        <v>309</v>
      </c>
      <c r="F174" s="106">
        <v>10654.499999999976</v>
      </c>
      <c r="G174" s="106">
        <v>9245.700000000003</v>
      </c>
      <c r="H174" s="17">
        <v>3276.0</v>
      </c>
      <c r="I174" s="17">
        <v>2360.0</v>
      </c>
      <c r="J174" s="125">
        <v>0.7203907203907204</v>
      </c>
      <c r="K174" s="125">
        <v>0.13222582007602202</v>
      </c>
      <c r="L174" s="101">
        <v>3.49</v>
      </c>
      <c r="M174" s="101">
        <v>1.79</v>
      </c>
      <c r="N174" s="126">
        <v>14789.890677966068</v>
      </c>
      <c r="O174" s="126">
        <v>5864.04</v>
      </c>
      <c r="P174" s="125">
        <v>0.4871060171919771</v>
      </c>
      <c r="Q174" s="17">
        <v>3252.0</v>
      </c>
      <c r="R174" s="102">
        <v>1.007380073800738</v>
      </c>
      <c r="S174" s="101">
        <v>3.917669491525425</v>
      </c>
      <c r="T174" s="17" t="s">
        <v>127</v>
      </c>
      <c r="U174" s="105"/>
      <c r="V174" s="105"/>
      <c r="W174" s="105"/>
      <c r="X174" s="105"/>
      <c r="Y174" s="105"/>
      <c r="Z174" s="105"/>
    </row>
    <row r="175" ht="15.75" customHeight="1">
      <c r="A175" s="124" t="s">
        <v>433</v>
      </c>
      <c r="B175" s="17" t="s">
        <v>434</v>
      </c>
      <c r="C175" s="17" t="s">
        <v>47</v>
      </c>
      <c r="D175" s="17" t="s">
        <v>112</v>
      </c>
      <c r="E175" s="17" t="s">
        <v>309</v>
      </c>
      <c r="F175" s="106">
        <v>16011.989999999976</v>
      </c>
      <c r="G175" s="106">
        <v>13864.189999999993</v>
      </c>
      <c r="H175" s="17">
        <v>5652.0</v>
      </c>
      <c r="I175" s="17">
        <v>3521.0</v>
      </c>
      <c r="J175" s="125">
        <v>0.622965322009908</v>
      </c>
      <c r="K175" s="125">
        <v>0.13413698109978744</v>
      </c>
      <c r="L175" s="101">
        <v>3.99</v>
      </c>
      <c r="M175" s="101">
        <v>1.8</v>
      </c>
      <c r="N175" s="126">
        <v>25702.85926725358</v>
      </c>
      <c r="O175" s="126">
        <v>10173.6</v>
      </c>
      <c r="P175" s="125">
        <v>0.5488721804511278</v>
      </c>
      <c r="Q175" s="17">
        <v>5604.0</v>
      </c>
      <c r="R175" s="102">
        <v>1.0085653104925054</v>
      </c>
      <c r="S175" s="101">
        <v>3.937571712581651</v>
      </c>
      <c r="T175" s="17" t="s">
        <v>127</v>
      </c>
      <c r="U175" s="105"/>
      <c r="V175" s="105"/>
      <c r="W175" s="105"/>
      <c r="X175" s="105"/>
      <c r="Y175" s="105"/>
      <c r="Z175" s="105"/>
    </row>
    <row r="176" ht="15.75" customHeight="1">
      <c r="A176" s="124" t="s">
        <v>435</v>
      </c>
      <c r="B176" s="17" t="s">
        <v>436</v>
      </c>
      <c r="C176" s="17" t="s">
        <v>47</v>
      </c>
      <c r="D176" s="17" t="s">
        <v>112</v>
      </c>
      <c r="E176" s="17" t="s">
        <v>309</v>
      </c>
      <c r="F176" s="106">
        <v>4748.939999999999</v>
      </c>
      <c r="G176" s="106">
        <v>4212.54</v>
      </c>
      <c r="H176" s="17">
        <v>1080.0</v>
      </c>
      <c r="I176" s="17">
        <v>706.0</v>
      </c>
      <c r="J176" s="125">
        <v>0.6537037037037037</v>
      </c>
      <c r="K176" s="125">
        <v>0.1129515218132886</v>
      </c>
      <c r="L176" s="101">
        <v>5.99</v>
      </c>
      <c r="M176" s="101">
        <v>3.02</v>
      </c>
      <c r="N176" s="126">
        <v>7264.667422096316</v>
      </c>
      <c r="O176" s="126">
        <v>3261.6</v>
      </c>
      <c r="P176" s="125">
        <v>0.4958263772954925</v>
      </c>
      <c r="Q176" s="17">
        <v>1200.0</v>
      </c>
      <c r="R176" s="102">
        <v>0.9</v>
      </c>
      <c r="S176" s="101">
        <v>5.966770538243626</v>
      </c>
      <c r="T176" s="17" t="s">
        <v>127</v>
      </c>
      <c r="U176" s="105"/>
      <c r="V176" s="105"/>
      <c r="W176" s="105"/>
      <c r="X176" s="105"/>
      <c r="Y176" s="105"/>
      <c r="Z176" s="105"/>
    </row>
    <row r="177" ht="15.75" customHeight="1">
      <c r="A177" s="124" t="s">
        <v>437</v>
      </c>
      <c r="B177" s="17" t="s">
        <v>438</v>
      </c>
      <c r="C177" s="17" t="s">
        <v>47</v>
      </c>
      <c r="D177" s="17" t="s">
        <v>148</v>
      </c>
      <c r="E177" s="17" t="s">
        <v>309</v>
      </c>
      <c r="F177" s="106">
        <v>1691.5800000000013</v>
      </c>
      <c r="G177" s="106">
        <v>1375.1799999999996</v>
      </c>
      <c r="H177" s="17">
        <v>640.0</v>
      </c>
      <c r="I177" s="17">
        <v>242.0</v>
      </c>
      <c r="J177" s="125">
        <v>0.378125</v>
      </c>
      <c r="K177" s="125">
        <v>0.18704406531172124</v>
      </c>
      <c r="L177" s="101">
        <v>5.99</v>
      </c>
      <c r="M177" s="101">
        <v>2.95</v>
      </c>
      <c r="N177" s="126">
        <v>4473.600000000004</v>
      </c>
      <c r="O177" s="126">
        <v>1888.0</v>
      </c>
      <c r="P177" s="125">
        <v>0.5075125208681135</v>
      </c>
      <c r="Q177" s="17">
        <v>632.0</v>
      </c>
      <c r="R177" s="102">
        <v>1.0126582278481013</v>
      </c>
      <c r="S177" s="101">
        <v>5.682561983471072</v>
      </c>
      <c r="T177" s="17" t="s">
        <v>127</v>
      </c>
      <c r="U177" s="105"/>
      <c r="V177" s="105"/>
      <c r="W177" s="105"/>
      <c r="X177" s="105"/>
      <c r="Y177" s="105"/>
      <c r="Z177" s="105"/>
    </row>
    <row r="178" ht="15.75" customHeight="1">
      <c r="A178" s="124" t="s">
        <v>439</v>
      </c>
      <c r="B178" s="17" t="s">
        <v>440</v>
      </c>
      <c r="C178" s="17" t="s">
        <v>47</v>
      </c>
      <c r="D178" s="17" t="s">
        <v>148</v>
      </c>
      <c r="E178" s="17" t="s">
        <v>309</v>
      </c>
      <c r="F178" s="106">
        <v>5893.84</v>
      </c>
      <c r="G178" s="106">
        <v>5247.340000000001</v>
      </c>
      <c r="H178" s="17">
        <v>2040.0</v>
      </c>
      <c r="I178" s="17">
        <v>866.0</v>
      </c>
      <c r="J178" s="125">
        <v>0.4245098039215686</v>
      </c>
      <c r="K178" s="125">
        <v>0.10969079581393437</v>
      </c>
      <c r="L178" s="101">
        <v>5.99</v>
      </c>
      <c r="M178" s="101">
        <v>2.9</v>
      </c>
      <c r="N178" s="126">
        <v>13883.872517321017</v>
      </c>
      <c r="O178" s="126">
        <v>5916.0</v>
      </c>
      <c r="P178" s="125">
        <v>0.5158597662771286</v>
      </c>
      <c r="Q178" s="17">
        <v>2064.0</v>
      </c>
      <c r="R178" s="102">
        <v>0.9883720930232558</v>
      </c>
      <c r="S178" s="101">
        <v>6.059284064665128</v>
      </c>
      <c r="T178" s="17" t="s">
        <v>127</v>
      </c>
      <c r="U178" s="105"/>
      <c r="V178" s="105"/>
      <c r="W178" s="105"/>
      <c r="X178" s="105"/>
      <c r="Y178" s="105"/>
      <c r="Z178" s="105"/>
    </row>
    <row r="179" ht="15.75" customHeight="1">
      <c r="A179" s="124" t="s">
        <v>441</v>
      </c>
      <c r="B179" s="17" t="s">
        <v>442</v>
      </c>
      <c r="C179" s="17" t="s">
        <v>47</v>
      </c>
      <c r="D179" s="17" t="s">
        <v>112</v>
      </c>
      <c r="E179" s="17" t="s">
        <v>309</v>
      </c>
      <c r="F179" s="106">
        <v>5544.449999999997</v>
      </c>
      <c r="G179" s="106">
        <v>4783.449999999996</v>
      </c>
      <c r="H179" s="17">
        <v>1974.0</v>
      </c>
      <c r="I179" s="17">
        <v>605.0</v>
      </c>
      <c r="J179" s="125">
        <v>0.30648429584599796</v>
      </c>
      <c r="K179" s="125">
        <v>0.13725437148860598</v>
      </c>
      <c r="L179" s="101">
        <v>7.49</v>
      </c>
      <c r="M179" s="101">
        <v>3.75</v>
      </c>
      <c r="N179" s="126">
        <v>18090.486446280982</v>
      </c>
      <c r="O179" s="126">
        <v>7402.5</v>
      </c>
      <c r="P179" s="125">
        <v>0.4993324432576769</v>
      </c>
      <c r="Q179" s="17">
        <v>1980.0</v>
      </c>
      <c r="R179" s="102">
        <v>0.996969696969697</v>
      </c>
      <c r="S179" s="101">
        <v>7.906528925619829</v>
      </c>
      <c r="T179" s="17" t="s">
        <v>127</v>
      </c>
      <c r="U179" s="105"/>
      <c r="V179" s="105"/>
      <c r="W179" s="105"/>
      <c r="X179" s="105"/>
      <c r="Y179" s="105"/>
      <c r="Z179" s="105"/>
    </row>
    <row r="180" ht="15.75" customHeight="1">
      <c r="A180" s="124" t="s">
        <v>443</v>
      </c>
      <c r="B180" s="17" t="s">
        <v>444</v>
      </c>
      <c r="C180" s="17" t="s">
        <v>47</v>
      </c>
      <c r="D180" s="17" t="s">
        <v>148</v>
      </c>
      <c r="E180" s="17" t="s">
        <v>309</v>
      </c>
      <c r="F180" s="106">
        <v>10030.839999999993</v>
      </c>
      <c r="G180" s="106">
        <v>8788.839999999997</v>
      </c>
      <c r="H180" s="17">
        <v>2358.0</v>
      </c>
      <c r="I180" s="17">
        <v>1016.0</v>
      </c>
      <c r="J180" s="125">
        <v>0.4308736217133164</v>
      </c>
      <c r="K180" s="125">
        <v>0.12381814484130915</v>
      </c>
      <c r="L180" s="101">
        <v>8.99</v>
      </c>
      <c r="M180" s="101">
        <v>4.2</v>
      </c>
      <c r="N180" s="126">
        <v>23280.236929133844</v>
      </c>
      <c r="O180" s="126">
        <v>9903.6</v>
      </c>
      <c r="P180" s="125">
        <v>0.5328142380422691</v>
      </c>
      <c r="Q180" s="17">
        <v>2346.0</v>
      </c>
      <c r="R180" s="102">
        <v>1.0051150895140666</v>
      </c>
      <c r="S180" s="101">
        <v>8.650433070866137</v>
      </c>
      <c r="T180" s="17" t="s">
        <v>127</v>
      </c>
      <c r="U180" s="105"/>
      <c r="V180" s="105"/>
      <c r="W180" s="105"/>
      <c r="X180" s="105"/>
      <c r="Y180" s="105"/>
      <c r="Z180" s="105"/>
    </row>
    <row r="181" ht="15.75" customHeight="1">
      <c r="A181" s="124" t="s">
        <v>445</v>
      </c>
      <c r="B181" s="17" t="s">
        <v>446</v>
      </c>
      <c r="C181" s="17" t="s">
        <v>47</v>
      </c>
      <c r="D181" s="17" t="s">
        <v>112</v>
      </c>
      <c r="E181" s="17" t="s">
        <v>309</v>
      </c>
      <c r="F181" s="106">
        <v>4725.220000000001</v>
      </c>
      <c r="G181" s="106">
        <v>4205.420000000002</v>
      </c>
      <c r="H181" s="17">
        <v>2928.0</v>
      </c>
      <c r="I181" s="17">
        <v>458.0</v>
      </c>
      <c r="J181" s="125">
        <v>0.1564207650273224</v>
      </c>
      <c r="K181" s="125">
        <v>0.11000546006323497</v>
      </c>
      <c r="L181" s="101">
        <v>8.99</v>
      </c>
      <c r="M181" s="101">
        <v>4.62</v>
      </c>
      <c r="N181" s="126">
        <v>30208.39336244542</v>
      </c>
      <c r="O181" s="126">
        <v>13527.36</v>
      </c>
      <c r="P181" s="125">
        <v>0.4860956618464961</v>
      </c>
      <c r="Q181" s="17">
        <v>2748.0</v>
      </c>
      <c r="R181" s="102">
        <v>1.0655021834061136</v>
      </c>
      <c r="S181" s="101">
        <v>9.182139737991271</v>
      </c>
      <c r="T181" s="17" t="s">
        <v>127</v>
      </c>
      <c r="U181" s="105"/>
      <c r="V181" s="105"/>
      <c r="W181" s="105"/>
      <c r="X181" s="105"/>
      <c r="Y181" s="105"/>
      <c r="Z181" s="105"/>
    </row>
    <row r="182" ht="15.75" customHeight="1">
      <c r="A182" s="124" t="s">
        <v>447</v>
      </c>
      <c r="B182" s="17" t="s">
        <v>448</v>
      </c>
      <c r="C182" s="17" t="s">
        <v>47</v>
      </c>
      <c r="D182" s="17" t="s">
        <v>145</v>
      </c>
      <c r="E182" s="17" t="s">
        <v>309</v>
      </c>
      <c r="F182" s="106">
        <v>24559.81999999999</v>
      </c>
      <c r="G182" s="106">
        <v>21944.919999999987</v>
      </c>
      <c r="H182" s="17">
        <v>4584.0</v>
      </c>
      <c r="I182" s="17">
        <v>3578.0</v>
      </c>
      <c r="J182" s="125">
        <v>0.7805410122164049</v>
      </c>
      <c r="K182" s="125">
        <v>0.10647065002919409</v>
      </c>
      <c r="L182" s="101">
        <v>5.99</v>
      </c>
      <c r="M182" s="101">
        <v>2.9</v>
      </c>
      <c r="N182" s="126">
        <v>31465.124337618767</v>
      </c>
      <c r="O182" s="126">
        <v>13293.6</v>
      </c>
      <c r="P182" s="125">
        <v>0.5158597662771286</v>
      </c>
      <c r="Q182" s="17">
        <v>4548.0</v>
      </c>
      <c r="R182" s="102">
        <v>1.007915567282322</v>
      </c>
      <c r="S182" s="101">
        <v>6.13329234209055</v>
      </c>
      <c r="T182" s="17" t="s">
        <v>127</v>
      </c>
      <c r="U182" s="105"/>
      <c r="V182" s="105"/>
      <c r="W182" s="105"/>
      <c r="X182" s="105"/>
      <c r="Y182" s="105"/>
      <c r="Z182" s="105"/>
    </row>
    <row r="183" ht="15.75" customHeight="1">
      <c r="A183" s="124" t="s">
        <v>449</v>
      </c>
      <c r="B183" s="17" t="s">
        <v>450</v>
      </c>
      <c r="C183" s="17" t="s">
        <v>47</v>
      </c>
      <c r="D183" s="17" t="s">
        <v>112</v>
      </c>
      <c r="E183" s="17" t="s">
        <v>309</v>
      </c>
      <c r="F183" s="106">
        <v>3503.4700000000007</v>
      </c>
      <c r="G183" s="106">
        <v>3048.9700000000025</v>
      </c>
      <c r="H183" s="17">
        <v>2064.0</v>
      </c>
      <c r="I183" s="17">
        <v>503.0</v>
      </c>
      <c r="J183" s="125">
        <v>0.2437015503875969</v>
      </c>
      <c r="K183" s="125">
        <v>0.12972852628964948</v>
      </c>
      <c r="L183" s="101">
        <v>5.99</v>
      </c>
      <c r="M183" s="101">
        <v>3.01</v>
      </c>
      <c r="N183" s="126">
        <v>14376.067753479128</v>
      </c>
      <c r="O183" s="126">
        <v>6212.639999999999</v>
      </c>
      <c r="P183" s="125">
        <v>0.49749582637729556</v>
      </c>
      <c r="Q183" s="17">
        <v>2184.0</v>
      </c>
      <c r="R183" s="102">
        <v>0.945054945054945</v>
      </c>
      <c r="S183" s="101">
        <v>6.061570576540761</v>
      </c>
      <c r="T183" s="17" t="s">
        <v>127</v>
      </c>
      <c r="U183" s="105"/>
      <c r="V183" s="105"/>
      <c r="W183" s="105"/>
      <c r="X183" s="105"/>
      <c r="Y183" s="105"/>
      <c r="Z183" s="105"/>
    </row>
    <row r="184" ht="15.75" customHeight="1">
      <c r="A184" s="124" t="s">
        <v>451</v>
      </c>
      <c r="B184" s="17" t="s">
        <v>452</v>
      </c>
      <c r="C184" s="17" t="s">
        <v>47</v>
      </c>
      <c r="D184" s="17" t="s">
        <v>148</v>
      </c>
      <c r="E184" s="17" t="s">
        <v>309</v>
      </c>
      <c r="F184" s="106">
        <v>19714.219999999972</v>
      </c>
      <c r="G184" s="106">
        <v>17444.219999999976</v>
      </c>
      <c r="H184" s="17">
        <v>5424.0</v>
      </c>
      <c r="I184" s="17">
        <v>1728.0</v>
      </c>
      <c r="J184" s="125">
        <v>0.3185840707964602</v>
      </c>
      <c r="K184" s="125">
        <v>0.11514531135393635</v>
      </c>
      <c r="L184" s="101">
        <v>9.99</v>
      </c>
      <c r="M184" s="101">
        <v>5.02</v>
      </c>
      <c r="N184" s="126">
        <v>61880.746111111024</v>
      </c>
      <c r="O184" s="126">
        <v>27228.479999999996</v>
      </c>
      <c r="P184" s="125">
        <v>0.49749749749749755</v>
      </c>
      <c r="Q184" s="17">
        <v>5412.0</v>
      </c>
      <c r="R184" s="102">
        <v>1.0022172949002217</v>
      </c>
      <c r="S184" s="101">
        <v>10.095034722222207</v>
      </c>
      <c r="T184" s="17" t="s">
        <v>183</v>
      </c>
      <c r="U184" s="105"/>
      <c r="V184" s="105"/>
      <c r="W184" s="105"/>
      <c r="X184" s="105"/>
      <c r="Y184" s="105"/>
      <c r="Z184" s="105"/>
    </row>
    <row r="185" ht="15.75" customHeight="1">
      <c r="A185" s="124" t="s">
        <v>453</v>
      </c>
      <c r="B185" s="17" t="s">
        <v>454</v>
      </c>
      <c r="C185" s="17" t="s">
        <v>47</v>
      </c>
      <c r="D185" s="17" t="s">
        <v>112</v>
      </c>
      <c r="E185" s="17" t="s">
        <v>309</v>
      </c>
      <c r="F185" s="106">
        <v>5395.189999999998</v>
      </c>
      <c r="G185" s="106">
        <v>4863.189999999999</v>
      </c>
      <c r="H185" s="17">
        <v>2088.0</v>
      </c>
      <c r="I185" s="17">
        <v>381.0</v>
      </c>
      <c r="J185" s="125">
        <v>0.1824712643678161</v>
      </c>
      <c r="K185" s="125">
        <v>0.09860635121283945</v>
      </c>
      <c r="L185" s="101">
        <v>11.99</v>
      </c>
      <c r="M185" s="101">
        <v>6.29</v>
      </c>
      <c r="N185" s="126">
        <v>29567.34047244093</v>
      </c>
      <c r="O185" s="126">
        <v>13133.52</v>
      </c>
      <c r="P185" s="125">
        <v>0.475396163469558</v>
      </c>
      <c r="Q185" s="17">
        <v>2160.0</v>
      </c>
      <c r="R185" s="102">
        <v>0.9666666666666667</v>
      </c>
      <c r="S185" s="101">
        <v>12.764278215223094</v>
      </c>
      <c r="T185" s="17" t="s">
        <v>127</v>
      </c>
      <c r="U185" s="105"/>
      <c r="V185" s="105"/>
      <c r="W185" s="105"/>
      <c r="X185" s="105"/>
      <c r="Y185" s="105"/>
      <c r="Z185" s="105"/>
    </row>
    <row r="186" ht="15.75" customHeight="1">
      <c r="A186" s="124" t="s">
        <v>455</v>
      </c>
      <c r="B186" s="17" t="s">
        <v>456</v>
      </c>
      <c r="C186" s="17" t="s">
        <v>47</v>
      </c>
      <c r="D186" s="17" t="s">
        <v>148</v>
      </c>
      <c r="E186" s="17" t="s">
        <v>309</v>
      </c>
      <c r="F186" s="106">
        <v>10096.410000000003</v>
      </c>
      <c r="G186" s="106">
        <v>8763.510000000004</v>
      </c>
      <c r="H186" s="17">
        <v>2952.0</v>
      </c>
      <c r="I186" s="17">
        <v>1684.0</v>
      </c>
      <c r="J186" s="125">
        <v>0.5704607046070461</v>
      </c>
      <c r="K186" s="125">
        <v>0.1320172219630541</v>
      </c>
      <c r="L186" s="101">
        <v>4.99</v>
      </c>
      <c r="M186" s="101">
        <v>2.5</v>
      </c>
      <c r="N186" s="126">
        <v>17698.694964370552</v>
      </c>
      <c r="O186" s="126">
        <v>7380.0</v>
      </c>
      <c r="P186" s="125">
        <v>0.49899799599198397</v>
      </c>
      <c r="Q186" s="17">
        <v>2904.0</v>
      </c>
      <c r="R186" s="102">
        <v>1.0165289256198347</v>
      </c>
      <c r="S186" s="101">
        <v>5.203984560570073</v>
      </c>
      <c r="T186" s="17" t="s">
        <v>457</v>
      </c>
      <c r="U186" s="105"/>
      <c r="V186" s="105"/>
      <c r="W186" s="105"/>
      <c r="X186" s="105"/>
      <c r="Y186" s="105"/>
      <c r="Z186" s="105"/>
    </row>
    <row r="187" ht="15.75" customHeight="1">
      <c r="A187" s="124" t="s">
        <v>458</v>
      </c>
      <c r="B187" s="17" t="s">
        <v>459</v>
      </c>
      <c r="C187" s="17" t="s">
        <v>47</v>
      </c>
      <c r="D187" s="17" t="s">
        <v>148</v>
      </c>
      <c r="E187" s="17" t="s">
        <v>309</v>
      </c>
      <c r="F187" s="106">
        <v>24917.289999999986</v>
      </c>
      <c r="G187" s="106">
        <v>21606.88999999998</v>
      </c>
      <c r="H187" s="17">
        <v>7980.0</v>
      </c>
      <c r="I187" s="17">
        <v>4231.0</v>
      </c>
      <c r="J187" s="125">
        <v>0.5302005012531328</v>
      </c>
      <c r="K187" s="125">
        <v>0.13285553926610827</v>
      </c>
      <c r="L187" s="101">
        <v>4.99</v>
      </c>
      <c r="M187" s="101">
        <v>2.5</v>
      </c>
      <c r="N187" s="126">
        <v>46995.97593949418</v>
      </c>
      <c r="O187" s="126">
        <v>19950.0</v>
      </c>
      <c r="P187" s="125">
        <v>0.49899799599198397</v>
      </c>
      <c r="Q187" s="17">
        <v>7968.0</v>
      </c>
      <c r="R187" s="102">
        <v>1.0015060240963856</v>
      </c>
      <c r="S187" s="101">
        <v>5.10680453793429</v>
      </c>
      <c r="T187" s="17" t="s">
        <v>457</v>
      </c>
      <c r="U187" s="127"/>
      <c r="V187" s="127"/>
      <c r="W187" s="127"/>
      <c r="X187" s="127"/>
      <c r="Y187" s="127"/>
      <c r="Z187" s="127"/>
    </row>
    <row r="188" ht="15.75" customHeight="1">
      <c r="A188" s="124" t="s">
        <v>460</v>
      </c>
      <c r="B188" s="17" t="s">
        <v>461</v>
      </c>
      <c r="C188" s="17" t="s">
        <v>47</v>
      </c>
      <c r="D188" s="17" t="s">
        <v>148</v>
      </c>
      <c r="E188" s="17" t="s">
        <v>309</v>
      </c>
      <c r="F188" s="106">
        <v>6078.240000000002</v>
      </c>
      <c r="G188" s="106">
        <v>5344.740000000002</v>
      </c>
      <c r="H188" s="17">
        <v>1716.0</v>
      </c>
      <c r="I188" s="17">
        <v>876.0</v>
      </c>
      <c r="J188" s="125">
        <v>0.5104895104895105</v>
      </c>
      <c r="K188" s="125">
        <v>0.12067638000473824</v>
      </c>
      <c r="L188" s="101">
        <v>5.99</v>
      </c>
      <c r="M188" s="101">
        <v>3.02</v>
      </c>
      <c r="N188" s="126">
        <v>11906.689315068495</v>
      </c>
      <c r="O188" s="126">
        <v>5182.32</v>
      </c>
      <c r="P188" s="125">
        <v>0.4958263772954925</v>
      </c>
      <c r="Q188" s="17">
        <v>1716.0</v>
      </c>
      <c r="R188" s="102">
        <v>1.0</v>
      </c>
      <c r="S188" s="101">
        <v>6.101301369863015</v>
      </c>
      <c r="T188" s="17" t="s">
        <v>457</v>
      </c>
      <c r="U188" s="105"/>
      <c r="V188" s="105"/>
      <c r="W188" s="105"/>
      <c r="X188" s="105"/>
      <c r="Y188" s="105"/>
      <c r="Z188" s="105"/>
    </row>
    <row r="189" ht="15.75" customHeight="1">
      <c r="A189" s="124" t="s">
        <v>462</v>
      </c>
      <c r="B189" s="17" t="s">
        <v>463</v>
      </c>
      <c r="C189" s="17" t="s">
        <v>47</v>
      </c>
      <c r="D189" s="17" t="s">
        <v>148</v>
      </c>
      <c r="E189" s="17" t="s">
        <v>309</v>
      </c>
      <c r="F189" s="106">
        <v>11325.259999999995</v>
      </c>
      <c r="G189" s="106">
        <v>10150.259999999995</v>
      </c>
      <c r="H189" s="17">
        <v>2100.0</v>
      </c>
      <c r="I189" s="17">
        <v>1424.0</v>
      </c>
      <c r="J189" s="125">
        <v>0.6780952380952381</v>
      </c>
      <c r="K189" s="125">
        <v>0.10375037747477767</v>
      </c>
      <c r="L189" s="101">
        <v>6.99</v>
      </c>
      <c r="M189" s="101">
        <v>3.59</v>
      </c>
      <c r="N189" s="126">
        <v>16701.577247191002</v>
      </c>
      <c r="O189" s="126">
        <v>7539.0</v>
      </c>
      <c r="P189" s="125">
        <v>0.486409155937053</v>
      </c>
      <c r="Q189" s="17">
        <v>2094.0</v>
      </c>
      <c r="R189" s="102">
        <v>1.002865329512894</v>
      </c>
      <c r="S189" s="101">
        <v>7.127991573033704</v>
      </c>
      <c r="T189" s="17" t="s">
        <v>127</v>
      </c>
      <c r="U189" s="105"/>
      <c r="V189" s="105"/>
      <c r="W189" s="105"/>
      <c r="X189" s="105"/>
      <c r="Y189" s="105"/>
      <c r="Z189" s="105"/>
    </row>
    <row r="190" ht="15.75" customHeight="1">
      <c r="A190" s="124" t="s">
        <v>464</v>
      </c>
      <c r="B190" s="17" t="s">
        <v>465</v>
      </c>
      <c r="C190" s="17" t="s">
        <v>47</v>
      </c>
      <c r="D190" s="17" t="s">
        <v>145</v>
      </c>
      <c r="E190" s="17" t="s">
        <v>309</v>
      </c>
      <c r="F190" s="106">
        <v>6250.369999999996</v>
      </c>
      <c r="G190" s="106">
        <v>5587.169999999998</v>
      </c>
      <c r="H190" s="17">
        <v>1216.0</v>
      </c>
      <c r="I190" s="17">
        <v>523.0</v>
      </c>
      <c r="J190" s="125">
        <v>0.4300986842105263</v>
      </c>
      <c r="K190" s="125">
        <v>0.10610571854146211</v>
      </c>
      <c r="L190" s="101">
        <v>10.99</v>
      </c>
      <c r="M190" s="101">
        <v>5.67</v>
      </c>
      <c r="N190" s="126">
        <v>14532.409024856588</v>
      </c>
      <c r="O190" s="126">
        <v>6894.72</v>
      </c>
      <c r="P190" s="125">
        <v>0.4840764331210191</v>
      </c>
      <c r="Q190" s="17">
        <v>1200.0</v>
      </c>
      <c r="R190" s="102">
        <v>1.0133333333333334</v>
      </c>
      <c r="S190" s="101">
        <v>10.682925430210322</v>
      </c>
      <c r="T190" s="17" t="s">
        <v>127</v>
      </c>
      <c r="U190" s="105"/>
      <c r="V190" s="105"/>
      <c r="W190" s="105"/>
      <c r="X190" s="105"/>
      <c r="Y190" s="105"/>
      <c r="Z190" s="105"/>
    </row>
    <row r="191" ht="15.75" customHeight="1">
      <c r="A191" s="124" t="s">
        <v>466</v>
      </c>
      <c r="B191" s="17" t="s">
        <v>467</v>
      </c>
      <c r="C191" s="17" t="s">
        <v>47</v>
      </c>
      <c r="D191" s="17" t="s">
        <v>73</v>
      </c>
      <c r="E191" s="17" t="s">
        <v>309</v>
      </c>
      <c r="F191" s="106">
        <v>3768.1099999999997</v>
      </c>
      <c r="G191" s="106">
        <v>3263.710000000002</v>
      </c>
      <c r="H191" s="17">
        <v>2820.0</v>
      </c>
      <c r="I191" s="17">
        <v>639.0</v>
      </c>
      <c r="J191" s="125">
        <v>0.22659574468085106</v>
      </c>
      <c r="K191" s="125">
        <v>0.13386021108725543</v>
      </c>
      <c r="L191" s="101">
        <v>4.99</v>
      </c>
      <c r="M191" s="101">
        <v>2.51</v>
      </c>
      <c r="N191" s="126">
        <v>16629.217840375586</v>
      </c>
      <c r="O191" s="126">
        <v>7078.2</v>
      </c>
      <c r="P191" s="125">
        <v>0.49699398797595196</v>
      </c>
      <c r="Q191" s="17">
        <v>2796.0</v>
      </c>
      <c r="R191" s="102">
        <v>1.0085836909871244</v>
      </c>
      <c r="S191" s="101">
        <v>5.107527386541474</v>
      </c>
      <c r="T191" s="17" t="s">
        <v>75</v>
      </c>
      <c r="U191" s="105"/>
      <c r="V191" s="105"/>
      <c r="W191" s="105"/>
      <c r="X191" s="105"/>
      <c r="Y191" s="105"/>
      <c r="Z191" s="105"/>
    </row>
    <row r="192" ht="15.75" customHeight="1">
      <c r="A192" s="124" t="s">
        <v>468</v>
      </c>
      <c r="B192" s="17" t="s">
        <v>469</v>
      </c>
      <c r="C192" s="17" t="s">
        <v>47</v>
      </c>
      <c r="D192" s="17" t="s">
        <v>73</v>
      </c>
      <c r="E192" s="17" t="s">
        <v>309</v>
      </c>
      <c r="F192" s="106">
        <v>6312.109999999999</v>
      </c>
      <c r="G192" s="106">
        <v>5681.509999999999</v>
      </c>
      <c r="H192" s="17">
        <v>2502.0</v>
      </c>
      <c r="I192" s="17">
        <v>619.0</v>
      </c>
      <c r="J192" s="125">
        <v>0.24740207833733013</v>
      </c>
      <c r="K192" s="125">
        <v>0.09990320194039704</v>
      </c>
      <c r="L192" s="101">
        <v>8.99</v>
      </c>
      <c r="M192" s="101">
        <v>4.53</v>
      </c>
      <c r="N192" s="126">
        <v>25513.569014539575</v>
      </c>
      <c r="O192" s="126">
        <v>11334.060000000001</v>
      </c>
      <c r="P192" s="125">
        <v>0.4961067853170189</v>
      </c>
      <c r="Q192" s="17">
        <v>2529.0</v>
      </c>
      <c r="R192" s="102">
        <v>0.9893238434163701</v>
      </c>
      <c r="S192" s="101">
        <v>9.178529886914378</v>
      </c>
      <c r="T192" s="17" t="s">
        <v>75</v>
      </c>
      <c r="U192" s="105"/>
      <c r="V192" s="105"/>
      <c r="W192" s="105"/>
      <c r="X192" s="105"/>
      <c r="Y192" s="105"/>
      <c r="Z192" s="105"/>
    </row>
    <row r="193" ht="15.75" customHeight="1">
      <c r="A193" s="124" t="s">
        <v>470</v>
      </c>
      <c r="B193" s="17" t="s">
        <v>471</v>
      </c>
      <c r="C193" s="17" t="s">
        <v>47</v>
      </c>
      <c r="D193" s="17" t="s">
        <v>472</v>
      </c>
      <c r="E193" s="17" t="s">
        <v>309</v>
      </c>
      <c r="F193" s="106">
        <v>8717.499999999993</v>
      </c>
      <c r="G193" s="106">
        <v>7503.499999999996</v>
      </c>
      <c r="H193" s="17">
        <v>2004.0</v>
      </c>
      <c r="I193" s="17">
        <v>600.0</v>
      </c>
      <c r="J193" s="125">
        <v>0.2994011976047904</v>
      </c>
      <c r="K193" s="125">
        <v>0.139260108976197</v>
      </c>
      <c r="L193" s="101">
        <v>11.99</v>
      </c>
      <c r="M193" s="101">
        <v>5.8</v>
      </c>
      <c r="N193" s="126">
        <v>29116.449999999975</v>
      </c>
      <c r="O193" s="126">
        <v>11623.199999999999</v>
      </c>
      <c r="P193" s="125">
        <v>0.5162635529608007</v>
      </c>
      <c r="Q193" s="17">
        <v>2028.0</v>
      </c>
      <c r="R193" s="102">
        <v>0.9881656804733728</v>
      </c>
      <c r="S193" s="101">
        <v>12.505833333333328</v>
      </c>
      <c r="T193" s="17" t="s">
        <v>75</v>
      </c>
      <c r="U193" s="105"/>
      <c r="V193" s="105"/>
      <c r="W193" s="105"/>
      <c r="X193" s="105"/>
      <c r="Y193" s="105"/>
      <c r="Z193" s="105"/>
    </row>
    <row r="194" ht="15.75" customHeight="1">
      <c r="A194" s="124" t="s">
        <v>473</v>
      </c>
      <c r="B194" s="17" t="s">
        <v>474</v>
      </c>
      <c r="C194" s="17" t="s">
        <v>47</v>
      </c>
      <c r="D194" s="17" t="s">
        <v>112</v>
      </c>
      <c r="E194" s="17" t="s">
        <v>309</v>
      </c>
      <c r="F194" s="106">
        <v>3386.9100000000026</v>
      </c>
      <c r="G194" s="106">
        <v>2926.310000000001</v>
      </c>
      <c r="H194" s="17">
        <v>2580.0</v>
      </c>
      <c r="I194" s="17">
        <v>889.0</v>
      </c>
      <c r="J194" s="125">
        <v>0.3445736434108527</v>
      </c>
      <c r="K194" s="125">
        <v>0.13599416577352264</v>
      </c>
      <c r="L194" s="101">
        <v>3.29</v>
      </c>
      <c r="M194" s="101">
        <v>1.59</v>
      </c>
      <c r="N194" s="126">
        <v>9829.277615298095</v>
      </c>
      <c r="O194" s="126">
        <v>4102.2</v>
      </c>
      <c r="P194" s="125">
        <v>0.5167173252279635</v>
      </c>
      <c r="Q194" s="17">
        <v>2640.0</v>
      </c>
      <c r="R194" s="102">
        <v>0.9772727272727273</v>
      </c>
      <c r="S194" s="101">
        <v>3.291687289088865</v>
      </c>
      <c r="T194" s="17" t="s">
        <v>127</v>
      </c>
      <c r="U194" s="105"/>
      <c r="V194" s="105"/>
      <c r="W194" s="105"/>
      <c r="X194" s="105"/>
      <c r="Y194" s="105"/>
      <c r="Z194" s="105"/>
    </row>
    <row r="195" ht="15.75" customHeight="1">
      <c r="A195" s="124" t="s">
        <v>475</v>
      </c>
      <c r="B195" s="17" t="s">
        <v>476</v>
      </c>
      <c r="C195" s="17" t="s">
        <v>47</v>
      </c>
      <c r="D195" s="17" t="s">
        <v>78</v>
      </c>
      <c r="E195" s="17" t="s">
        <v>309</v>
      </c>
      <c r="F195" s="106">
        <v>16680.400000000005</v>
      </c>
      <c r="G195" s="106">
        <v>14730.800000000005</v>
      </c>
      <c r="H195" s="17">
        <v>7476.0</v>
      </c>
      <c r="I195" s="17">
        <v>4560.0</v>
      </c>
      <c r="J195" s="125">
        <v>0.6099518459069021</v>
      </c>
      <c r="K195" s="125">
        <v>0.11687969113450514</v>
      </c>
      <c r="L195" s="101">
        <v>2.99</v>
      </c>
      <c r="M195" s="101">
        <v>1.6</v>
      </c>
      <c r="N195" s="126">
        <v>27347.07684210527</v>
      </c>
      <c r="O195" s="126">
        <v>11961.6</v>
      </c>
      <c r="P195" s="125">
        <v>0.46488294314381273</v>
      </c>
      <c r="Q195" s="17">
        <v>7500.0</v>
      </c>
      <c r="R195" s="102">
        <v>0.9968</v>
      </c>
      <c r="S195" s="101">
        <v>3.230438596491229</v>
      </c>
      <c r="T195" s="17" t="s">
        <v>79</v>
      </c>
      <c r="U195" s="105"/>
      <c r="V195" s="105"/>
      <c r="W195" s="105"/>
      <c r="X195" s="105"/>
      <c r="Y195" s="105"/>
      <c r="Z195" s="105"/>
    </row>
    <row r="196" ht="15.75" customHeight="1">
      <c r="A196" s="124" t="s">
        <v>477</v>
      </c>
      <c r="B196" s="17" t="s">
        <v>478</v>
      </c>
      <c r="C196" s="17" t="s">
        <v>47</v>
      </c>
      <c r="D196" s="17" t="s">
        <v>78</v>
      </c>
      <c r="E196" s="17" t="s">
        <v>309</v>
      </c>
      <c r="F196" s="106">
        <v>15498.13</v>
      </c>
      <c r="G196" s="106">
        <v>13657.330000000002</v>
      </c>
      <c r="H196" s="17">
        <v>7476.0</v>
      </c>
      <c r="I196" s="17">
        <v>4237.0</v>
      </c>
      <c r="J196" s="125">
        <v>0.5667469234884965</v>
      </c>
      <c r="K196" s="125">
        <v>0.11877562002641595</v>
      </c>
      <c r="L196" s="101">
        <v>2.99</v>
      </c>
      <c r="M196" s="101">
        <v>1.6</v>
      </c>
      <c r="N196" s="126">
        <v>27345.768203917865</v>
      </c>
      <c r="O196" s="126">
        <v>11961.6</v>
      </c>
      <c r="P196" s="125">
        <v>0.46488294314381273</v>
      </c>
      <c r="Q196" s="17">
        <v>7500.0</v>
      </c>
      <c r="R196" s="102">
        <v>0.9968</v>
      </c>
      <c r="S196" s="101">
        <v>3.2233490677366063</v>
      </c>
      <c r="T196" s="17" t="s">
        <v>79</v>
      </c>
      <c r="U196" s="105"/>
      <c r="V196" s="105"/>
      <c r="W196" s="105"/>
      <c r="X196" s="105"/>
      <c r="Y196" s="105"/>
      <c r="Z196" s="105"/>
    </row>
    <row r="197" ht="15.75" customHeight="1">
      <c r="A197" s="124" t="s">
        <v>479</v>
      </c>
      <c r="B197" s="17" t="s">
        <v>480</v>
      </c>
      <c r="C197" s="17" t="s">
        <v>47</v>
      </c>
      <c r="D197" s="17" t="s">
        <v>78</v>
      </c>
      <c r="E197" s="17" t="s">
        <v>309</v>
      </c>
      <c r="F197" s="106">
        <v>11381.17</v>
      </c>
      <c r="G197" s="106">
        <v>10093.970000000005</v>
      </c>
      <c r="H197" s="17">
        <v>7476.0</v>
      </c>
      <c r="I197" s="17">
        <v>3133.0</v>
      </c>
      <c r="J197" s="125">
        <v>0.41907437132156233</v>
      </c>
      <c r="K197" s="125">
        <v>0.11309909262404438</v>
      </c>
      <c r="L197" s="101">
        <v>2.99</v>
      </c>
      <c r="M197" s="101">
        <v>1.6</v>
      </c>
      <c r="N197" s="126">
        <v>27157.876450686243</v>
      </c>
      <c r="O197" s="126">
        <v>11961.6</v>
      </c>
      <c r="P197" s="125">
        <v>0.46488294314381273</v>
      </c>
      <c r="Q197" s="17">
        <v>7500.0</v>
      </c>
      <c r="R197" s="102">
        <v>0.9968</v>
      </c>
      <c r="S197" s="101">
        <v>3.2218225343121625</v>
      </c>
      <c r="T197" s="17" t="s">
        <v>79</v>
      </c>
      <c r="U197" s="105"/>
      <c r="V197" s="105"/>
      <c r="W197" s="105"/>
      <c r="X197" s="105"/>
      <c r="Y197" s="105"/>
      <c r="Z197" s="105"/>
    </row>
    <row r="198" ht="15.75" customHeight="1">
      <c r="A198" s="124" t="s">
        <v>481</v>
      </c>
      <c r="B198" s="17" t="s">
        <v>482</v>
      </c>
      <c r="C198" s="17" t="s">
        <v>47</v>
      </c>
      <c r="D198" s="17" t="s">
        <v>78</v>
      </c>
      <c r="E198" s="17" t="s">
        <v>309</v>
      </c>
      <c r="F198" s="106">
        <v>2328.0800000000017</v>
      </c>
      <c r="G198" s="106">
        <v>2048.1800000000003</v>
      </c>
      <c r="H198" s="17">
        <v>786.0</v>
      </c>
      <c r="I198" s="17">
        <v>542.0</v>
      </c>
      <c r="J198" s="125">
        <v>0.6895674300254453</v>
      </c>
      <c r="K198" s="125">
        <v>0.12022782722243275</v>
      </c>
      <c r="L198" s="101">
        <v>3.49</v>
      </c>
      <c r="M198" s="101">
        <v>1.69</v>
      </c>
      <c r="N198" s="126">
        <v>3376.1455350553533</v>
      </c>
      <c r="O198" s="126">
        <v>1328.34</v>
      </c>
      <c r="P198" s="125">
        <v>0.515759312320917</v>
      </c>
      <c r="Q198" s="17">
        <v>786.0</v>
      </c>
      <c r="R198" s="102">
        <v>1.0</v>
      </c>
      <c r="S198" s="101">
        <v>3.7789298892988934</v>
      </c>
      <c r="T198" s="17" t="s">
        <v>79</v>
      </c>
      <c r="U198" s="105"/>
      <c r="V198" s="105"/>
      <c r="W198" s="105"/>
      <c r="X198" s="105"/>
      <c r="Y198" s="105"/>
      <c r="Z198" s="105"/>
    </row>
    <row r="199" ht="15.75" customHeight="1">
      <c r="A199" s="124" t="s">
        <v>483</v>
      </c>
      <c r="B199" s="17" t="s">
        <v>484</v>
      </c>
      <c r="C199" s="17" t="s">
        <v>47</v>
      </c>
      <c r="D199" s="17" t="s">
        <v>78</v>
      </c>
      <c r="E199" s="17" t="s">
        <v>309</v>
      </c>
      <c r="F199" s="106">
        <v>2175.3100000000013</v>
      </c>
      <c r="G199" s="106">
        <v>1904.3100000000013</v>
      </c>
      <c r="H199" s="17">
        <v>786.0</v>
      </c>
      <c r="I199" s="17">
        <v>469.0</v>
      </c>
      <c r="J199" s="125">
        <v>0.5966921119592875</v>
      </c>
      <c r="K199" s="125">
        <v>0.12457994492738955</v>
      </c>
      <c r="L199" s="101">
        <v>3.49</v>
      </c>
      <c r="M199" s="101">
        <v>1.69</v>
      </c>
      <c r="N199" s="126">
        <v>3645.615479744139</v>
      </c>
      <c r="O199" s="126">
        <v>1328.34</v>
      </c>
      <c r="P199" s="125">
        <v>0.515759312320917</v>
      </c>
      <c r="Q199" s="17">
        <v>786.0</v>
      </c>
      <c r="R199" s="102">
        <v>1.0</v>
      </c>
      <c r="S199" s="101">
        <v>4.060362473347551</v>
      </c>
      <c r="T199" s="17" t="s">
        <v>79</v>
      </c>
      <c r="U199" s="105"/>
      <c r="V199" s="105"/>
      <c r="W199" s="105"/>
      <c r="X199" s="105"/>
      <c r="Y199" s="105"/>
      <c r="Z199" s="105"/>
    </row>
    <row r="200" ht="15.75" customHeight="1">
      <c r="A200" s="124" t="s">
        <v>485</v>
      </c>
      <c r="B200" s="17" t="s">
        <v>486</v>
      </c>
      <c r="C200" s="17" t="s">
        <v>47</v>
      </c>
      <c r="D200" s="17" t="s">
        <v>78</v>
      </c>
      <c r="E200" s="17" t="s">
        <v>309</v>
      </c>
      <c r="F200" s="106">
        <v>3019.1800000000057</v>
      </c>
      <c r="G200" s="106">
        <v>2909.1800000000057</v>
      </c>
      <c r="H200" s="17">
        <v>3042.0</v>
      </c>
      <c r="I200" s="17">
        <v>1582.0</v>
      </c>
      <c r="J200" s="125">
        <v>0.5200525969756739</v>
      </c>
      <c r="K200" s="125">
        <v>0.036433733662782575</v>
      </c>
      <c r="L200" s="101">
        <v>1.49</v>
      </c>
      <c r="M200" s="101">
        <v>0.75</v>
      </c>
      <c r="N200" s="126">
        <v>5805.528166877381</v>
      </c>
      <c r="O200" s="126">
        <v>2281.5</v>
      </c>
      <c r="P200" s="125">
        <v>0.4966442953020134</v>
      </c>
      <c r="Q200" s="17">
        <v>2934.0</v>
      </c>
      <c r="R200" s="102">
        <v>1.0368098159509203</v>
      </c>
      <c r="S200" s="101">
        <v>1.8389254108723172</v>
      </c>
      <c r="T200" s="17" t="s">
        <v>79</v>
      </c>
      <c r="U200" s="105"/>
      <c r="V200" s="105"/>
      <c r="W200" s="105"/>
      <c r="X200" s="105"/>
      <c r="Y200" s="105"/>
      <c r="Z200" s="105"/>
    </row>
    <row r="201" ht="15.75" customHeight="1">
      <c r="A201" s="124" t="s">
        <v>487</v>
      </c>
      <c r="B201" s="17" t="s">
        <v>488</v>
      </c>
      <c r="C201" s="17" t="s">
        <v>47</v>
      </c>
      <c r="D201" s="17" t="s">
        <v>78</v>
      </c>
      <c r="E201" s="17" t="s">
        <v>309</v>
      </c>
      <c r="F201" s="106">
        <v>4090.1800000000076</v>
      </c>
      <c r="G201" s="106">
        <v>3945.780000000006</v>
      </c>
      <c r="H201" s="17">
        <v>3042.0</v>
      </c>
      <c r="I201" s="17">
        <v>2152.0</v>
      </c>
      <c r="J201" s="125">
        <v>0.7074293228139382</v>
      </c>
      <c r="K201" s="125">
        <v>0.035304069747541966</v>
      </c>
      <c r="L201" s="101">
        <v>1.49</v>
      </c>
      <c r="M201" s="101">
        <v>0.75</v>
      </c>
      <c r="N201" s="126">
        <v>5781.750724907074</v>
      </c>
      <c r="O201" s="126">
        <v>2281.5</v>
      </c>
      <c r="P201" s="125">
        <v>0.4966442953020134</v>
      </c>
      <c r="Q201" s="17">
        <v>2934.0</v>
      </c>
      <c r="R201" s="102">
        <v>1.0368098159509203</v>
      </c>
      <c r="S201" s="101">
        <v>1.8335408921933114</v>
      </c>
      <c r="T201" s="17" t="s">
        <v>79</v>
      </c>
      <c r="U201" s="105"/>
      <c r="V201" s="105"/>
      <c r="W201" s="105"/>
      <c r="X201" s="105"/>
      <c r="Y201" s="105"/>
      <c r="Z201" s="105"/>
    </row>
    <row r="202" ht="15.75" customHeight="1">
      <c r="A202" s="124" t="s">
        <v>489</v>
      </c>
      <c r="B202" s="17" t="s">
        <v>490</v>
      </c>
      <c r="C202" s="17" t="s">
        <v>47</v>
      </c>
      <c r="D202" s="17" t="s">
        <v>78</v>
      </c>
      <c r="E202" s="17" t="s">
        <v>309</v>
      </c>
      <c r="F202" s="106">
        <v>2729.520000000005</v>
      </c>
      <c r="G202" s="106">
        <v>2623.520000000005</v>
      </c>
      <c r="H202" s="17">
        <v>3042.0</v>
      </c>
      <c r="I202" s="17">
        <v>1428.0</v>
      </c>
      <c r="J202" s="125">
        <v>0.46942800788954636</v>
      </c>
      <c r="K202" s="125">
        <v>0.038834666901140014</v>
      </c>
      <c r="L202" s="101">
        <v>1.49</v>
      </c>
      <c r="M202" s="101">
        <v>0.75</v>
      </c>
      <c r="N202" s="126">
        <v>5814.565714285725</v>
      </c>
      <c r="O202" s="126">
        <v>2281.5</v>
      </c>
      <c r="P202" s="125">
        <v>0.4966442953020134</v>
      </c>
      <c r="Q202" s="17">
        <v>2934.0</v>
      </c>
      <c r="R202" s="102">
        <v>1.0368098159509203</v>
      </c>
      <c r="S202" s="101">
        <v>1.8371988795518241</v>
      </c>
      <c r="T202" s="17" t="s">
        <v>79</v>
      </c>
      <c r="U202" s="105"/>
      <c r="V202" s="105"/>
      <c r="W202" s="105"/>
      <c r="X202" s="105"/>
      <c r="Y202" s="105"/>
      <c r="Z202" s="105"/>
    </row>
    <row r="203" ht="15.75" customHeight="1">
      <c r="A203" s="124" t="s">
        <v>491</v>
      </c>
      <c r="B203" s="17" t="s">
        <v>492</v>
      </c>
      <c r="C203" s="17" t="s">
        <v>47</v>
      </c>
      <c r="D203" s="17" t="s">
        <v>78</v>
      </c>
      <c r="E203" s="17" t="s">
        <v>309</v>
      </c>
      <c r="F203" s="106">
        <v>3721.300000000007</v>
      </c>
      <c r="G203" s="106">
        <v>3582.5000000000064</v>
      </c>
      <c r="H203" s="17">
        <v>3042.0</v>
      </c>
      <c r="I203" s="17">
        <v>1960.0</v>
      </c>
      <c r="J203" s="125">
        <v>0.6443129520052597</v>
      </c>
      <c r="K203" s="125">
        <v>0.03729879343240272</v>
      </c>
      <c r="L203" s="101">
        <v>1.49</v>
      </c>
      <c r="M203" s="101">
        <v>0.75</v>
      </c>
      <c r="N203" s="126">
        <v>5775.609489795929</v>
      </c>
      <c r="O203" s="126">
        <v>2281.5</v>
      </c>
      <c r="P203" s="125">
        <v>0.4966442953020134</v>
      </c>
      <c r="Q203" s="17">
        <v>2934.0</v>
      </c>
      <c r="R203" s="102">
        <v>1.0368098159509203</v>
      </c>
      <c r="S203" s="101">
        <v>1.8278061224489828</v>
      </c>
      <c r="T203" s="17" t="s">
        <v>79</v>
      </c>
      <c r="U203" s="105"/>
      <c r="V203" s="105"/>
      <c r="W203" s="105"/>
      <c r="X203" s="105"/>
      <c r="Y203" s="105"/>
      <c r="Z203" s="105"/>
    </row>
    <row r="204" ht="15.75" customHeight="1">
      <c r="A204" s="124" t="s">
        <v>493</v>
      </c>
      <c r="B204" s="17" t="s">
        <v>494</v>
      </c>
      <c r="C204" s="17" t="s">
        <v>47</v>
      </c>
      <c r="D204" s="17" t="s">
        <v>78</v>
      </c>
      <c r="E204" s="17" t="s">
        <v>309</v>
      </c>
      <c r="F204" s="106">
        <v>1270.31</v>
      </c>
      <c r="G204" s="106">
        <v>1188.31</v>
      </c>
      <c r="H204" s="17">
        <v>900.0</v>
      </c>
      <c r="I204" s="17">
        <v>659.0</v>
      </c>
      <c r="J204" s="125">
        <v>0.7322222222222222</v>
      </c>
      <c r="K204" s="125">
        <v>0.06455117254843301</v>
      </c>
      <c r="L204" s="101">
        <v>1.69</v>
      </c>
      <c r="M204" s="101">
        <v>0.81</v>
      </c>
      <c r="N204" s="126">
        <v>1734.8694992412745</v>
      </c>
      <c r="O204" s="126">
        <v>729.0</v>
      </c>
      <c r="P204" s="125">
        <v>0.5207100591715976</v>
      </c>
      <c r="Q204" s="17">
        <v>1002.0</v>
      </c>
      <c r="R204" s="102">
        <v>0.8982035928143712</v>
      </c>
      <c r="S204" s="101">
        <v>1.8032018209408194</v>
      </c>
      <c r="T204" s="17" t="s">
        <v>79</v>
      </c>
      <c r="U204" s="105"/>
      <c r="V204" s="105"/>
      <c r="W204" s="105"/>
      <c r="X204" s="105"/>
      <c r="Y204" s="105"/>
      <c r="Z204" s="105"/>
    </row>
    <row r="205" ht="15.75" customHeight="1">
      <c r="A205" s="124" t="s">
        <v>495</v>
      </c>
      <c r="B205" s="17" t="s">
        <v>496</v>
      </c>
      <c r="C205" s="17" t="s">
        <v>47</v>
      </c>
      <c r="D205" s="17" t="s">
        <v>78</v>
      </c>
      <c r="E205" s="17" t="s">
        <v>309</v>
      </c>
      <c r="F205" s="106">
        <v>1280.94</v>
      </c>
      <c r="G205" s="106">
        <v>1203.7400000000002</v>
      </c>
      <c r="H205" s="17">
        <v>900.0</v>
      </c>
      <c r="I205" s="17">
        <v>666.0</v>
      </c>
      <c r="J205" s="125">
        <v>0.74</v>
      </c>
      <c r="K205" s="125">
        <v>0.06026824051087465</v>
      </c>
      <c r="L205" s="101">
        <v>1.69</v>
      </c>
      <c r="M205" s="101">
        <v>0.81</v>
      </c>
      <c r="N205" s="126">
        <v>1731.0</v>
      </c>
      <c r="O205" s="126">
        <v>729.0</v>
      </c>
      <c r="P205" s="125">
        <v>0.5207100591715976</v>
      </c>
      <c r="Q205" s="17">
        <v>1002.0</v>
      </c>
      <c r="R205" s="102">
        <v>0.8982035928143712</v>
      </c>
      <c r="S205" s="101">
        <v>1.8074174174174178</v>
      </c>
      <c r="T205" s="17" t="s">
        <v>79</v>
      </c>
      <c r="U205" s="105"/>
      <c r="V205" s="105"/>
      <c r="W205" s="105"/>
      <c r="X205" s="105"/>
      <c r="Y205" s="105"/>
      <c r="Z205" s="105"/>
    </row>
    <row r="206" ht="15.75" customHeight="1">
      <c r="A206" s="124" t="s">
        <v>497</v>
      </c>
      <c r="B206" s="17" t="s">
        <v>490</v>
      </c>
      <c r="C206" s="17" t="s">
        <v>47</v>
      </c>
      <c r="D206" s="17" t="s">
        <v>78</v>
      </c>
      <c r="E206" s="17" t="s">
        <v>309</v>
      </c>
      <c r="F206" s="106">
        <v>1143.9599999999998</v>
      </c>
      <c r="G206" s="106">
        <v>1066.76</v>
      </c>
      <c r="H206" s="17">
        <v>900.0</v>
      </c>
      <c r="I206" s="17">
        <v>594.0</v>
      </c>
      <c r="J206" s="125">
        <v>0.66</v>
      </c>
      <c r="K206" s="125">
        <v>0.06748487709360451</v>
      </c>
      <c r="L206" s="101">
        <v>1.69</v>
      </c>
      <c r="M206" s="101">
        <v>0.81</v>
      </c>
      <c r="N206" s="126">
        <v>1733.272727272727</v>
      </c>
      <c r="O206" s="126">
        <v>729.0</v>
      </c>
      <c r="P206" s="125">
        <v>0.5207100591715976</v>
      </c>
      <c r="Q206" s="17">
        <v>1002.0</v>
      </c>
      <c r="R206" s="102">
        <v>0.8982035928143712</v>
      </c>
      <c r="S206" s="101">
        <v>1.7958922558922559</v>
      </c>
      <c r="T206" s="17" t="s">
        <v>79</v>
      </c>
      <c r="U206" s="105"/>
      <c r="V206" s="105"/>
      <c r="W206" s="105"/>
      <c r="X206" s="105"/>
      <c r="Y206" s="105"/>
      <c r="Z206" s="105"/>
    </row>
    <row r="207" ht="15.75" customHeight="1">
      <c r="A207" s="124" t="s">
        <v>498</v>
      </c>
      <c r="B207" s="17" t="s">
        <v>499</v>
      </c>
      <c r="C207" s="17" t="s">
        <v>47</v>
      </c>
      <c r="D207" s="17" t="s">
        <v>78</v>
      </c>
      <c r="E207" s="17" t="s">
        <v>309</v>
      </c>
      <c r="F207" s="106">
        <v>1288.2200000000003</v>
      </c>
      <c r="G207" s="106">
        <v>1203.0200000000002</v>
      </c>
      <c r="H207" s="17">
        <v>900.0</v>
      </c>
      <c r="I207" s="17">
        <v>668.0</v>
      </c>
      <c r="J207" s="125">
        <v>0.7422222222222222</v>
      </c>
      <c r="K207" s="125">
        <v>0.06613777149865707</v>
      </c>
      <c r="L207" s="101">
        <v>1.69</v>
      </c>
      <c r="M207" s="101">
        <v>0.81</v>
      </c>
      <c r="N207" s="126">
        <v>1735.6257485029944</v>
      </c>
      <c r="O207" s="126">
        <v>729.0</v>
      </c>
      <c r="P207" s="125">
        <v>0.5207100591715976</v>
      </c>
      <c r="Q207" s="17">
        <v>1002.0</v>
      </c>
      <c r="R207" s="102">
        <v>0.8982035928143712</v>
      </c>
      <c r="S207" s="101">
        <v>1.8009281437125753</v>
      </c>
      <c r="T207" s="17" t="s">
        <v>79</v>
      </c>
      <c r="U207" s="105"/>
      <c r="V207" s="105"/>
      <c r="W207" s="105"/>
      <c r="X207" s="105"/>
      <c r="Y207" s="105"/>
      <c r="Z207" s="105"/>
    </row>
    <row r="208" ht="15.75" customHeight="1">
      <c r="A208" s="124" t="s">
        <v>500</v>
      </c>
      <c r="B208" s="17" t="s">
        <v>501</v>
      </c>
      <c r="C208" s="17" t="s">
        <v>47</v>
      </c>
      <c r="D208" s="17" t="s">
        <v>145</v>
      </c>
      <c r="E208" s="17" t="s">
        <v>309</v>
      </c>
      <c r="F208" s="106">
        <v>18445.059999999983</v>
      </c>
      <c r="G208" s="106">
        <v>16023.46</v>
      </c>
      <c r="H208" s="17">
        <v>6588.0</v>
      </c>
      <c r="I208" s="17">
        <v>3224.0</v>
      </c>
      <c r="J208" s="125">
        <v>0.4893746205221615</v>
      </c>
      <c r="K208" s="125">
        <v>0.13128718475299006</v>
      </c>
      <c r="L208" s="101">
        <v>4.99</v>
      </c>
      <c r="M208" s="101">
        <v>2.37</v>
      </c>
      <c r="N208" s="126">
        <v>37691.08414392056</v>
      </c>
      <c r="O208" s="126">
        <v>15613.560000000001</v>
      </c>
      <c r="P208" s="125">
        <v>0.5250501002004008</v>
      </c>
      <c r="Q208" s="17">
        <v>6516.0</v>
      </c>
      <c r="R208" s="102">
        <v>1.011049723756906</v>
      </c>
      <c r="S208" s="101">
        <v>4.970055831265508</v>
      </c>
      <c r="T208" s="17" t="s">
        <v>127</v>
      </c>
      <c r="U208" s="105"/>
      <c r="V208" s="105"/>
      <c r="W208" s="105"/>
      <c r="X208" s="105"/>
      <c r="Y208" s="105"/>
      <c r="Z208" s="105"/>
    </row>
    <row r="209" ht="15.75" customHeight="1">
      <c r="A209" s="124" t="s">
        <v>502</v>
      </c>
      <c r="B209" s="17" t="s">
        <v>503</v>
      </c>
      <c r="C209" s="17" t="s">
        <v>47</v>
      </c>
      <c r="D209" s="17" t="s">
        <v>73</v>
      </c>
      <c r="E209" s="17" t="s">
        <v>309</v>
      </c>
      <c r="F209" s="106">
        <v>1633.0700000000006</v>
      </c>
      <c r="G209" s="106">
        <v>1409.0700000000008</v>
      </c>
      <c r="H209" s="17">
        <v>1704.0</v>
      </c>
      <c r="I209" s="17">
        <v>193.0</v>
      </c>
      <c r="J209" s="125">
        <v>0.11326291079812206</v>
      </c>
      <c r="K209" s="125">
        <v>0.1371649714954042</v>
      </c>
      <c r="L209" s="101">
        <v>6.99</v>
      </c>
      <c r="M209" s="101">
        <v>3.86</v>
      </c>
      <c r="N209" s="126">
        <v>14418.400414507778</v>
      </c>
      <c r="O209" s="126">
        <v>6577.44</v>
      </c>
      <c r="P209" s="125">
        <v>0.4477825464949929</v>
      </c>
      <c r="Q209" s="17">
        <v>1668.0</v>
      </c>
      <c r="R209" s="102">
        <v>1.0215827338129497</v>
      </c>
      <c r="S209" s="101">
        <v>7.300880829015548</v>
      </c>
      <c r="T209" s="17" t="s">
        <v>75</v>
      </c>
      <c r="U209" s="105"/>
      <c r="V209" s="105"/>
      <c r="W209" s="105"/>
      <c r="X209" s="105"/>
      <c r="Y209" s="105"/>
      <c r="Z209" s="105"/>
    </row>
    <row r="210" ht="15.75" customHeight="1">
      <c r="A210" s="124" t="s">
        <v>504</v>
      </c>
      <c r="B210" s="17" t="s">
        <v>505</v>
      </c>
      <c r="C210" s="17" t="s">
        <v>47</v>
      </c>
      <c r="D210" s="17" t="s">
        <v>73</v>
      </c>
      <c r="E210" s="17" t="s">
        <v>309</v>
      </c>
      <c r="F210" s="106">
        <v>1091.6300000000008</v>
      </c>
      <c r="G210" s="106">
        <v>964.6300000000007</v>
      </c>
      <c r="H210" s="17">
        <v>1164.0</v>
      </c>
      <c r="I210" s="17">
        <v>137.0</v>
      </c>
      <c r="J210" s="125">
        <v>0.11769759450171821</v>
      </c>
      <c r="K210" s="125">
        <v>0.11633978545844292</v>
      </c>
      <c r="L210" s="101">
        <v>6.99</v>
      </c>
      <c r="M210" s="101">
        <v>3.86</v>
      </c>
      <c r="N210" s="126">
        <v>9274.870948905116</v>
      </c>
      <c r="O210" s="126">
        <v>4493.04</v>
      </c>
      <c r="P210" s="125">
        <v>0.4477825464949929</v>
      </c>
      <c r="Q210" s="17">
        <v>1200.0</v>
      </c>
      <c r="R210" s="102">
        <v>0.97</v>
      </c>
      <c r="S210" s="101">
        <v>7.041094890510954</v>
      </c>
      <c r="T210" s="17" t="s">
        <v>75</v>
      </c>
      <c r="U210" s="105"/>
      <c r="V210" s="105"/>
      <c r="W210" s="105"/>
      <c r="X210" s="105"/>
      <c r="Y210" s="105"/>
      <c r="Z210" s="105"/>
    </row>
    <row r="211" ht="15.75" customHeight="1">
      <c r="A211" s="124" t="s">
        <v>506</v>
      </c>
      <c r="B211" s="17" t="s">
        <v>507</v>
      </c>
      <c r="C211" s="17" t="s">
        <v>47</v>
      </c>
      <c r="D211" s="17" t="s">
        <v>145</v>
      </c>
      <c r="E211" s="17" t="s">
        <v>309</v>
      </c>
      <c r="F211" s="106">
        <v>6143.429999999989</v>
      </c>
      <c r="G211" s="106">
        <v>5426.529999999994</v>
      </c>
      <c r="H211" s="17">
        <v>2532.0</v>
      </c>
      <c r="I211" s="17">
        <v>897.0</v>
      </c>
      <c r="J211" s="125">
        <v>0.3542654028436019</v>
      </c>
      <c r="K211" s="125">
        <v>0.11669376879039828</v>
      </c>
      <c r="L211" s="101">
        <v>5.99</v>
      </c>
      <c r="M211" s="101">
        <v>2.9</v>
      </c>
      <c r="N211" s="126">
        <v>17341.320802675553</v>
      </c>
      <c r="O211" s="126">
        <v>7342.8</v>
      </c>
      <c r="P211" s="125">
        <v>0.5158597662771286</v>
      </c>
      <c r="Q211" s="17">
        <v>2520.0</v>
      </c>
      <c r="R211" s="102">
        <v>1.0047619047619047</v>
      </c>
      <c r="S211" s="101">
        <v>6.049643255295423</v>
      </c>
      <c r="T211" s="17" t="s">
        <v>127</v>
      </c>
      <c r="U211" s="105"/>
      <c r="V211" s="105"/>
      <c r="W211" s="105"/>
      <c r="X211" s="105"/>
      <c r="Y211" s="105"/>
      <c r="Z211" s="105"/>
    </row>
    <row r="212" ht="15.75" customHeight="1">
      <c r="A212" s="124" t="s">
        <v>508</v>
      </c>
      <c r="B212" s="17" t="s">
        <v>509</v>
      </c>
      <c r="C212" s="17" t="s">
        <v>51</v>
      </c>
      <c r="D212" s="17" t="s">
        <v>116</v>
      </c>
      <c r="E212" s="17" t="s">
        <v>309</v>
      </c>
      <c r="F212" s="106">
        <v>6857.139999999997</v>
      </c>
      <c r="G212" s="106">
        <v>6236.139999999996</v>
      </c>
      <c r="H212" s="17">
        <v>1788.0</v>
      </c>
      <c r="I212" s="17">
        <v>686.0</v>
      </c>
      <c r="J212" s="125">
        <v>0.383668903803132</v>
      </c>
      <c r="K212" s="125">
        <v>0.09056253773439094</v>
      </c>
      <c r="L212" s="101">
        <v>8.99</v>
      </c>
      <c r="M212" s="101">
        <v>4.71</v>
      </c>
      <c r="N212" s="126">
        <v>17872.545655976668</v>
      </c>
      <c r="O212" s="126">
        <v>8421.48</v>
      </c>
      <c r="P212" s="125">
        <v>0.4760845383759733</v>
      </c>
      <c r="Q212" s="17">
        <v>1800.0</v>
      </c>
      <c r="R212" s="102">
        <v>0.9933333333333333</v>
      </c>
      <c r="S212" s="101">
        <v>9.090583090379003</v>
      </c>
      <c r="T212" s="17" t="s">
        <v>117</v>
      </c>
      <c r="U212" s="105"/>
      <c r="V212" s="105"/>
      <c r="W212" s="105"/>
      <c r="X212" s="105"/>
      <c r="Y212" s="105"/>
      <c r="Z212" s="105"/>
    </row>
    <row r="213" ht="15.75" customHeight="1">
      <c r="A213" s="124" t="s">
        <v>510</v>
      </c>
      <c r="B213" s="17" t="s">
        <v>511</v>
      </c>
      <c r="C213" s="17" t="s">
        <v>51</v>
      </c>
      <c r="D213" s="17" t="s">
        <v>116</v>
      </c>
      <c r="E213" s="17" t="s">
        <v>309</v>
      </c>
      <c r="F213" s="106">
        <v>1986.950000000001</v>
      </c>
      <c r="G213" s="106">
        <v>1753.950000000001</v>
      </c>
      <c r="H213" s="17">
        <v>1452.0</v>
      </c>
      <c r="I213" s="17">
        <v>255.0</v>
      </c>
      <c r="J213" s="125">
        <v>0.1756198347107438</v>
      </c>
      <c r="K213" s="125">
        <v>0.11726515513727065</v>
      </c>
      <c r="L213" s="101">
        <v>6.99</v>
      </c>
      <c r="M213" s="101">
        <v>3.52</v>
      </c>
      <c r="N213" s="126">
        <v>11313.927058823534</v>
      </c>
      <c r="O213" s="126">
        <v>5111.04</v>
      </c>
      <c r="P213" s="125">
        <v>0.49642346208869814</v>
      </c>
      <c r="Q213" s="17">
        <v>1800.0</v>
      </c>
      <c r="R213" s="102">
        <v>0.8066666666666666</v>
      </c>
      <c r="S213" s="101">
        <v>6.878235294117651</v>
      </c>
      <c r="T213" s="17" t="s">
        <v>512</v>
      </c>
      <c r="U213" s="105"/>
      <c r="V213" s="105"/>
      <c r="W213" s="105"/>
      <c r="X213" s="105"/>
      <c r="Y213" s="105"/>
      <c r="Z213" s="105"/>
    </row>
    <row r="214" ht="15.75" customHeight="1">
      <c r="A214" s="124" t="s">
        <v>513</v>
      </c>
      <c r="B214" s="17" t="s">
        <v>514</v>
      </c>
      <c r="C214" s="17" t="s">
        <v>51</v>
      </c>
      <c r="D214" s="17" t="s">
        <v>515</v>
      </c>
      <c r="E214" s="17" t="s">
        <v>309</v>
      </c>
      <c r="F214" s="106">
        <v>4627.349999999994</v>
      </c>
      <c r="G214" s="106">
        <v>4161.349999999997</v>
      </c>
      <c r="H214" s="17">
        <v>1824.0</v>
      </c>
      <c r="I214" s="17">
        <v>515.0</v>
      </c>
      <c r="J214" s="125">
        <v>0.28234649122807015</v>
      </c>
      <c r="K214" s="125">
        <v>0.10070558743125069</v>
      </c>
      <c r="L214" s="101">
        <v>7.99</v>
      </c>
      <c r="M214" s="101">
        <v>3.95</v>
      </c>
      <c r="N214" s="126">
        <v>16388.90563106794</v>
      </c>
      <c r="O214" s="126">
        <v>7204.8</v>
      </c>
      <c r="P214" s="125">
        <v>0.5056320400500626</v>
      </c>
      <c r="Q214" s="17">
        <v>1800.0</v>
      </c>
      <c r="R214" s="102">
        <v>1.0133333333333334</v>
      </c>
      <c r="S214" s="101">
        <v>8.080291262135916</v>
      </c>
      <c r="T214" s="17" t="s">
        <v>117</v>
      </c>
      <c r="U214" s="105"/>
      <c r="V214" s="105"/>
      <c r="W214" s="105"/>
      <c r="X214" s="105"/>
      <c r="Y214" s="105"/>
      <c r="Z214" s="105"/>
    </row>
    <row r="215" ht="15.75" customHeight="1">
      <c r="A215" s="124" t="s">
        <v>516</v>
      </c>
      <c r="B215" s="17" t="s">
        <v>517</v>
      </c>
      <c r="C215" s="17" t="s">
        <v>51</v>
      </c>
      <c r="D215" s="17" t="s">
        <v>515</v>
      </c>
      <c r="E215" s="17" t="s">
        <v>309</v>
      </c>
      <c r="F215" s="106">
        <v>2093.6300000000015</v>
      </c>
      <c r="G215" s="106">
        <v>1915.630000000001</v>
      </c>
      <c r="H215" s="17">
        <v>1500.0</v>
      </c>
      <c r="I215" s="17">
        <v>237.0</v>
      </c>
      <c r="J215" s="125">
        <v>0.158</v>
      </c>
      <c r="K215" s="125">
        <v>0.08501979814962546</v>
      </c>
      <c r="L215" s="101">
        <v>7.99</v>
      </c>
      <c r="M215" s="101">
        <v>3.95</v>
      </c>
      <c r="N215" s="126">
        <v>13250.822784810136</v>
      </c>
      <c r="O215" s="126">
        <v>5925.0</v>
      </c>
      <c r="P215" s="125">
        <v>0.5056320400500626</v>
      </c>
      <c r="Q215" s="17">
        <v>1800.0</v>
      </c>
      <c r="R215" s="102">
        <v>0.8333333333333334</v>
      </c>
      <c r="S215" s="101">
        <v>8.082827004219414</v>
      </c>
      <c r="T215" s="17" t="s">
        <v>117</v>
      </c>
      <c r="U215" s="105"/>
      <c r="V215" s="105"/>
      <c r="W215" s="105"/>
      <c r="X215" s="105"/>
      <c r="Y215" s="105"/>
      <c r="Z215" s="105"/>
    </row>
    <row r="216" ht="15.75" customHeight="1">
      <c r="A216" s="124" t="s">
        <v>518</v>
      </c>
      <c r="B216" s="17" t="s">
        <v>519</v>
      </c>
      <c r="C216" s="17" t="s">
        <v>49</v>
      </c>
      <c r="D216" s="17" t="s">
        <v>112</v>
      </c>
      <c r="E216" s="17" t="s">
        <v>309</v>
      </c>
      <c r="F216" s="106">
        <v>6443.939999999993</v>
      </c>
      <c r="G216" s="106">
        <v>5876.739999999997</v>
      </c>
      <c r="H216" s="17">
        <v>6144.0</v>
      </c>
      <c r="I216" s="17">
        <v>1166.0</v>
      </c>
      <c r="J216" s="125">
        <v>0.18977864583333334</v>
      </c>
      <c r="K216" s="125">
        <v>0.08802068299828936</v>
      </c>
      <c r="L216" s="101">
        <v>4.99</v>
      </c>
      <c r="M216" s="101">
        <v>2.4</v>
      </c>
      <c r="N216" s="126">
        <v>33955.03204116634</v>
      </c>
      <c r="O216" s="126">
        <v>14745.599999999999</v>
      </c>
      <c r="P216" s="125">
        <v>0.5190380761523047</v>
      </c>
      <c r="Q216" s="17">
        <v>6156.0</v>
      </c>
      <c r="R216" s="102">
        <v>0.9980506822612085</v>
      </c>
      <c r="S216" s="101">
        <v>5.040085763293308</v>
      </c>
      <c r="T216" s="17" t="s">
        <v>350</v>
      </c>
      <c r="U216" s="105"/>
      <c r="V216" s="105"/>
      <c r="W216" s="105"/>
      <c r="X216" s="105"/>
      <c r="Y216" s="105"/>
      <c r="Z216" s="105"/>
    </row>
    <row r="217" ht="15.75" customHeight="1">
      <c r="A217" s="124" t="s">
        <v>520</v>
      </c>
      <c r="B217" s="17" t="s">
        <v>521</v>
      </c>
      <c r="C217" s="17" t="s">
        <v>49</v>
      </c>
      <c r="D217" s="17" t="s">
        <v>112</v>
      </c>
      <c r="E217" s="17" t="s">
        <v>309</v>
      </c>
      <c r="F217" s="106">
        <v>4796.399999999998</v>
      </c>
      <c r="G217" s="106">
        <v>4377.4</v>
      </c>
      <c r="H217" s="17">
        <v>3180.0</v>
      </c>
      <c r="I217" s="17">
        <v>610.0</v>
      </c>
      <c r="J217" s="125">
        <v>0.1918238993710692</v>
      </c>
      <c r="K217" s="125">
        <v>0.08735718455508268</v>
      </c>
      <c r="L217" s="101">
        <v>7.49</v>
      </c>
      <c r="M217" s="101">
        <v>3.53</v>
      </c>
      <c r="N217" s="126">
        <v>25004.183606557366</v>
      </c>
      <c r="O217" s="126">
        <v>11225.4</v>
      </c>
      <c r="P217" s="125">
        <v>0.5287049399198932</v>
      </c>
      <c r="Q217" s="17">
        <v>3216.0</v>
      </c>
      <c r="R217" s="102">
        <v>0.9888059701492538</v>
      </c>
      <c r="S217" s="101">
        <v>7.176065573770491</v>
      </c>
      <c r="T217" s="17" t="s">
        <v>350</v>
      </c>
      <c r="U217" s="105"/>
      <c r="V217" s="105"/>
      <c r="W217" s="105"/>
      <c r="X217" s="105"/>
      <c r="Y217" s="105"/>
      <c r="Z217" s="105"/>
    </row>
    <row r="218" ht="15.75" customHeight="1">
      <c r="A218" s="124" t="s">
        <v>522</v>
      </c>
      <c r="B218" s="17" t="s">
        <v>523</v>
      </c>
      <c r="C218" s="17" t="s">
        <v>49</v>
      </c>
      <c r="D218" s="17" t="s">
        <v>360</v>
      </c>
      <c r="E218" s="17" t="s">
        <v>309</v>
      </c>
      <c r="F218" s="106">
        <v>12352.08999999999</v>
      </c>
      <c r="G218" s="106">
        <v>10749.989999999993</v>
      </c>
      <c r="H218" s="17">
        <v>23016.0</v>
      </c>
      <c r="I218" s="17">
        <v>4736.0</v>
      </c>
      <c r="J218" s="125">
        <v>0.20576989920055613</v>
      </c>
      <c r="K218" s="125">
        <v>0.12970274666068637</v>
      </c>
      <c r="L218" s="101">
        <v>2.49</v>
      </c>
      <c r="M218" s="101">
        <v>1.17</v>
      </c>
      <c r="N218" s="126">
        <v>60028.653597972916</v>
      </c>
      <c r="O218" s="126">
        <v>26928.719999999998</v>
      </c>
      <c r="P218" s="125">
        <v>0.5301204819277109</v>
      </c>
      <c r="Q218" s="17">
        <v>23064.0</v>
      </c>
      <c r="R218" s="102">
        <v>0.9979188345473465</v>
      </c>
      <c r="S218" s="101">
        <v>2.269845861486485</v>
      </c>
      <c r="T218" s="17" t="s">
        <v>350</v>
      </c>
      <c r="U218" s="105"/>
      <c r="V218" s="105"/>
      <c r="W218" s="105"/>
      <c r="X218" s="105"/>
      <c r="Y218" s="105"/>
      <c r="Z218" s="105"/>
    </row>
    <row r="219" ht="15.75" customHeight="1">
      <c r="A219" s="124" t="s">
        <v>524</v>
      </c>
      <c r="B219" s="17" t="s">
        <v>525</v>
      </c>
      <c r="C219" s="17" t="s">
        <v>51</v>
      </c>
      <c r="D219" s="17" t="s">
        <v>515</v>
      </c>
      <c r="E219" s="17" t="s">
        <v>309</v>
      </c>
      <c r="F219" s="106">
        <v>17565.859999999986</v>
      </c>
      <c r="G219" s="106">
        <v>14987.659999999993</v>
      </c>
      <c r="H219" s="17">
        <v>7908.0</v>
      </c>
      <c r="I219" s="17">
        <v>3694.0</v>
      </c>
      <c r="J219" s="125">
        <v>0.4671219018715225</v>
      </c>
      <c r="K219" s="125">
        <v>0.1467733432920446</v>
      </c>
      <c r="L219" s="101">
        <v>3.99</v>
      </c>
      <c r="M219" s="101">
        <v>2.01</v>
      </c>
      <c r="N219" s="126">
        <v>37604.44528424469</v>
      </c>
      <c r="O219" s="126">
        <v>15895.079999999998</v>
      </c>
      <c r="P219" s="125">
        <v>0.4962406015037595</v>
      </c>
      <c r="Q219" s="17">
        <v>7848.0</v>
      </c>
      <c r="R219" s="102">
        <v>1.007645259938838</v>
      </c>
      <c r="S219" s="101">
        <v>4.057298321602596</v>
      </c>
      <c r="T219" s="17" t="s">
        <v>512</v>
      </c>
      <c r="U219" s="105"/>
      <c r="V219" s="105"/>
      <c r="W219" s="105"/>
      <c r="X219" s="105"/>
      <c r="Y219" s="105"/>
      <c r="Z219" s="105"/>
    </row>
    <row r="220" ht="15.75" customHeight="1">
      <c r="A220" s="124" t="s">
        <v>526</v>
      </c>
      <c r="B220" s="17" t="s">
        <v>527</v>
      </c>
      <c r="C220" s="17" t="s">
        <v>51</v>
      </c>
      <c r="D220" s="17" t="s">
        <v>515</v>
      </c>
      <c r="E220" s="17" t="s">
        <v>309</v>
      </c>
      <c r="F220" s="106">
        <v>9742.089999999995</v>
      </c>
      <c r="G220" s="106">
        <v>8851.089999999997</v>
      </c>
      <c r="H220" s="17">
        <v>5232.0</v>
      </c>
      <c r="I220" s="17">
        <v>1806.0</v>
      </c>
      <c r="J220" s="125">
        <v>0.3451834862385321</v>
      </c>
      <c r="K220" s="125">
        <v>0.09145881427907143</v>
      </c>
      <c r="L220" s="101">
        <v>4.49</v>
      </c>
      <c r="M220" s="101">
        <v>2.22</v>
      </c>
      <c r="N220" s="126">
        <v>28222.931827242508</v>
      </c>
      <c r="O220" s="126">
        <v>11615.04</v>
      </c>
      <c r="P220" s="125">
        <v>0.5055679287305123</v>
      </c>
      <c r="Q220" s="17">
        <v>5280.0</v>
      </c>
      <c r="R220" s="102">
        <v>0.990909090909091</v>
      </c>
      <c r="S220" s="101">
        <v>4.900935769656698</v>
      </c>
      <c r="T220" s="17" t="s">
        <v>512</v>
      </c>
      <c r="U220" s="105"/>
      <c r="V220" s="105"/>
      <c r="W220" s="105"/>
      <c r="X220" s="105"/>
      <c r="Y220" s="105"/>
      <c r="Z220" s="105"/>
    </row>
    <row r="221" ht="15.75" customHeight="1">
      <c r="A221" s="124" t="s">
        <v>528</v>
      </c>
      <c r="B221" s="17" t="s">
        <v>529</v>
      </c>
      <c r="C221" s="17" t="s">
        <v>51</v>
      </c>
      <c r="D221" s="17" t="s">
        <v>116</v>
      </c>
      <c r="E221" s="17" t="s">
        <v>309</v>
      </c>
      <c r="F221" s="106">
        <v>14045.139999999998</v>
      </c>
      <c r="G221" s="106">
        <v>12128.14</v>
      </c>
      <c r="H221" s="17">
        <v>4500.0</v>
      </c>
      <c r="I221" s="17">
        <v>2086.0</v>
      </c>
      <c r="J221" s="125">
        <v>0.46355555555555555</v>
      </c>
      <c r="K221" s="125">
        <v>0.13648849352872228</v>
      </c>
      <c r="L221" s="101">
        <v>5.99</v>
      </c>
      <c r="M221" s="101">
        <v>2.85</v>
      </c>
      <c r="N221" s="126">
        <v>30298.720038350908</v>
      </c>
      <c r="O221" s="126">
        <v>12825.0</v>
      </c>
      <c r="P221" s="125">
        <v>0.5242070116861436</v>
      </c>
      <c r="Q221" s="17">
        <v>4344.0</v>
      </c>
      <c r="R221" s="102">
        <v>1.0359116022099448</v>
      </c>
      <c r="S221" s="101">
        <v>5.814065196548418</v>
      </c>
      <c r="T221" s="17" t="s">
        <v>512</v>
      </c>
      <c r="U221" s="105"/>
      <c r="V221" s="105"/>
      <c r="W221" s="105"/>
      <c r="X221" s="105"/>
      <c r="Y221" s="105"/>
      <c r="Z221" s="105"/>
    </row>
    <row r="222" ht="15.75" customHeight="1">
      <c r="A222" s="124" t="s">
        <v>530</v>
      </c>
      <c r="B222" s="17" t="s">
        <v>531</v>
      </c>
      <c r="C222" s="17" t="s">
        <v>51</v>
      </c>
      <c r="D222" s="17" t="s">
        <v>116</v>
      </c>
      <c r="E222" s="17" t="s">
        <v>309</v>
      </c>
      <c r="F222" s="106">
        <v>6227.849999999995</v>
      </c>
      <c r="G222" s="106">
        <v>5763.849999999997</v>
      </c>
      <c r="H222" s="17">
        <v>2496.0</v>
      </c>
      <c r="I222" s="17">
        <v>715.0</v>
      </c>
      <c r="J222" s="125">
        <v>0.2864583333333333</v>
      </c>
      <c r="K222" s="125">
        <v>0.07450404232600316</v>
      </c>
      <c r="L222" s="101">
        <v>7.99</v>
      </c>
      <c r="M222" s="101">
        <v>3.95</v>
      </c>
      <c r="N222" s="126">
        <v>21740.858181818163</v>
      </c>
      <c r="O222" s="126">
        <v>9859.2</v>
      </c>
      <c r="P222" s="125">
        <v>0.5056320400500626</v>
      </c>
      <c r="Q222" s="17">
        <v>2472.0</v>
      </c>
      <c r="R222" s="102">
        <v>1.0097087378640777</v>
      </c>
      <c r="S222" s="101">
        <v>8.061328671328667</v>
      </c>
      <c r="T222" s="17" t="s">
        <v>117</v>
      </c>
      <c r="U222" s="105"/>
      <c r="V222" s="105"/>
      <c r="W222" s="105"/>
      <c r="X222" s="105"/>
      <c r="Y222" s="105"/>
      <c r="Z222" s="105"/>
    </row>
    <row r="223" ht="15.75" customHeight="1">
      <c r="A223" s="124" t="s">
        <v>532</v>
      </c>
      <c r="B223" s="17" t="s">
        <v>533</v>
      </c>
      <c r="C223" s="17" t="s">
        <v>51</v>
      </c>
      <c r="D223" s="17" t="s">
        <v>534</v>
      </c>
      <c r="E223" s="17" t="s">
        <v>309</v>
      </c>
      <c r="F223" s="106">
        <v>7156.039999999994</v>
      </c>
      <c r="G223" s="106">
        <v>6389.039999999994</v>
      </c>
      <c r="H223" s="17">
        <v>1860.0</v>
      </c>
      <c r="I223" s="17">
        <v>896.0</v>
      </c>
      <c r="J223" s="125">
        <v>0.4817204301075269</v>
      </c>
      <c r="K223" s="125">
        <v>0.10718218456017581</v>
      </c>
      <c r="L223" s="101">
        <v>6.99</v>
      </c>
      <c r="M223" s="101">
        <v>3.59</v>
      </c>
      <c r="N223" s="126">
        <v>14855.172321428558</v>
      </c>
      <c r="O223" s="126">
        <v>6677.4</v>
      </c>
      <c r="P223" s="125">
        <v>0.486409155937053</v>
      </c>
      <c r="Q223" s="17">
        <v>1800.0</v>
      </c>
      <c r="R223" s="102">
        <v>1.0333333333333334</v>
      </c>
      <c r="S223" s="101">
        <v>7.130624999999993</v>
      </c>
      <c r="T223" s="17" t="s">
        <v>512</v>
      </c>
      <c r="U223" s="105"/>
      <c r="V223" s="105"/>
      <c r="W223" s="105"/>
      <c r="X223" s="105"/>
      <c r="Y223" s="105"/>
      <c r="Z223" s="105"/>
    </row>
    <row r="224" ht="15.75" customHeight="1">
      <c r="A224" s="124" t="s">
        <v>535</v>
      </c>
      <c r="B224" s="17" t="s">
        <v>536</v>
      </c>
      <c r="C224" s="17" t="s">
        <v>51</v>
      </c>
      <c r="D224" s="17" t="s">
        <v>360</v>
      </c>
      <c r="E224" s="17" t="s">
        <v>309</v>
      </c>
      <c r="F224" s="106">
        <v>9402.209999999992</v>
      </c>
      <c r="G224" s="106">
        <v>8719.209999999992</v>
      </c>
      <c r="H224" s="17">
        <v>2652.0</v>
      </c>
      <c r="I224" s="17">
        <v>1079.0</v>
      </c>
      <c r="J224" s="125">
        <v>0.4068627450980392</v>
      </c>
      <c r="K224" s="125">
        <v>0.072642495753658</v>
      </c>
      <c r="L224" s="101">
        <v>7.99</v>
      </c>
      <c r="M224" s="101">
        <v>4.03</v>
      </c>
      <c r="N224" s="126">
        <v>23109.04626506022</v>
      </c>
      <c r="O224" s="126">
        <v>10687.560000000001</v>
      </c>
      <c r="P224" s="125">
        <v>0.4956195244055069</v>
      </c>
      <c r="Q224" s="17">
        <v>2664.0</v>
      </c>
      <c r="R224" s="102">
        <v>0.9954954954954955</v>
      </c>
      <c r="S224" s="101">
        <v>8.080824837812782</v>
      </c>
      <c r="T224" s="17" t="s">
        <v>117</v>
      </c>
      <c r="U224" s="105"/>
      <c r="V224" s="105"/>
      <c r="W224" s="105"/>
      <c r="X224" s="105"/>
      <c r="Y224" s="105"/>
      <c r="Z224" s="105"/>
    </row>
    <row r="225" ht="15.75" customHeight="1">
      <c r="A225" s="124" t="s">
        <v>537</v>
      </c>
      <c r="B225" s="17" t="s">
        <v>538</v>
      </c>
      <c r="C225" s="17" t="s">
        <v>51</v>
      </c>
      <c r="D225" s="17" t="s">
        <v>116</v>
      </c>
      <c r="E225" s="17" t="s">
        <v>309</v>
      </c>
      <c r="F225" s="106">
        <v>3567.619999999994</v>
      </c>
      <c r="G225" s="106">
        <v>3567.619999999994</v>
      </c>
      <c r="H225" s="17">
        <v>912.0</v>
      </c>
      <c r="I225" s="17">
        <v>238.0</v>
      </c>
      <c r="J225" s="125">
        <v>0.26096491228070173</v>
      </c>
      <c r="K225" s="125">
        <v>0.0</v>
      </c>
      <c r="L225" s="101">
        <v>12.99</v>
      </c>
      <c r="M225" s="101">
        <v>6.81</v>
      </c>
      <c r="N225" s="126">
        <v>13670.879999999977</v>
      </c>
      <c r="O225" s="126">
        <v>6210.719999999999</v>
      </c>
      <c r="P225" s="125">
        <v>0.4757505773672056</v>
      </c>
      <c r="Q225" s="17">
        <v>900.0</v>
      </c>
      <c r="R225" s="102">
        <v>1.0133333333333334</v>
      </c>
      <c r="S225" s="101">
        <v>14.989999999999975</v>
      </c>
      <c r="T225" s="17" t="s">
        <v>117</v>
      </c>
      <c r="U225" s="105"/>
      <c r="V225" s="105"/>
      <c r="W225" s="105"/>
      <c r="X225" s="105"/>
      <c r="Y225" s="105"/>
      <c r="Z225" s="105"/>
    </row>
    <row r="226" ht="15.75" customHeight="1">
      <c r="A226" s="124" t="s">
        <v>539</v>
      </c>
      <c r="B226" s="17" t="s">
        <v>540</v>
      </c>
      <c r="C226" s="17" t="s">
        <v>51</v>
      </c>
      <c r="D226" s="17" t="s">
        <v>116</v>
      </c>
      <c r="E226" s="17" t="s">
        <v>309</v>
      </c>
      <c r="F226" s="106">
        <v>32969.44999999998</v>
      </c>
      <c r="G226" s="106">
        <v>28154.649999999987</v>
      </c>
      <c r="H226" s="17">
        <v>3204.0</v>
      </c>
      <c r="I226" s="17">
        <v>1358.0</v>
      </c>
      <c r="J226" s="125">
        <v>0.42384519350811484</v>
      </c>
      <c r="K226" s="125">
        <v>0.14603822629737528</v>
      </c>
      <c r="L226" s="101">
        <v>19.99</v>
      </c>
      <c r="M226" s="101">
        <v>11.08</v>
      </c>
      <c r="N226" s="126">
        <v>77786.53740795283</v>
      </c>
      <c r="O226" s="126">
        <v>35500.32</v>
      </c>
      <c r="P226" s="125">
        <v>0.4457228614307153</v>
      </c>
      <c r="Q226" s="17">
        <v>3156.0</v>
      </c>
      <c r="R226" s="102">
        <v>1.015209125475285</v>
      </c>
      <c r="S226" s="101">
        <v>20.73243740795286</v>
      </c>
      <c r="T226" s="17" t="s">
        <v>541</v>
      </c>
      <c r="U226" s="105"/>
      <c r="V226" s="105"/>
      <c r="W226" s="105"/>
      <c r="X226" s="105"/>
      <c r="Y226" s="105"/>
      <c r="Z226" s="105"/>
    </row>
    <row r="227" ht="15.75" customHeight="1">
      <c r="A227" s="105" t="s">
        <v>542</v>
      </c>
      <c r="B227" s="17" t="s">
        <v>543</v>
      </c>
      <c r="C227" s="17" t="s">
        <v>50</v>
      </c>
      <c r="D227" s="17" t="s">
        <v>256</v>
      </c>
      <c r="E227" s="17" t="s">
        <v>309</v>
      </c>
      <c r="F227" s="106">
        <v>7058.529999999999</v>
      </c>
      <c r="G227" s="106">
        <v>5485.480000000002</v>
      </c>
      <c r="H227" s="17">
        <v>26572.0</v>
      </c>
      <c r="I227" s="17">
        <v>3547.0</v>
      </c>
      <c r="J227" s="125">
        <v>0.13348637663706156</v>
      </c>
      <c r="K227" s="125">
        <v>0.22285801717921394</v>
      </c>
      <c r="L227" s="101">
        <v>1.99</v>
      </c>
      <c r="M227" s="101">
        <v>0.75</v>
      </c>
      <c r="N227" s="126">
        <v>52878.27999999999</v>
      </c>
      <c r="O227" s="126">
        <v>19929.0</v>
      </c>
      <c r="P227" s="125">
        <v>0.6231155778894473</v>
      </c>
      <c r="Q227" s="17">
        <v>26456.0</v>
      </c>
      <c r="R227" s="102">
        <v>1.004384638645298</v>
      </c>
      <c r="S227" s="101">
        <v>1.546512545813364</v>
      </c>
      <c r="T227" s="17" t="s">
        <v>257</v>
      </c>
      <c r="U227" s="105"/>
      <c r="V227" s="105"/>
      <c r="W227" s="105"/>
      <c r="X227" s="105"/>
      <c r="Y227" s="105"/>
      <c r="Z227" s="105"/>
    </row>
    <row r="228" ht="15.75" customHeight="1">
      <c r="A228" s="105" t="s">
        <v>544</v>
      </c>
      <c r="B228" s="17" t="s">
        <v>545</v>
      </c>
      <c r="C228" s="17" t="s">
        <v>50</v>
      </c>
      <c r="D228" s="17" t="s">
        <v>256</v>
      </c>
      <c r="E228" s="17" t="s">
        <v>309</v>
      </c>
      <c r="F228" s="106">
        <v>8154.329999999994</v>
      </c>
      <c r="G228" s="106">
        <v>6392.250000000004</v>
      </c>
      <c r="H228" s="17">
        <v>35697.0</v>
      </c>
      <c r="I228" s="17">
        <v>4099.0</v>
      </c>
      <c r="J228" s="125">
        <v>0.11482757654704877</v>
      </c>
      <c r="K228" s="125">
        <v>0.21609132816552568</v>
      </c>
      <c r="L228" s="101">
        <v>1.99</v>
      </c>
      <c r="M228" s="101">
        <v>0.75</v>
      </c>
      <c r="N228" s="126">
        <v>71013.69065869719</v>
      </c>
      <c r="O228" s="126">
        <v>26772.75</v>
      </c>
      <c r="P228" s="125">
        <v>0.6231155778894473</v>
      </c>
      <c r="Q228" s="17">
        <v>35539.0</v>
      </c>
      <c r="R228" s="102">
        <v>1.004445820084977</v>
      </c>
      <c r="S228" s="101">
        <v>1.5594657233471587</v>
      </c>
      <c r="T228" s="17" t="s">
        <v>257</v>
      </c>
      <c r="U228" s="105"/>
      <c r="V228" s="105"/>
      <c r="W228" s="105"/>
      <c r="X228" s="105"/>
      <c r="Y228" s="105"/>
      <c r="Z228" s="105"/>
    </row>
    <row r="229" ht="15.75" customHeight="1">
      <c r="A229" s="105" t="s">
        <v>546</v>
      </c>
      <c r="B229" s="17" t="s">
        <v>547</v>
      </c>
      <c r="C229" s="17" t="s">
        <v>50</v>
      </c>
      <c r="D229" s="17" t="s">
        <v>256</v>
      </c>
      <c r="E229" s="17" t="s">
        <v>309</v>
      </c>
      <c r="F229" s="106">
        <v>11625.580000000002</v>
      </c>
      <c r="G229" s="106">
        <v>9040.100000000006</v>
      </c>
      <c r="H229" s="17">
        <v>39215.0</v>
      </c>
      <c r="I229" s="17">
        <v>5842.0</v>
      </c>
      <c r="J229" s="125">
        <v>0.14897360703812318</v>
      </c>
      <c r="K229" s="125">
        <v>0.2223957858446628</v>
      </c>
      <c r="L229" s="101">
        <v>1.99</v>
      </c>
      <c r="M229" s="101">
        <v>0.75</v>
      </c>
      <c r="N229" s="126">
        <v>78037.85</v>
      </c>
      <c r="O229" s="126">
        <v>29411.25</v>
      </c>
      <c r="P229" s="125">
        <v>0.6231155778894473</v>
      </c>
      <c r="Q229" s="17">
        <v>39044.0</v>
      </c>
      <c r="R229" s="102">
        <v>1.0043796742137077</v>
      </c>
      <c r="S229" s="101">
        <v>1.5474323861691213</v>
      </c>
      <c r="T229" s="17" t="s">
        <v>257</v>
      </c>
      <c r="U229" s="105"/>
      <c r="V229" s="105"/>
      <c r="W229" s="105"/>
      <c r="X229" s="105"/>
      <c r="Y229" s="105"/>
      <c r="Z229" s="105"/>
    </row>
    <row r="230" ht="15.75" customHeight="1">
      <c r="A230" s="105" t="s">
        <v>548</v>
      </c>
      <c r="B230" s="17" t="s">
        <v>549</v>
      </c>
      <c r="C230" s="17" t="s">
        <v>50</v>
      </c>
      <c r="D230" s="17" t="s">
        <v>256</v>
      </c>
      <c r="E230" s="17" t="s">
        <v>309</v>
      </c>
      <c r="F230" s="106">
        <v>4246.660000000003</v>
      </c>
      <c r="G230" s="106">
        <v>3371.42</v>
      </c>
      <c r="H230" s="17">
        <v>19402.0</v>
      </c>
      <c r="I230" s="17">
        <v>2134.0</v>
      </c>
      <c r="J230" s="125">
        <v>0.10998866096278734</v>
      </c>
      <c r="K230" s="125">
        <v>0.20610079450674224</v>
      </c>
      <c r="L230" s="101">
        <v>1.99</v>
      </c>
      <c r="M230" s="101">
        <v>0.75</v>
      </c>
      <c r="N230" s="126">
        <v>38609.98000000002</v>
      </c>
      <c r="O230" s="126">
        <v>14551.5</v>
      </c>
      <c r="P230" s="125">
        <v>0.6231155778894473</v>
      </c>
      <c r="Q230" s="17">
        <v>19319.0</v>
      </c>
      <c r="R230" s="102">
        <v>1.0042962886277758</v>
      </c>
      <c r="S230" s="101">
        <v>1.579859418931584</v>
      </c>
      <c r="T230" s="17" t="s">
        <v>257</v>
      </c>
      <c r="U230" s="105"/>
      <c r="V230" s="105"/>
      <c r="W230" s="105"/>
      <c r="X230" s="105"/>
      <c r="Y230" s="105"/>
      <c r="Z230" s="105"/>
    </row>
    <row r="231" ht="15.75" customHeight="1">
      <c r="A231" s="105" t="s">
        <v>550</v>
      </c>
      <c r="B231" s="17" t="s">
        <v>543</v>
      </c>
      <c r="C231" s="17" t="s">
        <v>50</v>
      </c>
      <c r="D231" s="17" t="s">
        <v>256</v>
      </c>
      <c r="E231" s="17" t="s">
        <v>309</v>
      </c>
      <c r="F231" s="106">
        <v>1052.7100000000007</v>
      </c>
      <c r="G231" s="106">
        <v>1052.7100000000007</v>
      </c>
      <c r="H231" s="17">
        <v>4480.0</v>
      </c>
      <c r="I231" s="17">
        <v>529.0</v>
      </c>
      <c r="J231" s="125">
        <v>0.11808035714285714</v>
      </c>
      <c r="K231" s="125">
        <v>0.0</v>
      </c>
      <c r="L231" s="101">
        <v>1.99</v>
      </c>
      <c r="M231" s="101">
        <v>0.75</v>
      </c>
      <c r="N231" s="126">
        <v>8915.200000000006</v>
      </c>
      <c r="O231" s="126">
        <v>3360.0</v>
      </c>
      <c r="P231" s="125">
        <v>0.6231155778894473</v>
      </c>
      <c r="Q231" s="17">
        <v>4908.0</v>
      </c>
      <c r="R231" s="102">
        <v>0.9127954360228199</v>
      </c>
      <c r="S231" s="101">
        <v>1.9900000000000013</v>
      </c>
      <c r="T231" s="17" t="s">
        <v>257</v>
      </c>
      <c r="U231" s="105"/>
      <c r="V231" s="105"/>
      <c r="W231" s="105"/>
      <c r="X231" s="105"/>
      <c r="Y231" s="105"/>
      <c r="Z231" s="105"/>
    </row>
    <row r="232" ht="15.75" customHeight="1">
      <c r="A232" s="105" t="s">
        <v>551</v>
      </c>
      <c r="B232" s="17" t="s">
        <v>545</v>
      </c>
      <c r="C232" s="17" t="s">
        <v>50</v>
      </c>
      <c r="D232" s="17" t="s">
        <v>256</v>
      </c>
      <c r="E232" s="17" t="s">
        <v>309</v>
      </c>
      <c r="F232" s="106">
        <v>531.3300000000002</v>
      </c>
      <c r="G232" s="106">
        <v>531.3300000000002</v>
      </c>
      <c r="H232" s="17">
        <v>5982.0</v>
      </c>
      <c r="I232" s="17">
        <v>267.0</v>
      </c>
      <c r="J232" s="125">
        <v>0.044633901705115345</v>
      </c>
      <c r="K232" s="125">
        <v>0.0</v>
      </c>
      <c r="L232" s="101">
        <v>1.99</v>
      </c>
      <c r="M232" s="101">
        <v>0.75</v>
      </c>
      <c r="N232" s="126">
        <v>11904.180000000004</v>
      </c>
      <c r="O232" s="126">
        <v>4486.5</v>
      </c>
      <c r="P232" s="125">
        <v>0.6231155778894473</v>
      </c>
      <c r="Q232" s="17">
        <v>6553.0</v>
      </c>
      <c r="R232" s="102">
        <v>0.9128643369449108</v>
      </c>
      <c r="S232" s="101">
        <v>1.9900000000000007</v>
      </c>
      <c r="T232" s="17" t="s">
        <v>257</v>
      </c>
      <c r="U232" s="105"/>
      <c r="V232" s="105"/>
      <c r="W232" s="105"/>
      <c r="X232" s="105"/>
      <c r="Y232" s="105"/>
      <c r="Z232" s="105"/>
    </row>
    <row r="233" ht="15.75" customHeight="1">
      <c r="A233" s="105" t="s">
        <v>552</v>
      </c>
      <c r="B233" s="17" t="s">
        <v>547</v>
      </c>
      <c r="C233" s="17" t="s">
        <v>50</v>
      </c>
      <c r="D233" s="17" t="s">
        <v>256</v>
      </c>
      <c r="E233" s="17" t="s">
        <v>309</v>
      </c>
      <c r="F233" s="106">
        <v>869.6300000000007</v>
      </c>
      <c r="G233" s="106">
        <v>869.6300000000007</v>
      </c>
      <c r="H233" s="17">
        <v>6735.0</v>
      </c>
      <c r="I233" s="17">
        <v>437.0</v>
      </c>
      <c r="J233" s="125">
        <v>0.06488492947290275</v>
      </c>
      <c r="K233" s="125">
        <v>0.0</v>
      </c>
      <c r="L233" s="101">
        <v>1.99</v>
      </c>
      <c r="M233" s="101">
        <v>0.75</v>
      </c>
      <c r="N233" s="126">
        <v>13402.65000000001</v>
      </c>
      <c r="O233" s="126">
        <v>5051.25</v>
      </c>
      <c r="P233" s="125">
        <v>0.6231155778894473</v>
      </c>
      <c r="Q233" s="17">
        <v>7349.0</v>
      </c>
      <c r="R233" s="102">
        <v>0.9164512178527691</v>
      </c>
      <c r="S233" s="101">
        <v>1.9900000000000015</v>
      </c>
      <c r="T233" s="17" t="s">
        <v>257</v>
      </c>
      <c r="U233" s="105"/>
      <c r="V233" s="105"/>
      <c r="W233" s="105"/>
      <c r="X233" s="105"/>
      <c r="Y233" s="105"/>
      <c r="Z233" s="105"/>
    </row>
    <row r="234" ht="15.75" customHeight="1">
      <c r="A234" s="105" t="s">
        <v>553</v>
      </c>
      <c r="B234" s="17" t="s">
        <v>549</v>
      </c>
      <c r="C234" s="17" t="s">
        <v>50</v>
      </c>
      <c r="D234" s="17" t="s">
        <v>256</v>
      </c>
      <c r="E234" s="17" t="s">
        <v>309</v>
      </c>
      <c r="F234" s="106">
        <v>1088.5300000000007</v>
      </c>
      <c r="G234" s="106">
        <v>1088.5300000000007</v>
      </c>
      <c r="H234" s="17">
        <v>3531.0</v>
      </c>
      <c r="I234" s="17">
        <v>547.0</v>
      </c>
      <c r="J234" s="125">
        <v>0.15491362220334182</v>
      </c>
      <c r="K234" s="125">
        <v>0.0</v>
      </c>
      <c r="L234" s="101">
        <v>1.99</v>
      </c>
      <c r="M234" s="101">
        <v>0.75</v>
      </c>
      <c r="N234" s="126">
        <v>7026.690000000004</v>
      </c>
      <c r="O234" s="126">
        <v>2648.25</v>
      </c>
      <c r="P234" s="125">
        <v>0.6231155778894473</v>
      </c>
      <c r="Q234" s="17">
        <v>3812.0</v>
      </c>
      <c r="R234" s="102">
        <v>0.9262854144805877</v>
      </c>
      <c r="S234" s="101">
        <v>1.990000000000001</v>
      </c>
      <c r="T234" s="17" t="s">
        <v>257</v>
      </c>
      <c r="U234" s="105"/>
      <c r="V234" s="105"/>
      <c r="W234" s="105"/>
      <c r="X234" s="105"/>
      <c r="Y234" s="105"/>
      <c r="Z234" s="105"/>
    </row>
    <row r="235" ht="15.75" customHeight="1">
      <c r="A235" s="105" t="s">
        <v>554</v>
      </c>
      <c r="B235" s="17" t="s">
        <v>555</v>
      </c>
      <c r="C235" s="17" t="s">
        <v>51</v>
      </c>
      <c r="D235" s="17" t="s">
        <v>116</v>
      </c>
      <c r="E235" s="17" t="s">
        <v>309</v>
      </c>
      <c r="F235" s="106">
        <v>5.79</v>
      </c>
      <c r="G235" s="106">
        <v>4.99</v>
      </c>
      <c r="H235" s="17">
        <v>0.0</v>
      </c>
      <c r="I235" s="17">
        <v>1.0</v>
      </c>
      <c r="J235" s="125" t="s">
        <v>322</v>
      </c>
      <c r="K235" s="125">
        <v>0.13816925734024177</v>
      </c>
      <c r="L235" s="101">
        <v>4.49</v>
      </c>
      <c r="M235" s="101">
        <v>2.11</v>
      </c>
      <c r="N235" s="126">
        <v>0.0</v>
      </c>
      <c r="O235" s="126">
        <v>0.0</v>
      </c>
      <c r="P235" s="125">
        <v>0.5300668151447662</v>
      </c>
      <c r="Q235" s="17">
        <v>3744.0</v>
      </c>
      <c r="R235" s="102">
        <v>0.0</v>
      </c>
      <c r="S235" s="101">
        <v>4.99</v>
      </c>
      <c r="T235" s="17" t="s">
        <v>512</v>
      </c>
      <c r="U235" s="105"/>
      <c r="V235" s="105"/>
      <c r="W235" s="105"/>
      <c r="X235" s="105"/>
      <c r="Y235" s="105"/>
      <c r="Z235" s="105"/>
    </row>
    <row r="236" ht="15.75" customHeight="1">
      <c r="A236" s="105" t="s">
        <v>556</v>
      </c>
      <c r="B236" s="17" t="s">
        <v>557</v>
      </c>
      <c r="C236" s="17" t="s">
        <v>52</v>
      </c>
      <c r="D236" s="17" t="s">
        <v>558</v>
      </c>
      <c r="E236" s="17" t="s">
        <v>309</v>
      </c>
      <c r="F236" s="106">
        <v>5943.119999999999</v>
      </c>
      <c r="G236" s="106">
        <v>4828.12</v>
      </c>
      <c r="H236" s="17">
        <v>4480.0</v>
      </c>
      <c r="I236" s="17">
        <v>2388.0</v>
      </c>
      <c r="J236" s="125">
        <v>0.5330357142857143</v>
      </c>
      <c r="K236" s="125">
        <v>0.1876118940892998</v>
      </c>
      <c r="L236" s="101">
        <v>1.69</v>
      </c>
      <c r="M236" s="101">
        <v>0.9</v>
      </c>
      <c r="N236" s="126">
        <v>11149.571859296482</v>
      </c>
      <c r="O236" s="126">
        <v>4032.0</v>
      </c>
      <c r="P236" s="125">
        <v>0.4674556213017751</v>
      </c>
      <c r="Q236" s="17">
        <v>4480.0</v>
      </c>
      <c r="R236" s="102">
        <v>1.0</v>
      </c>
      <c r="S236" s="101">
        <v>2.021825795644891</v>
      </c>
      <c r="T236" s="17" t="s">
        <v>559</v>
      </c>
      <c r="U236" s="105"/>
      <c r="V236" s="105"/>
      <c r="W236" s="105"/>
      <c r="X236" s="105"/>
      <c r="Y236" s="105"/>
      <c r="Z236" s="105"/>
    </row>
    <row r="237" ht="15.75" customHeight="1">
      <c r="A237" s="105" t="s">
        <v>560</v>
      </c>
      <c r="B237" s="17" t="s">
        <v>561</v>
      </c>
      <c r="C237" s="17" t="s">
        <v>47</v>
      </c>
      <c r="D237" s="17" t="s">
        <v>298</v>
      </c>
      <c r="E237" s="17" t="s">
        <v>309</v>
      </c>
      <c r="F237" s="106">
        <v>334.55000000000007</v>
      </c>
      <c r="G237" s="106">
        <v>316.54999999999995</v>
      </c>
      <c r="H237" s="17">
        <v>976.0</v>
      </c>
      <c r="I237" s="17">
        <v>140.0</v>
      </c>
      <c r="J237" s="125">
        <v>0.14344262295081966</v>
      </c>
      <c r="K237" s="125">
        <v>0.05380361679868517</v>
      </c>
      <c r="L237" s="101">
        <v>2.29</v>
      </c>
      <c r="M237" s="101">
        <v>1.06</v>
      </c>
      <c r="N237" s="126">
        <v>2332.291428571429</v>
      </c>
      <c r="O237" s="126">
        <v>1034.56</v>
      </c>
      <c r="P237" s="125">
        <v>0.537117903930131</v>
      </c>
      <c r="Q237" s="17">
        <v>972.0</v>
      </c>
      <c r="R237" s="102">
        <v>1.0041152263374487</v>
      </c>
      <c r="S237" s="101">
        <v>2.2610714285714284</v>
      </c>
      <c r="T237" s="17" t="s">
        <v>127</v>
      </c>
      <c r="U237" s="105"/>
      <c r="V237" s="105"/>
      <c r="W237" s="105"/>
      <c r="X237" s="105"/>
      <c r="Y237" s="105"/>
      <c r="Z237" s="105"/>
    </row>
    <row r="238" ht="15.75" customHeight="1">
      <c r="A238" s="105" t="s">
        <v>562</v>
      </c>
      <c r="B238" s="17" t="s">
        <v>563</v>
      </c>
      <c r="C238" s="17" t="s">
        <v>47</v>
      </c>
      <c r="D238" s="17" t="s">
        <v>298</v>
      </c>
      <c r="E238" s="17" t="s">
        <v>309</v>
      </c>
      <c r="F238" s="106">
        <v>305.8700000000001</v>
      </c>
      <c r="G238" s="106">
        <v>289.9700000000001</v>
      </c>
      <c r="H238" s="17">
        <v>976.0</v>
      </c>
      <c r="I238" s="17">
        <v>128.0</v>
      </c>
      <c r="J238" s="125">
        <v>0.13114754098360656</v>
      </c>
      <c r="K238" s="125">
        <v>0.05198286853892187</v>
      </c>
      <c r="L238" s="101">
        <v>2.29</v>
      </c>
      <c r="M238" s="101">
        <v>1.06</v>
      </c>
      <c r="N238" s="126">
        <v>2332.258750000001</v>
      </c>
      <c r="O238" s="126">
        <v>1034.56</v>
      </c>
      <c r="P238" s="125">
        <v>0.537117903930131</v>
      </c>
      <c r="Q238" s="17">
        <v>972.0</v>
      </c>
      <c r="R238" s="102">
        <v>1.0041152263374487</v>
      </c>
      <c r="S238" s="101">
        <v>2.2653906250000007</v>
      </c>
      <c r="T238" s="17" t="s">
        <v>127</v>
      </c>
      <c r="U238" s="105"/>
      <c r="V238" s="105"/>
      <c r="W238" s="105"/>
      <c r="X238" s="105"/>
      <c r="Y238" s="105"/>
      <c r="Z238" s="105"/>
    </row>
    <row r="239" ht="15.75" customHeight="1">
      <c r="A239" s="105" t="s">
        <v>564</v>
      </c>
      <c r="B239" s="17" t="s">
        <v>565</v>
      </c>
      <c r="C239" s="17" t="s">
        <v>47</v>
      </c>
      <c r="D239" s="17" t="s">
        <v>298</v>
      </c>
      <c r="E239" s="17" t="s">
        <v>309</v>
      </c>
      <c r="F239" s="106">
        <v>323.3000000000002</v>
      </c>
      <c r="G239" s="106">
        <v>306.5</v>
      </c>
      <c r="H239" s="17">
        <v>1464.0</v>
      </c>
      <c r="I239" s="17">
        <v>135.0</v>
      </c>
      <c r="J239" s="125">
        <v>0.09221311475409837</v>
      </c>
      <c r="K239" s="125">
        <v>0.05196412001237294</v>
      </c>
      <c r="L239" s="101">
        <v>2.29</v>
      </c>
      <c r="M239" s="101">
        <v>1.06</v>
      </c>
      <c r="N239" s="126">
        <v>3506.008888888891</v>
      </c>
      <c r="O239" s="126">
        <v>1551.8400000000001</v>
      </c>
      <c r="P239" s="125">
        <v>0.537117903930131</v>
      </c>
      <c r="Q239" s="17">
        <v>972.0</v>
      </c>
      <c r="R239" s="102">
        <v>1.5061728395061729</v>
      </c>
      <c r="S239" s="101">
        <v>2.27037037037037</v>
      </c>
      <c r="T239" s="17" t="s">
        <v>127</v>
      </c>
      <c r="U239" s="105"/>
      <c r="V239" s="105"/>
      <c r="W239" s="105"/>
      <c r="X239" s="105"/>
      <c r="Y239" s="105"/>
      <c r="Z239" s="105"/>
    </row>
    <row r="240" ht="15.75" customHeight="1">
      <c r="A240" s="105" t="s">
        <v>566</v>
      </c>
      <c r="B240" s="17" t="s">
        <v>567</v>
      </c>
      <c r="C240" s="17" t="s">
        <v>47</v>
      </c>
      <c r="D240" s="17" t="s">
        <v>298</v>
      </c>
      <c r="E240" s="17" t="s">
        <v>309</v>
      </c>
      <c r="F240" s="106">
        <v>5504.190000000006</v>
      </c>
      <c r="G240" s="106">
        <v>4860.390000000005</v>
      </c>
      <c r="H240" s="17">
        <v>4944.0</v>
      </c>
      <c r="I240" s="17">
        <v>1581.0</v>
      </c>
      <c r="J240" s="125">
        <v>0.31978155339805825</v>
      </c>
      <c r="K240" s="125">
        <v>0.11696543905642798</v>
      </c>
      <c r="L240" s="101">
        <v>2.99</v>
      </c>
      <c r="M240" s="101">
        <v>1.4</v>
      </c>
      <c r="N240" s="126">
        <v>17212.34368121444</v>
      </c>
      <c r="O240" s="126">
        <v>6921.599999999999</v>
      </c>
      <c r="P240" s="125">
        <v>0.5317725752508362</v>
      </c>
      <c r="Q240" s="17">
        <v>4896.0</v>
      </c>
      <c r="R240" s="102">
        <v>1.0098039215686274</v>
      </c>
      <c r="S240" s="101">
        <v>3.074250474383305</v>
      </c>
      <c r="T240" s="17" t="s">
        <v>75</v>
      </c>
      <c r="U240" s="105"/>
      <c r="V240" s="105"/>
      <c r="W240" s="105"/>
      <c r="X240" s="105"/>
      <c r="Y240" s="105"/>
      <c r="Z240" s="105"/>
    </row>
    <row r="241" ht="15.75" customHeight="1">
      <c r="A241" s="105" t="s">
        <v>568</v>
      </c>
      <c r="B241" s="17" t="s">
        <v>569</v>
      </c>
      <c r="C241" s="17" t="s">
        <v>47</v>
      </c>
      <c r="D241" s="17" t="s">
        <v>298</v>
      </c>
      <c r="E241" s="17" t="s">
        <v>309</v>
      </c>
      <c r="F241" s="106">
        <v>678.5100000000004</v>
      </c>
      <c r="G241" s="106">
        <v>640.4100000000003</v>
      </c>
      <c r="H241" s="17">
        <v>1464.0</v>
      </c>
      <c r="I241" s="17">
        <v>284.0</v>
      </c>
      <c r="J241" s="125">
        <v>0.19398907103825136</v>
      </c>
      <c r="K241" s="125">
        <v>0.056152451695627326</v>
      </c>
      <c r="L241" s="101">
        <v>2.29</v>
      </c>
      <c r="M241" s="101">
        <v>1.06</v>
      </c>
      <c r="N241" s="126">
        <v>3497.6712676056363</v>
      </c>
      <c r="O241" s="126">
        <v>1551.8400000000001</v>
      </c>
      <c r="P241" s="125">
        <v>0.537117903930131</v>
      </c>
      <c r="Q241" s="17">
        <v>1458.0</v>
      </c>
      <c r="R241" s="102">
        <v>1.0041152263374487</v>
      </c>
      <c r="S241" s="101">
        <v>2.2549647887323956</v>
      </c>
      <c r="T241" s="17" t="s">
        <v>127</v>
      </c>
      <c r="U241" s="105"/>
      <c r="V241" s="105"/>
      <c r="W241" s="105"/>
      <c r="X241" s="105"/>
      <c r="Y241" s="105"/>
      <c r="Z241" s="105"/>
    </row>
    <row r="242" ht="15.75" customHeight="1">
      <c r="A242" s="105" t="s">
        <v>570</v>
      </c>
      <c r="B242" s="17" t="s">
        <v>571</v>
      </c>
      <c r="C242" s="17" t="s">
        <v>47</v>
      </c>
      <c r="D242" s="17" t="s">
        <v>298</v>
      </c>
      <c r="E242" s="17" t="s">
        <v>309</v>
      </c>
      <c r="F242" s="106">
        <v>517.5900000000004</v>
      </c>
      <c r="G242" s="106">
        <v>494.79000000000036</v>
      </c>
      <c r="H242" s="17">
        <v>976.0</v>
      </c>
      <c r="I242" s="17">
        <v>216.0</v>
      </c>
      <c r="J242" s="125">
        <v>0.22131147540983606</v>
      </c>
      <c r="K242" s="125">
        <v>0.04405031009099869</v>
      </c>
      <c r="L242" s="101">
        <v>2.29</v>
      </c>
      <c r="M242" s="101">
        <v>1.06</v>
      </c>
      <c r="N242" s="126">
        <v>2338.7400000000016</v>
      </c>
      <c r="O242" s="126">
        <v>1034.56</v>
      </c>
      <c r="P242" s="125">
        <v>0.537117903930131</v>
      </c>
      <c r="Q242" s="17">
        <v>1458.0</v>
      </c>
      <c r="R242" s="102">
        <v>0.6694101508916324</v>
      </c>
      <c r="S242" s="101">
        <v>2.290694444444446</v>
      </c>
      <c r="T242" s="17" t="s">
        <v>127</v>
      </c>
      <c r="U242" s="105"/>
      <c r="V242" s="105"/>
      <c r="W242" s="105"/>
      <c r="X242" s="105"/>
      <c r="Y242" s="105"/>
      <c r="Z242" s="105"/>
    </row>
    <row r="243" ht="15.75" customHeight="1">
      <c r="A243" s="105" t="s">
        <v>572</v>
      </c>
      <c r="B243" s="17" t="s">
        <v>573</v>
      </c>
      <c r="C243" s="17" t="s">
        <v>47</v>
      </c>
      <c r="D243" s="17" t="s">
        <v>298</v>
      </c>
      <c r="E243" s="17" t="s">
        <v>309</v>
      </c>
      <c r="F243" s="106">
        <v>808.7000000000011</v>
      </c>
      <c r="G243" s="106">
        <v>724.200000000001</v>
      </c>
      <c r="H243" s="17">
        <v>728.0</v>
      </c>
      <c r="I243" s="17">
        <v>180.0</v>
      </c>
      <c r="J243" s="125">
        <v>0.24725274725274726</v>
      </c>
      <c r="K243" s="125">
        <v>0.10448868554470137</v>
      </c>
      <c r="L243" s="101">
        <v>3.99</v>
      </c>
      <c r="M243" s="101">
        <v>1.93</v>
      </c>
      <c r="N243" s="126">
        <v>3270.7422222222267</v>
      </c>
      <c r="O243" s="126">
        <v>1405.04</v>
      </c>
      <c r="P243" s="125">
        <v>0.5162907268170427</v>
      </c>
      <c r="Q243" s="17">
        <v>728.0</v>
      </c>
      <c r="R243" s="102">
        <v>1.0</v>
      </c>
      <c r="S243" s="101">
        <v>4.023333333333339</v>
      </c>
      <c r="T243" s="17" t="s">
        <v>127</v>
      </c>
      <c r="U243" s="105"/>
      <c r="V243" s="105"/>
      <c r="W243" s="105"/>
      <c r="X243" s="105"/>
      <c r="Y243" s="105"/>
      <c r="Z243" s="105"/>
    </row>
    <row r="244" ht="15.75" customHeight="1">
      <c r="A244" s="105" t="s">
        <v>574</v>
      </c>
      <c r="B244" s="17" t="s">
        <v>575</v>
      </c>
      <c r="C244" s="17" t="s">
        <v>47</v>
      </c>
      <c r="D244" s="17" t="s">
        <v>298</v>
      </c>
      <c r="E244" s="17" t="s">
        <v>309</v>
      </c>
      <c r="F244" s="106">
        <v>754.3200000000008</v>
      </c>
      <c r="G244" s="106">
        <v>673.8200000000007</v>
      </c>
      <c r="H244" s="17">
        <v>728.0</v>
      </c>
      <c r="I244" s="17">
        <v>168.0</v>
      </c>
      <c r="J244" s="125">
        <v>0.23076923076923078</v>
      </c>
      <c r="K244" s="125">
        <v>0.10671863400148485</v>
      </c>
      <c r="L244" s="101">
        <v>3.99</v>
      </c>
      <c r="M244" s="101">
        <v>1.93</v>
      </c>
      <c r="N244" s="126">
        <v>3268.7200000000034</v>
      </c>
      <c r="O244" s="126">
        <v>1405.04</v>
      </c>
      <c r="P244" s="125">
        <v>0.5162907268170427</v>
      </c>
      <c r="Q244" s="17">
        <v>728.0</v>
      </c>
      <c r="R244" s="102">
        <v>1.0</v>
      </c>
      <c r="S244" s="101">
        <v>4.010833333333338</v>
      </c>
      <c r="T244" s="17" t="s">
        <v>127</v>
      </c>
      <c r="U244" s="105"/>
      <c r="V244" s="105"/>
      <c r="W244" s="105"/>
      <c r="X244" s="105"/>
      <c r="Y244" s="105"/>
      <c r="Z244" s="105"/>
    </row>
    <row r="245" ht="15.75" customHeight="1">
      <c r="A245" s="105" t="s">
        <v>576</v>
      </c>
      <c r="B245" s="17" t="s">
        <v>577</v>
      </c>
      <c r="C245" s="17" t="s">
        <v>47</v>
      </c>
      <c r="D245" s="17" t="s">
        <v>298</v>
      </c>
      <c r="E245" s="17" t="s">
        <v>309</v>
      </c>
      <c r="F245" s="106">
        <v>597.1700000000004</v>
      </c>
      <c r="G245" s="106">
        <v>532.6700000000004</v>
      </c>
      <c r="H245" s="17">
        <v>728.0</v>
      </c>
      <c r="I245" s="17">
        <v>133.0</v>
      </c>
      <c r="J245" s="125">
        <v>0.18269230769230768</v>
      </c>
      <c r="K245" s="125">
        <v>0.10800944454677885</v>
      </c>
      <c r="L245" s="101">
        <v>3.99</v>
      </c>
      <c r="M245" s="101">
        <v>1.93</v>
      </c>
      <c r="N245" s="126">
        <v>3268.720000000002</v>
      </c>
      <c r="O245" s="126">
        <v>1405.04</v>
      </c>
      <c r="P245" s="125">
        <v>0.5162907268170427</v>
      </c>
      <c r="Q245" s="17">
        <v>728.0</v>
      </c>
      <c r="R245" s="102">
        <v>1.0</v>
      </c>
      <c r="S245" s="101">
        <v>4.005037593984966</v>
      </c>
      <c r="T245" s="17" t="s">
        <v>127</v>
      </c>
      <c r="U245" s="105"/>
      <c r="V245" s="105"/>
      <c r="W245" s="105"/>
      <c r="X245" s="105"/>
      <c r="Y245" s="105"/>
      <c r="Z245" s="105"/>
    </row>
    <row r="246" ht="15.75" customHeight="1">
      <c r="A246" s="105" t="s">
        <v>578</v>
      </c>
      <c r="B246" s="17" t="s">
        <v>579</v>
      </c>
      <c r="C246" s="17" t="s">
        <v>47</v>
      </c>
      <c r="D246" s="17" t="s">
        <v>298</v>
      </c>
      <c r="E246" s="17" t="s">
        <v>309</v>
      </c>
      <c r="F246" s="106">
        <v>16254.129999999986</v>
      </c>
      <c r="G246" s="106">
        <v>14831.729999999996</v>
      </c>
      <c r="H246" s="17">
        <v>4164.0</v>
      </c>
      <c r="I246" s="17">
        <v>2447.0</v>
      </c>
      <c r="J246" s="125">
        <v>0.5876560999039385</v>
      </c>
      <c r="K246" s="125">
        <v>0.08751006667228522</v>
      </c>
      <c r="L246" s="101">
        <v>5.49</v>
      </c>
      <c r="M246" s="101">
        <v>2.64</v>
      </c>
      <c r="N246" s="126">
        <v>27659.255136902306</v>
      </c>
      <c r="O246" s="126">
        <v>10992.960000000001</v>
      </c>
      <c r="P246" s="125">
        <v>0.5191256830601093</v>
      </c>
      <c r="Q246" s="17">
        <v>4116.0</v>
      </c>
      <c r="R246" s="102">
        <v>1.0116618075801749</v>
      </c>
      <c r="S246" s="101">
        <v>6.061189211279116</v>
      </c>
      <c r="T246" s="17" t="s">
        <v>127</v>
      </c>
      <c r="U246" s="105"/>
      <c r="V246" s="105"/>
      <c r="W246" s="105"/>
      <c r="X246" s="105"/>
      <c r="Y246" s="105"/>
      <c r="Z246" s="105"/>
    </row>
    <row r="247" ht="15.75" customHeight="1">
      <c r="A247" s="105" t="s">
        <v>580</v>
      </c>
      <c r="B247" s="17" t="s">
        <v>581</v>
      </c>
      <c r="C247" s="17" t="s">
        <v>47</v>
      </c>
      <c r="D247" s="17" t="s">
        <v>298</v>
      </c>
      <c r="E247" s="17" t="s">
        <v>309</v>
      </c>
      <c r="F247" s="106">
        <v>1330.4500000000014</v>
      </c>
      <c r="G247" s="106">
        <v>1216.9500000000014</v>
      </c>
      <c r="H247" s="17">
        <v>2976.0</v>
      </c>
      <c r="I247" s="17">
        <v>405.0</v>
      </c>
      <c r="J247" s="125">
        <v>0.13608870967741934</v>
      </c>
      <c r="K247" s="125">
        <v>0.08530948175429354</v>
      </c>
      <c r="L247" s="101">
        <v>2.99</v>
      </c>
      <c r="M247" s="101">
        <v>1.57</v>
      </c>
      <c r="N247" s="126">
        <v>9776.343703703715</v>
      </c>
      <c r="O247" s="126">
        <v>4672.320000000001</v>
      </c>
      <c r="P247" s="125">
        <v>0.47491638795986624</v>
      </c>
      <c r="Q247" s="17">
        <v>2964.0</v>
      </c>
      <c r="R247" s="102">
        <v>1.0040485829959513</v>
      </c>
      <c r="S247" s="101">
        <v>3.0048148148148184</v>
      </c>
      <c r="T247" s="17" t="s">
        <v>127</v>
      </c>
      <c r="U247" s="105"/>
      <c r="V247" s="105"/>
      <c r="W247" s="105"/>
      <c r="X247" s="105"/>
      <c r="Y247" s="105"/>
      <c r="Z247" s="105"/>
    </row>
    <row r="248" ht="15.75" customHeight="1">
      <c r="A248" s="105" t="s">
        <v>582</v>
      </c>
      <c r="B248" s="17" t="s">
        <v>583</v>
      </c>
      <c r="C248" s="17" t="s">
        <v>46</v>
      </c>
      <c r="D248" s="17" t="s">
        <v>298</v>
      </c>
      <c r="E248" s="17" t="s">
        <v>309</v>
      </c>
      <c r="F248" s="106">
        <v>2148.6500000000005</v>
      </c>
      <c r="G248" s="106">
        <v>1770.650000000001</v>
      </c>
      <c r="H248" s="17">
        <v>354.0</v>
      </c>
      <c r="I248" s="17">
        <v>135.0</v>
      </c>
      <c r="J248" s="125">
        <v>0.3813559322033898</v>
      </c>
      <c r="K248" s="125">
        <v>0.1759244176575987</v>
      </c>
      <c r="L248" s="101">
        <v>11.99</v>
      </c>
      <c r="M248" s="101">
        <v>6.04</v>
      </c>
      <c r="N248" s="126">
        <v>5634.237777777779</v>
      </c>
      <c r="O248" s="126">
        <v>2138.16</v>
      </c>
      <c r="P248" s="125">
        <v>0.4962468723936614</v>
      </c>
      <c r="Q248" s="17">
        <v>354.0</v>
      </c>
      <c r="R248" s="102">
        <v>1.0</v>
      </c>
      <c r="S248" s="101">
        <v>13.115925925925934</v>
      </c>
      <c r="T248" s="17" t="s">
        <v>46</v>
      </c>
      <c r="U248" s="105"/>
      <c r="V248" s="105"/>
      <c r="W248" s="105"/>
      <c r="X248" s="105"/>
      <c r="Y248" s="105"/>
      <c r="Z248" s="105"/>
    </row>
    <row r="249" ht="15.75" customHeight="1">
      <c r="A249" s="105" t="s">
        <v>584</v>
      </c>
      <c r="B249" s="17" t="s">
        <v>585</v>
      </c>
      <c r="C249" s="17" t="s">
        <v>46</v>
      </c>
      <c r="D249" s="17" t="s">
        <v>298</v>
      </c>
      <c r="E249" s="17" t="s">
        <v>309</v>
      </c>
      <c r="F249" s="106">
        <v>2174.6400000000003</v>
      </c>
      <c r="G249" s="106">
        <v>1781.640000000001</v>
      </c>
      <c r="H249" s="17">
        <v>354.0</v>
      </c>
      <c r="I249" s="17">
        <v>136.0</v>
      </c>
      <c r="J249" s="125">
        <v>0.384180790960452</v>
      </c>
      <c r="K249" s="125">
        <v>0.18071956737666894</v>
      </c>
      <c r="L249" s="101">
        <v>11.99</v>
      </c>
      <c r="M249" s="101">
        <v>6.04</v>
      </c>
      <c r="N249" s="126">
        <v>5660.460000000001</v>
      </c>
      <c r="O249" s="126">
        <v>2138.16</v>
      </c>
      <c r="P249" s="125">
        <v>0.4962468723936614</v>
      </c>
      <c r="Q249" s="17">
        <v>354.0</v>
      </c>
      <c r="R249" s="102">
        <v>1.0</v>
      </c>
      <c r="S249" s="101">
        <v>13.100294117647067</v>
      </c>
      <c r="T249" s="17" t="s">
        <v>46</v>
      </c>
      <c r="U249" s="105"/>
      <c r="V249" s="105"/>
      <c r="W249" s="105"/>
      <c r="X249" s="105"/>
      <c r="Y249" s="105"/>
      <c r="Z249" s="105"/>
    </row>
    <row r="250" ht="15.75" customHeight="1">
      <c r="A250" s="105" t="s">
        <v>586</v>
      </c>
      <c r="B250" s="17" t="s">
        <v>587</v>
      </c>
      <c r="C250" s="17" t="s">
        <v>46</v>
      </c>
      <c r="D250" s="17" t="s">
        <v>298</v>
      </c>
      <c r="E250" s="17" t="s">
        <v>309</v>
      </c>
      <c r="F250" s="106">
        <v>754.5300000000003</v>
      </c>
      <c r="G250" s="106">
        <v>628.5300000000002</v>
      </c>
      <c r="H250" s="17">
        <v>354.0</v>
      </c>
      <c r="I250" s="17">
        <v>47.0</v>
      </c>
      <c r="J250" s="125">
        <v>0.1327683615819209</v>
      </c>
      <c r="K250" s="125">
        <v>0.16699137211244097</v>
      </c>
      <c r="L250" s="101">
        <v>11.99</v>
      </c>
      <c r="M250" s="101">
        <v>6.04</v>
      </c>
      <c r="N250" s="126">
        <v>5683.055744680854</v>
      </c>
      <c r="O250" s="126">
        <v>2138.16</v>
      </c>
      <c r="P250" s="125">
        <v>0.4962468723936614</v>
      </c>
      <c r="Q250" s="17">
        <v>354.0</v>
      </c>
      <c r="R250" s="102">
        <v>1.0</v>
      </c>
      <c r="S250" s="101">
        <v>13.372978723404259</v>
      </c>
      <c r="T250" s="17" t="s">
        <v>46</v>
      </c>
      <c r="U250" s="105"/>
      <c r="V250" s="105"/>
      <c r="W250" s="105"/>
      <c r="X250" s="105"/>
      <c r="Y250" s="105"/>
      <c r="Z250" s="105"/>
    </row>
    <row r="251" ht="15.75" customHeight="1">
      <c r="A251" s="105" t="s">
        <v>588</v>
      </c>
      <c r="B251" s="17" t="s">
        <v>589</v>
      </c>
      <c r="C251" s="17" t="s">
        <v>47</v>
      </c>
      <c r="D251" s="17" t="s">
        <v>298</v>
      </c>
      <c r="E251" s="17" t="s">
        <v>309</v>
      </c>
      <c r="F251" s="106">
        <v>6832.29999999999</v>
      </c>
      <c r="G251" s="106">
        <v>6310.299999999991</v>
      </c>
      <c r="H251" s="17">
        <v>1194.0</v>
      </c>
      <c r="I251" s="17">
        <v>370.0</v>
      </c>
      <c r="J251" s="125">
        <v>0.3098827470686767</v>
      </c>
      <c r="K251" s="125">
        <v>0.07640179734496433</v>
      </c>
      <c r="L251" s="101">
        <v>16.99</v>
      </c>
      <c r="M251" s="101">
        <v>7.86</v>
      </c>
      <c r="N251" s="126">
        <v>22048.016756756722</v>
      </c>
      <c r="O251" s="126">
        <v>9384.84</v>
      </c>
      <c r="P251" s="125">
        <v>0.5373749264273102</v>
      </c>
      <c r="Q251" s="17">
        <v>1200.0</v>
      </c>
      <c r="R251" s="102">
        <v>0.995</v>
      </c>
      <c r="S251" s="101">
        <v>17.05486486486484</v>
      </c>
      <c r="T251" s="17" t="s">
        <v>127</v>
      </c>
      <c r="U251" s="105"/>
      <c r="V251" s="105"/>
      <c r="W251" s="105"/>
      <c r="X251" s="105"/>
      <c r="Y251" s="105"/>
      <c r="Z251" s="105"/>
    </row>
    <row r="252" ht="15.75" customHeight="1">
      <c r="A252" s="105" t="s">
        <v>590</v>
      </c>
      <c r="B252" s="17" t="s">
        <v>591</v>
      </c>
      <c r="C252" s="17" t="s">
        <v>47</v>
      </c>
      <c r="D252" s="17" t="s">
        <v>298</v>
      </c>
      <c r="E252" s="17" t="s">
        <v>309</v>
      </c>
      <c r="F252" s="106">
        <v>1803.3000000000009</v>
      </c>
      <c r="G252" s="106">
        <v>1702.3000000000009</v>
      </c>
      <c r="H252" s="17">
        <v>2628.0</v>
      </c>
      <c r="I252" s="17">
        <v>170.0</v>
      </c>
      <c r="J252" s="125">
        <v>0.06468797564687975</v>
      </c>
      <c r="K252" s="125">
        <v>0.05600842899129366</v>
      </c>
      <c r="L252" s="101">
        <v>9.99</v>
      </c>
      <c r="M252" s="101">
        <v>5.03</v>
      </c>
      <c r="N252" s="126">
        <v>27876.89647058825</v>
      </c>
      <c r="O252" s="126">
        <v>13218.84</v>
      </c>
      <c r="P252" s="125">
        <v>0.49649649649649646</v>
      </c>
      <c r="Q252" s="17">
        <v>2628.0</v>
      </c>
      <c r="R252" s="102">
        <v>1.0</v>
      </c>
      <c r="S252" s="101">
        <v>10.013529411764711</v>
      </c>
      <c r="T252" s="17" t="s">
        <v>592</v>
      </c>
      <c r="U252" s="105"/>
      <c r="V252" s="105"/>
      <c r="W252" s="105"/>
      <c r="X252" s="105"/>
      <c r="Y252" s="105"/>
      <c r="Z252" s="105"/>
    </row>
    <row r="253" ht="15.75" customHeight="1">
      <c r="A253" s="105" t="s">
        <v>593</v>
      </c>
      <c r="B253" s="17" t="s">
        <v>594</v>
      </c>
      <c r="C253" s="17" t="s">
        <v>46</v>
      </c>
      <c r="D253" s="17" t="s">
        <v>298</v>
      </c>
      <c r="E253" s="17" t="s">
        <v>309</v>
      </c>
      <c r="F253" s="106">
        <v>335.67</v>
      </c>
      <c r="G253" s="106">
        <v>303.66999999999996</v>
      </c>
      <c r="H253" s="17">
        <v>852.0</v>
      </c>
      <c r="I253" s="17">
        <v>33.0</v>
      </c>
      <c r="J253" s="125">
        <v>0.03873239436619718</v>
      </c>
      <c r="K253" s="125">
        <v>0.09533172461048067</v>
      </c>
      <c r="L253" s="101">
        <v>7.99</v>
      </c>
      <c r="M253" s="101">
        <v>4.27</v>
      </c>
      <c r="N253" s="126">
        <v>8666.389090909091</v>
      </c>
      <c r="O253" s="126">
        <v>3638.0399999999995</v>
      </c>
      <c r="P253" s="125">
        <v>0.4655819774718399</v>
      </c>
      <c r="Q253" s="17">
        <v>846.0</v>
      </c>
      <c r="R253" s="102">
        <v>1.0070921985815602</v>
      </c>
      <c r="S253" s="101">
        <v>9.202121212121211</v>
      </c>
      <c r="T253" s="17" t="s">
        <v>46</v>
      </c>
      <c r="U253" s="105"/>
      <c r="V253" s="105"/>
      <c r="W253" s="105"/>
      <c r="X253" s="105"/>
      <c r="Y253" s="105"/>
      <c r="Z253" s="105"/>
    </row>
    <row r="254" ht="15.75" customHeight="1">
      <c r="A254" s="105" t="s">
        <v>595</v>
      </c>
      <c r="B254" s="17" t="s">
        <v>596</v>
      </c>
      <c r="C254" s="17" t="s">
        <v>46</v>
      </c>
      <c r="D254" s="17" t="s">
        <v>298</v>
      </c>
      <c r="E254" s="17" t="s">
        <v>309</v>
      </c>
      <c r="F254" s="106">
        <v>378.6400000000001</v>
      </c>
      <c r="G254" s="106">
        <v>332.64000000000004</v>
      </c>
      <c r="H254" s="17">
        <v>852.0</v>
      </c>
      <c r="I254" s="17">
        <v>36.0</v>
      </c>
      <c r="J254" s="125">
        <v>0.04225352112676056</v>
      </c>
      <c r="K254" s="125">
        <v>0.12148742869216156</v>
      </c>
      <c r="L254" s="101">
        <v>7.99</v>
      </c>
      <c r="M254" s="101">
        <v>4.27</v>
      </c>
      <c r="N254" s="126">
        <v>8961.14666666667</v>
      </c>
      <c r="O254" s="126">
        <v>3638.0399999999995</v>
      </c>
      <c r="P254" s="125">
        <v>0.4655819774718399</v>
      </c>
      <c r="Q254" s="17">
        <v>846.0</v>
      </c>
      <c r="R254" s="102">
        <v>1.0070921985815602</v>
      </c>
      <c r="S254" s="101">
        <v>9.240000000000002</v>
      </c>
      <c r="T254" s="17" t="s">
        <v>46</v>
      </c>
      <c r="U254" s="105"/>
      <c r="V254" s="105"/>
      <c r="W254" s="105"/>
      <c r="X254" s="105"/>
      <c r="Y254" s="105"/>
      <c r="Z254" s="105"/>
    </row>
    <row r="255" ht="15.75" customHeight="1">
      <c r="A255" s="105" t="s">
        <v>597</v>
      </c>
      <c r="B255" s="17" t="s">
        <v>598</v>
      </c>
      <c r="C255" s="17" t="s">
        <v>47</v>
      </c>
      <c r="D255" s="17" t="s">
        <v>298</v>
      </c>
      <c r="E255" s="17" t="s">
        <v>309</v>
      </c>
      <c r="F255" s="106">
        <v>1171.340000000001</v>
      </c>
      <c r="G255" s="106">
        <v>992.8400000000006</v>
      </c>
      <c r="H255" s="17">
        <v>1968.0</v>
      </c>
      <c r="I255" s="17">
        <v>266.0</v>
      </c>
      <c r="J255" s="125">
        <v>0.13516260162601626</v>
      </c>
      <c r="K255" s="125">
        <v>0.15238957091877703</v>
      </c>
      <c r="L255" s="101">
        <v>3.49</v>
      </c>
      <c r="M255" s="101">
        <v>1.86</v>
      </c>
      <c r="N255" s="126">
        <v>8666.154586466175</v>
      </c>
      <c r="O255" s="126">
        <v>3660.48</v>
      </c>
      <c r="P255" s="125">
        <v>0.4670487106017192</v>
      </c>
      <c r="Q255" s="17">
        <v>1968.0</v>
      </c>
      <c r="R255" s="102">
        <v>1.0</v>
      </c>
      <c r="S255" s="101">
        <v>3.732481203007521</v>
      </c>
      <c r="T255" s="17" t="s">
        <v>75</v>
      </c>
      <c r="U255" s="105"/>
      <c r="V255" s="105"/>
      <c r="W255" s="105"/>
      <c r="X255" s="105"/>
      <c r="Y255" s="105"/>
      <c r="Z255" s="105"/>
    </row>
    <row r="256" ht="15.75" customHeight="1">
      <c r="A256" s="105" t="s">
        <v>599</v>
      </c>
      <c r="B256" s="17" t="s">
        <v>600</v>
      </c>
      <c r="C256" s="17" t="s">
        <v>49</v>
      </c>
      <c r="D256" s="17" t="s">
        <v>298</v>
      </c>
      <c r="E256" s="17" t="s">
        <v>309</v>
      </c>
      <c r="F256" s="106">
        <v>1366.4399999999985</v>
      </c>
      <c r="G256" s="106">
        <v>1204.8400000000006</v>
      </c>
      <c r="H256" s="17">
        <v>912.0</v>
      </c>
      <c r="I256" s="17">
        <v>236.0</v>
      </c>
      <c r="J256" s="125">
        <v>0.25877192982456143</v>
      </c>
      <c r="K256" s="125">
        <v>0.11826351687596826</v>
      </c>
      <c r="L256" s="101">
        <v>4.99</v>
      </c>
      <c r="M256" s="101">
        <v>2.61</v>
      </c>
      <c r="N256" s="126">
        <v>5280.479999999994</v>
      </c>
      <c r="O256" s="126">
        <v>2380.3199999999997</v>
      </c>
      <c r="P256" s="125">
        <v>0.4769539078156313</v>
      </c>
      <c r="Q256" s="17">
        <v>900.0</v>
      </c>
      <c r="R256" s="102">
        <v>1.0133333333333334</v>
      </c>
      <c r="S256" s="101">
        <v>5.105254237288138</v>
      </c>
      <c r="T256" s="17" t="s">
        <v>344</v>
      </c>
      <c r="U256" s="105"/>
      <c r="V256" s="105"/>
      <c r="W256" s="105"/>
      <c r="X256" s="105"/>
      <c r="Y256" s="105"/>
      <c r="Z256" s="105"/>
    </row>
    <row r="257" ht="15.75" customHeight="1">
      <c r="A257" s="105" t="s">
        <v>601</v>
      </c>
      <c r="B257" s="17" t="s">
        <v>602</v>
      </c>
      <c r="C257" s="17" t="s">
        <v>49</v>
      </c>
      <c r="D257" s="17" t="s">
        <v>298</v>
      </c>
      <c r="E257" s="17" t="s">
        <v>309</v>
      </c>
      <c r="F257" s="106">
        <v>1765.9499999999973</v>
      </c>
      <c r="G257" s="106">
        <v>1549.150000000001</v>
      </c>
      <c r="H257" s="17">
        <v>912.0</v>
      </c>
      <c r="I257" s="17">
        <v>305.0</v>
      </c>
      <c r="J257" s="125">
        <v>0.3344298245614035</v>
      </c>
      <c r="K257" s="125">
        <v>0.12276678275149167</v>
      </c>
      <c r="L257" s="101">
        <v>4.99</v>
      </c>
      <c r="M257" s="101">
        <v>2.61</v>
      </c>
      <c r="N257" s="126">
        <v>5280.479999999992</v>
      </c>
      <c r="O257" s="126">
        <v>2380.3199999999997</v>
      </c>
      <c r="P257" s="125">
        <v>0.4769539078156313</v>
      </c>
      <c r="Q257" s="17">
        <v>900.0</v>
      </c>
      <c r="R257" s="102">
        <v>1.0133333333333334</v>
      </c>
      <c r="S257" s="101">
        <v>5.079180327868856</v>
      </c>
      <c r="T257" s="17" t="s">
        <v>344</v>
      </c>
      <c r="U257" s="105"/>
      <c r="V257" s="105"/>
      <c r="W257" s="105"/>
      <c r="X257" s="105"/>
      <c r="Y257" s="105"/>
      <c r="Z257" s="105"/>
    </row>
    <row r="258" ht="15.75" customHeight="1">
      <c r="A258" s="105" t="s">
        <v>603</v>
      </c>
      <c r="B258" s="17" t="s">
        <v>604</v>
      </c>
      <c r="C258" s="17" t="s">
        <v>47</v>
      </c>
      <c r="D258" s="17" t="s">
        <v>298</v>
      </c>
      <c r="E258" s="17" t="s">
        <v>309</v>
      </c>
      <c r="F258" s="106">
        <v>1592.1000000000008</v>
      </c>
      <c r="G258" s="106">
        <v>1456.6000000000013</v>
      </c>
      <c r="H258" s="17">
        <v>906.0</v>
      </c>
      <c r="I258" s="17">
        <v>290.0</v>
      </c>
      <c r="J258" s="125">
        <v>0.3200883002207506</v>
      </c>
      <c r="K258" s="125">
        <v>0.08510771936436123</v>
      </c>
      <c r="L258" s="101">
        <v>4.99</v>
      </c>
      <c r="M258" s="101">
        <v>2.76</v>
      </c>
      <c r="N258" s="126">
        <v>4973.940000000002</v>
      </c>
      <c r="O258" s="126">
        <v>2500.56</v>
      </c>
      <c r="P258" s="125">
        <v>0.44689378757515036</v>
      </c>
      <c r="Q258" s="17">
        <v>900.0</v>
      </c>
      <c r="R258" s="102">
        <v>1.0066666666666666</v>
      </c>
      <c r="S258" s="101">
        <v>5.022758620689659</v>
      </c>
      <c r="T258" s="17" t="s">
        <v>605</v>
      </c>
      <c r="U258" s="105"/>
      <c r="V258" s="105"/>
      <c r="W258" s="105"/>
      <c r="X258" s="105"/>
      <c r="Y258" s="105"/>
      <c r="Z258" s="105"/>
    </row>
    <row r="259" ht="15.75" customHeight="1">
      <c r="A259" s="105" t="s">
        <v>606</v>
      </c>
      <c r="B259" s="17" t="s">
        <v>607</v>
      </c>
      <c r="C259" s="17" t="s">
        <v>47</v>
      </c>
      <c r="D259" s="17" t="s">
        <v>298</v>
      </c>
      <c r="E259" s="17" t="s">
        <v>309</v>
      </c>
      <c r="F259" s="106">
        <v>2407.9100000000008</v>
      </c>
      <c r="G259" s="106">
        <v>2144.01</v>
      </c>
      <c r="H259" s="17">
        <v>3348.0</v>
      </c>
      <c r="I259" s="17">
        <v>809.0</v>
      </c>
      <c r="J259" s="125">
        <v>0.241636798088411</v>
      </c>
      <c r="K259" s="125">
        <v>0.10959711949366902</v>
      </c>
      <c r="L259" s="101">
        <v>2.49</v>
      </c>
      <c r="M259" s="101">
        <v>1.25</v>
      </c>
      <c r="N259" s="126">
        <v>9964.997132262055</v>
      </c>
      <c r="O259" s="126">
        <v>4185.0</v>
      </c>
      <c r="P259" s="125">
        <v>0.497991967871486</v>
      </c>
      <c r="Q259" s="17">
        <v>3360.0</v>
      </c>
      <c r="R259" s="102">
        <v>0.9964285714285714</v>
      </c>
      <c r="S259" s="101">
        <v>2.6501977750309025</v>
      </c>
      <c r="T259" s="17" t="s">
        <v>75</v>
      </c>
      <c r="U259" s="105"/>
      <c r="V259" s="105"/>
      <c r="W259" s="105"/>
      <c r="X259" s="105"/>
      <c r="Y259" s="105"/>
      <c r="Z259" s="105"/>
    </row>
    <row r="260" ht="15.75" customHeight="1">
      <c r="A260" s="105" t="s">
        <v>608</v>
      </c>
      <c r="B260" s="17" t="s">
        <v>609</v>
      </c>
      <c r="C260" s="17" t="s">
        <v>47</v>
      </c>
      <c r="D260" s="17" t="s">
        <v>298</v>
      </c>
      <c r="E260" s="17" t="s">
        <v>309</v>
      </c>
      <c r="F260" s="106">
        <v>611.6000000000001</v>
      </c>
      <c r="G260" s="106">
        <v>506.2</v>
      </c>
      <c r="H260" s="17">
        <v>276.0</v>
      </c>
      <c r="I260" s="17">
        <v>36.0</v>
      </c>
      <c r="J260" s="125">
        <v>0.13043478260869565</v>
      </c>
      <c r="K260" s="125">
        <v>0.1723348593852193</v>
      </c>
      <c r="L260" s="101">
        <v>12.99</v>
      </c>
      <c r="M260" s="101">
        <v>7.41</v>
      </c>
      <c r="N260" s="126">
        <v>4688.933333333335</v>
      </c>
      <c r="O260" s="126">
        <v>2045.16</v>
      </c>
      <c r="P260" s="125">
        <v>0.4295612009237875</v>
      </c>
      <c r="Q260" s="17">
        <v>276.0</v>
      </c>
      <c r="R260" s="102">
        <v>1.0</v>
      </c>
      <c r="S260" s="101">
        <v>14.06111111111111</v>
      </c>
      <c r="T260" s="17" t="s">
        <v>592</v>
      </c>
      <c r="U260" s="105"/>
      <c r="V260" s="105"/>
      <c r="W260" s="105"/>
      <c r="X260" s="105"/>
      <c r="Y260" s="105"/>
      <c r="Z260" s="105"/>
    </row>
    <row r="261" ht="15.75" customHeight="1">
      <c r="A261" s="105" t="s">
        <v>610</v>
      </c>
      <c r="B261" s="17" t="s">
        <v>611</v>
      </c>
      <c r="C261" s="17" t="s">
        <v>47</v>
      </c>
      <c r="D261" s="17" t="s">
        <v>298</v>
      </c>
      <c r="E261" s="17" t="s">
        <v>309</v>
      </c>
      <c r="F261" s="106">
        <v>2438.1600000000017</v>
      </c>
      <c r="G261" s="106">
        <v>2286.1600000000017</v>
      </c>
      <c r="H261" s="17">
        <v>836.0</v>
      </c>
      <c r="I261" s="17">
        <v>284.0</v>
      </c>
      <c r="J261" s="125">
        <v>0.3397129186602871</v>
      </c>
      <c r="K261" s="125">
        <v>0.06234209403812707</v>
      </c>
      <c r="L261" s="101">
        <v>7.99</v>
      </c>
      <c r="M261" s="101">
        <v>4.43</v>
      </c>
      <c r="N261" s="126">
        <v>7177.118873239442</v>
      </c>
      <c r="O261" s="126">
        <v>3703.4799999999996</v>
      </c>
      <c r="P261" s="125">
        <v>0.44555694618272845</v>
      </c>
      <c r="Q261" s="17">
        <v>836.0</v>
      </c>
      <c r="R261" s="102">
        <v>1.0</v>
      </c>
      <c r="S261" s="101">
        <v>8.049859154929583</v>
      </c>
      <c r="T261" s="17" t="s">
        <v>127</v>
      </c>
      <c r="U261" s="105"/>
      <c r="V261" s="105"/>
      <c r="W261" s="105"/>
      <c r="X261" s="105"/>
      <c r="Y261" s="105"/>
      <c r="Z261" s="105"/>
    </row>
    <row r="262" ht="15.75" customHeight="1">
      <c r="A262" s="105" t="s">
        <v>612</v>
      </c>
      <c r="B262" s="17" t="s">
        <v>613</v>
      </c>
      <c r="C262" s="17" t="s">
        <v>47</v>
      </c>
      <c r="D262" s="17" t="s">
        <v>298</v>
      </c>
      <c r="E262" s="17" t="s">
        <v>309</v>
      </c>
      <c r="F262" s="106">
        <v>1828.7800000000009</v>
      </c>
      <c r="G262" s="106">
        <v>1596.7800000000007</v>
      </c>
      <c r="H262" s="17">
        <v>400.0</v>
      </c>
      <c r="I262" s="17">
        <v>122.0</v>
      </c>
      <c r="J262" s="125">
        <v>0.305</v>
      </c>
      <c r="K262" s="125">
        <v>0.12686052997080022</v>
      </c>
      <c r="L262" s="101">
        <v>12.99</v>
      </c>
      <c r="M262" s="101">
        <v>6.8</v>
      </c>
      <c r="N262" s="126">
        <v>5996.000000000003</v>
      </c>
      <c r="O262" s="126">
        <v>2720.0</v>
      </c>
      <c r="P262" s="125">
        <v>0.4765204003079292</v>
      </c>
      <c r="Q262" s="17">
        <v>400.0</v>
      </c>
      <c r="R262" s="102">
        <v>1.0</v>
      </c>
      <c r="S262" s="101">
        <v>13.088360655737711</v>
      </c>
      <c r="T262" s="17" t="s">
        <v>310</v>
      </c>
      <c r="U262" s="105"/>
      <c r="V262" s="105"/>
      <c r="W262" s="105"/>
      <c r="X262" s="105"/>
      <c r="Y262" s="105"/>
      <c r="Z262" s="105"/>
    </row>
    <row r="263" ht="15.75" customHeight="1">
      <c r="A263" s="105" t="s">
        <v>614</v>
      </c>
      <c r="B263" s="17" t="s">
        <v>615</v>
      </c>
      <c r="C263" s="17" t="s">
        <v>47</v>
      </c>
      <c r="D263" s="17" t="s">
        <v>298</v>
      </c>
      <c r="E263" s="17" t="s">
        <v>309</v>
      </c>
      <c r="F263" s="106">
        <v>2728.179999999998</v>
      </c>
      <c r="G263" s="106">
        <v>2390.1799999999985</v>
      </c>
      <c r="H263" s="17">
        <v>400.0</v>
      </c>
      <c r="I263" s="17">
        <v>182.0</v>
      </c>
      <c r="J263" s="125">
        <v>0.455</v>
      </c>
      <c r="K263" s="125">
        <v>0.1238921185552272</v>
      </c>
      <c r="L263" s="101">
        <v>12.99</v>
      </c>
      <c r="M263" s="101">
        <v>6.8</v>
      </c>
      <c r="N263" s="126">
        <v>5995.999999999995</v>
      </c>
      <c r="O263" s="126">
        <v>2720.0</v>
      </c>
      <c r="P263" s="125">
        <v>0.4765204003079292</v>
      </c>
      <c r="Q263" s="17">
        <v>400.0</v>
      </c>
      <c r="R263" s="102">
        <v>1.0</v>
      </c>
      <c r="S263" s="101">
        <v>13.132857142857134</v>
      </c>
      <c r="T263" s="17" t="s">
        <v>310</v>
      </c>
      <c r="U263" s="105"/>
      <c r="V263" s="105"/>
      <c r="W263" s="105"/>
      <c r="X263" s="105"/>
      <c r="Y263" s="105"/>
      <c r="Z263" s="105"/>
    </row>
    <row r="264" ht="15.75" customHeight="1">
      <c r="A264" s="105" t="s">
        <v>616</v>
      </c>
      <c r="B264" s="17" t="s">
        <v>617</v>
      </c>
      <c r="C264" s="17" t="s">
        <v>47</v>
      </c>
      <c r="D264" s="17" t="s">
        <v>298</v>
      </c>
      <c r="E264" s="17" t="s">
        <v>309</v>
      </c>
      <c r="F264" s="106">
        <v>2628.900000000002</v>
      </c>
      <c r="G264" s="106">
        <v>2487.9000000000015</v>
      </c>
      <c r="H264" s="17">
        <v>836.0</v>
      </c>
      <c r="I264" s="17">
        <v>310.0</v>
      </c>
      <c r="J264" s="125">
        <v>0.3708133971291866</v>
      </c>
      <c r="K264" s="125">
        <v>0.05363460002282339</v>
      </c>
      <c r="L264" s="101">
        <v>7.99</v>
      </c>
      <c r="M264" s="101">
        <v>4.43</v>
      </c>
      <c r="N264" s="126">
        <v>7089.54967741936</v>
      </c>
      <c r="O264" s="126">
        <v>3703.4799999999996</v>
      </c>
      <c r="P264" s="125">
        <v>0.44555694618272845</v>
      </c>
      <c r="Q264" s="17">
        <v>836.0</v>
      </c>
      <c r="R264" s="102">
        <v>1.0</v>
      </c>
      <c r="S264" s="101">
        <v>8.025483870967747</v>
      </c>
      <c r="T264" s="17" t="s">
        <v>127</v>
      </c>
      <c r="U264" s="105"/>
      <c r="V264" s="105"/>
      <c r="W264" s="105"/>
      <c r="X264" s="105"/>
      <c r="Y264" s="105"/>
      <c r="Z264" s="105"/>
    </row>
    <row r="265" ht="15.75" customHeight="1">
      <c r="A265" s="105" t="s">
        <v>618</v>
      </c>
      <c r="B265" s="17" t="s">
        <v>619</v>
      </c>
      <c r="C265" s="17" t="s">
        <v>47</v>
      </c>
      <c r="D265" s="17" t="s">
        <v>298</v>
      </c>
      <c r="E265" s="17" t="s">
        <v>309</v>
      </c>
      <c r="F265" s="106">
        <v>3485.920000000003</v>
      </c>
      <c r="G265" s="106">
        <v>3276.920000000003</v>
      </c>
      <c r="H265" s="17">
        <v>836.0</v>
      </c>
      <c r="I265" s="17">
        <v>408.0</v>
      </c>
      <c r="J265" s="125">
        <v>0.4880382775119617</v>
      </c>
      <c r="K265" s="125">
        <v>0.059955478037361676</v>
      </c>
      <c r="L265" s="101">
        <v>7.99</v>
      </c>
      <c r="M265" s="101">
        <v>4.43</v>
      </c>
      <c r="N265" s="126">
        <v>7142.718431372554</v>
      </c>
      <c r="O265" s="126">
        <v>3703.4799999999996</v>
      </c>
      <c r="P265" s="125">
        <v>0.44555694618272845</v>
      </c>
      <c r="Q265" s="17">
        <v>836.0</v>
      </c>
      <c r="R265" s="102">
        <v>1.0</v>
      </c>
      <c r="S265" s="101">
        <v>8.031666666666673</v>
      </c>
      <c r="T265" s="17" t="s">
        <v>127</v>
      </c>
      <c r="U265" s="105"/>
      <c r="V265" s="105"/>
      <c r="W265" s="105"/>
      <c r="X265" s="105"/>
      <c r="Y265" s="105"/>
      <c r="Z265" s="105"/>
    </row>
    <row r="266" ht="15.75" customHeight="1">
      <c r="A266" s="105" t="s">
        <v>620</v>
      </c>
      <c r="B266" s="17" t="s">
        <v>621</v>
      </c>
      <c r="C266" s="17" t="s">
        <v>47</v>
      </c>
      <c r="D266" s="17" t="s">
        <v>298</v>
      </c>
      <c r="E266" s="17" t="s">
        <v>309</v>
      </c>
      <c r="F266" s="106">
        <v>1657.980000000001</v>
      </c>
      <c r="G266" s="106">
        <v>1521.9800000000012</v>
      </c>
      <c r="H266" s="17">
        <v>906.0</v>
      </c>
      <c r="I266" s="17">
        <v>302.0</v>
      </c>
      <c r="J266" s="125">
        <v>0.3333333333333333</v>
      </c>
      <c r="K266" s="125">
        <v>0.08202752747319009</v>
      </c>
      <c r="L266" s="101">
        <v>4.99</v>
      </c>
      <c r="M266" s="101">
        <v>2.76</v>
      </c>
      <c r="N266" s="126">
        <v>4973.940000000002</v>
      </c>
      <c r="O266" s="126">
        <v>2500.56</v>
      </c>
      <c r="P266" s="125">
        <v>0.44689378757515036</v>
      </c>
      <c r="Q266" s="17">
        <v>900.0</v>
      </c>
      <c r="R266" s="102">
        <v>1.0066666666666666</v>
      </c>
      <c r="S266" s="101">
        <v>5.03966887417219</v>
      </c>
      <c r="T266" s="17" t="s">
        <v>605</v>
      </c>
      <c r="U266" s="105"/>
      <c r="V266" s="105"/>
      <c r="W266" s="105"/>
      <c r="X266" s="105"/>
      <c r="Y266" s="105"/>
      <c r="Z266" s="105"/>
    </row>
    <row r="267" ht="15.75" customHeight="1">
      <c r="A267" s="105" t="s">
        <v>622</v>
      </c>
      <c r="B267" s="17" t="s">
        <v>623</v>
      </c>
      <c r="C267" s="17" t="s">
        <v>47</v>
      </c>
      <c r="D267" s="17" t="s">
        <v>298</v>
      </c>
      <c r="E267" s="17" t="s">
        <v>309</v>
      </c>
      <c r="F267" s="106">
        <v>1813.7900000000009</v>
      </c>
      <c r="G267" s="106">
        <v>1589.7900000000009</v>
      </c>
      <c r="H267" s="17">
        <v>400.0</v>
      </c>
      <c r="I267" s="17">
        <v>121.0</v>
      </c>
      <c r="J267" s="125">
        <v>0.3025</v>
      </c>
      <c r="K267" s="125">
        <v>0.12349831016821122</v>
      </c>
      <c r="L267" s="101">
        <v>12.99</v>
      </c>
      <c r="M267" s="101">
        <v>6.8</v>
      </c>
      <c r="N267" s="126">
        <v>5996.000000000003</v>
      </c>
      <c r="O267" s="126">
        <v>2720.0</v>
      </c>
      <c r="P267" s="125">
        <v>0.4765204003079292</v>
      </c>
      <c r="Q267" s="17">
        <v>400.0</v>
      </c>
      <c r="R267" s="102">
        <v>1.0</v>
      </c>
      <c r="S267" s="101">
        <v>13.138760330578519</v>
      </c>
      <c r="T267" s="17" t="s">
        <v>310</v>
      </c>
      <c r="U267" s="105"/>
      <c r="V267" s="105"/>
      <c r="W267" s="105"/>
      <c r="X267" s="105"/>
      <c r="Y267" s="105"/>
      <c r="Z267" s="105"/>
    </row>
    <row r="268" ht="15.75" customHeight="1">
      <c r="A268" s="105" t="s">
        <v>624</v>
      </c>
      <c r="B268" s="17" t="s">
        <v>625</v>
      </c>
      <c r="C268" s="17" t="s">
        <v>47</v>
      </c>
      <c r="D268" s="17" t="s">
        <v>298</v>
      </c>
      <c r="E268" s="17" t="s">
        <v>309</v>
      </c>
      <c r="F268" s="106">
        <v>509.69000000000005</v>
      </c>
      <c r="G268" s="106">
        <v>424.69</v>
      </c>
      <c r="H268" s="17">
        <v>276.0</v>
      </c>
      <c r="I268" s="17">
        <v>30.0</v>
      </c>
      <c r="J268" s="125">
        <v>0.10869565217391304</v>
      </c>
      <c r="K268" s="125">
        <v>0.16676803547254226</v>
      </c>
      <c r="L268" s="101">
        <v>12.99</v>
      </c>
      <c r="M268" s="101">
        <v>7.41</v>
      </c>
      <c r="N268" s="126">
        <v>4689.148</v>
      </c>
      <c r="O268" s="126">
        <v>2045.16</v>
      </c>
      <c r="P268" s="125">
        <v>0.4295612009237875</v>
      </c>
      <c r="Q268" s="17">
        <v>276.0</v>
      </c>
      <c r="R268" s="102">
        <v>1.0</v>
      </c>
      <c r="S268" s="101">
        <v>14.156333333333333</v>
      </c>
      <c r="T268" s="17" t="s">
        <v>592</v>
      </c>
      <c r="U268" s="105"/>
      <c r="V268" s="105"/>
      <c r="W268" s="105"/>
      <c r="X268" s="105"/>
      <c r="Y268" s="105"/>
      <c r="Z268" s="105"/>
    </row>
    <row r="269" ht="15.75" customHeight="1">
      <c r="A269" s="105" t="s">
        <v>626</v>
      </c>
      <c r="B269" s="17" t="s">
        <v>627</v>
      </c>
      <c r="C269" s="17" t="s">
        <v>48</v>
      </c>
      <c r="D269" s="17" t="s">
        <v>628</v>
      </c>
      <c r="E269" s="17" t="s">
        <v>309</v>
      </c>
      <c r="F269" s="106">
        <v>9398.869999999995</v>
      </c>
      <c r="G269" s="106">
        <v>8009.4699999999975</v>
      </c>
      <c r="H269" s="17">
        <v>3504.0</v>
      </c>
      <c r="I269" s="17">
        <v>1973.0</v>
      </c>
      <c r="J269" s="125">
        <v>0.5630707762557078</v>
      </c>
      <c r="K269" s="125">
        <v>0.1478262812444473</v>
      </c>
      <c r="L269" s="101">
        <v>3.99</v>
      </c>
      <c r="M269" s="101">
        <v>2.05</v>
      </c>
      <c r="N269" s="126">
        <v>16692.164460212865</v>
      </c>
      <c r="O269" s="126">
        <v>7183.2</v>
      </c>
      <c r="P269" s="125">
        <v>0.4862155388471179</v>
      </c>
      <c r="Q269" s="17">
        <v>3468.0</v>
      </c>
      <c r="R269" s="102">
        <v>1.0103806228373702</v>
      </c>
      <c r="S269" s="101">
        <v>4.059538773441458</v>
      </c>
      <c r="T269" s="17" t="s">
        <v>92</v>
      </c>
      <c r="U269" s="105"/>
      <c r="V269" s="105"/>
      <c r="W269" s="105"/>
      <c r="X269" s="105"/>
      <c r="Y269" s="105"/>
      <c r="Z269" s="105"/>
    </row>
    <row r="270" ht="15.75" customHeight="1">
      <c r="A270" s="105" t="s">
        <v>629</v>
      </c>
      <c r="B270" s="17" t="s">
        <v>630</v>
      </c>
      <c r="C270" s="17" t="s">
        <v>48</v>
      </c>
      <c r="D270" s="17" t="s">
        <v>628</v>
      </c>
      <c r="E270" s="17" t="s">
        <v>309</v>
      </c>
      <c r="F270" s="106">
        <v>10857.999999999985</v>
      </c>
      <c r="G270" s="106">
        <v>9474.200000000003</v>
      </c>
      <c r="H270" s="17">
        <v>2712.0</v>
      </c>
      <c r="I270" s="17">
        <v>1740.0</v>
      </c>
      <c r="J270" s="125">
        <v>0.6415929203539823</v>
      </c>
      <c r="K270" s="125">
        <v>0.1274452016946016</v>
      </c>
      <c r="L270" s="101">
        <v>4.99</v>
      </c>
      <c r="M270" s="101">
        <v>2.66</v>
      </c>
      <c r="N270" s="126">
        <v>16923.50344827584</v>
      </c>
      <c r="O270" s="126">
        <v>7213.92</v>
      </c>
      <c r="P270" s="125">
        <v>0.4669338677354709</v>
      </c>
      <c r="Q270" s="17">
        <v>2676.0</v>
      </c>
      <c r="R270" s="102">
        <v>1.0134529147982063</v>
      </c>
      <c r="S270" s="101">
        <v>5.444942528735633</v>
      </c>
      <c r="T270" s="17" t="s">
        <v>95</v>
      </c>
      <c r="U270" s="105"/>
      <c r="V270" s="105"/>
      <c r="W270" s="105"/>
      <c r="X270" s="105"/>
      <c r="Y270" s="105"/>
      <c r="Z270" s="105"/>
    </row>
    <row r="271" ht="15.75" customHeight="1">
      <c r="A271" s="105" t="s">
        <v>631</v>
      </c>
      <c r="B271" s="17" t="s">
        <v>632</v>
      </c>
      <c r="C271" s="17" t="s">
        <v>48</v>
      </c>
      <c r="D271" s="17" t="s">
        <v>628</v>
      </c>
      <c r="E271" s="17" t="s">
        <v>309</v>
      </c>
      <c r="F271" s="106">
        <v>6745.759999999992</v>
      </c>
      <c r="G271" s="106">
        <v>5907.759999999995</v>
      </c>
      <c r="H271" s="17">
        <v>1320.0</v>
      </c>
      <c r="I271" s="17">
        <v>724.0</v>
      </c>
      <c r="J271" s="125">
        <v>0.5484848484848485</v>
      </c>
      <c r="K271" s="125">
        <v>0.12422618059343915</v>
      </c>
      <c r="L271" s="101">
        <v>7.99</v>
      </c>
      <c r="M271" s="101">
        <v>4.03</v>
      </c>
      <c r="N271" s="126">
        <v>12298.899447513797</v>
      </c>
      <c r="O271" s="126">
        <v>5319.6</v>
      </c>
      <c r="P271" s="125">
        <v>0.4956195244055069</v>
      </c>
      <c r="Q271" s="17">
        <v>1308.0</v>
      </c>
      <c r="R271" s="102">
        <v>1.0091743119266054</v>
      </c>
      <c r="S271" s="101">
        <v>8.159889502762423</v>
      </c>
      <c r="T271" s="17" t="s">
        <v>95</v>
      </c>
      <c r="U271" s="105"/>
      <c r="V271" s="105"/>
      <c r="W271" s="105"/>
      <c r="X271" s="105"/>
      <c r="Y271" s="105"/>
      <c r="Z271" s="105"/>
    </row>
    <row r="272" ht="15.75" customHeight="1">
      <c r="A272" s="105" t="s">
        <v>633</v>
      </c>
      <c r="B272" s="17" t="s">
        <v>634</v>
      </c>
      <c r="C272" s="17" t="s">
        <v>48</v>
      </c>
      <c r="D272" s="17" t="s">
        <v>628</v>
      </c>
      <c r="E272" s="17" t="s">
        <v>309</v>
      </c>
      <c r="F272" s="106">
        <v>9959.98</v>
      </c>
      <c r="G272" s="106">
        <v>8666.580000000002</v>
      </c>
      <c r="H272" s="17">
        <v>4548.0</v>
      </c>
      <c r="I272" s="17">
        <v>2142.0</v>
      </c>
      <c r="J272" s="125">
        <v>0.470976253298153</v>
      </c>
      <c r="K272" s="125">
        <v>0.12985969851345058</v>
      </c>
      <c r="L272" s="101">
        <v>3.99</v>
      </c>
      <c r="M272" s="101">
        <v>1.94</v>
      </c>
      <c r="N272" s="126">
        <v>21147.52056022409</v>
      </c>
      <c r="O272" s="126">
        <v>8823.119999999999</v>
      </c>
      <c r="P272" s="125">
        <v>0.5137844611528822</v>
      </c>
      <c r="Q272" s="17">
        <v>4500.0</v>
      </c>
      <c r="R272" s="102">
        <v>1.0106666666666666</v>
      </c>
      <c r="S272" s="101">
        <v>4.046022408963586</v>
      </c>
      <c r="T272" s="17" t="s">
        <v>92</v>
      </c>
      <c r="U272" s="105"/>
      <c r="V272" s="105"/>
      <c r="W272" s="105"/>
      <c r="X272" s="105"/>
      <c r="Y272" s="105"/>
      <c r="Z272" s="105"/>
    </row>
    <row r="273" ht="15.75" customHeight="1">
      <c r="A273" s="105" t="s">
        <v>635</v>
      </c>
      <c r="B273" s="17" t="s">
        <v>636</v>
      </c>
      <c r="C273" s="17" t="s">
        <v>48</v>
      </c>
      <c r="D273" s="17" t="s">
        <v>628</v>
      </c>
      <c r="E273" s="17" t="s">
        <v>309</v>
      </c>
      <c r="F273" s="106">
        <v>11178.58999999999</v>
      </c>
      <c r="G273" s="106">
        <v>9729.589999999993</v>
      </c>
      <c r="H273" s="17">
        <v>4608.0</v>
      </c>
      <c r="I273" s="17">
        <v>1291.0</v>
      </c>
      <c r="J273" s="125">
        <v>0.2801649305555556</v>
      </c>
      <c r="K273" s="125">
        <v>0.12962278784712544</v>
      </c>
      <c r="L273" s="101">
        <v>7.49</v>
      </c>
      <c r="M273" s="101">
        <v>3.97</v>
      </c>
      <c r="N273" s="126">
        <v>39900.03309062738</v>
      </c>
      <c r="O273" s="126">
        <v>18293.760000000002</v>
      </c>
      <c r="P273" s="125">
        <v>0.4699599465954606</v>
      </c>
      <c r="Q273" s="17">
        <v>4584.0</v>
      </c>
      <c r="R273" s="102">
        <v>1.0052356020942408</v>
      </c>
      <c r="S273" s="101">
        <v>7.536475600309831</v>
      </c>
      <c r="T273" s="17" t="s">
        <v>89</v>
      </c>
      <c r="U273" s="105"/>
      <c r="V273" s="105"/>
      <c r="W273" s="105"/>
      <c r="X273" s="105"/>
      <c r="Y273" s="105"/>
      <c r="Z273" s="105"/>
    </row>
    <row r="274" ht="15.75" customHeight="1">
      <c r="A274" s="105" t="s">
        <v>637</v>
      </c>
      <c r="B274" s="17" t="s">
        <v>638</v>
      </c>
      <c r="C274" s="17" t="s">
        <v>48</v>
      </c>
      <c r="D274" s="17" t="s">
        <v>628</v>
      </c>
      <c r="E274" s="17" t="s">
        <v>309</v>
      </c>
      <c r="F274" s="106">
        <v>9005.389999999998</v>
      </c>
      <c r="G274" s="106">
        <v>7677.589999999999</v>
      </c>
      <c r="H274" s="17">
        <v>3384.0</v>
      </c>
      <c r="I274" s="17">
        <v>1751.0</v>
      </c>
      <c r="J274" s="125">
        <v>0.517434988179669</v>
      </c>
      <c r="K274" s="125">
        <v>0.14744503014305865</v>
      </c>
      <c r="L274" s="101">
        <v>4.29</v>
      </c>
      <c r="M274" s="101">
        <v>2.16</v>
      </c>
      <c r="N274" s="126">
        <v>17403.906202170183</v>
      </c>
      <c r="O274" s="126">
        <v>7309.4400000000005</v>
      </c>
      <c r="P274" s="125">
        <v>0.49650349650349646</v>
      </c>
      <c r="Q274" s="17">
        <v>3468.0</v>
      </c>
      <c r="R274" s="102">
        <v>0.9757785467128027</v>
      </c>
      <c r="S274" s="101">
        <v>4.384688749286122</v>
      </c>
      <c r="T274" s="17" t="s">
        <v>92</v>
      </c>
      <c r="U274" s="105"/>
      <c r="V274" s="105"/>
      <c r="W274" s="105"/>
      <c r="X274" s="105"/>
      <c r="Y274" s="105"/>
      <c r="Z274" s="105"/>
    </row>
    <row r="275" ht="15.75" customHeight="1">
      <c r="A275" s="105" t="s">
        <v>639</v>
      </c>
      <c r="B275" s="17" t="s">
        <v>640</v>
      </c>
      <c r="C275" s="17" t="s">
        <v>51</v>
      </c>
      <c r="D275" s="17" t="s">
        <v>641</v>
      </c>
      <c r="E275" s="17" t="s">
        <v>309</v>
      </c>
      <c r="F275" s="106">
        <v>4179.509999999995</v>
      </c>
      <c r="G275" s="106">
        <v>3707.5099999999957</v>
      </c>
      <c r="H275" s="17">
        <v>1248.0</v>
      </c>
      <c r="I275" s="17">
        <v>524.0</v>
      </c>
      <c r="J275" s="125">
        <v>0.4198717948717949</v>
      </c>
      <c r="K275" s="125">
        <v>0.11293189871539955</v>
      </c>
      <c r="L275" s="101">
        <v>6.99</v>
      </c>
      <c r="M275" s="101">
        <v>3.66</v>
      </c>
      <c r="N275" s="126">
        <v>9954.252824427467</v>
      </c>
      <c r="O275" s="126">
        <v>4567.68</v>
      </c>
      <c r="P275" s="125">
        <v>0.47639484978540775</v>
      </c>
      <c r="Q275" s="17">
        <v>1236.0</v>
      </c>
      <c r="R275" s="102">
        <v>1.0097087378640777</v>
      </c>
      <c r="S275" s="101">
        <v>7.07540076335877</v>
      </c>
      <c r="T275" s="17" t="s">
        <v>512</v>
      </c>
      <c r="U275" s="105"/>
      <c r="V275" s="105"/>
      <c r="W275" s="105"/>
      <c r="X275" s="105"/>
      <c r="Y275" s="105"/>
      <c r="Z275" s="105"/>
    </row>
    <row r="276" ht="15.75" customHeight="1">
      <c r="A276" s="105" t="s">
        <v>642</v>
      </c>
      <c r="B276" s="17" t="s">
        <v>643</v>
      </c>
      <c r="C276" s="17" t="s">
        <v>51</v>
      </c>
      <c r="D276" s="17" t="s">
        <v>641</v>
      </c>
      <c r="E276" s="17" t="s">
        <v>309</v>
      </c>
      <c r="F276" s="106">
        <v>3076.1499999999955</v>
      </c>
      <c r="G276" s="106">
        <v>2723.149999999997</v>
      </c>
      <c r="H276" s="17">
        <v>1248.0</v>
      </c>
      <c r="I276" s="17">
        <v>385.0</v>
      </c>
      <c r="J276" s="125">
        <v>0.30849358974358976</v>
      </c>
      <c r="K276" s="125">
        <v>0.11475383190026467</v>
      </c>
      <c r="L276" s="101">
        <v>6.99</v>
      </c>
      <c r="M276" s="101">
        <v>3.66</v>
      </c>
      <c r="N276" s="126">
        <v>9971.519999999986</v>
      </c>
      <c r="O276" s="126">
        <v>4567.68</v>
      </c>
      <c r="P276" s="125">
        <v>0.47639484978540775</v>
      </c>
      <c r="Q276" s="17">
        <v>1236.0</v>
      </c>
      <c r="R276" s="102">
        <v>1.0097087378640777</v>
      </c>
      <c r="S276" s="101">
        <v>7.073116883116875</v>
      </c>
      <c r="T276" s="17" t="s">
        <v>512</v>
      </c>
      <c r="U276" s="105"/>
      <c r="V276" s="105"/>
      <c r="W276" s="105"/>
      <c r="X276" s="105"/>
      <c r="Y276" s="105"/>
      <c r="Z276" s="105"/>
    </row>
    <row r="277" ht="15.75" customHeight="1">
      <c r="A277" s="105" t="s">
        <v>644</v>
      </c>
      <c r="B277" s="17" t="s">
        <v>645</v>
      </c>
      <c r="C277" s="17" t="s">
        <v>47</v>
      </c>
      <c r="D277" s="17" t="s">
        <v>641</v>
      </c>
      <c r="E277" s="17" t="s">
        <v>309</v>
      </c>
      <c r="F277" s="106">
        <v>8555.110000000002</v>
      </c>
      <c r="G277" s="106">
        <v>7530.31</v>
      </c>
      <c r="H277" s="17">
        <v>1860.0</v>
      </c>
      <c r="I277" s="17">
        <v>1389.0</v>
      </c>
      <c r="J277" s="125">
        <v>0.7467741935483871</v>
      </c>
      <c r="K277" s="125">
        <v>0.11978805649489044</v>
      </c>
      <c r="L277" s="101">
        <v>4.99</v>
      </c>
      <c r="M277" s="101">
        <v>2.64</v>
      </c>
      <c r="N277" s="126">
        <v>11456.086825053999</v>
      </c>
      <c r="O277" s="126">
        <v>4910.400000000001</v>
      </c>
      <c r="P277" s="125">
        <v>0.47094188376753504</v>
      </c>
      <c r="Q277" s="17">
        <v>1872.0</v>
      </c>
      <c r="R277" s="102">
        <v>0.9935897435897436</v>
      </c>
      <c r="S277" s="101">
        <v>5.421389488840893</v>
      </c>
      <c r="T277" s="17" t="s">
        <v>127</v>
      </c>
      <c r="U277" s="105"/>
      <c r="V277" s="105"/>
      <c r="W277" s="105"/>
      <c r="X277" s="105"/>
      <c r="Y277" s="105"/>
      <c r="Z277" s="105"/>
    </row>
    <row r="278" ht="15.75" customHeight="1">
      <c r="A278" s="105" t="s">
        <v>646</v>
      </c>
      <c r="B278" s="17" t="s">
        <v>647</v>
      </c>
      <c r="C278" s="17" t="s">
        <v>52</v>
      </c>
      <c r="D278" s="17" t="s">
        <v>648</v>
      </c>
      <c r="E278" s="17" t="s">
        <v>309</v>
      </c>
      <c r="F278" s="106">
        <v>5015.920000000002</v>
      </c>
      <c r="G278" s="106">
        <v>4412.720000000003</v>
      </c>
      <c r="H278" s="17">
        <v>5796.0</v>
      </c>
      <c r="I278" s="17">
        <v>1408.0</v>
      </c>
      <c r="J278" s="125">
        <v>0.24292615596963424</v>
      </c>
      <c r="K278" s="125">
        <v>0.12025710138917656</v>
      </c>
      <c r="L278" s="101">
        <v>2.99</v>
      </c>
      <c r="M278" s="101">
        <v>1.5</v>
      </c>
      <c r="N278" s="126">
        <v>20647.92068181819</v>
      </c>
      <c r="O278" s="126">
        <v>8694.0</v>
      </c>
      <c r="P278" s="125">
        <v>0.49832775919732447</v>
      </c>
      <c r="Q278" s="17">
        <v>5772.0</v>
      </c>
      <c r="R278" s="102">
        <v>1.004158004158004</v>
      </c>
      <c r="S278" s="101">
        <v>3.134034090909093</v>
      </c>
      <c r="T278" s="17" t="s">
        <v>559</v>
      </c>
      <c r="U278" s="105"/>
      <c r="V278" s="105"/>
      <c r="W278" s="105"/>
      <c r="X278" s="105"/>
      <c r="Y278" s="105"/>
      <c r="Z278" s="105"/>
    </row>
    <row r="279" ht="15.75" customHeight="1">
      <c r="A279" s="105" t="s">
        <v>649</v>
      </c>
      <c r="B279" s="17" t="s">
        <v>650</v>
      </c>
      <c r="C279" s="17" t="s">
        <v>48</v>
      </c>
      <c r="D279" s="17" t="s">
        <v>651</v>
      </c>
      <c r="E279" s="17" t="s">
        <v>309</v>
      </c>
      <c r="F279" s="106">
        <v>4568.919999999997</v>
      </c>
      <c r="G279" s="106">
        <v>4172.319999999997</v>
      </c>
      <c r="H279" s="17">
        <v>2472.0</v>
      </c>
      <c r="I279" s="17">
        <v>678.0</v>
      </c>
      <c r="J279" s="125">
        <v>0.27427184466019416</v>
      </c>
      <c r="K279" s="125">
        <v>0.08680388363114266</v>
      </c>
      <c r="L279" s="101">
        <v>6.49</v>
      </c>
      <c r="M279" s="101">
        <v>3.2</v>
      </c>
      <c r="N279" s="126">
        <v>16658.3631858407</v>
      </c>
      <c r="O279" s="126">
        <v>7910.400000000001</v>
      </c>
      <c r="P279" s="125">
        <v>0.5069337442218798</v>
      </c>
      <c r="Q279" s="17">
        <v>2520.0</v>
      </c>
      <c r="R279" s="102">
        <v>0.9809523809523809</v>
      </c>
      <c r="S279" s="101">
        <v>6.153864306784656</v>
      </c>
      <c r="T279" s="17" t="s">
        <v>95</v>
      </c>
      <c r="U279" s="105"/>
      <c r="V279" s="105"/>
      <c r="W279" s="105"/>
      <c r="X279" s="105"/>
      <c r="Y279" s="105"/>
      <c r="Z279" s="105"/>
    </row>
    <row r="280" ht="15.75" customHeight="1">
      <c r="A280" s="105" t="s">
        <v>652</v>
      </c>
      <c r="B280" s="17" t="s">
        <v>653</v>
      </c>
      <c r="C280" s="17" t="s">
        <v>49</v>
      </c>
      <c r="D280" s="17" t="s">
        <v>651</v>
      </c>
      <c r="E280" s="17" t="s">
        <v>309</v>
      </c>
      <c r="F280" s="106">
        <v>978.45</v>
      </c>
      <c r="G280" s="106">
        <v>842.8500000000004</v>
      </c>
      <c r="H280" s="17">
        <v>4944.0</v>
      </c>
      <c r="I280" s="17">
        <v>848.0</v>
      </c>
      <c r="J280" s="125">
        <v>0.1715210355987055</v>
      </c>
      <c r="K280" s="125">
        <v>0.1385865399356121</v>
      </c>
      <c r="L280" s="101">
        <v>1.0</v>
      </c>
      <c r="M280" s="101">
        <v>0.5</v>
      </c>
      <c r="N280" s="126">
        <v>5704.548113207547</v>
      </c>
      <c r="O280" s="126">
        <v>2472.0</v>
      </c>
      <c r="P280" s="125">
        <v>0.5</v>
      </c>
      <c r="Q280" s="17">
        <v>4800.0</v>
      </c>
      <c r="R280" s="102">
        <v>1.03</v>
      </c>
      <c r="S280" s="101">
        <v>0.9939268867924532</v>
      </c>
      <c r="T280" s="17" t="s">
        <v>654</v>
      </c>
      <c r="U280" s="105"/>
      <c r="V280" s="105"/>
      <c r="W280" s="105"/>
      <c r="X280" s="105"/>
      <c r="Y280" s="105"/>
      <c r="Z280" s="105"/>
    </row>
    <row r="281" ht="15.75" customHeight="1">
      <c r="A281" s="105" t="s">
        <v>655</v>
      </c>
      <c r="B281" s="17" t="s">
        <v>656</v>
      </c>
      <c r="C281" s="17" t="s">
        <v>47</v>
      </c>
      <c r="D281" s="17" t="s">
        <v>657</v>
      </c>
      <c r="E281" s="17" t="s">
        <v>309</v>
      </c>
      <c r="F281" s="106">
        <v>0.0</v>
      </c>
      <c r="G281" s="106">
        <v>0.0</v>
      </c>
      <c r="H281" s="17">
        <v>0.0</v>
      </c>
      <c r="I281" s="17">
        <v>0.0</v>
      </c>
      <c r="J281" s="125" t="s">
        <v>322</v>
      </c>
      <c r="K281" s="125" t="s">
        <v>322</v>
      </c>
      <c r="L281" s="101">
        <v>7.99</v>
      </c>
      <c r="M281" s="101">
        <v>4.35</v>
      </c>
      <c r="N281" s="126" t="s">
        <v>322</v>
      </c>
      <c r="O281" s="126">
        <v>0.0</v>
      </c>
      <c r="P281" s="125">
        <v>0.45556946182728414</v>
      </c>
      <c r="Q281" s="17">
        <v>1200.0</v>
      </c>
      <c r="R281" s="102">
        <v>0.0</v>
      </c>
      <c r="S281" s="101" t="s">
        <v>322</v>
      </c>
      <c r="T281" s="17" t="s">
        <v>75</v>
      </c>
      <c r="U281" s="105"/>
      <c r="V281" s="105"/>
      <c r="W281" s="105"/>
      <c r="X281" s="105"/>
      <c r="Y281" s="105"/>
      <c r="Z281" s="105"/>
    </row>
    <row r="282" ht="15.75" customHeight="1">
      <c r="A282" s="105" t="s">
        <v>658</v>
      </c>
      <c r="B282" s="17" t="s">
        <v>659</v>
      </c>
      <c r="C282" s="17" t="s">
        <v>47</v>
      </c>
      <c r="D282" s="17" t="s">
        <v>657</v>
      </c>
      <c r="E282" s="17" t="s">
        <v>309</v>
      </c>
      <c r="F282" s="106">
        <v>0.0</v>
      </c>
      <c r="G282" s="106">
        <v>0.0</v>
      </c>
      <c r="H282" s="17">
        <v>0.0</v>
      </c>
      <c r="I282" s="17">
        <v>0.0</v>
      </c>
      <c r="J282" s="125" t="s">
        <v>322</v>
      </c>
      <c r="K282" s="125" t="s">
        <v>322</v>
      </c>
      <c r="L282" s="101">
        <v>7.99</v>
      </c>
      <c r="M282" s="101">
        <v>4.35</v>
      </c>
      <c r="N282" s="126" t="s">
        <v>322</v>
      </c>
      <c r="O282" s="126">
        <v>0.0</v>
      </c>
      <c r="P282" s="125">
        <v>0.45556946182728414</v>
      </c>
      <c r="Q282" s="17">
        <v>1200.0</v>
      </c>
      <c r="R282" s="102">
        <v>0.0</v>
      </c>
      <c r="S282" s="101" t="s">
        <v>322</v>
      </c>
      <c r="T282" s="17" t="s">
        <v>75</v>
      </c>
      <c r="U282" s="105"/>
      <c r="V282" s="105"/>
      <c r="W282" s="105"/>
      <c r="X282" s="105"/>
      <c r="Y282" s="105"/>
      <c r="Z282" s="105"/>
    </row>
    <row r="283" ht="15.75" customHeight="1">
      <c r="A283" s="105" t="s">
        <v>660</v>
      </c>
      <c r="B283" s="17" t="s">
        <v>661</v>
      </c>
      <c r="C283" s="17" t="s">
        <v>47</v>
      </c>
      <c r="D283" s="17" t="s">
        <v>657</v>
      </c>
      <c r="E283" s="17" t="s">
        <v>309</v>
      </c>
      <c r="F283" s="106">
        <v>1659.9599999999994</v>
      </c>
      <c r="G283" s="106">
        <v>1470.3600000000004</v>
      </c>
      <c r="H283" s="17">
        <v>1200.0</v>
      </c>
      <c r="I283" s="17">
        <v>244.0</v>
      </c>
      <c r="J283" s="125">
        <v>0.20333333333333334</v>
      </c>
      <c r="K283" s="125">
        <v>0.11421961974987294</v>
      </c>
      <c r="L283" s="101">
        <v>5.99</v>
      </c>
      <c r="M283" s="101">
        <v>3.32</v>
      </c>
      <c r="N283" s="126">
        <v>8163.7377049180295</v>
      </c>
      <c r="O283" s="126">
        <v>3984.0</v>
      </c>
      <c r="P283" s="125">
        <v>0.4457429048414024</v>
      </c>
      <c r="Q283" s="17">
        <v>1200.0</v>
      </c>
      <c r="R283" s="102">
        <v>1.0</v>
      </c>
      <c r="S283" s="101">
        <v>6.026065573770493</v>
      </c>
      <c r="T283" s="17" t="s">
        <v>75</v>
      </c>
      <c r="U283" s="105"/>
      <c r="V283" s="105"/>
      <c r="W283" s="105"/>
      <c r="X283" s="105"/>
      <c r="Y283" s="105"/>
      <c r="Z283" s="105"/>
    </row>
    <row r="284" ht="15.75" customHeight="1">
      <c r="A284" s="105" t="s">
        <v>662</v>
      </c>
      <c r="B284" s="17" t="s">
        <v>663</v>
      </c>
      <c r="C284" s="17" t="s">
        <v>47</v>
      </c>
      <c r="D284" s="17" t="s">
        <v>657</v>
      </c>
      <c r="E284" s="17" t="s">
        <v>309</v>
      </c>
      <c r="F284" s="106">
        <v>5452.7099999999955</v>
      </c>
      <c r="G284" s="106">
        <v>4665.910000000002</v>
      </c>
      <c r="H284" s="17">
        <v>1848.0</v>
      </c>
      <c r="I284" s="17">
        <v>408.0</v>
      </c>
      <c r="J284" s="125">
        <v>0.22077922077922077</v>
      </c>
      <c r="K284" s="125">
        <v>0.14429522200887168</v>
      </c>
      <c r="L284" s="101">
        <v>10.99</v>
      </c>
      <c r="M284" s="101">
        <v>5.76</v>
      </c>
      <c r="N284" s="126">
        <v>24697.56882352939</v>
      </c>
      <c r="O284" s="126">
        <v>10644.48</v>
      </c>
      <c r="P284" s="125">
        <v>0.4758871701546861</v>
      </c>
      <c r="Q284" s="17">
        <v>1920.0</v>
      </c>
      <c r="R284" s="102">
        <v>0.9625</v>
      </c>
      <c r="S284" s="101">
        <v>11.436053921568632</v>
      </c>
      <c r="T284" s="17" t="s">
        <v>75</v>
      </c>
      <c r="U284" s="105"/>
      <c r="V284" s="105"/>
      <c r="W284" s="105"/>
      <c r="X284" s="105"/>
      <c r="Y284" s="105"/>
      <c r="Z284" s="105"/>
    </row>
    <row r="285" ht="15.75" customHeight="1">
      <c r="A285" s="105" t="s">
        <v>664</v>
      </c>
      <c r="B285" s="17" t="s">
        <v>665</v>
      </c>
      <c r="C285" s="17" t="s">
        <v>49</v>
      </c>
      <c r="D285" s="17" t="s">
        <v>657</v>
      </c>
      <c r="E285" s="17" t="s">
        <v>309</v>
      </c>
      <c r="F285" s="106">
        <v>2011.2800000000013</v>
      </c>
      <c r="G285" s="106">
        <v>1673.2799999999995</v>
      </c>
      <c r="H285" s="17">
        <v>2448.0</v>
      </c>
      <c r="I285" s="17">
        <v>292.0</v>
      </c>
      <c r="J285" s="125">
        <v>0.119281045751634</v>
      </c>
      <c r="K285" s="125">
        <v>0.16805218567280622</v>
      </c>
      <c r="L285" s="101">
        <v>5.99</v>
      </c>
      <c r="M285" s="101">
        <v>3.0</v>
      </c>
      <c r="N285" s="126">
        <v>16861.68986301371</v>
      </c>
      <c r="O285" s="126">
        <v>7344.0</v>
      </c>
      <c r="P285" s="125">
        <v>0.4991652754590985</v>
      </c>
      <c r="Q285" s="17">
        <v>2508.0</v>
      </c>
      <c r="R285" s="102">
        <v>0.9760765550239234</v>
      </c>
      <c r="S285" s="101">
        <v>5.730410958904108</v>
      </c>
      <c r="T285" s="17" t="s">
        <v>350</v>
      </c>
      <c r="U285" s="105"/>
      <c r="V285" s="105"/>
      <c r="W285" s="105"/>
      <c r="X285" s="105"/>
      <c r="Y285" s="105"/>
      <c r="Z285" s="105"/>
    </row>
    <row r="286" ht="15.75" customHeight="1">
      <c r="A286" s="105" t="s">
        <v>666</v>
      </c>
      <c r="B286" s="17" t="s">
        <v>667</v>
      </c>
      <c r="C286" s="17" t="s">
        <v>51</v>
      </c>
      <c r="D286" s="17" t="s">
        <v>657</v>
      </c>
      <c r="E286" s="17" t="s">
        <v>309</v>
      </c>
      <c r="F286" s="106">
        <v>2804.39</v>
      </c>
      <c r="G286" s="106">
        <v>2284.9900000000002</v>
      </c>
      <c r="H286" s="17">
        <v>912.0</v>
      </c>
      <c r="I286" s="17">
        <v>401.0</v>
      </c>
      <c r="J286" s="125">
        <v>0.43969298245614036</v>
      </c>
      <c r="K286" s="125">
        <v>0.18520961777784106</v>
      </c>
      <c r="L286" s="101">
        <v>4.99</v>
      </c>
      <c r="M286" s="101">
        <v>2.76</v>
      </c>
      <c r="N286" s="126">
        <v>6378.064039900249</v>
      </c>
      <c r="O286" s="126">
        <v>2517.12</v>
      </c>
      <c r="P286" s="125">
        <v>0.44689378757515036</v>
      </c>
      <c r="Q286" s="17">
        <v>912.0</v>
      </c>
      <c r="R286" s="102">
        <v>1.0</v>
      </c>
      <c r="S286" s="101">
        <v>5.698229426433916</v>
      </c>
      <c r="T286" s="17" t="s">
        <v>512</v>
      </c>
      <c r="U286" s="105"/>
      <c r="V286" s="105"/>
      <c r="W286" s="105"/>
      <c r="X286" s="105"/>
      <c r="Y286" s="105"/>
      <c r="Z286" s="105"/>
    </row>
    <row r="287" ht="15.75" customHeight="1">
      <c r="A287" s="105" t="s">
        <v>668</v>
      </c>
      <c r="B287" s="17" t="s">
        <v>669</v>
      </c>
      <c r="C287" s="17" t="s">
        <v>49</v>
      </c>
      <c r="D287" s="17" t="s">
        <v>657</v>
      </c>
      <c r="E287" s="17" t="s">
        <v>309</v>
      </c>
      <c r="F287" s="106">
        <v>1268.8099999999995</v>
      </c>
      <c r="G287" s="106">
        <v>1114.4100000000003</v>
      </c>
      <c r="H287" s="17">
        <v>808.0</v>
      </c>
      <c r="I287" s="17">
        <v>219.0</v>
      </c>
      <c r="J287" s="125">
        <v>0.27103960396039606</v>
      </c>
      <c r="K287" s="125">
        <v>0.12168882653825175</v>
      </c>
      <c r="L287" s="101">
        <v>4.99</v>
      </c>
      <c r="M287" s="101">
        <v>2.76</v>
      </c>
      <c r="N287" s="126">
        <v>4681.271598173514</v>
      </c>
      <c r="O287" s="126">
        <v>2230.08</v>
      </c>
      <c r="P287" s="125">
        <v>0.44689378757515036</v>
      </c>
      <c r="Q287" s="17">
        <v>800.0</v>
      </c>
      <c r="R287" s="102">
        <v>1.01</v>
      </c>
      <c r="S287" s="101">
        <v>5.0886301369863025</v>
      </c>
      <c r="T287" s="17" t="s">
        <v>344</v>
      </c>
      <c r="U287" s="105"/>
      <c r="V287" s="105"/>
      <c r="W287" s="105"/>
      <c r="X287" s="105"/>
      <c r="Y287" s="105"/>
      <c r="Z287" s="105"/>
    </row>
    <row r="288" ht="15.75" customHeight="1">
      <c r="A288" s="105" t="s">
        <v>670</v>
      </c>
      <c r="B288" s="17" t="s">
        <v>671</v>
      </c>
      <c r="C288" s="17" t="s">
        <v>49</v>
      </c>
      <c r="D288" s="17" t="s">
        <v>657</v>
      </c>
      <c r="E288" s="17" t="s">
        <v>309</v>
      </c>
      <c r="F288" s="106">
        <v>474.78000000000026</v>
      </c>
      <c r="G288" s="106">
        <v>414.7800000000001</v>
      </c>
      <c r="H288" s="17">
        <v>808.0</v>
      </c>
      <c r="I288" s="17">
        <v>82.0</v>
      </c>
      <c r="J288" s="125">
        <v>0.10148514851485149</v>
      </c>
      <c r="K288" s="125">
        <v>0.12637432073802635</v>
      </c>
      <c r="L288" s="101">
        <v>5.99</v>
      </c>
      <c r="M288" s="101">
        <v>3.32</v>
      </c>
      <c r="N288" s="126">
        <v>4678.320000000002</v>
      </c>
      <c r="O288" s="126">
        <v>2682.56</v>
      </c>
      <c r="P288" s="125">
        <v>0.4457429048414024</v>
      </c>
      <c r="Q288" s="17">
        <v>800.0</v>
      </c>
      <c r="R288" s="102">
        <v>1.01</v>
      </c>
      <c r="S288" s="101">
        <v>5.05829268292683</v>
      </c>
      <c r="T288" s="17" t="s">
        <v>344</v>
      </c>
      <c r="U288" s="105"/>
      <c r="V288" s="105"/>
      <c r="W288" s="105"/>
      <c r="X288" s="105"/>
      <c r="Y288" s="105"/>
      <c r="Z288" s="105"/>
    </row>
    <row r="289" ht="15.75" customHeight="1">
      <c r="A289" s="105" t="s">
        <v>672</v>
      </c>
      <c r="B289" s="17" t="s">
        <v>673</v>
      </c>
      <c r="C289" s="17" t="s">
        <v>49</v>
      </c>
      <c r="D289" s="17" t="s">
        <v>657</v>
      </c>
      <c r="E289" s="17" t="s">
        <v>309</v>
      </c>
      <c r="F289" s="106">
        <v>312.66</v>
      </c>
      <c r="G289" s="106">
        <v>272.66000000000014</v>
      </c>
      <c r="H289" s="17">
        <v>808.0</v>
      </c>
      <c r="I289" s="17">
        <v>54.0</v>
      </c>
      <c r="J289" s="125">
        <v>0.06683168316831684</v>
      </c>
      <c r="K289" s="125">
        <v>0.1279344975372605</v>
      </c>
      <c r="L289" s="101">
        <v>4.99</v>
      </c>
      <c r="M289" s="101">
        <v>2.76</v>
      </c>
      <c r="N289" s="126">
        <v>4678.32</v>
      </c>
      <c r="O289" s="126">
        <v>2230.08</v>
      </c>
      <c r="P289" s="125">
        <v>0.44689378757515036</v>
      </c>
      <c r="Q289" s="17">
        <v>800.0</v>
      </c>
      <c r="R289" s="102">
        <v>1.01</v>
      </c>
      <c r="S289" s="101">
        <v>5.049259259259262</v>
      </c>
      <c r="T289" s="17" t="s">
        <v>344</v>
      </c>
      <c r="U289" s="105"/>
      <c r="V289" s="105"/>
      <c r="W289" s="105"/>
      <c r="X289" s="105"/>
      <c r="Y289" s="105"/>
      <c r="Z289" s="105"/>
    </row>
    <row r="290" ht="15.75" customHeight="1">
      <c r="A290" s="105" t="s">
        <v>674</v>
      </c>
      <c r="B290" s="17" t="s">
        <v>675</v>
      </c>
      <c r="C290" s="17" t="s">
        <v>49</v>
      </c>
      <c r="D290" s="17" t="s">
        <v>657</v>
      </c>
      <c r="E290" s="17" t="s">
        <v>309</v>
      </c>
      <c r="F290" s="106">
        <v>382.14000000000016</v>
      </c>
      <c r="G290" s="106">
        <v>335.7400000000001</v>
      </c>
      <c r="H290" s="17">
        <v>1818.0</v>
      </c>
      <c r="I290" s="17">
        <v>66.0</v>
      </c>
      <c r="J290" s="125">
        <v>0.036303630363036306</v>
      </c>
      <c r="K290" s="125">
        <v>0.12142146857172764</v>
      </c>
      <c r="L290" s="101">
        <v>5.99</v>
      </c>
      <c r="M290" s="101">
        <v>3.2</v>
      </c>
      <c r="N290" s="126">
        <v>10526.220000000005</v>
      </c>
      <c r="O290" s="126">
        <v>5817.6</v>
      </c>
      <c r="P290" s="125">
        <v>0.46577629382303837</v>
      </c>
      <c r="Q290" s="17">
        <v>1800.0</v>
      </c>
      <c r="R290" s="102">
        <v>1.01</v>
      </c>
      <c r="S290" s="101">
        <v>5.086969696969699</v>
      </c>
      <c r="T290" s="17" t="s">
        <v>344</v>
      </c>
      <c r="U290" s="105"/>
      <c r="V290" s="105"/>
      <c r="W290" s="105"/>
      <c r="X290" s="105"/>
      <c r="Y290" s="105"/>
      <c r="Z290" s="105"/>
    </row>
    <row r="291" ht="15.75" customHeight="1">
      <c r="A291" s="105" t="s">
        <v>676</v>
      </c>
      <c r="B291" s="17" t="s">
        <v>677</v>
      </c>
      <c r="C291" s="17" t="s">
        <v>49</v>
      </c>
      <c r="D291" s="17" t="s">
        <v>657</v>
      </c>
      <c r="E291" s="17" t="s">
        <v>309</v>
      </c>
      <c r="F291" s="106">
        <v>220.02000000000004</v>
      </c>
      <c r="G291" s="106">
        <v>193.61999999999998</v>
      </c>
      <c r="H291" s="17">
        <v>404.0</v>
      </c>
      <c r="I291" s="17">
        <v>38.0</v>
      </c>
      <c r="J291" s="125">
        <v>0.09405940594059406</v>
      </c>
      <c r="K291" s="125">
        <v>0.11998909190073659</v>
      </c>
      <c r="L291" s="101">
        <v>5.99</v>
      </c>
      <c r="M291" s="101">
        <v>3.2</v>
      </c>
      <c r="N291" s="126">
        <v>2339.1600000000003</v>
      </c>
      <c r="O291" s="126">
        <v>1292.8000000000002</v>
      </c>
      <c r="P291" s="125">
        <v>0.46577629382303837</v>
      </c>
      <c r="Q291" s="17">
        <v>400.0</v>
      </c>
      <c r="R291" s="102">
        <v>1.01</v>
      </c>
      <c r="S291" s="101">
        <v>5.0952631578947365</v>
      </c>
      <c r="T291" s="17" t="s">
        <v>344</v>
      </c>
      <c r="U291" s="105"/>
      <c r="V291" s="105"/>
      <c r="W291" s="105"/>
      <c r="X291" s="105"/>
      <c r="Y291" s="105"/>
      <c r="Z291" s="105"/>
    </row>
    <row r="292" ht="15.75" customHeight="1">
      <c r="A292" s="105" t="s">
        <v>678</v>
      </c>
      <c r="B292" s="17" t="s">
        <v>679</v>
      </c>
      <c r="C292" s="17" t="s">
        <v>49</v>
      </c>
      <c r="D292" s="17" t="s">
        <v>657</v>
      </c>
      <c r="E292" s="17" t="s">
        <v>309</v>
      </c>
      <c r="F292" s="106">
        <v>306.8700000000001</v>
      </c>
      <c r="G292" s="106">
        <v>265.27000000000004</v>
      </c>
      <c r="H292" s="17">
        <v>606.0</v>
      </c>
      <c r="I292" s="17">
        <v>53.0</v>
      </c>
      <c r="J292" s="125">
        <v>0.08745874587458746</v>
      </c>
      <c r="K292" s="125">
        <v>0.13556229022061483</v>
      </c>
      <c r="L292" s="101">
        <v>4.99</v>
      </c>
      <c r="M292" s="101">
        <v>2.76</v>
      </c>
      <c r="N292" s="126">
        <v>3508.740000000001</v>
      </c>
      <c r="O292" s="126">
        <v>1672.56</v>
      </c>
      <c r="P292" s="125">
        <v>0.44689378757515036</v>
      </c>
      <c r="Q292" s="17">
        <v>600.0</v>
      </c>
      <c r="R292" s="102">
        <v>1.01</v>
      </c>
      <c r="S292" s="101">
        <v>5.005094339622643</v>
      </c>
      <c r="T292" s="17" t="s">
        <v>344</v>
      </c>
      <c r="U292" s="105"/>
      <c r="V292" s="105"/>
      <c r="W292" s="105"/>
      <c r="X292" s="105"/>
      <c r="Y292" s="105"/>
      <c r="Z292" s="105"/>
    </row>
    <row r="293" ht="15.75" customHeight="1">
      <c r="A293" s="105" t="s">
        <v>680</v>
      </c>
      <c r="B293" s="17" t="s">
        <v>681</v>
      </c>
      <c r="C293" s="17" t="s">
        <v>47</v>
      </c>
      <c r="D293" s="17" t="s">
        <v>657</v>
      </c>
      <c r="E293" s="17" t="s">
        <v>309</v>
      </c>
      <c r="F293" s="106">
        <v>16566.649999999994</v>
      </c>
      <c r="G293" s="106">
        <v>14916.150000000001</v>
      </c>
      <c r="H293" s="17">
        <v>6996.0</v>
      </c>
      <c r="I293" s="17">
        <v>3780.0</v>
      </c>
      <c r="J293" s="125">
        <v>0.5403087478559176</v>
      </c>
      <c r="K293" s="125">
        <v>0.0996278668288395</v>
      </c>
      <c r="L293" s="101">
        <v>3.69</v>
      </c>
      <c r="M293" s="101">
        <v>1.93</v>
      </c>
      <c r="N293" s="126">
        <v>30661.450634920624</v>
      </c>
      <c r="O293" s="126">
        <v>13502.279999999999</v>
      </c>
      <c r="P293" s="125">
        <v>0.47696476964769646</v>
      </c>
      <c r="Q293" s="17">
        <v>6960.0</v>
      </c>
      <c r="R293" s="102">
        <v>1.0051724137931035</v>
      </c>
      <c r="S293" s="101">
        <v>3.946071428571429</v>
      </c>
      <c r="T293" s="17" t="s">
        <v>75</v>
      </c>
      <c r="U293" s="105"/>
      <c r="V293" s="105"/>
      <c r="W293" s="105"/>
      <c r="X293" s="105"/>
      <c r="Y293" s="105"/>
      <c r="Z293" s="105"/>
    </row>
    <row r="294" ht="15.75" customHeight="1">
      <c r="A294" s="105" t="s">
        <v>682</v>
      </c>
      <c r="B294" s="17" t="s">
        <v>683</v>
      </c>
      <c r="C294" s="17" t="s">
        <v>47</v>
      </c>
      <c r="D294" s="17" t="s">
        <v>657</v>
      </c>
      <c r="E294" s="17" t="s">
        <v>309</v>
      </c>
      <c r="F294" s="106">
        <v>3230.260000000003</v>
      </c>
      <c r="G294" s="106">
        <v>2899.260000000003</v>
      </c>
      <c r="H294" s="17">
        <v>2148.0</v>
      </c>
      <c r="I294" s="17">
        <v>744.0</v>
      </c>
      <c r="J294" s="125">
        <v>0.3463687150837989</v>
      </c>
      <c r="K294" s="125">
        <v>0.10246853194479688</v>
      </c>
      <c r="L294" s="101">
        <v>3.69</v>
      </c>
      <c r="M294" s="101">
        <v>1.93</v>
      </c>
      <c r="N294" s="126">
        <v>9326.07322580646</v>
      </c>
      <c r="O294" s="126">
        <v>4145.639999999999</v>
      </c>
      <c r="P294" s="125">
        <v>0.47696476964769646</v>
      </c>
      <c r="Q294" s="17">
        <v>2160.0</v>
      </c>
      <c r="R294" s="102">
        <v>0.9944444444444445</v>
      </c>
      <c r="S294" s="101">
        <v>3.8968548387096815</v>
      </c>
      <c r="T294" s="17" t="s">
        <v>75</v>
      </c>
      <c r="U294" s="105"/>
      <c r="V294" s="105"/>
      <c r="W294" s="105"/>
      <c r="X294" s="105"/>
      <c r="Y294" s="105"/>
      <c r="Z294" s="105"/>
    </row>
    <row r="295" ht="15.75" customHeight="1">
      <c r="A295" s="105" t="s">
        <v>684</v>
      </c>
      <c r="B295" s="17" t="s">
        <v>685</v>
      </c>
      <c r="C295" s="17" t="s">
        <v>49</v>
      </c>
      <c r="D295" s="17" t="s">
        <v>657</v>
      </c>
      <c r="E295" s="17" t="s">
        <v>309</v>
      </c>
      <c r="F295" s="106">
        <v>3270.5399999999995</v>
      </c>
      <c r="G295" s="106">
        <v>2646.5399999999995</v>
      </c>
      <c r="H295" s="17">
        <v>900.0</v>
      </c>
      <c r="I295" s="17">
        <v>546.0</v>
      </c>
      <c r="J295" s="125">
        <v>0.6066666666666667</v>
      </c>
      <c r="K295" s="125">
        <v>0.19079418077748633</v>
      </c>
      <c r="L295" s="101">
        <v>4.49</v>
      </c>
      <c r="M295" s="101">
        <v>2.44</v>
      </c>
      <c r="N295" s="126">
        <v>5390.999999999999</v>
      </c>
      <c r="O295" s="126">
        <v>2196.0</v>
      </c>
      <c r="P295" s="125">
        <v>0.4565701559020045</v>
      </c>
      <c r="Q295" s="17">
        <v>900.0</v>
      </c>
      <c r="R295" s="102">
        <v>1.0</v>
      </c>
      <c r="S295" s="101">
        <v>4.847142857142856</v>
      </c>
      <c r="T295" s="17" t="s">
        <v>654</v>
      </c>
      <c r="U295" s="105"/>
      <c r="V295" s="105"/>
      <c r="W295" s="105"/>
      <c r="X295" s="105"/>
      <c r="Y295" s="105"/>
      <c r="Z295" s="105"/>
    </row>
    <row r="296" ht="15.75" customHeight="1">
      <c r="A296" s="105" t="s">
        <v>686</v>
      </c>
      <c r="B296" s="17" t="s">
        <v>687</v>
      </c>
      <c r="C296" s="17" t="s">
        <v>49</v>
      </c>
      <c r="D296" s="17" t="s">
        <v>657</v>
      </c>
      <c r="E296" s="17" t="s">
        <v>309</v>
      </c>
      <c r="F296" s="106">
        <v>1403.3600000000008</v>
      </c>
      <c r="G296" s="106">
        <v>1171.56</v>
      </c>
      <c r="H296" s="17">
        <v>2448.0</v>
      </c>
      <c r="I296" s="17">
        <v>204.0</v>
      </c>
      <c r="J296" s="125">
        <v>0.08333333333333333</v>
      </c>
      <c r="K296" s="125">
        <v>0.16517500855090694</v>
      </c>
      <c r="L296" s="101">
        <v>5.99</v>
      </c>
      <c r="M296" s="101">
        <v>3.0</v>
      </c>
      <c r="N296" s="126">
        <v>16840.32000000001</v>
      </c>
      <c r="O296" s="126">
        <v>7344.0</v>
      </c>
      <c r="P296" s="125">
        <v>0.4991652754590985</v>
      </c>
      <c r="Q296" s="17">
        <v>2508.0</v>
      </c>
      <c r="R296" s="102">
        <v>0.9760765550239234</v>
      </c>
      <c r="S296" s="101">
        <v>5.7429411764705875</v>
      </c>
      <c r="T296" s="17" t="s">
        <v>350</v>
      </c>
      <c r="U296" s="105"/>
      <c r="V296" s="105"/>
      <c r="W296" s="105"/>
      <c r="X296" s="105"/>
      <c r="Y296" s="105"/>
      <c r="Z296" s="105"/>
    </row>
    <row r="297" ht="15.75" customHeight="1">
      <c r="A297" s="105" t="s">
        <v>688</v>
      </c>
      <c r="B297" s="17" t="s">
        <v>689</v>
      </c>
      <c r="C297" s="17" t="s">
        <v>49</v>
      </c>
      <c r="D297" s="17" t="s">
        <v>657</v>
      </c>
      <c r="E297" s="17" t="s">
        <v>309</v>
      </c>
      <c r="F297" s="106">
        <v>1572.7200000000014</v>
      </c>
      <c r="G297" s="106">
        <v>1302.3199999999993</v>
      </c>
      <c r="H297" s="17">
        <v>2448.0</v>
      </c>
      <c r="I297" s="17">
        <v>228.0</v>
      </c>
      <c r="J297" s="125">
        <v>0.09313725490196079</v>
      </c>
      <c r="K297" s="125">
        <v>0.17193143089679153</v>
      </c>
      <c r="L297" s="101">
        <v>5.99</v>
      </c>
      <c r="M297" s="101">
        <v>3.0</v>
      </c>
      <c r="N297" s="126">
        <v>16886.04631578949</v>
      </c>
      <c r="O297" s="126">
        <v>7344.0</v>
      </c>
      <c r="P297" s="125">
        <v>0.4991652754590985</v>
      </c>
      <c r="Q297" s="17">
        <v>2508.0</v>
      </c>
      <c r="R297" s="102">
        <v>0.9760765550239234</v>
      </c>
      <c r="S297" s="101">
        <v>5.7119298245614</v>
      </c>
      <c r="T297" s="17" t="s">
        <v>350</v>
      </c>
      <c r="U297" s="105"/>
      <c r="V297" s="105"/>
      <c r="W297" s="105"/>
      <c r="X297" s="105"/>
      <c r="Y297" s="105"/>
      <c r="Z297" s="105"/>
    </row>
    <row r="298" ht="15.75" customHeight="1">
      <c r="A298" s="105" t="s">
        <v>690</v>
      </c>
      <c r="B298" s="17" t="s">
        <v>691</v>
      </c>
      <c r="C298" s="17" t="s">
        <v>49</v>
      </c>
      <c r="D298" s="17" t="s">
        <v>657</v>
      </c>
      <c r="E298" s="17" t="s">
        <v>309</v>
      </c>
      <c r="F298" s="106">
        <v>689.6100000000002</v>
      </c>
      <c r="G298" s="106">
        <v>618.2100000000004</v>
      </c>
      <c r="H298" s="17">
        <v>772.0</v>
      </c>
      <c r="I298" s="17">
        <v>309.0</v>
      </c>
      <c r="J298" s="125">
        <v>0.40025906735751293</v>
      </c>
      <c r="K298" s="125">
        <v>0.10353678165919844</v>
      </c>
      <c r="L298" s="101">
        <v>1.99</v>
      </c>
      <c r="M298" s="101">
        <v>1.1</v>
      </c>
      <c r="N298" s="126">
        <v>1722.909126213593</v>
      </c>
      <c r="O298" s="126">
        <v>849.2</v>
      </c>
      <c r="P298" s="125">
        <v>0.44723618090452255</v>
      </c>
      <c r="Q298" s="17">
        <v>792.0</v>
      </c>
      <c r="R298" s="102">
        <v>0.9747474747474747</v>
      </c>
      <c r="S298" s="101">
        <v>2.0006796116504866</v>
      </c>
      <c r="T298" s="17" t="s">
        <v>654</v>
      </c>
      <c r="U298" s="105"/>
      <c r="V298" s="105"/>
      <c r="W298" s="105"/>
      <c r="X298" s="105"/>
      <c r="Y298" s="105"/>
      <c r="Z298" s="105"/>
    </row>
    <row r="299" ht="15.75" customHeight="1">
      <c r="A299" s="105" t="s">
        <v>692</v>
      </c>
      <c r="B299" s="17" t="s">
        <v>693</v>
      </c>
      <c r="C299" s="17" t="s">
        <v>49</v>
      </c>
      <c r="D299" s="17" t="s">
        <v>657</v>
      </c>
      <c r="E299" s="17" t="s">
        <v>309</v>
      </c>
      <c r="F299" s="106">
        <v>1508.7699999999993</v>
      </c>
      <c r="G299" s="106">
        <v>1347.3700000000008</v>
      </c>
      <c r="H299" s="17">
        <v>3088.0</v>
      </c>
      <c r="I299" s="17">
        <v>673.0</v>
      </c>
      <c r="J299" s="125">
        <v>0.21794041450777202</v>
      </c>
      <c r="K299" s="125">
        <v>0.10697455543256995</v>
      </c>
      <c r="L299" s="101">
        <v>1.99</v>
      </c>
      <c r="M299" s="101">
        <v>1.1</v>
      </c>
      <c r="N299" s="126">
        <v>6922.855512630012</v>
      </c>
      <c r="O299" s="126">
        <v>3396.8</v>
      </c>
      <c r="P299" s="125">
        <v>0.44723618090452255</v>
      </c>
      <c r="Q299" s="17">
        <v>3168.0</v>
      </c>
      <c r="R299" s="102">
        <v>0.9747474747474747</v>
      </c>
      <c r="S299" s="101">
        <v>2.002035661218426</v>
      </c>
      <c r="T299" s="17" t="s">
        <v>654</v>
      </c>
      <c r="U299" s="105"/>
      <c r="V299" s="105"/>
      <c r="W299" s="105"/>
      <c r="X299" s="105"/>
      <c r="Y299" s="105"/>
      <c r="Z299" s="105"/>
    </row>
    <row r="300" ht="15.75" customHeight="1">
      <c r="A300" s="105" t="s">
        <v>694</v>
      </c>
      <c r="B300" s="17" t="s">
        <v>695</v>
      </c>
      <c r="C300" s="17" t="s">
        <v>49</v>
      </c>
      <c r="D300" s="17" t="s">
        <v>657</v>
      </c>
      <c r="E300" s="17" t="s">
        <v>309</v>
      </c>
      <c r="F300" s="106">
        <v>1539.38</v>
      </c>
      <c r="G300" s="106">
        <v>1382.1800000000012</v>
      </c>
      <c r="H300" s="17">
        <v>3860.0</v>
      </c>
      <c r="I300" s="17">
        <v>692.0</v>
      </c>
      <c r="J300" s="125">
        <v>0.17927461139896372</v>
      </c>
      <c r="K300" s="125">
        <v>0.10211903493614238</v>
      </c>
      <c r="L300" s="101">
        <v>1.99</v>
      </c>
      <c r="M300" s="101">
        <v>1.1</v>
      </c>
      <c r="N300" s="126">
        <v>8586.715028901734</v>
      </c>
      <c r="O300" s="126">
        <v>4246.0</v>
      </c>
      <c r="P300" s="125">
        <v>0.44723618090452255</v>
      </c>
      <c r="Q300" s="17">
        <v>3960.0</v>
      </c>
      <c r="R300" s="102">
        <v>0.9747474747474747</v>
      </c>
      <c r="S300" s="101">
        <v>1.9973699421965336</v>
      </c>
      <c r="T300" s="17" t="s">
        <v>654</v>
      </c>
      <c r="U300" s="105"/>
      <c r="V300" s="105"/>
      <c r="W300" s="105"/>
      <c r="X300" s="105"/>
      <c r="Y300" s="105"/>
      <c r="Z300" s="105"/>
    </row>
    <row r="301" ht="15.75" customHeight="1">
      <c r="A301" s="105" t="s">
        <v>696</v>
      </c>
      <c r="B301" s="17" t="s">
        <v>697</v>
      </c>
      <c r="C301" s="17" t="s">
        <v>49</v>
      </c>
      <c r="D301" s="17" t="s">
        <v>657</v>
      </c>
      <c r="E301" s="17" t="s">
        <v>309</v>
      </c>
      <c r="F301" s="106">
        <v>1074.0100000000002</v>
      </c>
      <c r="G301" s="106">
        <v>941.7100000000007</v>
      </c>
      <c r="H301" s="17">
        <v>1764.0</v>
      </c>
      <c r="I301" s="17">
        <v>469.0</v>
      </c>
      <c r="J301" s="125">
        <v>0.26587301587301587</v>
      </c>
      <c r="K301" s="125">
        <v>0.12318321058463089</v>
      </c>
      <c r="L301" s="101">
        <v>1.99</v>
      </c>
      <c r="M301" s="101">
        <v>1.1</v>
      </c>
      <c r="N301" s="126">
        <v>4039.560000000001</v>
      </c>
      <c r="O301" s="126">
        <v>1940.4</v>
      </c>
      <c r="P301" s="125">
        <v>0.44723618090452255</v>
      </c>
      <c r="Q301" s="17">
        <v>1776.0</v>
      </c>
      <c r="R301" s="102">
        <v>0.9932432432432432</v>
      </c>
      <c r="S301" s="101">
        <v>2.0079104477611955</v>
      </c>
      <c r="T301" s="17" t="s">
        <v>654</v>
      </c>
      <c r="U301" s="105"/>
      <c r="V301" s="105"/>
      <c r="W301" s="105"/>
      <c r="X301" s="105"/>
      <c r="Y301" s="105"/>
      <c r="Z301" s="105"/>
    </row>
    <row r="302" ht="15.75" customHeight="1">
      <c r="A302" s="105" t="s">
        <v>698</v>
      </c>
      <c r="B302" s="17" t="s">
        <v>699</v>
      </c>
      <c r="C302" s="17" t="s">
        <v>49</v>
      </c>
      <c r="D302" s="17" t="s">
        <v>657</v>
      </c>
      <c r="E302" s="17" t="s">
        <v>309</v>
      </c>
      <c r="F302" s="106">
        <v>1394.6100000000001</v>
      </c>
      <c r="G302" s="106">
        <v>1218.210000000001</v>
      </c>
      <c r="H302" s="17">
        <v>1764.0</v>
      </c>
      <c r="I302" s="17">
        <v>609.0</v>
      </c>
      <c r="J302" s="125">
        <v>0.34523809523809523</v>
      </c>
      <c r="K302" s="125">
        <v>0.12648697485318416</v>
      </c>
      <c r="L302" s="101">
        <v>1.99</v>
      </c>
      <c r="M302" s="101">
        <v>1.1</v>
      </c>
      <c r="N302" s="126">
        <v>4039.56</v>
      </c>
      <c r="O302" s="126">
        <v>1940.4</v>
      </c>
      <c r="P302" s="125">
        <v>0.44723618090452255</v>
      </c>
      <c r="Q302" s="17">
        <v>1776.0</v>
      </c>
      <c r="R302" s="102">
        <v>0.9932432432432432</v>
      </c>
      <c r="S302" s="101">
        <v>2.0003448275862086</v>
      </c>
      <c r="T302" s="17" t="s">
        <v>654</v>
      </c>
      <c r="U302" s="105"/>
      <c r="V302" s="105"/>
      <c r="W302" s="105"/>
      <c r="X302" s="105"/>
      <c r="Y302" s="105"/>
      <c r="Z302" s="105"/>
    </row>
    <row r="303" ht="15.75" customHeight="1">
      <c r="A303" s="105" t="s">
        <v>700</v>
      </c>
      <c r="B303" s="17" t="s">
        <v>701</v>
      </c>
      <c r="C303" s="17" t="s">
        <v>49</v>
      </c>
      <c r="D303" s="17" t="s">
        <v>657</v>
      </c>
      <c r="E303" s="17" t="s">
        <v>309</v>
      </c>
      <c r="F303" s="106">
        <v>901.1100000000002</v>
      </c>
      <c r="G303" s="106">
        <v>790.4100000000008</v>
      </c>
      <c r="H303" s="17">
        <v>1764.0</v>
      </c>
      <c r="I303" s="17">
        <v>394.0</v>
      </c>
      <c r="J303" s="125">
        <v>0.2233560090702948</v>
      </c>
      <c r="K303" s="125">
        <v>0.12284848686619776</v>
      </c>
      <c r="L303" s="101">
        <v>1.99</v>
      </c>
      <c r="M303" s="101">
        <v>1.1</v>
      </c>
      <c r="N303" s="126">
        <v>4034.411269035534</v>
      </c>
      <c r="O303" s="126">
        <v>1940.4</v>
      </c>
      <c r="P303" s="125">
        <v>0.44723618090452255</v>
      </c>
      <c r="Q303" s="17">
        <v>1776.0</v>
      </c>
      <c r="R303" s="102">
        <v>0.9932432432432432</v>
      </c>
      <c r="S303" s="101">
        <v>2.0061167512690377</v>
      </c>
      <c r="T303" s="17" t="s">
        <v>654</v>
      </c>
      <c r="U303" s="105"/>
      <c r="V303" s="105"/>
      <c r="W303" s="105"/>
      <c r="X303" s="105"/>
      <c r="Y303" s="105"/>
      <c r="Z303" s="105"/>
    </row>
    <row r="304" ht="15.75" customHeight="1">
      <c r="A304" s="105" t="s">
        <v>702</v>
      </c>
      <c r="B304" s="17" t="s">
        <v>703</v>
      </c>
      <c r="C304" s="17" t="s">
        <v>49</v>
      </c>
      <c r="D304" s="17" t="s">
        <v>657</v>
      </c>
      <c r="E304" s="17" t="s">
        <v>309</v>
      </c>
      <c r="F304" s="106">
        <v>8312.789999999977</v>
      </c>
      <c r="G304" s="106">
        <v>7245.5899999999965</v>
      </c>
      <c r="H304" s="17">
        <v>2652.0</v>
      </c>
      <c r="I304" s="17">
        <v>1436.0</v>
      </c>
      <c r="J304" s="125">
        <v>0.5414781297134238</v>
      </c>
      <c r="K304" s="125">
        <v>0.12838048356809006</v>
      </c>
      <c r="L304" s="101">
        <v>4.99</v>
      </c>
      <c r="M304" s="101">
        <v>2.42</v>
      </c>
      <c r="N304" s="126">
        <v>15352.03278551528</v>
      </c>
      <c r="O304" s="126">
        <v>6417.84</v>
      </c>
      <c r="P304" s="125">
        <v>0.5150300601202406</v>
      </c>
      <c r="Q304" s="17">
        <v>2640.0</v>
      </c>
      <c r="R304" s="102">
        <v>1.0045454545454546</v>
      </c>
      <c r="S304" s="101">
        <v>5.045675487465179</v>
      </c>
      <c r="T304" s="17" t="s">
        <v>344</v>
      </c>
      <c r="U304" s="105"/>
      <c r="V304" s="105"/>
      <c r="W304" s="105"/>
      <c r="X304" s="105"/>
      <c r="Y304" s="105"/>
      <c r="Z304" s="105"/>
    </row>
    <row r="305" ht="15.75" customHeight="1">
      <c r="A305" s="105" t="s">
        <v>704</v>
      </c>
      <c r="B305" s="17" t="s">
        <v>705</v>
      </c>
      <c r="C305" s="17" t="s">
        <v>49</v>
      </c>
      <c r="D305" s="17" t="s">
        <v>657</v>
      </c>
      <c r="E305" s="17" t="s">
        <v>309</v>
      </c>
      <c r="F305" s="106">
        <v>17683.18999999999</v>
      </c>
      <c r="G305" s="106">
        <v>15569.589999999993</v>
      </c>
      <c r="H305" s="17">
        <v>6285.0</v>
      </c>
      <c r="I305" s="17">
        <v>2231.0</v>
      </c>
      <c r="J305" s="125">
        <v>0.35497215592680986</v>
      </c>
      <c r="K305" s="125">
        <v>0.11952594526213878</v>
      </c>
      <c r="L305" s="101">
        <v>7.49</v>
      </c>
      <c r="M305" s="101">
        <v>3.93</v>
      </c>
      <c r="N305" s="126">
        <v>49815.71006275211</v>
      </c>
      <c r="O305" s="126">
        <v>24700.05</v>
      </c>
      <c r="P305" s="125">
        <v>0.4753004005340454</v>
      </c>
      <c r="Q305" s="17">
        <v>6360.0</v>
      </c>
      <c r="R305" s="102">
        <v>0.9882075471698113</v>
      </c>
      <c r="S305" s="101">
        <v>6.9787494397131296</v>
      </c>
      <c r="T305" s="17" t="s">
        <v>654</v>
      </c>
      <c r="U305" s="105"/>
      <c r="V305" s="105"/>
      <c r="W305" s="105"/>
      <c r="X305" s="105"/>
      <c r="Y305" s="105"/>
      <c r="Z305" s="105"/>
    </row>
    <row r="306" ht="15.75" customHeight="1">
      <c r="A306" s="105" t="s">
        <v>706</v>
      </c>
      <c r="B306" s="17" t="s">
        <v>707</v>
      </c>
      <c r="C306" s="17" t="s">
        <v>49</v>
      </c>
      <c r="D306" s="17" t="s">
        <v>657</v>
      </c>
      <c r="E306" s="17" t="s">
        <v>309</v>
      </c>
      <c r="F306" s="106">
        <v>22824.29999999999</v>
      </c>
      <c r="G306" s="106">
        <v>19869.099999999995</v>
      </c>
      <c r="H306" s="17">
        <v>13836.0</v>
      </c>
      <c r="I306" s="17">
        <v>4005.0</v>
      </c>
      <c r="J306" s="125">
        <v>0.2894622723330442</v>
      </c>
      <c r="K306" s="125">
        <v>0.1294760408862482</v>
      </c>
      <c r="L306" s="101">
        <v>4.49</v>
      </c>
      <c r="M306" s="101">
        <v>2.44</v>
      </c>
      <c r="N306" s="126">
        <v>78850.69033707862</v>
      </c>
      <c r="O306" s="126">
        <v>33759.84</v>
      </c>
      <c r="P306" s="125">
        <v>0.4565701559020045</v>
      </c>
      <c r="Q306" s="17">
        <v>13800.0</v>
      </c>
      <c r="R306" s="102">
        <v>1.0026086956521738</v>
      </c>
      <c r="S306" s="101">
        <v>4.96107365792759</v>
      </c>
      <c r="T306" s="17" t="s">
        <v>654</v>
      </c>
      <c r="U306" s="105"/>
      <c r="V306" s="105"/>
      <c r="W306" s="105"/>
      <c r="X306" s="105"/>
      <c r="Y306" s="105"/>
      <c r="Z306" s="105"/>
    </row>
    <row r="307" ht="15.75" customHeight="1">
      <c r="A307" s="105" t="s">
        <v>708</v>
      </c>
      <c r="B307" s="17" t="s">
        <v>709</v>
      </c>
      <c r="C307" s="17" t="s">
        <v>47</v>
      </c>
      <c r="D307" s="17" t="s">
        <v>657</v>
      </c>
      <c r="E307" s="17" t="s">
        <v>309</v>
      </c>
      <c r="F307" s="106">
        <v>10572.789999999986</v>
      </c>
      <c r="G307" s="106">
        <v>9411.259999999995</v>
      </c>
      <c r="H307" s="17">
        <v>14928.0</v>
      </c>
      <c r="I307" s="17">
        <v>3641.0</v>
      </c>
      <c r="J307" s="125">
        <v>0.24390407288317256</v>
      </c>
      <c r="K307" s="125">
        <v>0.10986031123289053</v>
      </c>
      <c r="L307" s="101">
        <v>2.49</v>
      </c>
      <c r="M307" s="101">
        <v>1.22</v>
      </c>
      <c r="N307" s="126">
        <v>43348.14861851134</v>
      </c>
      <c r="O307" s="126">
        <v>18212.16</v>
      </c>
      <c r="P307" s="125">
        <v>0.5100401606425703</v>
      </c>
      <c r="Q307" s="17">
        <v>14688.0</v>
      </c>
      <c r="R307" s="102">
        <v>1.0163398692810457</v>
      </c>
      <c r="S307" s="101">
        <v>2.5848008788794274</v>
      </c>
      <c r="T307" s="17" t="s">
        <v>75</v>
      </c>
      <c r="U307" s="105"/>
      <c r="V307" s="105"/>
      <c r="W307" s="105"/>
      <c r="X307" s="105"/>
      <c r="Y307" s="105"/>
      <c r="Z307" s="105"/>
    </row>
    <row r="308" ht="15.75" customHeight="1">
      <c r="A308" s="105" t="s">
        <v>710</v>
      </c>
      <c r="B308" s="17" t="s">
        <v>711</v>
      </c>
      <c r="C308" s="17" t="s">
        <v>49</v>
      </c>
      <c r="D308" s="17" t="s">
        <v>657</v>
      </c>
      <c r="E308" s="17" t="s">
        <v>309</v>
      </c>
      <c r="F308" s="106">
        <v>8127.709999999997</v>
      </c>
      <c r="G308" s="106">
        <v>7117.809999999999</v>
      </c>
      <c r="H308" s="17">
        <v>9816.0</v>
      </c>
      <c r="I308" s="17">
        <v>2329.0</v>
      </c>
      <c r="J308" s="125">
        <v>0.23726568867155665</v>
      </c>
      <c r="K308" s="125">
        <v>0.12425394114701427</v>
      </c>
      <c r="L308" s="101">
        <v>2.99</v>
      </c>
      <c r="M308" s="101">
        <v>1.49</v>
      </c>
      <c r="N308" s="126">
        <v>34255.732657793036</v>
      </c>
      <c r="O308" s="126">
        <v>14625.84</v>
      </c>
      <c r="P308" s="125">
        <v>0.5016722408026756</v>
      </c>
      <c r="Q308" s="17">
        <v>9888.0</v>
      </c>
      <c r="R308" s="102">
        <v>0.9927184466019418</v>
      </c>
      <c r="S308" s="101">
        <v>3.056165736367539</v>
      </c>
      <c r="T308" s="17" t="s">
        <v>654</v>
      </c>
      <c r="U308" s="105"/>
      <c r="V308" s="105"/>
      <c r="W308" s="105"/>
      <c r="X308" s="105"/>
      <c r="Y308" s="105"/>
      <c r="Z308" s="105"/>
    </row>
    <row r="309" ht="15.75" customHeight="1">
      <c r="A309" s="105" t="s">
        <v>712</v>
      </c>
      <c r="B309" s="17" t="s">
        <v>713</v>
      </c>
      <c r="C309" s="17" t="s">
        <v>49</v>
      </c>
      <c r="D309" s="17" t="s">
        <v>657</v>
      </c>
      <c r="E309" s="17" t="s">
        <v>309</v>
      </c>
      <c r="F309" s="106">
        <v>10198.509999999997</v>
      </c>
      <c r="G309" s="106">
        <v>6414.399999999999</v>
      </c>
      <c r="H309" s="17">
        <v>1872.0</v>
      </c>
      <c r="I309" s="17">
        <v>3138.0</v>
      </c>
      <c r="J309" s="125">
        <v>1.6762820512820513</v>
      </c>
      <c r="K309" s="125">
        <v>0.37104537819740324</v>
      </c>
      <c r="L309" s="101">
        <v>2.49</v>
      </c>
      <c r="M309" s="101">
        <v>1.25</v>
      </c>
      <c r="N309" s="126">
        <v>6084.005965583172</v>
      </c>
      <c r="O309" s="126">
        <v>2340.0</v>
      </c>
      <c r="P309" s="125">
        <v>0.497991967871486</v>
      </c>
      <c r="Q309" s="17">
        <v>1872.0</v>
      </c>
      <c r="R309" s="102">
        <v>1.0</v>
      </c>
      <c r="S309" s="101">
        <v>2.0441045251752703</v>
      </c>
      <c r="T309" s="17" t="s">
        <v>654</v>
      </c>
      <c r="U309" s="105"/>
      <c r="V309" s="105"/>
      <c r="W309" s="105"/>
      <c r="X309" s="105"/>
      <c r="Y309" s="105"/>
      <c r="Z309" s="105"/>
    </row>
    <row r="310" ht="15.75" customHeight="1">
      <c r="A310" s="105" t="s">
        <v>714</v>
      </c>
      <c r="B310" s="17" t="s">
        <v>715</v>
      </c>
      <c r="C310" s="17" t="s">
        <v>47</v>
      </c>
      <c r="D310" s="17" t="s">
        <v>657</v>
      </c>
      <c r="E310" s="17" t="s">
        <v>309</v>
      </c>
      <c r="F310" s="106">
        <v>11707.729999999998</v>
      </c>
      <c r="G310" s="106">
        <v>10332.229999999998</v>
      </c>
      <c r="H310" s="17">
        <v>9888.0</v>
      </c>
      <c r="I310" s="17">
        <v>2600.0</v>
      </c>
      <c r="J310" s="125">
        <v>0.26294498381877024</v>
      </c>
      <c r="K310" s="125">
        <v>0.11748648115390437</v>
      </c>
      <c r="L310" s="101">
        <v>3.69</v>
      </c>
      <c r="M310" s="101">
        <v>1.95</v>
      </c>
      <c r="N310" s="126">
        <v>44525.39778461537</v>
      </c>
      <c r="O310" s="126">
        <v>19281.6</v>
      </c>
      <c r="P310" s="125">
        <v>0.4715447154471545</v>
      </c>
      <c r="Q310" s="17">
        <v>9984.0</v>
      </c>
      <c r="R310" s="102">
        <v>0.9903846153846154</v>
      </c>
      <c r="S310" s="101">
        <v>3.9739346153846147</v>
      </c>
      <c r="T310" s="17" t="s">
        <v>75</v>
      </c>
      <c r="U310" s="105"/>
      <c r="V310" s="105"/>
      <c r="W310" s="105"/>
      <c r="X310" s="105"/>
      <c r="Y310" s="105"/>
      <c r="Z310" s="105"/>
    </row>
    <row r="311" ht="15.75" customHeight="1">
      <c r="A311" s="105" t="s">
        <v>716</v>
      </c>
      <c r="B311" s="17" t="s">
        <v>717</v>
      </c>
      <c r="C311" s="17" t="s">
        <v>49</v>
      </c>
      <c r="D311" s="17" t="s">
        <v>657</v>
      </c>
      <c r="E311" s="17" t="s">
        <v>309</v>
      </c>
      <c r="F311" s="106">
        <v>813.8600000000004</v>
      </c>
      <c r="G311" s="106">
        <v>730.8600000000001</v>
      </c>
      <c r="H311" s="17">
        <v>2280.0</v>
      </c>
      <c r="I311" s="17">
        <v>104.0</v>
      </c>
      <c r="J311" s="125">
        <v>0.0456140350877193</v>
      </c>
      <c r="K311" s="125">
        <v>0.10198314206374581</v>
      </c>
      <c r="L311" s="101">
        <v>6.99</v>
      </c>
      <c r="M311" s="101">
        <v>3.56</v>
      </c>
      <c r="N311" s="126">
        <v>17842.315384615395</v>
      </c>
      <c r="O311" s="126">
        <v>8116.8</v>
      </c>
      <c r="P311" s="125">
        <v>0.4907010014306152</v>
      </c>
      <c r="Q311" s="17">
        <v>2400.0</v>
      </c>
      <c r="R311" s="102">
        <v>0.95</v>
      </c>
      <c r="S311" s="101">
        <v>7.027500000000002</v>
      </c>
      <c r="T311" s="17" t="s">
        <v>654</v>
      </c>
      <c r="U311" s="105"/>
      <c r="V311" s="105"/>
      <c r="W311" s="105"/>
      <c r="X311" s="105"/>
      <c r="Y311" s="105"/>
      <c r="Z311" s="105"/>
    </row>
    <row r="312" ht="15.75" customHeight="1">
      <c r="A312" s="105" t="s">
        <v>718</v>
      </c>
      <c r="B312" s="17" t="s">
        <v>719</v>
      </c>
      <c r="C312" s="17" t="s">
        <v>49</v>
      </c>
      <c r="D312" s="17" t="s">
        <v>657</v>
      </c>
      <c r="E312" s="17" t="s">
        <v>309</v>
      </c>
      <c r="F312" s="106">
        <v>2631.280000000002</v>
      </c>
      <c r="G312" s="106">
        <v>2209.6799999999994</v>
      </c>
      <c r="H312" s="17">
        <v>3612.0</v>
      </c>
      <c r="I312" s="17">
        <v>452.0</v>
      </c>
      <c r="J312" s="125">
        <v>0.12513842746400886</v>
      </c>
      <c r="K312" s="125">
        <v>0.16022620169651358</v>
      </c>
      <c r="L312" s="101">
        <v>4.49</v>
      </c>
      <c r="M312" s="101">
        <v>2.44</v>
      </c>
      <c r="N312" s="126">
        <v>21026.9543362832</v>
      </c>
      <c r="O312" s="126">
        <v>8813.28</v>
      </c>
      <c r="P312" s="125">
        <v>0.4565701559020045</v>
      </c>
      <c r="Q312" s="17">
        <v>3624.0</v>
      </c>
      <c r="R312" s="102">
        <v>0.9966887417218543</v>
      </c>
      <c r="S312" s="101">
        <v>4.88867256637168</v>
      </c>
      <c r="T312" s="17" t="s">
        <v>344</v>
      </c>
      <c r="U312" s="105"/>
      <c r="V312" s="105"/>
      <c r="W312" s="105"/>
      <c r="X312" s="105"/>
      <c r="Y312" s="105"/>
      <c r="Z312" s="105"/>
    </row>
    <row r="313" ht="15.75" customHeight="1">
      <c r="A313" s="105" t="s">
        <v>720</v>
      </c>
      <c r="B313" s="17" t="s">
        <v>721</v>
      </c>
      <c r="C313" s="17" t="s">
        <v>46</v>
      </c>
      <c r="D313" s="17" t="s">
        <v>657</v>
      </c>
      <c r="E313" s="17" t="s">
        <v>309</v>
      </c>
      <c r="F313" s="106">
        <v>2267.0600000000013</v>
      </c>
      <c r="G313" s="106">
        <v>2208.0600000000013</v>
      </c>
      <c r="H313" s="17">
        <v>2172.0</v>
      </c>
      <c r="I313" s="17">
        <v>244.0</v>
      </c>
      <c r="J313" s="125">
        <v>0.11233885819521179</v>
      </c>
      <c r="K313" s="125">
        <v>0.02602489567986732</v>
      </c>
      <c r="L313" s="101">
        <v>7.99</v>
      </c>
      <c r="M313" s="101">
        <v>3.97</v>
      </c>
      <c r="N313" s="126">
        <v>20180.55049180329</v>
      </c>
      <c r="O313" s="126">
        <v>8622.84</v>
      </c>
      <c r="P313" s="125">
        <v>0.5031289111389236</v>
      </c>
      <c r="Q313" s="17">
        <v>2184.0</v>
      </c>
      <c r="R313" s="102">
        <v>0.9945054945054945</v>
      </c>
      <c r="S313" s="101">
        <v>9.049426229508201</v>
      </c>
      <c r="T313" s="17" t="s">
        <v>722</v>
      </c>
      <c r="U313" s="105"/>
      <c r="V313" s="105"/>
      <c r="W313" s="105"/>
      <c r="X313" s="105"/>
      <c r="Y313" s="105"/>
      <c r="Z313" s="105"/>
    </row>
    <row r="314" ht="15.75" customHeight="1">
      <c r="A314" s="105" t="s">
        <v>723</v>
      </c>
      <c r="B314" s="17" t="s">
        <v>724</v>
      </c>
      <c r="C314" s="17" t="s">
        <v>49</v>
      </c>
      <c r="D314" s="17" t="s">
        <v>657</v>
      </c>
      <c r="E314" s="17" t="s">
        <v>309</v>
      </c>
      <c r="F314" s="106">
        <v>20530.549999999985</v>
      </c>
      <c r="G314" s="106">
        <v>17598.549999999992</v>
      </c>
      <c r="H314" s="17">
        <v>23130.0</v>
      </c>
      <c r="I314" s="17">
        <v>3595.0</v>
      </c>
      <c r="J314" s="125">
        <v>0.15542585386943364</v>
      </c>
      <c r="K314" s="125">
        <v>0.14281156617820734</v>
      </c>
      <c r="L314" s="101">
        <v>4.49</v>
      </c>
      <c r="M314" s="101">
        <v>2.44</v>
      </c>
      <c r="N314" s="126">
        <v>132092.2452016689</v>
      </c>
      <c r="O314" s="126">
        <v>56437.2</v>
      </c>
      <c r="P314" s="125">
        <v>0.4565701559020045</v>
      </c>
      <c r="Q314" s="17">
        <v>23100.0</v>
      </c>
      <c r="R314" s="102">
        <v>1.0012987012987014</v>
      </c>
      <c r="S314" s="101">
        <v>4.895285118219747</v>
      </c>
      <c r="T314" s="17" t="s">
        <v>654</v>
      </c>
      <c r="U314" s="105"/>
      <c r="V314" s="105"/>
      <c r="W314" s="105"/>
      <c r="X314" s="105"/>
      <c r="Y314" s="105"/>
      <c r="Z314" s="105"/>
    </row>
    <row r="315" ht="15.75" customHeight="1">
      <c r="A315" s="105" t="s">
        <v>725</v>
      </c>
      <c r="B315" s="17" t="s">
        <v>726</v>
      </c>
      <c r="C315" s="17" t="s">
        <v>47</v>
      </c>
      <c r="D315" s="17" t="s">
        <v>657</v>
      </c>
      <c r="E315" s="17" t="s">
        <v>309</v>
      </c>
      <c r="F315" s="106">
        <v>11990.889999999996</v>
      </c>
      <c r="G315" s="106">
        <v>11490.489999999994</v>
      </c>
      <c r="H315" s="17">
        <v>4104.0</v>
      </c>
      <c r="I315" s="17">
        <v>1561.0</v>
      </c>
      <c r="J315" s="125">
        <v>0.3803606237816764</v>
      </c>
      <c r="K315" s="125">
        <v>0.04173168130138816</v>
      </c>
      <c r="L315" s="101">
        <v>8.99</v>
      </c>
      <c r="M315" s="101">
        <v>4.98</v>
      </c>
      <c r="N315" s="126">
        <v>31525.056092248546</v>
      </c>
      <c r="O315" s="126">
        <v>20437.920000000002</v>
      </c>
      <c r="P315" s="125">
        <v>0.44605116796440486</v>
      </c>
      <c r="Q315" s="17">
        <v>4104.0</v>
      </c>
      <c r="R315" s="102">
        <v>1.0</v>
      </c>
      <c r="S315" s="101">
        <v>7.360980140935294</v>
      </c>
      <c r="T315" s="17" t="s">
        <v>75</v>
      </c>
      <c r="U315" s="105"/>
      <c r="V315" s="105"/>
      <c r="W315" s="105"/>
      <c r="X315" s="105"/>
      <c r="Y315" s="105"/>
      <c r="Z315" s="105"/>
    </row>
    <row r="316" ht="15.75" customHeight="1">
      <c r="A316" s="105" t="s">
        <v>727</v>
      </c>
      <c r="B316" s="17" t="s">
        <v>728</v>
      </c>
      <c r="C316" s="17" t="s">
        <v>49</v>
      </c>
      <c r="D316" s="17" t="s">
        <v>657</v>
      </c>
      <c r="E316" s="17" t="s">
        <v>309</v>
      </c>
      <c r="F316" s="106">
        <v>846.0400000000002</v>
      </c>
      <c r="G316" s="106">
        <v>706.4400000000002</v>
      </c>
      <c r="H316" s="17">
        <v>1806.0</v>
      </c>
      <c r="I316" s="17">
        <v>146.0</v>
      </c>
      <c r="J316" s="125">
        <v>0.08084163898117387</v>
      </c>
      <c r="K316" s="125">
        <v>0.16500401872251902</v>
      </c>
      <c r="L316" s="101">
        <v>4.49</v>
      </c>
      <c r="M316" s="101">
        <v>2.44</v>
      </c>
      <c r="N316" s="126">
        <v>10465.398904109592</v>
      </c>
      <c r="O316" s="126">
        <v>4406.64</v>
      </c>
      <c r="P316" s="125">
        <v>0.4565701559020045</v>
      </c>
      <c r="Q316" s="17">
        <v>1812.0</v>
      </c>
      <c r="R316" s="102">
        <v>0.9966887417218543</v>
      </c>
      <c r="S316" s="101">
        <v>4.8386301369863025</v>
      </c>
      <c r="T316" s="17" t="s">
        <v>344</v>
      </c>
      <c r="U316" s="105"/>
      <c r="V316" s="105"/>
      <c r="W316" s="105"/>
      <c r="X316" s="105"/>
      <c r="Y316" s="105"/>
      <c r="Z316" s="105"/>
    </row>
    <row r="317" ht="15.75" customHeight="1">
      <c r="A317" s="105" t="s">
        <v>729</v>
      </c>
      <c r="B317" s="17" t="s">
        <v>730</v>
      </c>
      <c r="C317" s="17" t="s">
        <v>47</v>
      </c>
      <c r="D317" s="17" t="s">
        <v>298</v>
      </c>
      <c r="E317" s="17" t="s">
        <v>309</v>
      </c>
      <c r="F317" s="106">
        <v>738.1500000000004</v>
      </c>
      <c r="G317" s="106">
        <v>595.75</v>
      </c>
      <c r="H317" s="17">
        <v>1200.0</v>
      </c>
      <c r="I317" s="17">
        <v>185.0</v>
      </c>
      <c r="J317" s="125">
        <v>0.15416666666666667</v>
      </c>
      <c r="K317" s="125">
        <v>0.19291471923050918</v>
      </c>
      <c r="L317" s="101">
        <v>2.99</v>
      </c>
      <c r="M317" s="101">
        <v>1.6</v>
      </c>
      <c r="N317" s="126">
        <v>4788.000000000003</v>
      </c>
      <c r="O317" s="126">
        <v>1920.0</v>
      </c>
      <c r="P317" s="125">
        <v>0.46488294314381273</v>
      </c>
      <c r="Q317" s="17">
        <v>1200.0</v>
      </c>
      <c r="R317" s="102">
        <v>1.0</v>
      </c>
      <c r="S317" s="101">
        <v>3.2202702702702704</v>
      </c>
      <c r="T317" s="17" t="s">
        <v>75</v>
      </c>
      <c r="U317" s="105"/>
      <c r="V317" s="105"/>
      <c r="W317" s="105"/>
      <c r="X317" s="105"/>
      <c r="Y317" s="105"/>
      <c r="Z317" s="105"/>
    </row>
    <row r="318" ht="15.75" customHeight="1">
      <c r="A318" s="105" t="s">
        <v>731</v>
      </c>
      <c r="B318" s="17" t="s">
        <v>732</v>
      </c>
      <c r="C318" s="17" t="s">
        <v>47</v>
      </c>
      <c r="D318" s="17" t="s">
        <v>298</v>
      </c>
      <c r="E318" s="17" t="s">
        <v>309</v>
      </c>
      <c r="F318" s="106">
        <v>534.6600000000003</v>
      </c>
      <c r="G318" s="106">
        <v>432.2599999999998</v>
      </c>
      <c r="H318" s="17">
        <v>1200.0</v>
      </c>
      <c r="I318" s="17">
        <v>134.0</v>
      </c>
      <c r="J318" s="125">
        <v>0.11166666666666666</v>
      </c>
      <c r="K318" s="125">
        <v>0.1915235850821091</v>
      </c>
      <c r="L318" s="101">
        <v>2.99</v>
      </c>
      <c r="M318" s="101">
        <v>1.6</v>
      </c>
      <c r="N318" s="126">
        <v>4788.000000000003</v>
      </c>
      <c r="O318" s="126">
        <v>1920.0</v>
      </c>
      <c r="P318" s="125">
        <v>0.46488294314381273</v>
      </c>
      <c r="Q318" s="17">
        <v>1200.0</v>
      </c>
      <c r="R318" s="102">
        <v>1.0</v>
      </c>
      <c r="S318" s="101">
        <v>3.2258208955223866</v>
      </c>
      <c r="T318" s="17" t="s">
        <v>75</v>
      </c>
      <c r="U318" s="105"/>
      <c r="V318" s="105"/>
      <c r="W318" s="105"/>
      <c r="X318" s="105"/>
      <c r="Y318" s="105"/>
      <c r="Z318" s="105"/>
    </row>
    <row r="319" ht="15.75" customHeight="1">
      <c r="A319" s="105" t="s">
        <v>733</v>
      </c>
      <c r="B319" s="17" t="s">
        <v>734</v>
      </c>
      <c r="C319" s="17" t="s">
        <v>47</v>
      </c>
      <c r="D319" s="17" t="s">
        <v>298</v>
      </c>
      <c r="E319" s="17" t="s">
        <v>309</v>
      </c>
      <c r="F319" s="106">
        <v>207.48000000000002</v>
      </c>
      <c r="G319" s="106">
        <v>166.67999999999995</v>
      </c>
      <c r="H319" s="17">
        <v>1200.0</v>
      </c>
      <c r="I319" s="17">
        <v>52.0</v>
      </c>
      <c r="J319" s="125">
        <v>0.043333333333333335</v>
      </c>
      <c r="K319" s="125">
        <v>0.1966454598033549</v>
      </c>
      <c r="L319" s="101">
        <v>2.99</v>
      </c>
      <c r="M319" s="101">
        <v>1.6</v>
      </c>
      <c r="N319" s="126">
        <v>4788.0</v>
      </c>
      <c r="O319" s="126">
        <v>1920.0</v>
      </c>
      <c r="P319" s="125">
        <v>0.46488294314381273</v>
      </c>
      <c r="Q319" s="17">
        <v>1200.0</v>
      </c>
      <c r="R319" s="102">
        <v>1.0</v>
      </c>
      <c r="S319" s="101">
        <v>3.2053846153846144</v>
      </c>
      <c r="T319" s="17" t="s">
        <v>75</v>
      </c>
      <c r="U319" s="105"/>
      <c r="V319" s="105"/>
      <c r="W319" s="105"/>
      <c r="X319" s="105"/>
      <c r="Y319" s="105"/>
      <c r="Z319" s="105"/>
    </row>
    <row r="320" ht="15.75" customHeight="1">
      <c r="A320" s="105" t="s">
        <v>735</v>
      </c>
      <c r="B320" s="17" t="s">
        <v>736</v>
      </c>
      <c r="C320" s="17" t="s">
        <v>49</v>
      </c>
      <c r="D320" s="17" t="s">
        <v>737</v>
      </c>
      <c r="E320" s="17" t="s">
        <v>309</v>
      </c>
      <c r="F320" s="106">
        <v>8559.959999999992</v>
      </c>
      <c r="G320" s="106">
        <v>7462.259999999992</v>
      </c>
      <c r="H320" s="17">
        <v>7140.0</v>
      </c>
      <c r="I320" s="17">
        <v>2604.0</v>
      </c>
      <c r="J320" s="125">
        <v>0.36470588235294116</v>
      </c>
      <c r="K320" s="125">
        <v>0.12823658054476905</v>
      </c>
      <c r="L320" s="101">
        <v>2.49</v>
      </c>
      <c r="M320" s="101">
        <v>1.28</v>
      </c>
      <c r="N320" s="126">
        <v>23470.858064516106</v>
      </c>
      <c r="O320" s="126">
        <v>9139.2</v>
      </c>
      <c r="P320" s="125">
        <v>0.48594377510040165</v>
      </c>
      <c r="Q320" s="17">
        <v>6984.0</v>
      </c>
      <c r="R320" s="102">
        <v>1.02233676975945</v>
      </c>
      <c r="S320" s="101">
        <v>2.865691244239628</v>
      </c>
      <c r="T320" s="17" t="s">
        <v>350</v>
      </c>
      <c r="U320" s="105"/>
      <c r="V320" s="105"/>
      <c r="W320" s="105"/>
      <c r="X320" s="105"/>
      <c r="Y320" s="105"/>
      <c r="Z320" s="105"/>
    </row>
    <row r="321" ht="15.75" customHeight="1">
      <c r="A321" s="105" t="s">
        <v>738</v>
      </c>
      <c r="B321" s="17" t="s">
        <v>739</v>
      </c>
      <c r="C321" s="17" t="s">
        <v>48</v>
      </c>
      <c r="D321" s="17" t="s">
        <v>737</v>
      </c>
      <c r="E321" s="17" t="s">
        <v>309</v>
      </c>
      <c r="F321" s="106">
        <v>1531.6399999999999</v>
      </c>
      <c r="G321" s="106">
        <v>1364.5400000000018</v>
      </c>
      <c r="H321" s="17">
        <v>2484.0</v>
      </c>
      <c r="I321" s="17">
        <v>661.0</v>
      </c>
      <c r="J321" s="125">
        <v>0.26610305958132047</v>
      </c>
      <c r="K321" s="125">
        <v>0.10909874383014162</v>
      </c>
      <c r="L321" s="101">
        <v>2.49</v>
      </c>
      <c r="M321" s="101">
        <v>1.25</v>
      </c>
      <c r="N321" s="126">
        <v>5755.8150680786675</v>
      </c>
      <c r="O321" s="126">
        <v>3105.0</v>
      </c>
      <c r="P321" s="125">
        <v>0.497991967871486</v>
      </c>
      <c r="Q321" s="17">
        <v>2448.0</v>
      </c>
      <c r="R321" s="102">
        <v>1.0147058823529411</v>
      </c>
      <c r="S321" s="101">
        <v>2.0643570347957665</v>
      </c>
      <c r="T321" s="17" t="s">
        <v>92</v>
      </c>
      <c r="U321" s="105"/>
      <c r="V321" s="105"/>
      <c r="W321" s="105"/>
      <c r="X321" s="105"/>
      <c r="Y321" s="105"/>
      <c r="Z321" s="105"/>
    </row>
    <row r="322" ht="15.75" customHeight="1">
      <c r="A322" s="105" t="s">
        <v>740</v>
      </c>
      <c r="B322" s="17" t="s">
        <v>741</v>
      </c>
      <c r="C322" s="17" t="s">
        <v>47</v>
      </c>
      <c r="D322" s="17" t="s">
        <v>742</v>
      </c>
      <c r="E322" s="17" t="s">
        <v>309</v>
      </c>
      <c r="F322" s="106">
        <v>2466.6200000000017</v>
      </c>
      <c r="G322" s="106">
        <v>2162.3200000000006</v>
      </c>
      <c r="H322" s="17">
        <v>2436.0</v>
      </c>
      <c r="I322" s="17">
        <v>514.0</v>
      </c>
      <c r="J322" s="125">
        <v>0.2110016420361248</v>
      </c>
      <c r="K322" s="125">
        <v>0.12336719883889735</v>
      </c>
      <c r="L322" s="101">
        <v>3.99</v>
      </c>
      <c r="M322" s="101">
        <v>2.09</v>
      </c>
      <c r="N322" s="126">
        <v>11690.05120622569</v>
      </c>
      <c r="O322" s="126">
        <v>5091.24</v>
      </c>
      <c r="P322" s="125">
        <v>0.4761904761904763</v>
      </c>
      <c r="Q322" s="17">
        <v>2460.0</v>
      </c>
      <c r="R322" s="102">
        <v>0.9902439024390244</v>
      </c>
      <c r="S322" s="101">
        <v>4.206848249027239</v>
      </c>
      <c r="T322" s="17" t="s">
        <v>183</v>
      </c>
      <c r="U322" s="105"/>
      <c r="V322" s="105"/>
      <c r="W322" s="105"/>
      <c r="X322" s="105"/>
      <c r="Y322" s="105"/>
      <c r="Z322" s="105"/>
    </row>
    <row r="323" ht="15.75" customHeight="1">
      <c r="A323" s="105" t="s">
        <v>743</v>
      </c>
      <c r="B323" s="17" t="s">
        <v>744</v>
      </c>
      <c r="C323" s="17" t="s">
        <v>49</v>
      </c>
      <c r="D323" s="17" t="s">
        <v>742</v>
      </c>
      <c r="E323" s="17" t="s">
        <v>309</v>
      </c>
      <c r="F323" s="106">
        <v>904.6700000000003</v>
      </c>
      <c r="G323" s="106">
        <v>793.4699999999998</v>
      </c>
      <c r="H323" s="17">
        <v>1792.0</v>
      </c>
      <c r="I323" s="17">
        <v>233.0</v>
      </c>
      <c r="J323" s="125">
        <v>0.13002232142857142</v>
      </c>
      <c r="K323" s="125">
        <v>0.12291774901345298</v>
      </c>
      <c r="L323" s="101">
        <v>3.49</v>
      </c>
      <c r="M323" s="101">
        <v>1.7</v>
      </c>
      <c r="N323" s="126">
        <v>6957.805321888414</v>
      </c>
      <c r="O323" s="126">
        <v>3046.4</v>
      </c>
      <c r="P323" s="125">
        <v>0.512893982808023</v>
      </c>
      <c r="Q323" s="17">
        <v>1832.0</v>
      </c>
      <c r="R323" s="102">
        <v>0.9781659388646288</v>
      </c>
      <c r="S323" s="101">
        <v>3.405450643776823</v>
      </c>
      <c r="T323" s="17" t="s">
        <v>654</v>
      </c>
      <c r="U323" s="105"/>
      <c r="V323" s="105"/>
      <c r="W323" s="105"/>
      <c r="X323" s="105"/>
      <c r="Y323" s="105"/>
      <c r="Z323" s="105"/>
    </row>
    <row r="324" ht="15.75" customHeight="1">
      <c r="A324" s="105" t="s">
        <v>745</v>
      </c>
      <c r="B324" s="17" t="s">
        <v>746</v>
      </c>
      <c r="C324" s="17" t="s">
        <v>49</v>
      </c>
      <c r="D324" s="17" t="s">
        <v>742</v>
      </c>
      <c r="E324" s="17" t="s">
        <v>309</v>
      </c>
      <c r="F324" s="106">
        <v>1530.0400000000009</v>
      </c>
      <c r="G324" s="106">
        <v>1340.3400000000001</v>
      </c>
      <c r="H324" s="17">
        <v>1792.0</v>
      </c>
      <c r="I324" s="17">
        <v>396.0</v>
      </c>
      <c r="J324" s="125">
        <v>0.22098214285714285</v>
      </c>
      <c r="K324" s="125">
        <v>0.12398368670100168</v>
      </c>
      <c r="L324" s="101">
        <v>3.49</v>
      </c>
      <c r="M324" s="101">
        <v>1.7</v>
      </c>
      <c r="N324" s="126">
        <v>6923.817373737378</v>
      </c>
      <c r="O324" s="126">
        <v>3046.4</v>
      </c>
      <c r="P324" s="125">
        <v>0.512893982808023</v>
      </c>
      <c r="Q324" s="17">
        <v>1832.0</v>
      </c>
      <c r="R324" s="102">
        <v>0.9781659388646288</v>
      </c>
      <c r="S324" s="101">
        <v>3.38469696969697</v>
      </c>
      <c r="T324" s="17" t="s">
        <v>654</v>
      </c>
      <c r="U324" s="105"/>
      <c r="V324" s="105"/>
      <c r="W324" s="105"/>
      <c r="X324" s="105"/>
      <c r="Y324" s="105"/>
      <c r="Z324" s="105"/>
    </row>
    <row r="325" ht="15.75" customHeight="1">
      <c r="A325" s="105" t="s">
        <v>747</v>
      </c>
      <c r="B325" s="17" t="s">
        <v>748</v>
      </c>
      <c r="C325" s="17" t="s">
        <v>49</v>
      </c>
      <c r="D325" s="17" t="s">
        <v>742</v>
      </c>
      <c r="E325" s="17" t="s">
        <v>309</v>
      </c>
      <c r="F325" s="106">
        <v>1370.7100000000007</v>
      </c>
      <c r="G325" s="106">
        <v>1210.9099999999999</v>
      </c>
      <c r="H325" s="17">
        <v>1344.0</v>
      </c>
      <c r="I325" s="17">
        <v>355.0</v>
      </c>
      <c r="J325" s="125">
        <v>0.26413690476190477</v>
      </c>
      <c r="K325" s="125">
        <v>0.11658191740047186</v>
      </c>
      <c r="L325" s="101">
        <v>3.49</v>
      </c>
      <c r="M325" s="101">
        <v>1.7</v>
      </c>
      <c r="N325" s="126">
        <v>5189.392225352116</v>
      </c>
      <c r="O325" s="126">
        <v>2284.7999999999997</v>
      </c>
      <c r="P325" s="125">
        <v>0.512893982808023</v>
      </c>
      <c r="Q325" s="17">
        <v>1374.0</v>
      </c>
      <c r="R325" s="102">
        <v>0.9781659388646288</v>
      </c>
      <c r="S325" s="101">
        <v>3.411014084507042</v>
      </c>
      <c r="T325" s="17" t="s">
        <v>654</v>
      </c>
      <c r="U325" s="105"/>
      <c r="V325" s="105"/>
      <c r="W325" s="105"/>
      <c r="X325" s="105"/>
      <c r="Y325" s="105"/>
      <c r="Z325" s="105"/>
    </row>
    <row r="326" ht="15.75" customHeight="1">
      <c r="A326" s="105" t="s">
        <v>749</v>
      </c>
      <c r="B326" s="17" t="s">
        <v>750</v>
      </c>
      <c r="C326" s="17" t="s">
        <v>49</v>
      </c>
      <c r="D326" s="17" t="s">
        <v>742</v>
      </c>
      <c r="E326" s="17" t="s">
        <v>309</v>
      </c>
      <c r="F326" s="106">
        <v>1247.6500000000005</v>
      </c>
      <c r="G326" s="106">
        <v>1096.7499999999998</v>
      </c>
      <c r="H326" s="17">
        <v>1344.0</v>
      </c>
      <c r="I326" s="17">
        <v>323.0</v>
      </c>
      <c r="J326" s="125">
        <v>0.24032738095238096</v>
      </c>
      <c r="K326" s="125">
        <v>0.12094738107642422</v>
      </c>
      <c r="L326" s="101">
        <v>3.49</v>
      </c>
      <c r="M326" s="101">
        <v>1.7</v>
      </c>
      <c r="N326" s="126">
        <v>5191.460061919507</v>
      </c>
      <c r="O326" s="126">
        <v>2284.7999999999997</v>
      </c>
      <c r="P326" s="125">
        <v>0.512893982808023</v>
      </c>
      <c r="Q326" s="17">
        <v>1374.0</v>
      </c>
      <c r="R326" s="102">
        <v>0.9781659388646288</v>
      </c>
      <c r="S326" s="101">
        <v>3.395510835913312</v>
      </c>
      <c r="T326" s="17" t="s">
        <v>654</v>
      </c>
      <c r="U326" s="105"/>
      <c r="V326" s="105"/>
      <c r="W326" s="105"/>
      <c r="X326" s="105"/>
      <c r="Y326" s="105"/>
      <c r="Z326" s="105"/>
    </row>
    <row r="327" ht="15.75" customHeight="1">
      <c r="A327" s="105" t="s">
        <v>751</v>
      </c>
      <c r="B327" s="17" t="s">
        <v>752</v>
      </c>
      <c r="C327" s="17" t="s">
        <v>49</v>
      </c>
      <c r="D327" s="17" t="s">
        <v>742</v>
      </c>
      <c r="E327" s="17" t="s">
        <v>309</v>
      </c>
      <c r="F327" s="106">
        <v>6934.5399999999945</v>
      </c>
      <c r="G327" s="106">
        <v>5880.24</v>
      </c>
      <c r="H327" s="17">
        <v>11376.0</v>
      </c>
      <c r="I327" s="17">
        <v>1884.0</v>
      </c>
      <c r="J327" s="125">
        <v>0.16561181434599156</v>
      </c>
      <c r="K327" s="125">
        <v>0.15203603988151992</v>
      </c>
      <c r="L327" s="101">
        <v>2.99</v>
      </c>
      <c r="M327" s="101">
        <v>1.5</v>
      </c>
      <c r="N327" s="126">
        <v>41872.25426751589</v>
      </c>
      <c r="O327" s="126">
        <v>17064.0</v>
      </c>
      <c r="P327" s="125">
        <v>0.49832775919732447</v>
      </c>
      <c r="Q327" s="17">
        <v>11208.0</v>
      </c>
      <c r="R327" s="102">
        <v>1.0149892933618843</v>
      </c>
      <c r="S327" s="101">
        <v>3.1211464968152867</v>
      </c>
      <c r="T327" s="17" t="s">
        <v>654</v>
      </c>
      <c r="U327" s="105"/>
      <c r="V327" s="105"/>
      <c r="W327" s="105"/>
      <c r="X327" s="105"/>
      <c r="Y327" s="105"/>
      <c r="Z327" s="105"/>
    </row>
    <row r="328" ht="15.75" customHeight="1">
      <c r="A328" s="105" t="s">
        <v>753</v>
      </c>
      <c r="B328" s="17" t="s">
        <v>754</v>
      </c>
      <c r="C328" s="17" t="s">
        <v>49</v>
      </c>
      <c r="D328" s="17" t="s">
        <v>742</v>
      </c>
      <c r="E328" s="17" t="s">
        <v>309</v>
      </c>
      <c r="F328" s="106">
        <v>1999.0</v>
      </c>
      <c r="G328" s="106">
        <v>1759.3000000000027</v>
      </c>
      <c r="H328" s="17">
        <v>5724.0</v>
      </c>
      <c r="I328" s="17">
        <v>1175.0</v>
      </c>
      <c r="J328" s="125">
        <v>0.20527603074772885</v>
      </c>
      <c r="K328" s="125">
        <v>0.11990995497748735</v>
      </c>
      <c r="L328" s="101">
        <v>1.49</v>
      </c>
      <c r="M328" s="101">
        <v>0.72</v>
      </c>
      <c r="N328" s="126">
        <v>9738.107234042554</v>
      </c>
      <c r="O328" s="126">
        <v>4121.28</v>
      </c>
      <c r="P328" s="125">
        <v>0.5167785234899329</v>
      </c>
      <c r="Q328" s="17">
        <v>5712.0</v>
      </c>
      <c r="R328" s="102">
        <v>1.0021008403361344</v>
      </c>
      <c r="S328" s="101">
        <v>1.4972765957446832</v>
      </c>
      <c r="T328" s="17" t="s">
        <v>363</v>
      </c>
      <c r="U328" s="105"/>
      <c r="V328" s="105"/>
      <c r="W328" s="105"/>
      <c r="X328" s="105"/>
      <c r="Y328" s="105"/>
      <c r="Z328" s="105"/>
    </row>
    <row r="329" ht="15.75" customHeight="1">
      <c r="A329" s="105" t="s">
        <v>755</v>
      </c>
      <c r="B329" s="17" t="s">
        <v>756</v>
      </c>
      <c r="C329" s="17" t="s">
        <v>49</v>
      </c>
      <c r="D329" s="17" t="s">
        <v>757</v>
      </c>
      <c r="E329" s="17" t="s">
        <v>309</v>
      </c>
      <c r="F329" s="106">
        <v>0.0</v>
      </c>
      <c r="G329" s="106">
        <v>0.0</v>
      </c>
      <c r="H329" s="17">
        <v>0.0</v>
      </c>
      <c r="I329" s="17">
        <v>0.0</v>
      </c>
      <c r="J329" s="125" t="s">
        <v>322</v>
      </c>
      <c r="K329" s="125" t="s">
        <v>322</v>
      </c>
      <c r="L329" s="101">
        <v>2.99</v>
      </c>
      <c r="M329" s="101">
        <v>1.68</v>
      </c>
      <c r="N329" s="126" t="s">
        <v>322</v>
      </c>
      <c r="O329" s="126">
        <v>0.0</v>
      </c>
      <c r="P329" s="125">
        <v>0.4381270903010034</v>
      </c>
      <c r="Q329" s="17">
        <v>1872.0</v>
      </c>
      <c r="R329" s="102">
        <v>0.0</v>
      </c>
      <c r="S329" s="101" t="s">
        <v>322</v>
      </c>
      <c r="T329" s="17" t="s">
        <v>350</v>
      </c>
      <c r="U329" s="105"/>
      <c r="V329" s="105"/>
      <c r="W329" s="105"/>
      <c r="X329" s="105"/>
      <c r="Y329" s="105"/>
      <c r="Z329" s="105"/>
    </row>
    <row r="330" ht="15.75" customHeight="1">
      <c r="A330" s="105" t="s">
        <v>758</v>
      </c>
      <c r="B330" s="17" t="s">
        <v>759</v>
      </c>
      <c r="C330" s="17" t="s">
        <v>49</v>
      </c>
      <c r="D330" s="17" t="s">
        <v>757</v>
      </c>
      <c r="E330" s="17" t="s">
        <v>309</v>
      </c>
      <c r="F330" s="106">
        <v>0.0</v>
      </c>
      <c r="G330" s="106">
        <v>0.0</v>
      </c>
      <c r="H330" s="17">
        <v>0.0</v>
      </c>
      <c r="I330" s="17">
        <v>0.0</v>
      </c>
      <c r="J330" s="125" t="s">
        <v>322</v>
      </c>
      <c r="K330" s="125" t="s">
        <v>322</v>
      </c>
      <c r="L330" s="101">
        <v>2.99</v>
      </c>
      <c r="M330" s="101">
        <v>1.68</v>
      </c>
      <c r="N330" s="126" t="s">
        <v>322</v>
      </c>
      <c r="O330" s="126">
        <v>0.0</v>
      </c>
      <c r="P330" s="125">
        <v>0.4381270903010034</v>
      </c>
      <c r="Q330" s="17">
        <v>1872.0</v>
      </c>
      <c r="R330" s="102">
        <v>0.0</v>
      </c>
      <c r="S330" s="101" t="s">
        <v>322</v>
      </c>
      <c r="T330" s="17" t="s">
        <v>350</v>
      </c>
      <c r="U330" s="105"/>
      <c r="V330" s="105"/>
      <c r="W330" s="105"/>
      <c r="X330" s="105"/>
      <c r="Y330" s="105"/>
      <c r="Z330" s="105"/>
    </row>
    <row r="331" ht="15.75" customHeight="1">
      <c r="A331" s="105" t="s">
        <v>760</v>
      </c>
      <c r="B331" s="17" t="s">
        <v>761</v>
      </c>
      <c r="C331" s="17" t="s">
        <v>49</v>
      </c>
      <c r="D331" s="17" t="s">
        <v>757</v>
      </c>
      <c r="E331" s="17" t="s">
        <v>309</v>
      </c>
      <c r="F331" s="106">
        <v>0.0</v>
      </c>
      <c r="G331" s="106">
        <v>0.0</v>
      </c>
      <c r="H331" s="17">
        <v>0.0</v>
      </c>
      <c r="I331" s="17">
        <v>0.0</v>
      </c>
      <c r="J331" s="125" t="s">
        <v>322</v>
      </c>
      <c r="K331" s="125" t="s">
        <v>322</v>
      </c>
      <c r="L331" s="101">
        <v>2.99</v>
      </c>
      <c r="M331" s="101">
        <v>1.68</v>
      </c>
      <c r="N331" s="126" t="s">
        <v>322</v>
      </c>
      <c r="O331" s="126">
        <v>0.0</v>
      </c>
      <c r="P331" s="125">
        <v>0.4381270903010034</v>
      </c>
      <c r="Q331" s="17">
        <v>1872.0</v>
      </c>
      <c r="R331" s="102">
        <v>0.0</v>
      </c>
      <c r="S331" s="101" t="s">
        <v>322</v>
      </c>
      <c r="T331" s="17" t="s">
        <v>350</v>
      </c>
      <c r="U331" s="105"/>
      <c r="V331" s="105"/>
      <c r="W331" s="105"/>
      <c r="X331" s="105"/>
      <c r="Y331" s="105"/>
      <c r="Z331" s="105"/>
    </row>
    <row r="332" ht="15.75" customHeight="1">
      <c r="A332" s="105" t="s">
        <v>762</v>
      </c>
      <c r="B332" s="17" t="s">
        <v>763</v>
      </c>
      <c r="C332" s="17" t="s">
        <v>49</v>
      </c>
      <c r="D332" s="17" t="s">
        <v>657</v>
      </c>
      <c r="E332" s="17" t="s">
        <v>309</v>
      </c>
      <c r="F332" s="106">
        <v>4543.319999999999</v>
      </c>
      <c r="G332" s="106">
        <v>3828.519999999998</v>
      </c>
      <c r="H332" s="17">
        <v>6020.0</v>
      </c>
      <c r="I332" s="17">
        <v>788.0</v>
      </c>
      <c r="J332" s="125">
        <v>0.13089700996677742</v>
      </c>
      <c r="K332" s="125">
        <v>0.15732988211264032</v>
      </c>
      <c r="L332" s="101">
        <v>4.49</v>
      </c>
      <c r="M332" s="101">
        <v>2.44</v>
      </c>
      <c r="N332" s="126">
        <v>34709.11979695431</v>
      </c>
      <c r="O332" s="126">
        <v>14688.8</v>
      </c>
      <c r="P332" s="125">
        <v>0.4565701559020045</v>
      </c>
      <c r="Q332" s="17">
        <v>9060.0</v>
      </c>
      <c r="R332" s="102">
        <v>0.6644591611479028</v>
      </c>
      <c r="S332" s="101">
        <v>4.858527918781723</v>
      </c>
      <c r="T332" s="17" t="s">
        <v>344</v>
      </c>
      <c r="U332" s="105"/>
      <c r="V332" s="105"/>
      <c r="W332" s="105"/>
      <c r="X332" s="105"/>
      <c r="Y332" s="105"/>
      <c r="Z332" s="105"/>
    </row>
    <row r="333" ht="15.75" customHeight="1">
      <c r="A333" s="105" t="s">
        <v>764</v>
      </c>
      <c r="B333" s="17" t="s">
        <v>765</v>
      </c>
      <c r="C333" s="17" t="s">
        <v>47</v>
      </c>
      <c r="D333" s="17" t="s">
        <v>766</v>
      </c>
      <c r="E333" s="17" t="s">
        <v>309</v>
      </c>
      <c r="F333" s="106">
        <v>1216.2000000000007</v>
      </c>
      <c r="G333" s="106">
        <v>1107.4</v>
      </c>
      <c r="H333" s="17">
        <v>0.0</v>
      </c>
      <c r="I333" s="17">
        <v>180.0</v>
      </c>
      <c r="J333" s="125" t="s">
        <v>322</v>
      </c>
      <c r="K333" s="125">
        <v>0.08945897056405239</v>
      </c>
      <c r="L333" s="101">
        <v>5.99</v>
      </c>
      <c r="M333" s="101">
        <v>3.08</v>
      </c>
      <c r="N333" s="126">
        <v>0.0</v>
      </c>
      <c r="O333" s="126">
        <v>0.0</v>
      </c>
      <c r="P333" s="125">
        <v>0.48580968280467446</v>
      </c>
      <c r="Q333" s="17">
        <v>930.0</v>
      </c>
      <c r="R333" s="102">
        <v>0.0</v>
      </c>
      <c r="S333" s="101">
        <v>6.152222222222223</v>
      </c>
      <c r="T333" s="17" t="s">
        <v>75</v>
      </c>
      <c r="U333" s="105"/>
      <c r="V333" s="105"/>
      <c r="W333" s="105"/>
      <c r="X333" s="105"/>
      <c r="Y333" s="105"/>
      <c r="Z333" s="105"/>
    </row>
    <row r="334" ht="15.75" customHeight="1">
      <c r="A334" s="105" t="s">
        <v>767</v>
      </c>
      <c r="B334" s="17" t="s">
        <v>768</v>
      </c>
      <c r="C334" s="17" t="s">
        <v>47</v>
      </c>
      <c r="D334" s="17" t="s">
        <v>766</v>
      </c>
      <c r="E334" s="17" t="s">
        <v>309</v>
      </c>
      <c r="F334" s="106">
        <v>2265.8400000000015</v>
      </c>
      <c r="G334" s="106">
        <v>2065.8400000000006</v>
      </c>
      <c r="H334" s="17">
        <v>0.0</v>
      </c>
      <c r="I334" s="17">
        <v>336.0</v>
      </c>
      <c r="J334" s="125" t="s">
        <v>322</v>
      </c>
      <c r="K334" s="125">
        <v>0.08826748578893517</v>
      </c>
      <c r="L334" s="101">
        <v>5.99</v>
      </c>
      <c r="M334" s="101">
        <v>3.08</v>
      </c>
      <c r="N334" s="126">
        <v>0.0</v>
      </c>
      <c r="O334" s="126">
        <v>0.0</v>
      </c>
      <c r="P334" s="125">
        <v>0.48580968280467446</v>
      </c>
      <c r="Q334" s="17">
        <v>930.0</v>
      </c>
      <c r="R334" s="102">
        <v>0.0</v>
      </c>
      <c r="S334" s="101">
        <v>6.148333333333335</v>
      </c>
      <c r="T334" s="17" t="s">
        <v>75</v>
      </c>
      <c r="U334" s="105"/>
      <c r="V334" s="105"/>
      <c r="W334" s="105"/>
      <c r="X334" s="105"/>
      <c r="Y334" s="105"/>
      <c r="Z334" s="105"/>
    </row>
    <row r="335" ht="15.75" customHeight="1">
      <c r="A335" s="105" t="s">
        <v>769</v>
      </c>
      <c r="B335" s="17" t="s">
        <v>770</v>
      </c>
      <c r="C335" s="17" t="s">
        <v>47</v>
      </c>
      <c r="D335" s="17" t="s">
        <v>766</v>
      </c>
      <c r="E335" s="17" t="s">
        <v>309</v>
      </c>
      <c r="F335" s="106">
        <v>17093.709999999995</v>
      </c>
      <c r="G335" s="106">
        <v>15035.71</v>
      </c>
      <c r="H335" s="17">
        <v>9216.0</v>
      </c>
      <c r="I335" s="17">
        <v>3029.0</v>
      </c>
      <c r="J335" s="125">
        <v>0.3286675347222222</v>
      </c>
      <c r="K335" s="125">
        <v>0.12039516289910135</v>
      </c>
      <c r="L335" s="101">
        <v>4.99</v>
      </c>
      <c r="M335" s="101">
        <v>2.36</v>
      </c>
      <c r="N335" s="126">
        <v>52009.122271376684</v>
      </c>
      <c r="O335" s="126">
        <v>21749.76</v>
      </c>
      <c r="P335" s="125">
        <v>0.527054108216433</v>
      </c>
      <c r="Q335" s="17">
        <v>9120.0</v>
      </c>
      <c r="R335" s="102">
        <v>1.0105263157894737</v>
      </c>
      <c r="S335" s="101">
        <v>4.963918785077583</v>
      </c>
      <c r="T335" s="17" t="s">
        <v>75</v>
      </c>
      <c r="U335" s="105"/>
      <c r="V335" s="105"/>
      <c r="W335" s="105"/>
      <c r="X335" s="105"/>
      <c r="Y335" s="105"/>
      <c r="Z335" s="105"/>
    </row>
    <row r="336" ht="15.75" customHeight="1">
      <c r="A336" s="105" t="s">
        <v>771</v>
      </c>
      <c r="B336" s="17" t="s">
        <v>772</v>
      </c>
      <c r="C336" s="17" t="s">
        <v>47</v>
      </c>
      <c r="D336" s="17" t="s">
        <v>766</v>
      </c>
      <c r="E336" s="17" t="s">
        <v>309</v>
      </c>
      <c r="F336" s="106">
        <v>9509.599999999991</v>
      </c>
      <c r="G336" s="106">
        <v>8389.39999999999</v>
      </c>
      <c r="H336" s="17">
        <v>4608.0</v>
      </c>
      <c r="I336" s="17">
        <v>1690.0</v>
      </c>
      <c r="J336" s="125">
        <v>0.3667534722222222</v>
      </c>
      <c r="K336" s="125">
        <v>0.11779675275511081</v>
      </c>
      <c r="L336" s="101">
        <v>4.99</v>
      </c>
      <c r="M336" s="101">
        <v>2.36</v>
      </c>
      <c r="N336" s="126">
        <v>25929.13420118341</v>
      </c>
      <c r="O336" s="126">
        <v>10874.88</v>
      </c>
      <c r="P336" s="125">
        <v>0.527054108216433</v>
      </c>
      <c r="Q336" s="17">
        <v>4560.0</v>
      </c>
      <c r="R336" s="102">
        <v>1.0105263157894737</v>
      </c>
      <c r="S336" s="101">
        <v>4.964142011834314</v>
      </c>
      <c r="T336" s="17" t="s">
        <v>75</v>
      </c>
      <c r="U336" s="105"/>
      <c r="V336" s="105"/>
      <c r="W336" s="105"/>
      <c r="X336" s="105"/>
      <c r="Y336" s="105"/>
      <c r="Z336" s="105"/>
    </row>
    <row r="337" ht="15.75" customHeight="1">
      <c r="A337" s="105" t="s">
        <v>773</v>
      </c>
      <c r="B337" s="17" t="s">
        <v>774</v>
      </c>
      <c r="C337" s="17" t="s">
        <v>47</v>
      </c>
      <c r="D337" s="17" t="s">
        <v>766</v>
      </c>
      <c r="E337" s="17" t="s">
        <v>309</v>
      </c>
      <c r="F337" s="106">
        <v>7697.819999999996</v>
      </c>
      <c r="G337" s="106">
        <v>6748.059999999998</v>
      </c>
      <c r="H337" s="17">
        <v>5072.0</v>
      </c>
      <c r="I337" s="17">
        <v>918.0</v>
      </c>
      <c r="J337" s="125">
        <v>0.18099369085173503</v>
      </c>
      <c r="K337" s="125">
        <v>0.12338038561566766</v>
      </c>
      <c r="L337" s="101">
        <v>6.99</v>
      </c>
      <c r="M337" s="101">
        <v>3.65</v>
      </c>
      <c r="N337" s="126">
        <v>42530.874771241804</v>
      </c>
      <c r="O337" s="126">
        <v>18512.8</v>
      </c>
      <c r="P337" s="125">
        <v>0.4778254649499285</v>
      </c>
      <c r="Q337" s="17">
        <v>5008.0</v>
      </c>
      <c r="R337" s="102">
        <v>1.012779552715655</v>
      </c>
      <c r="S337" s="101">
        <v>7.3508278867102375</v>
      </c>
      <c r="T337" s="17" t="s">
        <v>75</v>
      </c>
      <c r="U337" s="105"/>
      <c r="V337" s="105"/>
      <c r="W337" s="105"/>
      <c r="X337" s="105"/>
      <c r="Y337" s="105"/>
      <c r="Z337" s="105"/>
    </row>
    <row r="338" ht="15.75" customHeight="1">
      <c r="A338" s="105" t="s">
        <v>775</v>
      </c>
      <c r="B338" s="17" t="s">
        <v>776</v>
      </c>
      <c r="C338" s="17" t="s">
        <v>47</v>
      </c>
      <c r="D338" s="17" t="s">
        <v>766</v>
      </c>
      <c r="E338" s="17" t="s">
        <v>309</v>
      </c>
      <c r="F338" s="106">
        <v>4408.420000000003</v>
      </c>
      <c r="G338" s="106">
        <v>3939.1200000000017</v>
      </c>
      <c r="H338" s="17">
        <v>2536.0</v>
      </c>
      <c r="I338" s="17">
        <v>538.0</v>
      </c>
      <c r="J338" s="125">
        <v>0.21214511041009465</v>
      </c>
      <c r="K338" s="125">
        <v>0.10645537403423466</v>
      </c>
      <c r="L338" s="101">
        <v>6.99</v>
      </c>
      <c r="M338" s="101">
        <v>3.65</v>
      </c>
      <c r="N338" s="126">
        <v>20780.210260223063</v>
      </c>
      <c r="O338" s="126">
        <v>9256.4</v>
      </c>
      <c r="P338" s="125">
        <v>0.4778254649499285</v>
      </c>
      <c r="Q338" s="17">
        <v>2504.0</v>
      </c>
      <c r="R338" s="102">
        <v>1.012779552715655</v>
      </c>
      <c r="S338" s="101">
        <v>7.321784386617104</v>
      </c>
      <c r="T338" s="17" t="s">
        <v>75</v>
      </c>
      <c r="U338" s="105"/>
      <c r="V338" s="105"/>
      <c r="W338" s="105"/>
      <c r="X338" s="105"/>
      <c r="Y338" s="105"/>
      <c r="Z338" s="105"/>
    </row>
    <row r="339" ht="15.75" customHeight="1">
      <c r="A339" s="105" t="s">
        <v>777</v>
      </c>
      <c r="B339" s="17" t="s">
        <v>778</v>
      </c>
      <c r="C339" s="17" t="s">
        <v>47</v>
      </c>
      <c r="D339" s="17" t="s">
        <v>766</v>
      </c>
      <c r="E339" s="17" t="s">
        <v>309</v>
      </c>
      <c r="F339" s="106">
        <v>2401.9900000000016</v>
      </c>
      <c r="G339" s="106">
        <v>2256.790000000001</v>
      </c>
      <c r="H339" s="17">
        <v>0.0</v>
      </c>
      <c r="I339" s="17">
        <v>401.0</v>
      </c>
      <c r="J339" s="125" t="s">
        <v>322</v>
      </c>
      <c r="K339" s="125">
        <v>0.06044987697700688</v>
      </c>
      <c r="L339" s="101">
        <v>5.99</v>
      </c>
      <c r="M339" s="101">
        <v>3.02</v>
      </c>
      <c r="N339" s="126">
        <v>0.0</v>
      </c>
      <c r="O339" s="126">
        <v>0.0</v>
      </c>
      <c r="P339" s="125">
        <v>0.4958263772954925</v>
      </c>
      <c r="Q339" s="17">
        <v>1410.0</v>
      </c>
      <c r="R339" s="102">
        <v>0.0</v>
      </c>
      <c r="S339" s="101">
        <v>5.627905236907733</v>
      </c>
      <c r="T339" s="17" t="s">
        <v>75</v>
      </c>
      <c r="U339" s="105"/>
      <c r="V339" s="105"/>
      <c r="W339" s="105"/>
      <c r="X339" s="105"/>
      <c r="Y339" s="105"/>
      <c r="Z339" s="105"/>
    </row>
    <row r="340" ht="15.75" customHeight="1">
      <c r="A340" s="105" t="s">
        <v>779</v>
      </c>
      <c r="B340" s="17" t="s">
        <v>780</v>
      </c>
      <c r="C340" s="17" t="s">
        <v>47</v>
      </c>
      <c r="D340" s="17" t="s">
        <v>766</v>
      </c>
      <c r="E340" s="17" t="s">
        <v>309</v>
      </c>
      <c r="F340" s="106">
        <v>2245.110000000001</v>
      </c>
      <c r="G340" s="106">
        <v>2027.51</v>
      </c>
      <c r="H340" s="17">
        <v>0.0</v>
      </c>
      <c r="I340" s="17">
        <v>329.0</v>
      </c>
      <c r="J340" s="125" t="s">
        <v>322</v>
      </c>
      <c r="K340" s="125">
        <v>0.09692175439065387</v>
      </c>
      <c r="L340" s="101">
        <v>5.99</v>
      </c>
      <c r="M340" s="101">
        <v>3.02</v>
      </c>
      <c r="N340" s="126">
        <v>0.0</v>
      </c>
      <c r="O340" s="126">
        <v>0.0</v>
      </c>
      <c r="P340" s="125">
        <v>0.4958263772954925</v>
      </c>
      <c r="Q340" s="17">
        <v>1410.0</v>
      </c>
      <c r="R340" s="102">
        <v>0.0</v>
      </c>
      <c r="S340" s="101">
        <v>6.162644376899696</v>
      </c>
      <c r="T340" s="17" t="s">
        <v>75</v>
      </c>
      <c r="U340" s="105"/>
      <c r="V340" s="105"/>
      <c r="W340" s="105"/>
      <c r="X340" s="105"/>
      <c r="Y340" s="105"/>
      <c r="Z340" s="105"/>
    </row>
    <row r="341" ht="15.75" customHeight="1">
      <c r="A341" s="105"/>
      <c r="B341" s="105"/>
      <c r="C341" s="105"/>
      <c r="D341" s="105"/>
      <c r="E341" s="105"/>
      <c r="F341" s="106"/>
      <c r="G341" s="106"/>
      <c r="H341" s="17"/>
      <c r="I341" s="17"/>
      <c r="J341" s="102"/>
      <c r="K341" s="102"/>
      <c r="L341" s="101"/>
      <c r="M341" s="101"/>
      <c r="N341" s="106"/>
      <c r="O341" s="106"/>
      <c r="P341" s="102"/>
      <c r="Q341" s="17"/>
      <c r="R341" s="102"/>
      <c r="S341" s="101"/>
      <c r="T341" s="105"/>
      <c r="U341" s="105"/>
      <c r="V341" s="105"/>
      <c r="W341" s="105"/>
      <c r="X341" s="105"/>
      <c r="Y341" s="105"/>
      <c r="Z341" s="105"/>
    </row>
    <row r="342" ht="15.75" customHeight="1">
      <c r="A342" s="105"/>
      <c r="B342" s="105"/>
      <c r="C342" s="105"/>
      <c r="D342" s="105"/>
      <c r="E342" s="105"/>
      <c r="F342" s="106"/>
      <c r="G342" s="106"/>
      <c r="H342" s="17"/>
      <c r="I342" s="17"/>
      <c r="J342" s="102"/>
      <c r="K342" s="102"/>
      <c r="L342" s="101"/>
      <c r="M342" s="101"/>
      <c r="N342" s="106"/>
      <c r="O342" s="106"/>
      <c r="P342" s="102"/>
      <c r="Q342" s="17"/>
      <c r="R342" s="102"/>
      <c r="S342" s="101"/>
      <c r="T342" s="105"/>
      <c r="U342" s="105"/>
      <c r="V342" s="105"/>
      <c r="W342" s="105"/>
      <c r="X342" s="105"/>
      <c r="Y342" s="105"/>
      <c r="Z342" s="105"/>
    </row>
    <row r="343" ht="15.75" customHeight="1">
      <c r="A343" s="105"/>
      <c r="B343" s="105"/>
      <c r="C343" s="105"/>
      <c r="D343" s="105"/>
      <c r="E343" s="105"/>
      <c r="F343" s="106"/>
      <c r="G343" s="106"/>
      <c r="H343" s="17"/>
      <c r="I343" s="17"/>
      <c r="J343" s="102"/>
      <c r="K343" s="102"/>
      <c r="L343" s="101"/>
      <c r="M343" s="101"/>
      <c r="N343" s="106"/>
      <c r="O343" s="106"/>
      <c r="P343" s="102"/>
      <c r="Q343" s="17"/>
      <c r="R343" s="102"/>
      <c r="S343" s="101"/>
      <c r="T343" s="105"/>
      <c r="U343" s="105"/>
      <c r="V343" s="105"/>
      <c r="W343" s="105"/>
      <c r="X343" s="105"/>
      <c r="Y343" s="105"/>
      <c r="Z343" s="105"/>
    </row>
    <row r="344" ht="15.75" customHeight="1">
      <c r="A344" s="105"/>
      <c r="B344" s="105"/>
      <c r="C344" s="105"/>
      <c r="D344" s="105"/>
      <c r="E344" s="105"/>
      <c r="F344" s="106"/>
      <c r="G344" s="106"/>
      <c r="H344" s="17"/>
      <c r="I344" s="17"/>
      <c r="J344" s="102"/>
      <c r="K344" s="102"/>
      <c r="L344" s="101"/>
      <c r="M344" s="101"/>
      <c r="N344" s="106"/>
      <c r="O344" s="106"/>
      <c r="P344" s="102"/>
      <c r="Q344" s="17"/>
      <c r="R344" s="102"/>
      <c r="S344" s="101"/>
      <c r="T344" s="105"/>
      <c r="U344" s="105"/>
      <c r="V344" s="105"/>
      <c r="W344" s="105"/>
      <c r="X344" s="105"/>
      <c r="Y344" s="105"/>
      <c r="Z344" s="105"/>
    </row>
    <row r="345" ht="15.75" customHeight="1">
      <c r="A345" s="105"/>
      <c r="B345" s="105"/>
      <c r="C345" s="105"/>
      <c r="D345" s="105"/>
      <c r="E345" s="105"/>
      <c r="F345" s="106"/>
      <c r="G345" s="106"/>
      <c r="H345" s="17"/>
      <c r="I345" s="17"/>
      <c r="J345" s="102"/>
      <c r="K345" s="102"/>
      <c r="L345" s="101"/>
      <c r="M345" s="101"/>
      <c r="N345" s="106"/>
      <c r="O345" s="106"/>
      <c r="P345" s="102"/>
      <c r="Q345" s="17"/>
      <c r="R345" s="102"/>
      <c r="S345" s="101"/>
      <c r="T345" s="105"/>
      <c r="U345" s="105"/>
      <c r="V345" s="105"/>
      <c r="W345" s="105"/>
      <c r="X345" s="105"/>
      <c r="Y345" s="105"/>
      <c r="Z345" s="105"/>
    </row>
    <row r="346" ht="15.75" customHeight="1">
      <c r="A346" s="105"/>
      <c r="B346" s="105"/>
      <c r="C346" s="105"/>
      <c r="D346" s="105"/>
      <c r="E346" s="105"/>
      <c r="F346" s="106"/>
      <c r="G346" s="106"/>
      <c r="H346" s="17"/>
      <c r="I346" s="17"/>
      <c r="J346" s="102"/>
      <c r="K346" s="102"/>
      <c r="L346" s="101"/>
      <c r="M346" s="101"/>
      <c r="N346" s="106"/>
      <c r="O346" s="106"/>
      <c r="P346" s="102"/>
      <c r="Q346" s="17"/>
      <c r="R346" s="102"/>
      <c r="S346" s="101"/>
      <c r="T346" s="105"/>
      <c r="U346" s="105"/>
      <c r="V346" s="105"/>
      <c r="W346" s="105"/>
      <c r="X346" s="105"/>
      <c r="Y346" s="105"/>
      <c r="Z346" s="105"/>
    </row>
    <row r="347" ht="15.75" customHeight="1">
      <c r="A347" s="105"/>
      <c r="B347" s="105"/>
      <c r="C347" s="105"/>
      <c r="D347" s="105"/>
      <c r="E347" s="105"/>
      <c r="F347" s="106"/>
      <c r="G347" s="106"/>
      <c r="H347" s="17"/>
      <c r="I347" s="17"/>
      <c r="J347" s="102"/>
      <c r="K347" s="102"/>
      <c r="L347" s="101"/>
      <c r="M347" s="101"/>
      <c r="N347" s="106"/>
      <c r="O347" s="106"/>
      <c r="P347" s="102"/>
      <c r="Q347" s="17"/>
      <c r="R347" s="102"/>
      <c r="S347" s="101"/>
      <c r="T347" s="105"/>
      <c r="U347" s="105"/>
      <c r="V347" s="105"/>
      <c r="W347" s="105"/>
      <c r="X347" s="105"/>
      <c r="Y347" s="105"/>
      <c r="Z347" s="105"/>
    </row>
    <row r="348" ht="15.75" customHeight="1">
      <c r="A348" s="105"/>
      <c r="B348" s="105"/>
      <c r="C348" s="105"/>
      <c r="D348" s="105"/>
      <c r="E348" s="105"/>
      <c r="F348" s="106"/>
      <c r="G348" s="106"/>
      <c r="H348" s="17"/>
      <c r="I348" s="17"/>
      <c r="J348" s="102"/>
      <c r="K348" s="102"/>
      <c r="L348" s="101"/>
      <c r="M348" s="101"/>
      <c r="N348" s="106"/>
      <c r="O348" s="106"/>
      <c r="P348" s="102"/>
      <c r="Q348" s="17"/>
      <c r="R348" s="102"/>
      <c r="S348" s="101"/>
      <c r="T348" s="105"/>
      <c r="U348" s="105"/>
      <c r="V348" s="105"/>
      <c r="W348" s="105"/>
      <c r="X348" s="105"/>
      <c r="Y348" s="105"/>
      <c r="Z348" s="105"/>
    </row>
    <row r="349" ht="15.75" customHeight="1">
      <c r="A349" s="105"/>
      <c r="B349" s="105"/>
      <c r="C349" s="105"/>
      <c r="D349" s="105"/>
      <c r="E349" s="105"/>
      <c r="F349" s="106"/>
      <c r="G349" s="106"/>
      <c r="H349" s="17"/>
      <c r="I349" s="17"/>
      <c r="J349" s="102"/>
      <c r="K349" s="102"/>
      <c r="L349" s="101"/>
      <c r="M349" s="101"/>
      <c r="N349" s="106"/>
      <c r="O349" s="106"/>
      <c r="P349" s="102"/>
      <c r="Q349" s="17"/>
      <c r="R349" s="102"/>
      <c r="S349" s="101"/>
      <c r="T349" s="105"/>
      <c r="U349" s="105"/>
      <c r="V349" s="105"/>
      <c r="W349" s="105"/>
      <c r="X349" s="105"/>
      <c r="Y349" s="105"/>
      <c r="Z349" s="105"/>
    </row>
    <row r="350" ht="15.75" customHeight="1">
      <c r="A350" s="105"/>
      <c r="B350" s="105"/>
      <c r="C350" s="105"/>
      <c r="D350" s="105"/>
      <c r="E350" s="105"/>
      <c r="F350" s="106"/>
      <c r="G350" s="106"/>
      <c r="H350" s="17"/>
      <c r="I350" s="17"/>
      <c r="J350" s="102"/>
      <c r="K350" s="102"/>
      <c r="L350" s="101"/>
      <c r="M350" s="101"/>
      <c r="N350" s="106"/>
      <c r="O350" s="106"/>
      <c r="P350" s="102"/>
      <c r="Q350" s="17"/>
      <c r="R350" s="102"/>
      <c r="S350" s="101"/>
      <c r="T350" s="105"/>
      <c r="U350" s="105"/>
      <c r="V350" s="105"/>
      <c r="W350" s="105"/>
      <c r="X350" s="105"/>
      <c r="Y350" s="105"/>
      <c r="Z350" s="105"/>
    </row>
    <row r="351" ht="15.75" customHeight="1">
      <c r="A351" s="105"/>
      <c r="B351" s="105"/>
      <c r="C351" s="105"/>
      <c r="D351" s="105"/>
      <c r="E351" s="105"/>
      <c r="F351" s="106"/>
      <c r="G351" s="106"/>
      <c r="H351" s="17"/>
      <c r="I351" s="17"/>
      <c r="J351" s="102"/>
      <c r="K351" s="102"/>
      <c r="L351" s="101"/>
      <c r="M351" s="101"/>
      <c r="N351" s="106"/>
      <c r="O351" s="106"/>
      <c r="P351" s="102"/>
      <c r="Q351" s="17"/>
      <c r="R351" s="102"/>
      <c r="S351" s="101"/>
      <c r="T351" s="105"/>
      <c r="U351" s="105"/>
      <c r="V351" s="105"/>
      <c r="W351" s="105"/>
      <c r="X351" s="105"/>
      <c r="Y351" s="105"/>
      <c r="Z351" s="105"/>
    </row>
    <row r="352" ht="15.75" customHeight="1">
      <c r="A352" s="105"/>
      <c r="B352" s="105"/>
      <c r="C352" s="105"/>
      <c r="D352" s="105"/>
      <c r="E352" s="105"/>
      <c r="F352" s="106"/>
      <c r="G352" s="106"/>
      <c r="H352" s="17"/>
      <c r="I352" s="17"/>
      <c r="J352" s="102"/>
      <c r="K352" s="102"/>
      <c r="L352" s="101"/>
      <c r="M352" s="101"/>
      <c r="N352" s="106"/>
      <c r="O352" s="106"/>
      <c r="P352" s="102"/>
      <c r="Q352" s="17"/>
      <c r="R352" s="102"/>
      <c r="S352" s="101"/>
      <c r="T352" s="105"/>
      <c r="U352" s="105"/>
      <c r="V352" s="105"/>
      <c r="W352" s="105"/>
      <c r="X352" s="105"/>
      <c r="Y352" s="105"/>
      <c r="Z352" s="105"/>
    </row>
    <row r="353" ht="15.75" customHeight="1">
      <c r="A353" s="105"/>
      <c r="B353" s="105"/>
      <c r="C353" s="105"/>
      <c r="D353" s="105"/>
      <c r="E353" s="105"/>
      <c r="F353" s="106"/>
      <c r="G353" s="106"/>
      <c r="H353" s="17"/>
      <c r="I353" s="17"/>
      <c r="J353" s="102"/>
      <c r="K353" s="102"/>
      <c r="L353" s="101"/>
      <c r="M353" s="101"/>
      <c r="N353" s="106"/>
      <c r="O353" s="106"/>
      <c r="P353" s="102"/>
      <c r="Q353" s="17"/>
      <c r="R353" s="102"/>
      <c r="S353" s="101"/>
      <c r="T353" s="105"/>
      <c r="U353" s="105"/>
      <c r="V353" s="105"/>
      <c r="W353" s="105"/>
      <c r="X353" s="105"/>
      <c r="Y353" s="105"/>
      <c r="Z353" s="105"/>
    </row>
    <row r="354" ht="15.75" customHeight="1">
      <c r="A354" s="105"/>
      <c r="B354" s="105"/>
      <c r="C354" s="105"/>
      <c r="D354" s="105"/>
      <c r="E354" s="105"/>
      <c r="F354" s="106"/>
      <c r="G354" s="106"/>
      <c r="H354" s="17"/>
      <c r="I354" s="17"/>
      <c r="J354" s="102"/>
      <c r="K354" s="102"/>
      <c r="L354" s="101"/>
      <c r="M354" s="101"/>
      <c r="N354" s="106"/>
      <c r="O354" s="106"/>
      <c r="P354" s="102"/>
      <c r="Q354" s="17"/>
      <c r="R354" s="102"/>
      <c r="S354" s="101"/>
      <c r="T354" s="105"/>
      <c r="U354" s="105"/>
      <c r="V354" s="105"/>
      <c r="W354" s="105"/>
      <c r="X354" s="105"/>
      <c r="Y354" s="105"/>
      <c r="Z354" s="105"/>
    </row>
    <row r="355" ht="15.75" customHeight="1">
      <c r="A355" s="105"/>
      <c r="B355" s="105"/>
      <c r="C355" s="105"/>
      <c r="D355" s="105"/>
      <c r="E355" s="105"/>
      <c r="F355" s="106"/>
      <c r="G355" s="106"/>
      <c r="H355" s="17"/>
      <c r="I355" s="17"/>
      <c r="J355" s="102"/>
      <c r="K355" s="102"/>
      <c r="L355" s="101"/>
      <c r="M355" s="101"/>
      <c r="N355" s="106"/>
      <c r="O355" s="106"/>
      <c r="P355" s="102"/>
      <c r="Q355" s="17"/>
      <c r="R355" s="102"/>
      <c r="S355" s="101"/>
      <c r="T355" s="105"/>
      <c r="U355" s="105"/>
      <c r="V355" s="105"/>
      <c r="W355" s="105"/>
      <c r="X355" s="105"/>
      <c r="Y355" s="105"/>
      <c r="Z355" s="105"/>
    </row>
    <row r="356" ht="15.75" customHeight="1">
      <c r="A356" s="105"/>
      <c r="B356" s="105"/>
      <c r="C356" s="105"/>
      <c r="D356" s="105"/>
      <c r="E356" s="105"/>
      <c r="F356" s="106"/>
      <c r="G356" s="106"/>
      <c r="H356" s="17"/>
      <c r="I356" s="17"/>
      <c r="J356" s="102"/>
      <c r="K356" s="102"/>
      <c r="L356" s="101"/>
      <c r="M356" s="101"/>
      <c r="N356" s="106"/>
      <c r="O356" s="106"/>
      <c r="P356" s="102"/>
      <c r="Q356" s="17"/>
      <c r="R356" s="102"/>
      <c r="S356" s="101"/>
      <c r="T356" s="105"/>
      <c r="U356" s="105"/>
      <c r="V356" s="105"/>
      <c r="W356" s="105"/>
      <c r="X356" s="105"/>
      <c r="Y356" s="105"/>
      <c r="Z356" s="105"/>
    </row>
    <row r="357" ht="15.75" customHeight="1">
      <c r="A357" s="105"/>
      <c r="B357" s="105"/>
      <c r="C357" s="105"/>
      <c r="D357" s="105"/>
      <c r="E357" s="105"/>
      <c r="F357" s="106"/>
      <c r="G357" s="106"/>
      <c r="H357" s="17"/>
      <c r="I357" s="17"/>
      <c r="J357" s="102"/>
      <c r="K357" s="102"/>
      <c r="L357" s="101"/>
      <c r="M357" s="101"/>
      <c r="N357" s="106"/>
      <c r="O357" s="106"/>
      <c r="P357" s="102"/>
      <c r="Q357" s="17"/>
      <c r="R357" s="102"/>
      <c r="S357" s="101"/>
      <c r="T357" s="105"/>
      <c r="U357" s="105"/>
      <c r="V357" s="105"/>
      <c r="W357" s="105"/>
      <c r="X357" s="105"/>
      <c r="Y357" s="105"/>
      <c r="Z357" s="105"/>
    </row>
    <row r="358" ht="15.75" customHeight="1">
      <c r="A358" s="105"/>
      <c r="B358" s="105"/>
      <c r="C358" s="105"/>
      <c r="D358" s="105"/>
      <c r="E358" s="105"/>
      <c r="F358" s="106"/>
      <c r="G358" s="106"/>
      <c r="H358" s="17"/>
      <c r="I358" s="17"/>
      <c r="J358" s="102"/>
      <c r="K358" s="102"/>
      <c r="L358" s="101"/>
      <c r="M358" s="101"/>
      <c r="N358" s="106"/>
      <c r="O358" s="106"/>
      <c r="P358" s="102"/>
      <c r="Q358" s="17"/>
      <c r="R358" s="102"/>
      <c r="S358" s="101"/>
      <c r="T358" s="105"/>
      <c r="U358" s="105"/>
      <c r="V358" s="105"/>
      <c r="W358" s="105"/>
      <c r="X358" s="105"/>
      <c r="Y358" s="105"/>
      <c r="Z358" s="105"/>
    </row>
    <row r="359" ht="15.75" customHeight="1">
      <c r="A359" s="105"/>
      <c r="B359" s="105"/>
      <c r="C359" s="105"/>
      <c r="D359" s="105"/>
      <c r="E359" s="105"/>
      <c r="F359" s="106"/>
      <c r="G359" s="106"/>
      <c r="H359" s="17"/>
      <c r="I359" s="17"/>
      <c r="J359" s="102"/>
      <c r="K359" s="102"/>
      <c r="L359" s="101"/>
      <c r="M359" s="101"/>
      <c r="N359" s="106"/>
      <c r="O359" s="106"/>
      <c r="P359" s="102"/>
      <c r="Q359" s="17"/>
      <c r="R359" s="102"/>
      <c r="S359" s="101"/>
      <c r="T359" s="105"/>
      <c r="U359" s="105"/>
      <c r="V359" s="105"/>
      <c r="W359" s="105"/>
      <c r="X359" s="105"/>
      <c r="Y359" s="105"/>
      <c r="Z359" s="105"/>
    </row>
    <row r="360" ht="15.75" customHeight="1">
      <c r="A360" s="105"/>
      <c r="B360" s="105"/>
      <c r="C360" s="105"/>
      <c r="D360" s="105"/>
      <c r="E360" s="105"/>
      <c r="F360" s="106"/>
      <c r="G360" s="106"/>
      <c r="H360" s="17"/>
      <c r="I360" s="17"/>
      <c r="J360" s="102"/>
      <c r="K360" s="102"/>
      <c r="L360" s="101"/>
      <c r="M360" s="101"/>
      <c r="N360" s="106"/>
      <c r="O360" s="106"/>
      <c r="P360" s="102"/>
      <c r="Q360" s="17"/>
      <c r="R360" s="102"/>
      <c r="S360" s="101"/>
      <c r="T360" s="105"/>
      <c r="U360" s="105"/>
      <c r="V360" s="105"/>
      <c r="W360" s="105"/>
      <c r="X360" s="105"/>
      <c r="Y360" s="105"/>
      <c r="Z360" s="105"/>
    </row>
    <row r="361" ht="15.75" customHeight="1">
      <c r="A361" s="105"/>
      <c r="B361" s="105"/>
      <c r="C361" s="105"/>
      <c r="D361" s="105"/>
      <c r="E361" s="105"/>
      <c r="F361" s="106"/>
      <c r="G361" s="106"/>
      <c r="H361" s="17"/>
      <c r="I361" s="17"/>
      <c r="J361" s="102"/>
      <c r="K361" s="102"/>
      <c r="L361" s="101"/>
      <c r="M361" s="101"/>
      <c r="N361" s="106"/>
      <c r="O361" s="106"/>
      <c r="P361" s="102"/>
      <c r="Q361" s="17"/>
      <c r="R361" s="102"/>
      <c r="S361" s="101"/>
      <c r="T361" s="105"/>
      <c r="U361" s="105"/>
      <c r="V361" s="105"/>
      <c r="W361" s="105"/>
      <c r="X361" s="105"/>
      <c r="Y361" s="105"/>
      <c r="Z361" s="105"/>
    </row>
    <row r="362" ht="15.75" customHeight="1">
      <c r="A362" s="105"/>
      <c r="B362" s="105"/>
      <c r="C362" s="105"/>
      <c r="D362" s="105"/>
      <c r="E362" s="105"/>
      <c r="F362" s="106"/>
      <c r="G362" s="106"/>
      <c r="H362" s="17"/>
      <c r="I362" s="17"/>
      <c r="J362" s="102"/>
      <c r="K362" s="102"/>
      <c r="L362" s="101"/>
      <c r="M362" s="101"/>
      <c r="N362" s="106"/>
      <c r="O362" s="106"/>
      <c r="P362" s="102"/>
      <c r="Q362" s="17"/>
      <c r="R362" s="102"/>
      <c r="S362" s="101"/>
      <c r="T362" s="105"/>
      <c r="U362" s="105"/>
      <c r="V362" s="105"/>
      <c r="W362" s="105"/>
      <c r="X362" s="105"/>
      <c r="Y362" s="105"/>
      <c r="Z362" s="105"/>
    </row>
    <row r="363" ht="15.75" customHeight="1">
      <c r="A363" s="105"/>
      <c r="B363" s="105"/>
      <c r="C363" s="105"/>
      <c r="D363" s="105"/>
      <c r="E363" s="105"/>
      <c r="F363" s="106"/>
      <c r="G363" s="106"/>
      <c r="H363" s="17"/>
      <c r="I363" s="17"/>
      <c r="J363" s="102"/>
      <c r="K363" s="102"/>
      <c r="L363" s="101"/>
      <c r="M363" s="101"/>
      <c r="N363" s="106"/>
      <c r="O363" s="106"/>
      <c r="P363" s="102"/>
      <c r="Q363" s="17"/>
      <c r="R363" s="102"/>
      <c r="S363" s="101"/>
      <c r="T363" s="105"/>
      <c r="U363" s="105"/>
      <c r="V363" s="105"/>
      <c r="W363" s="105"/>
      <c r="X363" s="105"/>
      <c r="Y363" s="105"/>
      <c r="Z363" s="105"/>
    </row>
    <row r="364" ht="15.75" customHeight="1">
      <c r="A364" s="105"/>
      <c r="B364" s="105"/>
      <c r="C364" s="105"/>
      <c r="D364" s="105"/>
      <c r="E364" s="105"/>
      <c r="F364" s="106"/>
      <c r="G364" s="106"/>
      <c r="H364" s="17"/>
      <c r="I364" s="17"/>
      <c r="J364" s="102"/>
      <c r="K364" s="102"/>
      <c r="L364" s="101"/>
      <c r="M364" s="101"/>
      <c r="N364" s="106"/>
      <c r="O364" s="106"/>
      <c r="P364" s="102"/>
      <c r="Q364" s="17"/>
      <c r="R364" s="102"/>
      <c r="S364" s="101"/>
      <c r="T364" s="105"/>
      <c r="U364" s="105"/>
      <c r="V364" s="105"/>
      <c r="W364" s="105"/>
      <c r="X364" s="105"/>
      <c r="Y364" s="105"/>
      <c r="Z364" s="105"/>
    </row>
    <row r="365" ht="15.75" customHeight="1">
      <c r="A365" s="105"/>
      <c r="B365" s="105"/>
      <c r="C365" s="105"/>
      <c r="D365" s="105"/>
      <c r="E365" s="105"/>
      <c r="F365" s="106"/>
      <c r="G365" s="106"/>
      <c r="H365" s="17"/>
      <c r="I365" s="17"/>
      <c r="J365" s="102"/>
      <c r="K365" s="102"/>
      <c r="L365" s="101"/>
      <c r="M365" s="101"/>
      <c r="N365" s="106"/>
      <c r="O365" s="106"/>
      <c r="P365" s="102"/>
      <c r="Q365" s="17"/>
      <c r="R365" s="102"/>
      <c r="S365" s="101"/>
      <c r="T365" s="105"/>
      <c r="U365" s="105"/>
      <c r="V365" s="105"/>
      <c r="W365" s="105"/>
      <c r="X365" s="105"/>
      <c r="Y365" s="105"/>
      <c r="Z365" s="105"/>
    </row>
    <row r="366" ht="15.75" customHeight="1">
      <c r="A366" s="105"/>
      <c r="B366" s="105"/>
      <c r="C366" s="105"/>
      <c r="D366" s="105"/>
      <c r="E366" s="105"/>
      <c r="F366" s="106"/>
      <c r="G366" s="106"/>
      <c r="H366" s="17"/>
      <c r="I366" s="17"/>
      <c r="J366" s="102"/>
      <c r="K366" s="102"/>
      <c r="L366" s="101"/>
      <c r="M366" s="101"/>
      <c r="N366" s="106"/>
      <c r="O366" s="106"/>
      <c r="P366" s="102"/>
      <c r="Q366" s="17"/>
      <c r="R366" s="102"/>
      <c r="S366" s="101"/>
      <c r="T366" s="105"/>
      <c r="U366" s="105"/>
      <c r="V366" s="105"/>
      <c r="W366" s="105"/>
      <c r="X366" s="105"/>
      <c r="Y366" s="105"/>
      <c r="Z366" s="105"/>
    </row>
    <row r="367" ht="15.75" customHeight="1">
      <c r="A367" s="105"/>
      <c r="B367" s="105"/>
      <c r="C367" s="105"/>
      <c r="D367" s="105"/>
      <c r="E367" s="105"/>
      <c r="F367" s="106"/>
      <c r="G367" s="106"/>
      <c r="H367" s="17"/>
      <c r="I367" s="17"/>
      <c r="J367" s="102"/>
      <c r="K367" s="102"/>
      <c r="L367" s="101"/>
      <c r="M367" s="101"/>
      <c r="N367" s="106"/>
      <c r="O367" s="106"/>
      <c r="P367" s="102"/>
      <c r="Q367" s="17"/>
      <c r="R367" s="102"/>
      <c r="S367" s="101"/>
      <c r="T367" s="105"/>
      <c r="U367" s="105"/>
      <c r="V367" s="105"/>
      <c r="W367" s="105"/>
      <c r="X367" s="105"/>
      <c r="Y367" s="105"/>
      <c r="Z367" s="105"/>
    </row>
    <row r="368" ht="15.75" customHeight="1">
      <c r="A368" s="105"/>
      <c r="B368" s="105"/>
      <c r="C368" s="105"/>
      <c r="D368" s="105"/>
      <c r="E368" s="105"/>
      <c r="F368" s="106"/>
      <c r="G368" s="106"/>
      <c r="H368" s="17"/>
      <c r="I368" s="17"/>
      <c r="J368" s="102"/>
      <c r="K368" s="102"/>
      <c r="L368" s="101"/>
      <c r="M368" s="101"/>
      <c r="N368" s="106"/>
      <c r="O368" s="106"/>
      <c r="P368" s="102"/>
      <c r="Q368" s="17"/>
      <c r="R368" s="102"/>
      <c r="S368" s="101"/>
      <c r="T368" s="105"/>
      <c r="U368" s="105"/>
      <c r="V368" s="105"/>
      <c r="W368" s="105"/>
      <c r="X368" s="105"/>
      <c r="Y368" s="105"/>
      <c r="Z368" s="105"/>
    </row>
    <row r="369" ht="15.75" customHeight="1">
      <c r="A369" s="105"/>
      <c r="B369" s="105"/>
      <c r="C369" s="105"/>
      <c r="D369" s="105"/>
      <c r="E369" s="105"/>
      <c r="F369" s="106"/>
      <c r="G369" s="106"/>
      <c r="H369" s="17"/>
      <c r="I369" s="17"/>
      <c r="J369" s="102"/>
      <c r="K369" s="102"/>
      <c r="L369" s="101"/>
      <c r="M369" s="101"/>
      <c r="N369" s="106"/>
      <c r="O369" s="106"/>
      <c r="P369" s="102"/>
      <c r="Q369" s="17"/>
      <c r="R369" s="102"/>
      <c r="S369" s="101"/>
      <c r="T369" s="105"/>
      <c r="U369" s="105"/>
      <c r="V369" s="105"/>
      <c r="W369" s="105"/>
      <c r="X369" s="105"/>
      <c r="Y369" s="105"/>
      <c r="Z369" s="105"/>
    </row>
    <row r="370" ht="15.75" customHeight="1">
      <c r="A370" s="105"/>
      <c r="B370" s="105"/>
      <c r="C370" s="105"/>
      <c r="D370" s="105"/>
      <c r="E370" s="105"/>
      <c r="F370" s="106"/>
      <c r="G370" s="106"/>
      <c r="H370" s="17"/>
      <c r="I370" s="17"/>
      <c r="J370" s="102"/>
      <c r="K370" s="102"/>
      <c r="L370" s="101"/>
      <c r="M370" s="101"/>
      <c r="N370" s="106"/>
      <c r="O370" s="106"/>
      <c r="P370" s="102"/>
      <c r="Q370" s="17"/>
      <c r="R370" s="102"/>
      <c r="S370" s="101"/>
      <c r="T370" s="105"/>
      <c r="U370" s="105"/>
      <c r="V370" s="105"/>
      <c r="W370" s="105"/>
      <c r="X370" s="105"/>
      <c r="Y370" s="105"/>
      <c r="Z370" s="105"/>
    </row>
    <row r="371" ht="15.75" customHeight="1">
      <c r="A371" s="105"/>
      <c r="B371" s="105"/>
      <c r="C371" s="105"/>
      <c r="D371" s="105"/>
      <c r="E371" s="105"/>
      <c r="F371" s="106"/>
      <c r="G371" s="106"/>
      <c r="H371" s="17"/>
      <c r="I371" s="17"/>
      <c r="J371" s="102"/>
      <c r="K371" s="102"/>
      <c r="L371" s="101"/>
      <c r="M371" s="101"/>
      <c r="N371" s="106"/>
      <c r="O371" s="106"/>
      <c r="P371" s="102"/>
      <c r="Q371" s="17"/>
      <c r="R371" s="102"/>
      <c r="S371" s="101"/>
      <c r="T371" s="105"/>
      <c r="U371" s="105"/>
      <c r="V371" s="105"/>
      <c r="W371" s="105"/>
      <c r="X371" s="105"/>
      <c r="Y371" s="105"/>
      <c r="Z371" s="105"/>
    </row>
    <row r="372" ht="15.75" customHeight="1">
      <c r="A372" s="105"/>
      <c r="B372" s="105"/>
      <c r="C372" s="105"/>
      <c r="D372" s="105"/>
      <c r="E372" s="105"/>
      <c r="F372" s="106"/>
      <c r="G372" s="106"/>
      <c r="H372" s="17"/>
      <c r="I372" s="17"/>
      <c r="J372" s="102"/>
      <c r="K372" s="102"/>
      <c r="L372" s="101"/>
      <c r="M372" s="101"/>
      <c r="N372" s="106"/>
      <c r="O372" s="106"/>
      <c r="P372" s="102"/>
      <c r="Q372" s="17"/>
      <c r="R372" s="102"/>
      <c r="S372" s="101"/>
      <c r="T372" s="105"/>
      <c r="U372" s="105"/>
      <c r="V372" s="105"/>
      <c r="W372" s="105"/>
      <c r="X372" s="105"/>
      <c r="Y372" s="105"/>
      <c r="Z372" s="105"/>
    </row>
    <row r="373" ht="15.75" customHeight="1">
      <c r="A373" s="105"/>
      <c r="B373" s="105"/>
      <c r="C373" s="105"/>
      <c r="D373" s="105"/>
      <c r="E373" s="105"/>
      <c r="F373" s="106"/>
      <c r="G373" s="106"/>
      <c r="H373" s="17"/>
      <c r="I373" s="17"/>
      <c r="J373" s="102"/>
      <c r="K373" s="102"/>
      <c r="L373" s="101"/>
      <c r="M373" s="101"/>
      <c r="N373" s="106"/>
      <c r="O373" s="106"/>
      <c r="P373" s="102"/>
      <c r="Q373" s="17"/>
      <c r="R373" s="102"/>
      <c r="S373" s="101"/>
      <c r="T373" s="105"/>
      <c r="U373" s="105"/>
      <c r="V373" s="105"/>
      <c r="W373" s="105"/>
      <c r="X373" s="105"/>
      <c r="Y373" s="105"/>
      <c r="Z373" s="105"/>
    </row>
    <row r="374" ht="15.75" customHeight="1">
      <c r="A374" s="105"/>
      <c r="B374" s="105"/>
      <c r="C374" s="105"/>
      <c r="D374" s="105"/>
      <c r="E374" s="105"/>
      <c r="F374" s="106"/>
      <c r="G374" s="106"/>
      <c r="H374" s="17"/>
      <c r="I374" s="17"/>
      <c r="J374" s="102"/>
      <c r="K374" s="102"/>
      <c r="L374" s="101"/>
      <c r="M374" s="101"/>
      <c r="N374" s="106"/>
      <c r="O374" s="106"/>
      <c r="P374" s="102"/>
      <c r="Q374" s="17"/>
      <c r="R374" s="102"/>
      <c r="S374" s="101"/>
      <c r="T374" s="105"/>
      <c r="U374" s="105"/>
      <c r="V374" s="105"/>
      <c r="W374" s="105"/>
      <c r="X374" s="105"/>
      <c r="Y374" s="105"/>
      <c r="Z374" s="105"/>
    </row>
    <row r="375" ht="15.75" customHeight="1">
      <c r="A375" s="105"/>
      <c r="B375" s="105"/>
      <c r="C375" s="105"/>
      <c r="D375" s="105"/>
      <c r="E375" s="105"/>
      <c r="F375" s="106"/>
      <c r="G375" s="106"/>
      <c r="H375" s="17"/>
      <c r="I375" s="17"/>
      <c r="J375" s="102"/>
      <c r="K375" s="102"/>
      <c r="L375" s="101"/>
      <c r="M375" s="101"/>
      <c r="N375" s="106"/>
      <c r="O375" s="106"/>
      <c r="P375" s="102"/>
      <c r="Q375" s="17"/>
      <c r="R375" s="102"/>
      <c r="S375" s="101"/>
      <c r="T375" s="105"/>
      <c r="U375" s="105"/>
      <c r="V375" s="105"/>
      <c r="W375" s="105"/>
      <c r="X375" s="105"/>
      <c r="Y375" s="105"/>
      <c r="Z375" s="105"/>
    </row>
    <row r="376" ht="15.75" customHeight="1">
      <c r="A376" s="105"/>
      <c r="B376" s="105"/>
      <c r="C376" s="105"/>
      <c r="D376" s="105"/>
      <c r="E376" s="105"/>
      <c r="F376" s="106"/>
      <c r="G376" s="106"/>
      <c r="H376" s="17"/>
      <c r="I376" s="17"/>
      <c r="J376" s="102"/>
      <c r="K376" s="102"/>
      <c r="L376" s="101"/>
      <c r="M376" s="101"/>
      <c r="N376" s="106"/>
      <c r="O376" s="106"/>
      <c r="P376" s="102"/>
      <c r="Q376" s="17"/>
      <c r="R376" s="102"/>
      <c r="S376" s="101"/>
      <c r="T376" s="105"/>
      <c r="U376" s="105"/>
      <c r="V376" s="105"/>
      <c r="W376" s="105"/>
      <c r="X376" s="105"/>
      <c r="Y376" s="105"/>
      <c r="Z376" s="105"/>
    </row>
    <row r="377" ht="15.75" customHeight="1">
      <c r="A377" s="105"/>
      <c r="B377" s="105"/>
      <c r="C377" s="105"/>
      <c r="D377" s="105"/>
      <c r="E377" s="105"/>
      <c r="F377" s="106"/>
      <c r="G377" s="106"/>
      <c r="H377" s="17"/>
      <c r="I377" s="17"/>
      <c r="J377" s="102"/>
      <c r="K377" s="102"/>
      <c r="L377" s="101"/>
      <c r="M377" s="101"/>
      <c r="N377" s="106"/>
      <c r="O377" s="106"/>
      <c r="P377" s="102"/>
      <c r="Q377" s="17"/>
      <c r="R377" s="102"/>
      <c r="S377" s="101"/>
      <c r="T377" s="105"/>
      <c r="U377" s="105"/>
      <c r="V377" s="105"/>
      <c r="W377" s="105"/>
      <c r="X377" s="105"/>
      <c r="Y377" s="105"/>
      <c r="Z377" s="105"/>
    </row>
    <row r="378" ht="15.75" customHeight="1">
      <c r="A378" s="105"/>
      <c r="B378" s="105"/>
      <c r="C378" s="105"/>
      <c r="D378" s="105"/>
      <c r="E378" s="105"/>
      <c r="F378" s="106"/>
      <c r="G378" s="106"/>
      <c r="H378" s="17"/>
      <c r="I378" s="17"/>
      <c r="J378" s="102"/>
      <c r="K378" s="102"/>
      <c r="L378" s="101"/>
      <c r="M378" s="101"/>
      <c r="N378" s="106"/>
      <c r="O378" s="106"/>
      <c r="P378" s="102"/>
      <c r="Q378" s="17"/>
      <c r="R378" s="102"/>
      <c r="S378" s="101"/>
      <c r="T378" s="105"/>
      <c r="U378" s="105"/>
      <c r="V378" s="105"/>
      <c r="W378" s="105"/>
      <c r="X378" s="105"/>
      <c r="Y378" s="105"/>
      <c r="Z378" s="105"/>
    </row>
    <row r="379" ht="15.75" customHeight="1">
      <c r="A379" s="105"/>
      <c r="B379" s="105"/>
      <c r="C379" s="105"/>
      <c r="D379" s="105"/>
      <c r="E379" s="105"/>
      <c r="F379" s="106"/>
      <c r="G379" s="106"/>
      <c r="H379" s="17"/>
      <c r="I379" s="17"/>
      <c r="J379" s="102"/>
      <c r="K379" s="102"/>
      <c r="L379" s="101"/>
      <c r="M379" s="101"/>
      <c r="N379" s="106"/>
      <c r="O379" s="106"/>
      <c r="P379" s="102"/>
      <c r="Q379" s="17"/>
      <c r="R379" s="102"/>
      <c r="S379" s="101"/>
      <c r="T379" s="105"/>
      <c r="U379" s="105"/>
      <c r="V379" s="105"/>
      <c r="W379" s="105"/>
      <c r="X379" s="105"/>
      <c r="Y379" s="105"/>
      <c r="Z379" s="105"/>
    </row>
    <row r="380" ht="15.75" customHeight="1">
      <c r="A380" s="105"/>
      <c r="B380" s="105"/>
      <c r="C380" s="105"/>
      <c r="D380" s="105"/>
      <c r="E380" s="105"/>
      <c r="F380" s="106"/>
      <c r="G380" s="106"/>
      <c r="H380" s="17"/>
      <c r="I380" s="17"/>
      <c r="J380" s="102"/>
      <c r="K380" s="102"/>
      <c r="L380" s="101"/>
      <c r="M380" s="101"/>
      <c r="N380" s="106"/>
      <c r="O380" s="106"/>
      <c r="P380" s="102"/>
      <c r="Q380" s="17"/>
      <c r="R380" s="102"/>
      <c r="S380" s="101"/>
      <c r="T380" s="105"/>
      <c r="U380" s="105"/>
      <c r="V380" s="105"/>
      <c r="W380" s="105"/>
      <c r="X380" s="105"/>
      <c r="Y380" s="105"/>
      <c r="Z380" s="105"/>
    </row>
    <row r="381" ht="15.75" customHeight="1">
      <c r="A381" s="105"/>
      <c r="B381" s="105"/>
      <c r="C381" s="105"/>
      <c r="D381" s="105"/>
      <c r="E381" s="105"/>
      <c r="F381" s="106"/>
      <c r="G381" s="106"/>
      <c r="H381" s="17"/>
      <c r="I381" s="17"/>
      <c r="J381" s="102"/>
      <c r="K381" s="102"/>
      <c r="L381" s="101"/>
      <c r="M381" s="101"/>
      <c r="N381" s="106"/>
      <c r="O381" s="106"/>
      <c r="P381" s="102"/>
      <c r="Q381" s="17"/>
      <c r="R381" s="102"/>
      <c r="S381" s="101"/>
      <c r="T381" s="105"/>
      <c r="U381" s="105"/>
      <c r="V381" s="105"/>
      <c r="W381" s="105"/>
      <c r="X381" s="105"/>
      <c r="Y381" s="105"/>
      <c r="Z381" s="105"/>
    </row>
    <row r="382" ht="15.75" customHeight="1">
      <c r="A382" s="105"/>
      <c r="B382" s="105"/>
      <c r="C382" s="105"/>
      <c r="D382" s="105"/>
      <c r="E382" s="105"/>
      <c r="F382" s="106"/>
      <c r="G382" s="106"/>
      <c r="H382" s="17"/>
      <c r="I382" s="17"/>
      <c r="J382" s="102"/>
      <c r="K382" s="102"/>
      <c r="L382" s="101"/>
      <c r="M382" s="101"/>
      <c r="N382" s="106"/>
      <c r="O382" s="106"/>
      <c r="P382" s="102"/>
      <c r="Q382" s="17"/>
      <c r="R382" s="102"/>
      <c r="S382" s="101"/>
      <c r="T382" s="105"/>
      <c r="U382" s="105"/>
      <c r="V382" s="105"/>
      <c r="W382" s="105"/>
      <c r="X382" s="105"/>
      <c r="Y382" s="105"/>
      <c r="Z382" s="105"/>
    </row>
    <row r="383" ht="15.75" customHeight="1">
      <c r="A383" s="105"/>
      <c r="B383" s="105"/>
      <c r="C383" s="105"/>
      <c r="D383" s="105"/>
      <c r="E383" s="105"/>
      <c r="F383" s="106"/>
      <c r="G383" s="106"/>
      <c r="H383" s="17"/>
      <c r="I383" s="17"/>
      <c r="J383" s="102"/>
      <c r="K383" s="102"/>
      <c r="L383" s="101"/>
      <c r="M383" s="101"/>
      <c r="N383" s="106"/>
      <c r="O383" s="106"/>
      <c r="P383" s="102"/>
      <c r="Q383" s="17"/>
      <c r="R383" s="102"/>
      <c r="S383" s="101"/>
      <c r="T383" s="105"/>
      <c r="U383" s="105"/>
      <c r="V383" s="105"/>
      <c r="W383" s="105"/>
      <c r="X383" s="105"/>
      <c r="Y383" s="105"/>
      <c r="Z383" s="105"/>
    </row>
    <row r="384" ht="15.75" customHeight="1">
      <c r="A384" s="105"/>
      <c r="B384" s="105"/>
      <c r="C384" s="105"/>
      <c r="D384" s="105"/>
      <c r="E384" s="105"/>
      <c r="F384" s="106"/>
      <c r="G384" s="106"/>
      <c r="H384" s="17"/>
      <c r="I384" s="17"/>
      <c r="J384" s="102"/>
      <c r="K384" s="102"/>
      <c r="L384" s="101"/>
      <c r="M384" s="101"/>
      <c r="N384" s="106"/>
      <c r="O384" s="106"/>
      <c r="P384" s="102"/>
      <c r="Q384" s="17"/>
      <c r="R384" s="102"/>
      <c r="S384" s="101"/>
      <c r="T384" s="105"/>
      <c r="U384" s="105"/>
      <c r="V384" s="105"/>
      <c r="W384" s="105"/>
      <c r="X384" s="105"/>
      <c r="Y384" s="105"/>
      <c r="Z384" s="105"/>
    </row>
    <row r="385" ht="15.75" customHeight="1">
      <c r="A385" s="105"/>
      <c r="B385" s="105"/>
      <c r="C385" s="105"/>
      <c r="D385" s="105"/>
      <c r="E385" s="105"/>
      <c r="F385" s="106"/>
      <c r="G385" s="106"/>
      <c r="H385" s="17"/>
      <c r="I385" s="17"/>
      <c r="J385" s="102"/>
      <c r="K385" s="102"/>
      <c r="L385" s="101"/>
      <c r="M385" s="101"/>
      <c r="N385" s="106"/>
      <c r="O385" s="106"/>
      <c r="P385" s="102"/>
      <c r="Q385" s="17"/>
      <c r="R385" s="102"/>
      <c r="S385" s="101"/>
      <c r="T385" s="105"/>
      <c r="U385" s="105"/>
      <c r="V385" s="105"/>
      <c r="W385" s="105"/>
      <c r="X385" s="105"/>
      <c r="Y385" s="105"/>
      <c r="Z385" s="105"/>
    </row>
    <row r="386" ht="15.75" customHeight="1">
      <c r="A386" s="105"/>
      <c r="B386" s="105"/>
      <c r="C386" s="105"/>
      <c r="D386" s="105"/>
      <c r="E386" s="105"/>
      <c r="F386" s="106"/>
      <c r="G386" s="106"/>
      <c r="H386" s="17"/>
      <c r="I386" s="17"/>
      <c r="J386" s="102"/>
      <c r="K386" s="102"/>
      <c r="L386" s="101"/>
      <c r="M386" s="101"/>
      <c r="N386" s="106"/>
      <c r="O386" s="106"/>
      <c r="P386" s="102"/>
      <c r="Q386" s="17"/>
      <c r="R386" s="102"/>
      <c r="S386" s="101"/>
      <c r="T386" s="105"/>
      <c r="U386" s="105"/>
      <c r="V386" s="105"/>
      <c r="W386" s="105"/>
      <c r="X386" s="105"/>
      <c r="Y386" s="105"/>
      <c r="Z386" s="105"/>
    </row>
    <row r="387" ht="15.75" customHeight="1">
      <c r="A387" s="105"/>
      <c r="B387" s="105"/>
      <c r="C387" s="105"/>
      <c r="D387" s="105"/>
      <c r="E387" s="105"/>
      <c r="F387" s="106"/>
      <c r="G387" s="106"/>
      <c r="H387" s="17"/>
      <c r="I387" s="17"/>
      <c r="J387" s="102"/>
      <c r="K387" s="102"/>
      <c r="L387" s="101"/>
      <c r="M387" s="101"/>
      <c r="N387" s="106"/>
      <c r="O387" s="106"/>
      <c r="P387" s="102"/>
      <c r="Q387" s="17"/>
      <c r="R387" s="102"/>
      <c r="S387" s="101"/>
      <c r="T387" s="105"/>
      <c r="U387" s="105"/>
      <c r="V387" s="105"/>
      <c r="W387" s="105"/>
      <c r="X387" s="105"/>
      <c r="Y387" s="105"/>
      <c r="Z387" s="105"/>
    </row>
    <row r="388" ht="15.75" customHeight="1">
      <c r="A388" s="105"/>
      <c r="B388" s="105"/>
      <c r="C388" s="105"/>
      <c r="D388" s="105"/>
      <c r="E388" s="105"/>
      <c r="F388" s="106"/>
      <c r="G388" s="106"/>
      <c r="H388" s="17"/>
      <c r="I388" s="17"/>
      <c r="J388" s="102"/>
      <c r="K388" s="102"/>
      <c r="L388" s="101"/>
      <c r="M388" s="101"/>
      <c r="N388" s="106"/>
      <c r="O388" s="106"/>
      <c r="P388" s="102"/>
      <c r="Q388" s="17"/>
      <c r="R388" s="102"/>
      <c r="S388" s="101"/>
      <c r="T388" s="105"/>
      <c r="U388" s="105"/>
      <c r="V388" s="105"/>
      <c r="W388" s="105"/>
      <c r="X388" s="105"/>
      <c r="Y388" s="105"/>
      <c r="Z388" s="105"/>
    </row>
    <row r="389" ht="15.75" customHeight="1">
      <c r="A389" s="105"/>
      <c r="B389" s="105"/>
      <c r="C389" s="105"/>
      <c r="D389" s="105"/>
      <c r="E389" s="105"/>
      <c r="F389" s="106"/>
      <c r="G389" s="106"/>
      <c r="H389" s="17"/>
      <c r="I389" s="17"/>
      <c r="J389" s="102"/>
      <c r="K389" s="102"/>
      <c r="L389" s="101"/>
      <c r="M389" s="101"/>
      <c r="N389" s="106"/>
      <c r="O389" s="106"/>
      <c r="P389" s="102"/>
      <c r="Q389" s="17"/>
      <c r="R389" s="102"/>
      <c r="S389" s="101"/>
      <c r="T389" s="105"/>
      <c r="U389" s="105"/>
      <c r="V389" s="105"/>
      <c r="W389" s="105"/>
      <c r="X389" s="105"/>
      <c r="Y389" s="105"/>
      <c r="Z389" s="105"/>
    </row>
    <row r="390" ht="15.75" customHeight="1">
      <c r="A390" s="105"/>
      <c r="B390" s="105"/>
      <c r="C390" s="105"/>
      <c r="D390" s="105"/>
      <c r="E390" s="105"/>
      <c r="F390" s="106"/>
      <c r="G390" s="106"/>
      <c r="H390" s="17"/>
      <c r="I390" s="17"/>
      <c r="J390" s="102"/>
      <c r="K390" s="102"/>
      <c r="L390" s="101"/>
      <c r="M390" s="101"/>
      <c r="N390" s="106"/>
      <c r="O390" s="106"/>
      <c r="P390" s="102"/>
      <c r="Q390" s="17"/>
      <c r="R390" s="102"/>
      <c r="S390" s="101"/>
      <c r="T390" s="105"/>
      <c r="U390" s="105"/>
      <c r="V390" s="105"/>
      <c r="W390" s="105"/>
      <c r="X390" s="105"/>
      <c r="Y390" s="105"/>
      <c r="Z390" s="105"/>
    </row>
    <row r="391" ht="15.75" customHeight="1">
      <c r="A391" s="105"/>
      <c r="B391" s="105"/>
      <c r="C391" s="105"/>
      <c r="D391" s="105"/>
      <c r="E391" s="105"/>
      <c r="F391" s="106"/>
      <c r="G391" s="106"/>
      <c r="H391" s="17"/>
      <c r="I391" s="17"/>
      <c r="J391" s="102"/>
      <c r="K391" s="102"/>
      <c r="L391" s="101"/>
      <c r="M391" s="101"/>
      <c r="N391" s="106"/>
      <c r="O391" s="106"/>
      <c r="P391" s="102"/>
      <c r="Q391" s="17"/>
      <c r="R391" s="102"/>
      <c r="S391" s="101"/>
      <c r="T391" s="105"/>
      <c r="U391" s="105"/>
      <c r="V391" s="105"/>
      <c r="W391" s="105"/>
      <c r="X391" s="105"/>
      <c r="Y391" s="105"/>
      <c r="Z391" s="105"/>
    </row>
    <row r="392" ht="15.75" customHeight="1">
      <c r="A392" s="105"/>
      <c r="B392" s="105"/>
      <c r="C392" s="105"/>
      <c r="D392" s="105"/>
      <c r="E392" s="105"/>
      <c r="F392" s="106"/>
      <c r="G392" s="106"/>
      <c r="H392" s="17"/>
      <c r="I392" s="17"/>
      <c r="J392" s="102"/>
      <c r="K392" s="102"/>
      <c r="L392" s="101"/>
      <c r="M392" s="101"/>
      <c r="N392" s="106"/>
      <c r="O392" s="106"/>
      <c r="P392" s="102"/>
      <c r="Q392" s="17"/>
      <c r="R392" s="102"/>
      <c r="S392" s="101"/>
      <c r="T392" s="105"/>
      <c r="U392" s="105"/>
      <c r="V392" s="105"/>
      <c r="W392" s="105"/>
      <c r="X392" s="105"/>
      <c r="Y392" s="105"/>
      <c r="Z392" s="105"/>
    </row>
    <row r="393" ht="15.75" customHeight="1">
      <c r="A393" s="105"/>
      <c r="B393" s="105"/>
      <c r="C393" s="105"/>
      <c r="D393" s="105"/>
      <c r="E393" s="105"/>
      <c r="F393" s="106"/>
      <c r="G393" s="106"/>
      <c r="H393" s="17"/>
      <c r="I393" s="17"/>
      <c r="J393" s="102"/>
      <c r="K393" s="102"/>
      <c r="L393" s="101"/>
      <c r="M393" s="101"/>
      <c r="N393" s="106"/>
      <c r="O393" s="106"/>
      <c r="P393" s="102"/>
      <c r="Q393" s="17"/>
      <c r="R393" s="102"/>
      <c r="S393" s="101"/>
      <c r="T393" s="105"/>
      <c r="U393" s="105"/>
      <c r="V393" s="105"/>
      <c r="W393" s="105"/>
      <c r="X393" s="105"/>
      <c r="Y393" s="105"/>
      <c r="Z393" s="105"/>
    </row>
    <row r="394" ht="15.75" customHeight="1">
      <c r="A394" s="105"/>
      <c r="B394" s="105"/>
      <c r="C394" s="105"/>
      <c r="D394" s="105"/>
      <c r="E394" s="105"/>
      <c r="F394" s="106"/>
      <c r="G394" s="106"/>
      <c r="H394" s="17"/>
      <c r="I394" s="17"/>
      <c r="J394" s="102"/>
      <c r="K394" s="102"/>
      <c r="L394" s="101"/>
      <c r="M394" s="101"/>
      <c r="N394" s="106"/>
      <c r="O394" s="106"/>
      <c r="P394" s="102"/>
      <c r="Q394" s="17"/>
      <c r="R394" s="102"/>
      <c r="S394" s="101"/>
      <c r="T394" s="105"/>
      <c r="U394" s="105"/>
      <c r="V394" s="105"/>
      <c r="W394" s="105"/>
      <c r="X394" s="105"/>
      <c r="Y394" s="105"/>
      <c r="Z394" s="105"/>
    </row>
    <row r="395" ht="15.75" customHeight="1">
      <c r="A395" s="105"/>
      <c r="B395" s="105"/>
      <c r="C395" s="105"/>
      <c r="D395" s="105"/>
      <c r="E395" s="105"/>
      <c r="F395" s="106"/>
      <c r="G395" s="106"/>
      <c r="H395" s="17"/>
      <c r="I395" s="17"/>
      <c r="J395" s="102"/>
      <c r="K395" s="102"/>
      <c r="L395" s="101"/>
      <c r="M395" s="101"/>
      <c r="N395" s="106"/>
      <c r="O395" s="106"/>
      <c r="P395" s="102"/>
      <c r="Q395" s="17"/>
      <c r="R395" s="102"/>
      <c r="S395" s="101"/>
      <c r="T395" s="105"/>
      <c r="U395" s="105"/>
      <c r="V395" s="105"/>
      <c r="W395" s="105"/>
      <c r="X395" s="105"/>
      <c r="Y395" s="105"/>
      <c r="Z395" s="105"/>
    </row>
    <row r="396" ht="15.75" customHeight="1">
      <c r="A396" s="105"/>
      <c r="B396" s="105"/>
      <c r="C396" s="105"/>
      <c r="D396" s="105"/>
      <c r="E396" s="105"/>
      <c r="F396" s="106"/>
      <c r="G396" s="106"/>
      <c r="H396" s="17"/>
      <c r="I396" s="17"/>
      <c r="J396" s="102"/>
      <c r="K396" s="102"/>
      <c r="L396" s="101"/>
      <c r="M396" s="101"/>
      <c r="N396" s="106"/>
      <c r="O396" s="106"/>
      <c r="P396" s="102"/>
      <c r="Q396" s="17"/>
      <c r="R396" s="102"/>
      <c r="S396" s="101"/>
      <c r="T396" s="105"/>
      <c r="U396" s="105"/>
      <c r="V396" s="105"/>
      <c r="W396" s="105"/>
      <c r="X396" s="105"/>
      <c r="Y396" s="105"/>
      <c r="Z396" s="105"/>
    </row>
    <row r="397" ht="15.75" customHeight="1">
      <c r="A397" s="105"/>
      <c r="B397" s="105"/>
      <c r="C397" s="105"/>
      <c r="D397" s="105"/>
      <c r="E397" s="105"/>
      <c r="F397" s="106"/>
      <c r="G397" s="106"/>
      <c r="H397" s="17"/>
      <c r="I397" s="17"/>
      <c r="J397" s="102"/>
      <c r="K397" s="102"/>
      <c r="L397" s="101"/>
      <c r="M397" s="101"/>
      <c r="N397" s="106"/>
      <c r="O397" s="106"/>
      <c r="P397" s="102"/>
      <c r="Q397" s="17"/>
      <c r="R397" s="102"/>
      <c r="S397" s="101"/>
      <c r="T397" s="105"/>
      <c r="U397" s="105"/>
      <c r="V397" s="105"/>
      <c r="W397" s="105"/>
      <c r="X397" s="105"/>
      <c r="Y397" s="105"/>
      <c r="Z397" s="105"/>
    </row>
    <row r="398" ht="15.75" customHeight="1">
      <c r="A398" s="105"/>
      <c r="B398" s="105"/>
      <c r="C398" s="105"/>
      <c r="D398" s="105"/>
      <c r="E398" s="105"/>
      <c r="F398" s="106"/>
      <c r="G398" s="106"/>
      <c r="H398" s="17"/>
      <c r="I398" s="17"/>
      <c r="J398" s="102"/>
      <c r="K398" s="102"/>
      <c r="L398" s="101"/>
      <c r="M398" s="101"/>
      <c r="N398" s="106"/>
      <c r="O398" s="106"/>
      <c r="P398" s="102"/>
      <c r="Q398" s="17"/>
      <c r="R398" s="102"/>
      <c r="S398" s="101"/>
      <c r="T398" s="105"/>
      <c r="U398" s="105"/>
      <c r="V398" s="105"/>
      <c r="W398" s="105"/>
      <c r="X398" s="105"/>
      <c r="Y398" s="105"/>
      <c r="Z398" s="105"/>
    </row>
    <row r="399" ht="15.75" customHeight="1">
      <c r="A399" s="105"/>
      <c r="B399" s="105"/>
      <c r="C399" s="105"/>
      <c r="D399" s="105"/>
      <c r="E399" s="105"/>
      <c r="F399" s="106"/>
      <c r="G399" s="106"/>
      <c r="H399" s="17"/>
      <c r="I399" s="17"/>
      <c r="J399" s="102"/>
      <c r="K399" s="102"/>
      <c r="L399" s="101"/>
      <c r="M399" s="101"/>
      <c r="N399" s="106"/>
      <c r="O399" s="106"/>
      <c r="P399" s="102"/>
      <c r="Q399" s="17"/>
      <c r="R399" s="102"/>
      <c r="S399" s="101"/>
      <c r="T399" s="105"/>
      <c r="U399" s="105"/>
      <c r="V399" s="105"/>
      <c r="W399" s="105"/>
      <c r="X399" s="105"/>
      <c r="Y399" s="105"/>
      <c r="Z399" s="105"/>
    </row>
    <row r="400" ht="15.75" customHeight="1">
      <c r="A400" s="105"/>
      <c r="B400" s="105"/>
      <c r="C400" s="105"/>
      <c r="D400" s="105"/>
      <c r="E400" s="105"/>
      <c r="F400" s="106"/>
      <c r="G400" s="106"/>
      <c r="H400" s="17"/>
      <c r="I400" s="17"/>
      <c r="J400" s="102"/>
      <c r="K400" s="102"/>
      <c r="L400" s="101"/>
      <c r="M400" s="101"/>
      <c r="N400" s="106"/>
      <c r="O400" s="106"/>
      <c r="P400" s="102"/>
      <c r="Q400" s="17"/>
      <c r="R400" s="102"/>
      <c r="S400" s="101"/>
      <c r="T400" s="105"/>
      <c r="U400" s="105"/>
      <c r="V400" s="105"/>
      <c r="W400" s="105"/>
      <c r="X400" s="105"/>
      <c r="Y400" s="105"/>
      <c r="Z400" s="105"/>
    </row>
    <row r="401" ht="15.75" customHeight="1">
      <c r="A401" s="105"/>
      <c r="B401" s="105"/>
      <c r="C401" s="105"/>
      <c r="D401" s="105"/>
      <c r="E401" s="105"/>
      <c r="F401" s="106"/>
      <c r="G401" s="106"/>
      <c r="H401" s="17"/>
      <c r="I401" s="17"/>
      <c r="J401" s="102"/>
      <c r="K401" s="102"/>
      <c r="L401" s="101"/>
      <c r="M401" s="101"/>
      <c r="N401" s="106"/>
      <c r="O401" s="106"/>
      <c r="P401" s="102"/>
      <c r="Q401" s="17"/>
      <c r="R401" s="102"/>
      <c r="S401" s="101"/>
      <c r="T401" s="105"/>
      <c r="U401" s="105"/>
      <c r="V401" s="105"/>
      <c r="W401" s="105"/>
      <c r="X401" s="105"/>
      <c r="Y401" s="105"/>
      <c r="Z401" s="105"/>
    </row>
    <row r="402" ht="15.75" customHeight="1">
      <c r="A402" s="105"/>
      <c r="B402" s="105"/>
      <c r="C402" s="105"/>
      <c r="D402" s="105"/>
      <c r="E402" s="105"/>
      <c r="F402" s="106"/>
      <c r="G402" s="106"/>
      <c r="H402" s="17"/>
      <c r="I402" s="17"/>
      <c r="J402" s="102"/>
      <c r="K402" s="102"/>
      <c r="L402" s="101"/>
      <c r="M402" s="101"/>
      <c r="N402" s="106"/>
      <c r="O402" s="106"/>
      <c r="P402" s="102"/>
      <c r="Q402" s="17"/>
      <c r="R402" s="102"/>
      <c r="S402" s="101"/>
      <c r="T402" s="105"/>
      <c r="U402" s="105"/>
      <c r="V402" s="105"/>
      <c r="W402" s="105"/>
      <c r="X402" s="105"/>
      <c r="Y402" s="105"/>
      <c r="Z402" s="105"/>
    </row>
    <row r="403" ht="15.75" customHeight="1">
      <c r="A403" s="105"/>
      <c r="B403" s="105"/>
      <c r="C403" s="105"/>
      <c r="D403" s="105"/>
      <c r="E403" s="105"/>
      <c r="F403" s="106"/>
      <c r="G403" s="106"/>
      <c r="H403" s="17"/>
      <c r="I403" s="17"/>
      <c r="J403" s="102"/>
      <c r="K403" s="102"/>
      <c r="L403" s="101"/>
      <c r="M403" s="101"/>
      <c r="N403" s="106"/>
      <c r="O403" s="106"/>
      <c r="P403" s="102"/>
      <c r="Q403" s="17"/>
      <c r="R403" s="102"/>
      <c r="S403" s="101"/>
      <c r="T403" s="105"/>
      <c r="U403" s="105"/>
      <c r="V403" s="105"/>
      <c r="W403" s="105"/>
      <c r="X403" s="105"/>
      <c r="Y403" s="105"/>
      <c r="Z403" s="105"/>
    </row>
    <row r="404" ht="15.75" customHeight="1">
      <c r="A404" s="105"/>
      <c r="B404" s="105"/>
      <c r="C404" s="105"/>
      <c r="D404" s="105"/>
      <c r="E404" s="105"/>
      <c r="F404" s="106"/>
      <c r="G404" s="106"/>
      <c r="H404" s="17"/>
      <c r="I404" s="17"/>
      <c r="J404" s="102"/>
      <c r="K404" s="102"/>
      <c r="L404" s="101"/>
      <c r="M404" s="101"/>
      <c r="N404" s="106"/>
      <c r="O404" s="106"/>
      <c r="P404" s="102"/>
      <c r="Q404" s="17"/>
      <c r="R404" s="102"/>
      <c r="S404" s="101"/>
      <c r="T404" s="105"/>
      <c r="U404" s="105"/>
      <c r="V404" s="105"/>
      <c r="W404" s="105"/>
      <c r="X404" s="105"/>
      <c r="Y404" s="105"/>
      <c r="Z404" s="105"/>
    </row>
    <row r="405" ht="15.75" customHeight="1">
      <c r="A405" s="105"/>
      <c r="B405" s="105"/>
      <c r="C405" s="105"/>
      <c r="D405" s="105"/>
      <c r="E405" s="105"/>
      <c r="F405" s="106"/>
      <c r="G405" s="106"/>
      <c r="H405" s="17"/>
      <c r="I405" s="17"/>
      <c r="J405" s="102"/>
      <c r="K405" s="102"/>
      <c r="L405" s="101"/>
      <c r="M405" s="101"/>
      <c r="N405" s="106"/>
      <c r="O405" s="106"/>
      <c r="P405" s="102"/>
      <c r="Q405" s="17"/>
      <c r="R405" s="102"/>
      <c r="S405" s="101"/>
      <c r="T405" s="105"/>
      <c r="U405" s="105"/>
      <c r="V405" s="105"/>
      <c r="W405" s="105"/>
      <c r="X405" s="105"/>
      <c r="Y405" s="105"/>
      <c r="Z405" s="105"/>
    </row>
    <row r="406" ht="15.75" customHeight="1">
      <c r="A406" s="105"/>
      <c r="B406" s="105"/>
      <c r="C406" s="105"/>
      <c r="D406" s="105"/>
      <c r="E406" s="105"/>
      <c r="F406" s="106"/>
      <c r="G406" s="106"/>
      <c r="H406" s="17"/>
      <c r="I406" s="17"/>
      <c r="J406" s="102"/>
      <c r="K406" s="102"/>
      <c r="L406" s="101"/>
      <c r="M406" s="101"/>
      <c r="N406" s="106"/>
      <c r="O406" s="106"/>
      <c r="P406" s="102"/>
      <c r="Q406" s="17"/>
      <c r="R406" s="102"/>
      <c r="S406" s="101"/>
      <c r="T406" s="105"/>
      <c r="U406" s="105"/>
      <c r="V406" s="105"/>
      <c r="W406" s="105"/>
      <c r="X406" s="105"/>
      <c r="Y406" s="105"/>
      <c r="Z406" s="105"/>
    </row>
    <row r="407" ht="15.75" customHeight="1">
      <c r="A407" s="105"/>
      <c r="B407" s="105"/>
      <c r="C407" s="105"/>
      <c r="D407" s="105"/>
      <c r="E407" s="105"/>
      <c r="F407" s="106"/>
      <c r="G407" s="106"/>
      <c r="H407" s="17"/>
      <c r="I407" s="17"/>
      <c r="J407" s="102"/>
      <c r="K407" s="102"/>
      <c r="L407" s="101"/>
      <c r="M407" s="101"/>
      <c r="N407" s="106"/>
      <c r="O407" s="106"/>
      <c r="P407" s="102"/>
      <c r="Q407" s="17"/>
      <c r="R407" s="102"/>
      <c r="S407" s="101"/>
      <c r="T407" s="105"/>
      <c r="U407" s="105"/>
      <c r="V407" s="105"/>
      <c r="W407" s="105"/>
      <c r="X407" s="105"/>
      <c r="Y407" s="105"/>
      <c r="Z407" s="105"/>
    </row>
    <row r="408" ht="15.75" customHeight="1">
      <c r="A408" s="105"/>
      <c r="B408" s="105"/>
      <c r="C408" s="105"/>
      <c r="D408" s="105"/>
      <c r="E408" s="105"/>
      <c r="F408" s="106"/>
      <c r="G408" s="106"/>
      <c r="H408" s="17"/>
      <c r="I408" s="17"/>
      <c r="J408" s="102"/>
      <c r="K408" s="102"/>
      <c r="L408" s="101"/>
      <c r="M408" s="101"/>
      <c r="N408" s="106"/>
      <c r="O408" s="106"/>
      <c r="P408" s="102"/>
      <c r="Q408" s="17"/>
      <c r="R408" s="102"/>
      <c r="S408" s="101"/>
      <c r="T408" s="105"/>
      <c r="U408" s="105"/>
      <c r="V408" s="105"/>
      <c r="W408" s="105"/>
      <c r="X408" s="105"/>
      <c r="Y408" s="105"/>
      <c r="Z408" s="105"/>
    </row>
    <row r="409" ht="15.75" customHeight="1">
      <c r="A409" s="105"/>
      <c r="B409" s="105"/>
      <c r="C409" s="105"/>
      <c r="D409" s="105"/>
      <c r="E409" s="105"/>
      <c r="F409" s="106"/>
      <c r="G409" s="106"/>
      <c r="H409" s="17"/>
      <c r="I409" s="17"/>
      <c r="J409" s="102"/>
      <c r="K409" s="102"/>
      <c r="L409" s="101"/>
      <c r="M409" s="101"/>
      <c r="N409" s="106"/>
      <c r="O409" s="106"/>
      <c r="P409" s="102"/>
      <c r="Q409" s="17"/>
      <c r="R409" s="102"/>
      <c r="S409" s="101"/>
      <c r="T409" s="105"/>
      <c r="U409" s="105"/>
      <c r="V409" s="105"/>
      <c r="W409" s="105"/>
      <c r="X409" s="105"/>
      <c r="Y409" s="105"/>
      <c r="Z409" s="105"/>
    </row>
    <row r="410" ht="15.75" customHeight="1">
      <c r="A410" s="105"/>
      <c r="B410" s="105"/>
      <c r="C410" s="105"/>
      <c r="D410" s="105"/>
      <c r="E410" s="105"/>
      <c r="F410" s="106"/>
      <c r="G410" s="106"/>
      <c r="H410" s="17"/>
      <c r="I410" s="17"/>
      <c r="J410" s="102"/>
      <c r="K410" s="102"/>
      <c r="L410" s="101"/>
      <c r="M410" s="101"/>
      <c r="N410" s="106"/>
      <c r="O410" s="106"/>
      <c r="P410" s="102"/>
      <c r="Q410" s="17"/>
      <c r="R410" s="102"/>
      <c r="S410" s="101"/>
      <c r="T410" s="105"/>
      <c r="U410" s="105"/>
      <c r="V410" s="105"/>
      <c r="W410" s="105"/>
      <c r="X410" s="105"/>
      <c r="Y410" s="105"/>
      <c r="Z410" s="105"/>
    </row>
    <row r="411" ht="15.75" customHeight="1">
      <c r="A411" s="105"/>
      <c r="B411" s="105"/>
      <c r="C411" s="105"/>
      <c r="D411" s="105"/>
      <c r="E411" s="105"/>
      <c r="F411" s="106"/>
      <c r="G411" s="106"/>
      <c r="H411" s="17"/>
      <c r="I411" s="17"/>
      <c r="J411" s="102"/>
      <c r="K411" s="102"/>
      <c r="L411" s="101"/>
      <c r="M411" s="101"/>
      <c r="N411" s="106"/>
      <c r="O411" s="106"/>
      <c r="P411" s="102"/>
      <c r="Q411" s="17"/>
      <c r="R411" s="102"/>
      <c r="S411" s="101"/>
      <c r="T411" s="105"/>
      <c r="U411" s="105"/>
      <c r="V411" s="105"/>
      <c r="W411" s="105"/>
      <c r="X411" s="105"/>
      <c r="Y411" s="105"/>
      <c r="Z411" s="105"/>
    </row>
    <row r="412" ht="15.75" customHeight="1">
      <c r="A412" s="105"/>
      <c r="B412" s="105"/>
      <c r="C412" s="105"/>
      <c r="D412" s="105"/>
      <c r="E412" s="105"/>
      <c r="F412" s="106"/>
      <c r="G412" s="106"/>
      <c r="H412" s="17"/>
      <c r="I412" s="17"/>
      <c r="J412" s="102"/>
      <c r="K412" s="102"/>
      <c r="L412" s="101"/>
      <c r="M412" s="101"/>
      <c r="N412" s="106"/>
      <c r="O412" s="106"/>
      <c r="P412" s="102"/>
      <c r="Q412" s="17"/>
      <c r="R412" s="102"/>
      <c r="S412" s="101"/>
      <c r="T412" s="105"/>
      <c r="U412" s="105"/>
      <c r="V412" s="105"/>
      <c r="W412" s="105"/>
      <c r="X412" s="105"/>
      <c r="Y412" s="105"/>
      <c r="Z412" s="105"/>
    </row>
    <row r="413" ht="15.75" customHeight="1">
      <c r="A413" s="105"/>
      <c r="B413" s="105"/>
      <c r="C413" s="105"/>
      <c r="D413" s="105"/>
      <c r="E413" s="105"/>
      <c r="F413" s="106"/>
      <c r="G413" s="106"/>
      <c r="H413" s="17"/>
      <c r="I413" s="17"/>
      <c r="J413" s="102"/>
      <c r="K413" s="102"/>
      <c r="L413" s="101"/>
      <c r="M413" s="101"/>
      <c r="N413" s="106"/>
      <c r="O413" s="106"/>
      <c r="P413" s="102"/>
      <c r="Q413" s="17"/>
      <c r="R413" s="102"/>
      <c r="S413" s="101"/>
      <c r="T413" s="105"/>
      <c r="U413" s="105"/>
      <c r="V413" s="105"/>
      <c r="W413" s="105"/>
      <c r="X413" s="105"/>
      <c r="Y413" s="105"/>
      <c r="Z413" s="105"/>
    </row>
    <row r="414" ht="15.75" customHeight="1">
      <c r="A414" s="105"/>
      <c r="B414" s="105"/>
      <c r="C414" s="105"/>
      <c r="D414" s="105"/>
      <c r="E414" s="105"/>
      <c r="F414" s="106"/>
      <c r="G414" s="106"/>
      <c r="H414" s="17"/>
      <c r="I414" s="17"/>
      <c r="J414" s="102"/>
      <c r="K414" s="102"/>
      <c r="L414" s="101"/>
      <c r="M414" s="101"/>
      <c r="N414" s="106"/>
      <c r="O414" s="106"/>
      <c r="P414" s="102"/>
      <c r="Q414" s="17"/>
      <c r="R414" s="102"/>
      <c r="S414" s="101"/>
      <c r="T414" s="105"/>
      <c r="U414" s="105"/>
      <c r="V414" s="105"/>
      <c r="W414" s="105"/>
      <c r="X414" s="105"/>
      <c r="Y414" s="105"/>
      <c r="Z414" s="105"/>
    </row>
    <row r="415" ht="15.75" customHeight="1">
      <c r="A415" s="105"/>
      <c r="B415" s="105"/>
      <c r="C415" s="105"/>
      <c r="D415" s="105"/>
      <c r="E415" s="105"/>
      <c r="F415" s="106"/>
      <c r="G415" s="106"/>
      <c r="H415" s="17"/>
      <c r="I415" s="17"/>
      <c r="J415" s="102"/>
      <c r="K415" s="102"/>
      <c r="L415" s="101"/>
      <c r="M415" s="101"/>
      <c r="N415" s="106"/>
      <c r="O415" s="106"/>
      <c r="P415" s="102"/>
      <c r="Q415" s="17"/>
      <c r="R415" s="102"/>
      <c r="S415" s="101"/>
      <c r="T415" s="105"/>
      <c r="U415" s="105"/>
      <c r="V415" s="105"/>
      <c r="W415" s="105"/>
      <c r="X415" s="105"/>
      <c r="Y415" s="105"/>
      <c r="Z415" s="105"/>
    </row>
    <row r="416" ht="15.75" customHeight="1">
      <c r="A416" s="105"/>
      <c r="B416" s="105"/>
      <c r="C416" s="105"/>
      <c r="D416" s="105"/>
      <c r="E416" s="105"/>
      <c r="F416" s="106"/>
      <c r="G416" s="106"/>
      <c r="H416" s="17"/>
      <c r="I416" s="17"/>
      <c r="J416" s="102"/>
      <c r="K416" s="102"/>
      <c r="L416" s="101"/>
      <c r="M416" s="101"/>
      <c r="N416" s="106"/>
      <c r="O416" s="106"/>
      <c r="P416" s="102"/>
      <c r="Q416" s="17"/>
      <c r="R416" s="102"/>
      <c r="S416" s="101"/>
      <c r="T416" s="105"/>
      <c r="U416" s="105"/>
      <c r="V416" s="105"/>
      <c r="W416" s="105"/>
      <c r="X416" s="105"/>
      <c r="Y416" s="105"/>
      <c r="Z416" s="105"/>
    </row>
    <row r="417" ht="15.75" customHeight="1">
      <c r="A417" s="105"/>
      <c r="B417" s="105"/>
      <c r="C417" s="105"/>
      <c r="D417" s="105"/>
      <c r="E417" s="105"/>
      <c r="F417" s="106"/>
      <c r="G417" s="106"/>
      <c r="H417" s="17"/>
      <c r="I417" s="17"/>
      <c r="J417" s="102"/>
      <c r="K417" s="102"/>
      <c r="L417" s="101"/>
      <c r="M417" s="101"/>
      <c r="N417" s="106"/>
      <c r="O417" s="106"/>
      <c r="P417" s="102"/>
      <c r="Q417" s="17"/>
      <c r="R417" s="102"/>
      <c r="S417" s="101"/>
      <c r="T417" s="105"/>
      <c r="U417" s="105"/>
      <c r="V417" s="105"/>
      <c r="W417" s="105"/>
      <c r="X417" s="105"/>
      <c r="Y417" s="105"/>
      <c r="Z417" s="105"/>
    </row>
    <row r="418" ht="15.75" customHeight="1">
      <c r="A418" s="105"/>
      <c r="B418" s="105"/>
      <c r="C418" s="105"/>
      <c r="D418" s="105"/>
      <c r="E418" s="105"/>
      <c r="F418" s="106"/>
      <c r="G418" s="106"/>
      <c r="H418" s="17"/>
      <c r="I418" s="17"/>
      <c r="J418" s="102"/>
      <c r="K418" s="102"/>
      <c r="L418" s="101"/>
      <c r="M418" s="101"/>
      <c r="N418" s="106"/>
      <c r="O418" s="106"/>
      <c r="P418" s="102"/>
      <c r="Q418" s="17"/>
      <c r="R418" s="102"/>
      <c r="S418" s="101"/>
      <c r="T418" s="105"/>
      <c r="U418" s="105"/>
      <c r="V418" s="105"/>
      <c r="W418" s="105"/>
      <c r="X418" s="105"/>
      <c r="Y418" s="105"/>
      <c r="Z418" s="105"/>
    </row>
    <row r="419" ht="15.75" customHeight="1">
      <c r="A419" s="105"/>
      <c r="B419" s="105"/>
      <c r="C419" s="105"/>
      <c r="D419" s="105"/>
      <c r="E419" s="105"/>
      <c r="F419" s="106"/>
      <c r="G419" s="106"/>
      <c r="H419" s="17"/>
      <c r="I419" s="17"/>
      <c r="J419" s="102"/>
      <c r="K419" s="102"/>
      <c r="L419" s="101"/>
      <c r="M419" s="101"/>
      <c r="N419" s="106"/>
      <c r="O419" s="106"/>
      <c r="P419" s="102"/>
      <c r="Q419" s="17"/>
      <c r="R419" s="102"/>
      <c r="S419" s="101"/>
      <c r="T419" s="105"/>
      <c r="U419" s="105"/>
      <c r="V419" s="105"/>
      <c r="W419" s="105"/>
      <c r="X419" s="105"/>
      <c r="Y419" s="105"/>
      <c r="Z419" s="105"/>
    </row>
    <row r="420" ht="15.75" customHeight="1">
      <c r="A420" s="105"/>
      <c r="B420" s="105"/>
      <c r="C420" s="105"/>
      <c r="D420" s="105"/>
      <c r="E420" s="105"/>
      <c r="F420" s="106"/>
      <c r="G420" s="106"/>
      <c r="H420" s="17"/>
      <c r="I420" s="17"/>
      <c r="J420" s="102"/>
      <c r="K420" s="102"/>
      <c r="L420" s="101"/>
      <c r="M420" s="101"/>
      <c r="N420" s="106"/>
      <c r="O420" s="106"/>
      <c r="P420" s="102"/>
      <c r="Q420" s="17"/>
      <c r="R420" s="102"/>
      <c r="S420" s="101"/>
      <c r="T420" s="105"/>
      <c r="U420" s="105"/>
      <c r="V420" s="105"/>
      <c r="W420" s="105"/>
      <c r="X420" s="105"/>
      <c r="Y420" s="105"/>
      <c r="Z420" s="105"/>
    </row>
    <row r="421" ht="15.75" customHeight="1">
      <c r="A421" s="105"/>
      <c r="B421" s="105"/>
      <c r="C421" s="105"/>
      <c r="D421" s="105"/>
      <c r="E421" s="105"/>
      <c r="F421" s="106"/>
      <c r="G421" s="106"/>
      <c r="H421" s="17"/>
      <c r="I421" s="17"/>
      <c r="J421" s="102"/>
      <c r="K421" s="102"/>
      <c r="L421" s="101"/>
      <c r="M421" s="101"/>
      <c r="N421" s="106"/>
      <c r="O421" s="106"/>
      <c r="P421" s="102"/>
      <c r="Q421" s="17"/>
      <c r="R421" s="102"/>
      <c r="S421" s="101"/>
      <c r="T421" s="105"/>
      <c r="U421" s="105"/>
      <c r="V421" s="105"/>
      <c r="W421" s="105"/>
      <c r="X421" s="105"/>
      <c r="Y421" s="105"/>
      <c r="Z421" s="105"/>
    </row>
    <row r="422" ht="15.75" customHeight="1">
      <c r="A422" s="105"/>
      <c r="B422" s="105"/>
      <c r="C422" s="105"/>
      <c r="D422" s="105"/>
      <c r="E422" s="105"/>
      <c r="F422" s="106"/>
      <c r="G422" s="106"/>
      <c r="H422" s="17"/>
      <c r="I422" s="17"/>
      <c r="J422" s="102"/>
      <c r="K422" s="102"/>
      <c r="L422" s="101"/>
      <c r="M422" s="101"/>
      <c r="N422" s="106"/>
      <c r="O422" s="106"/>
      <c r="P422" s="102"/>
      <c r="Q422" s="17"/>
      <c r="R422" s="102"/>
      <c r="S422" s="101"/>
      <c r="T422" s="105"/>
      <c r="U422" s="105"/>
      <c r="V422" s="105"/>
      <c r="W422" s="105"/>
      <c r="X422" s="105"/>
      <c r="Y422" s="105"/>
      <c r="Z422" s="105"/>
    </row>
    <row r="423" ht="15.75" customHeight="1">
      <c r="A423" s="105"/>
      <c r="B423" s="105"/>
      <c r="C423" s="105"/>
      <c r="D423" s="105"/>
      <c r="E423" s="105"/>
      <c r="F423" s="106"/>
      <c r="G423" s="106"/>
      <c r="H423" s="17"/>
      <c r="I423" s="17"/>
      <c r="J423" s="102"/>
      <c r="K423" s="102"/>
      <c r="L423" s="101"/>
      <c r="M423" s="101"/>
      <c r="N423" s="106"/>
      <c r="O423" s="106"/>
      <c r="P423" s="102"/>
      <c r="Q423" s="17"/>
      <c r="R423" s="102"/>
      <c r="S423" s="101"/>
      <c r="T423" s="105"/>
      <c r="U423" s="105"/>
      <c r="V423" s="105"/>
      <c r="W423" s="105"/>
      <c r="X423" s="105"/>
      <c r="Y423" s="105"/>
      <c r="Z423" s="105"/>
    </row>
    <row r="424" ht="15.75" customHeight="1">
      <c r="A424" s="105"/>
      <c r="B424" s="105"/>
      <c r="C424" s="105"/>
      <c r="D424" s="105"/>
      <c r="E424" s="105"/>
      <c r="F424" s="106"/>
      <c r="G424" s="106"/>
      <c r="H424" s="17"/>
      <c r="I424" s="17"/>
      <c r="J424" s="102"/>
      <c r="K424" s="102"/>
      <c r="L424" s="101"/>
      <c r="M424" s="101"/>
      <c r="N424" s="106"/>
      <c r="O424" s="106"/>
      <c r="P424" s="102"/>
      <c r="Q424" s="17"/>
      <c r="R424" s="102"/>
      <c r="S424" s="101"/>
      <c r="T424" s="105"/>
      <c r="U424" s="105"/>
      <c r="V424" s="105"/>
      <c r="W424" s="105"/>
      <c r="X424" s="105"/>
      <c r="Y424" s="105"/>
      <c r="Z424" s="105"/>
    </row>
    <row r="425" ht="15.75" customHeight="1">
      <c r="A425" s="105"/>
      <c r="B425" s="105"/>
      <c r="C425" s="105"/>
      <c r="D425" s="105"/>
      <c r="E425" s="105"/>
      <c r="F425" s="106"/>
      <c r="G425" s="106"/>
      <c r="H425" s="17"/>
      <c r="I425" s="17"/>
      <c r="J425" s="102"/>
      <c r="K425" s="102"/>
      <c r="L425" s="101"/>
      <c r="M425" s="101"/>
      <c r="N425" s="106"/>
      <c r="O425" s="106"/>
      <c r="P425" s="102"/>
      <c r="Q425" s="17"/>
      <c r="R425" s="102"/>
      <c r="S425" s="101"/>
      <c r="T425" s="105"/>
      <c r="U425" s="105"/>
      <c r="V425" s="105"/>
      <c r="W425" s="105"/>
      <c r="X425" s="105"/>
      <c r="Y425" s="105"/>
      <c r="Z425" s="105"/>
    </row>
    <row r="426" ht="15.75" customHeight="1">
      <c r="A426" s="105"/>
      <c r="B426" s="105"/>
      <c r="C426" s="105"/>
      <c r="D426" s="105"/>
      <c r="E426" s="105"/>
      <c r="F426" s="106"/>
      <c r="G426" s="106"/>
      <c r="H426" s="17"/>
      <c r="I426" s="17"/>
      <c r="J426" s="102"/>
      <c r="K426" s="102"/>
      <c r="L426" s="101"/>
      <c r="M426" s="101"/>
      <c r="N426" s="106"/>
      <c r="O426" s="106"/>
      <c r="P426" s="102"/>
      <c r="Q426" s="17"/>
      <c r="R426" s="102"/>
      <c r="S426" s="101"/>
      <c r="T426" s="105"/>
      <c r="U426" s="105"/>
      <c r="V426" s="105"/>
      <c r="W426" s="105"/>
      <c r="X426" s="105"/>
      <c r="Y426" s="105"/>
      <c r="Z426" s="105"/>
    </row>
    <row r="427" ht="15.75" customHeight="1">
      <c r="A427" s="105"/>
      <c r="B427" s="105"/>
      <c r="C427" s="105"/>
      <c r="D427" s="105"/>
      <c r="E427" s="105"/>
      <c r="F427" s="106"/>
      <c r="G427" s="106"/>
      <c r="H427" s="17"/>
      <c r="I427" s="17"/>
      <c r="J427" s="102"/>
      <c r="K427" s="102"/>
      <c r="L427" s="101"/>
      <c r="M427" s="101"/>
      <c r="N427" s="106"/>
      <c r="O427" s="106"/>
      <c r="P427" s="102"/>
      <c r="Q427" s="17"/>
      <c r="R427" s="102"/>
      <c r="S427" s="101"/>
      <c r="T427" s="105"/>
      <c r="U427" s="105"/>
      <c r="V427" s="105"/>
      <c r="W427" s="105"/>
      <c r="X427" s="105"/>
      <c r="Y427" s="105"/>
      <c r="Z427" s="105"/>
    </row>
    <row r="428" ht="15.75" customHeight="1">
      <c r="A428" s="105"/>
      <c r="B428" s="105"/>
      <c r="C428" s="105"/>
      <c r="D428" s="105"/>
      <c r="E428" s="105"/>
      <c r="F428" s="106"/>
      <c r="G428" s="106"/>
      <c r="H428" s="17"/>
      <c r="I428" s="17"/>
      <c r="J428" s="102"/>
      <c r="K428" s="102"/>
      <c r="L428" s="101"/>
      <c r="M428" s="101"/>
      <c r="N428" s="106"/>
      <c r="O428" s="106"/>
      <c r="P428" s="102"/>
      <c r="Q428" s="17"/>
      <c r="R428" s="102"/>
      <c r="S428" s="101"/>
      <c r="T428" s="105"/>
      <c r="U428" s="105"/>
      <c r="V428" s="105"/>
      <c r="W428" s="105"/>
      <c r="X428" s="105"/>
      <c r="Y428" s="105"/>
      <c r="Z428" s="105"/>
    </row>
    <row r="429" ht="15.75" customHeight="1">
      <c r="A429" s="105"/>
      <c r="B429" s="105"/>
      <c r="C429" s="105"/>
      <c r="D429" s="105"/>
      <c r="E429" s="105"/>
      <c r="F429" s="106"/>
      <c r="G429" s="106"/>
      <c r="H429" s="17"/>
      <c r="I429" s="17"/>
      <c r="J429" s="102"/>
      <c r="K429" s="102"/>
      <c r="L429" s="101"/>
      <c r="M429" s="101"/>
      <c r="N429" s="106"/>
      <c r="O429" s="106"/>
      <c r="P429" s="102"/>
      <c r="Q429" s="17"/>
      <c r="R429" s="102"/>
      <c r="S429" s="101"/>
      <c r="T429" s="105"/>
      <c r="U429" s="105"/>
      <c r="V429" s="105"/>
      <c r="W429" s="105"/>
      <c r="X429" s="105"/>
      <c r="Y429" s="105"/>
      <c r="Z429" s="105"/>
    </row>
    <row r="430" ht="15.75" customHeight="1">
      <c r="A430" s="105"/>
      <c r="B430" s="105"/>
      <c r="C430" s="105"/>
      <c r="D430" s="105"/>
      <c r="E430" s="105"/>
      <c r="F430" s="106"/>
      <c r="G430" s="106"/>
      <c r="H430" s="17"/>
      <c r="I430" s="17"/>
      <c r="J430" s="102"/>
      <c r="K430" s="102"/>
      <c r="L430" s="101"/>
      <c r="M430" s="101"/>
      <c r="N430" s="106"/>
      <c r="O430" s="106"/>
      <c r="P430" s="102"/>
      <c r="Q430" s="17"/>
      <c r="R430" s="102"/>
      <c r="S430" s="101"/>
      <c r="T430" s="105"/>
      <c r="U430" s="105"/>
      <c r="V430" s="105"/>
      <c r="W430" s="105"/>
      <c r="X430" s="105"/>
      <c r="Y430" s="105"/>
      <c r="Z430" s="105"/>
    </row>
    <row r="431" ht="15.75" customHeight="1">
      <c r="A431" s="105"/>
      <c r="B431" s="105"/>
      <c r="C431" s="105"/>
      <c r="D431" s="105"/>
      <c r="E431" s="105"/>
      <c r="F431" s="106"/>
      <c r="G431" s="106"/>
      <c r="H431" s="17"/>
      <c r="I431" s="17"/>
      <c r="J431" s="102"/>
      <c r="K431" s="102"/>
      <c r="L431" s="101"/>
      <c r="M431" s="101"/>
      <c r="N431" s="106"/>
      <c r="O431" s="106"/>
      <c r="P431" s="102"/>
      <c r="Q431" s="17"/>
      <c r="R431" s="102"/>
      <c r="S431" s="101"/>
      <c r="T431" s="105"/>
      <c r="U431" s="105"/>
      <c r="V431" s="105"/>
      <c r="W431" s="105"/>
      <c r="X431" s="105"/>
      <c r="Y431" s="105"/>
      <c r="Z431" s="105"/>
    </row>
    <row r="432" ht="15.75" customHeight="1">
      <c r="A432" s="105"/>
      <c r="B432" s="105"/>
      <c r="C432" s="105"/>
      <c r="D432" s="105"/>
      <c r="E432" s="105"/>
      <c r="F432" s="106"/>
      <c r="G432" s="106"/>
      <c r="H432" s="17"/>
      <c r="I432" s="17"/>
      <c r="J432" s="102"/>
      <c r="K432" s="102"/>
      <c r="L432" s="101"/>
      <c r="M432" s="101"/>
      <c r="N432" s="106"/>
      <c r="O432" s="106"/>
      <c r="P432" s="102"/>
      <c r="Q432" s="17"/>
      <c r="R432" s="102"/>
      <c r="S432" s="101"/>
      <c r="T432" s="105"/>
      <c r="U432" s="105"/>
      <c r="V432" s="105"/>
      <c r="W432" s="105"/>
      <c r="X432" s="105"/>
      <c r="Y432" s="105"/>
      <c r="Z432" s="105"/>
    </row>
    <row r="433" ht="15.75" customHeight="1">
      <c r="A433" s="105"/>
      <c r="B433" s="105"/>
      <c r="C433" s="105"/>
      <c r="D433" s="105"/>
      <c r="E433" s="105"/>
      <c r="F433" s="106"/>
      <c r="G433" s="106"/>
      <c r="H433" s="17"/>
      <c r="I433" s="17"/>
      <c r="J433" s="102"/>
      <c r="K433" s="102"/>
      <c r="L433" s="101"/>
      <c r="M433" s="101"/>
      <c r="N433" s="106"/>
      <c r="O433" s="106"/>
      <c r="P433" s="102"/>
      <c r="Q433" s="17"/>
      <c r="R433" s="102"/>
      <c r="S433" s="101"/>
      <c r="T433" s="105"/>
      <c r="U433" s="105"/>
      <c r="V433" s="105"/>
      <c r="W433" s="105"/>
      <c r="X433" s="105"/>
      <c r="Y433" s="105"/>
      <c r="Z433" s="105"/>
    </row>
    <row r="434" ht="15.75" customHeight="1">
      <c r="A434" s="105"/>
      <c r="B434" s="105"/>
      <c r="C434" s="105"/>
      <c r="D434" s="105"/>
      <c r="E434" s="105"/>
      <c r="F434" s="106"/>
      <c r="G434" s="106"/>
      <c r="H434" s="17"/>
      <c r="I434" s="17"/>
      <c r="J434" s="102"/>
      <c r="K434" s="102"/>
      <c r="L434" s="101"/>
      <c r="M434" s="101"/>
      <c r="N434" s="106"/>
      <c r="O434" s="106"/>
      <c r="P434" s="102"/>
      <c r="Q434" s="17"/>
      <c r="R434" s="102"/>
      <c r="S434" s="101"/>
      <c r="T434" s="105"/>
      <c r="U434" s="105"/>
      <c r="V434" s="105"/>
      <c r="W434" s="105"/>
      <c r="X434" s="105"/>
      <c r="Y434" s="105"/>
      <c r="Z434" s="105"/>
    </row>
    <row r="435" ht="15.75" customHeight="1">
      <c r="A435" s="105"/>
      <c r="B435" s="105"/>
      <c r="C435" s="105"/>
      <c r="D435" s="105"/>
      <c r="E435" s="105"/>
      <c r="F435" s="106"/>
      <c r="G435" s="106"/>
      <c r="H435" s="17"/>
      <c r="I435" s="17"/>
      <c r="J435" s="102"/>
      <c r="K435" s="102"/>
      <c r="L435" s="101"/>
      <c r="M435" s="101"/>
      <c r="N435" s="106"/>
      <c r="O435" s="106"/>
      <c r="P435" s="102"/>
      <c r="Q435" s="17"/>
      <c r="R435" s="102"/>
      <c r="S435" s="101"/>
      <c r="T435" s="105"/>
      <c r="U435" s="105"/>
      <c r="V435" s="105"/>
      <c r="W435" s="105"/>
      <c r="X435" s="105"/>
      <c r="Y435" s="105"/>
      <c r="Z435" s="105"/>
    </row>
    <row r="436" ht="15.75" customHeight="1">
      <c r="A436" s="105"/>
      <c r="B436" s="105"/>
      <c r="C436" s="105"/>
      <c r="D436" s="105"/>
      <c r="E436" s="105"/>
      <c r="F436" s="106"/>
      <c r="G436" s="106"/>
      <c r="H436" s="17"/>
      <c r="I436" s="17"/>
      <c r="J436" s="102"/>
      <c r="K436" s="102"/>
      <c r="L436" s="101"/>
      <c r="M436" s="101"/>
      <c r="N436" s="106"/>
      <c r="O436" s="106"/>
      <c r="P436" s="102"/>
      <c r="Q436" s="17"/>
      <c r="R436" s="102"/>
      <c r="S436" s="101"/>
      <c r="T436" s="105"/>
      <c r="U436" s="105"/>
      <c r="V436" s="105"/>
      <c r="W436" s="105"/>
      <c r="X436" s="105"/>
      <c r="Y436" s="105"/>
      <c r="Z436" s="105"/>
    </row>
    <row r="437" ht="15.75" customHeight="1">
      <c r="A437" s="105"/>
      <c r="B437" s="105"/>
      <c r="C437" s="105"/>
      <c r="D437" s="105"/>
      <c r="E437" s="105"/>
      <c r="F437" s="106"/>
      <c r="G437" s="106"/>
      <c r="H437" s="17"/>
      <c r="I437" s="17"/>
      <c r="J437" s="102"/>
      <c r="K437" s="102"/>
      <c r="L437" s="101"/>
      <c r="M437" s="101"/>
      <c r="N437" s="106"/>
      <c r="O437" s="106"/>
      <c r="P437" s="102"/>
      <c r="Q437" s="17"/>
      <c r="R437" s="102"/>
      <c r="S437" s="101"/>
      <c r="T437" s="105"/>
      <c r="U437" s="105"/>
      <c r="V437" s="105"/>
      <c r="W437" s="105"/>
      <c r="X437" s="105"/>
      <c r="Y437" s="105"/>
      <c r="Z437" s="105"/>
    </row>
    <row r="438" ht="15.75" customHeight="1">
      <c r="A438" s="105"/>
      <c r="B438" s="105"/>
      <c r="C438" s="105"/>
      <c r="D438" s="105"/>
      <c r="E438" s="105"/>
      <c r="F438" s="106"/>
      <c r="G438" s="106"/>
      <c r="H438" s="17"/>
      <c r="I438" s="17"/>
      <c r="J438" s="102"/>
      <c r="K438" s="102"/>
      <c r="L438" s="101"/>
      <c r="M438" s="101"/>
      <c r="N438" s="106"/>
      <c r="O438" s="106"/>
      <c r="P438" s="102"/>
      <c r="Q438" s="17"/>
      <c r="R438" s="102"/>
      <c r="S438" s="101"/>
      <c r="T438" s="105"/>
      <c r="U438" s="105"/>
      <c r="V438" s="105"/>
      <c r="W438" s="105"/>
      <c r="X438" s="105"/>
      <c r="Y438" s="105"/>
      <c r="Z438" s="105"/>
    </row>
    <row r="439" ht="15.75" customHeight="1">
      <c r="A439" s="105"/>
      <c r="B439" s="105"/>
      <c r="C439" s="105"/>
      <c r="D439" s="105"/>
      <c r="E439" s="105"/>
      <c r="F439" s="106"/>
      <c r="G439" s="106"/>
      <c r="H439" s="17"/>
      <c r="I439" s="17"/>
      <c r="J439" s="102"/>
      <c r="K439" s="102"/>
      <c r="L439" s="101"/>
      <c r="M439" s="101"/>
      <c r="N439" s="106"/>
      <c r="O439" s="106"/>
      <c r="P439" s="102"/>
      <c r="Q439" s="17"/>
      <c r="R439" s="102"/>
      <c r="S439" s="101"/>
      <c r="T439" s="105"/>
      <c r="U439" s="105"/>
      <c r="V439" s="105"/>
      <c r="W439" s="105"/>
      <c r="X439" s="105"/>
      <c r="Y439" s="105"/>
      <c r="Z439" s="105"/>
    </row>
    <row r="440" ht="15.75" customHeight="1">
      <c r="A440" s="105"/>
      <c r="B440" s="105"/>
      <c r="C440" s="105"/>
      <c r="D440" s="105"/>
      <c r="E440" s="105"/>
      <c r="F440" s="106"/>
      <c r="G440" s="106"/>
      <c r="H440" s="17"/>
      <c r="I440" s="17"/>
      <c r="J440" s="102"/>
      <c r="K440" s="102"/>
      <c r="L440" s="101"/>
      <c r="M440" s="101"/>
      <c r="N440" s="106"/>
      <c r="O440" s="106"/>
      <c r="P440" s="102"/>
      <c r="Q440" s="17"/>
      <c r="R440" s="102"/>
      <c r="S440" s="101"/>
      <c r="T440" s="105"/>
      <c r="U440" s="105"/>
      <c r="V440" s="105"/>
      <c r="W440" s="105"/>
      <c r="X440" s="105"/>
      <c r="Y440" s="105"/>
      <c r="Z440" s="105"/>
    </row>
    <row r="441" ht="15.75" customHeight="1">
      <c r="A441" s="105"/>
      <c r="B441" s="105"/>
      <c r="C441" s="105"/>
      <c r="D441" s="105"/>
      <c r="E441" s="105"/>
      <c r="F441" s="106"/>
      <c r="G441" s="106"/>
      <c r="H441" s="17"/>
      <c r="I441" s="17"/>
      <c r="J441" s="102"/>
      <c r="K441" s="102"/>
      <c r="L441" s="101"/>
      <c r="M441" s="101"/>
      <c r="N441" s="106"/>
      <c r="O441" s="106"/>
      <c r="P441" s="102"/>
      <c r="Q441" s="17"/>
      <c r="R441" s="102"/>
      <c r="S441" s="101"/>
      <c r="T441" s="105"/>
      <c r="U441" s="105"/>
      <c r="V441" s="105"/>
      <c r="W441" s="105"/>
      <c r="X441" s="105"/>
      <c r="Y441" s="105"/>
      <c r="Z441" s="105"/>
    </row>
    <row r="442" ht="15.75" customHeight="1">
      <c r="A442" s="105"/>
      <c r="B442" s="105"/>
      <c r="C442" s="105"/>
      <c r="D442" s="105"/>
      <c r="E442" s="105"/>
      <c r="F442" s="106"/>
      <c r="G442" s="106"/>
      <c r="H442" s="17"/>
      <c r="I442" s="17"/>
      <c r="J442" s="102"/>
      <c r="K442" s="102"/>
      <c r="L442" s="101"/>
      <c r="M442" s="101"/>
      <c r="N442" s="106"/>
      <c r="O442" s="106"/>
      <c r="P442" s="102"/>
      <c r="Q442" s="17"/>
      <c r="R442" s="102"/>
      <c r="S442" s="101"/>
      <c r="T442" s="105"/>
      <c r="U442" s="105"/>
      <c r="V442" s="105"/>
      <c r="W442" s="105"/>
      <c r="X442" s="105"/>
      <c r="Y442" s="105"/>
      <c r="Z442" s="105"/>
    </row>
    <row r="443" ht="15.75" customHeight="1">
      <c r="A443" s="105"/>
      <c r="B443" s="105"/>
      <c r="C443" s="105"/>
      <c r="D443" s="105"/>
      <c r="E443" s="105"/>
      <c r="F443" s="106"/>
      <c r="G443" s="106"/>
      <c r="H443" s="17"/>
      <c r="I443" s="17"/>
      <c r="J443" s="102"/>
      <c r="K443" s="102"/>
      <c r="L443" s="101"/>
      <c r="M443" s="101"/>
      <c r="N443" s="106"/>
      <c r="O443" s="106"/>
      <c r="P443" s="102"/>
      <c r="Q443" s="17"/>
      <c r="R443" s="102"/>
      <c r="S443" s="101"/>
      <c r="T443" s="105"/>
      <c r="U443" s="105"/>
      <c r="V443" s="105"/>
      <c r="W443" s="105"/>
      <c r="X443" s="105"/>
      <c r="Y443" s="105"/>
      <c r="Z443" s="105"/>
    </row>
    <row r="444" ht="15.75" customHeight="1">
      <c r="A444" s="105"/>
      <c r="B444" s="105"/>
      <c r="C444" s="105"/>
      <c r="D444" s="105"/>
      <c r="E444" s="105"/>
      <c r="F444" s="106"/>
      <c r="G444" s="106"/>
      <c r="H444" s="17"/>
      <c r="I444" s="17"/>
      <c r="J444" s="102"/>
      <c r="K444" s="102"/>
      <c r="L444" s="101"/>
      <c r="M444" s="101"/>
      <c r="N444" s="106"/>
      <c r="O444" s="106"/>
      <c r="P444" s="102"/>
      <c r="Q444" s="17"/>
      <c r="R444" s="102"/>
      <c r="S444" s="101"/>
      <c r="T444" s="105"/>
      <c r="U444" s="105"/>
      <c r="V444" s="105"/>
      <c r="W444" s="105"/>
      <c r="X444" s="105"/>
      <c r="Y444" s="105"/>
      <c r="Z444" s="105"/>
    </row>
    <row r="445" ht="15.75" customHeight="1">
      <c r="A445" s="105"/>
      <c r="B445" s="105"/>
      <c r="C445" s="105"/>
      <c r="D445" s="105"/>
      <c r="E445" s="105"/>
      <c r="F445" s="106"/>
      <c r="G445" s="106"/>
      <c r="H445" s="17"/>
      <c r="I445" s="17"/>
      <c r="J445" s="102"/>
      <c r="K445" s="102"/>
      <c r="L445" s="101"/>
      <c r="M445" s="101"/>
      <c r="N445" s="106"/>
      <c r="O445" s="106"/>
      <c r="P445" s="102"/>
      <c r="Q445" s="17"/>
      <c r="R445" s="102"/>
      <c r="S445" s="101"/>
      <c r="T445" s="105"/>
      <c r="U445" s="105"/>
      <c r="V445" s="105"/>
      <c r="W445" s="105"/>
      <c r="X445" s="105"/>
      <c r="Y445" s="105"/>
      <c r="Z445" s="105"/>
    </row>
    <row r="446" ht="15.75" customHeight="1">
      <c r="A446" s="105"/>
      <c r="B446" s="105"/>
      <c r="C446" s="105"/>
      <c r="D446" s="105"/>
      <c r="E446" s="105"/>
      <c r="F446" s="106"/>
      <c r="G446" s="106"/>
      <c r="H446" s="17"/>
      <c r="I446" s="17"/>
      <c r="J446" s="102"/>
      <c r="K446" s="102"/>
      <c r="L446" s="101"/>
      <c r="M446" s="101"/>
      <c r="N446" s="106"/>
      <c r="O446" s="106"/>
      <c r="P446" s="102"/>
      <c r="Q446" s="17"/>
      <c r="R446" s="102"/>
      <c r="S446" s="101"/>
      <c r="T446" s="105"/>
      <c r="U446" s="105"/>
      <c r="V446" s="105"/>
      <c r="W446" s="105"/>
      <c r="X446" s="105"/>
      <c r="Y446" s="105"/>
      <c r="Z446" s="105"/>
    </row>
    <row r="447" ht="15.75" customHeight="1">
      <c r="A447" s="105"/>
      <c r="B447" s="105"/>
      <c r="C447" s="105"/>
      <c r="D447" s="105"/>
      <c r="E447" s="105"/>
      <c r="F447" s="106"/>
      <c r="G447" s="106"/>
      <c r="H447" s="17"/>
      <c r="I447" s="17"/>
      <c r="J447" s="102"/>
      <c r="K447" s="102"/>
      <c r="L447" s="101"/>
      <c r="M447" s="101"/>
      <c r="N447" s="106"/>
      <c r="O447" s="106"/>
      <c r="P447" s="102"/>
      <c r="Q447" s="17"/>
      <c r="R447" s="102"/>
      <c r="S447" s="101"/>
      <c r="T447" s="105"/>
      <c r="U447" s="105"/>
      <c r="V447" s="105"/>
      <c r="W447" s="105"/>
      <c r="X447" s="105"/>
      <c r="Y447" s="105"/>
      <c r="Z447" s="105"/>
    </row>
    <row r="448" ht="15.75" customHeight="1">
      <c r="A448" s="105"/>
      <c r="B448" s="105"/>
      <c r="C448" s="105"/>
      <c r="D448" s="105"/>
      <c r="E448" s="105"/>
      <c r="F448" s="106"/>
      <c r="G448" s="106"/>
      <c r="H448" s="17"/>
      <c r="I448" s="17"/>
      <c r="J448" s="102"/>
      <c r="K448" s="102"/>
      <c r="L448" s="101"/>
      <c r="M448" s="101"/>
      <c r="N448" s="106"/>
      <c r="O448" s="106"/>
      <c r="P448" s="102"/>
      <c r="Q448" s="17"/>
      <c r="R448" s="102"/>
      <c r="S448" s="101"/>
      <c r="T448" s="105"/>
      <c r="U448" s="105"/>
      <c r="V448" s="105"/>
      <c r="W448" s="105"/>
      <c r="X448" s="105"/>
      <c r="Y448" s="105"/>
      <c r="Z448" s="105"/>
    </row>
    <row r="449" ht="15.75" customHeight="1">
      <c r="A449" s="105"/>
      <c r="B449" s="105"/>
      <c r="C449" s="105"/>
      <c r="D449" s="105"/>
      <c r="E449" s="105"/>
      <c r="F449" s="106"/>
      <c r="G449" s="106"/>
      <c r="H449" s="17"/>
      <c r="I449" s="17"/>
      <c r="J449" s="102"/>
      <c r="K449" s="102"/>
      <c r="L449" s="101"/>
      <c r="M449" s="101"/>
      <c r="N449" s="106"/>
      <c r="O449" s="106"/>
      <c r="P449" s="102"/>
      <c r="Q449" s="17"/>
      <c r="R449" s="102"/>
      <c r="S449" s="101"/>
      <c r="T449" s="105"/>
      <c r="U449" s="105"/>
      <c r="V449" s="105"/>
      <c r="W449" s="105"/>
      <c r="X449" s="105"/>
      <c r="Y449" s="105"/>
      <c r="Z449" s="105"/>
    </row>
    <row r="450" ht="15.75" customHeight="1">
      <c r="A450" s="105"/>
      <c r="B450" s="105"/>
      <c r="C450" s="105"/>
      <c r="D450" s="105"/>
      <c r="E450" s="105"/>
      <c r="F450" s="106"/>
      <c r="G450" s="106"/>
      <c r="H450" s="17"/>
      <c r="I450" s="17"/>
      <c r="J450" s="102"/>
      <c r="K450" s="102"/>
      <c r="L450" s="101"/>
      <c r="M450" s="101"/>
      <c r="N450" s="106"/>
      <c r="O450" s="106"/>
      <c r="P450" s="102"/>
      <c r="Q450" s="17"/>
      <c r="R450" s="102"/>
      <c r="S450" s="101"/>
      <c r="T450" s="105"/>
      <c r="U450" s="105"/>
      <c r="V450" s="105"/>
      <c r="W450" s="105"/>
      <c r="X450" s="105"/>
      <c r="Y450" s="105"/>
      <c r="Z450" s="105"/>
    </row>
    <row r="451" ht="15.75" customHeight="1">
      <c r="A451" s="105"/>
      <c r="B451" s="105"/>
      <c r="C451" s="105"/>
      <c r="D451" s="105"/>
      <c r="E451" s="105"/>
      <c r="F451" s="106"/>
      <c r="G451" s="106"/>
      <c r="H451" s="17"/>
      <c r="I451" s="17"/>
      <c r="J451" s="102"/>
      <c r="K451" s="102"/>
      <c r="L451" s="101"/>
      <c r="M451" s="101"/>
      <c r="N451" s="106"/>
      <c r="O451" s="106"/>
      <c r="P451" s="102"/>
      <c r="Q451" s="17"/>
      <c r="R451" s="102"/>
      <c r="S451" s="101"/>
      <c r="T451" s="105"/>
      <c r="U451" s="105"/>
      <c r="V451" s="105"/>
      <c r="W451" s="105"/>
      <c r="X451" s="105"/>
      <c r="Y451" s="105"/>
      <c r="Z451" s="105"/>
    </row>
    <row r="452" ht="15.75" customHeight="1">
      <c r="A452" s="105"/>
      <c r="B452" s="105"/>
      <c r="C452" s="105"/>
      <c r="D452" s="105"/>
      <c r="E452" s="105"/>
      <c r="F452" s="106"/>
      <c r="G452" s="106"/>
      <c r="H452" s="17"/>
      <c r="I452" s="17"/>
      <c r="J452" s="102"/>
      <c r="K452" s="102"/>
      <c r="L452" s="101"/>
      <c r="M452" s="101"/>
      <c r="N452" s="106"/>
      <c r="O452" s="106"/>
      <c r="P452" s="102"/>
      <c r="Q452" s="17"/>
      <c r="R452" s="102"/>
      <c r="S452" s="101"/>
      <c r="T452" s="105"/>
      <c r="U452" s="105"/>
      <c r="V452" s="105"/>
      <c r="W452" s="105"/>
      <c r="X452" s="105"/>
      <c r="Y452" s="105"/>
      <c r="Z452" s="105"/>
    </row>
    <row r="453" ht="15.75" customHeight="1">
      <c r="A453" s="105"/>
      <c r="B453" s="105"/>
      <c r="C453" s="105"/>
      <c r="D453" s="105"/>
      <c r="E453" s="105"/>
      <c r="F453" s="106"/>
      <c r="G453" s="106"/>
      <c r="H453" s="17"/>
      <c r="I453" s="17"/>
      <c r="J453" s="102"/>
      <c r="K453" s="102"/>
      <c r="L453" s="101"/>
      <c r="M453" s="101"/>
      <c r="N453" s="106"/>
      <c r="O453" s="106"/>
      <c r="P453" s="102"/>
      <c r="Q453" s="17"/>
      <c r="R453" s="102"/>
      <c r="S453" s="101"/>
      <c r="T453" s="105"/>
      <c r="U453" s="105"/>
      <c r="V453" s="105"/>
      <c r="W453" s="105"/>
      <c r="X453" s="105"/>
      <c r="Y453" s="105"/>
      <c r="Z453" s="105"/>
    </row>
    <row r="454" ht="15.75" customHeight="1">
      <c r="A454" s="105"/>
      <c r="B454" s="105"/>
      <c r="C454" s="105"/>
      <c r="D454" s="105"/>
      <c r="E454" s="105"/>
      <c r="F454" s="106"/>
      <c r="G454" s="106"/>
      <c r="H454" s="17"/>
      <c r="I454" s="17"/>
      <c r="J454" s="102"/>
      <c r="K454" s="102"/>
      <c r="L454" s="101"/>
      <c r="M454" s="101"/>
      <c r="N454" s="106"/>
      <c r="O454" s="106"/>
      <c r="P454" s="102"/>
      <c r="Q454" s="17"/>
      <c r="R454" s="102"/>
      <c r="S454" s="101"/>
      <c r="T454" s="105"/>
      <c r="U454" s="105"/>
      <c r="V454" s="105"/>
      <c r="W454" s="105"/>
      <c r="X454" s="105"/>
      <c r="Y454" s="105"/>
      <c r="Z454" s="105"/>
    </row>
    <row r="455" ht="15.75" customHeight="1">
      <c r="A455" s="105"/>
      <c r="B455" s="105"/>
      <c r="C455" s="105"/>
      <c r="D455" s="105"/>
      <c r="E455" s="105"/>
      <c r="F455" s="106"/>
      <c r="G455" s="106"/>
      <c r="H455" s="17"/>
      <c r="I455" s="17"/>
      <c r="J455" s="102"/>
      <c r="K455" s="102"/>
      <c r="L455" s="101"/>
      <c r="M455" s="101"/>
      <c r="N455" s="106"/>
      <c r="O455" s="106"/>
      <c r="P455" s="102"/>
      <c r="Q455" s="17"/>
      <c r="R455" s="102"/>
      <c r="S455" s="101"/>
      <c r="T455" s="105"/>
      <c r="U455" s="105"/>
      <c r="V455" s="105"/>
      <c r="W455" s="105"/>
      <c r="X455" s="105"/>
      <c r="Y455" s="105"/>
      <c r="Z455" s="105"/>
    </row>
    <row r="456" ht="15.75" customHeight="1">
      <c r="A456" s="105"/>
      <c r="B456" s="105"/>
      <c r="C456" s="105"/>
      <c r="D456" s="105"/>
      <c r="E456" s="105"/>
      <c r="F456" s="106"/>
      <c r="G456" s="106"/>
      <c r="H456" s="17"/>
      <c r="I456" s="17"/>
      <c r="J456" s="102"/>
      <c r="K456" s="102"/>
      <c r="L456" s="101"/>
      <c r="M456" s="101"/>
      <c r="N456" s="106"/>
      <c r="O456" s="106"/>
      <c r="P456" s="102"/>
      <c r="Q456" s="17"/>
      <c r="R456" s="102"/>
      <c r="S456" s="101"/>
      <c r="T456" s="105"/>
      <c r="U456" s="105"/>
      <c r="V456" s="105"/>
      <c r="W456" s="105"/>
      <c r="X456" s="105"/>
      <c r="Y456" s="105"/>
      <c r="Z456" s="105"/>
    </row>
    <row r="457" ht="15.75" customHeight="1">
      <c r="A457" s="105"/>
      <c r="B457" s="105"/>
      <c r="C457" s="105"/>
      <c r="D457" s="105"/>
      <c r="E457" s="105"/>
      <c r="F457" s="106"/>
      <c r="G457" s="106"/>
      <c r="H457" s="17"/>
      <c r="I457" s="17"/>
      <c r="J457" s="102"/>
      <c r="K457" s="102"/>
      <c r="L457" s="101"/>
      <c r="M457" s="101"/>
      <c r="N457" s="106"/>
      <c r="O457" s="106"/>
      <c r="P457" s="102"/>
      <c r="Q457" s="17"/>
      <c r="R457" s="102"/>
      <c r="S457" s="101"/>
      <c r="T457" s="105"/>
      <c r="U457" s="105"/>
      <c r="V457" s="105"/>
      <c r="W457" s="105"/>
      <c r="X457" s="105"/>
      <c r="Y457" s="105"/>
      <c r="Z457" s="105"/>
    </row>
    <row r="458" ht="15.75" customHeight="1">
      <c r="A458" s="105"/>
      <c r="B458" s="105"/>
      <c r="C458" s="105"/>
      <c r="D458" s="105"/>
      <c r="E458" s="105"/>
      <c r="F458" s="106"/>
      <c r="G458" s="106"/>
      <c r="H458" s="17"/>
      <c r="I458" s="17"/>
      <c r="J458" s="102"/>
      <c r="K458" s="102"/>
      <c r="L458" s="101"/>
      <c r="M458" s="101"/>
      <c r="N458" s="106"/>
      <c r="O458" s="106"/>
      <c r="P458" s="102"/>
      <c r="Q458" s="17"/>
      <c r="R458" s="102"/>
      <c r="S458" s="101"/>
      <c r="T458" s="105"/>
      <c r="U458" s="105"/>
      <c r="V458" s="105"/>
      <c r="W458" s="105"/>
      <c r="X458" s="105"/>
      <c r="Y458" s="105"/>
      <c r="Z458" s="105"/>
    </row>
    <row r="459" ht="15.75" customHeight="1">
      <c r="A459" s="105"/>
      <c r="B459" s="105"/>
      <c r="C459" s="105"/>
      <c r="D459" s="105"/>
      <c r="E459" s="105"/>
      <c r="F459" s="106"/>
      <c r="G459" s="106"/>
      <c r="H459" s="17"/>
      <c r="I459" s="17"/>
      <c r="J459" s="102"/>
      <c r="K459" s="102"/>
      <c r="L459" s="101"/>
      <c r="M459" s="101"/>
      <c r="N459" s="106"/>
      <c r="O459" s="106"/>
      <c r="P459" s="102"/>
      <c r="Q459" s="17"/>
      <c r="R459" s="102"/>
      <c r="S459" s="101"/>
      <c r="T459" s="105"/>
      <c r="U459" s="105"/>
      <c r="V459" s="105"/>
      <c r="W459" s="105"/>
      <c r="X459" s="105"/>
      <c r="Y459" s="105"/>
      <c r="Z459" s="105"/>
    </row>
    <row r="460" ht="15.75" customHeight="1">
      <c r="A460" s="105"/>
      <c r="B460" s="105"/>
      <c r="C460" s="105"/>
      <c r="D460" s="105"/>
      <c r="E460" s="105"/>
      <c r="F460" s="106"/>
      <c r="G460" s="106"/>
      <c r="H460" s="17"/>
      <c r="I460" s="17"/>
      <c r="J460" s="102"/>
      <c r="K460" s="102"/>
      <c r="L460" s="101"/>
      <c r="M460" s="101"/>
      <c r="N460" s="106"/>
      <c r="O460" s="106"/>
      <c r="P460" s="102"/>
      <c r="Q460" s="17"/>
      <c r="R460" s="102"/>
      <c r="S460" s="101"/>
      <c r="T460" s="105"/>
      <c r="U460" s="105"/>
      <c r="V460" s="105"/>
      <c r="W460" s="105"/>
      <c r="X460" s="105"/>
      <c r="Y460" s="105"/>
      <c r="Z460" s="105"/>
    </row>
    <row r="461" ht="15.75" customHeight="1">
      <c r="A461" s="105"/>
      <c r="B461" s="105"/>
      <c r="C461" s="105"/>
      <c r="D461" s="105"/>
      <c r="E461" s="105"/>
      <c r="F461" s="106"/>
      <c r="G461" s="106"/>
      <c r="H461" s="17"/>
      <c r="I461" s="17"/>
      <c r="J461" s="102"/>
      <c r="K461" s="102"/>
      <c r="L461" s="101"/>
      <c r="M461" s="101"/>
      <c r="N461" s="106"/>
      <c r="O461" s="106"/>
      <c r="P461" s="102"/>
      <c r="Q461" s="17"/>
      <c r="R461" s="102"/>
      <c r="S461" s="101"/>
      <c r="T461" s="105"/>
      <c r="U461" s="105"/>
      <c r="V461" s="105"/>
      <c r="W461" s="105"/>
      <c r="X461" s="105"/>
      <c r="Y461" s="105"/>
      <c r="Z461" s="105"/>
    </row>
    <row r="462" ht="15.75" customHeight="1">
      <c r="A462" s="105"/>
      <c r="B462" s="105"/>
      <c r="C462" s="105"/>
      <c r="D462" s="105"/>
      <c r="E462" s="105"/>
      <c r="F462" s="106"/>
      <c r="G462" s="106"/>
      <c r="H462" s="17"/>
      <c r="I462" s="17"/>
      <c r="J462" s="102"/>
      <c r="K462" s="102"/>
      <c r="L462" s="101"/>
      <c r="M462" s="101"/>
      <c r="N462" s="106"/>
      <c r="O462" s="106"/>
      <c r="P462" s="102"/>
      <c r="Q462" s="17"/>
      <c r="R462" s="102"/>
      <c r="S462" s="101"/>
      <c r="T462" s="105"/>
      <c r="U462" s="105"/>
      <c r="V462" s="105"/>
      <c r="W462" s="105"/>
      <c r="X462" s="105"/>
      <c r="Y462" s="105"/>
      <c r="Z462" s="105"/>
    </row>
    <row r="463" ht="15.75" customHeight="1">
      <c r="A463" s="105"/>
      <c r="B463" s="105"/>
      <c r="C463" s="105"/>
      <c r="D463" s="105"/>
      <c r="E463" s="105"/>
      <c r="F463" s="106"/>
      <c r="G463" s="106"/>
      <c r="H463" s="17"/>
      <c r="I463" s="17"/>
      <c r="J463" s="102"/>
      <c r="K463" s="102"/>
      <c r="L463" s="101"/>
      <c r="M463" s="101"/>
      <c r="N463" s="106"/>
      <c r="O463" s="106"/>
      <c r="P463" s="102"/>
      <c r="Q463" s="17"/>
      <c r="R463" s="102"/>
      <c r="S463" s="101"/>
      <c r="T463" s="105"/>
      <c r="U463" s="105"/>
      <c r="V463" s="105"/>
      <c r="W463" s="105"/>
      <c r="X463" s="105"/>
      <c r="Y463" s="105"/>
      <c r="Z463" s="105"/>
    </row>
    <row r="464" ht="15.75" customHeight="1">
      <c r="A464" s="105"/>
      <c r="B464" s="105"/>
      <c r="C464" s="105"/>
      <c r="D464" s="105"/>
      <c r="E464" s="105"/>
      <c r="F464" s="106"/>
      <c r="G464" s="106"/>
      <c r="H464" s="17"/>
      <c r="I464" s="17"/>
      <c r="J464" s="102"/>
      <c r="K464" s="102"/>
      <c r="L464" s="101"/>
      <c r="M464" s="101"/>
      <c r="N464" s="106"/>
      <c r="O464" s="106"/>
      <c r="P464" s="102"/>
      <c r="Q464" s="17"/>
      <c r="R464" s="102"/>
      <c r="S464" s="101"/>
      <c r="T464" s="105"/>
      <c r="U464" s="105"/>
      <c r="V464" s="105"/>
      <c r="W464" s="105"/>
      <c r="X464" s="105"/>
      <c r="Y464" s="105"/>
      <c r="Z464" s="105"/>
    </row>
    <row r="465" ht="15.75" customHeight="1">
      <c r="A465" s="105"/>
      <c r="B465" s="105"/>
      <c r="C465" s="105"/>
      <c r="D465" s="105"/>
      <c r="E465" s="105"/>
      <c r="F465" s="106"/>
      <c r="G465" s="106"/>
      <c r="H465" s="17"/>
      <c r="I465" s="17"/>
      <c r="J465" s="102"/>
      <c r="K465" s="102"/>
      <c r="L465" s="101"/>
      <c r="M465" s="101"/>
      <c r="N465" s="106"/>
      <c r="O465" s="106"/>
      <c r="P465" s="102"/>
      <c r="Q465" s="17"/>
      <c r="R465" s="102"/>
      <c r="S465" s="101"/>
      <c r="T465" s="105"/>
      <c r="U465" s="105"/>
      <c r="V465" s="105"/>
      <c r="W465" s="105"/>
      <c r="X465" s="105"/>
      <c r="Y465" s="105"/>
      <c r="Z465" s="105"/>
    </row>
    <row r="466" ht="15.75" customHeight="1">
      <c r="A466" s="105"/>
      <c r="B466" s="105"/>
      <c r="C466" s="105"/>
      <c r="D466" s="105"/>
      <c r="E466" s="105"/>
      <c r="F466" s="106"/>
      <c r="G466" s="106"/>
      <c r="H466" s="17"/>
      <c r="I466" s="17"/>
      <c r="J466" s="102"/>
      <c r="K466" s="102"/>
      <c r="L466" s="101"/>
      <c r="M466" s="101"/>
      <c r="N466" s="106"/>
      <c r="O466" s="106"/>
      <c r="P466" s="102"/>
      <c r="Q466" s="17"/>
      <c r="R466" s="102"/>
      <c r="S466" s="101"/>
      <c r="T466" s="105"/>
      <c r="U466" s="105"/>
      <c r="V466" s="105"/>
      <c r="W466" s="105"/>
      <c r="X466" s="105"/>
      <c r="Y466" s="105"/>
      <c r="Z466" s="105"/>
    </row>
    <row r="467" ht="15.75" customHeight="1">
      <c r="A467" s="105"/>
      <c r="B467" s="105"/>
      <c r="C467" s="105"/>
      <c r="D467" s="105"/>
      <c r="E467" s="105"/>
      <c r="F467" s="106"/>
      <c r="G467" s="106"/>
      <c r="H467" s="17"/>
      <c r="I467" s="17"/>
      <c r="J467" s="102"/>
      <c r="K467" s="102"/>
      <c r="L467" s="101"/>
      <c r="M467" s="101"/>
      <c r="N467" s="106"/>
      <c r="O467" s="106"/>
      <c r="P467" s="102"/>
      <c r="Q467" s="17"/>
      <c r="R467" s="102"/>
      <c r="S467" s="101"/>
      <c r="T467" s="105"/>
      <c r="U467" s="105"/>
      <c r="V467" s="105"/>
      <c r="W467" s="105"/>
      <c r="X467" s="105"/>
      <c r="Y467" s="105"/>
      <c r="Z467" s="105"/>
    </row>
    <row r="468" ht="15.75" customHeight="1">
      <c r="A468" s="105"/>
      <c r="B468" s="105"/>
      <c r="C468" s="105"/>
      <c r="D468" s="105"/>
      <c r="E468" s="105"/>
      <c r="F468" s="106"/>
      <c r="G468" s="106"/>
      <c r="H468" s="17"/>
      <c r="I468" s="17"/>
      <c r="J468" s="102"/>
      <c r="K468" s="102"/>
      <c r="L468" s="101"/>
      <c r="M468" s="101"/>
      <c r="N468" s="106"/>
      <c r="O468" s="106"/>
      <c r="P468" s="102"/>
      <c r="Q468" s="17"/>
      <c r="R468" s="102"/>
      <c r="S468" s="101"/>
      <c r="T468" s="105"/>
      <c r="U468" s="105"/>
      <c r="V468" s="105"/>
      <c r="W468" s="105"/>
      <c r="X468" s="105"/>
      <c r="Y468" s="105"/>
      <c r="Z468" s="105"/>
    </row>
    <row r="469" ht="15.75" customHeight="1">
      <c r="A469" s="105"/>
      <c r="B469" s="105"/>
      <c r="C469" s="105"/>
      <c r="D469" s="105"/>
      <c r="E469" s="105"/>
      <c r="F469" s="106"/>
      <c r="G469" s="106"/>
      <c r="H469" s="17"/>
      <c r="I469" s="17"/>
      <c r="J469" s="102"/>
      <c r="K469" s="102"/>
      <c r="L469" s="101"/>
      <c r="M469" s="101"/>
      <c r="N469" s="106"/>
      <c r="O469" s="106"/>
      <c r="P469" s="102"/>
      <c r="Q469" s="17"/>
      <c r="R469" s="102"/>
      <c r="S469" s="101"/>
      <c r="T469" s="105"/>
      <c r="U469" s="105"/>
      <c r="V469" s="105"/>
      <c r="W469" s="105"/>
      <c r="X469" s="105"/>
      <c r="Y469" s="105"/>
      <c r="Z469" s="105"/>
    </row>
    <row r="470" ht="15.75" customHeight="1">
      <c r="A470" s="105"/>
      <c r="B470" s="105"/>
      <c r="C470" s="105"/>
      <c r="D470" s="105"/>
      <c r="E470" s="105"/>
      <c r="F470" s="106"/>
      <c r="G470" s="106"/>
      <c r="H470" s="17"/>
      <c r="I470" s="17"/>
      <c r="J470" s="102"/>
      <c r="K470" s="102"/>
      <c r="L470" s="101"/>
      <c r="M470" s="101"/>
      <c r="N470" s="106"/>
      <c r="O470" s="106"/>
      <c r="P470" s="102"/>
      <c r="Q470" s="17"/>
      <c r="R470" s="102"/>
      <c r="S470" s="101"/>
      <c r="T470" s="105"/>
      <c r="U470" s="105"/>
      <c r="V470" s="105"/>
      <c r="W470" s="105"/>
      <c r="X470" s="105"/>
      <c r="Y470" s="105"/>
      <c r="Z470" s="105"/>
    </row>
    <row r="471" ht="15.75" customHeight="1">
      <c r="A471" s="105"/>
      <c r="B471" s="105"/>
      <c r="C471" s="105"/>
      <c r="D471" s="105"/>
      <c r="E471" s="105"/>
      <c r="F471" s="106"/>
      <c r="G471" s="106"/>
      <c r="H471" s="17"/>
      <c r="I471" s="17"/>
      <c r="J471" s="102"/>
      <c r="K471" s="102"/>
      <c r="L471" s="101"/>
      <c r="M471" s="101"/>
      <c r="N471" s="106"/>
      <c r="O471" s="106"/>
      <c r="P471" s="102"/>
      <c r="Q471" s="17"/>
      <c r="R471" s="102"/>
      <c r="S471" s="101"/>
      <c r="T471" s="105"/>
      <c r="U471" s="105"/>
      <c r="V471" s="105"/>
      <c r="W471" s="105"/>
      <c r="X471" s="105"/>
      <c r="Y471" s="105"/>
      <c r="Z471" s="105"/>
    </row>
    <row r="472" ht="15.75" customHeight="1">
      <c r="A472" s="105"/>
      <c r="B472" s="105"/>
      <c r="C472" s="105"/>
      <c r="D472" s="105"/>
      <c r="E472" s="105"/>
      <c r="F472" s="106"/>
      <c r="G472" s="106"/>
      <c r="H472" s="17"/>
      <c r="I472" s="17"/>
      <c r="J472" s="102"/>
      <c r="K472" s="102"/>
      <c r="L472" s="101"/>
      <c r="M472" s="101"/>
      <c r="N472" s="106"/>
      <c r="O472" s="106"/>
      <c r="P472" s="102"/>
      <c r="Q472" s="17"/>
      <c r="R472" s="102"/>
      <c r="S472" s="101"/>
      <c r="T472" s="105"/>
      <c r="U472" s="105"/>
      <c r="V472" s="105"/>
      <c r="W472" s="105"/>
      <c r="X472" s="105"/>
      <c r="Y472" s="105"/>
      <c r="Z472" s="105"/>
    </row>
    <row r="473" ht="15.75" customHeight="1">
      <c r="A473" s="105"/>
      <c r="B473" s="105"/>
      <c r="C473" s="105"/>
      <c r="D473" s="105"/>
      <c r="E473" s="105"/>
      <c r="F473" s="106"/>
      <c r="G473" s="106"/>
      <c r="H473" s="17"/>
      <c r="I473" s="17"/>
      <c r="J473" s="102"/>
      <c r="K473" s="102"/>
      <c r="L473" s="101"/>
      <c r="M473" s="101"/>
      <c r="N473" s="106"/>
      <c r="O473" s="106"/>
      <c r="P473" s="102"/>
      <c r="Q473" s="17"/>
      <c r="R473" s="102"/>
      <c r="S473" s="101"/>
      <c r="T473" s="105"/>
      <c r="U473" s="105"/>
      <c r="V473" s="105"/>
      <c r="W473" s="105"/>
      <c r="X473" s="105"/>
      <c r="Y473" s="105"/>
      <c r="Z473" s="105"/>
    </row>
    <row r="474" ht="15.75" customHeight="1">
      <c r="A474" s="105"/>
      <c r="B474" s="105"/>
      <c r="C474" s="105"/>
      <c r="D474" s="105"/>
      <c r="E474" s="105"/>
      <c r="F474" s="106"/>
      <c r="G474" s="106"/>
      <c r="H474" s="17"/>
      <c r="I474" s="17"/>
      <c r="J474" s="102"/>
      <c r="K474" s="102"/>
      <c r="L474" s="101"/>
      <c r="M474" s="101"/>
      <c r="N474" s="106"/>
      <c r="O474" s="106"/>
      <c r="P474" s="102"/>
      <c r="Q474" s="17"/>
      <c r="R474" s="102"/>
      <c r="S474" s="101"/>
      <c r="T474" s="105"/>
      <c r="U474" s="105"/>
      <c r="V474" s="105"/>
      <c r="W474" s="105"/>
      <c r="X474" s="105"/>
      <c r="Y474" s="105"/>
      <c r="Z474" s="105"/>
    </row>
    <row r="475" ht="15.75" customHeight="1">
      <c r="A475" s="105"/>
      <c r="B475" s="105"/>
      <c r="C475" s="105"/>
      <c r="D475" s="105"/>
      <c r="E475" s="105"/>
      <c r="F475" s="106"/>
      <c r="G475" s="106"/>
      <c r="H475" s="17"/>
      <c r="I475" s="17"/>
      <c r="J475" s="102"/>
      <c r="K475" s="102"/>
      <c r="L475" s="101"/>
      <c r="M475" s="101"/>
      <c r="N475" s="106"/>
      <c r="O475" s="106"/>
      <c r="P475" s="102"/>
      <c r="Q475" s="17"/>
      <c r="R475" s="102"/>
      <c r="S475" s="101"/>
      <c r="T475" s="105"/>
      <c r="U475" s="105"/>
      <c r="V475" s="105"/>
      <c r="W475" s="105"/>
      <c r="X475" s="105"/>
      <c r="Y475" s="105"/>
      <c r="Z475" s="105"/>
    </row>
    <row r="476" ht="15.75" customHeight="1">
      <c r="A476" s="105"/>
      <c r="B476" s="105"/>
      <c r="C476" s="105"/>
      <c r="D476" s="105"/>
      <c r="E476" s="105"/>
      <c r="F476" s="106"/>
      <c r="G476" s="106"/>
      <c r="H476" s="17"/>
      <c r="I476" s="17"/>
      <c r="J476" s="102"/>
      <c r="K476" s="102"/>
      <c r="L476" s="101"/>
      <c r="M476" s="101"/>
      <c r="N476" s="106"/>
      <c r="O476" s="106"/>
      <c r="P476" s="102"/>
      <c r="Q476" s="17"/>
      <c r="R476" s="102"/>
      <c r="S476" s="101"/>
      <c r="T476" s="105"/>
      <c r="U476" s="105"/>
      <c r="V476" s="105"/>
      <c r="W476" s="105"/>
      <c r="X476" s="105"/>
      <c r="Y476" s="105"/>
      <c r="Z476" s="105"/>
    </row>
    <row r="477" ht="15.75" customHeight="1">
      <c r="A477" s="105"/>
      <c r="B477" s="105"/>
      <c r="C477" s="105"/>
      <c r="D477" s="105"/>
      <c r="E477" s="105"/>
      <c r="F477" s="106"/>
      <c r="G477" s="106"/>
      <c r="H477" s="17"/>
      <c r="I477" s="17"/>
      <c r="J477" s="102"/>
      <c r="K477" s="102"/>
      <c r="L477" s="101"/>
      <c r="M477" s="101"/>
      <c r="N477" s="106"/>
      <c r="O477" s="106"/>
      <c r="P477" s="102"/>
      <c r="Q477" s="17"/>
      <c r="R477" s="102"/>
      <c r="S477" s="101"/>
      <c r="T477" s="105"/>
      <c r="U477" s="105"/>
      <c r="V477" s="105"/>
      <c r="W477" s="105"/>
      <c r="X477" s="105"/>
      <c r="Y477" s="105"/>
      <c r="Z477" s="105"/>
    </row>
    <row r="478" ht="15.75" customHeight="1">
      <c r="A478" s="105"/>
      <c r="B478" s="105"/>
      <c r="C478" s="105"/>
      <c r="D478" s="105"/>
      <c r="E478" s="105"/>
      <c r="F478" s="106"/>
      <c r="G478" s="106"/>
      <c r="H478" s="17"/>
      <c r="I478" s="17"/>
      <c r="J478" s="102"/>
      <c r="K478" s="102"/>
      <c r="L478" s="101"/>
      <c r="M478" s="101"/>
      <c r="N478" s="106"/>
      <c r="O478" s="106"/>
      <c r="P478" s="102"/>
      <c r="Q478" s="17"/>
      <c r="R478" s="102"/>
      <c r="S478" s="101"/>
      <c r="T478" s="105"/>
      <c r="U478" s="105"/>
      <c r="V478" s="105"/>
      <c r="W478" s="105"/>
      <c r="X478" s="105"/>
      <c r="Y478" s="105"/>
      <c r="Z478" s="105"/>
    </row>
    <row r="479" ht="15.75" customHeight="1">
      <c r="A479" s="105"/>
      <c r="B479" s="105"/>
      <c r="C479" s="105"/>
      <c r="D479" s="105"/>
      <c r="E479" s="105"/>
      <c r="F479" s="106"/>
      <c r="G479" s="106"/>
      <c r="H479" s="17"/>
      <c r="I479" s="17"/>
      <c r="J479" s="102"/>
      <c r="K479" s="102"/>
      <c r="L479" s="101"/>
      <c r="M479" s="101"/>
      <c r="N479" s="106"/>
      <c r="O479" s="106"/>
      <c r="P479" s="102"/>
      <c r="Q479" s="17"/>
      <c r="R479" s="102"/>
      <c r="S479" s="101"/>
      <c r="T479" s="105"/>
      <c r="U479" s="105"/>
      <c r="V479" s="105"/>
      <c r="W479" s="105"/>
      <c r="X479" s="105"/>
      <c r="Y479" s="105"/>
      <c r="Z479" s="105"/>
    </row>
    <row r="480" ht="15.75" customHeight="1">
      <c r="A480" s="105"/>
      <c r="B480" s="105"/>
      <c r="C480" s="105"/>
      <c r="D480" s="105"/>
      <c r="E480" s="105"/>
      <c r="F480" s="106"/>
      <c r="G480" s="106"/>
      <c r="H480" s="17"/>
      <c r="I480" s="17"/>
      <c r="J480" s="102"/>
      <c r="K480" s="102"/>
      <c r="L480" s="101"/>
      <c r="M480" s="101"/>
      <c r="N480" s="106"/>
      <c r="O480" s="106"/>
      <c r="P480" s="102"/>
      <c r="Q480" s="17"/>
      <c r="R480" s="102"/>
      <c r="S480" s="101"/>
      <c r="T480" s="105"/>
      <c r="U480" s="105"/>
      <c r="V480" s="105"/>
      <c r="W480" s="105"/>
      <c r="X480" s="105"/>
      <c r="Y480" s="105"/>
      <c r="Z480" s="105"/>
    </row>
    <row r="481" ht="15.75" customHeight="1">
      <c r="A481" s="105"/>
      <c r="B481" s="105"/>
      <c r="C481" s="105"/>
      <c r="D481" s="105"/>
      <c r="E481" s="105"/>
      <c r="F481" s="106"/>
      <c r="G481" s="106"/>
      <c r="H481" s="17"/>
      <c r="I481" s="17"/>
      <c r="J481" s="102"/>
      <c r="K481" s="102"/>
      <c r="L481" s="101"/>
      <c r="M481" s="101"/>
      <c r="N481" s="106"/>
      <c r="O481" s="106"/>
      <c r="P481" s="102"/>
      <c r="Q481" s="17"/>
      <c r="R481" s="102"/>
      <c r="S481" s="101"/>
      <c r="T481" s="105"/>
      <c r="U481" s="105"/>
      <c r="V481" s="105"/>
      <c r="W481" s="105"/>
      <c r="X481" s="105"/>
      <c r="Y481" s="105"/>
      <c r="Z481" s="105"/>
    </row>
    <row r="482" ht="15.75" customHeight="1">
      <c r="A482" s="105"/>
      <c r="B482" s="105"/>
      <c r="C482" s="105"/>
      <c r="D482" s="105"/>
      <c r="E482" s="105"/>
      <c r="F482" s="106"/>
      <c r="G482" s="106"/>
      <c r="H482" s="17"/>
      <c r="I482" s="17"/>
      <c r="J482" s="102"/>
      <c r="K482" s="102"/>
      <c r="L482" s="101"/>
      <c r="M482" s="101"/>
      <c r="N482" s="106"/>
      <c r="O482" s="106"/>
      <c r="P482" s="102"/>
      <c r="Q482" s="17"/>
      <c r="R482" s="102"/>
      <c r="S482" s="101"/>
      <c r="T482" s="105"/>
      <c r="U482" s="105"/>
      <c r="V482" s="105"/>
      <c r="W482" s="105"/>
      <c r="X482" s="105"/>
      <c r="Y482" s="105"/>
      <c r="Z482" s="105"/>
    </row>
    <row r="483" ht="15.75" customHeight="1">
      <c r="A483" s="105"/>
      <c r="B483" s="105"/>
      <c r="C483" s="105"/>
      <c r="D483" s="105"/>
      <c r="E483" s="105"/>
      <c r="F483" s="106"/>
      <c r="G483" s="106"/>
      <c r="H483" s="17"/>
      <c r="I483" s="17"/>
      <c r="J483" s="102"/>
      <c r="K483" s="102"/>
      <c r="L483" s="101"/>
      <c r="M483" s="101"/>
      <c r="N483" s="106"/>
      <c r="O483" s="106"/>
      <c r="P483" s="102"/>
      <c r="Q483" s="17"/>
      <c r="R483" s="102"/>
      <c r="S483" s="101"/>
      <c r="T483" s="105"/>
      <c r="U483" s="105"/>
      <c r="V483" s="105"/>
      <c r="W483" s="105"/>
      <c r="X483" s="105"/>
      <c r="Y483" s="105"/>
      <c r="Z483" s="105"/>
    </row>
    <row r="484" ht="15.75" customHeight="1">
      <c r="A484" s="105"/>
      <c r="B484" s="105"/>
      <c r="C484" s="105"/>
      <c r="D484" s="105"/>
      <c r="E484" s="105"/>
      <c r="F484" s="106"/>
      <c r="G484" s="106"/>
      <c r="H484" s="17"/>
      <c r="I484" s="17"/>
      <c r="J484" s="102"/>
      <c r="K484" s="102"/>
      <c r="L484" s="101"/>
      <c r="M484" s="101"/>
      <c r="N484" s="106"/>
      <c r="O484" s="106"/>
      <c r="P484" s="102"/>
      <c r="Q484" s="17"/>
      <c r="R484" s="102"/>
      <c r="S484" s="101"/>
      <c r="T484" s="105"/>
      <c r="U484" s="105"/>
      <c r="V484" s="105"/>
      <c r="W484" s="105"/>
      <c r="X484" s="105"/>
      <c r="Y484" s="105"/>
      <c r="Z484" s="105"/>
    </row>
    <row r="485" ht="15.75" customHeight="1">
      <c r="A485" s="105"/>
      <c r="B485" s="105"/>
      <c r="C485" s="105"/>
      <c r="D485" s="105"/>
      <c r="E485" s="105"/>
      <c r="F485" s="106"/>
      <c r="G485" s="106"/>
      <c r="H485" s="17"/>
      <c r="I485" s="17"/>
      <c r="J485" s="102"/>
      <c r="K485" s="102"/>
      <c r="L485" s="101"/>
      <c r="M485" s="101"/>
      <c r="N485" s="106"/>
      <c r="O485" s="106"/>
      <c r="P485" s="102"/>
      <c r="Q485" s="17"/>
      <c r="R485" s="102"/>
      <c r="S485" s="101"/>
      <c r="T485" s="105"/>
      <c r="U485" s="105"/>
      <c r="V485" s="105"/>
      <c r="W485" s="105"/>
      <c r="X485" s="105"/>
      <c r="Y485" s="105"/>
      <c r="Z485" s="105"/>
    </row>
    <row r="486" ht="15.75" customHeight="1">
      <c r="A486" s="105"/>
      <c r="B486" s="105"/>
      <c r="C486" s="105"/>
      <c r="D486" s="105"/>
      <c r="E486" s="105"/>
      <c r="F486" s="106"/>
      <c r="G486" s="106"/>
      <c r="H486" s="17"/>
      <c r="I486" s="17"/>
      <c r="J486" s="102"/>
      <c r="K486" s="102"/>
      <c r="L486" s="101"/>
      <c r="M486" s="101"/>
      <c r="N486" s="106"/>
      <c r="O486" s="106"/>
      <c r="P486" s="102"/>
      <c r="Q486" s="17"/>
      <c r="R486" s="102"/>
      <c r="S486" s="101"/>
      <c r="T486" s="105"/>
      <c r="U486" s="105"/>
      <c r="V486" s="105"/>
      <c r="W486" s="105"/>
      <c r="X486" s="105"/>
      <c r="Y486" s="105"/>
      <c r="Z486" s="105"/>
    </row>
    <row r="487" ht="15.75" customHeight="1">
      <c r="A487" s="105"/>
      <c r="B487" s="105"/>
      <c r="C487" s="105"/>
      <c r="D487" s="105"/>
      <c r="E487" s="105"/>
      <c r="F487" s="106"/>
      <c r="G487" s="106"/>
      <c r="H487" s="17"/>
      <c r="I487" s="17"/>
      <c r="J487" s="102"/>
      <c r="K487" s="102"/>
      <c r="L487" s="101"/>
      <c r="M487" s="101"/>
      <c r="N487" s="106"/>
      <c r="O487" s="106"/>
      <c r="P487" s="102"/>
      <c r="Q487" s="17"/>
      <c r="R487" s="102"/>
      <c r="S487" s="101"/>
      <c r="T487" s="105"/>
      <c r="U487" s="105"/>
      <c r="V487" s="105"/>
      <c r="W487" s="105"/>
      <c r="X487" s="105"/>
      <c r="Y487" s="105"/>
      <c r="Z487" s="105"/>
    </row>
    <row r="488" ht="15.75" customHeight="1">
      <c r="A488" s="105"/>
      <c r="B488" s="105"/>
      <c r="C488" s="105"/>
      <c r="D488" s="105"/>
      <c r="E488" s="105"/>
      <c r="F488" s="106"/>
      <c r="G488" s="106"/>
      <c r="H488" s="17"/>
      <c r="I488" s="17"/>
      <c r="J488" s="102"/>
      <c r="K488" s="102"/>
      <c r="L488" s="101"/>
      <c r="M488" s="101"/>
      <c r="N488" s="106"/>
      <c r="O488" s="106"/>
      <c r="P488" s="102"/>
      <c r="Q488" s="17"/>
      <c r="R488" s="102"/>
      <c r="S488" s="101"/>
      <c r="T488" s="105"/>
      <c r="U488" s="105"/>
      <c r="V488" s="105"/>
      <c r="W488" s="105"/>
      <c r="X488" s="105"/>
      <c r="Y488" s="105"/>
      <c r="Z488" s="105"/>
    </row>
    <row r="489" ht="15.75" customHeight="1">
      <c r="A489" s="105"/>
      <c r="B489" s="105"/>
      <c r="C489" s="105"/>
      <c r="D489" s="105"/>
      <c r="E489" s="105"/>
      <c r="F489" s="106"/>
      <c r="G489" s="106"/>
      <c r="H489" s="17"/>
      <c r="I489" s="17"/>
      <c r="J489" s="102"/>
      <c r="K489" s="102"/>
      <c r="L489" s="101"/>
      <c r="M489" s="101"/>
      <c r="N489" s="106"/>
      <c r="O489" s="106"/>
      <c r="P489" s="102"/>
      <c r="Q489" s="17"/>
      <c r="R489" s="102"/>
      <c r="S489" s="101"/>
      <c r="T489" s="105"/>
      <c r="U489" s="105"/>
      <c r="V489" s="105"/>
      <c r="W489" s="105"/>
      <c r="X489" s="105"/>
      <c r="Y489" s="105"/>
      <c r="Z489" s="105"/>
    </row>
    <row r="490" ht="15.75" customHeight="1">
      <c r="A490" s="105"/>
      <c r="B490" s="105"/>
      <c r="C490" s="105"/>
      <c r="D490" s="105"/>
      <c r="E490" s="105"/>
      <c r="F490" s="106"/>
      <c r="G490" s="106"/>
      <c r="H490" s="17"/>
      <c r="I490" s="17"/>
      <c r="J490" s="102"/>
      <c r="K490" s="102"/>
      <c r="L490" s="101"/>
      <c r="M490" s="101"/>
      <c r="N490" s="106"/>
      <c r="O490" s="106"/>
      <c r="P490" s="102"/>
      <c r="Q490" s="17"/>
      <c r="R490" s="102"/>
      <c r="S490" s="101"/>
      <c r="T490" s="105"/>
      <c r="U490" s="105"/>
      <c r="V490" s="105"/>
      <c r="W490" s="105"/>
      <c r="X490" s="105"/>
      <c r="Y490" s="105"/>
      <c r="Z490" s="105"/>
    </row>
    <row r="491" ht="15.75" customHeight="1">
      <c r="A491" s="105"/>
      <c r="B491" s="105"/>
      <c r="C491" s="105"/>
      <c r="D491" s="105"/>
      <c r="E491" s="105"/>
      <c r="F491" s="106"/>
      <c r="G491" s="106"/>
      <c r="H491" s="17"/>
      <c r="I491" s="17"/>
      <c r="J491" s="102"/>
      <c r="K491" s="102"/>
      <c r="L491" s="101"/>
      <c r="M491" s="101"/>
      <c r="N491" s="106"/>
      <c r="O491" s="106"/>
      <c r="P491" s="102"/>
      <c r="Q491" s="17"/>
      <c r="R491" s="102"/>
      <c r="S491" s="101"/>
      <c r="T491" s="105"/>
      <c r="U491" s="105"/>
      <c r="V491" s="105"/>
      <c r="W491" s="105"/>
      <c r="X491" s="105"/>
      <c r="Y491" s="105"/>
      <c r="Z491" s="105"/>
    </row>
    <row r="492" ht="15.75" customHeight="1">
      <c r="A492" s="105"/>
      <c r="B492" s="105"/>
      <c r="C492" s="105"/>
      <c r="D492" s="105"/>
      <c r="E492" s="105"/>
      <c r="F492" s="106"/>
      <c r="G492" s="106"/>
      <c r="H492" s="17"/>
      <c r="I492" s="17"/>
      <c r="J492" s="102"/>
      <c r="K492" s="102"/>
      <c r="L492" s="101"/>
      <c r="M492" s="101"/>
      <c r="N492" s="106"/>
      <c r="O492" s="106"/>
      <c r="P492" s="102"/>
      <c r="Q492" s="17"/>
      <c r="R492" s="102"/>
      <c r="S492" s="101"/>
      <c r="T492" s="105"/>
      <c r="U492" s="105"/>
      <c r="V492" s="105"/>
      <c r="W492" s="105"/>
      <c r="X492" s="105"/>
      <c r="Y492" s="105"/>
      <c r="Z492" s="105"/>
    </row>
    <row r="493" ht="15.75" customHeight="1">
      <c r="A493" s="105"/>
      <c r="B493" s="105"/>
      <c r="C493" s="105"/>
      <c r="D493" s="105"/>
      <c r="E493" s="105"/>
      <c r="F493" s="106"/>
      <c r="G493" s="106"/>
      <c r="H493" s="17"/>
      <c r="I493" s="17"/>
      <c r="J493" s="102"/>
      <c r="K493" s="102"/>
      <c r="L493" s="101"/>
      <c r="M493" s="101"/>
      <c r="N493" s="106"/>
      <c r="O493" s="106"/>
      <c r="P493" s="102"/>
      <c r="Q493" s="17"/>
      <c r="R493" s="102"/>
      <c r="S493" s="101"/>
      <c r="T493" s="105"/>
      <c r="U493" s="105"/>
      <c r="V493" s="105"/>
      <c r="W493" s="105"/>
      <c r="X493" s="105"/>
      <c r="Y493" s="105"/>
      <c r="Z493" s="105"/>
    </row>
    <row r="494" ht="15.75" customHeight="1">
      <c r="A494" s="105"/>
      <c r="B494" s="105"/>
      <c r="C494" s="105"/>
      <c r="D494" s="105"/>
      <c r="E494" s="105"/>
      <c r="F494" s="106"/>
      <c r="G494" s="106"/>
      <c r="H494" s="17"/>
      <c r="I494" s="17"/>
      <c r="J494" s="102"/>
      <c r="K494" s="102"/>
      <c r="L494" s="101"/>
      <c r="M494" s="101"/>
      <c r="N494" s="106"/>
      <c r="O494" s="106"/>
      <c r="P494" s="102"/>
      <c r="Q494" s="17"/>
      <c r="R494" s="102"/>
      <c r="S494" s="101"/>
      <c r="T494" s="105"/>
      <c r="U494" s="105"/>
      <c r="V494" s="105"/>
      <c r="W494" s="105"/>
      <c r="X494" s="105"/>
      <c r="Y494" s="105"/>
      <c r="Z494" s="105"/>
    </row>
    <row r="495" ht="15.75" customHeight="1">
      <c r="A495" s="105"/>
      <c r="B495" s="105"/>
      <c r="C495" s="105"/>
      <c r="D495" s="105"/>
      <c r="E495" s="105"/>
      <c r="F495" s="106"/>
      <c r="G495" s="106"/>
      <c r="H495" s="17"/>
      <c r="I495" s="17"/>
      <c r="J495" s="102"/>
      <c r="K495" s="102"/>
      <c r="L495" s="101"/>
      <c r="M495" s="101"/>
      <c r="N495" s="106"/>
      <c r="O495" s="106"/>
      <c r="P495" s="102"/>
      <c r="Q495" s="17"/>
      <c r="R495" s="102"/>
      <c r="S495" s="101"/>
      <c r="T495" s="105"/>
      <c r="U495" s="105"/>
      <c r="V495" s="105"/>
      <c r="W495" s="105"/>
      <c r="X495" s="105"/>
      <c r="Y495" s="105"/>
      <c r="Z495" s="105"/>
    </row>
    <row r="496" ht="15.75" customHeight="1">
      <c r="A496" s="105"/>
      <c r="B496" s="105"/>
      <c r="C496" s="105"/>
      <c r="D496" s="105"/>
      <c r="E496" s="105"/>
      <c r="F496" s="106"/>
      <c r="G496" s="106"/>
      <c r="H496" s="17"/>
      <c r="I496" s="17"/>
      <c r="J496" s="102"/>
      <c r="K496" s="102"/>
      <c r="L496" s="101"/>
      <c r="M496" s="101"/>
      <c r="N496" s="106"/>
      <c r="O496" s="106"/>
      <c r="P496" s="102"/>
      <c r="Q496" s="17"/>
      <c r="R496" s="102"/>
      <c r="S496" s="101"/>
      <c r="T496" s="105"/>
      <c r="U496" s="105"/>
      <c r="V496" s="105"/>
      <c r="W496" s="105"/>
      <c r="X496" s="105"/>
      <c r="Y496" s="105"/>
      <c r="Z496" s="105"/>
    </row>
    <row r="497" ht="15.75" customHeight="1">
      <c r="A497" s="105"/>
      <c r="B497" s="105"/>
      <c r="C497" s="105"/>
      <c r="D497" s="105"/>
      <c r="E497" s="105"/>
      <c r="F497" s="106"/>
      <c r="G497" s="106"/>
      <c r="H497" s="17"/>
      <c r="I497" s="17"/>
      <c r="J497" s="102"/>
      <c r="K497" s="102"/>
      <c r="L497" s="101"/>
      <c r="M497" s="101"/>
      <c r="N497" s="106"/>
      <c r="O497" s="106"/>
      <c r="P497" s="102"/>
      <c r="Q497" s="17"/>
      <c r="R497" s="102"/>
      <c r="S497" s="101"/>
      <c r="T497" s="105"/>
      <c r="U497" s="105"/>
      <c r="V497" s="105"/>
      <c r="W497" s="105"/>
      <c r="X497" s="105"/>
      <c r="Y497" s="105"/>
      <c r="Z497" s="105"/>
    </row>
    <row r="498" ht="15.75" customHeight="1">
      <c r="A498" s="105"/>
      <c r="B498" s="105"/>
      <c r="C498" s="105"/>
      <c r="D498" s="105"/>
      <c r="E498" s="105"/>
      <c r="F498" s="106"/>
      <c r="G498" s="106"/>
      <c r="H498" s="17"/>
      <c r="I498" s="17"/>
      <c r="J498" s="102"/>
      <c r="K498" s="102"/>
      <c r="L498" s="101"/>
      <c r="M498" s="101"/>
      <c r="N498" s="106"/>
      <c r="O498" s="106"/>
      <c r="P498" s="102"/>
      <c r="Q498" s="17"/>
      <c r="R498" s="102"/>
      <c r="S498" s="101"/>
      <c r="T498" s="105"/>
      <c r="U498" s="105"/>
      <c r="V498" s="105"/>
      <c r="W498" s="105"/>
      <c r="X498" s="105"/>
      <c r="Y498" s="105"/>
      <c r="Z498" s="105"/>
    </row>
    <row r="499" ht="15.75" customHeight="1">
      <c r="A499" s="105"/>
      <c r="B499" s="105"/>
      <c r="C499" s="105"/>
      <c r="D499" s="105"/>
      <c r="E499" s="105"/>
      <c r="F499" s="106"/>
      <c r="G499" s="106"/>
      <c r="H499" s="17"/>
      <c r="I499" s="17"/>
      <c r="J499" s="102"/>
      <c r="K499" s="102"/>
      <c r="L499" s="101"/>
      <c r="M499" s="101"/>
      <c r="N499" s="106"/>
      <c r="O499" s="106"/>
      <c r="P499" s="102"/>
      <c r="Q499" s="17"/>
      <c r="R499" s="102"/>
      <c r="S499" s="101"/>
      <c r="T499" s="105"/>
      <c r="U499" s="105"/>
      <c r="V499" s="105"/>
      <c r="W499" s="105"/>
      <c r="X499" s="105"/>
      <c r="Y499" s="105"/>
      <c r="Z499" s="105"/>
    </row>
    <row r="500" ht="15.75" customHeight="1">
      <c r="A500" s="105"/>
      <c r="B500" s="105"/>
      <c r="C500" s="105"/>
      <c r="D500" s="105"/>
      <c r="E500" s="105"/>
      <c r="F500" s="106"/>
      <c r="G500" s="106"/>
      <c r="H500" s="17"/>
      <c r="I500" s="17"/>
      <c r="J500" s="102"/>
      <c r="K500" s="102"/>
      <c r="L500" s="101"/>
      <c r="M500" s="101"/>
      <c r="N500" s="106"/>
      <c r="O500" s="106"/>
      <c r="P500" s="102"/>
      <c r="Q500" s="17"/>
      <c r="R500" s="102"/>
      <c r="S500" s="101"/>
      <c r="T500" s="105"/>
      <c r="U500" s="105"/>
      <c r="V500" s="105"/>
      <c r="W500" s="105"/>
      <c r="X500" s="105"/>
      <c r="Y500" s="105"/>
      <c r="Z500" s="105"/>
    </row>
    <row r="501" ht="15.75" customHeight="1">
      <c r="A501" s="105"/>
      <c r="B501" s="105"/>
      <c r="C501" s="105"/>
      <c r="D501" s="105"/>
      <c r="E501" s="105"/>
      <c r="F501" s="106"/>
      <c r="G501" s="106"/>
      <c r="H501" s="17"/>
      <c r="I501" s="17"/>
      <c r="J501" s="102"/>
      <c r="K501" s="102"/>
      <c r="L501" s="101"/>
      <c r="M501" s="101"/>
      <c r="N501" s="106"/>
      <c r="O501" s="106"/>
      <c r="P501" s="102"/>
      <c r="Q501" s="17"/>
      <c r="R501" s="102"/>
      <c r="S501" s="101"/>
      <c r="T501" s="105"/>
      <c r="U501" s="105"/>
      <c r="V501" s="105"/>
      <c r="W501" s="105"/>
      <c r="X501" s="105"/>
      <c r="Y501" s="105"/>
      <c r="Z501" s="105"/>
    </row>
    <row r="502" ht="15.75" customHeight="1">
      <c r="A502" s="105"/>
      <c r="B502" s="105"/>
      <c r="C502" s="105"/>
      <c r="D502" s="105"/>
      <c r="E502" s="105"/>
      <c r="F502" s="106"/>
      <c r="G502" s="106"/>
      <c r="H502" s="17"/>
      <c r="I502" s="17"/>
      <c r="J502" s="102"/>
      <c r="K502" s="102"/>
      <c r="L502" s="101"/>
      <c r="M502" s="101"/>
      <c r="N502" s="106"/>
      <c r="O502" s="106"/>
      <c r="P502" s="102"/>
      <c r="Q502" s="17"/>
      <c r="R502" s="102"/>
      <c r="S502" s="101"/>
      <c r="T502" s="105"/>
      <c r="U502" s="105"/>
      <c r="V502" s="105"/>
      <c r="W502" s="105"/>
      <c r="X502" s="105"/>
      <c r="Y502" s="105"/>
      <c r="Z502" s="105"/>
    </row>
    <row r="503" ht="15.75" customHeight="1">
      <c r="A503" s="105"/>
      <c r="B503" s="105"/>
      <c r="C503" s="105"/>
      <c r="D503" s="105"/>
      <c r="E503" s="105"/>
      <c r="F503" s="106"/>
      <c r="G503" s="106"/>
      <c r="H503" s="17"/>
      <c r="I503" s="17"/>
      <c r="J503" s="102"/>
      <c r="K503" s="102"/>
      <c r="L503" s="101"/>
      <c r="M503" s="101"/>
      <c r="N503" s="106"/>
      <c r="O503" s="106"/>
      <c r="P503" s="102"/>
      <c r="Q503" s="17"/>
      <c r="R503" s="102"/>
      <c r="S503" s="101"/>
      <c r="T503" s="105"/>
      <c r="U503" s="105"/>
      <c r="V503" s="105"/>
      <c r="W503" s="105"/>
      <c r="X503" s="105"/>
      <c r="Y503" s="105"/>
      <c r="Z503" s="105"/>
    </row>
    <row r="504" ht="15.75" customHeight="1">
      <c r="A504" s="105"/>
      <c r="B504" s="105"/>
      <c r="C504" s="105"/>
      <c r="D504" s="105"/>
      <c r="E504" s="105"/>
      <c r="F504" s="106"/>
      <c r="G504" s="106"/>
      <c r="H504" s="17"/>
      <c r="I504" s="17"/>
      <c r="J504" s="102"/>
      <c r="K504" s="102"/>
      <c r="L504" s="101"/>
      <c r="M504" s="101"/>
      <c r="N504" s="106"/>
      <c r="O504" s="106"/>
      <c r="P504" s="102"/>
      <c r="Q504" s="17"/>
      <c r="R504" s="102"/>
      <c r="S504" s="101"/>
      <c r="T504" s="105"/>
      <c r="U504" s="105"/>
      <c r="V504" s="105"/>
      <c r="W504" s="105"/>
      <c r="X504" s="105"/>
      <c r="Y504" s="105"/>
      <c r="Z504" s="105"/>
    </row>
    <row r="505" ht="15.75" customHeight="1">
      <c r="A505" s="105"/>
      <c r="B505" s="105"/>
      <c r="C505" s="105"/>
      <c r="D505" s="105"/>
      <c r="E505" s="105"/>
      <c r="F505" s="106"/>
      <c r="G505" s="106"/>
      <c r="H505" s="17"/>
      <c r="I505" s="17"/>
      <c r="J505" s="102"/>
      <c r="K505" s="102"/>
      <c r="L505" s="101"/>
      <c r="M505" s="101"/>
      <c r="N505" s="106"/>
      <c r="O505" s="106"/>
      <c r="P505" s="102"/>
      <c r="Q505" s="17"/>
      <c r="R505" s="102"/>
      <c r="S505" s="101"/>
      <c r="T505" s="105"/>
      <c r="U505" s="105"/>
      <c r="V505" s="105"/>
      <c r="W505" s="105"/>
      <c r="X505" s="105"/>
      <c r="Y505" s="105"/>
      <c r="Z505" s="105"/>
    </row>
    <row r="506" ht="15.75" customHeight="1">
      <c r="A506" s="105"/>
      <c r="B506" s="105"/>
      <c r="C506" s="105"/>
      <c r="D506" s="105"/>
      <c r="E506" s="105"/>
      <c r="F506" s="106"/>
      <c r="G506" s="106"/>
      <c r="H506" s="17"/>
      <c r="I506" s="17"/>
      <c r="J506" s="102"/>
      <c r="K506" s="102"/>
      <c r="L506" s="101"/>
      <c r="M506" s="101"/>
      <c r="N506" s="106"/>
      <c r="O506" s="106"/>
      <c r="P506" s="102"/>
      <c r="Q506" s="17"/>
      <c r="R506" s="102"/>
      <c r="S506" s="101"/>
      <c r="T506" s="105"/>
      <c r="U506" s="105"/>
      <c r="V506" s="105"/>
      <c r="W506" s="105"/>
      <c r="X506" s="105"/>
      <c r="Y506" s="105"/>
      <c r="Z506" s="105"/>
    </row>
    <row r="507" ht="15.75" customHeight="1">
      <c r="A507" s="105"/>
      <c r="B507" s="105"/>
      <c r="C507" s="105"/>
      <c r="D507" s="105"/>
      <c r="E507" s="105"/>
      <c r="F507" s="106"/>
      <c r="G507" s="106"/>
      <c r="H507" s="17"/>
      <c r="I507" s="17"/>
      <c r="J507" s="102"/>
      <c r="K507" s="102"/>
      <c r="L507" s="101"/>
      <c r="M507" s="101"/>
      <c r="N507" s="106"/>
      <c r="O507" s="106"/>
      <c r="P507" s="102"/>
      <c r="Q507" s="17"/>
      <c r="R507" s="102"/>
      <c r="S507" s="101"/>
      <c r="T507" s="105"/>
      <c r="U507" s="105"/>
      <c r="V507" s="105"/>
      <c r="W507" s="105"/>
      <c r="X507" s="105"/>
      <c r="Y507" s="105"/>
      <c r="Z507" s="105"/>
    </row>
    <row r="508" ht="15.75" customHeight="1">
      <c r="A508" s="105"/>
      <c r="B508" s="105"/>
      <c r="C508" s="105"/>
      <c r="D508" s="105"/>
      <c r="E508" s="105"/>
      <c r="F508" s="106"/>
      <c r="G508" s="106"/>
      <c r="H508" s="17"/>
      <c r="I508" s="17"/>
      <c r="J508" s="102"/>
      <c r="K508" s="102"/>
      <c r="L508" s="101"/>
      <c r="M508" s="101"/>
      <c r="N508" s="106"/>
      <c r="O508" s="106"/>
      <c r="P508" s="102"/>
      <c r="Q508" s="17"/>
      <c r="R508" s="102"/>
      <c r="S508" s="101"/>
      <c r="T508" s="105"/>
      <c r="U508" s="105"/>
      <c r="V508" s="105"/>
      <c r="W508" s="105"/>
      <c r="X508" s="105"/>
      <c r="Y508" s="105"/>
      <c r="Z508" s="105"/>
    </row>
    <row r="509" ht="15.75" customHeight="1">
      <c r="A509" s="105"/>
      <c r="B509" s="105"/>
      <c r="C509" s="105"/>
      <c r="D509" s="105"/>
      <c r="E509" s="105"/>
      <c r="F509" s="106"/>
      <c r="G509" s="106"/>
      <c r="H509" s="17"/>
      <c r="I509" s="17"/>
      <c r="J509" s="102"/>
      <c r="K509" s="102"/>
      <c r="L509" s="101"/>
      <c r="M509" s="101"/>
      <c r="N509" s="106"/>
      <c r="O509" s="106"/>
      <c r="P509" s="102"/>
      <c r="Q509" s="17"/>
      <c r="R509" s="102"/>
      <c r="S509" s="101"/>
      <c r="T509" s="105"/>
      <c r="U509" s="105"/>
      <c r="V509" s="105"/>
      <c r="W509" s="105"/>
      <c r="X509" s="105"/>
      <c r="Y509" s="105"/>
      <c r="Z509" s="105"/>
    </row>
    <row r="510" ht="15.75" customHeight="1">
      <c r="A510" s="105"/>
      <c r="B510" s="105"/>
      <c r="C510" s="105"/>
      <c r="D510" s="105"/>
      <c r="E510" s="105"/>
      <c r="F510" s="106"/>
      <c r="G510" s="106"/>
      <c r="H510" s="17"/>
      <c r="I510" s="17"/>
      <c r="J510" s="102"/>
      <c r="K510" s="102"/>
      <c r="L510" s="101"/>
      <c r="M510" s="101"/>
      <c r="N510" s="106"/>
      <c r="O510" s="106"/>
      <c r="P510" s="102"/>
      <c r="Q510" s="17"/>
      <c r="R510" s="102"/>
      <c r="S510" s="101"/>
      <c r="T510" s="105"/>
      <c r="U510" s="105"/>
      <c r="V510" s="105"/>
      <c r="W510" s="105"/>
      <c r="X510" s="105"/>
      <c r="Y510" s="105"/>
      <c r="Z510" s="105"/>
    </row>
    <row r="511" ht="15.75" customHeight="1">
      <c r="A511" s="105"/>
      <c r="B511" s="105"/>
      <c r="C511" s="105"/>
      <c r="D511" s="105"/>
      <c r="E511" s="105"/>
      <c r="F511" s="106"/>
      <c r="G511" s="106"/>
      <c r="H511" s="17"/>
      <c r="I511" s="17"/>
      <c r="J511" s="102"/>
      <c r="K511" s="102"/>
      <c r="L511" s="101"/>
      <c r="M511" s="101"/>
      <c r="N511" s="106"/>
      <c r="O511" s="106"/>
      <c r="P511" s="102"/>
      <c r="Q511" s="17"/>
      <c r="R511" s="102"/>
      <c r="S511" s="101"/>
      <c r="T511" s="105"/>
      <c r="U511" s="105"/>
      <c r="V511" s="105"/>
      <c r="W511" s="105"/>
      <c r="X511" s="105"/>
      <c r="Y511" s="105"/>
      <c r="Z511" s="105"/>
    </row>
    <row r="512" ht="15.75" customHeight="1">
      <c r="A512" s="105"/>
      <c r="B512" s="105"/>
      <c r="C512" s="105"/>
      <c r="D512" s="105"/>
      <c r="E512" s="105"/>
      <c r="F512" s="106"/>
      <c r="G512" s="106"/>
      <c r="H512" s="17"/>
      <c r="I512" s="17"/>
      <c r="J512" s="102"/>
      <c r="K512" s="102"/>
      <c r="L512" s="101"/>
      <c r="M512" s="101"/>
      <c r="N512" s="106"/>
      <c r="O512" s="106"/>
      <c r="P512" s="102"/>
      <c r="Q512" s="17"/>
      <c r="R512" s="102"/>
      <c r="S512" s="101"/>
      <c r="T512" s="105"/>
      <c r="U512" s="105"/>
      <c r="V512" s="105"/>
      <c r="W512" s="105"/>
      <c r="X512" s="105"/>
      <c r="Y512" s="105"/>
      <c r="Z512" s="105"/>
    </row>
    <row r="513" ht="15.75" customHeight="1">
      <c r="A513" s="105"/>
      <c r="B513" s="105"/>
      <c r="C513" s="105"/>
      <c r="D513" s="105"/>
      <c r="E513" s="105"/>
      <c r="F513" s="106"/>
      <c r="G513" s="106"/>
      <c r="H513" s="17"/>
      <c r="I513" s="17"/>
      <c r="J513" s="102"/>
      <c r="K513" s="102"/>
      <c r="L513" s="101"/>
      <c r="M513" s="101"/>
      <c r="N513" s="106"/>
      <c r="O513" s="106"/>
      <c r="P513" s="102"/>
      <c r="Q513" s="17"/>
      <c r="R513" s="102"/>
      <c r="S513" s="101"/>
      <c r="T513" s="105"/>
      <c r="U513" s="105"/>
      <c r="V513" s="105"/>
      <c r="W513" s="105"/>
      <c r="X513" s="105"/>
      <c r="Y513" s="105"/>
      <c r="Z513" s="105"/>
    </row>
    <row r="514" ht="15.75" customHeight="1">
      <c r="A514" s="105"/>
      <c r="B514" s="105"/>
      <c r="C514" s="105"/>
      <c r="D514" s="105"/>
      <c r="E514" s="105"/>
      <c r="F514" s="106"/>
      <c r="G514" s="106"/>
      <c r="H514" s="17"/>
      <c r="I514" s="17"/>
      <c r="J514" s="102"/>
      <c r="K514" s="102"/>
      <c r="L514" s="101"/>
      <c r="M514" s="101"/>
      <c r="N514" s="106"/>
      <c r="O514" s="106"/>
      <c r="P514" s="102"/>
      <c r="Q514" s="17"/>
      <c r="R514" s="102"/>
      <c r="S514" s="101"/>
      <c r="T514" s="105"/>
      <c r="U514" s="105"/>
      <c r="V514" s="105"/>
      <c r="W514" s="105"/>
      <c r="X514" s="105"/>
      <c r="Y514" s="105"/>
      <c r="Z514" s="105"/>
    </row>
    <row r="515" ht="15.75" customHeight="1">
      <c r="A515" s="105"/>
      <c r="B515" s="105"/>
      <c r="C515" s="105"/>
      <c r="D515" s="105"/>
      <c r="E515" s="105"/>
      <c r="F515" s="106"/>
      <c r="G515" s="106"/>
      <c r="H515" s="17"/>
      <c r="I515" s="17"/>
      <c r="J515" s="102"/>
      <c r="K515" s="102"/>
      <c r="L515" s="101"/>
      <c r="M515" s="101"/>
      <c r="N515" s="106"/>
      <c r="O515" s="106"/>
      <c r="P515" s="102"/>
      <c r="Q515" s="17"/>
      <c r="R515" s="102"/>
      <c r="S515" s="101"/>
      <c r="T515" s="105"/>
      <c r="U515" s="105"/>
      <c r="V515" s="105"/>
      <c r="W515" s="105"/>
      <c r="X515" s="105"/>
      <c r="Y515" s="105"/>
      <c r="Z515" s="105"/>
    </row>
    <row r="516" ht="15.75" customHeight="1">
      <c r="A516" s="105"/>
      <c r="B516" s="105"/>
      <c r="C516" s="105"/>
      <c r="D516" s="105"/>
      <c r="E516" s="105"/>
      <c r="F516" s="106"/>
      <c r="G516" s="106"/>
      <c r="H516" s="17"/>
      <c r="I516" s="17"/>
      <c r="J516" s="102"/>
      <c r="K516" s="102"/>
      <c r="L516" s="101"/>
      <c r="M516" s="101"/>
      <c r="N516" s="106"/>
      <c r="O516" s="106"/>
      <c r="P516" s="102"/>
      <c r="Q516" s="17"/>
      <c r="R516" s="102"/>
      <c r="S516" s="101"/>
      <c r="T516" s="105"/>
      <c r="U516" s="105"/>
      <c r="V516" s="105"/>
      <c r="W516" s="105"/>
      <c r="X516" s="105"/>
      <c r="Y516" s="105"/>
      <c r="Z516" s="105"/>
    </row>
    <row r="517" ht="15.75" customHeight="1">
      <c r="A517" s="105"/>
      <c r="B517" s="105"/>
      <c r="C517" s="105"/>
      <c r="D517" s="105"/>
      <c r="E517" s="105"/>
      <c r="F517" s="106"/>
      <c r="G517" s="106"/>
      <c r="H517" s="17"/>
      <c r="I517" s="17"/>
      <c r="J517" s="102"/>
      <c r="K517" s="102"/>
      <c r="L517" s="101"/>
      <c r="M517" s="101"/>
      <c r="N517" s="106"/>
      <c r="O517" s="106"/>
      <c r="P517" s="102"/>
      <c r="Q517" s="17"/>
      <c r="R517" s="102"/>
      <c r="S517" s="101"/>
      <c r="T517" s="105"/>
      <c r="U517" s="105"/>
      <c r="V517" s="105"/>
      <c r="W517" s="105"/>
      <c r="X517" s="105"/>
      <c r="Y517" s="105"/>
      <c r="Z517" s="105"/>
    </row>
    <row r="518" ht="15.75" customHeight="1">
      <c r="A518" s="105"/>
      <c r="B518" s="105"/>
      <c r="C518" s="105"/>
      <c r="D518" s="105"/>
      <c r="E518" s="105"/>
      <c r="F518" s="106"/>
      <c r="G518" s="106"/>
      <c r="H518" s="17"/>
      <c r="I518" s="17"/>
      <c r="J518" s="102"/>
      <c r="K518" s="102"/>
      <c r="L518" s="101"/>
      <c r="M518" s="101"/>
      <c r="N518" s="106"/>
      <c r="O518" s="106"/>
      <c r="P518" s="102"/>
      <c r="Q518" s="17"/>
      <c r="R518" s="102"/>
      <c r="S518" s="101"/>
      <c r="T518" s="105"/>
      <c r="U518" s="105"/>
      <c r="V518" s="105"/>
      <c r="W518" s="105"/>
      <c r="X518" s="105"/>
      <c r="Y518" s="105"/>
      <c r="Z518" s="105"/>
    </row>
    <row r="519" ht="15.75" customHeight="1">
      <c r="A519" s="105"/>
      <c r="B519" s="105"/>
      <c r="C519" s="105"/>
      <c r="D519" s="105"/>
      <c r="E519" s="105"/>
      <c r="F519" s="106"/>
      <c r="G519" s="106"/>
      <c r="H519" s="17"/>
      <c r="I519" s="17"/>
      <c r="J519" s="102"/>
      <c r="K519" s="102"/>
      <c r="L519" s="101"/>
      <c r="M519" s="101"/>
      <c r="N519" s="106"/>
      <c r="O519" s="106"/>
      <c r="P519" s="102"/>
      <c r="Q519" s="17"/>
      <c r="R519" s="102"/>
      <c r="S519" s="101"/>
      <c r="T519" s="105"/>
      <c r="U519" s="105"/>
      <c r="V519" s="105"/>
      <c r="W519" s="105"/>
      <c r="X519" s="105"/>
      <c r="Y519" s="105"/>
      <c r="Z519" s="105"/>
    </row>
    <row r="520" ht="15.75" customHeight="1">
      <c r="A520" s="105"/>
      <c r="B520" s="105"/>
      <c r="C520" s="105"/>
      <c r="D520" s="105"/>
      <c r="E520" s="105"/>
      <c r="F520" s="106"/>
      <c r="G520" s="106"/>
      <c r="H520" s="17"/>
      <c r="I520" s="17"/>
      <c r="J520" s="102"/>
      <c r="K520" s="102"/>
      <c r="L520" s="101"/>
      <c r="M520" s="101"/>
      <c r="N520" s="106"/>
      <c r="O520" s="106"/>
      <c r="P520" s="102"/>
      <c r="Q520" s="17"/>
      <c r="R520" s="102"/>
      <c r="S520" s="101"/>
      <c r="T520" s="105"/>
      <c r="U520" s="105"/>
      <c r="V520" s="105"/>
      <c r="W520" s="105"/>
      <c r="X520" s="105"/>
      <c r="Y520" s="105"/>
      <c r="Z520" s="105"/>
    </row>
    <row r="521" ht="15.75" customHeight="1">
      <c r="A521" s="105"/>
      <c r="B521" s="105"/>
      <c r="C521" s="105"/>
      <c r="D521" s="105"/>
      <c r="E521" s="105"/>
      <c r="F521" s="106"/>
      <c r="G521" s="106"/>
      <c r="H521" s="17"/>
      <c r="I521" s="17"/>
      <c r="J521" s="102"/>
      <c r="K521" s="102"/>
      <c r="L521" s="101"/>
      <c r="M521" s="101"/>
      <c r="N521" s="106"/>
      <c r="O521" s="106"/>
      <c r="P521" s="102"/>
      <c r="Q521" s="17"/>
      <c r="R521" s="102"/>
      <c r="S521" s="101"/>
      <c r="T521" s="105"/>
      <c r="U521" s="105"/>
      <c r="V521" s="105"/>
      <c r="W521" s="105"/>
      <c r="X521" s="105"/>
      <c r="Y521" s="105"/>
      <c r="Z521" s="105"/>
    </row>
    <row r="522" ht="15.75" customHeight="1">
      <c r="A522" s="105"/>
      <c r="B522" s="105"/>
      <c r="C522" s="105"/>
      <c r="D522" s="105"/>
      <c r="E522" s="105"/>
      <c r="F522" s="106"/>
      <c r="G522" s="106"/>
      <c r="H522" s="17"/>
      <c r="I522" s="17"/>
      <c r="J522" s="102"/>
      <c r="K522" s="102"/>
      <c r="L522" s="101"/>
      <c r="M522" s="101"/>
      <c r="N522" s="106"/>
      <c r="O522" s="106"/>
      <c r="P522" s="102"/>
      <c r="Q522" s="17"/>
      <c r="R522" s="102"/>
      <c r="S522" s="101"/>
      <c r="T522" s="105"/>
      <c r="U522" s="105"/>
      <c r="V522" s="105"/>
      <c r="W522" s="105"/>
      <c r="X522" s="105"/>
      <c r="Y522" s="105"/>
      <c r="Z522" s="105"/>
    </row>
    <row r="523" ht="15.75" customHeight="1">
      <c r="A523" s="105"/>
      <c r="B523" s="105"/>
      <c r="C523" s="105"/>
      <c r="D523" s="105"/>
      <c r="E523" s="105"/>
      <c r="F523" s="106"/>
      <c r="G523" s="106"/>
      <c r="H523" s="17"/>
      <c r="I523" s="17"/>
      <c r="J523" s="102"/>
      <c r="K523" s="102"/>
      <c r="L523" s="101"/>
      <c r="M523" s="101"/>
      <c r="N523" s="106"/>
      <c r="O523" s="106"/>
      <c r="P523" s="102"/>
      <c r="Q523" s="17"/>
      <c r="R523" s="102"/>
      <c r="S523" s="101"/>
      <c r="T523" s="105"/>
      <c r="U523" s="105"/>
      <c r="V523" s="105"/>
      <c r="W523" s="105"/>
      <c r="X523" s="105"/>
      <c r="Y523" s="105"/>
      <c r="Z523" s="105"/>
    </row>
    <row r="524" ht="15.75" customHeight="1">
      <c r="A524" s="105"/>
      <c r="B524" s="105"/>
      <c r="C524" s="105"/>
      <c r="D524" s="105"/>
      <c r="E524" s="105"/>
      <c r="F524" s="106"/>
      <c r="G524" s="106"/>
      <c r="H524" s="17"/>
      <c r="I524" s="17"/>
      <c r="J524" s="102"/>
      <c r="K524" s="102"/>
      <c r="L524" s="101"/>
      <c r="M524" s="101"/>
      <c r="N524" s="106"/>
      <c r="O524" s="106"/>
      <c r="P524" s="102"/>
      <c r="Q524" s="17"/>
      <c r="R524" s="102"/>
      <c r="S524" s="101"/>
      <c r="T524" s="105"/>
      <c r="U524" s="105"/>
      <c r="V524" s="105"/>
      <c r="W524" s="105"/>
      <c r="X524" s="105"/>
      <c r="Y524" s="105"/>
      <c r="Z524" s="105"/>
    </row>
    <row r="525" ht="15.75" customHeight="1">
      <c r="A525" s="105"/>
      <c r="B525" s="105"/>
      <c r="C525" s="105"/>
      <c r="D525" s="105"/>
      <c r="E525" s="105"/>
      <c r="F525" s="106"/>
      <c r="G525" s="106"/>
      <c r="H525" s="17"/>
      <c r="I525" s="17"/>
      <c r="J525" s="102"/>
      <c r="K525" s="102"/>
      <c r="L525" s="101"/>
      <c r="M525" s="101"/>
      <c r="N525" s="106"/>
      <c r="O525" s="106"/>
      <c r="P525" s="102"/>
      <c r="Q525" s="17"/>
      <c r="R525" s="102"/>
      <c r="S525" s="101"/>
      <c r="T525" s="105"/>
      <c r="U525" s="105"/>
      <c r="V525" s="105"/>
      <c r="W525" s="105"/>
      <c r="X525" s="105"/>
      <c r="Y525" s="105"/>
      <c r="Z525" s="105"/>
    </row>
    <row r="526" ht="15.75" customHeight="1">
      <c r="A526" s="105"/>
      <c r="B526" s="105"/>
      <c r="C526" s="105"/>
      <c r="D526" s="105"/>
      <c r="E526" s="105"/>
      <c r="F526" s="106"/>
      <c r="G526" s="106"/>
      <c r="H526" s="17"/>
      <c r="I526" s="17"/>
      <c r="J526" s="102"/>
      <c r="K526" s="102"/>
      <c r="L526" s="101"/>
      <c r="M526" s="101"/>
      <c r="N526" s="106"/>
      <c r="O526" s="106"/>
      <c r="P526" s="102"/>
      <c r="Q526" s="17"/>
      <c r="R526" s="102"/>
      <c r="S526" s="101"/>
      <c r="T526" s="105"/>
      <c r="U526" s="105"/>
      <c r="V526" s="105"/>
      <c r="W526" s="105"/>
      <c r="X526" s="105"/>
      <c r="Y526" s="105"/>
      <c r="Z526" s="105"/>
    </row>
    <row r="527" ht="15.75" customHeight="1">
      <c r="A527" s="105"/>
      <c r="B527" s="105"/>
      <c r="C527" s="105"/>
      <c r="D527" s="105"/>
      <c r="E527" s="105"/>
      <c r="F527" s="106"/>
      <c r="G527" s="106"/>
      <c r="H527" s="17"/>
      <c r="I527" s="17"/>
      <c r="J527" s="102"/>
      <c r="K527" s="102"/>
      <c r="L527" s="101"/>
      <c r="M527" s="101"/>
      <c r="N527" s="106"/>
      <c r="O527" s="106"/>
      <c r="P527" s="102"/>
      <c r="Q527" s="17"/>
      <c r="R527" s="102"/>
      <c r="S527" s="101"/>
      <c r="T527" s="105"/>
      <c r="U527" s="105"/>
      <c r="V527" s="105"/>
      <c r="W527" s="105"/>
      <c r="X527" s="105"/>
      <c r="Y527" s="105"/>
      <c r="Z527" s="105"/>
    </row>
    <row r="528" ht="15.75" customHeight="1">
      <c r="A528" s="105"/>
      <c r="B528" s="105"/>
      <c r="C528" s="105"/>
      <c r="D528" s="105"/>
      <c r="E528" s="105"/>
      <c r="F528" s="106"/>
      <c r="G528" s="106"/>
      <c r="H528" s="17"/>
      <c r="I528" s="17"/>
      <c r="J528" s="102"/>
      <c r="K528" s="102"/>
      <c r="L528" s="101"/>
      <c r="M528" s="101"/>
      <c r="N528" s="106"/>
      <c r="O528" s="106"/>
      <c r="P528" s="102"/>
      <c r="Q528" s="17"/>
      <c r="R528" s="102"/>
      <c r="S528" s="101"/>
      <c r="T528" s="105"/>
      <c r="U528" s="105"/>
      <c r="V528" s="105"/>
      <c r="W528" s="105"/>
      <c r="X528" s="105"/>
      <c r="Y528" s="105"/>
      <c r="Z528" s="105"/>
    </row>
    <row r="529" ht="15.75" customHeight="1">
      <c r="A529" s="105"/>
      <c r="B529" s="105"/>
      <c r="C529" s="105"/>
      <c r="D529" s="105"/>
      <c r="E529" s="105"/>
      <c r="F529" s="106"/>
      <c r="G529" s="106"/>
      <c r="H529" s="17"/>
      <c r="I529" s="17"/>
      <c r="J529" s="102"/>
      <c r="K529" s="102"/>
      <c r="L529" s="101"/>
      <c r="M529" s="101"/>
      <c r="N529" s="106"/>
      <c r="O529" s="106"/>
      <c r="P529" s="102"/>
      <c r="Q529" s="17"/>
      <c r="R529" s="102"/>
      <c r="S529" s="101"/>
      <c r="T529" s="105"/>
      <c r="U529" s="105"/>
      <c r="V529" s="105"/>
      <c r="W529" s="105"/>
      <c r="X529" s="105"/>
      <c r="Y529" s="105"/>
      <c r="Z529" s="105"/>
    </row>
    <row r="530" ht="15.75" customHeight="1">
      <c r="A530" s="105"/>
      <c r="B530" s="105"/>
      <c r="C530" s="105"/>
      <c r="D530" s="105"/>
      <c r="E530" s="105"/>
      <c r="F530" s="106"/>
      <c r="G530" s="106"/>
      <c r="H530" s="17"/>
      <c r="I530" s="17"/>
      <c r="J530" s="102"/>
      <c r="K530" s="102"/>
      <c r="L530" s="101"/>
      <c r="M530" s="101"/>
      <c r="N530" s="106"/>
      <c r="O530" s="106"/>
      <c r="P530" s="102"/>
      <c r="Q530" s="17"/>
      <c r="R530" s="102"/>
      <c r="S530" s="101"/>
      <c r="T530" s="105"/>
      <c r="U530" s="105"/>
      <c r="V530" s="105"/>
      <c r="W530" s="105"/>
      <c r="X530" s="105"/>
      <c r="Y530" s="105"/>
      <c r="Z530" s="105"/>
    </row>
    <row r="531" ht="15.75" customHeight="1">
      <c r="A531" s="105"/>
      <c r="B531" s="105"/>
      <c r="C531" s="105"/>
      <c r="D531" s="105"/>
      <c r="E531" s="105"/>
      <c r="F531" s="106"/>
      <c r="G531" s="106"/>
      <c r="H531" s="17"/>
      <c r="I531" s="17"/>
      <c r="J531" s="102"/>
      <c r="K531" s="102"/>
      <c r="L531" s="101"/>
      <c r="M531" s="101"/>
      <c r="N531" s="106"/>
      <c r="O531" s="106"/>
      <c r="P531" s="102"/>
      <c r="Q531" s="17"/>
      <c r="R531" s="102"/>
      <c r="S531" s="101"/>
      <c r="T531" s="105"/>
      <c r="U531" s="105"/>
      <c r="V531" s="105"/>
      <c r="W531" s="105"/>
      <c r="X531" s="105"/>
      <c r="Y531" s="105"/>
      <c r="Z531" s="105"/>
    </row>
    <row r="532" ht="15.75" customHeight="1">
      <c r="A532" s="105"/>
      <c r="B532" s="105"/>
      <c r="C532" s="105"/>
      <c r="D532" s="105"/>
      <c r="E532" s="105"/>
      <c r="F532" s="106"/>
      <c r="G532" s="106"/>
      <c r="H532" s="17"/>
      <c r="I532" s="17"/>
      <c r="J532" s="102"/>
      <c r="K532" s="102"/>
      <c r="L532" s="101"/>
      <c r="M532" s="101"/>
      <c r="N532" s="106"/>
      <c r="O532" s="106"/>
      <c r="P532" s="102"/>
      <c r="Q532" s="17"/>
      <c r="R532" s="102"/>
      <c r="S532" s="101"/>
      <c r="T532" s="105"/>
      <c r="U532" s="105"/>
      <c r="V532" s="105"/>
      <c r="W532" s="105"/>
      <c r="X532" s="105"/>
      <c r="Y532" s="105"/>
      <c r="Z532" s="105"/>
    </row>
    <row r="533" ht="15.75" customHeight="1">
      <c r="A533" s="105"/>
      <c r="B533" s="105"/>
      <c r="C533" s="105"/>
      <c r="D533" s="105"/>
      <c r="E533" s="105"/>
      <c r="F533" s="106"/>
      <c r="G533" s="106"/>
      <c r="H533" s="17"/>
      <c r="I533" s="17"/>
      <c r="J533" s="102"/>
      <c r="K533" s="102"/>
      <c r="L533" s="101"/>
      <c r="M533" s="101"/>
      <c r="N533" s="106"/>
      <c r="O533" s="106"/>
      <c r="P533" s="102"/>
      <c r="Q533" s="17"/>
      <c r="R533" s="102"/>
      <c r="S533" s="101"/>
      <c r="T533" s="105"/>
      <c r="U533" s="105"/>
      <c r="V533" s="105"/>
      <c r="W533" s="105"/>
      <c r="X533" s="105"/>
      <c r="Y533" s="105"/>
      <c r="Z533" s="105"/>
    </row>
    <row r="534" ht="15.75" customHeight="1">
      <c r="A534" s="105"/>
      <c r="B534" s="105"/>
      <c r="C534" s="105"/>
      <c r="D534" s="105"/>
      <c r="E534" s="105"/>
      <c r="F534" s="106"/>
      <c r="G534" s="106"/>
      <c r="H534" s="17"/>
      <c r="I534" s="17"/>
      <c r="J534" s="102"/>
      <c r="K534" s="102"/>
      <c r="L534" s="101"/>
      <c r="M534" s="101"/>
      <c r="N534" s="106"/>
      <c r="O534" s="106"/>
      <c r="P534" s="102"/>
      <c r="Q534" s="17"/>
      <c r="R534" s="102"/>
      <c r="S534" s="101"/>
      <c r="T534" s="105"/>
      <c r="U534" s="105"/>
      <c r="V534" s="105"/>
      <c r="W534" s="105"/>
      <c r="X534" s="105"/>
      <c r="Y534" s="105"/>
      <c r="Z534" s="105"/>
    </row>
    <row r="535" ht="15.75" customHeight="1">
      <c r="A535" s="105"/>
      <c r="B535" s="105"/>
      <c r="C535" s="105"/>
      <c r="D535" s="105"/>
      <c r="E535" s="105"/>
      <c r="F535" s="106"/>
      <c r="G535" s="106"/>
      <c r="H535" s="17"/>
      <c r="I535" s="17"/>
      <c r="J535" s="102"/>
      <c r="K535" s="102"/>
      <c r="L535" s="101"/>
      <c r="M535" s="101"/>
      <c r="N535" s="106"/>
      <c r="O535" s="106"/>
      <c r="P535" s="102"/>
      <c r="Q535" s="17"/>
      <c r="R535" s="102"/>
      <c r="S535" s="101"/>
      <c r="T535" s="105"/>
      <c r="U535" s="105"/>
      <c r="V535" s="105"/>
      <c r="W535" s="105"/>
      <c r="X535" s="105"/>
      <c r="Y535" s="105"/>
      <c r="Z535" s="105"/>
    </row>
    <row r="536" ht="15.75" customHeight="1">
      <c r="A536" s="105"/>
      <c r="B536" s="105"/>
      <c r="C536" s="105"/>
      <c r="D536" s="105"/>
      <c r="E536" s="105"/>
      <c r="F536" s="106"/>
      <c r="G536" s="106"/>
      <c r="H536" s="17"/>
      <c r="I536" s="17"/>
      <c r="J536" s="102"/>
      <c r="K536" s="102"/>
      <c r="L536" s="101"/>
      <c r="M536" s="101"/>
      <c r="N536" s="106"/>
      <c r="O536" s="106"/>
      <c r="P536" s="102"/>
      <c r="Q536" s="17"/>
      <c r="R536" s="102"/>
      <c r="S536" s="101"/>
      <c r="T536" s="105"/>
      <c r="U536" s="105"/>
      <c r="V536" s="105"/>
      <c r="W536" s="105"/>
      <c r="X536" s="105"/>
      <c r="Y536" s="105"/>
      <c r="Z536" s="105"/>
    </row>
    <row r="537" ht="15.75" customHeight="1">
      <c r="A537" s="105"/>
      <c r="B537" s="105"/>
      <c r="C537" s="105"/>
      <c r="D537" s="105"/>
      <c r="E537" s="105"/>
      <c r="F537" s="106"/>
      <c r="G537" s="106"/>
      <c r="H537" s="17"/>
      <c r="I537" s="17"/>
      <c r="J537" s="102"/>
      <c r="K537" s="102"/>
      <c r="L537" s="101"/>
      <c r="M537" s="101"/>
      <c r="N537" s="106"/>
      <c r="O537" s="106"/>
      <c r="P537" s="102"/>
      <c r="Q537" s="17"/>
      <c r="R537" s="102"/>
      <c r="S537" s="101"/>
      <c r="T537" s="105"/>
      <c r="U537" s="105"/>
      <c r="V537" s="105"/>
      <c r="W537" s="105"/>
      <c r="X537" s="105"/>
      <c r="Y537" s="105"/>
      <c r="Z537" s="105"/>
    </row>
    <row r="538" ht="15.75" customHeight="1">
      <c r="A538" s="105"/>
      <c r="B538" s="105"/>
      <c r="C538" s="105"/>
      <c r="D538" s="105"/>
      <c r="E538" s="105"/>
      <c r="F538" s="106"/>
      <c r="G538" s="106"/>
      <c r="H538" s="17"/>
      <c r="I538" s="17"/>
      <c r="J538" s="102"/>
      <c r="K538" s="102"/>
      <c r="L538" s="101"/>
      <c r="M538" s="101"/>
      <c r="N538" s="106"/>
      <c r="O538" s="106"/>
      <c r="P538" s="102"/>
      <c r="Q538" s="17"/>
      <c r="R538" s="102"/>
      <c r="S538" s="101"/>
      <c r="T538" s="105"/>
      <c r="U538" s="105"/>
      <c r="V538" s="105"/>
      <c r="W538" s="105"/>
      <c r="X538" s="105"/>
      <c r="Y538" s="105"/>
      <c r="Z538" s="105"/>
    </row>
    <row r="539" ht="15.75" customHeight="1">
      <c r="A539" s="105"/>
      <c r="B539" s="105"/>
      <c r="C539" s="105"/>
      <c r="D539" s="105"/>
      <c r="E539" s="105"/>
      <c r="F539" s="106"/>
      <c r="G539" s="106"/>
      <c r="H539" s="17"/>
      <c r="I539" s="17"/>
      <c r="J539" s="102"/>
      <c r="K539" s="102"/>
      <c r="L539" s="101"/>
      <c r="M539" s="101"/>
      <c r="N539" s="106"/>
      <c r="O539" s="106"/>
      <c r="P539" s="102"/>
      <c r="Q539" s="17"/>
      <c r="R539" s="102"/>
      <c r="S539" s="101"/>
      <c r="T539" s="105"/>
      <c r="U539" s="105"/>
      <c r="V539" s="105"/>
      <c r="W539" s="105"/>
      <c r="X539" s="105"/>
      <c r="Y539" s="105"/>
      <c r="Z539" s="105"/>
    </row>
    <row r="540" ht="15.75" customHeight="1">
      <c r="A540" s="105"/>
      <c r="B540" s="105"/>
      <c r="C540" s="105"/>
      <c r="D540" s="105"/>
      <c r="E540" s="105"/>
      <c r="F540" s="106"/>
      <c r="G540" s="106"/>
      <c r="H540" s="17"/>
      <c r="I540" s="17"/>
      <c r="J540" s="102"/>
      <c r="K540" s="102"/>
      <c r="L540" s="101"/>
      <c r="M540" s="101"/>
      <c r="N540" s="106"/>
      <c r="O540" s="106"/>
      <c r="P540" s="102"/>
      <c r="Q540" s="17"/>
      <c r="R540" s="102"/>
      <c r="S540" s="101"/>
      <c r="T540" s="105"/>
      <c r="U540" s="105"/>
      <c r="V540" s="105"/>
      <c r="W540" s="105"/>
      <c r="X540" s="105"/>
      <c r="Y540" s="105"/>
      <c r="Z540" s="105"/>
    </row>
    <row r="541" ht="15.75" customHeight="1">
      <c r="A541" s="105"/>
      <c r="B541" s="105"/>
      <c r="C541" s="105"/>
      <c r="D541" s="105"/>
      <c r="E541" s="105"/>
      <c r="F541" s="106"/>
      <c r="G541" s="106"/>
      <c r="H541" s="17"/>
      <c r="I541" s="17"/>
      <c r="J541" s="102"/>
      <c r="K541" s="102"/>
      <c r="L541" s="101"/>
      <c r="M541" s="101"/>
      <c r="N541" s="106"/>
      <c r="O541" s="106"/>
      <c r="P541" s="102"/>
      <c r="Q541" s="17"/>
      <c r="R541" s="102"/>
      <c r="S541" s="101"/>
      <c r="T541" s="105"/>
      <c r="U541" s="105"/>
      <c r="V541" s="105"/>
      <c r="W541" s="105"/>
      <c r="X541" s="105"/>
      <c r="Y541" s="105"/>
      <c r="Z541" s="105"/>
    </row>
    <row r="542" ht="15.75" customHeight="1">
      <c r="A542" s="105"/>
      <c r="B542" s="105"/>
      <c r="C542" s="105"/>
      <c r="D542" s="105"/>
      <c r="E542" s="105"/>
      <c r="F542" s="106"/>
      <c r="G542" s="106"/>
      <c r="H542" s="17"/>
      <c r="I542" s="17"/>
      <c r="J542" s="102"/>
      <c r="K542" s="102"/>
      <c r="L542" s="101"/>
      <c r="M542" s="101"/>
      <c r="N542" s="106"/>
      <c r="O542" s="106"/>
      <c r="P542" s="102"/>
      <c r="Q542" s="17"/>
      <c r="R542" s="102"/>
      <c r="S542" s="101"/>
      <c r="T542" s="105"/>
      <c r="U542" s="105"/>
      <c r="V542" s="105"/>
      <c r="W542" s="105"/>
      <c r="X542" s="105"/>
      <c r="Y542" s="105"/>
      <c r="Z542" s="105"/>
    </row>
    <row r="543" ht="15.75" customHeight="1">
      <c r="A543" s="105"/>
      <c r="B543" s="105"/>
      <c r="C543" s="105"/>
      <c r="D543" s="105"/>
      <c r="E543" s="105"/>
      <c r="F543" s="106"/>
      <c r="G543" s="106"/>
      <c r="H543" s="17"/>
      <c r="I543" s="17"/>
      <c r="J543" s="102"/>
      <c r="K543" s="102"/>
      <c r="L543" s="101"/>
      <c r="M543" s="101"/>
      <c r="N543" s="106"/>
      <c r="O543" s="106"/>
      <c r="P543" s="102"/>
      <c r="Q543" s="17"/>
      <c r="R543" s="102"/>
      <c r="S543" s="101"/>
      <c r="T543" s="105"/>
      <c r="U543" s="105"/>
      <c r="V543" s="105"/>
      <c r="W543" s="105"/>
      <c r="X543" s="105"/>
      <c r="Y543" s="105"/>
      <c r="Z543" s="105"/>
    </row>
    <row r="544" ht="15.75" customHeight="1">
      <c r="A544" s="105"/>
      <c r="B544" s="105"/>
      <c r="C544" s="105"/>
      <c r="D544" s="105"/>
      <c r="E544" s="105"/>
      <c r="F544" s="106"/>
      <c r="G544" s="106"/>
      <c r="H544" s="17"/>
      <c r="I544" s="17"/>
      <c r="J544" s="102"/>
      <c r="K544" s="102"/>
      <c r="L544" s="101"/>
      <c r="M544" s="101"/>
      <c r="N544" s="106"/>
      <c r="O544" s="106"/>
      <c r="P544" s="102"/>
      <c r="Q544" s="17"/>
      <c r="R544" s="102"/>
      <c r="S544" s="101"/>
      <c r="T544" s="105"/>
      <c r="U544" s="105"/>
      <c r="V544" s="105"/>
      <c r="W544" s="105"/>
      <c r="X544" s="105"/>
      <c r="Y544" s="105"/>
      <c r="Z544" s="105"/>
    </row>
    <row r="545" ht="15.75" customHeight="1">
      <c r="A545" s="105"/>
      <c r="B545" s="105"/>
      <c r="C545" s="105"/>
      <c r="D545" s="105"/>
      <c r="E545" s="105"/>
      <c r="F545" s="106"/>
      <c r="G545" s="106"/>
      <c r="H545" s="17"/>
      <c r="I545" s="17"/>
      <c r="J545" s="102"/>
      <c r="K545" s="102"/>
      <c r="L545" s="101"/>
      <c r="M545" s="101"/>
      <c r="N545" s="106"/>
      <c r="O545" s="106"/>
      <c r="P545" s="102"/>
      <c r="Q545" s="17"/>
      <c r="R545" s="102"/>
      <c r="S545" s="101"/>
      <c r="T545" s="105"/>
      <c r="U545" s="105"/>
      <c r="V545" s="105"/>
      <c r="W545" s="105"/>
      <c r="X545" s="105"/>
      <c r="Y545" s="105"/>
      <c r="Z545" s="105"/>
    </row>
    <row r="546" ht="15.75" customHeight="1">
      <c r="A546" s="105"/>
      <c r="B546" s="105"/>
      <c r="C546" s="105"/>
      <c r="D546" s="105"/>
      <c r="E546" s="105"/>
      <c r="F546" s="106"/>
      <c r="G546" s="106"/>
      <c r="H546" s="17"/>
      <c r="I546" s="17"/>
      <c r="J546" s="102"/>
      <c r="K546" s="102"/>
      <c r="L546" s="101"/>
      <c r="M546" s="101"/>
      <c r="N546" s="106"/>
      <c r="O546" s="106"/>
      <c r="P546" s="102"/>
      <c r="Q546" s="17"/>
      <c r="R546" s="102"/>
      <c r="S546" s="101"/>
      <c r="T546" s="105"/>
      <c r="U546" s="105"/>
      <c r="V546" s="105"/>
      <c r="W546" s="105"/>
      <c r="X546" s="105"/>
      <c r="Y546" s="105"/>
      <c r="Z546" s="105"/>
    </row>
    <row r="547" ht="15.75" customHeight="1">
      <c r="A547" s="105"/>
      <c r="B547" s="105"/>
      <c r="C547" s="105"/>
      <c r="D547" s="105"/>
      <c r="E547" s="105"/>
      <c r="F547" s="106"/>
      <c r="G547" s="106"/>
      <c r="H547" s="17"/>
      <c r="I547" s="17"/>
      <c r="J547" s="102"/>
      <c r="K547" s="102"/>
      <c r="L547" s="101"/>
      <c r="M547" s="101"/>
      <c r="N547" s="106"/>
      <c r="O547" s="106"/>
      <c r="P547" s="102"/>
      <c r="Q547" s="17"/>
      <c r="R547" s="102"/>
      <c r="S547" s="101"/>
      <c r="T547" s="105"/>
      <c r="U547" s="105"/>
      <c r="V547" s="105"/>
      <c r="W547" s="105"/>
      <c r="X547" s="105"/>
      <c r="Y547" s="105"/>
      <c r="Z547" s="105"/>
    </row>
    <row r="548" ht="15.75" customHeight="1">
      <c r="A548" s="105"/>
      <c r="B548" s="105"/>
      <c r="C548" s="105"/>
      <c r="D548" s="105"/>
      <c r="E548" s="105"/>
      <c r="F548" s="106"/>
      <c r="G548" s="106"/>
      <c r="H548" s="17"/>
      <c r="I548" s="17"/>
      <c r="J548" s="102"/>
      <c r="K548" s="102"/>
      <c r="L548" s="101"/>
      <c r="M548" s="101"/>
      <c r="N548" s="106"/>
      <c r="O548" s="106"/>
      <c r="P548" s="102"/>
      <c r="Q548" s="17"/>
      <c r="R548" s="102"/>
      <c r="S548" s="101"/>
      <c r="T548" s="105"/>
      <c r="U548" s="105"/>
      <c r="V548" s="105"/>
      <c r="W548" s="105"/>
      <c r="X548" s="105"/>
      <c r="Y548" s="105"/>
      <c r="Z548" s="105"/>
    </row>
    <row r="549" ht="15.75" customHeight="1">
      <c r="A549" s="105"/>
      <c r="B549" s="105"/>
      <c r="C549" s="105"/>
      <c r="D549" s="105"/>
      <c r="E549" s="105"/>
      <c r="F549" s="106"/>
      <c r="G549" s="106"/>
      <c r="H549" s="17"/>
      <c r="I549" s="17"/>
      <c r="J549" s="102"/>
      <c r="K549" s="102"/>
      <c r="L549" s="101"/>
      <c r="M549" s="101"/>
      <c r="N549" s="106"/>
      <c r="O549" s="106"/>
      <c r="P549" s="102"/>
      <c r="Q549" s="17"/>
      <c r="R549" s="102"/>
      <c r="S549" s="101"/>
      <c r="T549" s="105"/>
      <c r="U549" s="105"/>
      <c r="V549" s="105"/>
      <c r="W549" s="105"/>
      <c r="X549" s="105"/>
      <c r="Y549" s="105"/>
      <c r="Z549" s="105"/>
    </row>
    <row r="550" ht="15.75" customHeight="1">
      <c r="A550" s="105"/>
      <c r="B550" s="105"/>
      <c r="C550" s="105"/>
      <c r="D550" s="105"/>
      <c r="E550" s="105"/>
      <c r="F550" s="106"/>
      <c r="G550" s="106"/>
      <c r="H550" s="17"/>
      <c r="I550" s="17"/>
      <c r="J550" s="102"/>
      <c r="K550" s="102"/>
      <c r="L550" s="101"/>
      <c r="M550" s="101"/>
      <c r="N550" s="106"/>
      <c r="O550" s="106"/>
      <c r="P550" s="102"/>
      <c r="Q550" s="17"/>
      <c r="R550" s="102"/>
      <c r="S550" s="101"/>
      <c r="T550" s="105"/>
      <c r="U550" s="105"/>
      <c r="V550" s="105"/>
      <c r="W550" s="105"/>
      <c r="X550" s="105"/>
      <c r="Y550" s="105"/>
      <c r="Z550" s="105"/>
    </row>
    <row r="551" ht="15.75" customHeight="1">
      <c r="A551" s="105"/>
      <c r="B551" s="105"/>
      <c r="C551" s="105"/>
      <c r="D551" s="105"/>
      <c r="E551" s="105"/>
      <c r="F551" s="106"/>
      <c r="G551" s="106"/>
      <c r="H551" s="17"/>
      <c r="I551" s="17"/>
      <c r="J551" s="102"/>
      <c r="K551" s="102"/>
      <c r="L551" s="101"/>
      <c r="M551" s="101"/>
      <c r="N551" s="106"/>
      <c r="O551" s="106"/>
      <c r="P551" s="102"/>
      <c r="Q551" s="17"/>
      <c r="R551" s="102"/>
      <c r="S551" s="101"/>
      <c r="T551" s="105"/>
      <c r="U551" s="105"/>
      <c r="V551" s="105"/>
      <c r="W551" s="105"/>
      <c r="X551" s="105"/>
      <c r="Y551" s="105"/>
      <c r="Z551" s="105"/>
    </row>
    <row r="552" ht="15.75" customHeight="1">
      <c r="A552" s="105"/>
      <c r="B552" s="105"/>
      <c r="C552" s="105"/>
      <c r="D552" s="105"/>
      <c r="E552" s="105"/>
      <c r="F552" s="106"/>
      <c r="G552" s="106"/>
      <c r="H552" s="17"/>
      <c r="I552" s="17"/>
      <c r="J552" s="102"/>
      <c r="K552" s="102"/>
      <c r="L552" s="101"/>
      <c r="M552" s="101"/>
      <c r="N552" s="106"/>
      <c r="O552" s="106"/>
      <c r="P552" s="102"/>
      <c r="Q552" s="17"/>
      <c r="R552" s="102"/>
      <c r="S552" s="101"/>
      <c r="T552" s="105"/>
      <c r="U552" s="105"/>
      <c r="V552" s="105"/>
      <c r="W552" s="105"/>
      <c r="X552" s="105"/>
      <c r="Y552" s="105"/>
      <c r="Z552" s="105"/>
    </row>
    <row r="553" ht="15.75" customHeight="1">
      <c r="A553" s="105"/>
      <c r="B553" s="105"/>
      <c r="C553" s="105"/>
      <c r="D553" s="105"/>
      <c r="E553" s="105"/>
      <c r="F553" s="106"/>
      <c r="G553" s="106"/>
      <c r="H553" s="17"/>
      <c r="I553" s="17"/>
      <c r="J553" s="102"/>
      <c r="K553" s="102"/>
      <c r="L553" s="101"/>
      <c r="M553" s="101"/>
      <c r="N553" s="106"/>
      <c r="O553" s="106"/>
      <c r="P553" s="102"/>
      <c r="Q553" s="17"/>
      <c r="R553" s="102"/>
      <c r="S553" s="101"/>
      <c r="T553" s="105"/>
      <c r="U553" s="105"/>
      <c r="V553" s="105"/>
      <c r="W553" s="105"/>
      <c r="X553" s="105"/>
      <c r="Y553" s="105"/>
      <c r="Z553" s="105"/>
    </row>
    <row r="554" ht="15.75" customHeight="1">
      <c r="A554" s="105"/>
      <c r="B554" s="105"/>
      <c r="C554" s="105"/>
      <c r="D554" s="105"/>
      <c r="E554" s="105"/>
      <c r="F554" s="106"/>
      <c r="G554" s="106"/>
      <c r="H554" s="17"/>
      <c r="I554" s="17"/>
      <c r="J554" s="102"/>
      <c r="K554" s="102"/>
      <c r="L554" s="101"/>
      <c r="M554" s="101"/>
      <c r="N554" s="106"/>
      <c r="O554" s="106"/>
      <c r="P554" s="102"/>
      <c r="Q554" s="17"/>
      <c r="R554" s="102"/>
      <c r="S554" s="101"/>
      <c r="T554" s="105"/>
      <c r="U554" s="105"/>
      <c r="V554" s="105"/>
      <c r="W554" s="105"/>
      <c r="X554" s="105"/>
      <c r="Y554" s="105"/>
      <c r="Z554" s="105"/>
    </row>
    <row r="555" ht="15.75" customHeight="1">
      <c r="A555" s="105"/>
      <c r="B555" s="105"/>
      <c r="C555" s="105"/>
      <c r="D555" s="105"/>
      <c r="E555" s="105"/>
      <c r="F555" s="106"/>
      <c r="G555" s="106"/>
      <c r="H555" s="17"/>
      <c r="I555" s="17"/>
      <c r="J555" s="102"/>
      <c r="K555" s="102"/>
      <c r="L555" s="101"/>
      <c r="M555" s="101"/>
      <c r="N555" s="106"/>
      <c r="O555" s="106"/>
      <c r="P555" s="102"/>
      <c r="Q555" s="17"/>
      <c r="R555" s="102"/>
      <c r="S555" s="101"/>
      <c r="T555" s="105"/>
      <c r="U555" s="105"/>
      <c r="V555" s="105"/>
      <c r="W555" s="105"/>
      <c r="X555" s="105"/>
      <c r="Y555" s="105"/>
      <c r="Z555" s="105"/>
    </row>
    <row r="556" ht="15.75" customHeight="1">
      <c r="A556" s="105"/>
      <c r="B556" s="105"/>
      <c r="C556" s="105"/>
      <c r="D556" s="105"/>
      <c r="E556" s="105"/>
      <c r="F556" s="106"/>
      <c r="G556" s="106"/>
      <c r="H556" s="17"/>
      <c r="I556" s="17"/>
      <c r="J556" s="102"/>
      <c r="K556" s="102"/>
      <c r="L556" s="101"/>
      <c r="M556" s="101"/>
      <c r="N556" s="106"/>
      <c r="O556" s="106"/>
      <c r="P556" s="102"/>
      <c r="Q556" s="17"/>
      <c r="R556" s="102"/>
      <c r="S556" s="101"/>
      <c r="T556" s="105"/>
      <c r="U556" s="105"/>
      <c r="V556" s="105"/>
      <c r="W556" s="105"/>
      <c r="X556" s="105"/>
      <c r="Y556" s="105"/>
      <c r="Z556" s="105"/>
    </row>
    <row r="557" ht="15.75" customHeight="1">
      <c r="A557" s="105"/>
      <c r="B557" s="105"/>
      <c r="C557" s="105"/>
      <c r="D557" s="105"/>
      <c r="E557" s="105"/>
      <c r="F557" s="106"/>
      <c r="G557" s="106"/>
      <c r="H557" s="17"/>
      <c r="I557" s="17"/>
      <c r="J557" s="102"/>
      <c r="K557" s="102"/>
      <c r="L557" s="101"/>
      <c r="M557" s="101"/>
      <c r="N557" s="106"/>
      <c r="O557" s="106"/>
      <c r="P557" s="102"/>
      <c r="Q557" s="17"/>
      <c r="R557" s="102"/>
      <c r="S557" s="101"/>
      <c r="T557" s="105"/>
      <c r="U557" s="105"/>
      <c r="V557" s="105"/>
      <c r="W557" s="105"/>
      <c r="X557" s="105"/>
      <c r="Y557" s="105"/>
      <c r="Z557" s="105"/>
    </row>
    <row r="558" ht="15.75" customHeight="1">
      <c r="A558" s="105"/>
      <c r="B558" s="105"/>
      <c r="C558" s="105"/>
      <c r="D558" s="105"/>
      <c r="E558" s="105"/>
      <c r="F558" s="106"/>
      <c r="G558" s="106"/>
      <c r="H558" s="17"/>
      <c r="I558" s="17"/>
      <c r="J558" s="102"/>
      <c r="K558" s="102"/>
      <c r="L558" s="101"/>
      <c r="M558" s="101"/>
      <c r="N558" s="106"/>
      <c r="O558" s="106"/>
      <c r="P558" s="102"/>
      <c r="Q558" s="17"/>
      <c r="R558" s="102"/>
      <c r="S558" s="101"/>
      <c r="T558" s="105"/>
      <c r="U558" s="105"/>
      <c r="V558" s="105"/>
      <c r="W558" s="105"/>
      <c r="X558" s="105"/>
      <c r="Y558" s="105"/>
      <c r="Z558" s="105"/>
    </row>
    <row r="559" ht="15.75" customHeight="1">
      <c r="A559" s="105"/>
      <c r="B559" s="105"/>
      <c r="C559" s="105"/>
      <c r="D559" s="105"/>
      <c r="E559" s="105"/>
      <c r="F559" s="106"/>
      <c r="G559" s="106"/>
      <c r="H559" s="17"/>
      <c r="I559" s="17"/>
      <c r="J559" s="102"/>
      <c r="K559" s="102"/>
      <c r="L559" s="101"/>
      <c r="M559" s="101"/>
      <c r="N559" s="106"/>
      <c r="O559" s="106"/>
      <c r="P559" s="102"/>
      <c r="Q559" s="17"/>
      <c r="R559" s="102"/>
      <c r="S559" s="101"/>
      <c r="T559" s="105"/>
      <c r="U559" s="105"/>
      <c r="V559" s="105"/>
      <c r="W559" s="105"/>
      <c r="X559" s="105"/>
      <c r="Y559" s="105"/>
      <c r="Z559" s="105"/>
    </row>
    <row r="560" ht="15.75" customHeight="1">
      <c r="A560" s="105"/>
      <c r="B560" s="105"/>
      <c r="C560" s="105"/>
      <c r="D560" s="105"/>
      <c r="E560" s="105"/>
      <c r="F560" s="106"/>
      <c r="G560" s="106"/>
      <c r="H560" s="17"/>
      <c r="I560" s="17"/>
      <c r="J560" s="102"/>
      <c r="K560" s="102"/>
      <c r="L560" s="101"/>
      <c r="M560" s="101"/>
      <c r="N560" s="106"/>
      <c r="O560" s="106"/>
      <c r="P560" s="102"/>
      <c r="Q560" s="17"/>
      <c r="R560" s="102"/>
      <c r="S560" s="101"/>
      <c r="T560" s="105"/>
      <c r="U560" s="105"/>
      <c r="V560" s="105"/>
      <c r="W560" s="105"/>
      <c r="X560" s="105"/>
      <c r="Y560" s="105"/>
      <c r="Z560" s="105"/>
    </row>
    <row r="561" ht="15.75" customHeight="1">
      <c r="A561" s="105"/>
      <c r="B561" s="105"/>
      <c r="C561" s="105"/>
      <c r="D561" s="105"/>
      <c r="E561" s="105"/>
      <c r="F561" s="106"/>
      <c r="G561" s="106"/>
      <c r="H561" s="17"/>
      <c r="I561" s="17"/>
      <c r="J561" s="102"/>
      <c r="K561" s="102"/>
      <c r="L561" s="101"/>
      <c r="M561" s="101"/>
      <c r="N561" s="106"/>
      <c r="O561" s="106"/>
      <c r="P561" s="102"/>
      <c r="Q561" s="17"/>
      <c r="R561" s="102"/>
      <c r="S561" s="101"/>
      <c r="T561" s="105"/>
      <c r="U561" s="105"/>
      <c r="V561" s="105"/>
      <c r="W561" s="105"/>
      <c r="X561" s="105"/>
      <c r="Y561" s="105"/>
      <c r="Z561" s="105"/>
    </row>
    <row r="562" ht="15.75" customHeight="1">
      <c r="A562" s="105"/>
      <c r="B562" s="105"/>
      <c r="C562" s="105"/>
      <c r="D562" s="105"/>
      <c r="E562" s="105"/>
      <c r="F562" s="106"/>
      <c r="G562" s="106"/>
      <c r="H562" s="17"/>
      <c r="I562" s="17"/>
      <c r="J562" s="102"/>
      <c r="K562" s="102"/>
      <c r="L562" s="101"/>
      <c r="M562" s="101"/>
      <c r="N562" s="106"/>
      <c r="O562" s="106"/>
      <c r="P562" s="102"/>
      <c r="Q562" s="17"/>
      <c r="R562" s="102"/>
      <c r="S562" s="101"/>
      <c r="T562" s="105"/>
      <c r="U562" s="105"/>
      <c r="V562" s="105"/>
      <c r="W562" s="105"/>
      <c r="X562" s="105"/>
      <c r="Y562" s="105"/>
      <c r="Z562" s="105"/>
    </row>
    <row r="563" ht="15.75" customHeight="1">
      <c r="A563" s="105"/>
      <c r="B563" s="105"/>
      <c r="C563" s="105"/>
      <c r="D563" s="105"/>
      <c r="E563" s="105"/>
      <c r="F563" s="106"/>
      <c r="G563" s="106"/>
      <c r="H563" s="17"/>
      <c r="I563" s="17"/>
      <c r="J563" s="102"/>
      <c r="K563" s="102"/>
      <c r="L563" s="101"/>
      <c r="M563" s="101"/>
      <c r="N563" s="106"/>
      <c r="O563" s="106"/>
      <c r="P563" s="102"/>
      <c r="Q563" s="17"/>
      <c r="R563" s="102"/>
      <c r="S563" s="101"/>
      <c r="T563" s="105"/>
      <c r="U563" s="105"/>
      <c r="V563" s="105"/>
      <c r="W563" s="105"/>
      <c r="X563" s="105"/>
      <c r="Y563" s="105"/>
      <c r="Z563" s="105"/>
    </row>
    <row r="564" ht="15.75" customHeight="1">
      <c r="A564" s="105"/>
      <c r="B564" s="105"/>
      <c r="C564" s="105"/>
      <c r="D564" s="105"/>
      <c r="E564" s="105"/>
      <c r="F564" s="106"/>
      <c r="G564" s="106"/>
      <c r="H564" s="17"/>
      <c r="I564" s="17"/>
      <c r="J564" s="102"/>
      <c r="K564" s="102"/>
      <c r="L564" s="101"/>
      <c r="M564" s="101"/>
      <c r="N564" s="106"/>
      <c r="O564" s="106"/>
      <c r="P564" s="102"/>
      <c r="Q564" s="17"/>
      <c r="R564" s="102"/>
      <c r="S564" s="101"/>
      <c r="T564" s="105"/>
      <c r="U564" s="105"/>
      <c r="V564" s="105"/>
      <c r="W564" s="105"/>
      <c r="X564" s="105"/>
      <c r="Y564" s="105"/>
      <c r="Z564" s="105"/>
    </row>
    <row r="565" ht="15.75" customHeight="1">
      <c r="A565" s="105"/>
      <c r="B565" s="105"/>
      <c r="C565" s="105"/>
      <c r="D565" s="105"/>
      <c r="E565" s="105"/>
      <c r="F565" s="106"/>
      <c r="G565" s="106"/>
      <c r="H565" s="17"/>
      <c r="I565" s="17"/>
      <c r="J565" s="102"/>
      <c r="K565" s="102"/>
      <c r="L565" s="101"/>
      <c r="M565" s="101"/>
      <c r="N565" s="106"/>
      <c r="O565" s="106"/>
      <c r="P565" s="102"/>
      <c r="Q565" s="17"/>
      <c r="R565" s="102"/>
      <c r="S565" s="101"/>
      <c r="T565" s="105"/>
      <c r="U565" s="105"/>
      <c r="V565" s="105"/>
      <c r="W565" s="105"/>
      <c r="X565" s="105"/>
      <c r="Y565" s="105"/>
      <c r="Z565" s="105"/>
    </row>
    <row r="566" ht="15.75" customHeight="1">
      <c r="A566" s="105"/>
      <c r="B566" s="105"/>
      <c r="C566" s="105"/>
      <c r="D566" s="105"/>
      <c r="E566" s="105"/>
      <c r="F566" s="106"/>
      <c r="G566" s="106"/>
      <c r="H566" s="17"/>
      <c r="I566" s="17"/>
      <c r="J566" s="102"/>
      <c r="K566" s="102"/>
      <c r="L566" s="101"/>
      <c r="M566" s="101"/>
      <c r="N566" s="106"/>
      <c r="O566" s="106"/>
      <c r="P566" s="102"/>
      <c r="Q566" s="17"/>
      <c r="R566" s="102"/>
      <c r="S566" s="101"/>
      <c r="T566" s="105"/>
      <c r="U566" s="105"/>
      <c r="V566" s="105"/>
      <c r="W566" s="105"/>
      <c r="X566" s="105"/>
      <c r="Y566" s="105"/>
      <c r="Z566" s="105"/>
    </row>
    <row r="567" ht="15.75" customHeight="1">
      <c r="A567" s="105"/>
      <c r="B567" s="105"/>
      <c r="C567" s="105"/>
      <c r="D567" s="105"/>
      <c r="E567" s="105"/>
      <c r="F567" s="106"/>
      <c r="G567" s="106"/>
      <c r="H567" s="17"/>
      <c r="I567" s="17"/>
      <c r="J567" s="102"/>
      <c r="K567" s="102"/>
      <c r="L567" s="101"/>
      <c r="M567" s="101"/>
      <c r="N567" s="106"/>
      <c r="O567" s="106"/>
      <c r="P567" s="102"/>
      <c r="Q567" s="17"/>
      <c r="R567" s="102"/>
      <c r="S567" s="101"/>
      <c r="T567" s="105"/>
      <c r="U567" s="105"/>
      <c r="V567" s="105"/>
      <c r="W567" s="105"/>
      <c r="X567" s="105"/>
      <c r="Y567" s="105"/>
      <c r="Z567" s="105"/>
    </row>
    <row r="568" ht="15.75" customHeight="1">
      <c r="A568" s="105"/>
      <c r="B568" s="105"/>
      <c r="C568" s="105"/>
      <c r="D568" s="105"/>
      <c r="E568" s="105"/>
      <c r="F568" s="106"/>
      <c r="G568" s="106"/>
      <c r="H568" s="17"/>
      <c r="I568" s="17"/>
      <c r="J568" s="102"/>
      <c r="K568" s="102"/>
      <c r="L568" s="101"/>
      <c r="M568" s="101"/>
      <c r="N568" s="106"/>
      <c r="O568" s="106"/>
      <c r="P568" s="102"/>
      <c r="Q568" s="17"/>
      <c r="R568" s="102"/>
      <c r="S568" s="101"/>
      <c r="T568" s="105"/>
      <c r="U568" s="105"/>
      <c r="V568" s="105"/>
      <c r="W568" s="105"/>
      <c r="X568" s="105"/>
      <c r="Y568" s="105"/>
      <c r="Z568" s="105"/>
    </row>
    <row r="569" ht="15.75" customHeight="1">
      <c r="A569" s="105"/>
      <c r="B569" s="105"/>
      <c r="C569" s="105"/>
      <c r="D569" s="105"/>
      <c r="E569" s="105"/>
      <c r="F569" s="106"/>
      <c r="G569" s="106"/>
      <c r="H569" s="17"/>
      <c r="I569" s="17"/>
      <c r="J569" s="102"/>
      <c r="K569" s="102"/>
      <c r="L569" s="101"/>
      <c r="M569" s="101"/>
      <c r="N569" s="106"/>
      <c r="O569" s="106"/>
      <c r="P569" s="102"/>
      <c r="Q569" s="17"/>
      <c r="R569" s="102"/>
      <c r="S569" s="101"/>
      <c r="T569" s="105"/>
      <c r="U569" s="105"/>
      <c r="V569" s="105"/>
      <c r="W569" s="105"/>
      <c r="X569" s="105"/>
      <c r="Y569" s="105"/>
      <c r="Z569" s="105"/>
    </row>
    <row r="570" ht="15.75" customHeight="1">
      <c r="A570" s="105"/>
      <c r="B570" s="105"/>
      <c r="C570" s="105"/>
      <c r="D570" s="105"/>
      <c r="E570" s="105"/>
      <c r="F570" s="106"/>
      <c r="G570" s="106"/>
      <c r="H570" s="17"/>
      <c r="I570" s="17"/>
      <c r="J570" s="102"/>
      <c r="K570" s="102"/>
      <c r="L570" s="101"/>
      <c r="M570" s="101"/>
      <c r="N570" s="106"/>
      <c r="O570" s="106"/>
      <c r="P570" s="102"/>
      <c r="Q570" s="17"/>
      <c r="R570" s="102"/>
      <c r="S570" s="101"/>
      <c r="T570" s="105"/>
      <c r="U570" s="105"/>
      <c r="V570" s="105"/>
      <c r="W570" s="105"/>
      <c r="X570" s="105"/>
      <c r="Y570" s="105"/>
      <c r="Z570" s="105"/>
    </row>
    <row r="571" ht="15.75" customHeight="1">
      <c r="A571" s="105"/>
      <c r="B571" s="105"/>
      <c r="C571" s="105"/>
      <c r="D571" s="105"/>
      <c r="E571" s="105"/>
      <c r="F571" s="106"/>
      <c r="G571" s="106"/>
      <c r="H571" s="17"/>
      <c r="I571" s="17"/>
      <c r="J571" s="102"/>
      <c r="K571" s="102"/>
      <c r="L571" s="101"/>
      <c r="M571" s="101"/>
      <c r="N571" s="106"/>
      <c r="O571" s="106"/>
      <c r="P571" s="102"/>
      <c r="Q571" s="17"/>
      <c r="R571" s="102"/>
      <c r="S571" s="101"/>
      <c r="T571" s="105"/>
      <c r="U571" s="105"/>
      <c r="V571" s="105"/>
      <c r="W571" s="105"/>
      <c r="X571" s="105"/>
      <c r="Y571" s="105"/>
      <c r="Z571" s="105"/>
    </row>
    <row r="572" ht="15.75" customHeight="1">
      <c r="A572" s="105"/>
      <c r="B572" s="105"/>
      <c r="C572" s="105"/>
      <c r="D572" s="105"/>
      <c r="E572" s="105"/>
      <c r="F572" s="106"/>
      <c r="G572" s="106"/>
      <c r="H572" s="17"/>
      <c r="I572" s="17"/>
      <c r="J572" s="102"/>
      <c r="K572" s="102"/>
      <c r="L572" s="101"/>
      <c r="M572" s="101"/>
      <c r="N572" s="106"/>
      <c r="O572" s="106"/>
      <c r="P572" s="102"/>
      <c r="Q572" s="17"/>
      <c r="R572" s="102"/>
      <c r="S572" s="101"/>
      <c r="T572" s="105"/>
      <c r="U572" s="105"/>
      <c r="V572" s="105"/>
      <c r="W572" s="105"/>
      <c r="X572" s="105"/>
      <c r="Y572" s="105"/>
      <c r="Z572" s="105"/>
    </row>
    <row r="573" ht="15.75" customHeight="1">
      <c r="A573" s="105"/>
      <c r="B573" s="105"/>
      <c r="C573" s="105"/>
      <c r="D573" s="105"/>
      <c r="E573" s="105"/>
      <c r="F573" s="106"/>
      <c r="G573" s="106"/>
      <c r="H573" s="17"/>
      <c r="I573" s="17"/>
      <c r="J573" s="102"/>
      <c r="K573" s="102"/>
      <c r="L573" s="101"/>
      <c r="M573" s="101"/>
      <c r="N573" s="106"/>
      <c r="O573" s="106"/>
      <c r="P573" s="102"/>
      <c r="Q573" s="17"/>
      <c r="R573" s="102"/>
      <c r="S573" s="101"/>
      <c r="T573" s="105"/>
      <c r="U573" s="105"/>
      <c r="V573" s="105"/>
      <c r="W573" s="105"/>
      <c r="X573" s="105"/>
      <c r="Y573" s="105"/>
      <c r="Z573" s="105"/>
    </row>
    <row r="574" ht="15.75" customHeight="1">
      <c r="A574" s="105"/>
      <c r="B574" s="105"/>
      <c r="C574" s="105"/>
      <c r="D574" s="105"/>
      <c r="E574" s="105"/>
      <c r="F574" s="106"/>
      <c r="G574" s="106"/>
      <c r="H574" s="17"/>
      <c r="I574" s="17"/>
      <c r="J574" s="102"/>
      <c r="K574" s="102"/>
      <c r="L574" s="101"/>
      <c r="M574" s="101"/>
      <c r="N574" s="106"/>
      <c r="O574" s="106"/>
      <c r="P574" s="102"/>
      <c r="Q574" s="17"/>
      <c r="R574" s="102"/>
      <c r="S574" s="101"/>
      <c r="T574" s="105"/>
      <c r="U574" s="105"/>
      <c r="V574" s="105"/>
      <c r="W574" s="105"/>
      <c r="X574" s="105"/>
      <c r="Y574" s="105"/>
      <c r="Z574" s="105"/>
    </row>
    <row r="575" ht="15.75" customHeight="1">
      <c r="A575" s="105"/>
      <c r="B575" s="105"/>
      <c r="C575" s="105"/>
      <c r="D575" s="105"/>
      <c r="E575" s="105"/>
      <c r="F575" s="106"/>
      <c r="G575" s="106"/>
      <c r="H575" s="17"/>
      <c r="I575" s="17"/>
      <c r="J575" s="102"/>
      <c r="K575" s="102"/>
      <c r="L575" s="101"/>
      <c r="M575" s="101"/>
      <c r="N575" s="106"/>
      <c r="O575" s="106"/>
      <c r="P575" s="102"/>
      <c r="Q575" s="17"/>
      <c r="R575" s="102"/>
      <c r="S575" s="101"/>
      <c r="T575" s="105"/>
      <c r="U575" s="105"/>
      <c r="V575" s="105"/>
      <c r="W575" s="105"/>
      <c r="X575" s="105"/>
      <c r="Y575" s="105"/>
      <c r="Z575" s="105"/>
    </row>
    <row r="576" ht="15.75" customHeight="1">
      <c r="A576" s="105"/>
      <c r="B576" s="105"/>
      <c r="C576" s="105"/>
      <c r="D576" s="105"/>
      <c r="E576" s="105"/>
      <c r="F576" s="106"/>
      <c r="G576" s="106"/>
      <c r="H576" s="17"/>
      <c r="I576" s="17"/>
      <c r="J576" s="102"/>
      <c r="K576" s="102"/>
      <c r="L576" s="101"/>
      <c r="M576" s="101"/>
      <c r="N576" s="106"/>
      <c r="O576" s="106"/>
      <c r="P576" s="102"/>
      <c r="Q576" s="17"/>
      <c r="R576" s="102"/>
      <c r="S576" s="101"/>
      <c r="T576" s="105"/>
      <c r="U576" s="105"/>
      <c r="V576" s="105"/>
      <c r="W576" s="105"/>
      <c r="X576" s="105"/>
      <c r="Y576" s="105"/>
      <c r="Z576" s="105"/>
    </row>
    <row r="577" ht="15.75" customHeight="1">
      <c r="A577" s="105"/>
      <c r="B577" s="105"/>
      <c r="C577" s="105"/>
      <c r="D577" s="105"/>
      <c r="E577" s="105"/>
      <c r="F577" s="106"/>
      <c r="G577" s="106"/>
      <c r="H577" s="17"/>
      <c r="I577" s="17"/>
      <c r="J577" s="102"/>
      <c r="K577" s="102"/>
      <c r="L577" s="101"/>
      <c r="M577" s="101"/>
      <c r="N577" s="106"/>
      <c r="O577" s="106"/>
      <c r="P577" s="102"/>
      <c r="Q577" s="17"/>
      <c r="R577" s="102"/>
      <c r="S577" s="101"/>
      <c r="T577" s="105"/>
      <c r="U577" s="105"/>
      <c r="V577" s="105"/>
      <c r="W577" s="105"/>
      <c r="X577" s="105"/>
      <c r="Y577" s="105"/>
      <c r="Z577" s="105"/>
    </row>
    <row r="578" ht="15.75" customHeight="1">
      <c r="A578" s="105"/>
      <c r="B578" s="105"/>
      <c r="C578" s="105"/>
      <c r="D578" s="105"/>
      <c r="E578" s="105"/>
      <c r="F578" s="106"/>
      <c r="G578" s="106"/>
      <c r="H578" s="17"/>
      <c r="I578" s="17"/>
      <c r="J578" s="102"/>
      <c r="K578" s="102"/>
      <c r="L578" s="101"/>
      <c r="M578" s="101"/>
      <c r="N578" s="106"/>
      <c r="O578" s="106"/>
      <c r="P578" s="102"/>
      <c r="Q578" s="17"/>
      <c r="R578" s="102"/>
      <c r="S578" s="101"/>
      <c r="T578" s="105"/>
      <c r="U578" s="105"/>
      <c r="V578" s="105"/>
      <c r="W578" s="105"/>
      <c r="X578" s="105"/>
      <c r="Y578" s="105"/>
      <c r="Z578" s="105"/>
    </row>
    <row r="579" ht="15.75" customHeight="1">
      <c r="A579" s="105"/>
      <c r="B579" s="105"/>
      <c r="C579" s="105"/>
      <c r="D579" s="105"/>
      <c r="E579" s="105"/>
      <c r="F579" s="106"/>
      <c r="G579" s="106"/>
      <c r="H579" s="17"/>
      <c r="I579" s="17"/>
      <c r="J579" s="102"/>
      <c r="K579" s="102"/>
      <c r="L579" s="101"/>
      <c r="M579" s="101"/>
      <c r="N579" s="106"/>
      <c r="O579" s="106"/>
      <c r="P579" s="102"/>
      <c r="Q579" s="17"/>
      <c r="R579" s="102"/>
      <c r="S579" s="101"/>
      <c r="T579" s="105"/>
      <c r="U579" s="105"/>
      <c r="V579" s="105"/>
      <c r="W579" s="105"/>
      <c r="X579" s="105"/>
      <c r="Y579" s="105"/>
      <c r="Z579" s="105"/>
    </row>
    <row r="580" ht="15.75" customHeight="1">
      <c r="A580" s="105"/>
      <c r="B580" s="105"/>
      <c r="C580" s="105"/>
      <c r="D580" s="105"/>
      <c r="E580" s="105"/>
      <c r="F580" s="106"/>
      <c r="G580" s="106"/>
      <c r="H580" s="17"/>
      <c r="I580" s="17"/>
      <c r="J580" s="102"/>
      <c r="K580" s="102"/>
      <c r="L580" s="101"/>
      <c r="M580" s="101"/>
      <c r="N580" s="106"/>
      <c r="O580" s="106"/>
      <c r="P580" s="102"/>
      <c r="Q580" s="17"/>
      <c r="R580" s="102"/>
      <c r="S580" s="101"/>
      <c r="T580" s="105"/>
      <c r="U580" s="105"/>
      <c r="V580" s="105"/>
      <c r="W580" s="105"/>
      <c r="X580" s="105"/>
      <c r="Y580" s="105"/>
      <c r="Z580" s="105"/>
    </row>
    <row r="581" ht="15.75" customHeight="1">
      <c r="A581" s="105"/>
      <c r="B581" s="105"/>
      <c r="C581" s="105"/>
      <c r="D581" s="105"/>
      <c r="E581" s="105"/>
      <c r="F581" s="106"/>
      <c r="G581" s="106"/>
      <c r="H581" s="17"/>
      <c r="I581" s="17"/>
      <c r="J581" s="102"/>
      <c r="K581" s="102"/>
      <c r="L581" s="101"/>
      <c r="M581" s="101"/>
      <c r="N581" s="106"/>
      <c r="O581" s="106"/>
      <c r="P581" s="102"/>
      <c r="Q581" s="17"/>
      <c r="R581" s="102"/>
      <c r="S581" s="101"/>
      <c r="T581" s="105"/>
      <c r="U581" s="105"/>
      <c r="V581" s="105"/>
      <c r="W581" s="105"/>
      <c r="X581" s="105"/>
      <c r="Y581" s="105"/>
      <c r="Z581" s="105"/>
    </row>
    <row r="582" ht="15.75" customHeight="1">
      <c r="A582" s="105"/>
      <c r="B582" s="105"/>
      <c r="C582" s="105"/>
      <c r="D582" s="105"/>
      <c r="E582" s="105"/>
      <c r="F582" s="106"/>
      <c r="G582" s="106"/>
      <c r="H582" s="17"/>
      <c r="I582" s="17"/>
      <c r="J582" s="102"/>
      <c r="K582" s="102"/>
      <c r="L582" s="101"/>
      <c r="M582" s="101"/>
      <c r="N582" s="106"/>
      <c r="O582" s="106"/>
      <c r="P582" s="102"/>
      <c r="Q582" s="17"/>
      <c r="R582" s="102"/>
      <c r="S582" s="101"/>
      <c r="T582" s="105"/>
      <c r="U582" s="105"/>
      <c r="V582" s="105"/>
      <c r="W582" s="105"/>
      <c r="X582" s="105"/>
      <c r="Y582" s="105"/>
      <c r="Z582" s="105"/>
    </row>
    <row r="583" ht="15.75" customHeight="1">
      <c r="A583" s="105"/>
      <c r="B583" s="105"/>
      <c r="C583" s="105"/>
      <c r="D583" s="105"/>
      <c r="E583" s="105"/>
      <c r="F583" s="106"/>
      <c r="G583" s="106"/>
      <c r="H583" s="17"/>
      <c r="I583" s="17"/>
      <c r="J583" s="102"/>
      <c r="K583" s="102"/>
      <c r="L583" s="101"/>
      <c r="M583" s="101"/>
      <c r="N583" s="106"/>
      <c r="O583" s="106"/>
      <c r="P583" s="102"/>
      <c r="Q583" s="17"/>
      <c r="R583" s="102"/>
      <c r="S583" s="101"/>
      <c r="T583" s="105"/>
      <c r="U583" s="105"/>
      <c r="V583" s="105"/>
      <c r="W583" s="105"/>
      <c r="X583" s="105"/>
      <c r="Y583" s="105"/>
      <c r="Z583" s="105"/>
    </row>
    <row r="584" ht="15.75" customHeight="1">
      <c r="A584" s="105"/>
      <c r="B584" s="105"/>
      <c r="C584" s="105"/>
      <c r="D584" s="105"/>
      <c r="E584" s="105"/>
      <c r="F584" s="106"/>
      <c r="G584" s="106"/>
      <c r="H584" s="17"/>
      <c r="I584" s="17"/>
      <c r="J584" s="102"/>
      <c r="K584" s="102"/>
      <c r="L584" s="101"/>
      <c r="M584" s="101"/>
      <c r="N584" s="106"/>
      <c r="O584" s="106"/>
      <c r="P584" s="102"/>
      <c r="Q584" s="17"/>
      <c r="R584" s="102"/>
      <c r="S584" s="101"/>
      <c r="T584" s="105"/>
      <c r="U584" s="105"/>
      <c r="V584" s="105"/>
      <c r="W584" s="105"/>
      <c r="X584" s="105"/>
      <c r="Y584" s="105"/>
      <c r="Z584" s="105"/>
    </row>
    <row r="585" ht="15.75" customHeight="1">
      <c r="A585" s="105"/>
      <c r="B585" s="105"/>
      <c r="C585" s="105"/>
      <c r="D585" s="105"/>
      <c r="E585" s="105"/>
      <c r="F585" s="106"/>
      <c r="G585" s="106"/>
      <c r="H585" s="17"/>
      <c r="I585" s="17"/>
      <c r="J585" s="102"/>
      <c r="K585" s="102"/>
      <c r="L585" s="101"/>
      <c r="M585" s="101"/>
      <c r="N585" s="106"/>
      <c r="O585" s="106"/>
      <c r="P585" s="102"/>
      <c r="Q585" s="17"/>
      <c r="R585" s="102"/>
      <c r="S585" s="101"/>
      <c r="T585" s="105"/>
      <c r="U585" s="105"/>
      <c r="V585" s="105"/>
      <c r="W585" s="105"/>
      <c r="X585" s="105"/>
      <c r="Y585" s="105"/>
      <c r="Z585" s="105"/>
    </row>
    <row r="586" ht="15.75" customHeight="1">
      <c r="A586" s="105"/>
      <c r="B586" s="105"/>
      <c r="C586" s="105"/>
      <c r="D586" s="105"/>
      <c r="E586" s="105"/>
      <c r="F586" s="106"/>
      <c r="G586" s="106"/>
      <c r="H586" s="17"/>
      <c r="I586" s="17"/>
      <c r="J586" s="102"/>
      <c r="K586" s="102"/>
      <c r="L586" s="101"/>
      <c r="M586" s="101"/>
      <c r="N586" s="106"/>
      <c r="O586" s="106"/>
      <c r="P586" s="102"/>
      <c r="Q586" s="17"/>
      <c r="R586" s="102"/>
      <c r="S586" s="101"/>
      <c r="T586" s="105"/>
      <c r="U586" s="105"/>
      <c r="V586" s="105"/>
      <c r="W586" s="105"/>
      <c r="X586" s="105"/>
      <c r="Y586" s="105"/>
      <c r="Z586" s="105"/>
    </row>
    <row r="587" ht="15.75" customHeight="1">
      <c r="A587" s="105"/>
      <c r="B587" s="105"/>
      <c r="C587" s="105"/>
      <c r="D587" s="105"/>
      <c r="E587" s="105"/>
      <c r="F587" s="106"/>
      <c r="G587" s="106"/>
      <c r="H587" s="17"/>
      <c r="I587" s="17"/>
      <c r="J587" s="102"/>
      <c r="K587" s="102"/>
      <c r="L587" s="101"/>
      <c r="M587" s="101"/>
      <c r="N587" s="106"/>
      <c r="O587" s="106"/>
      <c r="P587" s="102"/>
      <c r="Q587" s="17"/>
      <c r="R587" s="102"/>
      <c r="S587" s="101"/>
      <c r="T587" s="105"/>
      <c r="U587" s="105"/>
      <c r="V587" s="105"/>
      <c r="W587" s="105"/>
      <c r="X587" s="105"/>
      <c r="Y587" s="105"/>
      <c r="Z587" s="105"/>
    </row>
    <row r="588" ht="15.75" customHeight="1">
      <c r="A588" s="105"/>
      <c r="B588" s="105"/>
      <c r="C588" s="105"/>
      <c r="D588" s="105"/>
      <c r="E588" s="105"/>
      <c r="F588" s="106"/>
      <c r="G588" s="106"/>
      <c r="H588" s="17"/>
      <c r="I588" s="17"/>
      <c r="J588" s="102"/>
      <c r="K588" s="102"/>
      <c r="L588" s="101"/>
      <c r="M588" s="101"/>
      <c r="N588" s="106"/>
      <c r="O588" s="106"/>
      <c r="P588" s="102"/>
      <c r="Q588" s="17"/>
      <c r="R588" s="102"/>
      <c r="S588" s="101"/>
      <c r="T588" s="105"/>
      <c r="U588" s="105"/>
      <c r="V588" s="105"/>
      <c r="W588" s="105"/>
      <c r="X588" s="105"/>
      <c r="Y588" s="105"/>
      <c r="Z588" s="105"/>
    </row>
    <row r="589" ht="15.75" customHeight="1">
      <c r="A589" s="105"/>
      <c r="B589" s="105"/>
      <c r="C589" s="105"/>
      <c r="D589" s="105"/>
      <c r="E589" s="105"/>
      <c r="F589" s="106"/>
      <c r="G589" s="106"/>
      <c r="H589" s="17"/>
      <c r="I589" s="17"/>
      <c r="J589" s="102"/>
      <c r="K589" s="102"/>
      <c r="L589" s="101"/>
      <c r="M589" s="101"/>
      <c r="N589" s="106"/>
      <c r="O589" s="106"/>
      <c r="P589" s="102"/>
      <c r="Q589" s="17"/>
      <c r="R589" s="102"/>
      <c r="S589" s="101"/>
      <c r="T589" s="105"/>
      <c r="U589" s="105"/>
      <c r="V589" s="105"/>
      <c r="W589" s="105"/>
      <c r="X589" s="105"/>
      <c r="Y589" s="105"/>
      <c r="Z589" s="105"/>
    </row>
    <row r="590" ht="15.75" customHeight="1">
      <c r="A590" s="105"/>
      <c r="B590" s="105"/>
      <c r="C590" s="105"/>
      <c r="D590" s="105"/>
      <c r="E590" s="105"/>
      <c r="F590" s="106"/>
      <c r="G590" s="106"/>
      <c r="H590" s="17"/>
      <c r="I590" s="17"/>
      <c r="J590" s="102"/>
      <c r="K590" s="102"/>
      <c r="L590" s="101"/>
      <c r="M590" s="101"/>
      <c r="N590" s="106"/>
      <c r="O590" s="106"/>
      <c r="P590" s="102"/>
      <c r="Q590" s="17"/>
      <c r="R590" s="102"/>
      <c r="S590" s="101"/>
      <c r="T590" s="105"/>
      <c r="U590" s="105"/>
      <c r="V590" s="105"/>
      <c r="W590" s="105"/>
      <c r="X590" s="105"/>
      <c r="Y590" s="105"/>
      <c r="Z590" s="105"/>
    </row>
    <row r="591" ht="15.75" customHeight="1">
      <c r="A591" s="105"/>
      <c r="B591" s="105"/>
      <c r="C591" s="105"/>
      <c r="D591" s="105"/>
      <c r="E591" s="105"/>
      <c r="F591" s="106"/>
      <c r="G591" s="106"/>
      <c r="H591" s="17"/>
      <c r="I591" s="17"/>
      <c r="J591" s="102"/>
      <c r="K591" s="102"/>
      <c r="L591" s="101"/>
      <c r="M591" s="101"/>
      <c r="N591" s="106"/>
      <c r="O591" s="106"/>
      <c r="P591" s="102"/>
      <c r="Q591" s="17"/>
      <c r="R591" s="102"/>
      <c r="S591" s="101"/>
      <c r="T591" s="105"/>
      <c r="U591" s="105"/>
      <c r="V591" s="105"/>
      <c r="W591" s="105"/>
      <c r="X591" s="105"/>
      <c r="Y591" s="105"/>
      <c r="Z591" s="105"/>
    </row>
    <row r="592" ht="15.75" customHeight="1">
      <c r="A592" s="105"/>
      <c r="B592" s="105"/>
      <c r="C592" s="105"/>
      <c r="D592" s="105"/>
      <c r="E592" s="105"/>
      <c r="F592" s="106"/>
      <c r="G592" s="106"/>
      <c r="H592" s="17"/>
      <c r="I592" s="17"/>
      <c r="J592" s="102"/>
      <c r="K592" s="102"/>
      <c r="L592" s="101"/>
      <c r="M592" s="101"/>
      <c r="N592" s="106"/>
      <c r="O592" s="106"/>
      <c r="P592" s="102"/>
      <c r="Q592" s="17"/>
      <c r="R592" s="102"/>
      <c r="S592" s="101"/>
      <c r="T592" s="105"/>
      <c r="U592" s="105"/>
      <c r="V592" s="105"/>
      <c r="W592" s="105"/>
      <c r="X592" s="105"/>
      <c r="Y592" s="105"/>
      <c r="Z592" s="105"/>
    </row>
    <row r="593" ht="15.75" customHeight="1">
      <c r="A593" s="105"/>
      <c r="B593" s="105"/>
      <c r="C593" s="105"/>
      <c r="D593" s="105"/>
      <c r="E593" s="105"/>
      <c r="F593" s="106"/>
      <c r="G593" s="106"/>
      <c r="H593" s="17"/>
      <c r="I593" s="17"/>
      <c r="J593" s="102"/>
      <c r="K593" s="102"/>
      <c r="L593" s="101"/>
      <c r="M593" s="101"/>
      <c r="N593" s="106"/>
      <c r="O593" s="106"/>
      <c r="P593" s="102"/>
      <c r="Q593" s="17"/>
      <c r="R593" s="102"/>
      <c r="S593" s="101"/>
      <c r="T593" s="105"/>
      <c r="U593" s="105"/>
      <c r="V593" s="105"/>
      <c r="W593" s="105"/>
      <c r="X593" s="105"/>
      <c r="Y593" s="105"/>
      <c r="Z593" s="105"/>
    </row>
    <row r="594" ht="15.75" customHeight="1">
      <c r="A594" s="105"/>
      <c r="B594" s="105"/>
      <c r="C594" s="105"/>
      <c r="D594" s="105"/>
      <c r="E594" s="105"/>
      <c r="F594" s="106"/>
      <c r="G594" s="106"/>
      <c r="H594" s="17"/>
      <c r="I594" s="17"/>
      <c r="J594" s="102"/>
      <c r="K594" s="102"/>
      <c r="L594" s="101"/>
      <c r="M594" s="101"/>
      <c r="N594" s="106"/>
      <c r="O594" s="106"/>
      <c r="P594" s="102"/>
      <c r="Q594" s="17"/>
      <c r="R594" s="102"/>
      <c r="S594" s="101"/>
      <c r="T594" s="105"/>
      <c r="U594" s="105"/>
      <c r="V594" s="105"/>
      <c r="W594" s="105"/>
      <c r="X594" s="105"/>
      <c r="Y594" s="105"/>
      <c r="Z594" s="105"/>
    </row>
    <row r="595" ht="15.75" customHeight="1">
      <c r="A595" s="105"/>
      <c r="B595" s="105"/>
      <c r="C595" s="105"/>
      <c r="D595" s="105"/>
      <c r="E595" s="105"/>
      <c r="F595" s="106"/>
      <c r="G595" s="106"/>
      <c r="H595" s="17"/>
      <c r="I595" s="17"/>
      <c r="J595" s="102"/>
      <c r="K595" s="102"/>
      <c r="L595" s="101"/>
      <c r="M595" s="101"/>
      <c r="N595" s="106"/>
      <c r="O595" s="106"/>
      <c r="P595" s="102"/>
      <c r="Q595" s="17"/>
      <c r="R595" s="102"/>
      <c r="S595" s="101"/>
      <c r="T595" s="105"/>
      <c r="U595" s="105"/>
      <c r="V595" s="105"/>
      <c r="W595" s="105"/>
      <c r="X595" s="105"/>
      <c r="Y595" s="105"/>
      <c r="Z595" s="105"/>
    </row>
    <row r="596" ht="15.75" customHeight="1">
      <c r="A596" s="105"/>
      <c r="B596" s="105"/>
      <c r="C596" s="105"/>
      <c r="D596" s="105"/>
      <c r="E596" s="105"/>
      <c r="F596" s="106"/>
      <c r="G596" s="106"/>
      <c r="H596" s="17"/>
      <c r="I596" s="17"/>
      <c r="J596" s="102"/>
      <c r="K596" s="102"/>
      <c r="L596" s="101"/>
      <c r="M596" s="101"/>
      <c r="N596" s="106"/>
      <c r="O596" s="106"/>
      <c r="P596" s="102"/>
      <c r="Q596" s="17"/>
      <c r="R596" s="102"/>
      <c r="S596" s="101"/>
      <c r="T596" s="105"/>
      <c r="U596" s="105"/>
      <c r="V596" s="105"/>
      <c r="W596" s="105"/>
      <c r="X596" s="105"/>
      <c r="Y596" s="105"/>
      <c r="Z596" s="105"/>
    </row>
    <row r="597" ht="15.75" customHeight="1">
      <c r="A597" s="105"/>
      <c r="B597" s="105"/>
      <c r="C597" s="105"/>
      <c r="D597" s="105"/>
      <c r="E597" s="105"/>
      <c r="F597" s="106"/>
      <c r="G597" s="106"/>
      <c r="H597" s="17"/>
      <c r="I597" s="17"/>
      <c r="J597" s="102"/>
      <c r="K597" s="102"/>
      <c r="L597" s="101"/>
      <c r="M597" s="101"/>
      <c r="N597" s="106"/>
      <c r="O597" s="106"/>
      <c r="P597" s="102"/>
      <c r="Q597" s="17"/>
      <c r="R597" s="102"/>
      <c r="S597" s="101"/>
      <c r="T597" s="105"/>
      <c r="U597" s="105"/>
      <c r="V597" s="105"/>
      <c r="W597" s="105"/>
      <c r="X597" s="105"/>
      <c r="Y597" s="105"/>
      <c r="Z597" s="105"/>
    </row>
    <row r="598" ht="15.75" customHeight="1">
      <c r="A598" s="105"/>
      <c r="B598" s="105"/>
      <c r="C598" s="105"/>
      <c r="D598" s="105"/>
      <c r="E598" s="105"/>
      <c r="F598" s="106"/>
      <c r="G598" s="106"/>
      <c r="H598" s="17"/>
      <c r="I598" s="17"/>
      <c r="J598" s="102"/>
      <c r="K598" s="102"/>
      <c r="L598" s="101"/>
      <c r="M598" s="101"/>
      <c r="N598" s="106"/>
      <c r="O598" s="106"/>
      <c r="P598" s="102"/>
      <c r="Q598" s="17"/>
      <c r="R598" s="102"/>
      <c r="S598" s="101"/>
      <c r="T598" s="105"/>
      <c r="U598" s="105"/>
      <c r="V598" s="105"/>
      <c r="W598" s="105"/>
      <c r="X598" s="105"/>
      <c r="Y598" s="105"/>
      <c r="Z598" s="105"/>
    </row>
    <row r="599" ht="15.75" customHeight="1">
      <c r="A599" s="105"/>
      <c r="B599" s="105"/>
      <c r="C599" s="105"/>
      <c r="D599" s="105"/>
      <c r="E599" s="105"/>
      <c r="F599" s="106"/>
      <c r="G599" s="106"/>
      <c r="H599" s="17"/>
      <c r="I599" s="17"/>
      <c r="J599" s="102"/>
      <c r="K599" s="102"/>
      <c r="L599" s="101"/>
      <c r="M599" s="101"/>
      <c r="N599" s="106"/>
      <c r="O599" s="106"/>
      <c r="P599" s="102"/>
      <c r="Q599" s="17"/>
      <c r="R599" s="102"/>
      <c r="S599" s="101"/>
      <c r="T599" s="105"/>
      <c r="U599" s="105"/>
      <c r="V599" s="105"/>
      <c r="W599" s="105"/>
      <c r="X599" s="105"/>
      <c r="Y599" s="105"/>
      <c r="Z599" s="105"/>
    </row>
    <row r="600" ht="15.75" customHeight="1">
      <c r="A600" s="105"/>
      <c r="B600" s="105"/>
      <c r="C600" s="105"/>
      <c r="D600" s="105"/>
      <c r="E600" s="105"/>
      <c r="F600" s="106"/>
      <c r="G600" s="106"/>
      <c r="H600" s="17"/>
      <c r="I600" s="17"/>
      <c r="J600" s="102"/>
      <c r="K600" s="102"/>
      <c r="L600" s="101"/>
      <c r="M600" s="101"/>
      <c r="N600" s="106"/>
      <c r="O600" s="106"/>
      <c r="P600" s="102"/>
      <c r="Q600" s="17"/>
      <c r="R600" s="102"/>
      <c r="S600" s="101"/>
      <c r="T600" s="105"/>
      <c r="U600" s="105"/>
      <c r="V600" s="105"/>
      <c r="W600" s="105"/>
      <c r="X600" s="105"/>
      <c r="Y600" s="105"/>
      <c r="Z600" s="105"/>
    </row>
    <row r="601" ht="15.75" customHeight="1">
      <c r="A601" s="105"/>
      <c r="B601" s="105"/>
      <c r="C601" s="105"/>
      <c r="D601" s="105"/>
      <c r="E601" s="105"/>
      <c r="F601" s="106"/>
      <c r="G601" s="106"/>
      <c r="H601" s="17"/>
      <c r="I601" s="17"/>
      <c r="J601" s="102"/>
      <c r="K601" s="102"/>
      <c r="L601" s="101"/>
      <c r="M601" s="101"/>
      <c r="N601" s="106"/>
      <c r="O601" s="106"/>
      <c r="P601" s="102"/>
      <c r="Q601" s="17"/>
      <c r="R601" s="102"/>
      <c r="S601" s="101"/>
      <c r="T601" s="105"/>
      <c r="U601" s="105"/>
      <c r="V601" s="105"/>
      <c r="W601" s="105"/>
      <c r="X601" s="105"/>
      <c r="Y601" s="105"/>
      <c r="Z601" s="105"/>
    </row>
    <row r="602" ht="15.75" customHeight="1">
      <c r="A602" s="105"/>
      <c r="B602" s="105"/>
      <c r="C602" s="105"/>
      <c r="D602" s="105"/>
      <c r="E602" s="105"/>
      <c r="F602" s="106"/>
      <c r="G602" s="106"/>
      <c r="H602" s="17"/>
      <c r="I602" s="17"/>
      <c r="J602" s="102"/>
      <c r="K602" s="102"/>
      <c r="L602" s="101"/>
      <c r="M602" s="101"/>
      <c r="N602" s="106"/>
      <c r="O602" s="106"/>
      <c r="P602" s="102"/>
      <c r="Q602" s="17"/>
      <c r="R602" s="102"/>
      <c r="S602" s="101"/>
      <c r="T602" s="105"/>
      <c r="U602" s="105"/>
      <c r="V602" s="105"/>
      <c r="W602" s="105"/>
      <c r="X602" s="105"/>
      <c r="Y602" s="105"/>
      <c r="Z602" s="105"/>
    </row>
    <row r="603" ht="15.75" customHeight="1">
      <c r="A603" s="105"/>
      <c r="B603" s="105"/>
      <c r="C603" s="105"/>
      <c r="D603" s="105"/>
      <c r="E603" s="105"/>
      <c r="F603" s="106"/>
      <c r="G603" s="106"/>
      <c r="H603" s="17"/>
      <c r="I603" s="17"/>
      <c r="J603" s="102"/>
      <c r="K603" s="102"/>
      <c r="L603" s="101"/>
      <c r="M603" s="101"/>
      <c r="N603" s="106"/>
      <c r="O603" s="106"/>
      <c r="P603" s="102"/>
      <c r="Q603" s="17"/>
      <c r="R603" s="102"/>
      <c r="S603" s="101"/>
      <c r="T603" s="105"/>
      <c r="U603" s="105"/>
      <c r="V603" s="105"/>
      <c r="W603" s="105"/>
      <c r="X603" s="105"/>
      <c r="Y603" s="105"/>
      <c r="Z603" s="105"/>
    </row>
    <row r="604" ht="15.75" customHeight="1">
      <c r="A604" s="105"/>
      <c r="B604" s="105"/>
      <c r="C604" s="105"/>
      <c r="D604" s="105"/>
      <c r="E604" s="105"/>
      <c r="F604" s="106"/>
      <c r="G604" s="106"/>
      <c r="H604" s="17"/>
      <c r="I604" s="17"/>
      <c r="J604" s="102"/>
      <c r="K604" s="102"/>
      <c r="L604" s="101"/>
      <c r="M604" s="101"/>
      <c r="N604" s="106"/>
      <c r="O604" s="106"/>
      <c r="P604" s="102"/>
      <c r="Q604" s="17"/>
      <c r="R604" s="102"/>
      <c r="S604" s="101"/>
      <c r="T604" s="105"/>
      <c r="U604" s="105"/>
      <c r="V604" s="105"/>
      <c r="W604" s="105"/>
      <c r="X604" s="105"/>
      <c r="Y604" s="105"/>
      <c r="Z604" s="105"/>
    </row>
    <row r="605" ht="15.75" customHeight="1">
      <c r="A605" s="105"/>
      <c r="B605" s="105"/>
      <c r="C605" s="105"/>
      <c r="D605" s="105"/>
      <c r="E605" s="105"/>
      <c r="F605" s="106"/>
      <c r="G605" s="106"/>
      <c r="H605" s="17"/>
      <c r="I605" s="17"/>
      <c r="J605" s="102"/>
      <c r="K605" s="102"/>
      <c r="L605" s="101"/>
      <c r="M605" s="101"/>
      <c r="N605" s="106"/>
      <c r="O605" s="106"/>
      <c r="P605" s="102"/>
      <c r="Q605" s="17"/>
      <c r="R605" s="102"/>
      <c r="S605" s="101"/>
      <c r="T605" s="105"/>
      <c r="U605" s="105"/>
      <c r="V605" s="105"/>
      <c r="W605" s="105"/>
      <c r="X605" s="105"/>
      <c r="Y605" s="105"/>
      <c r="Z605" s="105"/>
    </row>
    <row r="606" ht="15.75" customHeight="1">
      <c r="A606" s="105"/>
      <c r="B606" s="105"/>
      <c r="C606" s="105"/>
      <c r="D606" s="105"/>
      <c r="E606" s="105"/>
      <c r="F606" s="106"/>
      <c r="G606" s="106"/>
      <c r="H606" s="17"/>
      <c r="I606" s="17"/>
      <c r="J606" s="102"/>
      <c r="K606" s="102"/>
      <c r="L606" s="101"/>
      <c r="M606" s="101"/>
      <c r="N606" s="106"/>
      <c r="O606" s="106"/>
      <c r="P606" s="102"/>
      <c r="Q606" s="17"/>
      <c r="R606" s="102"/>
      <c r="S606" s="101"/>
      <c r="T606" s="105"/>
      <c r="U606" s="105"/>
      <c r="V606" s="105"/>
      <c r="W606" s="105"/>
      <c r="X606" s="105"/>
      <c r="Y606" s="105"/>
      <c r="Z606" s="105"/>
    </row>
    <row r="607" ht="15.75" customHeight="1">
      <c r="A607" s="105"/>
      <c r="B607" s="105"/>
      <c r="C607" s="105"/>
      <c r="D607" s="105"/>
      <c r="E607" s="105"/>
      <c r="F607" s="106"/>
      <c r="G607" s="106"/>
      <c r="H607" s="17"/>
      <c r="I607" s="17"/>
      <c r="J607" s="102"/>
      <c r="K607" s="102"/>
      <c r="L607" s="101"/>
      <c r="M607" s="101"/>
      <c r="N607" s="106"/>
      <c r="O607" s="106"/>
      <c r="P607" s="102"/>
      <c r="Q607" s="17"/>
      <c r="R607" s="102"/>
      <c r="S607" s="101"/>
      <c r="T607" s="105"/>
      <c r="U607" s="105"/>
      <c r="V607" s="105"/>
      <c r="W607" s="105"/>
      <c r="X607" s="105"/>
      <c r="Y607" s="105"/>
      <c r="Z607" s="105"/>
    </row>
    <row r="608" ht="15.75" customHeight="1">
      <c r="A608" s="105"/>
      <c r="B608" s="105"/>
      <c r="C608" s="105"/>
      <c r="D608" s="105"/>
      <c r="E608" s="105"/>
      <c r="F608" s="106"/>
      <c r="G608" s="106"/>
      <c r="H608" s="17"/>
      <c r="I608" s="17"/>
      <c r="J608" s="102"/>
      <c r="K608" s="102"/>
      <c r="L608" s="101"/>
      <c r="M608" s="101"/>
      <c r="N608" s="106"/>
      <c r="O608" s="106"/>
      <c r="P608" s="102"/>
      <c r="Q608" s="17"/>
      <c r="R608" s="102"/>
      <c r="S608" s="101"/>
      <c r="T608" s="105"/>
      <c r="U608" s="105"/>
      <c r="V608" s="105"/>
      <c r="W608" s="105"/>
      <c r="X608" s="105"/>
      <c r="Y608" s="105"/>
      <c r="Z608" s="105"/>
    </row>
    <row r="609" ht="15.75" customHeight="1">
      <c r="A609" s="105"/>
      <c r="B609" s="105"/>
      <c r="C609" s="105"/>
      <c r="D609" s="105"/>
      <c r="E609" s="105"/>
      <c r="F609" s="106"/>
      <c r="G609" s="106"/>
      <c r="H609" s="17"/>
      <c r="I609" s="17"/>
      <c r="J609" s="102"/>
      <c r="K609" s="102"/>
      <c r="L609" s="101"/>
      <c r="M609" s="101"/>
      <c r="N609" s="106"/>
      <c r="O609" s="106"/>
      <c r="P609" s="102"/>
      <c r="Q609" s="17"/>
      <c r="R609" s="102"/>
      <c r="S609" s="101"/>
      <c r="T609" s="105"/>
      <c r="U609" s="105"/>
      <c r="V609" s="105"/>
      <c r="W609" s="105"/>
      <c r="X609" s="105"/>
      <c r="Y609" s="105"/>
      <c r="Z609" s="105"/>
    </row>
    <row r="610" ht="15.75" customHeight="1">
      <c r="A610" s="105"/>
      <c r="B610" s="105"/>
      <c r="C610" s="105"/>
      <c r="D610" s="105"/>
      <c r="E610" s="105"/>
      <c r="F610" s="106"/>
      <c r="G610" s="106"/>
      <c r="H610" s="17"/>
      <c r="I610" s="17"/>
      <c r="J610" s="102"/>
      <c r="K610" s="102"/>
      <c r="L610" s="101"/>
      <c r="M610" s="101"/>
      <c r="N610" s="106"/>
      <c r="O610" s="106"/>
      <c r="P610" s="102"/>
      <c r="Q610" s="17"/>
      <c r="R610" s="102"/>
      <c r="S610" s="101"/>
      <c r="T610" s="105"/>
      <c r="U610" s="105"/>
      <c r="V610" s="105"/>
      <c r="W610" s="105"/>
      <c r="X610" s="105"/>
      <c r="Y610" s="105"/>
      <c r="Z610" s="105"/>
    </row>
    <row r="611" ht="15.75" customHeight="1">
      <c r="A611" s="105"/>
      <c r="B611" s="105"/>
      <c r="C611" s="105"/>
      <c r="D611" s="105"/>
      <c r="E611" s="105"/>
      <c r="F611" s="106"/>
      <c r="G611" s="106"/>
      <c r="H611" s="17"/>
      <c r="I611" s="17"/>
      <c r="J611" s="102"/>
      <c r="K611" s="102"/>
      <c r="L611" s="101"/>
      <c r="M611" s="101"/>
      <c r="N611" s="106"/>
      <c r="O611" s="106"/>
      <c r="P611" s="102"/>
      <c r="Q611" s="17"/>
      <c r="R611" s="102"/>
      <c r="S611" s="101"/>
      <c r="T611" s="105"/>
      <c r="U611" s="105"/>
      <c r="V611" s="105"/>
      <c r="W611" s="105"/>
      <c r="X611" s="105"/>
      <c r="Y611" s="105"/>
      <c r="Z611" s="105"/>
    </row>
    <row r="612" ht="15.75" customHeight="1">
      <c r="A612" s="105"/>
      <c r="B612" s="105"/>
      <c r="C612" s="105"/>
      <c r="D612" s="105"/>
      <c r="E612" s="105"/>
      <c r="F612" s="106"/>
      <c r="G612" s="106"/>
      <c r="H612" s="17"/>
      <c r="I612" s="17"/>
      <c r="J612" s="102"/>
      <c r="K612" s="102"/>
      <c r="L612" s="101"/>
      <c r="M612" s="101"/>
      <c r="N612" s="106"/>
      <c r="O612" s="106"/>
      <c r="P612" s="102"/>
      <c r="Q612" s="17"/>
      <c r="R612" s="102"/>
      <c r="S612" s="101"/>
      <c r="T612" s="105"/>
      <c r="U612" s="105"/>
      <c r="V612" s="105"/>
      <c r="W612" s="105"/>
      <c r="X612" s="105"/>
      <c r="Y612" s="105"/>
      <c r="Z612" s="105"/>
    </row>
    <row r="613" ht="15.75" customHeight="1">
      <c r="A613" s="105"/>
      <c r="B613" s="105"/>
      <c r="C613" s="105"/>
      <c r="D613" s="105"/>
      <c r="E613" s="105"/>
      <c r="F613" s="106"/>
      <c r="G613" s="106"/>
      <c r="H613" s="17"/>
      <c r="I613" s="17"/>
      <c r="J613" s="102"/>
      <c r="K613" s="102"/>
      <c r="L613" s="101"/>
      <c r="M613" s="101"/>
      <c r="N613" s="106"/>
      <c r="O613" s="106"/>
      <c r="P613" s="102"/>
      <c r="Q613" s="17"/>
      <c r="R613" s="102"/>
      <c r="S613" s="101"/>
      <c r="T613" s="105"/>
      <c r="U613" s="105"/>
      <c r="V613" s="105"/>
      <c r="W613" s="105"/>
      <c r="X613" s="105"/>
      <c r="Y613" s="105"/>
      <c r="Z613" s="105"/>
    </row>
    <row r="614" ht="15.75" customHeight="1">
      <c r="A614" s="105"/>
      <c r="B614" s="105"/>
      <c r="C614" s="105"/>
      <c r="D614" s="105"/>
      <c r="E614" s="105"/>
      <c r="F614" s="106"/>
      <c r="G614" s="106"/>
      <c r="H614" s="17"/>
      <c r="I614" s="17"/>
      <c r="J614" s="102"/>
      <c r="K614" s="102"/>
      <c r="L614" s="101"/>
      <c r="M614" s="101"/>
      <c r="N614" s="106"/>
      <c r="O614" s="106"/>
      <c r="P614" s="102"/>
      <c r="Q614" s="17"/>
      <c r="R614" s="102"/>
      <c r="S614" s="101"/>
      <c r="T614" s="105"/>
      <c r="U614" s="105"/>
      <c r="V614" s="105"/>
      <c r="W614" s="105"/>
      <c r="X614" s="105"/>
      <c r="Y614" s="105"/>
      <c r="Z614" s="105"/>
    </row>
    <row r="615" ht="15.75" customHeight="1">
      <c r="A615" s="105"/>
      <c r="B615" s="105"/>
      <c r="C615" s="105"/>
      <c r="D615" s="105"/>
      <c r="E615" s="105"/>
      <c r="F615" s="106"/>
      <c r="G615" s="106"/>
      <c r="H615" s="17"/>
      <c r="I615" s="17"/>
      <c r="J615" s="102"/>
      <c r="K615" s="102"/>
      <c r="L615" s="101"/>
      <c r="M615" s="101"/>
      <c r="N615" s="106"/>
      <c r="O615" s="106"/>
      <c r="P615" s="102"/>
      <c r="Q615" s="17"/>
      <c r="R615" s="102"/>
      <c r="S615" s="101"/>
      <c r="T615" s="105"/>
      <c r="U615" s="105"/>
      <c r="V615" s="105"/>
      <c r="W615" s="105"/>
      <c r="X615" s="105"/>
      <c r="Y615" s="105"/>
      <c r="Z615" s="105"/>
    </row>
    <row r="616" ht="15.75" customHeight="1">
      <c r="A616" s="105"/>
      <c r="B616" s="105"/>
      <c r="C616" s="105"/>
      <c r="D616" s="105"/>
      <c r="E616" s="105"/>
      <c r="F616" s="106"/>
      <c r="G616" s="106"/>
      <c r="H616" s="17"/>
      <c r="I616" s="17"/>
      <c r="J616" s="102"/>
      <c r="K616" s="102"/>
      <c r="L616" s="101"/>
      <c r="M616" s="101"/>
      <c r="N616" s="106"/>
      <c r="O616" s="106"/>
      <c r="P616" s="102"/>
      <c r="Q616" s="17"/>
      <c r="R616" s="102"/>
      <c r="S616" s="101"/>
      <c r="T616" s="105"/>
      <c r="U616" s="105"/>
      <c r="V616" s="105"/>
      <c r="W616" s="105"/>
      <c r="X616" s="105"/>
      <c r="Y616" s="105"/>
      <c r="Z616" s="105"/>
    </row>
    <row r="617" ht="15.75" customHeight="1">
      <c r="A617" s="105"/>
      <c r="B617" s="105"/>
      <c r="C617" s="105"/>
      <c r="D617" s="105"/>
      <c r="E617" s="105"/>
      <c r="F617" s="106"/>
      <c r="G617" s="106"/>
      <c r="H617" s="17"/>
      <c r="I617" s="17"/>
      <c r="J617" s="102"/>
      <c r="K617" s="102"/>
      <c r="L617" s="101"/>
      <c r="M617" s="101"/>
      <c r="N617" s="106"/>
      <c r="O617" s="106"/>
      <c r="P617" s="102"/>
      <c r="Q617" s="17"/>
      <c r="R617" s="102"/>
      <c r="S617" s="101"/>
      <c r="T617" s="105"/>
      <c r="U617" s="105"/>
      <c r="V617" s="105"/>
      <c r="W617" s="105"/>
      <c r="X617" s="105"/>
      <c r="Y617" s="105"/>
      <c r="Z617" s="105"/>
    </row>
    <row r="618" ht="15.75" customHeight="1">
      <c r="A618" s="105"/>
      <c r="B618" s="105"/>
      <c r="C618" s="105"/>
      <c r="D618" s="105"/>
      <c r="E618" s="105"/>
      <c r="F618" s="106"/>
      <c r="G618" s="106"/>
      <c r="H618" s="17"/>
      <c r="I618" s="17"/>
      <c r="J618" s="102"/>
      <c r="K618" s="102"/>
      <c r="L618" s="101"/>
      <c r="M618" s="101"/>
      <c r="N618" s="106"/>
      <c r="O618" s="106"/>
      <c r="P618" s="102"/>
      <c r="Q618" s="17"/>
      <c r="R618" s="102"/>
      <c r="S618" s="101"/>
      <c r="T618" s="105"/>
      <c r="U618" s="105"/>
      <c r="V618" s="105"/>
      <c r="W618" s="105"/>
      <c r="X618" s="105"/>
      <c r="Y618" s="105"/>
      <c r="Z618" s="105"/>
    </row>
    <row r="619" ht="15.75" customHeight="1">
      <c r="A619" s="105"/>
      <c r="B619" s="105"/>
      <c r="C619" s="105"/>
      <c r="D619" s="105"/>
      <c r="E619" s="105"/>
      <c r="F619" s="106"/>
      <c r="G619" s="106"/>
      <c r="H619" s="17"/>
      <c r="I619" s="17"/>
      <c r="J619" s="102"/>
      <c r="K619" s="102"/>
      <c r="L619" s="101"/>
      <c r="M619" s="101"/>
      <c r="N619" s="106"/>
      <c r="O619" s="106"/>
      <c r="P619" s="102"/>
      <c r="Q619" s="17"/>
      <c r="R619" s="102"/>
      <c r="S619" s="101"/>
      <c r="T619" s="105"/>
      <c r="U619" s="105"/>
      <c r="V619" s="105"/>
      <c r="W619" s="105"/>
      <c r="X619" s="105"/>
      <c r="Y619" s="105"/>
      <c r="Z619" s="105"/>
    </row>
    <row r="620" ht="15.75" customHeight="1">
      <c r="A620" s="105"/>
      <c r="B620" s="105"/>
      <c r="C620" s="105"/>
      <c r="D620" s="105"/>
      <c r="E620" s="105"/>
      <c r="F620" s="106"/>
      <c r="G620" s="106"/>
      <c r="H620" s="17"/>
      <c r="I620" s="17"/>
      <c r="J620" s="102"/>
      <c r="K620" s="102"/>
      <c r="L620" s="101"/>
      <c r="M620" s="101"/>
      <c r="N620" s="106"/>
      <c r="O620" s="106"/>
      <c r="P620" s="102"/>
      <c r="Q620" s="17"/>
      <c r="R620" s="102"/>
      <c r="S620" s="101"/>
      <c r="T620" s="105"/>
      <c r="U620" s="105"/>
      <c r="V620" s="105"/>
      <c r="W620" s="105"/>
      <c r="X620" s="105"/>
      <c r="Y620" s="105"/>
      <c r="Z620" s="105"/>
    </row>
    <row r="621" ht="15.75" customHeight="1">
      <c r="A621" s="105"/>
      <c r="B621" s="105"/>
      <c r="C621" s="105"/>
      <c r="D621" s="105"/>
      <c r="E621" s="105"/>
      <c r="F621" s="106"/>
      <c r="G621" s="106"/>
      <c r="H621" s="17"/>
      <c r="I621" s="17"/>
      <c r="J621" s="102"/>
      <c r="K621" s="102"/>
      <c r="L621" s="101"/>
      <c r="M621" s="101"/>
      <c r="N621" s="106"/>
      <c r="O621" s="106"/>
      <c r="P621" s="102"/>
      <c r="Q621" s="17"/>
      <c r="R621" s="102"/>
      <c r="S621" s="101"/>
      <c r="T621" s="105"/>
      <c r="U621" s="105"/>
      <c r="V621" s="105"/>
      <c r="W621" s="105"/>
      <c r="X621" s="105"/>
      <c r="Y621" s="105"/>
      <c r="Z621" s="105"/>
    </row>
    <row r="622" ht="15.75" customHeight="1">
      <c r="A622" s="105"/>
      <c r="B622" s="105"/>
      <c r="C622" s="105"/>
      <c r="D622" s="105"/>
      <c r="E622" s="105"/>
      <c r="F622" s="106"/>
      <c r="G622" s="106"/>
      <c r="H622" s="17"/>
      <c r="I622" s="17"/>
      <c r="J622" s="102"/>
      <c r="K622" s="102"/>
      <c r="L622" s="101"/>
      <c r="M622" s="101"/>
      <c r="N622" s="106"/>
      <c r="O622" s="106"/>
      <c r="P622" s="102"/>
      <c r="Q622" s="17"/>
      <c r="R622" s="102"/>
      <c r="S622" s="101"/>
      <c r="T622" s="105"/>
      <c r="U622" s="105"/>
      <c r="V622" s="105"/>
      <c r="W622" s="105"/>
      <c r="X622" s="105"/>
      <c r="Y622" s="105"/>
      <c r="Z622" s="105"/>
    </row>
    <row r="623" ht="15.75" customHeight="1">
      <c r="A623" s="105"/>
      <c r="B623" s="105"/>
      <c r="C623" s="105"/>
      <c r="D623" s="105"/>
      <c r="E623" s="105"/>
      <c r="F623" s="106"/>
      <c r="G623" s="106"/>
      <c r="H623" s="17"/>
      <c r="I623" s="17"/>
      <c r="J623" s="102"/>
      <c r="K623" s="102"/>
      <c r="L623" s="101"/>
      <c r="M623" s="101"/>
      <c r="N623" s="106"/>
      <c r="O623" s="106"/>
      <c r="P623" s="102"/>
      <c r="Q623" s="17"/>
      <c r="R623" s="102"/>
      <c r="S623" s="101"/>
      <c r="T623" s="105"/>
      <c r="U623" s="105"/>
      <c r="V623" s="105"/>
      <c r="W623" s="105"/>
      <c r="X623" s="105"/>
      <c r="Y623" s="105"/>
      <c r="Z623" s="105"/>
    </row>
    <row r="624" ht="15.75" customHeight="1">
      <c r="A624" s="105"/>
      <c r="B624" s="105"/>
      <c r="C624" s="105"/>
      <c r="D624" s="105"/>
      <c r="E624" s="105"/>
      <c r="F624" s="106"/>
      <c r="G624" s="106"/>
      <c r="H624" s="17"/>
      <c r="I624" s="17"/>
      <c r="J624" s="102"/>
      <c r="K624" s="102"/>
      <c r="L624" s="101"/>
      <c r="M624" s="101"/>
      <c r="N624" s="106"/>
      <c r="O624" s="106"/>
      <c r="P624" s="102"/>
      <c r="Q624" s="17"/>
      <c r="R624" s="102"/>
      <c r="S624" s="101"/>
      <c r="T624" s="105"/>
      <c r="U624" s="105"/>
      <c r="V624" s="105"/>
      <c r="W624" s="105"/>
      <c r="X624" s="105"/>
      <c r="Y624" s="105"/>
      <c r="Z624" s="105"/>
    </row>
    <row r="625" ht="15.75" customHeight="1">
      <c r="A625" s="105"/>
      <c r="B625" s="105"/>
      <c r="C625" s="105"/>
      <c r="D625" s="105"/>
      <c r="E625" s="105"/>
      <c r="F625" s="106"/>
      <c r="G625" s="106"/>
      <c r="H625" s="17"/>
      <c r="I625" s="17"/>
      <c r="J625" s="102"/>
      <c r="K625" s="102"/>
      <c r="L625" s="101"/>
      <c r="M625" s="101"/>
      <c r="N625" s="106"/>
      <c r="O625" s="106"/>
      <c r="P625" s="102"/>
      <c r="Q625" s="17"/>
      <c r="R625" s="102"/>
      <c r="S625" s="101"/>
      <c r="T625" s="105"/>
      <c r="U625" s="105"/>
      <c r="V625" s="105"/>
      <c r="W625" s="105"/>
      <c r="X625" s="105"/>
      <c r="Y625" s="105"/>
      <c r="Z625" s="105"/>
    </row>
    <row r="626" ht="15.75" customHeight="1">
      <c r="A626" s="105"/>
      <c r="B626" s="105"/>
      <c r="C626" s="105"/>
      <c r="D626" s="105"/>
      <c r="E626" s="105"/>
      <c r="F626" s="106"/>
      <c r="G626" s="106"/>
      <c r="H626" s="17"/>
      <c r="I626" s="17"/>
      <c r="J626" s="102"/>
      <c r="K626" s="102"/>
      <c r="L626" s="101"/>
      <c r="M626" s="101"/>
      <c r="N626" s="106"/>
      <c r="O626" s="106"/>
      <c r="P626" s="102"/>
      <c r="Q626" s="17"/>
      <c r="R626" s="102"/>
      <c r="S626" s="101"/>
      <c r="T626" s="105"/>
      <c r="U626" s="105"/>
      <c r="V626" s="105"/>
      <c r="W626" s="105"/>
      <c r="X626" s="105"/>
      <c r="Y626" s="105"/>
      <c r="Z626" s="105"/>
    </row>
    <row r="627" ht="15.75" customHeight="1">
      <c r="A627" s="105"/>
      <c r="B627" s="105"/>
      <c r="C627" s="105"/>
      <c r="D627" s="105"/>
      <c r="E627" s="105"/>
      <c r="F627" s="106"/>
      <c r="G627" s="106"/>
      <c r="H627" s="17"/>
      <c r="I627" s="17"/>
      <c r="J627" s="102"/>
      <c r="K627" s="102"/>
      <c r="L627" s="101"/>
      <c r="M627" s="101"/>
      <c r="N627" s="106"/>
      <c r="O627" s="106"/>
      <c r="P627" s="102"/>
      <c r="Q627" s="17"/>
      <c r="R627" s="102"/>
      <c r="S627" s="101"/>
      <c r="T627" s="105"/>
      <c r="U627" s="105"/>
      <c r="V627" s="105"/>
      <c r="W627" s="105"/>
      <c r="X627" s="105"/>
      <c r="Y627" s="105"/>
      <c r="Z627" s="105"/>
    </row>
    <row r="628" ht="15.75" customHeight="1">
      <c r="A628" s="105"/>
      <c r="B628" s="105"/>
      <c r="C628" s="105"/>
      <c r="D628" s="105"/>
      <c r="E628" s="105"/>
      <c r="F628" s="106"/>
      <c r="G628" s="106"/>
      <c r="H628" s="17"/>
      <c r="I628" s="17"/>
      <c r="J628" s="102"/>
      <c r="K628" s="102"/>
      <c r="L628" s="101"/>
      <c r="M628" s="101"/>
      <c r="N628" s="106"/>
      <c r="O628" s="106"/>
      <c r="P628" s="102"/>
      <c r="Q628" s="17"/>
      <c r="R628" s="102"/>
      <c r="S628" s="101"/>
      <c r="T628" s="105"/>
      <c r="U628" s="105"/>
      <c r="V628" s="105"/>
      <c r="W628" s="105"/>
      <c r="X628" s="105"/>
      <c r="Y628" s="105"/>
      <c r="Z628" s="105"/>
    </row>
    <row r="629" ht="15.75" customHeight="1">
      <c r="A629" s="105"/>
      <c r="B629" s="105"/>
      <c r="C629" s="105"/>
      <c r="D629" s="105"/>
      <c r="E629" s="105"/>
      <c r="F629" s="106"/>
      <c r="G629" s="106"/>
      <c r="H629" s="17"/>
      <c r="I629" s="17"/>
      <c r="J629" s="102"/>
      <c r="K629" s="102"/>
      <c r="L629" s="101"/>
      <c r="M629" s="101"/>
      <c r="N629" s="106"/>
      <c r="O629" s="106"/>
      <c r="P629" s="102"/>
      <c r="Q629" s="17"/>
      <c r="R629" s="102"/>
      <c r="S629" s="101"/>
      <c r="T629" s="105"/>
      <c r="U629" s="105"/>
      <c r="V629" s="105"/>
      <c r="W629" s="105"/>
      <c r="X629" s="105"/>
      <c r="Y629" s="105"/>
      <c r="Z629" s="105"/>
    </row>
    <row r="630" ht="15.75" customHeight="1">
      <c r="A630" s="105"/>
      <c r="B630" s="105"/>
      <c r="C630" s="105"/>
      <c r="D630" s="105"/>
      <c r="E630" s="105"/>
      <c r="F630" s="106"/>
      <c r="G630" s="106"/>
      <c r="H630" s="17"/>
      <c r="I630" s="17"/>
      <c r="J630" s="102"/>
      <c r="K630" s="102"/>
      <c r="L630" s="101"/>
      <c r="M630" s="101"/>
      <c r="N630" s="106"/>
      <c r="O630" s="106"/>
      <c r="P630" s="102"/>
      <c r="Q630" s="17"/>
      <c r="R630" s="102"/>
      <c r="S630" s="101"/>
      <c r="T630" s="105"/>
      <c r="U630" s="105"/>
      <c r="V630" s="105"/>
      <c r="W630" s="105"/>
      <c r="X630" s="105"/>
      <c r="Y630" s="105"/>
      <c r="Z630" s="105"/>
    </row>
    <row r="631" ht="15.75" customHeight="1">
      <c r="A631" s="105"/>
      <c r="B631" s="105"/>
      <c r="C631" s="105"/>
      <c r="D631" s="105"/>
      <c r="E631" s="105"/>
      <c r="F631" s="106"/>
      <c r="G631" s="106"/>
      <c r="H631" s="17"/>
      <c r="I631" s="17"/>
      <c r="J631" s="102"/>
      <c r="K631" s="102"/>
      <c r="L631" s="101"/>
      <c r="M631" s="101"/>
      <c r="N631" s="106"/>
      <c r="O631" s="106"/>
      <c r="P631" s="102"/>
      <c r="Q631" s="17"/>
      <c r="R631" s="102"/>
      <c r="S631" s="101"/>
      <c r="T631" s="105"/>
      <c r="U631" s="105"/>
      <c r="V631" s="105"/>
      <c r="W631" s="105"/>
      <c r="X631" s="105"/>
      <c r="Y631" s="105"/>
      <c r="Z631" s="105"/>
    </row>
    <row r="632" ht="15.75" customHeight="1">
      <c r="A632" s="105"/>
      <c r="B632" s="105"/>
      <c r="C632" s="105"/>
      <c r="D632" s="105"/>
      <c r="E632" s="105"/>
      <c r="F632" s="106"/>
      <c r="G632" s="106"/>
      <c r="H632" s="17"/>
      <c r="I632" s="17"/>
      <c r="J632" s="102"/>
      <c r="K632" s="102"/>
      <c r="L632" s="101"/>
      <c r="M632" s="101"/>
      <c r="N632" s="106"/>
      <c r="O632" s="106"/>
      <c r="P632" s="102"/>
      <c r="Q632" s="17"/>
      <c r="R632" s="102"/>
      <c r="S632" s="101"/>
      <c r="T632" s="105"/>
      <c r="U632" s="105"/>
      <c r="V632" s="105"/>
      <c r="W632" s="105"/>
      <c r="X632" s="105"/>
      <c r="Y632" s="105"/>
      <c r="Z632" s="105"/>
    </row>
    <row r="633" ht="15.75" customHeight="1">
      <c r="A633" s="105"/>
      <c r="B633" s="105"/>
      <c r="C633" s="105"/>
      <c r="D633" s="105"/>
      <c r="E633" s="105"/>
      <c r="F633" s="106"/>
      <c r="G633" s="106"/>
      <c r="H633" s="17"/>
      <c r="I633" s="17"/>
      <c r="J633" s="102"/>
      <c r="K633" s="102"/>
      <c r="L633" s="101"/>
      <c r="M633" s="101"/>
      <c r="N633" s="106"/>
      <c r="O633" s="106"/>
      <c r="P633" s="102"/>
      <c r="Q633" s="17"/>
      <c r="R633" s="102"/>
      <c r="S633" s="101"/>
      <c r="T633" s="105"/>
      <c r="U633" s="105"/>
      <c r="V633" s="105"/>
      <c r="W633" s="105"/>
      <c r="X633" s="105"/>
      <c r="Y633" s="105"/>
      <c r="Z633" s="105"/>
    </row>
    <row r="634" ht="15.75" customHeight="1">
      <c r="A634" s="105"/>
      <c r="B634" s="105"/>
      <c r="C634" s="105"/>
      <c r="D634" s="105"/>
      <c r="E634" s="105"/>
      <c r="F634" s="106"/>
      <c r="G634" s="106"/>
      <c r="H634" s="17"/>
      <c r="I634" s="17"/>
      <c r="J634" s="102"/>
      <c r="K634" s="102"/>
      <c r="L634" s="101"/>
      <c r="M634" s="101"/>
      <c r="N634" s="106"/>
      <c r="O634" s="106"/>
      <c r="P634" s="102"/>
      <c r="Q634" s="17"/>
      <c r="R634" s="102"/>
      <c r="S634" s="101"/>
      <c r="T634" s="105"/>
      <c r="U634" s="105"/>
      <c r="V634" s="105"/>
      <c r="W634" s="105"/>
      <c r="X634" s="105"/>
      <c r="Y634" s="105"/>
      <c r="Z634" s="105"/>
    </row>
    <row r="635" ht="15.75" customHeight="1">
      <c r="A635" s="105"/>
      <c r="B635" s="105"/>
      <c r="C635" s="105"/>
      <c r="D635" s="105"/>
      <c r="E635" s="105"/>
      <c r="F635" s="106"/>
      <c r="G635" s="106"/>
      <c r="H635" s="17"/>
      <c r="I635" s="17"/>
      <c r="J635" s="102"/>
      <c r="K635" s="102"/>
      <c r="L635" s="101"/>
      <c r="M635" s="101"/>
      <c r="N635" s="106"/>
      <c r="O635" s="106"/>
      <c r="P635" s="102"/>
      <c r="Q635" s="17"/>
      <c r="R635" s="102"/>
      <c r="S635" s="101"/>
      <c r="T635" s="105"/>
      <c r="U635" s="105"/>
      <c r="V635" s="105"/>
      <c r="W635" s="105"/>
      <c r="X635" s="105"/>
      <c r="Y635" s="105"/>
      <c r="Z635" s="105"/>
    </row>
    <row r="636" ht="15.75" customHeight="1">
      <c r="A636" s="105"/>
      <c r="B636" s="105"/>
      <c r="C636" s="105"/>
      <c r="D636" s="105"/>
      <c r="E636" s="105"/>
      <c r="F636" s="106"/>
      <c r="G636" s="106"/>
      <c r="H636" s="17"/>
      <c r="I636" s="17"/>
      <c r="J636" s="102"/>
      <c r="K636" s="102"/>
      <c r="L636" s="101"/>
      <c r="M636" s="101"/>
      <c r="N636" s="106"/>
      <c r="O636" s="106"/>
      <c r="P636" s="102"/>
      <c r="Q636" s="17"/>
      <c r="R636" s="102"/>
      <c r="S636" s="101"/>
      <c r="T636" s="105"/>
      <c r="U636" s="105"/>
      <c r="V636" s="105"/>
      <c r="W636" s="105"/>
      <c r="X636" s="105"/>
      <c r="Y636" s="105"/>
      <c r="Z636" s="105"/>
    </row>
    <row r="637" ht="15.75" customHeight="1">
      <c r="A637" s="105"/>
      <c r="B637" s="105"/>
      <c r="C637" s="105"/>
      <c r="D637" s="105"/>
      <c r="E637" s="105"/>
      <c r="F637" s="106"/>
      <c r="G637" s="106"/>
      <c r="H637" s="17"/>
      <c r="I637" s="17"/>
      <c r="J637" s="102"/>
      <c r="K637" s="102"/>
      <c r="L637" s="101"/>
      <c r="M637" s="101"/>
      <c r="N637" s="106"/>
      <c r="O637" s="106"/>
      <c r="P637" s="102"/>
      <c r="Q637" s="17"/>
      <c r="R637" s="102"/>
      <c r="S637" s="101"/>
      <c r="T637" s="105"/>
      <c r="U637" s="105"/>
      <c r="V637" s="105"/>
      <c r="W637" s="105"/>
      <c r="X637" s="105"/>
      <c r="Y637" s="105"/>
      <c r="Z637" s="105"/>
    </row>
    <row r="638" ht="15.75" customHeight="1">
      <c r="A638" s="105"/>
      <c r="B638" s="105"/>
      <c r="C638" s="105"/>
      <c r="D638" s="105"/>
      <c r="E638" s="105"/>
      <c r="F638" s="106"/>
      <c r="G638" s="106"/>
      <c r="H638" s="17"/>
      <c r="I638" s="17"/>
      <c r="J638" s="102"/>
      <c r="K638" s="102"/>
      <c r="L638" s="101"/>
      <c r="M638" s="101"/>
      <c r="N638" s="106"/>
      <c r="O638" s="106"/>
      <c r="P638" s="102"/>
      <c r="Q638" s="17"/>
      <c r="R638" s="102"/>
      <c r="S638" s="101"/>
      <c r="T638" s="105"/>
      <c r="U638" s="105"/>
      <c r="V638" s="105"/>
      <c r="W638" s="105"/>
      <c r="X638" s="105"/>
      <c r="Y638" s="105"/>
      <c r="Z638" s="105"/>
    </row>
    <row r="639" ht="15.75" customHeight="1">
      <c r="A639" s="105"/>
      <c r="B639" s="105"/>
      <c r="C639" s="105"/>
      <c r="D639" s="105"/>
      <c r="E639" s="105"/>
      <c r="F639" s="106"/>
      <c r="G639" s="106"/>
      <c r="H639" s="17"/>
      <c r="I639" s="17"/>
      <c r="J639" s="102"/>
      <c r="K639" s="102"/>
      <c r="L639" s="101"/>
      <c r="M639" s="101"/>
      <c r="N639" s="106"/>
      <c r="O639" s="106"/>
      <c r="P639" s="102"/>
      <c r="Q639" s="17"/>
      <c r="R639" s="102"/>
      <c r="S639" s="101"/>
      <c r="T639" s="105"/>
      <c r="U639" s="105"/>
      <c r="V639" s="105"/>
      <c r="W639" s="105"/>
      <c r="X639" s="105"/>
      <c r="Y639" s="105"/>
      <c r="Z639" s="105"/>
    </row>
    <row r="640" ht="15.75" customHeight="1">
      <c r="A640" s="105"/>
      <c r="B640" s="105"/>
      <c r="C640" s="105"/>
      <c r="D640" s="105"/>
      <c r="E640" s="105"/>
      <c r="F640" s="106"/>
      <c r="G640" s="106"/>
      <c r="H640" s="17"/>
      <c r="I640" s="17"/>
      <c r="J640" s="102"/>
      <c r="K640" s="102"/>
      <c r="L640" s="101"/>
      <c r="M640" s="101"/>
      <c r="N640" s="106"/>
      <c r="O640" s="106"/>
      <c r="P640" s="102"/>
      <c r="Q640" s="17"/>
      <c r="R640" s="102"/>
      <c r="S640" s="101"/>
      <c r="T640" s="105"/>
      <c r="U640" s="105"/>
      <c r="V640" s="105"/>
      <c r="W640" s="105"/>
      <c r="X640" s="105"/>
      <c r="Y640" s="105"/>
      <c r="Z640" s="105"/>
    </row>
    <row r="641" ht="15.75" customHeight="1">
      <c r="A641" s="105"/>
      <c r="B641" s="105"/>
      <c r="C641" s="105"/>
      <c r="D641" s="105"/>
      <c r="E641" s="105"/>
      <c r="F641" s="106"/>
      <c r="G641" s="106"/>
      <c r="H641" s="17"/>
      <c r="I641" s="17"/>
      <c r="J641" s="102"/>
      <c r="K641" s="102"/>
      <c r="L641" s="101"/>
      <c r="M641" s="101"/>
      <c r="N641" s="106"/>
      <c r="O641" s="106"/>
      <c r="P641" s="102"/>
      <c r="Q641" s="17"/>
      <c r="R641" s="102"/>
      <c r="S641" s="101"/>
      <c r="T641" s="105"/>
      <c r="U641" s="105"/>
      <c r="V641" s="105"/>
      <c r="W641" s="105"/>
      <c r="X641" s="105"/>
      <c r="Y641" s="105"/>
      <c r="Z641" s="105"/>
    </row>
    <row r="642" ht="15.75" customHeight="1">
      <c r="A642" s="105"/>
      <c r="B642" s="105"/>
      <c r="C642" s="105"/>
      <c r="D642" s="105"/>
      <c r="E642" s="105"/>
      <c r="F642" s="106"/>
      <c r="G642" s="106"/>
      <c r="H642" s="17"/>
      <c r="I642" s="17"/>
      <c r="J642" s="102"/>
      <c r="K642" s="102"/>
      <c r="L642" s="101"/>
      <c r="M642" s="101"/>
      <c r="N642" s="106"/>
      <c r="O642" s="106"/>
      <c r="P642" s="102"/>
      <c r="Q642" s="17"/>
      <c r="R642" s="102"/>
      <c r="S642" s="101"/>
      <c r="T642" s="105"/>
      <c r="U642" s="105"/>
      <c r="V642" s="105"/>
      <c r="W642" s="105"/>
      <c r="X642" s="105"/>
      <c r="Y642" s="105"/>
      <c r="Z642" s="105"/>
    </row>
    <row r="643" ht="15.75" customHeight="1">
      <c r="A643" s="105"/>
      <c r="B643" s="105"/>
      <c r="C643" s="105"/>
      <c r="D643" s="105"/>
      <c r="E643" s="105"/>
      <c r="F643" s="106"/>
      <c r="G643" s="106"/>
      <c r="H643" s="17"/>
      <c r="I643" s="17"/>
      <c r="J643" s="102"/>
      <c r="K643" s="102"/>
      <c r="L643" s="101"/>
      <c r="M643" s="101"/>
      <c r="N643" s="106"/>
      <c r="O643" s="106"/>
      <c r="P643" s="102"/>
      <c r="Q643" s="17"/>
      <c r="R643" s="102"/>
      <c r="S643" s="101"/>
      <c r="T643" s="105"/>
      <c r="U643" s="105"/>
      <c r="V643" s="105"/>
      <c r="W643" s="105"/>
      <c r="X643" s="105"/>
      <c r="Y643" s="105"/>
      <c r="Z643" s="105"/>
    </row>
    <row r="644" ht="15.75" customHeight="1">
      <c r="A644" s="105"/>
      <c r="B644" s="105"/>
      <c r="C644" s="105"/>
      <c r="D644" s="105"/>
      <c r="E644" s="105"/>
      <c r="F644" s="106"/>
      <c r="G644" s="106"/>
      <c r="H644" s="17"/>
      <c r="I644" s="17"/>
      <c r="J644" s="102"/>
      <c r="K644" s="102"/>
      <c r="L644" s="101"/>
      <c r="M644" s="101"/>
      <c r="N644" s="106"/>
      <c r="O644" s="106"/>
      <c r="P644" s="102"/>
      <c r="Q644" s="17"/>
      <c r="R644" s="102"/>
      <c r="S644" s="101"/>
      <c r="T644" s="105"/>
      <c r="U644" s="105"/>
      <c r="V644" s="105"/>
      <c r="W644" s="105"/>
      <c r="X644" s="105"/>
      <c r="Y644" s="105"/>
      <c r="Z644" s="105"/>
    </row>
    <row r="645" ht="15.75" customHeight="1">
      <c r="A645" s="105"/>
      <c r="B645" s="105"/>
      <c r="C645" s="105"/>
      <c r="D645" s="105"/>
      <c r="E645" s="105"/>
      <c r="F645" s="106"/>
      <c r="G645" s="106"/>
      <c r="H645" s="17"/>
      <c r="I645" s="17"/>
      <c r="J645" s="102"/>
      <c r="K645" s="102"/>
      <c r="L645" s="101"/>
      <c r="M645" s="101"/>
      <c r="N645" s="106"/>
      <c r="O645" s="106"/>
      <c r="P645" s="102"/>
      <c r="Q645" s="17"/>
      <c r="R645" s="102"/>
      <c r="S645" s="101"/>
      <c r="T645" s="105"/>
      <c r="U645" s="105"/>
      <c r="V645" s="105"/>
      <c r="W645" s="105"/>
      <c r="X645" s="105"/>
      <c r="Y645" s="105"/>
      <c r="Z645" s="105"/>
    </row>
    <row r="646" ht="15.75" customHeight="1">
      <c r="A646" s="105"/>
      <c r="B646" s="105"/>
      <c r="C646" s="105"/>
      <c r="D646" s="105"/>
      <c r="E646" s="105"/>
      <c r="F646" s="106"/>
      <c r="G646" s="106"/>
      <c r="H646" s="17"/>
      <c r="I646" s="17"/>
      <c r="J646" s="102"/>
      <c r="K646" s="102"/>
      <c r="L646" s="101"/>
      <c r="M646" s="101"/>
      <c r="N646" s="106"/>
      <c r="O646" s="106"/>
      <c r="P646" s="102"/>
      <c r="Q646" s="17"/>
      <c r="R646" s="102"/>
      <c r="S646" s="101"/>
      <c r="T646" s="105"/>
      <c r="U646" s="105"/>
      <c r="V646" s="105"/>
      <c r="W646" s="105"/>
      <c r="X646" s="105"/>
      <c r="Y646" s="105"/>
      <c r="Z646" s="105"/>
    </row>
    <row r="647" ht="15.75" customHeight="1">
      <c r="A647" s="105"/>
      <c r="B647" s="105"/>
      <c r="C647" s="105"/>
      <c r="D647" s="105"/>
      <c r="E647" s="105"/>
      <c r="F647" s="106"/>
      <c r="G647" s="106"/>
      <c r="H647" s="17"/>
      <c r="I647" s="17"/>
      <c r="J647" s="102"/>
      <c r="K647" s="102"/>
      <c r="L647" s="101"/>
      <c r="M647" s="101"/>
      <c r="N647" s="106"/>
      <c r="O647" s="106"/>
      <c r="P647" s="102"/>
      <c r="Q647" s="17"/>
      <c r="R647" s="102"/>
      <c r="S647" s="101"/>
      <c r="T647" s="105"/>
      <c r="U647" s="105"/>
      <c r="V647" s="105"/>
      <c r="W647" s="105"/>
      <c r="X647" s="105"/>
      <c r="Y647" s="105"/>
      <c r="Z647" s="105"/>
    </row>
    <row r="648" ht="15.75" customHeight="1">
      <c r="A648" s="105"/>
      <c r="B648" s="105"/>
      <c r="C648" s="105"/>
      <c r="D648" s="105"/>
      <c r="E648" s="105"/>
      <c r="F648" s="106"/>
      <c r="G648" s="106"/>
      <c r="H648" s="17"/>
      <c r="I648" s="17"/>
      <c r="J648" s="102"/>
      <c r="K648" s="102"/>
      <c r="L648" s="101"/>
      <c r="M648" s="101"/>
      <c r="N648" s="106"/>
      <c r="O648" s="106"/>
      <c r="P648" s="102"/>
      <c r="Q648" s="17"/>
      <c r="R648" s="102"/>
      <c r="S648" s="101"/>
      <c r="T648" s="105"/>
      <c r="U648" s="105"/>
      <c r="V648" s="105"/>
      <c r="W648" s="105"/>
      <c r="X648" s="105"/>
      <c r="Y648" s="105"/>
      <c r="Z648" s="105"/>
    </row>
    <row r="649" ht="15.75" customHeight="1">
      <c r="A649" s="105"/>
      <c r="B649" s="105"/>
      <c r="C649" s="105"/>
      <c r="D649" s="105"/>
      <c r="E649" s="105"/>
      <c r="F649" s="106"/>
      <c r="G649" s="106"/>
      <c r="H649" s="17"/>
      <c r="I649" s="17"/>
      <c r="J649" s="102"/>
      <c r="K649" s="102"/>
      <c r="L649" s="101"/>
      <c r="M649" s="101"/>
      <c r="N649" s="106"/>
      <c r="O649" s="106"/>
      <c r="P649" s="102"/>
      <c r="Q649" s="17"/>
      <c r="R649" s="102"/>
      <c r="S649" s="101"/>
      <c r="T649" s="105"/>
      <c r="U649" s="105"/>
      <c r="V649" s="105"/>
      <c r="W649" s="105"/>
      <c r="X649" s="105"/>
      <c r="Y649" s="105"/>
      <c r="Z649" s="105"/>
    </row>
    <row r="650" ht="15.75" customHeight="1">
      <c r="A650" s="105"/>
      <c r="B650" s="105"/>
      <c r="C650" s="105"/>
      <c r="D650" s="105"/>
      <c r="E650" s="105"/>
      <c r="F650" s="106"/>
      <c r="G650" s="106"/>
      <c r="H650" s="17"/>
      <c r="I650" s="17"/>
      <c r="J650" s="102"/>
      <c r="K650" s="102"/>
      <c r="L650" s="101"/>
      <c r="M650" s="101"/>
      <c r="N650" s="106"/>
      <c r="O650" s="106"/>
      <c r="P650" s="102"/>
      <c r="Q650" s="17"/>
      <c r="R650" s="102"/>
      <c r="S650" s="101"/>
      <c r="T650" s="105"/>
      <c r="U650" s="105"/>
      <c r="V650" s="105"/>
      <c r="W650" s="105"/>
      <c r="X650" s="105"/>
      <c r="Y650" s="105"/>
      <c r="Z650" s="105"/>
    </row>
    <row r="651" ht="15.75" customHeight="1">
      <c r="A651" s="105"/>
      <c r="B651" s="105"/>
      <c r="C651" s="105"/>
      <c r="D651" s="105"/>
      <c r="E651" s="105"/>
      <c r="F651" s="106"/>
      <c r="G651" s="106"/>
      <c r="H651" s="17"/>
      <c r="I651" s="17"/>
      <c r="J651" s="102"/>
      <c r="K651" s="102"/>
      <c r="L651" s="101"/>
      <c r="M651" s="101"/>
      <c r="N651" s="106"/>
      <c r="O651" s="106"/>
      <c r="P651" s="102"/>
      <c r="Q651" s="17"/>
      <c r="R651" s="102"/>
      <c r="S651" s="101"/>
      <c r="T651" s="105"/>
      <c r="U651" s="105"/>
      <c r="V651" s="105"/>
      <c r="W651" s="105"/>
      <c r="X651" s="105"/>
      <c r="Y651" s="105"/>
      <c r="Z651" s="105"/>
    </row>
    <row r="652" ht="15.75" customHeight="1">
      <c r="A652" s="105"/>
      <c r="B652" s="105"/>
      <c r="C652" s="105"/>
      <c r="D652" s="105"/>
      <c r="E652" s="105"/>
      <c r="F652" s="106"/>
      <c r="G652" s="106"/>
      <c r="H652" s="17"/>
      <c r="I652" s="17"/>
      <c r="J652" s="102"/>
      <c r="K652" s="102"/>
      <c r="L652" s="101"/>
      <c r="M652" s="101"/>
      <c r="N652" s="106"/>
      <c r="O652" s="106"/>
      <c r="P652" s="102"/>
      <c r="Q652" s="17"/>
      <c r="R652" s="102"/>
      <c r="S652" s="101"/>
      <c r="T652" s="105"/>
      <c r="U652" s="105"/>
      <c r="V652" s="105"/>
      <c r="W652" s="105"/>
      <c r="X652" s="105"/>
      <c r="Y652" s="105"/>
      <c r="Z652" s="105"/>
    </row>
    <row r="653" ht="15.75" customHeight="1">
      <c r="A653" s="105"/>
      <c r="B653" s="105"/>
      <c r="C653" s="105"/>
      <c r="D653" s="105"/>
      <c r="E653" s="105"/>
      <c r="F653" s="106"/>
      <c r="G653" s="106"/>
      <c r="H653" s="17"/>
      <c r="I653" s="17"/>
      <c r="J653" s="102"/>
      <c r="K653" s="102"/>
      <c r="L653" s="101"/>
      <c r="M653" s="101"/>
      <c r="N653" s="106"/>
      <c r="O653" s="106"/>
      <c r="P653" s="102"/>
      <c r="Q653" s="17"/>
      <c r="R653" s="102"/>
      <c r="S653" s="101"/>
      <c r="T653" s="105"/>
      <c r="U653" s="105"/>
      <c r="V653" s="105"/>
      <c r="W653" s="105"/>
      <c r="X653" s="105"/>
      <c r="Y653" s="105"/>
      <c r="Z653" s="105"/>
    </row>
    <row r="654" ht="15.75" customHeight="1">
      <c r="A654" s="105"/>
      <c r="B654" s="105"/>
      <c r="C654" s="105"/>
      <c r="D654" s="105"/>
      <c r="E654" s="105"/>
      <c r="F654" s="106"/>
      <c r="G654" s="106"/>
      <c r="H654" s="17"/>
      <c r="I654" s="17"/>
      <c r="J654" s="102"/>
      <c r="K654" s="102"/>
      <c r="L654" s="101"/>
      <c r="M654" s="101"/>
      <c r="N654" s="106"/>
      <c r="O654" s="106"/>
      <c r="P654" s="102"/>
      <c r="Q654" s="17"/>
      <c r="R654" s="102"/>
      <c r="S654" s="101"/>
      <c r="T654" s="105"/>
      <c r="U654" s="105"/>
      <c r="V654" s="105"/>
      <c r="W654" s="105"/>
      <c r="X654" s="105"/>
      <c r="Y654" s="105"/>
      <c r="Z654" s="105"/>
    </row>
    <row r="655" ht="15.75" customHeight="1">
      <c r="A655" s="105"/>
      <c r="B655" s="105"/>
      <c r="C655" s="105"/>
      <c r="D655" s="105"/>
      <c r="E655" s="105"/>
      <c r="F655" s="106"/>
      <c r="G655" s="106"/>
      <c r="H655" s="17"/>
      <c r="I655" s="17"/>
      <c r="J655" s="102"/>
      <c r="K655" s="102"/>
      <c r="L655" s="101"/>
      <c r="M655" s="101"/>
      <c r="N655" s="106"/>
      <c r="O655" s="106"/>
      <c r="P655" s="102"/>
      <c r="Q655" s="17"/>
      <c r="R655" s="102"/>
      <c r="S655" s="101"/>
      <c r="T655" s="105"/>
      <c r="U655" s="105"/>
      <c r="V655" s="105"/>
      <c r="W655" s="105"/>
      <c r="X655" s="105"/>
      <c r="Y655" s="105"/>
      <c r="Z655" s="105"/>
    </row>
    <row r="656" ht="15.75" customHeight="1">
      <c r="A656" s="105"/>
      <c r="B656" s="105"/>
      <c r="C656" s="105"/>
      <c r="D656" s="105"/>
      <c r="E656" s="105"/>
      <c r="F656" s="106"/>
      <c r="G656" s="106"/>
      <c r="H656" s="17"/>
      <c r="I656" s="17"/>
      <c r="J656" s="102"/>
      <c r="K656" s="102"/>
      <c r="L656" s="101"/>
      <c r="M656" s="101"/>
      <c r="N656" s="106"/>
      <c r="O656" s="106"/>
      <c r="P656" s="102"/>
      <c r="Q656" s="17"/>
      <c r="R656" s="102"/>
      <c r="S656" s="101"/>
      <c r="T656" s="105"/>
      <c r="U656" s="105"/>
      <c r="V656" s="105"/>
      <c r="W656" s="105"/>
      <c r="X656" s="105"/>
      <c r="Y656" s="105"/>
      <c r="Z656" s="105"/>
    </row>
    <row r="657" ht="15.75" customHeight="1">
      <c r="A657" s="105"/>
      <c r="B657" s="105"/>
      <c r="C657" s="105"/>
      <c r="D657" s="105"/>
      <c r="E657" s="105"/>
      <c r="F657" s="106"/>
      <c r="G657" s="106"/>
      <c r="H657" s="17"/>
      <c r="I657" s="17"/>
      <c r="J657" s="102"/>
      <c r="K657" s="102"/>
      <c r="L657" s="101"/>
      <c r="M657" s="101"/>
      <c r="N657" s="106"/>
      <c r="O657" s="106"/>
      <c r="P657" s="102"/>
      <c r="Q657" s="17"/>
      <c r="R657" s="102"/>
      <c r="S657" s="101"/>
      <c r="T657" s="105"/>
      <c r="U657" s="105"/>
      <c r="V657" s="105"/>
      <c r="W657" s="105"/>
      <c r="X657" s="105"/>
      <c r="Y657" s="105"/>
      <c r="Z657" s="105"/>
    </row>
    <row r="658" ht="15.75" customHeight="1">
      <c r="A658" s="105"/>
      <c r="B658" s="105"/>
      <c r="C658" s="105"/>
      <c r="D658" s="105"/>
      <c r="E658" s="105"/>
      <c r="F658" s="106"/>
      <c r="G658" s="106"/>
      <c r="H658" s="17"/>
      <c r="I658" s="17"/>
      <c r="J658" s="102"/>
      <c r="K658" s="102"/>
      <c r="L658" s="101"/>
      <c r="M658" s="101"/>
      <c r="N658" s="106"/>
      <c r="O658" s="106"/>
      <c r="P658" s="102"/>
      <c r="Q658" s="17"/>
      <c r="R658" s="102"/>
      <c r="S658" s="101"/>
      <c r="T658" s="105"/>
      <c r="U658" s="105"/>
      <c r="V658" s="105"/>
      <c r="W658" s="105"/>
      <c r="X658" s="105"/>
      <c r="Y658" s="105"/>
      <c r="Z658" s="105"/>
    </row>
    <row r="659" ht="15.75" customHeight="1">
      <c r="A659" s="105"/>
      <c r="B659" s="105"/>
      <c r="C659" s="105"/>
      <c r="D659" s="105"/>
      <c r="E659" s="105"/>
      <c r="F659" s="106"/>
      <c r="G659" s="106"/>
      <c r="H659" s="17"/>
      <c r="I659" s="17"/>
      <c r="J659" s="102"/>
      <c r="K659" s="102"/>
      <c r="L659" s="101"/>
      <c r="M659" s="101"/>
      <c r="N659" s="106"/>
      <c r="O659" s="106"/>
      <c r="P659" s="102"/>
      <c r="Q659" s="17"/>
      <c r="R659" s="102"/>
      <c r="S659" s="101"/>
      <c r="T659" s="105"/>
      <c r="U659" s="105"/>
      <c r="V659" s="105"/>
      <c r="W659" s="105"/>
      <c r="X659" s="105"/>
      <c r="Y659" s="105"/>
      <c r="Z659" s="105"/>
    </row>
    <row r="660" ht="15.75" customHeight="1">
      <c r="A660" s="105"/>
      <c r="B660" s="105"/>
      <c r="C660" s="105"/>
      <c r="D660" s="105"/>
      <c r="E660" s="105"/>
      <c r="F660" s="106"/>
      <c r="G660" s="106"/>
      <c r="H660" s="17"/>
      <c r="I660" s="17"/>
      <c r="J660" s="102"/>
      <c r="K660" s="102"/>
      <c r="L660" s="101"/>
      <c r="M660" s="101"/>
      <c r="N660" s="106"/>
      <c r="O660" s="106"/>
      <c r="P660" s="102"/>
      <c r="Q660" s="17"/>
      <c r="R660" s="102"/>
      <c r="S660" s="101"/>
      <c r="T660" s="105"/>
      <c r="U660" s="105"/>
      <c r="V660" s="105"/>
      <c r="W660" s="105"/>
      <c r="X660" s="105"/>
      <c r="Y660" s="105"/>
      <c r="Z660" s="105"/>
    </row>
    <row r="661" ht="15.75" customHeight="1">
      <c r="A661" s="105"/>
      <c r="B661" s="105"/>
      <c r="C661" s="105"/>
      <c r="D661" s="105"/>
      <c r="E661" s="105"/>
      <c r="F661" s="106"/>
      <c r="G661" s="106"/>
      <c r="H661" s="17"/>
      <c r="I661" s="17"/>
      <c r="J661" s="102"/>
      <c r="K661" s="102"/>
      <c r="L661" s="101"/>
      <c r="M661" s="101"/>
      <c r="N661" s="106"/>
      <c r="O661" s="106"/>
      <c r="P661" s="102"/>
      <c r="Q661" s="17"/>
      <c r="R661" s="102"/>
      <c r="S661" s="101"/>
      <c r="T661" s="105"/>
      <c r="U661" s="105"/>
      <c r="V661" s="105"/>
      <c r="W661" s="105"/>
      <c r="X661" s="105"/>
      <c r="Y661" s="105"/>
      <c r="Z661" s="105"/>
    </row>
    <row r="662" ht="15.75" customHeight="1">
      <c r="A662" s="105"/>
      <c r="B662" s="105"/>
      <c r="C662" s="105"/>
      <c r="D662" s="105"/>
      <c r="E662" s="105"/>
      <c r="F662" s="106"/>
      <c r="G662" s="106"/>
      <c r="H662" s="17"/>
      <c r="I662" s="17"/>
      <c r="J662" s="102"/>
      <c r="K662" s="102"/>
      <c r="L662" s="101"/>
      <c r="M662" s="101"/>
      <c r="N662" s="106"/>
      <c r="O662" s="106"/>
      <c r="P662" s="102"/>
      <c r="Q662" s="17"/>
      <c r="R662" s="102"/>
      <c r="S662" s="101"/>
      <c r="T662" s="105"/>
      <c r="U662" s="105"/>
      <c r="V662" s="105"/>
      <c r="W662" s="105"/>
      <c r="X662" s="105"/>
      <c r="Y662" s="105"/>
      <c r="Z662" s="105"/>
    </row>
    <row r="663" ht="15.75" customHeight="1">
      <c r="A663" s="105"/>
      <c r="B663" s="105"/>
      <c r="C663" s="105"/>
      <c r="D663" s="105"/>
      <c r="E663" s="105"/>
      <c r="F663" s="106"/>
      <c r="G663" s="106"/>
      <c r="H663" s="17"/>
      <c r="I663" s="17"/>
      <c r="J663" s="102"/>
      <c r="K663" s="102"/>
      <c r="L663" s="101"/>
      <c r="M663" s="101"/>
      <c r="N663" s="106"/>
      <c r="O663" s="106"/>
      <c r="P663" s="102"/>
      <c r="Q663" s="17"/>
      <c r="R663" s="102"/>
      <c r="S663" s="101"/>
      <c r="T663" s="105"/>
      <c r="U663" s="105"/>
      <c r="V663" s="105"/>
      <c r="W663" s="105"/>
      <c r="X663" s="105"/>
      <c r="Y663" s="105"/>
      <c r="Z663" s="105"/>
    </row>
    <row r="664" ht="15.75" customHeight="1">
      <c r="A664" s="105"/>
      <c r="B664" s="105"/>
      <c r="C664" s="105"/>
      <c r="D664" s="105"/>
      <c r="E664" s="105"/>
      <c r="F664" s="106"/>
      <c r="G664" s="106"/>
      <c r="H664" s="17"/>
      <c r="I664" s="17"/>
      <c r="J664" s="102"/>
      <c r="K664" s="102"/>
      <c r="L664" s="101"/>
      <c r="M664" s="101"/>
      <c r="N664" s="106"/>
      <c r="O664" s="106"/>
      <c r="P664" s="102"/>
      <c r="Q664" s="17"/>
      <c r="R664" s="102"/>
      <c r="S664" s="101"/>
      <c r="T664" s="105"/>
      <c r="U664" s="105"/>
      <c r="V664" s="105"/>
      <c r="W664" s="105"/>
      <c r="X664" s="105"/>
      <c r="Y664" s="105"/>
      <c r="Z664" s="105"/>
    </row>
    <row r="665" ht="15.75" customHeight="1">
      <c r="A665" s="105"/>
      <c r="B665" s="105"/>
      <c r="C665" s="105"/>
      <c r="D665" s="105"/>
      <c r="E665" s="105"/>
      <c r="F665" s="106"/>
      <c r="G665" s="106"/>
      <c r="H665" s="17"/>
      <c r="I665" s="17"/>
      <c r="J665" s="102"/>
      <c r="K665" s="102"/>
      <c r="L665" s="101"/>
      <c r="M665" s="101"/>
      <c r="N665" s="106"/>
      <c r="O665" s="106"/>
      <c r="P665" s="102"/>
      <c r="Q665" s="17"/>
      <c r="R665" s="102"/>
      <c r="S665" s="101"/>
      <c r="T665" s="105"/>
      <c r="U665" s="105"/>
      <c r="V665" s="105"/>
      <c r="W665" s="105"/>
      <c r="X665" s="105"/>
      <c r="Y665" s="105"/>
      <c r="Z665" s="105"/>
    </row>
    <row r="666" ht="15.75" customHeight="1">
      <c r="A666" s="105"/>
      <c r="B666" s="105"/>
      <c r="C666" s="105"/>
      <c r="D666" s="105"/>
      <c r="E666" s="105"/>
      <c r="F666" s="106"/>
      <c r="G666" s="106"/>
      <c r="H666" s="17"/>
      <c r="I666" s="17"/>
      <c r="J666" s="102"/>
      <c r="K666" s="102"/>
      <c r="L666" s="101"/>
      <c r="M666" s="101"/>
      <c r="N666" s="106"/>
      <c r="O666" s="106"/>
      <c r="P666" s="102"/>
      <c r="Q666" s="17"/>
      <c r="R666" s="102"/>
      <c r="S666" s="101"/>
      <c r="T666" s="105"/>
      <c r="U666" s="105"/>
      <c r="V666" s="105"/>
      <c r="W666" s="105"/>
      <c r="X666" s="105"/>
      <c r="Y666" s="105"/>
      <c r="Z666" s="105"/>
    </row>
    <row r="667" ht="15.75" customHeight="1">
      <c r="A667" s="105"/>
      <c r="B667" s="105"/>
      <c r="C667" s="105"/>
      <c r="D667" s="105"/>
      <c r="E667" s="105"/>
      <c r="F667" s="106"/>
      <c r="G667" s="106"/>
      <c r="H667" s="17"/>
      <c r="I667" s="17"/>
      <c r="J667" s="102"/>
      <c r="K667" s="102"/>
      <c r="L667" s="101"/>
      <c r="M667" s="101"/>
      <c r="N667" s="106"/>
      <c r="O667" s="106"/>
      <c r="P667" s="102"/>
      <c r="Q667" s="17"/>
      <c r="R667" s="102"/>
      <c r="S667" s="101"/>
      <c r="T667" s="105"/>
      <c r="U667" s="105"/>
      <c r="V667" s="105"/>
      <c r="W667" s="105"/>
      <c r="X667" s="105"/>
      <c r="Y667" s="105"/>
      <c r="Z667" s="105"/>
    </row>
    <row r="668" ht="15.75" customHeight="1">
      <c r="A668" s="105"/>
      <c r="B668" s="105"/>
      <c r="C668" s="105"/>
      <c r="D668" s="105"/>
      <c r="E668" s="105"/>
      <c r="F668" s="106"/>
      <c r="G668" s="106"/>
      <c r="H668" s="17"/>
      <c r="I668" s="17"/>
      <c r="J668" s="102"/>
      <c r="K668" s="102"/>
      <c r="L668" s="101"/>
      <c r="M668" s="101"/>
      <c r="N668" s="106"/>
      <c r="O668" s="106"/>
      <c r="P668" s="102"/>
      <c r="Q668" s="17"/>
      <c r="R668" s="102"/>
      <c r="S668" s="101"/>
      <c r="T668" s="105"/>
      <c r="U668" s="105"/>
      <c r="V668" s="105"/>
      <c r="W668" s="105"/>
      <c r="X668" s="105"/>
      <c r="Y668" s="105"/>
      <c r="Z668" s="105"/>
    </row>
    <row r="669" ht="15.75" customHeight="1">
      <c r="A669" s="105"/>
      <c r="B669" s="105"/>
      <c r="C669" s="105"/>
      <c r="D669" s="105"/>
      <c r="E669" s="105"/>
      <c r="F669" s="106"/>
      <c r="G669" s="106"/>
      <c r="H669" s="17"/>
      <c r="I669" s="17"/>
      <c r="J669" s="102"/>
      <c r="K669" s="102"/>
      <c r="L669" s="101"/>
      <c r="M669" s="101"/>
      <c r="N669" s="106"/>
      <c r="O669" s="106"/>
      <c r="P669" s="102"/>
      <c r="Q669" s="17"/>
      <c r="R669" s="102"/>
      <c r="S669" s="101"/>
      <c r="T669" s="105"/>
      <c r="U669" s="105"/>
      <c r="V669" s="105"/>
      <c r="W669" s="105"/>
      <c r="X669" s="105"/>
      <c r="Y669" s="105"/>
      <c r="Z669" s="105"/>
    </row>
    <row r="670" ht="15.75" customHeight="1">
      <c r="A670" s="105"/>
      <c r="B670" s="105"/>
      <c r="C670" s="105"/>
      <c r="D670" s="105"/>
      <c r="E670" s="105"/>
      <c r="F670" s="106"/>
      <c r="G670" s="106"/>
      <c r="H670" s="17"/>
      <c r="I670" s="17"/>
      <c r="J670" s="102"/>
      <c r="K670" s="102"/>
      <c r="L670" s="101"/>
      <c r="M670" s="101"/>
      <c r="N670" s="106"/>
      <c r="O670" s="106"/>
      <c r="P670" s="102"/>
      <c r="Q670" s="17"/>
      <c r="R670" s="102"/>
      <c r="S670" s="101"/>
      <c r="T670" s="105"/>
      <c r="U670" s="105"/>
      <c r="V670" s="105"/>
      <c r="W670" s="105"/>
      <c r="X670" s="105"/>
      <c r="Y670" s="105"/>
      <c r="Z670" s="105"/>
    </row>
    <row r="671" ht="15.75" customHeight="1">
      <c r="A671" s="105"/>
      <c r="B671" s="105"/>
      <c r="C671" s="105"/>
      <c r="D671" s="105"/>
      <c r="E671" s="105"/>
      <c r="F671" s="106"/>
      <c r="G671" s="106"/>
      <c r="H671" s="17"/>
      <c r="I671" s="17"/>
      <c r="J671" s="102"/>
      <c r="K671" s="102"/>
      <c r="L671" s="101"/>
      <c r="M671" s="101"/>
      <c r="N671" s="106"/>
      <c r="O671" s="106"/>
      <c r="P671" s="102"/>
      <c r="Q671" s="17"/>
      <c r="R671" s="102"/>
      <c r="S671" s="101"/>
      <c r="T671" s="105"/>
      <c r="U671" s="105"/>
      <c r="V671" s="105"/>
      <c r="W671" s="105"/>
      <c r="X671" s="105"/>
      <c r="Y671" s="105"/>
      <c r="Z671" s="105"/>
    </row>
    <row r="672" ht="15.75" customHeight="1">
      <c r="A672" s="105"/>
      <c r="B672" s="105"/>
      <c r="C672" s="105"/>
      <c r="D672" s="105"/>
      <c r="E672" s="105"/>
      <c r="F672" s="106"/>
      <c r="G672" s="106"/>
      <c r="H672" s="17"/>
      <c r="I672" s="17"/>
      <c r="J672" s="102"/>
      <c r="K672" s="102"/>
      <c r="L672" s="101"/>
      <c r="M672" s="101"/>
      <c r="N672" s="106"/>
      <c r="O672" s="106"/>
      <c r="P672" s="102"/>
      <c r="Q672" s="17"/>
      <c r="R672" s="102"/>
      <c r="S672" s="101"/>
      <c r="T672" s="105"/>
      <c r="U672" s="105"/>
      <c r="V672" s="105"/>
      <c r="W672" s="105"/>
      <c r="X672" s="105"/>
      <c r="Y672" s="105"/>
      <c r="Z672" s="105"/>
    </row>
    <row r="673" ht="15.75" customHeight="1">
      <c r="A673" s="105"/>
      <c r="B673" s="105"/>
      <c r="C673" s="105"/>
      <c r="D673" s="105"/>
      <c r="E673" s="105"/>
      <c r="F673" s="106"/>
      <c r="G673" s="106"/>
      <c r="H673" s="17"/>
      <c r="I673" s="17"/>
      <c r="J673" s="102"/>
      <c r="K673" s="102"/>
      <c r="L673" s="101"/>
      <c r="M673" s="101"/>
      <c r="N673" s="106"/>
      <c r="O673" s="106"/>
      <c r="P673" s="102"/>
      <c r="Q673" s="17"/>
      <c r="R673" s="102"/>
      <c r="S673" s="101"/>
      <c r="T673" s="105"/>
      <c r="U673" s="105"/>
      <c r="V673" s="105"/>
      <c r="W673" s="105"/>
      <c r="X673" s="105"/>
      <c r="Y673" s="105"/>
      <c r="Z673" s="105"/>
    </row>
    <row r="674" ht="15.75" customHeight="1">
      <c r="A674" s="105"/>
      <c r="B674" s="105"/>
      <c r="C674" s="105"/>
      <c r="D674" s="105"/>
      <c r="E674" s="105"/>
      <c r="F674" s="106"/>
      <c r="G674" s="106"/>
      <c r="H674" s="17"/>
      <c r="I674" s="17"/>
      <c r="J674" s="102"/>
      <c r="K674" s="102"/>
      <c r="L674" s="101"/>
      <c r="M674" s="101"/>
      <c r="N674" s="106"/>
      <c r="O674" s="106"/>
      <c r="P674" s="102"/>
      <c r="Q674" s="17"/>
      <c r="R674" s="102"/>
      <c r="S674" s="101"/>
      <c r="T674" s="105"/>
      <c r="U674" s="105"/>
      <c r="V674" s="105"/>
      <c r="W674" s="105"/>
      <c r="X674" s="105"/>
      <c r="Y674" s="105"/>
      <c r="Z674" s="105"/>
    </row>
    <row r="675" ht="15.75" customHeight="1">
      <c r="A675" s="105"/>
      <c r="B675" s="105"/>
      <c r="C675" s="105"/>
      <c r="D675" s="105"/>
      <c r="E675" s="105"/>
      <c r="F675" s="106"/>
      <c r="G675" s="106"/>
      <c r="H675" s="17"/>
      <c r="I675" s="17"/>
      <c r="J675" s="102"/>
      <c r="K675" s="102"/>
      <c r="L675" s="101"/>
      <c r="M675" s="101"/>
      <c r="N675" s="106"/>
      <c r="O675" s="106"/>
      <c r="P675" s="102"/>
      <c r="Q675" s="17"/>
      <c r="R675" s="102"/>
      <c r="S675" s="101"/>
      <c r="T675" s="105"/>
      <c r="U675" s="105"/>
      <c r="V675" s="105"/>
      <c r="W675" s="105"/>
      <c r="X675" s="105"/>
      <c r="Y675" s="105"/>
      <c r="Z675" s="105"/>
    </row>
    <row r="676" ht="15.75" customHeight="1">
      <c r="A676" s="105"/>
      <c r="B676" s="105"/>
      <c r="C676" s="105"/>
      <c r="D676" s="105"/>
      <c r="E676" s="105"/>
      <c r="F676" s="106"/>
      <c r="G676" s="106"/>
      <c r="H676" s="17"/>
      <c r="I676" s="17"/>
      <c r="J676" s="102"/>
      <c r="K676" s="102"/>
      <c r="L676" s="101"/>
      <c r="M676" s="101"/>
      <c r="N676" s="106"/>
      <c r="O676" s="106"/>
      <c r="P676" s="102"/>
      <c r="Q676" s="17"/>
      <c r="R676" s="102"/>
      <c r="S676" s="101"/>
      <c r="T676" s="105"/>
      <c r="U676" s="105"/>
      <c r="V676" s="105"/>
      <c r="W676" s="105"/>
      <c r="X676" s="105"/>
      <c r="Y676" s="105"/>
      <c r="Z676" s="105"/>
    </row>
    <row r="677" ht="15.75" customHeight="1">
      <c r="A677" s="105"/>
      <c r="B677" s="105"/>
      <c r="C677" s="105"/>
      <c r="D677" s="105"/>
      <c r="E677" s="105"/>
      <c r="F677" s="106"/>
      <c r="G677" s="106"/>
      <c r="H677" s="17"/>
      <c r="I677" s="17"/>
      <c r="J677" s="102"/>
      <c r="K677" s="102"/>
      <c r="L677" s="101"/>
      <c r="M677" s="101"/>
      <c r="N677" s="106"/>
      <c r="O677" s="106"/>
      <c r="P677" s="102"/>
      <c r="Q677" s="17"/>
      <c r="R677" s="102"/>
      <c r="S677" s="101"/>
      <c r="T677" s="105"/>
      <c r="U677" s="105"/>
      <c r="V677" s="105"/>
      <c r="W677" s="105"/>
      <c r="X677" s="105"/>
      <c r="Y677" s="105"/>
      <c r="Z677" s="105"/>
    </row>
    <row r="678" ht="15.75" customHeight="1">
      <c r="A678" s="105"/>
      <c r="B678" s="105"/>
      <c r="C678" s="105"/>
      <c r="D678" s="105"/>
      <c r="E678" s="105"/>
      <c r="F678" s="106"/>
      <c r="G678" s="106"/>
      <c r="H678" s="17"/>
      <c r="I678" s="17"/>
      <c r="J678" s="102"/>
      <c r="K678" s="102"/>
      <c r="L678" s="101"/>
      <c r="M678" s="101"/>
      <c r="N678" s="106"/>
      <c r="O678" s="106"/>
      <c r="P678" s="102"/>
      <c r="Q678" s="17"/>
      <c r="R678" s="102"/>
      <c r="S678" s="101"/>
      <c r="T678" s="105"/>
      <c r="U678" s="105"/>
      <c r="V678" s="105"/>
      <c r="W678" s="105"/>
      <c r="X678" s="105"/>
      <c r="Y678" s="105"/>
      <c r="Z678" s="105"/>
    </row>
    <row r="679" ht="15.75" customHeight="1">
      <c r="A679" s="105"/>
      <c r="B679" s="105"/>
      <c r="C679" s="105"/>
      <c r="D679" s="105"/>
      <c r="E679" s="105"/>
      <c r="F679" s="106"/>
      <c r="G679" s="106"/>
      <c r="H679" s="17"/>
      <c r="I679" s="17"/>
      <c r="J679" s="102"/>
      <c r="K679" s="102"/>
      <c r="L679" s="101"/>
      <c r="M679" s="101"/>
      <c r="N679" s="106"/>
      <c r="O679" s="106"/>
      <c r="P679" s="102"/>
      <c r="Q679" s="17"/>
      <c r="R679" s="102"/>
      <c r="S679" s="101"/>
      <c r="T679" s="105"/>
      <c r="U679" s="105"/>
      <c r="V679" s="105"/>
      <c r="W679" s="105"/>
      <c r="X679" s="105"/>
      <c r="Y679" s="105"/>
      <c r="Z679" s="105"/>
    </row>
    <row r="680" ht="15.75" customHeight="1">
      <c r="A680" s="105"/>
      <c r="B680" s="105"/>
      <c r="C680" s="105"/>
      <c r="D680" s="105"/>
      <c r="E680" s="105"/>
      <c r="F680" s="106"/>
      <c r="G680" s="106"/>
      <c r="H680" s="17"/>
      <c r="I680" s="17"/>
      <c r="J680" s="102"/>
      <c r="K680" s="102"/>
      <c r="L680" s="101"/>
      <c r="M680" s="101"/>
      <c r="N680" s="106"/>
      <c r="O680" s="106"/>
      <c r="P680" s="102"/>
      <c r="Q680" s="17"/>
      <c r="R680" s="102"/>
      <c r="S680" s="101"/>
      <c r="T680" s="105"/>
      <c r="U680" s="105"/>
      <c r="V680" s="105"/>
      <c r="W680" s="105"/>
      <c r="X680" s="105"/>
      <c r="Y680" s="105"/>
      <c r="Z680" s="105"/>
    </row>
    <row r="681" ht="15.75" customHeight="1">
      <c r="A681" s="105"/>
      <c r="B681" s="105"/>
      <c r="C681" s="105"/>
      <c r="D681" s="105"/>
      <c r="E681" s="105"/>
      <c r="F681" s="106"/>
      <c r="G681" s="106"/>
      <c r="H681" s="17"/>
      <c r="I681" s="17"/>
      <c r="J681" s="102"/>
      <c r="K681" s="102"/>
      <c r="L681" s="101"/>
      <c r="M681" s="101"/>
      <c r="N681" s="106"/>
      <c r="O681" s="106"/>
      <c r="P681" s="102"/>
      <c r="Q681" s="17"/>
      <c r="R681" s="102"/>
      <c r="S681" s="101"/>
      <c r="T681" s="105"/>
      <c r="U681" s="105"/>
      <c r="V681" s="105"/>
      <c r="W681" s="105"/>
      <c r="X681" s="105"/>
      <c r="Y681" s="105"/>
      <c r="Z681" s="105"/>
    </row>
    <row r="682" ht="15.75" customHeight="1">
      <c r="A682" s="105"/>
      <c r="B682" s="105"/>
      <c r="C682" s="105"/>
      <c r="D682" s="105"/>
      <c r="E682" s="105"/>
      <c r="F682" s="106"/>
      <c r="G682" s="106"/>
      <c r="H682" s="17"/>
      <c r="I682" s="17"/>
      <c r="J682" s="102"/>
      <c r="K682" s="102"/>
      <c r="L682" s="101"/>
      <c r="M682" s="101"/>
      <c r="N682" s="106"/>
      <c r="O682" s="106"/>
      <c r="P682" s="102"/>
      <c r="Q682" s="17"/>
      <c r="R682" s="102"/>
      <c r="S682" s="101"/>
      <c r="T682" s="105"/>
      <c r="U682" s="105"/>
      <c r="V682" s="105"/>
      <c r="W682" s="105"/>
      <c r="X682" s="105"/>
      <c r="Y682" s="105"/>
      <c r="Z682" s="105"/>
    </row>
    <row r="683" ht="15.75" customHeight="1">
      <c r="A683" s="105"/>
      <c r="B683" s="105"/>
      <c r="C683" s="105"/>
      <c r="D683" s="105"/>
      <c r="E683" s="105"/>
      <c r="F683" s="106"/>
      <c r="G683" s="106"/>
      <c r="H683" s="17"/>
      <c r="I683" s="17"/>
      <c r="J683" s="102"/>
      <c r="K683" s="102"/>
      <c r="L683" s="101"/>
      <c r="M683" s="101"/>
      <c r="N683" s="106"/>
      <c r="O683" s="106"/>
      <c r="P683" s="102"/>
      <c r="Q683" s="17"/>
      <c r="R683" s="102"/>
      <c r="S683" s="101"/>
      <c r="T683" s="105"/>
      <c r="U683" s="105"/>
      <c r="V683" s="105"/>
      <c r="W683" s="105"/>
      <c r="X683" s="105"/>
      <c r="Y683" s="105"/>
      <c r="Z683" s="105"/>
    </row>
    <row r="684" ht="15.75" customHeight="1">
      <c r="A684" s="105"/>
      <c r="B684" s="105"/>
      <c r="C684" s="105"/>
      <c r="D684" s="105"/>
      <c r="E684" s="105"/>
      <c r="F684" s="106"/>
      <c r="G684" s="106"/>
      <c r="H684" s="17"/>
      <c r="I684" s="17"/>
      <c r="J684" s="102"/>
      <c r="K684" s="102"/>
      <c r="L684" s="101"/>
      <c r="M684" s="101"/>
      <c r="N684" s="106"/>
      <c r="O684" s="106"/>
      <c r="P684" s="102"/>
      <c r="Q684" s="17"/>
      <c r="R684" s="102"/>
      <c r="S684" s="101"/>
      <c r="T684" s="105"/>
      <c r="U684" s="105"/>
      <c r="V684" s="105"/>
      <c r="W684" s="105"/>
      <c r="X684" s="105"/>
      <c r="Y684" s="105"/>
      <c r="Z684" s="105"/>
    </row>
    <row r="685" ht="15.75" customHeight="1">
      <c r="A685" s="105"/>
      <c r="B685" s="105"/>
      <c r="C685" s="105"/>
      <c r="D685" s="105"/>
      <c r="E685" s="105"/>
      <c r="F685" s="106"/>
      <c r="G685" s="106"/>
      <c r="H685" s="17"/>
      <c r="I685" s="17"/>
      <c r="J685" s="102"/>
      <c r="K685" s="102"/>
      <c r="L685" s="101"/>
      <c r="M685" s="101"/>
      <c r="N685" s="106"/>
      <c r="O685" s="106"/>
      <c r="P685" s="102"/>
      <c r="Q685" s="17"/>
      <c r="R685" s="102"/>
      <c r="S685" s="101"/>
      <c r="T685" s="105"/>
      <c r="U685" s="105"/>
      <c r="V685" s="105"/>
      <c r="W685" s="105"/>
      <c r="X685" s="105"/>
      <c r="Y685" s="105"/>
      <c r="Z685" s="105"/>
    </row>
    <row r="686" ht="15.75" customHeight="1">
      <c r="A686" s="105"/>
      <c r="B686" s="105"/>
      <c r="C686" s="105"/>
      <c r="D686" s="105"/>
      <c r="E686" s="105"/>
      <c r="F686" s="106"/>
      <c r="G686" s="106"/>
      <c r="H686" s="17"/>
      <c r="I686" s="17"/>
      <c r="J686" s="102"/>
      <c r="K686" s="102"/>
      <c r="L686" s="101"/>
      <c r="M686" s="101"/>
      <c r="N686" s="106"/>
      <c r="O686" s="106"/>
      <c r="P686" s="102"/>
      <c r="Q686" s="17"/>
      <c r="R686" s="102"/>
      <c r="S686" s="101"/>
      <c r="T686" s="105"/>
      <c r="U686" s="105"/>
      <c r="V686" s="105"/>
      <c r="W686" s="105"/>
      <c r="X686" s="105"/>
      <c r="Y686" s="105"/>
      <c r="Z686" s="105"/>
    </row>
    <row r="687" ht="15.75" customHeight="1">
      <c r="A687" s="105"/>
      <c r="B687" s="105"/>
      <c r="C687" s="105"/>
      <c r="D687" s="105"/>
      <c r="E687" s="105"/>
      <c r="F687" s="106"/>
      <c r="G687" s="106"/>
      <c r="H687" s="17"/>
      <c r="I687" s="17"/>
      <c r="J687" s="102"/>
      <c r="K687" s="102"/>
      <c r="L687" s="101"/>
      <c r="M687" s="101"/>
      <c r="N687" s="106"/>
      <c r="O687" s="106"/>
      <c r="P687" s="102"/>
      <c r="Q687" s="17"/>
      <c r="R687" s="102"/>
      <c r="S687" s="101"/>
      <c r="T687" s="105"/>
      <c r="U687" s="105"/>
      <c r="V687" s="105"/>
      <c r="W687" s="105"/>
      <c r="X687" s="105"/>
      <c r="Y687" s="105"/>
      <c r="Z687" s="105"/>
    </row>
    <row r="688" ht="15.75" customHeight="1">
      <c r="A688" s="105"/>
      <c r="B688" s="105"/>
      <c r="C688" s="105"/>
      <c r="D688" s="105"/>
      <c r="E688" s="105"/>
      <c r="F688" s="106"/>
      <c r="G688" s="106"/>
      <c r="H688" s="17"/>
      <c r="I688" s="17"/>
      <c r="J688" s="102"/>
      <c r="K688" s="102"/>
      <c r="L688" s="101"/>
      <c r="M688" s="101"/>
      <c r="N688" s="106"/>
      <c r="O688" s="106"/>
      <c r="P688" s="102"/>
      <c r="Q688" s="17"/>
      <c r="R688" s="102"/>
      <c r="S688" s="101"/>
      <c r="T688" s="105"/>
      <c r="U688" s="105"/>
      <c r="V688" s="105"/>
      <c r="W688" s="105"/>
      <c r="X688" s="105"/>
      <c r="Y688" s="105"/>
      <c r="Z688" s="105"/>
    </row>
    <row r="689" ht="15.75" customHeight="1">
      <c r="A689" s="105"/>
      <c r="B689" s="105"/>
      <c r="C689" s="105"/>
      <c r="D689" s="105"/>
      <c r="E689" s="105"/>
      <c r="F689" s="106"/>
      <c r="G689" s="106"/>
      <c r="H689" s="17"/>
      <c r="I689" s="17"/>
      <c r="J689" s="102"/>
      <c r="K689" s="102"/>
      <c r="L689" s="101"/>
      <c r="M689" s="101"/>
      <c r="N689" s="106"/>
      <c r="O689" s="106"/>
      <c r="P689" s="102"/>
      <c r="Q689" s="17"/>
      <c r="R689" s="102"/>
      <c r="S689" s="101"/>
      <c r="T689" s="105"/>
      <c r="U689" s="105"/>
      <c r="V689" s="105"/>
      <c r="W689" s="105"/>
      <c r="X689" s="105"/>
      <c r="Y689" s="105"/>
      <c r="Z689" s="105"/>
    </row>
    <row r="690" ht="15.75" customHeight="1">
      <c r="A690" s="105"/>
      <c r="B690" s="105"/>
      <c r="C690" s="105"/>
      <c r="D690" s="105"/>
      <c r="E690" s="105"/>
      <c r="F690" s="106"/>
      <c r="G690" s="106"/>
      <c r="H690" s="17"/>
      <c r="I690" s="17"/>
      <c r="J690" s="102"/>
      <c r="K690" s="102"/>
      <c r="L690" s="101"/>
      <c r="M690" s="101"/>
      <c r="N690" s="106"/>
      <c r="O690" s="106"/>
      <c r="P690" s="102"/>
      <c r="Q690" s="17"/>
      <c r="R690" s="102"/>
      <c r="S690" s="101"/>
      <c r="T690" s="105"/>
      <c r="U690" s="105"/>
      <c r="V690" s="105"/>
      <c r="W690" s="105"/>
      <c r="X690" s="105"/>
      <c r="Y690" s="105"/>
      <c r="Z690" s="105"/>
    </row>
    <row r="691" ht="15.75" customHeight="1">
      <c r="A691" s="105"/>
      <c r="B691" s="105"/>
      <c r="C691" s="105"/>
      <c r="D691" s="105"/>
      <c r="E691" s="105"/>
      <c r="F691" s="106"/>
      <c r="G691" s="106"/>
      <c r="H691" s="17"/>
      <c r="I691" s="17"/>
      <c r="J691" s="102"/>
      <c r="K691" s="102"/>
      <c r="L691" s="101"/>
      <c r="M691" s="101"/>
      <c r="N691" s="106"/>
      <c r="O691" s="106"/>
      <c r="P691" s="102"/>
      <c r="Q691" s="17"/>
      <c r="R691" s="102"/>
      <c r="S691" s="101"/>
      <c r="T691" s="105"/>
      <c r="U691" s="105"/>
      <c r="V691" s="105"/>
      <c r="W691" s="105"/>
      <c r="X691" s="105"/>
      <c r="Y691" s="105"/>
      <c r="Z691" s="105"/>
    </row>
    <row r="692" ht="15.75" customHeight="1">
      <c r="A692" s="105"/>
      <c r="B692" s="105"/>
      <c r="C692" s="105"/>
      <c r="D692" s="105"/>
      <c r="E692" s="105"/>
      <c r="F692" s="106"/>
      <c r="G692" s="106"/>
      <c r="H692" s="17"/>
      <c r="I692" s="17"/>
      <c r="J692" s="102"/>
      <c r="K692" s="102"/>
      <c r="L692" s="101"/>
      <c r="M692" s="101"/>
      <c r="N692" s="106"/>
      <c r="O692" s="106"/>
      <c r="P692" s="102"/>
      <c r="Q692" s="17"/>
      <c r="R692" s="102"/>
      <c r="S692" s="101"/>
      <c r="T692" s="105"/>
      <c r="U692" s="105"/>
      <c r="V692" s="105"/>
      <c r="W692" s="105"/>
      <c r="X692" s="105"/>
      <c r="Y692" s="105"/>
      <c r="Z692" s="105"/>
    </row>
    <row r="693" ht="15.75" customHeight="1">
      <c r="A693" s="105"/>
      <c r="B693" s="105"/>
      <c r="C693" s="105"/>
      <c r="D693" s="105"/>
      <c r="E693" s="105"/>
      <c r="F693" s="106"/>
      <c r="G693" s="106"/>
      <c r="H693" s="17"/>
      <c r="I693" s="17"/>
      <c r="J693" s="102"/>
      <c r="K693" s="102"/>
      <c r="L693" s="101"/>
      <c r="M693" s="101"/>
      <c r="N693" s="106"/>
      <c r="O693" s="106"/>
      <c r="P693" s="102"/>
      <c r="Q693" s="17"/>
      <c r="R693" s="102"/>
      <c r="S693" s="101"/>
      <c r="T693" s="105"/>
      <c r="U693" s="105"/>
      <c r="V693" s="105"/>
      <c r="W693" s="105"/>
      <c r="X693" s="105"/>
      <c r="Y693" s="105"/>
      <c r="Z693" s="105"/>
    </row>
    <row r="694" ht="15.75" customHeight="1">
      <c r="A694" s="105"/>
      <c r="B694" s="105"/>
      <c r="C694" s="105"/>
      <c r="D694" s="105"/>
      <c r="E694" s="105"/>
      <c r="F694" s="106"/>
      <c r="G694" s="106"/>
      <c r="H694" s="17"/>
      <c r="I694" s="17"/>
      <c r="J694" s="102"/>
      <c r="K694" s="102"/>
      <c r="L694" s="101"/>
      <c r="M694" s="101"/>
      <c r="N694" s="106"/>
      <c r="O694" s="106"/>
      <c r="P694" s="102"/>
      <c r="Q694" s="17"/>
      <c r="R694" s="102"/>
      <c r="S694" s="101"/>
      <c r="T694" s="105"/>
      <c r="U694" s="105"/>
      <c r="V694" s="105"/>
      <c r="W694" s="105"/>
      <c r="X694" s="105"/>
      <c r="Y694" s="105"/>
      <c r="Z694" s="105"/>
    </row>
    <row r="695" ht="15.75" customHeight="1">
      <c r="A695" s="105"/>
      <c r="B695" s="105"/>
      <c r="C695" s="105"/>
      <c r="D695" s="105"/>
      <c r="E695" s="105"/>
      <c r="F695" s="106"/>
      <c r="G695" s="106"/>
      <c r="H695" s="17"/>
      <c r="I695" s="17"/>
      <c r="J695" s="102"/>
      <c r="K695" s="102"/>
      <c r="L695" s="101"/>
      <c r="M695" s="101"/>
      <c r="N695" s="106"/>
      <c r="O695" s="106"/>
      <c r="P695" s="102"/>
      <c r="Q695" s="17"/>
      <c r="R695" s="102"/>
      <c r="S695" s="101"/>
      <c r="T695" s="105"/>
      <c r="U695" s="105"/>
      <c r="V695" s="105"/>
      <c r="W695" s="105"/>
      <c r="X695" s="105"/>
      <c r="Y695" s="105"/>
      <c r="Z695" s="105"/>
    </row>
    <row r="696" ht="15.75" customHeight="1">
      <c r="A696" s="105"/>
      <c r="B696" s="105"/>
      <c r="C696" s="105"/>
      <c r="D696" s="105"/>
      <c r="E696" s="105"/>
      <c r="F696" s="106"/>
      <c r="G696" s="106"/>
      <c r="H696" s="17"/>
      <c r="I696" s="17"/>
      <c r="J696" s="102"/>
      <c r="K696" s="102"/>
      <c r="L696" s="101"/>
      <c r="M696" s="101"/>
      <c r="N696" s="106"/>
      <c r="O696" s="106"/>
      <c r="P696" s="102"/>
      <c r="Q696" s="17"/>
      <c r="R696" s="102"/>
      <c r="S696" s="101"/>
      <c r="T696" s="105"/>
      <c r="U696" s="105"/>
      <c r="V696" s="105"/>
      <c r="W696" s="105"/>
      <c r="X696" s="105"/>
      <c r="Y696" s="105"/>
      <c r="Z696" s="105"/>
    </row>
    <row r="697" ht="15.75" customHeight="1">
      <c r="A697" s="105"/>
      <c r="B697" s="105"/>
      <c r="C697" s="105"/>
      <c r="D697" s="105"/>
      <c r="E697" s="105"/>
      <c r="F697" s="106"/>
      <c r="G697" s="106"/>
      <c r="H697" s="17"/>
      <c r="I697" s="17"/>
      <c r="J697" s="102"/>
      <c r="K697" s="102"/>
      <c r="L697" s="101"/>
      <c r="M697" s="101"/>
      <c r="N697" s="106"/>
      <c r="O697" s="106"/>
      <c r="P697" s="102"/>
      <c r="Q697" s="17"/>
      <c r="R697" s="102"/>
      <c r="S697" s="101"/>
      <c r="T697" s="105"/>
      <c r="U697" s="105"/>
      <c r="V697" s="105"/>
      <c r="W697" s="105"/>
      <c r="X697" s="105"/>
      <c r="Y697" s="105"/>
      <c r="Z697" s="105"/>
    </row>
    <row r="698" ht="15.75" customHeight="1">
      <c r="A698" s="105"/>
      <c r="B698" s="105"/>
      <c r="C698" s="105"/>
      <c r="D698" s="105"/>
      <c r="E698" s="105"/>
      <c r="F698" s="106"/>
      <c r="G698" s="106"/>
      <c r="H698" s="17"/>
      <c r="I698" s="17"/>
      <c r="J698" s="102"/>
      <c r="K698" s="102"/>
      <c r="L698" s="101"/>
      <c r="M698" s="101"/>
      <c r="N698" s="106"/>
      <c r="O698" s="106"/>
      <c r="P698" s="102"/>
      <c r="Q698" s="17"/>
      <c r="R698" s="102"/>
      <c r="S698" s="101"/>
      <c r="T698" s="105"/>
      <c r="U698" s="105"/>
      <c r="V698" s="105"/>
      <c r="W698" s="105"/>
      <c r="X698" s="105"/>
      <c r="Y698" s="105"/>
      <c r="Z698" s="105"/>
    </row>
    <row r="699" ht="15.75" customHeight="1">
      <c r="A699" s="105"/>
      <c r="B699" s="105"/>
      <c r="C699" s="105"/>
      <c r="D699" s="105"/>
      <c r="E699" s="105"/>
      <c r="F699" s="106"/>
      <c r="G699" s="106"/>
      <c r="H699" s="17"/>
      <c r="I699" s="17"/>
      <c r="J699" s="102"/>
      <c r="K699" s="102"/>
      <c r="L699" s="101"/>
      <c r="M699" s="101"/>
      <c r="N699" s="106"/>
      <c r="O699" s="106"/>
      <c r="P699" s="102"/>
      <c r="Q699" s="17"/>
      <c r="R699" s="102"/>
      <c r="S699" s="101"/>
      <c r="T699" s="105"/>
      <c r="U699" s="105"/>
      <c r="V699" s="105"/>
      <c r="W699" s="105"/>
      <c r="X699" s="105"/>
      <c r="Y699" s="105"/>
      <c r="Z699" s="105"/>
    </row>
    <row r="700" ht="15.75" customHeight="1">
      <c r="A700" s="105"/>
      <c r="B700" s="105"/>
      <c r="C700" s="105"/>
      <c r="D700" s="105"/>
      <c r="E700" s="105"/>
      <c r="F700" s="106"/>
      <c r="G700" s="106"/>
      <c r="H700" s="17"/>
      <c r="I700" s="17"/>
      <c r="J700" s="102"/>
      <c r="K700" s="102"/>
      <c r="L700" s="101"/>
      <c r="M700" s="101"/>
      <c r="N700" s="106"/>
      <c r="O700" s="106"/>
      <c r="P700" s="102"/>
      <c r="Q700" s="17"/>
      <c r="R700" s="102"/>
      <c r="S700" s="101"/>
      <c r="T700" s="105"/>
      <c r="U700" s="105"/>
      <c r="V700" s="105"/>
      <c r="W700" s="105"/>
      <c r="X700" s="105"/>
      <c r="Y700" s="105"/>
      <c r="Z700" s="105"/>
    </row>
    <row r="701" ht="15.75" customHeight="1">
      <c r="A701" s="105"/>
      <c r="B701" s="105"/>
      <c r="C701" s="105"/>
      <c r="D701" s="105"/>
      <c r="E701" s="105"/>
      <c r="F701" s="106"/>
      <c r="G701" s="106"/>
      <c r="H701" s="17"/>
      <c r="I701" s="17"/>
      <c r="J701" s="102"/>
      <c r="K701" s="102"/>
      <c r="L701" s="101"/>
      <c r="M701" s="101"/>
      <c r="N701" s="106"/>
      <c r="O701" s="106"/>
      <c r="P701" s="102"/>
      <c r="Q701" s="17"/>
      <c r="R701" s="102"/>
      <c r="S701" s="101"/>
      <c r="T701" s="105"/>
      <c r="U701" s="105"/>
      <c r="V701" s="105"/>
      <c r="W701" s="105"/>
      <c r="X701" s="105"/>
      <c r="Y701" s="105"/>
      <c r="Z701" s="105"/>
    </row>
    <row r="702" ht="15.75" customHeight="1">
      <c r="A702" s="105"/>
      <c r="B702" s="105"/>
      <c r="C702" s="105"/>
      <c r="D702" s="105"/>
      <c r="E702" s="105"/>
      <c r="F702" s="106"/>
      <c r="G702" s="106"/>
      <c r="H702" s="17"/>
      <c r="I702" s="17"/>
      <c r="J702" s="102"/>
      <c r="K702" s="102"/>
      <c r="L702" s="101"/>
      <c r="M702" s="101"/>
      <c r="N702" s="106"/>
      <c r="O702" s="106"/>
      <c r="P702" s="102"/>
      <c r="Q702" s="17"/>
      <c r="R702" s="102"/>
      <c r="S702" s="101"/>
      <c r="T702" s="105"/>
      <c r="U702" s="105"/>
      <c r="V702" s="105"/>
      <c r="W702" s="105"/>
      <c r="X702" s="105"/>
      <c r="Y702" s="105"/>
      <c r="Z702" s="105"/>
    </row>
    <row r="703" ht="15.75" customHeight="1">
      <c r="A703" s="105"/>
      <c r="B703" s="105"/>
      <c r="C703" s="105"/>
      <c r="D703" s="105"/>
      <c r="E703" s="105"/>
      <c r="F703" s="106"/>
      <c r="G703" s="106"/>
      <c r="H703" s="17"/>
      <c r="I703" s="17"/>
      <c r="J703" s="102"/>
      <c r="K703" s="102"/>
      <c r="L703" s="101"/>
      <c r="M703" s="101"/>
      <c r="N703" s="106"/>
      <c r="O703" s="106"/>
      <c r="P703" s="102"/>
      <c r="Q703" s="17"/>
      <c r="R703" s="102"/>
      <c r="S703" s="101"/>
      <c r="T703" s="105"/>
      <c r="U703" s="105"/>
      <c r="V703" s="105"/>
      <c r="W703" s="105"/>
      <c r="X703" s="105"/>
      <c r="Y703" s="105"/>
      <c r="Z703" s="105"/>
    </row>
    <row r="704" ht="15.75" customHeight="1">
      <c r="A704" s="105"/>
      <c r="B704" s="105"/>
      <c r="C704" s="105"/>
      <c r="D704" s="105"/>
      <c r="E704" s="105"/>
      <c r="F704" s="106"/>
      <c r="G704" s="106"/>
      <c r="H704" s="17"/>
      <c r="I704" s="17"/>
      <c r="J704" s="102"/>
      <c r="K704" s="102"/>
      <c r="L704" s="101"/>
      <c r="M704" s="101"/>
      <c r="N704" s="106"/>
      <c r="O704" s="106"/>
      <c r="P704" s="102"/>
      <c r="Q704" s="17"/>
      <c r="R704" s="102"/>
      <c r="S704" s="101"/>
      <c r="T704" s="105"/>
      <c r="U704" s="105"/>
      <c r="V704" s="105"/>
      <c r="W704" s="105"/>
      <c r="X704" s="105"/>
      <c r="Y704" s="105"/>
      <c r="Z704" s="105"/>
    </row>
    <row r="705" ht="15.75" customHeight="1">
      <c r="A705" s="105"/>
      <c r="B705" s="105"/>
      <c r="C705" s="105"/>
      <c r="D705" s="105"/>
      <c r="E705" s="105"/>
      <c r="F705" s="106"/>
      <c r="G705" s="106"/>
      <c r="H705" s="17"/>
      <c r="I705" s="17"/>
      <c r="J705" s="102"/>
      <c r="K705" s="102"/>
      <c r="L705" s="101"/>
      <c r="M705" s="101"/>
      <c r="N705" s="106"/>
      <c r="O705" s="106"/>
      <c r="P705" s="102"/>
      <c r="Q705" s="17"/>
      <c r="R705" s="102"/>
      <c r="S705" s="101"/>
      <c r="T705" s="105"/>
      <c r="U705" s="105"/>
      <c r="V705" s="105"/>
      <c r="W705" s="105"/>
      <c r="X705" s="105"/>
      <c r="Y705" s="105"/>
      <c r="Z705" s="105"/>
    </row>
    <row r="706" ht="15.75" customHeight="1">
      <c r="A706" s="105"/>
      <c r="B706" s="105"/>
      <c r="C706" s="105"/>
      <c r="D706" s="105"/>
      <c r="E706" s="105"/>
      <c r="F706" s="106"/>
      <c r="G706" s="106"/>
      <c r="H706" s="17"/>
      <c r="I706" s="17"/>
      <c r="J706" s="102"/>
      <c r="K706" s="102"/>
      <c r="L706" s="101"/>
      <c r="M706" s="101"/>
      <c r="N706" s="106"/>
      <c r="O706" s="106"/>
      <c r="P706" s="102"/>
      <c r="Q706" s="17"/>
      <c r="R706" s="102"/>
      <c r="S706" s="101"/>
      <c r="T706" s="105"/>
      <c r="U706" s="105"/>
      <c r="V706" s="105"/>
      <c r="W706" s="105"/>
      <c r="X706" s="105"/>
      <c r="Y706" s="105"/>
      <c r="Z706" s="105"/>
    </row>
    <row r="707" ht="15.75" customHeight="1">
      <c r="A707" s="105"/>
      <c r="B707" s="105"/>
      <c r="C707" s="105"/>
      <c r="D707" s="105"/>
      <c r="E707" s="105"/>
      <c r="F707" s="106"/>
      <c r="G707" s="106"/>
      <c r="H707" s="17"/>
      <c r="I707" s="17"/>
      <c r="J707" s="102"/>
      <c r="K707" s="102"/>
      <c r="L707" s="101"/>
      <c r="M707" s="101"/>
      <c r="N707" s="106"/>
      <c r="O707" s="106"/>
      <c r="P707" s="102"/>
      <c r="Q707" s="17"/>
      <c r="R707" s="102"/>
      <c r="S707" s="101"/>
      <c r="T707" s="105"/>
      <c r="U707" s="105"/>
      <c r="V707" s="105"/>
      <c r="W707" s="105"/>
      <c r="X707" s="105"/>
      <c r="Y707" s="105"/>
      <c r="Z707" s="105"/>
    </row>
    <row r="708" ht="15.75" customHeight="1">
      <c r="A708" s="105"/>
      <c r="B708" s="105"/>
      <c r="C708" s="105"/>
      <c r="D708" s="105"/>
      <c r="E708" s="105"/>
      <c r="F708" s="106"/>
      <c r="G708" s="106"/>
      <c r="H708" s="17"/>
      <c r="I708" s="17"/>
      <c r="J708" s="102"/>
      <c r="K708" s="102"/>
      <c r="L708" s="101"/>
      <c r="M708" s="101"/>
      <c r="N708" s="106"/>
      <c r="O708" s="106"/>
      <c r="P708" s="102"/>
      <c r="Q708" s="17"/>
      <c r="R708" s="102"/>
      <c r="S708" s="101"/>
      <c r="T708" s="105"/>
      <c r="U708" s="105"/>
      <c r="V708" s="105"/>
      <c r="W708" s="105"/>
      <c r="X708" s="105"/>
      <c r="Y708" s="105"/>
      <c r="Z708" s="105"/>
    </row>
    <row r="709" ht="15.75" customHeight="1">
      <c r="A709" s="105"/>
      <c r="B709" s="105"/>
      <c r="C709" s="105"/>
      <c r="D709" s="105"/>
      <c r="E709" s="105"/>
      <c r="F709" s="106"/>
      <c r="G709" s="106"/>
      <c r="H709" s="17"/>
      <c r="I709" s="17"/>
      <c r="J709" s="102"/>
      <c r="K709" s="102"/>
      <c r="L709" s="101"/>
      <c r="M709" s="101"/>
      <c r="N709" s="106"/>
      <c r="O709" s="106"/>
      <c r="P709" s="102"/>
      <c r="Q709" s="17"/>
      <c r="R709" s="102"/>
      <c r="S709" s="101"/>
      <c r="T709" s="105"/>
      <c r="U709" s="105"/>
      <c r="V709" s="105"/>
      <c r="W709" s="105"/>
      <c r="X709" s="105"/>
      <c r="Y709" s="105"/>
      <c r="Z709" s="105"/>
    </row>
    <row r="710" ht="15.75" customHeight="1">
      <c r="A710" s="105"/>
      <c r="B710" s="105"/>
      <c r="C710" s="105"/>
      <c r="D710" s="105"/>
      <c r="E710" s="105"/>
      <c r="F710" s="106"/>
      <c r="G710" s="106"/>
      <c r="H710" s="17"/>
      <c r="I710" s="17"/>
      <c r="J710" s="102"/>
      <c r="K710" s="102"/>
      <c r="L710" s="101"/>
      <c r="M710" s="101"/>
      <c r="N710" s="106"/>
      <c r="O710" s="106"/>
      <c r="P710" s="102"/>
      <c r="Q710" s="17"/>
      <c r="R710" s="102"/>
      <c r="S710" s="101"/>
      <c r="T710" s="105"/>
      <c r="U710" s="105"/>
      <c r="V710" s="105"/>
      <c r="W710" s="105"/>
      <c r="X710" s="105"/>
      <c r="Y710" s="105"/>
      <c r="Z710" s="105"/>
    </row>
    <row r="711" ht="15.75" customHeight="1">
      <c r="A711" s="105"/>
      <c r="B711" s="105"/>
      <c r="C711" s="105"/>
      <c r="D711" s="105"/>
      <c r="E711" s="105"/>
      <c r="F711" s="106"/>
      <c r="G711" s="106"/>
      <c r="H711" s="17"/>
      <c r="I711" s="17"/>
      <c r="J711" s="102"/>
      <c r="K711" s="102"/>
      <c r="L711" s="101"/>
      <c r="M711" s="101"/>
      <c r="N711" s="106"/>
      <c r="O711" s="106"/>
      <c r="P711" s="102"/>
      <c r="Q711" s="17"/>
      <c r="R711" s="102"/>
      <c r="S711" s="101"/>
      <c r="T711" s="105"/>
      <c r="U711" s="105"/>
      <c r="V711" s="105"/>
      <c r="W711" s="105"/>
      <c r="X711" s="105"/>
      <c r="Y711" s="105"/>
      <c r="Z711" s="105"/>
    </row>
    <row r="712" ht="15.75" customHeight="1">
      <c r="A712" s="105"/>
      <c r="B712" s="105"/>
      <c r="C712" s="105"/>
      <c r="D712" s="105"/>
      <c r="E712" s="105"/>
      <c r="F712" s="106"/>
      <c r="G712" s="106"/>
      <c r="H712" s="17"/>
      <c r="I712" s="17"/>
      <c r="J712" s="102"/>
      <c r="K712" s="102"/>
      <c r="L712" s="101"/>
      <c r="M712" s="101"/>
      <c r="N712" s="106"/>
      <c r="O712" s="106"/>
      <c r="P712" s="102"/>
      <c r="Q712" s="17"/>
      <c r="R712" s="102"/>
      <c r="S712" s="101"/>
      <c r="T712" s="105"/>
      <c r="U712" s="105"/>
      <c r="V712" s="105"/>
      <c r="W712" s="105"/>
      <c r="X712" s="105"/>
      <c r="Y712" s="105"/>
      <c r="Z712" s="105"/>
    </row>
    <row r="713" ht="15.75" customHeight="1">
      <c r="A713" s="105"/>
      <c r="B713" s="105"/>
      <c r="C713" s="105"/>
      <c r="D713" s="105"/>
      <c r="E713" s="105"/>
      <c r="F713" s="106"/>
      <c r="G713" s="106"/>
      <c r="H713" s="17"/>
      <c r="I713" s="17"/>
      <c r="J713" s="102"/>
      <c r="K713" s="102"/>
      <c r="L713" s="101"/>
      <c r="M713" s="101"/>
      <c r="N713" s="106"/>
      <c r="O713" s="106"/>
      <c r="P713" s="102"/>
      <c r="Q713" s="17"/>
      <c r="R713" s="102"/>
      <c r="S713" s="101"/>
      <c r="T713" s="105"/>
      <c r="U713" s="105"/>
      <c r="V713" s="105"/>
      <c r="W713" s="105"/>
      <c r="X713" s="105"/>
      <c r="Y713" s="105"/>
      <c r="Z713" s="105"/>
    </row>
    <row r="714" ht="15.75" customHeight="1">
      <c r="A714" s="105"/>
      <c r="B714" s="105"/>
      <c r="C714" s="105"/>
      <c r="D714" s="105"/>
      <c r="E714" s="105"/>
      <c r="F714" s="106"/>
      <c r="G714" s="106"/>
      <c r="H714" s="17"/>
      <c r="I714" s="17"/>
      <c r="J714" s="102"/>
      <c r="K714" s="102"/>
      <c r="L714" s="101"/>
      <c r="M714" s="101"/>
      <c r="N714" s="106"/>
      <c r="O714" s="106"/>
      <c r="P714" s="102"/>
      <c r="Q714" s="17"/>
      <c r="R714" s="102"/>
      <c r="S714" s="101"/>
      <c r="T714" s="105"/>
      <c r="U714" s="105"/>
      <c r="V714" s="105"/>
      <c r="W714" s="105"/>
      <c r="X714" s="105"/>
      <c r="Y714" s="105"/>
      <c r="Z714" s="105"/>
    </row>
    <row r="715" ht="15.75" customHeight="1">
      <c r="A715" s="105"/>
      <c r="B715" s="105"/>
      <c r="C715" s="105"/>
      <c r="D715" s="105"/>
      <c r="E715" s="105"/>
      <c r="F715" s="106"/>
      <c r="G715" s="106"/>
      <c r="H715" s="17"/>
      <c r="I715" s="17"/>
      <c r="J715" s="102"/>
      <c r="K715" s="102"/>
      <c r="L715" s="101"/>
      <c r="M715" s="101"/>
      <c r="N715" s="106"/>
      <c r="O715" s="106"/>
      <c r="P715" s="102"/>
      <c r="Q715" s="17"/>
      <c r="R715" s="102"/>
      <c r="S715" s="101"/>
      <c r="T715" s="105"/>
      <c r="U715" s="105"/>
      <c r="V715" s="105"/>
      <c r="W715" s="105"/>
      <c r="X715" s="105"/>
      <c r="Y715" s="105"/>
      <c r="Z715" s="105"/>
    </row>
    <row r="716" ht="15.75" customHeight="1">
      <c r="A716" s="105"/>
      <c r="B716" s="105"/>
      <c r="C716" s="105"/>
      <c r="D716" s="105"/>
      <c r="E716" s="105"/>
      <c r="F716" s="106"/>
      <c r="G716" s="106"/>
      <c r="H716" s="17"/>
      <c r="I716" s="17"/>
      <c r="J716" s="102"/>
      <c r="K716" s="102"/>
      <c r="L716" s="101"/>
      <c r="M716" s="101"/>
      <c r="N716" s="106"/>
      <c r="O716" s="106"/>
      <c r="P716" s="102"/>
      <c r="Q716" s="17"/>
      <c r="R716" s="102"/>
      <c r="S716" s="101"/>
      <c r="T716" s="105"/>
      <c r="U716" s="105"/>
      <c r="V716" s="105"/>
      <c r="W716" s="105"/>
      <c r="X716" s="105"/>
      <c r="Y716" s="105"/>
      <c r="Z716" s="105"/>
    </row>
    <row r="717" ht="15.75" customHeight="1">
      <c r="A717" s="105"/>
      <c r="B717" s="105"/>
      <c r="C717" s="105"/>
      <c r="D717" s="105"/>
      <c r="E717" s="105"/>
      <c r="F717" s="106"/>
      <c r="G717" s="106"/>
      <c r="H717" s="17"/>
      <c r="I717" s="17"/>
      <c r="J717" s="102"/>
      <c r="K717" s="102"/>
      <c r="L717" s="101"/>
      <c r="M717" s="101"/>
      <c r="N717" s="106"/>
      <c r="O717" s="106"/>
      <c r="P717" s="102"/>
      <c r="Q717" s="17"/>
      <c r="R717" s="102"/>
      <c r="S717" s="101"/>
      <c r="T717" s="105"/>
      <c r="U717" s="105"/>
      <c r="V717" s="105"/>
      <c r="W717" s="105"/>
      <c r="X717" s="105"/>
      <c r="Y717" s="105"/>
      <c r="Z717" s="105"/>
    </row>
    <row r="718" ht="15.75" customHeight="1">
      <c r="A718" s="105"/>
      <c r="B718" s="105"/>
      <c r="C718" s="105"/>
      <c r="D718" s="105"/>
      <c r="E718" s="105"/>
      <c r="F718" s="106"/>
      <c r="G718" s="106"/>
      <c r="H718" s="17"/>
      <c r="I718" s="17"/>
      <c r="J718" s="102"/>
      <c r="K718" s="102"/>
      <c r="L718" s="101"/>
      <c r="M718" s="101"/>
      <c r="N718" s="106"/>
      <c r="O718" s="106"/>
      <c r="P718" s="102"/>
      <c r="Q718" s="17"/>
      <c r="R718" s="102"/>
      <c r="S718" s="101"/>
      <c r="T718" s="105"/>
      <c r="U718" s="105"/>
      <c r="V718" s="105"/>
      <c r="W718" s="105"/>
      <c r="X718" s="105"/>
      <c r="Y718" s="105"/>
      <c r="Z718" s="105"/>
    </row>
    <row r="719" ht="15.75" customHeight="1">
      <c r="A719" s="105"/>
      <c r="B719" s="105"/>
      <c r="C719" s="105"/>
      <c r="D719" s="105"/>
      <c r="E719" s="105"/>
      <c r="F719" s="106"/>
      <c r="G719" s="106"/>
      <c r="H719" s="17"/>
      <c r="I719" s="17"/>
      <c r="J719" s="102"/>
      <c r="K719" s="102"/>
      <c r="L719" s="101"/>
      <c r="M719" s="101"/>
      <c r="N719" s="106"/>
      <c r="O719" s="106"/>
      <c r="P719" s="102"/>
      <c r="Q719" s="17"/>
      <c r="R719" s="102"/>
      <c r="S719" s="101"/>
      <c r="T719" s="105"/>
      <c r="U719" s="105"/>
      <c r="V719" s="105"/>
      <c r="W719" s="105"/>
      <c r="X719" s="105"/>
      <c r="Y719" s="105"/>
      <c r="Z719" s="105"/>
    </row>
    <row r="720" ht="15.75" customHeight="1">
      <c r="A720" s="105"/>
      <c r="B720" s="105"/>
      <c r="C720" s="105"/>
      <c r="D720" s="105"/>
      <c r="E720" s="105"/>
      <c r="F720" s="106"/>
      <c r="G720" s="106"/>
      <c r="H720" s="17"/>
      <c r="I720" s="17"/>
      <c r="J720" s="102"/>
      <c r="K720" s="102"/>
      <c r="L720" s="101"/>
      <c r="M720" s="101"/>
      <c r="N720" s="106"/>
      <c r="O720" s="106"/>
      <c r="P720" s="102"/>
      <c r="Q720" s="17"/>
      <c r="R720" s="102"/>
      <c r="S720" s="101"/>
      <c r="T720" s="105"/>
      <c r="U720" s="105"/>
      <c r="V720" s="105"/>
      <c r="W720" s="105"/>
      <c r="X720" s="105"/>
      <c r="Y720" s="105"/>
      <c r="Z720" s="105"/>
    </row>
    <row r="721" ht="15.75" customHeight="1">
      <c r="A721" s="105"/>
      <c r="B721" s="105"/>
      <c r="C721" s="105"/>
      <c r="D721" s="105"/>
      <c r="E721" s="105"/>
      <c r="F721" s="106"/>
      <c r="G721" s="106"/>
      <c r="H721" s="17"/>
      <c r="I721" s="17"/>
      <c r="J721" s="102"/>
      <c r="K721" s="102"/>
      <c r="L721" s="101"/>
      <c r="M721" s="101"/>
      <c r="N721" s="106"/>
      <c r="O721" s="106"/>
      <c r="P721" s="102"/>
      <c r="Q721" s="17"/>
      <c r="R721" s="102"/>
      <c r="S721" s="101"/>
      <c r="T721" s="105"/>
      <c r="U721" s="105"/>
      <c r="V721" s="105"/>
      <c r="W721" s="105"/>
      <c r="X721" s="105"/>
      <c r="Y721" s="105"/>
      <c r="Z721" s="105"/>
    </row>
    <row r="722" ht="15.75" customHeight="1">
      <c r="A722" s="105"/>
      <c r="B722" s="105"/>
      <c r="C722" s="105"/>
      <c r="D722" s="105"/>
      <c r="E722" s="105"/>
      <c r="F722" s="106"/>
      <c r="G722" s="106"/>
      <c r="H722" s="17"/>
      <c r="I722" s="17"/>
      <c r="J722" s="102"/>
      <c r="K722" s="102"/>
      <c r="L722" s="101"/>
      <c r="M722" s="101"/>
      <c r="N722" s="106"/>
      <c r="O722" s="106"/>
      <c r="P722" s="102"/>
      <c r="Q722" s="17"/>
      <c r="R722" s="102"/>
      <c r="S722" s="101"/>
      <c r="T722" s="105"/>
      <c r="U722" s="105"/>
      <c r="V722" s="105"/>
      <c r="W722" s="105"/>
      <c r="X722" s="105"/>
      <c r="Y722" s="105"/>
      <c r="Z722" s="105"/>
    </row>
    <row r="723" ht="15.75" customHeight="1">
      <c r="A723" s="105"/>
      <c r="B723" s="105"/>
      <c r="C723" s="105"/>
      <c r="D723" s="105"/>
      <c r="E723" s="105"/>
      <c r="F723" s="106"/>
      <c r="G723" s="106"/>
      <c r="H723" s="17"/>
      <c r="I723" s="17"/>
      <c r="J723" s="102"/>
      <c r="K723" s="102"/>
      <c r="L723" s="101"/>
      <c r="M723" s="101"/>
      <c r="N723" s="106"/>
      <c r="O723" s="106"/>
      <c r="P723" s="102"/>
      <c r="Q723" s="17"/>
      <c r="R723" s="102"/>
      <c r="S723" s="101"/>
      <c r="T723" s="105"/>
      <c r="U723" s="105"/>
      <c r="V723" s="105"/>
      <c r="W723" s="105"/>
      <c r="X723" s="105"/>
      <c r="Y723" s="105"/>
      <c r="Z723" s="105"/>
    </row>
    <row r="724" ht="15.75" customHeight="1">
      <c r="A724" s="105"/>
      <c r="B724" s="105"/>
      <c r="C724" s="105"/>
      <c r="D724" s="105"/>
      <c r="E724" s="105"/>
      <c r="F724" s="106"/>
      <c r="G724" s="106"/>
      <c r="H724" s="17"/>
      <c r="I724" s="17"/>
      <c r="J724" s="102"/>
      <c r="K724" s="102"/>
      <c r="L724" s="101"/>
      <c r="M724" s="101"/>
      <c r="N724" s="106"/>
      <c r="O724" s="106"/>
      <c r="P724" s="102"/>
      <c r="Q724" s="17"/>
      <c r="R724" s="102"/>
      <c r="S724" s="101"/>
      <c r="T724" s="105"/>
      <c r="U724" s="105"/>
      <c r="V724" s="105"/>
      <c r="W724" s="105"/>
      <c r="X724" s="105"/>
      <c r="Y724" s="105"/>
      <c r="Z724" s="105"/>
    </row>
    <row r="725" ht="15.75" customHeight="1">
      <c r="A725" s="105"/>
      <c r="B725" s="105"/>
      <c r="C725" s="105"/>
      <c r="D725" s="105"/>
      <c r="E725" s="105"/>
      <c r="F725" s="106"/>
      <c r="G725" s="106"/>
      <c r="H725" s="17"/>
      <c r="I725" s="17"/>
      <c r="J725" s="102"/>
      <c r="K725" s="102"/>
      <c r="L725" s="101"/>
      <c r="M725" s="101"/>
      <c r="N725" s="106"/>
      <c r="O725" s="106"/>
      <c r="P725" s="102"/>
      <c r="Q725" s="17"/>
      <c r="R725" s="102"/>
      <c r="S725" s="101"/>
      <c r="T725" s="105"/>
      <c r="U725" s="105"/>
      <c r="V725" s="105"/>
      <c r="W725" s="105"/>
      <c r="X725" s="105"/>
      <c r="Y725" s="105"/>
      <c r="Z725" s="105"/>
    </row>
    <row r="726" ht="15.75" customHeight="1">
      <c r="A726" s="105"/>
      <c r="B726" s="105"/>
      <c r="C726" s="105"/>
      <c r="D726" s="105"/>
      <c r="E726" s="105"/>
      <c r="F726" s="106"/>
      <c r="G726" s="106"/>
      <c r="H726" s="17"/>
      <c r="I726" s="17"/>
      <c r="J726" s="102"/>
      <c r="K726" s="102"/>
      <c r="L726" s="101"/>
      <c r="M726" s="101"/>
      <c r="N726" s="106"/>
      <c r="O726" s="106"/>
      <c r="P726" s="102"/>
      <c r="Q726" s="17"/>
      <c r="R726" s="102"/>
      <c r="S726" s="101"/>
      <c r="T726" s="105"/>
      <c r="U726" s="105"/>
      <c r="V726" s="105"/>
      <c r="W726" s="105"/>
      <c r="X726" s="105"/>
      <c r="Y726" s="105"/>
      <c r="Z726" s="105"/>
    </row>
    <row r="727" ht="15.75" customHeight="1">
      <c r="A727" s="105"/>
      <c r="B727" s="105"/>
      <c r="C727" s="105"/>
      <c r="D727" s="105"/>
      <c r="E727" s="105"/>
      <c r="F727" s="106"/>
      <c r="G727" s="106"/>
      <c r="H727" s="17"/>
      <c r="I727" s="17"/>
      <c r="J727" s="102"/>
      <c r="K727" s="102"/>
      <c r="L727" s="101"/>
      <c r="M727" s="101"/>
      <c r="N727" s="106"/>
      <c r="O727" s="106"/>
      <c r="P727" s="102"/>
      <c r="Q727" s="17"/>
      <c r="R727" s="102"/>
      <c r="S727" s="101"/>
      <c r="T727" s="105"/>
      <c r="U727" s="105"/>
      <c r="V727" s="105"/>
      <c r="W727" s="105"/>
      <c r="X727" s="105"/>
      <c r="Y727" s="105"/>
      <c r="Z727" s="105"/>
    </row>
    <row r="728" ht="15.75" customHeight="1">
      <c r="A728" s="105"/>
      <c r="B728" s="105"/>
      <c r="C728" s="105"/>
      <c r="D728" s="105"/>
      <c r="E728" s="105"/>
      <c r="F728" s="106"/>
      <c r="G728" s="106"/>
      <c r="H728" s="17"/>
      <c r="I728" s="17"/>
      <c r="J728" s="102"/>
      <c r="K728" s="102"/>
      <c r="L728" s="101"/>
      <c r="M728" s="101"/>
      <c r="N728" s="106"/>
      <c r="O728" s="106"/>
      <c r="P728" s="102"/>
      <c r="Q728" s="17"/>
      <c r="R728" s="102"/>
      <c r="S728" s="101"/>
      <c r="T728" s="105"/>
      <c r="U728" s="105"/>
      <c r="V728" s="105"/>
      <c r="W728" s="105"/>
      <c r="X728" s="105"/>
      <c r="Y728" s="105"/>
      <c r="Z728" s="105"/>
    </row>
    <row r="729" ht="15.75" customHeight="1">
      <c r="A729" s="105"/>
      <c r="B729" s="105"/>
      <c r="C729" s="105"/>
      <c r="D729" s="105"/>
      <c r="E729" s="105"/>
      <c r="F729" s="106"/>
      <c r="G729" s="106"/>
      <c r="H729" s="17"/>
      <c r="I729" s="17"/>
      <c r="J729" s="102"/>
      <c r="K729" s="102"/>
      <c r="L729" s="101"/>
      <c r="M729" s="101"/>
      <c r="N729" s="106"/>
      <c r="O729" s="106"/>
      <c r="P729" s="102"/>
      <c r="Q729" s="17"/>
      <c r="R729" s="102"/>
      <c r="S729" s="101"/>
      <c r="T729" s="105"/>
      <c r="U729" s="105"/>
      <c r="V729" s="105"/>
      <c r="W729" s="105"/>
      <c r="X729" s="105"/>
      <c r="Y729" s="105"/>
      <c r="Z729" s="105"/>
    </row>
    <row r="730" ht="15.75" customHeight="1">
      <c r="A730" s="105"/>
      <c r="B730" s="105"/>
      <c r="C730" s="105"/>
      <c r="D730" s="105"/>
      <c r="E730" s="105"/>
      <c r="F730" s="106"/>
      <c r="G730" s="106"/>
      <c r="H730" s="17"/>
      <c r="I730" s="17"/>
      <c r="J730" s="102"/>
      <c r="K730" s="102"/>
      <c r="L730" s="101"/>
      <c r="M730" s="101"/>
      <c r="N730" s="106"/>
      <c r="O730" s="106"/>
      <c r="P730" s="102"/>
      <c r="Q730" s="17"/>
      <c r="R730" s="102"/>
      <c r="S730" s="101"/>
      <c r="T730" s="105"/>
      <c r="U730" s="105"/>
      <c r="V730" s="105"/>
      <c r="W730" s="105"/>
      <c r="X730" s="105"/>
      <c r="Y730" s="105"/>
      <c r="Z730" s="105"/>
    </row>
    <row r="731" ht="15.75" customHeight="1">
      <c r="A731" s="105"/>
      <c r="B731" s="105"/>
      <c r="C731" s="105"/>
      <c r="D731" s="105"/>
      <c r="E731" s="105"/>
      <c r="F731" s="106"/>
      <c r="G731" s="106"/>
      <c r="H731" s="17"/>
      <c r="I731" s="17"/>
      <c r="J731" s="102"/>
      <c r="K731" s="102"/>
      <c r="L731" s="101"/>
      <c r="M731" s="101"/>
      <c r="N731" s="106"/>
      <c r="O731" s="106"/>
      <c r="P731" s="102"/>
      <c r="Q731" s="17"/>
      <c r="R731" s="102"/>
      <c r="S731" s="101"/>
      <c r="T731" s="105"/>
      <c r="U731" s="105"/>
      <c r="V731" s="105"/>
      <c r="W731" s="105"/>
      <c r="X731" s="105"/>
      <c r="Y731" s="105"/>
      <c r="Z731" s="105"/>
    </row>
    <row r="732" ht="15.75" customHeight="1">
      <c r="A732" s="105"/>
      <c r="B732" s="105"/>
      <c r="C732" s="105"/>
      <c r="D732" s="105"/>
      <c r="E732" s="105"/>
      <c r="F732" s="106"/>
      <c r="G732" s="106"/>
      <c r="H732" s="17"/>
      <c r="I732" s="17"/>
      <c r="J732" s="102"/>
      <c r="K732" s="102"/>
      <c r="L732" s="101"/>
      <c r="M732" s="101"/>
      <c r="N732" s="106"/>
      <c r="O732" s="106"/>
      <c r="P732" s="102"/>
      <c r="Q732" s="17"/>
      <c r="R732" s="102"/>
      <c r="S732" s="101"/>
      <c r="T732" s="105"/>
      <c r="U732" s="105"/>
      <c r="V732" s="105"/>
      <c r="W732" s="105"/>
      <c r="X732" s="105"/>
      <c r="Y732" s="105"/>
      <c r="Z732" s="105"/>
    </row>
    <row r="733" ht="15.75" customHeight="1">
      <c r="A733" s="105"/>
      <c r="B733" s="105"/>
      <c r="C733" s="105"/>
      <c r="D733" s="105"/>
      <c r="E733" s="105"/>
      <c r="F733" s="106"/>
      <c r="G733" s="106"/>
      <c r="H733" s="17"/>
      <c r="I733" s="17"/>
      <c r="J733" s="102"/>
      <c r="K733" s="102"/>
      <c r="L733" s="101"/>
      <c r="M733" s="101"/>
      <c r="N733" s="106"/>
      <c r="O733" s="106"/>
      <c r="P733" s="102"/>
      <c r="Q733" s="17"/>
      <c r="R733" s="102"/>
      <c r="S733" s="101"/>
      <c r="T733" s="105"/>
      <c r="U733" s="105"/>
      <c r="V733" s="105"/>
      <c r="W733" s="105"/>
      <c r="X733" s="105"/>
      <c r="Y733" s="105"/>
      <c r="Z733" s="105"/>
    </row>
    <row r="734" ht="15.75" customHeight="1">
      <c r="A734" s="105"/>
      <c r="B734" s="105"/>
      <c r="C734" s="105"/>
      <c r="D734" s="105"/>
      <c r="E734" s="105"/>
      <c r="F734" s="106"/>
      <c r="G734" s="106"/>
      <c r="H734" s="17"/>
      <c r="I734" s="17"/>
      <c r="J734" s="102"/>
      <c r="K734" s="102"/>
      <c r="L734" s="101"/>
      <c r="M734" s="101"/>
      <c r="N734" s="106"/>
      <c r="O734" s="106"/>
      <c r="P734" s="102"/>
      <c r="Q734" s="17"/>
      <c r="R734" s="102"/>
      <c r="S734" s="101"/>
      <c r="T734" s="105"/>
      <c r="U734" s="105"/>
      <c r="V734" s="105"/>
      <c r="W734" s="105"/>
      <c r="X734" s="105"/>
      <c r="Y734" s="105"/>
      <c r="Z734" s="105"/>
    </row>
    <row r="735" ht="15.75" customHeight="1">
      <c r="A735" s="105"/>
      <c r="B735" s="105"/>
      <c r="C735" s="105"/>
      <c r="D735" s="105"/>
      <c r="E735" s="105"/>
      <c r="F735" s="106"/>
      <c r="G735" s="106"/>
      <c r="H735" s="17"/>
      <c r="I735" s="17"/>
      <c r="J735" s="102"/>
      <c r="K735" s="102"/>
      <c r="L735" s="101"/>
      <c r="M735" s="101"/>
      <c r="N735" s="106"/>
      <c r="O735" s="106"/>
      <c r="P735" s="102"/>
      <c r="Q735" s="17"/>
      <c r="R735" s="102"/>
      <c r="S735" s="101"/>
      <c r="T735" s="105"/>
      <c r="U735" s="105"/>
      <c r="V735" s="105"/>
      <c r="W735" s="105"/>
      <c r="X735" s="105"/>
      <c r="Y735" s="105"/>
      <c r="Z735" s="105"/>
    </row>
    <row r="736" ht="15.75" customHeight="1">
      <c r="A736" s="105"/>
      <c r="B736" s="105"/>
      <c r="C736" s="105"/>
      <c r="D736" s="105"/>
      <c r="E736" s="105"/>
      <c r="F736" s="106"/>
      <c r="G736" s="106"/>
      <c r="H736" s="17"/>
      <c r="I736" s="17"/>
      <c r="J736" s="102"/>
      <c r="K736" s="102"/>
      <c r="L736" s="101"/>
      <c r="M736" s="101"/>
      <c r="N736" s="106"/>
      <c r="O736" s="106"/>
      <c r="P736" s="102"/>
      <c r="Q736" s="17"/>
      <c r="R736" s="102"/>
      <c r="S736" s="101"/>
      <c r="T736" s="105"/>
      <c r="U736" s="105"/>
      <c r="V736" s="105"/>
      <c r="W736" s="105"/>
      <c r="X736" s="105"/>
      <c r="Y736" s="105"/>
      <c r="Z736" s="105"/>
    </row>
    <row r="737" ht="15.75" customHeight="1">
      <c r="A737" s="105"/>
      <c r="B737" s="105"/>
      <c r="C737" s="105"/>
      <c r="D737" s="105"/>
      <c r="E737" s="105"/>
      <c r="F737" s="106"/>
      <c r="G737" s="106"/>
      <c r="H737" s="17"/>
      <c r="I737" s="17"/>
      <c r="J737" s="102"/>
      <c r="K737" s="102"/>
      <c r="L737" s="101"/>
      <c r="M737" s="101"/>
      <c r="N737" s="106"/>
      <c r="O737" s="106"/>
      <c r="P737" s="102"/>
      <c r="Q737" s="17"/>
      <c r="R737" s="102"/>
      <c r="S737" s="101"/>
      <c r="T737" s="105"/>
      <c r="U737" s="105"/>
      <c r="V737" s="105"/>
      <c r="W737" s="105"/>
      <c r="X737" s="105"/>
      <c r="Y737" s="105"/>
      <c r="Z737" s="105"/>
    </row>
    <row r="738" ht="15.75" customHeight="1">
      <c r="A738" s="105"/>
      <c r="B738" s="105"/>
      <c r="C738" s="105"/>
      <c r="D738" s="105"/>
      <c r="E738" s="105"/>
      <c r="F738" s="106"/>
      <c r="G738" s="106"/>
      <c r="H738" s="17"/>
      <c r="I738" s="17"/>
      <c r="J738" s="102"/>
      <c r="K738" s="102"/>
      <c r="L738" s="101"/>
      <c r="M738" s="101"/>
      <c r="N738" s="106"/>
      <c r="O738" s="106"/>
      <c r="P738" s="102"/>
      <c r="Q738" s="17"/>
      <c r="R738" s="102"/>
      <c r="S738" s="101"/>
      <c r="T738" s="105"/>
      <c r="U738" s="105"/>
      <c r="V738" s="105"/>
      <c r="W738" s="105"/>
      <c r="X738" s="105"/>
      <c r="Y738" s="105"/>
      <c r="Z738" s="105"/>
    </row>
    <row r="739" ht="15.75" customHeight="1">
      <c r="A739" s="105"/>
      <c r="B739" s="105"/>
      <c r="C739" s="105"/>
      <c r="D739" s="105"/>
      <c r="E739" s="105"/>
      <c r="F739" s="106"/>
      <c r="G739" s="106"/>
      <c r="H739" s="17"/>
      <c r="I739" s="17"/>
      <c r="J739" s="102"/>
      <c r="K739" s="102"/>
      <c r="L739" s="101"/>
      <c r="M739" s="101"/>
      <c r="N739" s="106"/>
      <c r="O739" s="106"/>
      <c r="P739" s="102"/>
      <c r="Q739" s="17"/>
      <c r="R739" s="102"/>
      <c r="S739" s="101"/>
      <c r="T739" s="105"/>
      <c r="U739" s="105"/>
      <c r="V739" s="105"/>
      <c r="W739" s="105"/>
      <c r="X739" s="105"/>
      <c r="Y739" s="105"/>
      <c r="Z739" s="105"/>
    </row>
    <row r="740" ht="15.75" customHeight="1">
      <c r="A740" s="105"/>
      <c r="B740" s="105"/>
      <c r="C740" s="105"/>
      <c r="D740" s="105"/>
      <c r="E740" s="105"/>
      <c r="F740" s="106"/>
      <c r="G740" s="106"/>
      <c r="H740" s="17"/>
      <c r="I740" s="17"/>
      <c r="J740" s="102"/>
      <c r="K740" s="102"/>
      <c r="L740" s="101"/>
      <c r="M740" s="101"/>
      <c r="N740" s="106"/>
      <c r="O740" s="106"/>
      <c r="P740" s="102"/>
      <c r="Q740" s="17"/>
      <c r="R740" s="102"/>
      <c r="S740" s="101"/>
      <c r="T740" s="105"/>
      <c r="U740" s="105"/>
      <c r="V740" s="105"/>
      <c r="W740" s="105"/>
      <c r="X740" s="105"/>
      <c r="Y740" s="105"/>
      <c r="Z740" s="105"/>
    </row>
    <row r="741" ht="15.75" customHeight="1">
      <c r="A741" s="105"/>
      <c r="B741" s="105"/>
      <c r="C741" s="105"/>
      <c r="D741" s="105"/>
      <c r="E741" s="105"/>
      <c r="F741" s="106"/>
      <c r="G741" s="106"/>
      <c r="H741" s="17"/>
      <c r="I741" s="17"/>
      <c r="J741" s="102"/>
      <c r="K741" s="102"/>
      <c r="L741" s="101"/>
      <c r="M741" s="101"/>
      <c r="N741" s="106"/>
      <c r="O741" s="106"/>
      <c r="P741" s="102"/>
      <c r="Q741" s="17"/>
      <c r="R741" s="102"/>
      <c r="S741" s="101"/>
      <c r="T741" s="105"/>
      <c r="U741" s="105"/>
      <c r="V741" s="105"/>
      <c r="W741" s="105"/>
      <c r="X741" s="105"/>
      <c r="Y741" s="105"/>
      <c r="Z741" s="105"/>
    </row>
    <row r="742" ht="15.75" customHeight="1">
      <c r="A742" s="105"/>
      <c r="B742" s="105"/>
      <c r="C742" s="105"/>
      <c r="D742" s="105"/>
      <c r="E742" s="105"/>
      <c r="F742" s="106"/>
      <c r="G742" s="106"/>
      <c r="H742" s="17"/>
      <c r="I742" s="17"/>
      <c r="J742" s="102"/>
      <c r="K742" s="102"/>
      <c r="L742" s="101"/>
      <c r="M742" s="101"/>
      <c r="N742" s="106"/>
      <c r="O742" s="106"/>
      <c r="P742" s="102"/>
      <c r="Q742" s="17"/>
      <c r="R742" s="102"/>
      <c r="S742" s="101"/>
      <c r="T742" s="105"/>
      <c r="U742" s="105"/>
      <c r="V742" s="105"/>
      <c r="W742" s="105"/>
      <c r="X742" s="105"/>
      <c r="Y742" s="105"/>
      <c r="Z742" s="105"/>
    </row>
    <row r="743" ht="15.75" customHeight="1">
      <c r="A743" s="105"/>
      <c r="B743" s="105"/>
      <c r="C743" s="105"/>
      <c r="D743" s="105"/>
      <c r="E743" s="105"/>
      <c r="F743" s="106"/>
      <c r="G743" s="106"/>
      <c r="H743" s="17"/>
      <c r="I743" s="17"/>
      <c r="J743" s="102"/>
      <c r="K743" s="102"/>
      <c r="L743" s="101"/>
      <c r="M743" s="101"/>
      <c r="N743" s="106"/>
      <c r="O743" s="106"/>
      <c r="P743" s="102"/>
      <c r="Q743" s="17"/>
      <c r="R743" s="102"/>
      <c r="S743" s="101"/>
      <c r="T743" s="105"/>
      <c r="U743" s="105"/>
      <c r="V743" s="105"/>
      <c r="W743" s="105"/>
      <c r="X743" s="105"/>
      <c r="Y743" s="105"/>
      <c r="Z743" s="105"/>
    </row>
    <row r="744" ht="15.75" customHeight="1">
      <c r="A744" s="105"/>
      <c r="B744" s="105"/>
      <c r="C744" s="105"/>
      <c r="D744" s="105"/>
      <c r="E744" s="105"/>
      <c r="F744" s="106"/>
      <c r="G744" s="106"/>
      <c r="H744" s="17"/>
      <c r="I744" s="17"/>
      <c r="J744" s="102"/>
      <c r="K744" s="102"/>
      <c r="L744" s="101"/>
      <c r="M744" s="101"/>
      <c r="N744" s="106"/>
      <c r="O744" s="106"/>
      <c r="P744" s="102"/>
      <c r="Q744" s="17"/>
      <c r="R744" s="102"/>
      <c r="S744" s="101"/>
      <c r="T744" s="105"/>
      <c r="U744" s="105"/>
      <c r="V744" s="105"/>
      <c r="W744" s="105"/>
      <c r="X744" s="105"/>
      <c r="Y744" s="105"/>
      <c r="Z744" s="105"/>
    </row>
    <row r="745" ht="15.75" customHeight="1">
      <c r="A745" s="105"/>
      <c r="B745" s="105"/>
      <c r="C745" s="105"/>
      <c r="D745" s="105"/>
      <c r="E745" s="105"/>
      <c r="F745" s="106"/>
      <c r="G745" s="106"/>
      <c r="H745" s="17"/>
      <c r="I745" s="17"/>
      <c r="J745" s="102"/>
      <c r="K745" s="102"/>
      <c r="L745" s="101"/>
      <c r="M745" s="101"/>
      <c r="N745" s="106"/>
      <c r="O745" s="106"/>
      <c r="P745" s="102"/>
      <c r="Q745" s="17"/>
      <c r="R745" s="102"/>
      <c r="S745" s="101"/>
      <c r="T745" s="105"/>
      <c r="U745" s="105"/>
      <c r="V745" s="105"/>
      <c r="W745" s="105"/>
      <c r="X745" s="105"/>
      <c r="Y745" s="105"/>
      <c r="Z745" s="105"/>
    </row>
    <row r="746" ht="15.75" customHeight="1">
      <c r="A746" s="105"/>
      <c r="B746" s="105"/>
      <c r="C746" s="105"/>
      <c r="D746" s="105"/>
      <c r="E746" s="105"/>
      <c r="F746" s="106"/>
      <c r="G746" s="106"/>
      <c r="H746" s="17"/>
      <c r="I746" s="17"/>
      <c r="J746" s="102"/>
      <c r="K746" s="102"/>
      <c r="L746" s="101"/>
      <c r="M746" s="101"/>
      <c r="N746" s="106"/>
      <c r="O746" s="106"/>
      <c r="P746" s="102"/>
      <c r="Q746" s="17"/>
      <c r="R746" s="102"/>
      <c r="S746" s="101"/>
      <c r="T746" s="105"/>
      <c r="U746" s="105"/>
      <c r="V746" s="105"/>
      <c r="W746" s="105"/>
      <c r="X746" s="105"/>
      <c r="Y746" s="105"/>
      <c r="Z746" s="105"/>
    </row>
    <row r="747" ht="15.75" customHeight="1">
      <c r="A747" s="105"/>
      <c r="B747" s="105"/>
      <c r="C747" s="105"/>
      <c r="D747" s="105"/>
      <c r="E747" s="105"/>
      <c r="F747" s="106"/>
      <c r="G747" s="106"/>
      <c r="H747" s="17"/>
      <c r="I747" s="17"/>
      <c r="J747" s="102"/>
      <c r="K747" s="102"/>
      <c r="L747" s="101"/>
      <c r="M747" s="101"/>
      <c r="N747" s="106"/>
      <c r="O747" s="106"/>
      <c r="P747" s="102"/>
      <c r="Q747" s="17"/>
      <c r="R747" s="102"/>
      <c r="S747" s="101"/>
      <c r="T747" s="105"/>
      <c r="U747" s="105"/>
      <c r="V747" s="105"/>
      <c r="W747" s="105"/>
      <c r="X747" s="105"/>
      <c r="Y747" s="105"/>
      <c r="Z747" s="105"/>
    </row>
    <row r="748" ht="15.75" customHeight="1">
      <c r="A748" s="105"/>
      <c r="B748" s="105"/>
      <c r="C748" s="105"/>
      <c r="D748" s="105"/>
      <c r="E748" s="105"/>
      <c r="F748" s="106"/>
      <c r="G748" s="106"/>
      <c r="H748" s="17"/>
      <c r="I748" s="17"/>
      <c r="J748" s="102"/>
      <c r="K748" s="102"/>
      <c r="L748" s="101"/>
      <c r="M748" s="101"/>
      <c r="N748" s="106"/>
      <c r="O748" s="106"/>
      <c r="P748" s="102"/>
      <c r="Q748" s="17"/>
      <c r="R748" s="102"/>
      <c r="S748" s="101"/>
      <c r="T748" s="105"/>
      <c r="U748" s="105"/>
      <c r="V748" s="105"/>
      <c r="W748" s="105"/>
      <c r="X748" s="105"/>
      <c r="Y748" s="105"/>
      <c r="Z748" s="105"/>
    </row>
    <row r="749" ht="15.75" customHeight="1">
      <c r="A749" s="105"/>
      <c r="B749" s="105"/>
      <c r="C749" s="105"/>
      <c r="D749" s="105"/>
      <c r="E749" s="105"/>
      <c r="F749" s="106"/>
      <c r="G749" s="106"/>
      <c r="H749" s="17"/>
      <c r="I749" s="17"/>
      <c r="J749" s="102"/>
      <c r="K749" s="102"/>
      <c r="L749" s="101"/>
      <c r="M749" s="101"/>
      <c r="N749" s="106"/>
      <c r="O749" s="106"/>
      <c r="P749" s="102"/>
      <c r="Q749" s="17"/>
      <c r="R749" s="102"/>
      <c r="S749" s="101"/>
      <c r="T749" s="105"/>
      <c r="U749" s="105"/>
      <c r="V749" s="105"/>
      <c r="W749" s="105"/>
      <c r="X749" s="105"/>
      <c r="Y749" s="105"/>
      <c r="Z749" s="105"/>
    </row>
    <row r="750" ht="15.75" customHeight="1">
      <c r="A750" s="105"/>
      <c r="B750" s="105"/>
      <c r="C750" s="105"/>
      <c r="D750" s="105"/>
      <c r="E750" s="105"/>
      <c r="F750" s="106"/>
      <c r="G750" s="106"/>
      <c r="H750" s="17"/>
      <c r="I750" s="17"/>
      <c r="J750" s="102"/>
      <c r="K750" s="102"/>
      <c r="L750" s="101"/>
      <c r="M750" s="101"/>
      <c r="N750" s="106"/>
      <c r="O750" s="106"/>
      <c r="P750" s="102"/>
      <c r="Q750" s="17"/>
      <c r="R750" s="102"/>
      <c r="S750" s="101"/>
      <c r="T750" s="105"/>
      <c r="U750" s="105"/>
      <c r="V750" s="105"/>
      <c r="W750" s="105"/>
      <c r="X750" s="105"/>
      <c r="Y750" s="105"/>
      <c r="Z750" s="105"/>
    </row>
    <row r="751" ht="15.75" customHeight="1">
      <c r="A751" s="105"/>
      <c r="B751" s="105"/>
      <c r="C751" s="105"/>
      <c r="D751" s="105"/>
      <c r="E751" s="105"/>
      <c r="F751" s="106"/>
      <c r="G751" s="106"/>
      <c r="H751" s="17"/>
      <c r="I751" s="17"/>
      <c r="J751" s="102"/>
      <c r="K751" s="102"/>
      <c r="L751" s="101"/>
      <c r="M751" s="101"/>
      <c r="N751" s="106"/>
      <c r="O751" s="106"/>
      <c r="P751" s="102"/>
      <c r="Q751" s="17"/>
      <c r="R751" s="102"/>
      <c r="S751" s="101"/>
      <c r="T751" s="105"/>
      <c r="U751" s="105"/>
      <c r="V751" s="105"/>
      <c r="W751" s="105"/>
      <c r="X751" s="105"/>
      <c r="Y751" s="105"/>
      <c r="Z751" s="105"/>
    </row>
    <row r="752" ht="15.75" customHeight="1">
      <c r="A752" s="105"/>
      <c r="B752" s="105"/>
      <c r="C752" s="105"/>
      <c r="D752" s="105"/>
      <c r="E752" s="105"/>
      <c r="F752" s="106"/>
      <c r="G752" s="106"/>
      <c r="H752" s="17"/>
      <c r="I752" s="17"/>
      <c r="J752" s="102"/>
      <c r="K752" s="102"/>
      <c r="L752" s="101"/>
      <c r="M752" s="101"/>
      <c r="N752" s="106"/>
      <c r="O752" s="106"/>
      <c r="P752" s="102"/>
      <c r="Q752" s="17"/>
      <c r="R752" s="102"/>
      <c r="S752" s="101"/>
      <c r="T752" s="105"/>
      <c r="U752" s="105"/>
      <c r="V752" s="105"/>
      <c r="W752" s="105"/>
      <c r="X752" s="105"/>
      <c r="Y752" s="105"/>
      <c r="Z752" s="105"/>
    </row>
    <row r="753" ht="15.75" customHeight="1">
      <c r="A753" s="105"/>
      <c r="B753" s="105"/>
      <c r="C753" s="105"/>
      <c r="D753" s="105"/>
      <c r="E753" s="105"/>
      <c r="F753" s="106"/>
      <c r="G753" s="106"/>
      <c r="H753" s="17"/>
      <c r="I753" s="17"/>
      <c r="J753" s="102"/>
      <c r="K753" s="102"/>
      <c r="L753" s="101"/>
      <c r="M753" s="101"/>
      <c r="N753" s="106"/>
      <c r="O753" s="106"/>
      <c r="P753" s="102"/>
      <c r="Q753" s="17"/>
      <c r="R753" s="102"/>
      <c r="S753" s="101"/>
      <c r="T753" s="105"/>
      <c r="U753" s="105"/>
      <c r="V753" s="105"/>
      <c r="W753" s="105"/>
      <c r="X753" s="105"/>
      <c r="Y753" s="105"/>
      <c r="Z753" s="105"/>
    </row>
    <row r="754" ht="15.75" customHeight="1">
      <c r="A754" s="105"/>
      <c r="B754" s="105"/>
      <c r="C754" s="105"/>
      <c r="D754" s="105"/>
      <c r="E754" s="105"/>
      <c r="F754" s="106"/>
      <c r="G754" s="106"/>
      <c r="H754" s="17"/>
      <c r="I754" s="17"/>
      <c r="J754" s="102"/>
      <c r="K754" s="102"/>
      <c r="L754" s="101"/>
      <c r="M754" s="101"/>
      <c r="N754" s="106"/>
      <c r="O754" s="106"/>
      <c r="P754" s="102"/>
      <c r="Q754" s="17"/>
      <c r="R754" s="102"/>
      <c r="S754" s="101"/>
      <c r="T754" s="105"/>
      <c r="U754" s="105"/>
      <c r="V754" s="105"/>
      <c r="W754" s="105"/>
      <c r="X754" s="105"/>
      <c r="Y754" s="105"/>
      <c r="Z754" s="105"/>
    </row>
    <row r="755" ht="15.75" customHeight="1">
      <c r="A755" s="105"/>
      <c r="B755" s="105"/>
      <c r="C755" s="105"/>
      <c r="D755" s="105"/>
      <c r="E755" s="105"/>
      <c r="F755" s="106"/>
      <c r="G755" s="106"/>
      <c r="H755" s="17"/>
      <c r="I755" s="17"/>
      <c r="J755" s="102"/>
      <c r="K755" s="102"/>
      <c r="L755" s="101"/>
      <c r="M755" s="101"/>
      <c r="N755" s="106"/>
      <c r="O755" s="106"/>
      <c r="P755" s="102"/>
      <c r="Q755" s="17"/>
      <c r="R755" s="102"/>
      <c r="S755" s="101"/>
      <c r="T755" s="105"/>
      <c r="U755" s="105"/>
      <c r="V755" s="105"/>
      <c r="W755" s="105"/>
      <c r="X755" s="105"/>
      <c r="Y755" s="105"/>
      <c r="Z755" s="105"/>
    </row>
    <row r="756" ht="15.75" customHeight="1">
      <c r="A756" s="105"/>
      <c r="B756" s="105"/>
      <c r="C756" s="105"/>
      <c r="D756" s="105"/>
      <c r="E756" s="105"/>
      <c r="F756" s="106"/>
      <c r="G756" s="106"/>
      <c r="H756" s="17"/>
      <c r="I756" s="17"/>
      <c r="J756" s="102"/>
      <c r="K756" s="102"/>
      <c r="L756" s="101"/>
      <c r="M756" s="101"/>
      <c r="N756" s="106"/>
      <c r="O756" s="106"/>
      <c r="P756" s="102"/>
      <c r="Q756" s="17"/>
      <c r="R756" s="102"/>
      <c r="S756" s="101"/>
      <c r="T756" s="105"/>
      <c r="U756" s="105"/>
      <c r="V756" s="105"/>
      <c r="W756" s="105"/>
      <c r="X756" s="105"/>
      <c r="Y756" s="105"/>
      <c r="Z756" s="105"/>
    </row>
    <row r="757" ht="15.75" customHeight="1">
      <c r="A757" s="105"/>
      <c r="B757" s="105"/>
      <c r="C757" s="105"/>
      <c r="D757" s="105"/>
      <c r="E757" s="105"/>
      <c r="F757" s="106"/>
      <c r="G757" s="106"/>
      <c r="H757" s="17"/>
      <c r="I757" s="17"/>
      <c r="J757" s="102"/>
      <c r="K757" s="102"/>
      <c r="L757" s="101"/>
      <c r="M757" s="101"/>
      <c r="N757" s="106"/>
      <c r="O757" s="106"/>
      <c r="P757" s="102"/>
      <c r="Q757" s="17"/>
      <c r="R757" s="102"/>
      <c r="S757" s="101"/>
      <c r="T757" s="105"/>
      <c r="U757" s="105"/>
      <c r="V757" s="105"/>
      <c r="W757" s="105"/>
      <c r="X757" s="105"/>
      <c r="Y757" s="105"/>
      <c r="Z757" s="105"/>
    </row>
    <row r="758" ht="15.75" customHeight="1">
      <c r="A758" s="105"/>
      <c r="B758" s="105"/>
      <c r="C758" s="105"/>
      <c r="D758" s="105"/>
      <c r="E758" s="105"/>
      <c r="F758" s="106"/>
      <c r="G758" s="106"/>
      <c r="H758" s="17"/>
      <c r="I758" s="17"/>
      <c r="J758" s="102"/>
      <c r="K758" s="102"/>
      <c r="L758" s="101"/>
      <c r="M758" s="101"/>
      <c r="N758" s="106"/>
      <c r="O758" s="106"/>
      <c r="P758" s="102"/>
      <c r="Q758" s="17"/>
      <c r="R758" s="102"/>
      <c r="S758" s="101"/>
      <c r="T758" s="105"/>
      <c r="U758" s="105"/>
      <c r="V758" s="105"/>
      <c r="W758" s="105"/>
      <c r="X758" s="105"/>
      <c r="Y758" s="105"/>
      <c r="Z758" s="105"/>
    </row>
    <row r="759" ht="15.75" customHeight="1">
      <c r="A759" s="105"/>
      <c r="B759" s="105"/>
      <c r="C759" s="105"/>
      <c r="D759" s="105"/>
      <c r="E759" s="105"/>
      <c r="F759" s="106"/>
      <c r="G759" s="106"/>
      <c r="H759" s="17"/>
      <c r="I759" s="17"/>
      <c r="J759" s="102"/>
      <c r="K759" s="102"/>
      <c r="L759" s="101"/>
      <c r="M759" s="101"/>
      <c r="N759" s="106"/>
      <c r="O759" s="106"/>
      <c r="P759" s="102"/>
      <c r="Q759" s="17"/>
      <c r="R759" s="102"/>
      <c r="S759" s="101"/>
      <c r="T759" s="105"/>
      <c r="U759" s="105"/>
      <c r="V759" s="105"/>
      <c r="W759" s="105"/>
      <c r="X759" s="105"/>
      <c r="Y759" s="105"/>
      <c r="Z759" s="105"/>
    </row>
    <row r="760" ht="15.75" customHeight="1">
      <c r="A760" s="105"/>
      <c r="B760" s="105"/>
      <c r="C760" s="105"/>
      <c r="D760" s="105"/>
      <c r="E760" s="105"/>
      <c r="F760" s="106"/>
      <c r="G760" s="106"/>
      <c r="H760" s="17"/>
      <c r="I760" s="17"/>
      <c r="J760" s="102"/>
      <c r="K760" s="102"/>
      <c r="L760" s="101"/>
      <c r="M760" s="101"/>
      <c r="N760" s="106"/>
      <c r="O760" s="106"/>
      <c r="P760" s="102"/>
      <c r="Q760" s="17"/>
      <c r="R760" s="102"/>
      <c r="S760" s="101"/>
      <c r="T760" s="105"/>
      <c r="U760" s="105"/>
      <c r="V760" s="105"/>
      <c r="W760" s="105"/>
      <c r="X760" s="105"/>
      <c r="Y760" s="105"/>
      <c r="Z760" s="105"/>
    </row>
    <row r="761" ht="15.75" customHeight="1">
      <c r="A761" s="105"/>
      <c r="B761" s="105"/>
      <c r="C761" s="105"/>
      <c r="D761" s="105"/>
      <c r="E761" s="105"/>
      <c r="F761" s="106"/>
      <c r="G761" s="106"/>
      <c r="H761" s="17"/>
      <c r="I761" s="17"/>
      <c r="J761" s="102"/>
      <c r="K761" s="102"/>
      <c r="L761" s="101"/>
      <c r="M761" s="101"/>
      <c r="N761" s="106"/>
      <c r="O761" s="106"/>
      <c r="P761" s="102"/>
      <c r="Q761" s="17"/>
      <c r="R761" s="102"/>
      <c r="S761" s="101"/>
      <c r="T761" s="105"/>
      <c r="U761" s="105"/>
      <c r="V761" s="105"/>
      <c r="W761" s="105"/>
      <c r="X761" s="105"/>
      <c r="Y761" s="105"/>
      <c r="Z761" s="105"/>
    </row>
    <row r="762" ht="15.75" customHeight="1">
      <c r="A762" s="105"/>
      <c r="B762" s="105"/>
      <c r="C762" s="105"/>
      <c r="D762" s="105"/>
      <c r="E762" s="105"/>
      <c r="F762" s="106"/>
      <c r="G762" s="106"/>
      <c r="H762" s="17"/>
      <c r="I762" s="17"/>
      <c r="J762" s="102"/>
      <c r="K762" s="102"/>
      <c r="L762" s="101"/>
      <c r="M762" s="101"/>
      <c r="N762" s="106"/>
      <c r="O762" s="106"/>
      <c r="P762" s="102"/>
      <c r="Q762" s="17"/>
      <c r="R762" s="102"/>
      <c r="S762" s="101"/>
      <c r="T762" s="105"/>
      <c r="U762" s="105"/>
      <c r="V762" s="105"/>
      <c r="W762" s="105"/>
      <c r="X762" s="105"/>
      <c r="Y762" s="105"/>
      <c r="Z762" s="105"/>
    </row>
    <row r="763" ht="15.75" customHeight="1">
      <c r="A763" s="105"/>
      <c r="B763" s="105"/>
      <c r="C763" s="105"/>
      <c r="D763" s="105"/>
      <c r="E763" s="105"/>
      <c r="F763" s="106"/>
      <c r="G763" s="106"/>
      <c r="H763" s="17"/>
      <c r="I763" s="17"/>
      <c r="J763" s="102"/>
      <c r="K763" s="102"/>
      <c r="L763" s="101"/>
      <c r="M763" s="101"/>
      <c r="N763" s="106"/>
      <c r="O763" s="106"/>
      <c r="P763" s="102"/>
      <c r="Q763" s="17"/>
      <c r="R763" s="102"/>
      <c r="S763" s="101"/>
      <c r="T763" s="105"/>
      <c r="U763" s="105"/>
      <c r="V763" s="105"/>
      <c r="W763" s="105"/>
      <c r="X763" s="105"/>
      <c r="Y763" s="105"/>
      <c r="Z763" s="105"/>
    </row>
    <row r="764" ht="15.75" customHeight="1">
      <c r="A764" s="105"/>
      <c r="B764" s="105"/>
      <c r="C764" s="105"/>
      <c r="D764" s="105"/>
      <c r="E764" s="105"/>
      <c r="F764" s="106"/>
      <c r="G764" s="106"/>
      <c r="H764" s="17"/>
      <c r="I764" s="17"/>
      <c r="J764" s="102"/>
      <c r="K764" s="102"/>
      <c r="L764" s="101"/>
      <c r="M764" s="101"/>
      <c r="N764" s="106"/>
      <c r="O764" s="106"/>
      <c r="P764" s="102"/>
      <c r="Q764" s="17"/>
      <c r="R764" s="102"/>
      <c r="S764" s="101"/>
      <c r="T764" s="105"/>
      <c r="U764" s="105"/>
      <c r="V764" s="105"/>
      <c r="W764" s="105"/>
      <c r="X764" s="105"/>
      <c r="Y764" s="105"/>
      <c r="Z764" s="105"/>
    </row>
    <row r="765" ht="15.75" customHeight="1">
      <c r="A765" s="105"/>
      <c r="B765" s="105"/>
      <c r="C765" s="105"/>
      <c r="D765" s="105"/>
      <c r="E765" s="105"/>
      <c r="F765" s="106"/>
      <c r="G765" s="106"/>
      <c r="H765" s="17"/>
      <c r="I765" s="17"/>
      <c r="J765" s="102"/>
      <c r="K765" s="102"/>
      <c r="L765" s="101"/>
      <c r="M765" s="101"/>
      <c r="N765" s="106"/>
      <c r="O765" s="106"/>
      <c r="P765" s="102"/>
      <c r="Q765" s="17"/>
      <c r="R765" s="102"/>
      <c r="S765" s="101"/>
      <c r="T765" s="105"/>
      <c r="U765" s="105"/>
      <c r="V765" s="105"/>
      <c r="W765" s="105"/>
      <c r="X765" s="105"/>
      <c r="Y765" s="105"/>
      <c r="Z765" s="105"/>
    </row>
    <row r="766" ht="15.75" customHeight="1">
      <c r="A766" s="105"/>
      <c r="B766" s="105"/>
      <c r="C766" s="105"/>
      <c r="D766" s="105"/>
      <c r="E766" s="105"/>
      <c r="F766" s="106"/>
      <c r="G766" s="106"/>
      <c r="H766" s="17"/>
      <c r="I766" s="17"/>
      <c r="J766" s="102"/>
      <c r="K766" s="102"/>
      <c r="L766" s="101"/>
      <c r="M766" s="101"/>
      <c r="N766" s="106"/>
      <c r="O766" s="106"/>
      <c r="P766" s="102"/>
      <c r="Q766" s="17"/>
      <c r="R766" s="102"/>
      <c r="S766" s="101"/>
      <c r="T766" s="105"/>
      <c r="U766" s="105"/>
      <c r="V766" s="105"/>
      <c r="W766" s="105"/>
      <c r="X766" s="105"/>
      <c r="Y766" s="105"/>
      <c r="Z766" s="105"/>
    </row>
    <row r="767" ht="15.75" customHeight="1">
      <c r="A767" s="105"/>
      <c r="B767" s="105"/>
      <c r="C767" s="105"/>
      <c r="D767" s="105"/>
      <c r="E767" s="105"/>
      <c r="F767" s="106"/>
      <c r="G767" s="106"/>
      <c r="H767" s="17"/>
      <c r="I767" s="17"/>
      <c r="J767" s="102"/>
      <c r="K767" s="102"/>
      <c r="L767" s="101"/>
      <c r="M767" s="101"/>
      <c r="N767" s="106"/>
      <c r="O767" s="106"/>
      <c r="P767" s="102"/>
      <c r="Q767" s="17"/>
      <c r="R767" s="102"/>
      <c r="S767" s="101"/>
      <c r="T767" s="105"/>
      <c r="U767" s="105"/>
      <c r="V767" s="105"/>
      <c r="W767" s="105"/>
      <c r="X767" s="105"/>
      <c r="Y767" s="105"/>
      <c r="Z767" s="105"/>
    </row>
    <row r="768" ht="15.75" customHeight="1">
      <c r="A768" s="105"/>
      <c r="B768" s="105"/>
      <c r="C768" s="105"/>
      <c r="D768" s="105"/>
      <c r="E768" s="105"/>
      <c r="F768" s="106"/>
      <c r="G768" s="106"/>
      <c r="H768" s="17"/>
      <c r="I768" s="17"/>
      <c r="J768" s="102"/>
      <c r="K768" s="102"/>
      <c r="L768" s="101"/>
      <c r="M768" s="101"/>
      <c r="N768" s="106"/>
      <c r="O768" s="106"/>
      <c r="P768" s="102"/>
      <c r="Q768" s="17"/>
      <c r="R768" s="102"/>
      <c r="S768" s="101"/>
      <c r="T768" s="105"/>
      <c r="U768" s="105"/>
      <c r="V768" s="105"/>
      <c r="W768" s="105"/>
      <c r="X768" s="105"/>
      <c r="Y768" s="105"/>
      <c r="Z768" s="105"/>
    </row>
    <row r="769" ht="15.75" customHeight="1">
      <c r="A769" s="105"/>
      <c r="B769" s="105"/>
      <c r="C769" s="105"/>
      <c r="D769" s="105"/>
      <c r="E769" s="105"/>
      <c r="F769" s="106"/>
      <c r="G769" s="106"/>
      <c r="H769" s="17"/>
      <c r="I769" s="17"/>
      <c r="J769" s="102"/>
      <c r="K769" s="102"/>
      <c r="L769" s="101"/>
      <c r="M769" s="101"/>
      <c r="N769" s="106"/>
      <c r="O769" s="106"/>
      <c r="P769" s="102"/>
      <c r="Q769" s="17"/>
      <c r="R769" s="102"/>
      <c r="S769" s="101"/>
      <c r="T769" s="105"/>
      <c r="U769" s="105"/>
      <c r="V769" s="105"/>
      <c r="W769" s="105"/>
      <c r="X769" s="105"/>
      <c r="Y769" s="105"/>
      <c r="Z769" s="105"/>
    </row>
    <row r="770" ht="15.75" customHeight="1">
      <c r="A770" s="105"/>
      <c r="B770" s="105"/>
      <c r="C770" s="105"/>
      <c r="D770" s="105"/>
      <c r="E770" s="105"/>
      <c r="F770" s="106"/>
      <c r="G770" s="106"/>
      <c r="H770" s="17"/>
      <c r="I770" s="17"/>
      <c r="J770" s="102"/>
      <c r="K770" s="102"/>
      <c r="L770" s="101"/>
      <c r="M770" s="101"/>
      <c r="N770" s="106"/>
      <c r="O770" s="106"/>
      <c r="P770" s="102"/>
      <c r="Q770" s="17"/>
      <c r="R770" s="102"/>
      <c r="S770" s="101"/>
      <c r="T770" s="105"/>
      <c r="U770" s="105"/>
      <c r="V770" s="105"/>
      <c r="W770" s="105"/>
      <c r="X770" s="105"/>
      <c r="Y770" s="105"/>
      <c r="Z770" s="105"/>
    </row>
    <row r="771" ht="15.75" customHeight="1">
      <c r="A771" s="105"/>
      <c r="B771" s="105"/>
      <c r="C771" s="105"/>
      <c r="D771" s="105"/>
      <c r="E771" s="105"/>
      <c r="F771" s="106"/>
      <c r="G771" s="106"/>
      <c r="H771" s="17"/>
      <c r="I771" s="17"/>
      <c r="J771" s="102"/>
      <c r="K771" s="102"/>
      <c r="L771" s="101"/>
      <c r="M771" s="101"/>
      <c r="N771" s="106"/>
      <c r="O771" s="106"/>
      <c r="P771" s="102"/>
      <c r="Q771" s="17"/>
      <c r="R771" s="102"/>
      <c r="S771" s="101"/>
      <c r="T771" s="105"/>
      <c r="U771" s="105"/>
      <c r="V771" s="105"/>
      <c r="W771" s="105"/>
      <c r="X771" s="105"/>
      <c r="Y771" s="105"/>
      <c r="Z771" s="105"/>
    </row>
    <row r="772" ht="15.75" customHeight="1">
      <c r="A772" s="105"/>
      <c r="B772" s="105"/>
      <c r="C772" s="105"/>
      <c r="D772" s="105"/>
      <c r="E772" s="105"/>
      <c r="F772" s="106"/>
      <c r="G772" s="106"/>
      <c r="H772" s="17"/>
      <c r="I772" s="17"/>
      <c r="J772" s="102"/>
      <c r="K772" s="102"/>
      <c r="L772" s="101"/>
      <c r="M772" s="101"/>
      <c r="N772" s="106"/>
      <c r="O772" s="106"/>
      <c r="P772" s="102"/>
      <c r="Q772" s="17"/>
      <c r="R772" s="102"/>
      <c r="S772" s="101"/>
      <c r="T772" s="105"/>
      <c r="U772" s="105"/>
      <c r="V772" s="105"/>
      <c r="W772" s="105"/>
      <c r="X772" s="105"/>
      <c r="Y772" s="105"/>
      <c r="Z772" s="105"/>
    </row>
    <row r="773" ht="15.75" customHeight="1">
      <c r="A773" s="105"/>
      <c r="B773" s="105"/>
      <c r="C773" s="105"/>
      <c r="D773" s="105"/>
      <c r="E773" s="105"/>
      <c r="F773" s="106"/>
      <c r="G773" s="106"/>
      <c r="H773" s="17"/>
      <c r="I773" s="17"/>
      <c r="J773" s="102"/>
      <c r="K773" s="102"/>
      <c r="L773" s="101"/>
      <c r="M773" s="101"/>
      <c r="N773" s="106"/>
      <c r="O773" s="106"/>
      <c r="P773" s="102"/>
      <c r="Q773" s="17"/>
      <c r="R773" s="102"/>
      <c r="S773" s="101"/>
      <c r="T773" s="105"/>
      <c r="U773" s="105"/>
      <c r="V773" s="105"/>
      <c r="W773" s="105"/>
      <c r="X773" s="105"/>
      <c r="Y773" s="105"/>
      <c r="Z773" s="105"/>
    </row>
    <row r="774" ht="15.75" customHeight="1">
      <c r="A774" s="105"/>
      <c r="B774" s="105"/>
      <c r="C774" s="105"/>
      <c r="D774" s="105"/>
      <c r="E774" s="105"/>
      <c r="F774" s="106"/>
      <c r="G774" s="106"/>
      <c r="H774" s="17"/>
      <c r="I774" s="17"/>
      <c r="J774" s="102"/>
      <c r="K774" s="102"/>
      <c r="L774" s="101"/>
      <c r="M774" s="101"/>
      <c r="N774" s="106"/>
      <c r="O774" s="106"/>
      <c r="P774" s="102"/>
      <c r="Q774" s="17"/>
      <c r="R774" s="102"/>
      <c r="S774" s="101"/>
      <c r="T774" s="105"/>
      <c r="U774" s="105"/>
      <c r="V774" s="105"/>
      <c r="W774" s="105"/>
      <c r="X774" s="105"/>
      <c r="Y774" s="105"/>
      <c r="Z774" s="105"/>
    </row>
    <row r="775" ht="15.75" customHeight="1">
      <c r="A775" s="105"/>
      <c r="B775" s="105"/>
      <c r="C775" s="105"/>
      <c r="D775" s="105"/>
      <c r="E775" s="105"/>
      <c r="F775" s="106"/>
      <c r="G775" s="106"/>
      <c r="H775" s="17"/>
      <c r="I775" s="17"/>
      <c r="J775" s="102"/>
      <c r="K775" s="102"/>
      <c r="L775" s="101"/>
      <c r="M775" s="101"/>
      <c r="N775" s="106"/>
      <c r="O775" s="106"/>
      <c r="P775" s="102"/>
      <c r="Q775" s="17"/>
      <c r="R775" s="102"/>
      <c r="S775" s="101"/>
      <c r="T775" s="105"/>
      <c r="U775" s="105"/>
      <c r="V775" s="105"/>
      <c r="W775" s="105"/>
      <c r="X775" s="105"/>
      <c r="Y775" s="105"/>
      <c r="Z775" s="105"/>
    </row>
    <row r="776" ht="15.75" customHeight="1">
      <c r="A776" s="105"/>
      <c r="B776" s="105"/>
      <c r="C776" s="105"/>
      <c r="D776" s="105"/>
      <c r="E776" s="105"/>
      <c r="F776" s="106"/>
      <c r="G776" s="106"/>
      <c r="H776" s="17"/>
      <c r="I776" s="17"/>
      <c r="J776" s="102"/>
      <c r="K776" s="102"/>
      <c r="L776" s="101"/>
      <c r="M776" s="101"/>
      <c r="N776" s="106"/>
      <c r="O776" s="106"/>
      <c r="P776" s="102"/>
      <c r="Q776" s="17"/>
      <c r="R776" s="102"/>
      <c r="S776" s="101"/>
      <c r="T776" s="105"/>
      <c r="U776" s="105"/>
      <c r="V776" s="105"/>
      <c r="W776" s="105"/>
      <c r="X776" s="105"/>
      <c r="Y776" s="105"/>
      <c r="Z776" s="105"/>
    </row>
    <row r="777" ht="15.75" customHeight="1">
      <c r="A777" s="105"/>
      <c r="B777" s="105"/>
      <c r="C777" s="105"/>
      <c r="D777" s="105"/>
      <c r="E777" s="105"/>
      <c r="F777" s="106"/>
      <c r="G777" s="106"/>
      <c r="H777" s="17"/>
      <c r="I777" s="17"/>
      <c r="J777" s="102"/>
      <c r="K777" s="102"/>
      <c r="L777" s="101"/>
      <c r="M777" s="101"/>
      <c r="N777" s="106"/>
      <c r="O777" s="106"/>
      <c r="P777" s="102"/>
      <c r="Q777" s="17"/>
      <c r="R777" s="102"/>
      <c r="S777" s="101"/>
      <c r="T777" s="105"/>
      <c r="U777" s="105"/>
      <c r="V777" s="105"/>
      <c r="W777" s="105"/>
      <c r="X777" s="105"/>
      <c r="Y777" s="105"/>
      <c r="Z777" s="105"/>
    </row>
    <row r="778" ht="15.75" customHeight="1">
      <c r="A778" s="105"/>
      <c r="B778" s="105"/>
      <c r="C778" s="105"/>
      <c r="D778" s="105"/>
      <c r="E778" s="105"/>
      <c r="F778" s="106"/>
      <c r="G778" s="106"/>
      <c r="H778" s="17"/>
      <c r="I778" s="17"/>
      <c r="J778" s="102"/>
      <c r="K778" s="102"/>
      <c r="L778" s="101"/>
      <c r="M778" s="101"/>
      <c r="N778" s="106"/>
      <c r="O778" s="106"/>
      <c r="P778" s="102"/>
      <c r="Q778" s="17"/>
      <c r="R778" s="102"/>
      <c r="S778" s="101"/>
      <c r="T778" s="105"/>
      <c r="U778" s="105"/>
      <c r="V778" s="105"/>
      <c r="W778" s="105"/>
      <c r="X778" s="105"/>
      <c r="Y778" s="105"/>
      <c r="Z778" s="105"/>
    </row>
    <row r="779" ht="15.75" customHeight="1">
      <c r="A779" s="105"/>
      <c r="B779" s="105"/>
      <c r="C779" s="105"/>
      <c r="D779" s="105"/>
      <c r="E779" s="105"/>
      <c r="F779" s="106"/>
      <c r="G779" s="106"/>
      <c r="H779" s="17"/>
      <c r="I779" s="17"/>
      <c r="J779" s="102"/>
      <c r="K779" s="102"/>
      <c r="L779" s="101"/>
      <c r="M779" s="101"/>
      <c r="N779" s="106"/>
      <c r="O779" s="106"/>
      <c r="P779" s="102"/>
      <c r="Q779" s="17"/>
      <c r="R779" s="102"/>
      <c r="S779" s="101"/>
      <c r="T779" s="105"/>
      <c r="U779" s="105"/>
      <c r="V779" s="105"/>
      <c r="W779" s="105"/>
      <c r="X779" s="105"/>
      <c r="Y779" s="105"/>
      <c r="Z779" s="105"/>
    </row>
    <row r="780" ht="15.75" customHeight="1">
      <c r="A780" s="105"/>
      <c r="B780" s="105"/>
      <c r="C780" s="105"/>
      <c r="D780" s="105"/>
      <c r="E780" s="105"/>
      <c r="F780" s="106"/>
      <c r="G780" s="106"/>
      <c r="H780" s="17"/>
      <c r="I780" s="17"/>
      <c r="J780" s="102"/>
      <c r="K780" s="102"/>
      <c r="L780" s="101"/>
      <c r="M780" s="101"/>
      <c r="N780" s="106"/>
      <c r="O780" s="106"/>
      <c r="P780" s="102"/>
      <c r="Q780" s="17"/>
      <c r="R780" s="102"/>
      <c r="S780" s="101"/>
      <c r="T780" s="105"/>
      <c r="U780" s="105"/>
      <c r="V780" s="105"/>
      <c r="W780" s="105"/>
      <c r="X780" s="105"/>
      <c r="Y780" s="105"/>
      <c r="Z780" s="105"/>
    </row>
    <row r="781" ht="15.75" customHeight="1">
      <c r="A781" s="105"/>
      <c r="B781" s="105"/>
      <c r="C781" s="105"/>
      <c r="D781" s="105"/>
      <c r="E781" s="105"/>
      <c r="F781" s="106"/>
      <c r="G781" s="106"/>
      <c r="H781" s="17"/>
      <c r="I781" s="17"/>
      <c r="J781" s="102"/>
      <c r="K781" s="102"/>
      <c r="L781" s="101"/>
      <c r="M781" s="101"/>
      <c r="N781" s="106"/>
      <c r="O781" s="106"/>
      <c r="P781" s="102"/>
      <c r="Q781" s="17"/>
      <c r="R781" s="102"/>
      <c r="S781" s="101"/>
      <c r="T781" s="105"/>
      <c r="U781" s="105"/>
      <c r="V781" s="105"/>
      <c r="W781" s="105"/>
      <c r="X781" s="105"/>
      <c r="Y781" s="105"/>
      <c r="Z781" s="105"/>
    </row>
    <row r="782" ht="15.75" customHeight="1">
      <c r="A782" s="105"/>
      <c r="B782" s="105"/>
      <c r="C782" s="105"/>
      <c r="D782" s="105"/>
      <c r="E782" s="105"/>
      <c r="F782" s="106"/>
      <c r="G782" s="106"/>
      <c r="H782" s="17"/>
      <c r="I782" s="17"/>
      <c r="J782" s="102"/>
      <c r="K782" s="102"/>
      <c r="L782" s="101"/>
      <c r="M782" s="101"/>
      <c r="N782" s="106"/>
      <c r="O782" s="106"/>
      <c r="P782" s="102"/>
      <c r="Q782" s="17"/>
      <c r="R782" s="102"/>
      <c r="S782" s="101"/>
      <c r="T782" s="105"/>
      <c r="U782" s="105"/>
      <c r="V782" s="105"/>
      <c r="W782" s="105"/>
      <c r="X782" s="105"/>
      <c r="Y782" s="105"/>
      <c r="Z782" s="105"/>
    </row>
    <row r="783" ht="15.75" customHeight="1">
      <c r="A783" s="105"/>
      <c r="B783" s="105"/>
      <c r="C783" s="105"/>
      <c r="D783" s="105"/>
      <c r="E783" s="105"/>
      <c r="F783" s="106"/>
      <c r="G783" s="106"/>
      <c r="H783" s="17"/>
      <c r="I783" s="17"/>
      <c r="J783" s="102"/>
      <c r="K783" s="102"/>
      <c r="L783" s="101"/>
      <c r="M783" s="101"/>
      <c r="N783" s="106"/>
      <c r="O783" s="106"/>
      <c r="P783" s="102"/>
      <c r="Q783" s="17"/>
      <c r="R783" s="102"/>
      <c r="S783" s="101"/>
      <c r="T783" s="105"/>
      <c r="U783" s="105"/>
      <c r="V783" s="105"/>
      <c r="W783" s="105"/>
      <c r="X783" s="105"/>
      <c r="Y783" s="105"/>
      <c r="Z783" s="105"/>
    </row>
    <row r="784" ht="15.75" customHeight="1">
      <c r="A784" s="105"/>
      <c r="B784" s="105"/>
      <c r="C784" s="105"/>
      <c r="D784" s="105"/>
      <c r="E784" s="105"/>
      <c r="F784" s="106"/>
      <c r="G784" s="106"/>
      <c r="H784" s="17"/>
      <c r="I784" s="17"/>
      <c r="J784" s="102"/>
      <c r="K784" s="102"/>
      <c r="L784" s="101"/>
      <c r="M784" s="101"/>
      <c r="N784" s="106"/>
      <c r="O784" s="106"/>
      <c r="P784" s="102"/>
      <c r="Q784" s="17"/>
      <c r="R784" s="102"/>
      <c r="S784" s="101"/>
      <c r="T784" s="105"/>
      <c r="U784" s="105"/>
      <c r="V784" s="105"/>
      <c r="W784" s="105"/>
      <c r="X784" s="105"/>
      <c r="Y784" s="105"/>
      <c r="Z784" s="105"/>
    </row>
    <row r="785" ht="15.75" customHeight="1">
      <c r="A785" s="105"/>
      <c r="B785" s="105"/>
      <c r="C785" s="105"/>
      <c r="D785" s="105"/>
      <c r="E785" s="105"/>
      <c r="F785" s="106"/>
      <c r="G785" s="106"/>
      <c r="H785" s="17"/>
      <c r="I785" s="17"/>
      <c r="J785" s="102"/>
      <c r="K785" s="102"/>
      <c r="L785" s="101"/>
      <c r="M785" s="101"/>
      <c r="N785" s="106"/>
      <c r="O785" s="106"/>
      <c r="P785" s="102"/>
      <c r="Q785" s="17"/>
      <c r="R785" s="102"/>
      <c r="S785" s="101"/>
      <c r="T785" s="105"/>
      <c r="U785" s="105"/>
      <c r="V785" s="105"/>
      <c r="W785" s="105"/>
      <c r="X785" s="105"/>
      <c r="Y785" s="105"/>
      <c r="Z785" s="105"/>
    </row>
    <row r="786" ht="15.75" customHeight="1">
      <c r="A786" s="105"/>
      <c r="B786" s="105"/>
      <c r="C786" s="105"/>
      <c r="D786" s="105"/>
      <c r="E786" s="105"/>
      <c r="F786" s="106"/>
      <c r="G786" s="106"/>
      <c r="H786" s="17"/>
      <c r="I786" s="17"/>
      <c r="J786" s="102"/>
      <c r="K786" s="102"/>
      <c r="L786" s="101"/>
      <c r="M786" s="101"/>
      <c r="N786" s="106"/>
      <c r="O786" s="106"/>
      <c r="P786" s="102"/>
      <c r="Q786" s="17"/>
      <c r="R786" s="102"/>
      <c r="S786" s="101"/>
      <c r="T786" s="105"/>
      <c r="U786" s="105"/>
      <c r="V786" s="105"/>
      <c r="W786" s="105"/>
      <c r="X786" s="105"/>
      <c r="Y786" s="105"/>
      <c r="Z786" s="105"/>
    </row>
    <row r="787" ht="15.75" customHeight="1">
      <c r="A787" s="105"/>
      <c r="B787" s="105"/>
      <c r="C787" s="105"/>
      <c r="D787" s="105"/>
      <c r="E787" s="105"/>
      <c r="F787" s="106"/>
      <c r="G787" s="106"/>
      <c r="H787" s="17"/>
      <c r="I787" s="17"/>
      <c r="J787" s="102"/>
      <c r="K787" s="102"/>
      <c r="L787" s="101"/>
      <c r="M787" s="101"/>
      <c r="N787" s="106"/>
      <c r="O787" s="106"/>
      <c r="P787" s="102"/>
      <c r="Q787" s="17"/>
      <c r="R787" s="102"/>
      <c r="S787" s="101"/>
      <c r="T787" s="105"/>
      <c r="U787" s="105"/>
      <c r="V787" s="105"/>
      <c r="W787" s="105"/>
      <c r="X787" s="105"/>
      <c r="Y787" s="105"/>
      <c r="Z787" s="105"/>
    </row>
    <row r="788" ht="15.75" customHeight="1">
      <c r="A788" s="105"/>
      <c r="B788" s="105"/>
      <c r="C788" s="105"/>
      <c r="D788" s="105"/>
      <c r="E788" s="105"/>
      <c r="F788" s="106"/>
      <c r="G788" s="106"/>
      <c r="H788" s="17"/>
      <c r="I788" s="17"/>
      <c r="J788" s="102"/>
      <c r="K788" s="102"/>
      <c r="L788" s="101"/>
      <c r="M788" s="101"/>
      <c r="N788" s="106"/>
      <c r="O788" s="106"/>
      <c r="P788" s="102"/>
      <c r="Q788" s="17"/>
      <c r="R788" s="102"/>
      <c r="S788" s="101"/>
      <c r="T788" s="105"/>
      <c r="U788" s="105"/>
      <c r="V788" s="105"/>
      <c r="W788" s="105"/>
      <c r="X788" s="105"/>
      <c r="Y788" s="105"/>
      <c r="Z788" s="105"/>
    </row>
    <row r="789" ht="15.75" customHeight="1">
      <c r="A789" s="105"/>
      <c r="B789" s="105"/>
      <c r="C789" s="105"/>
      <c r="D789" s="105"/>
      <c r="E789" s="105"/>
      <c r="F789" s="106"/>
      <c r="G789" s="106"/>
      <c r="H789" s="17"/>
      <c r="I789" s="17"/>
      <c r="J789" s="102"/>
      <c r="K789" s="102"/>
      <c r="L789" s="101"/>
      <c r="M789" s="101"/>
      <c r="N789" s="106"/>
      <c r="O789" s="106"/>
      <c r="P789" s="102"/>
      <c r="Q789" s="17"/>
      <c r="R789" s="102"/>
      <c r="S789" s="101"/>
      <c r="T789" s="105"/>
      <c r="U789" s="105"/>
      <c r="V789" s="105"/>
      <c r="W789" s="105"/>
      <c r="X789" s="105"/>
      <c r="Y789" s="105"/>
      <c r="Z789" s="105"/>
    </row>
    <row r="790" ht="15.75" customHeight="1">
      <c r="A790" s="105"/>
      <c r="B790" s="105"/>
      <c r="C790" s="105"/>
      <c r="D790" s="105"/>
      <c r="E790" s="105"/>
      <c r="F790" s="106"/>
      <c r="G790" s="106"/>
      <c r="H790" s="17"/>
      <c r="I790" s="17"/>
      <c r="J790" s="102"/>
      <c r="K790" s="102"/>
      <c r="L790" s="101"/>
      <c r="M790" s="101"/>
      <c r="N790" s="106"/>
      <c r="O790" s="106"/>
      <c r="P790" s="102"/>
      <c r="Q790" s="17"/>
      <c r="R790" s="102"/>
      <c r="S790" s="101"/>
      <c r="T790" s="105"/>
      <c r="U790" s="105"/>
      <c r="V790" s="105"/>
      <c r="W790" s="105"/>
      <c r="X790" s="105"/>
      <c r="Y790" s="105"/>
      <c r="Z790" s="105"/>
    </row>
    <row r="791" ht="15.75" customHeight="1">
      <c r="A791" s="105"/>
      <c r="B791" s="105"/>
      <c r="C791" s="105"/>
      <c r="D791" s="105"/>
      <c r="E791" s="105"/>
      <c r="F791" s="106"/>
      <c r="G791" s="106"/>
      <c r="H791" s="17"/>
      <c r="I791" s="17"/>
      <c r="J791" s="102"/>
      <c r="K791" s="102"/>
      <c r="L791" s="101"/>
      <c r="M791" s="101"/>
      <c r="N791" s="106"/>
      <c r="O791" s="106"/>
      <c r="P791" s="102"/>
      <c r="Q791" s="17"/>
      <c r="R791" s="102"/>
      <c r="S791" s="101"/>
      <c r="T791" s="105"/>
      <c r="U791" s="105"/>
      <c r="V791" s="105"/>
      <c r="W791" s="105"/>
      <c r="X791" s="105"/>
      <c r="Y791" s="105"/>
      <c r="Z791" s="105"/>
    </row>
    <row r="792" ht="15.75" customHeight="1">
      <c r="A792" s="105"/>
      <c r="B792" s="105"/>
      <c r="C792" s="105"/>
      <c r="D792" s="105"/>
      <c r="E792" s="105"/>
      <c r="F792" s="106"/>
      <c r="G792" s="106"/>
      <c r="H792" s="17"/>
      <c r="I792" s="17"/>
      <c r="J792" s="102"/>
      <c r="K792" s="102"/>
      <c r="L792" s="101"/>
      <c r="M792" s="101"/>
      <c r="N792" s="106"/>
      <c r="O792" s="106"/>
      <c r="P792" s="102"/>
      <c r="Q792" s="17"/>
      <c r="R792" s="102"/>
      <c r="S792" s="101"/>
      <c r="T792" s="105"/>
      <c r="U792" s="105"/>
      <c r="V792" s="105"/>
      <c r="W792" s="105"/>
      <c r="X792" s="105"/>
      <c r="Y792" s="105"/>
      <c r="Z792" s="105"/>
    </row>
    <row r="793" ht="15.75" customHeight="1">
      <c r="A793" s="105"/>
      <c r="B793" s="105"/>
      <c r="C793" s="105"/>
      <c r="D793" s="105"/>
      <c r="E793" s="105"/>
      <c r="F793" s="106"/>
      <c r="G793" s="106"/>
      <c r="H793" s="17"/>
      <c r="I793" s="17"/>
      <c r="J793" s="102"/>
      <c r="K793" s="102"/>
      <c r="L793" s="101"/>
      <c r="M793" s="101"/>
      <c r="N793" s="106"/>
      <c r="O793" s="106"/>
      <c r="P793" s="102"/>
      <c r="Q793" s="17"/>
      <c r="R793" s="102"/>
      <c r="S793" s="101"/>
      <c r="T793" s="105"/>
      <c r="U793" s="105"/>
      <c r="V793" s="105"/>
      <c r="W793" s="105"/>
      <c r="X793" s="105"/>
      <c r="Y793" s="105"/>
      <c r="Z793" s="105"/>
    </row>
    <row r="794" ht="15.75" customHeight="1">
      <c r="A794" s="105"/>
      <c r="B794" s="105"/>
      <c r="C794" s="105"/>
      <c r="D794" s="105"/>
      <c r="E794" s="105"/>
      <c r="F794" s="106"/>
      <c r="G794" s="106"/>
      <c r="H794" s="17"/>
      <c r="I794" s="17"/>
      <c r="J794" s="102"/>
      <c r="K794" s="102"/>
      <c r="L794" s="101"/>
      <c r="M794" s="101"/>
      <c r="N794" s="106"/>
      <c r="O794" s="106"/>
      <c r="P794" s="102"/>
      <c r="Q794" s="17"/>
      <c r="R794" s="102"/>
      <c r="S794" s="101"/>
      <c r="T794" s="105"/>
      <c r="U794" s="105"/>
      <c r="V794" s="105"/>
      <c r="W794" s="105"/>
      <c r="X794" s="105"/>
      <c r="Y794" s="105"/>
      <c r="Z794" s="105"/>
    </row>
    <row r="795" ht="15.75" customHeight="1">
      <c r="A795" s="105"/>
      <c r="B795" s="105"/>
      <c r="C795" s="105"/>
      <c r="D795" s="105"/>
      <c r="E795" s="105"/>
      <c r="F795" s="106"/>
      <c r="G795" s="106"/>
      <c r="H795" s="17"/>
      <c r="I795" s="17"/>
      <c r="J795" s="102"/>
      <c r="K795" s="102"/>
      <c r="L795" s="101"/>
      <c r="M795" s="101"/>
      <c r="N795" s="106"/>
      <c r="O795" s="106"/>
      <c r="P795" s="102"/>
      <c r="Q795" s="17"/>
      <c r="R795" s="102"/>
      <c r="S795" s="101"/>
      <c r="T795" s="105"/>
      <c r="U795" s="105"/>
      <c r="V795" s="105"/>
      <c r="W795" s="105"/>
      <c r="X795" s="105"/>
      <c r="Y795" s="105"/>
      <c r="Z795" s="105"/>
    </row>
    <row r="796" ht="15.75" customHeight="1">
      <c r="A796" s="105"/>
      <c r="B796" s="105"/>
      <c r="C796" s="105"/>
      <c r="D796" s="105"/>
      <c r="E796" s="105"/>
      <c r="F796" s="106"/>
      <c r="G796" s="106"/>
      <c r="H796" s="17"/>
      <c r="I796" s="17"/>
      <c r="J796" s="102"/>
      <c r="K796" s="102"/>
      <c r="L796" s="101"/>
      <c r="M796" s="101"/>
      <c r="N796" s="106"/>
      <c r="O796" s="106"/>
      <c r="P796" s="102"/>
      <c r="Q796" s="17"/>
      <c r="R796" s="102"/>
      <c r="S796" s="101"/>
      <c r="T796" s="105"/>
      <c r="U796" s="105"/>
      <c r="V796" s="105"/>
      <c r="W796" s="105"/>
      <c r="X796" s="105"/>
      <c r="Y796" s="105"/>
      <c r="Z796" s="105"/>
    </row>
    <row r="797" ht="15.75" customHeight="1">
      <c r="A797" s="105"/>
      <c r="B797" s="105"/>
      <c r="C797" s="105"/>
      <c r="D797" s="105"/>
      <c r="E797" s="105"/>
      <c r="F797" s="106"/>
      <c r="G797" s="106"/>
      <c r="H797" s="17"/>
      <c r="I797" s="17"/>
      <c r="J797" s="102"/>
      <c r="K797" s="102"/>
      <c r="L797" s="101"/>
      <c r="M797" s="101"/>
      <c r="N797" s="106"/>
      <c r="O797" s="106"/>
      <c r="P797" s="102"/>
      <c r="Q797" s="17"/>
      <c r="R797" s="102"/>
      <c r="S797" s="101"/>
      <c r="T797" s="105"/>
      <c r="U797" s="105"/>
      <c r="V797" s="105"/>
      <c r="W797" s="105"/>
      <c r="X797" s="105"/>
      <c r="Y797" s="105"/>
      <c r="Z797" s="105"/>
    </row>
    <row r="798" ht="15.75" customHeight="1">
      <c r="A798" s="105"/>
      <c r="B798" s="105"/>
      <c r="C798" s="105"/>
      <c r="D798" s="105"/>
      <c r="E798" s="105"/>
      <c r="F798" s="106"/>
      <c r="G798" s="106"/>
      <c r="H798" s="17"/>
      <c r="I798" s="17"/>
      <c r="J798" s="102"/>
      <c r="K798" s="102"/>
      <c r="L798" s="101"/>
      <c r="M798" s="101"/>
      <c r="N798" s="106"/>
      <c r="O798" s="106"/>
      <c r="P798" s="102"/>
      <c r="Q798" s="17"/>
      <c r="R798" s="102"/>
      <c r="S798" s="101"/>
      <c r="T798" s="105"/>
      <c r="U798" s="105"/>
      <c r="V798" s="105"/>
      <c r="W798" s="105"/>
      <c r="X798" s="105"/>
      <c r="Y798" s="105"/>
      <c r="Z798" s="105"/>
    </row>
    <row r="799" ht="15.75" customHeight="1">
      <c r="A799" s="105"/>
      <c r="B799" s="105"/>
      <c r="C799" s="105"/>
      <c r="D799" s="105"/>
      <c r="E799" s="105"/>
      <c r="F799" s="106"/>
      <c r="G799" s="106"/>
      <c r="H799" s="17"/>
      <c r="I799" s="17"/>
      <c r="J799" s="102"/>
      <c r="K799" s="102"/>
      <c r="L799" s="101"/>
      <c r="M799" s="101"/>
      <c r="N799" s="106"/>
      <c r="O799" s="106"/>
      <c r="P799" s="102"/>
      <c r="Q799" s="17"/>
      <c r="R799" s="102"/>
      <c r="S799" s="101"/>
      <c r="T799" s="105"/>
      <c r="U799" s="105"/>
      <c r="V799" s="105"/>
      <c r="W799" s="105"/>
      <c r="X799" s="105"/>
      <c r="Y799" s="105"/>
      <c r="Z799" s="105"/>
    </row>
    <row r="800" ht="15.75" customHeight="1">
      <c r="A800" s="105"/>
      <c r="B800" s="105"/>
      <c r="C800" s="105"/>
      <c r="D800" s="105"/>
      <c r="E800" s="105"/>
      <c r="F800" s="106"/>
      <c r="G800" s="106"/>
      <c r="H800" s="17"/>
      <c r="I800" s="17"/>
      <c r="J800" s="102"/>
      <c r="K800" s="102"/>
      <c r="L800" s="101"/>
      <c r="M800" s="101"/>
      <c r="N800" s="106"/>
      <c r="O800" s="106"/>
      <c r="P800" s="102"/>
      <c r="Q800" s="17"/>
      <c r="R800" s="102"/>
      <c r="S800" s="101"/>
      <c r="T800" s="105"/>
      <c r="U800" s="105"/>
      <c r="V800" s="105"/>
      <c r="W800" s="105"/>
      <c r="X800" s="105"/>
      <c r="Y800" s="105"/>
      <c r="Z800" s="105"/>
    </row>
    <row r="801" ht="15.75" customHeight="1">
      <c r="A801" s="105"/>
      <c r="B801" s="105"/>
      <c r="C801" s="105"/>
      <c r="D801" s="105"/>
      <c r="E801" s="105"/>
      <c r="F801" s="106"/>
      <c r="G801" s="106"/>
      <c r="H801" s="17"/>
      <c r="I801" s="17"/>
      <c r="J801" s="102"/>
      <c r="K801" s="102"/>
      <c r="L801" s="101"/>
      <c r="M801" s="101"/>
      <c r="N801" s="106"/>
      <c r="O801" s="106"/>
      <c r="P801" s="102"/>
      <c r="Q801" s="17"/>
      <c r="R801" s="102"/>
      <c r="S801" s="101"/>
      <c r="T801" s="105"/>
      <c r="U801" s="105"/>
      <c r="V801" s="105"/>
      <c r="W801" s="105"/>
      <c r="X801" s="105"/>
      <c r="Y801" s="105"/>
      <c r="Z801" s="105"/>
    </row>
    <row r="802" ht="15.75" customHeight="1">
      <c r="A802" s="105"/>
      <c r="B802" s="105"/>
      <c r="C802" s="105"/>
      <c r="D802" s="105"/>
      <c r="E802" s="105"/>
      <c r="F802" s="106"/>
      <c r="G802" s="106"/>
      <c r="H802" s="17"/>
      <c r="I802" s="17"/>
      <c r="J802" s="102"/>
      <c r="K802" s="102"/>
      <c r="L802" s="101"/>
      <c r="M802" s="101"/>
      <c r="N802" s="106"/>
      <c r="O802" s="106"/>
      <c r="P802" s="102"/>
      <c r="Q802" s="17"/>
      <c r="R802" s="102"/>
      <c r="S802" s="101"/>
      <c r="T802" s="105"/>
      <c r="U802" s="105"/>
      <c r="V802" s="105"/>
      <c r="W802" s="105"/>
      <c r="X802" s="105"/>
      <c r="Y802" s="105"/>
      <c r="Z802" s="105"/>
    </row>
    <row r="803" ht="15.75" customHeight="1">
      <c r="A803" s="105"/>
      <c r="B803" s="105"/>
      <c r="C803" s="105"/>
      <c r="D803" s="105"/>
      <c r="E803" s="105"/>
      <c r="F803" s="106"/>
      <c r="G803" s="106"/>
      <c r="H803" s="17"/>
      <c r="I803" s="17"/>
      <c r="J803" s="102"/>
      <c r="K803" s="102"/>
      <c r="L803" s="101"/>
      <c r="M803" s="101"/>
      <c r="N803" s="106"/>
      <c r="O803" s="106"/>
      <c r="P803" s="102"/>
      <c r="Q803" s="17"/>
      <c r="R803" s="102"/>
      <c r="S803" s="101"/>
      <c r="T803" s="105"/>
      <c r="U803" s="105"/>
      <c r="V803" s="105"/>
      <c r="W803" s="105"/>
      <c r="X803" s="105"/>
      <c r="Y803" s="105"/>
      <c r="Z803" s="105"/>
    </row>
    <row r="804" ht="15.75" customHeight="1">
      <c r="A804" s="105"/>
      <c r="B804" s="105"/>
      <c r="C804" s="105"/>
      <c r="D804" s="105"/>
      <c r="E804" s="105"/>
      <c r="F804" s="106"/>
      <c r="G804" s="106"/>
      <c r="H804" s="17"/>
      <c r="I804" s="17"/>
      <c r="J804" s="102"/>
      <c r="K804" s="102"/>
      <c r="L804" s="101"/>
      <c r="M804" s="101"/>
      <c r="N804" s="106"/>
      <c r="O804" s="106"/>
      <c r="P804" s="102"/>
      <c r="Q804" s="17"/>
      <c r="R804" s="102"/>
      <c r="S804" s="101"/>
      <c r="T804" s="105"/>
      <c r="U804" s="105"/>
      <c r="V804" s="105"/>
      <c r="W804" s="105"/>
      <c r="X804" s="105"/>
      <c r="Y804" s="105"/>
      <c r="Z804" s="105"/>
    </row>
    <row r="805" ht="15.75" customHeight="1">
      <c r="A805" s="105"/>
      <c r="B805" s="105"/>
      <c r="C805" s="105"/>
      <c r="D805" s="105"/>
      <c r="E805" s="105"/>
      <c r="F805" s="106"/>
      <c r="G805" s="106"/>
      <c r="H805" s="17"/>
      <c r="I805" s="17"/>
      <c r="J805" s="102"/>
      <c r="K805" s="102"/>
      <c r="L805" s="101"/>
      <c r="M805" s="101"/>
      <c r="N805" s="106"/>
      <c r="O805" s="106"/>
      <c r="P805" s="102"/>
      <c r="Q805" s="17"/>
      <c r="R805" s="102"/>
      <c r="S805" s="101"/>
      <c r="T805" s="105"/>
      <c r="U805" s="105"/>
      <c r="V805" s="105"/>
      <c r="W805" s="105"/>
      <c r="X805" s="105"/>
      <c r="Y805" s="105"/>
      <c r="Z805" s="105"/>
    </row>
    <row r="806" ht="15.75" customHeight="1">
      <c r="A806" s="105"/>
      <c r="B806" s="105"/>
      <c r="C806" s="105"/>
      <c r="D806" s="105"/>
      <c r="E806" s="105"/>
      <c r="F806" s="106"/>
      <c r="G806" s="106"/>
      <c r="H806" s="17"/>
      <c r="I806" s="17"/>
      <c r="J806" s="102"/>
      <c r="K806" s="102"/>
      <c r="L806" s="101"/>
      <c r="M806" s="101"/>
      <c r="N806" s="106"/>
      <c r="O806" s="106"/>
      <c r="P806" s="102"/>
      <c r="Q806" s="17"/>
      <c r="R806" s="102"/>
      <c r="S806" s="101"/>
      <c r="T806" s="105"/>
      <c r="U806" s="105"/>
      <c r="V806" s="105"/>
      <c r="W806" s="105"/>
      <c r="X806" s="105"/>
      <c r="Y806" s="105"/>
      <c r="Z806" s="105"/>
    </row>
    <row r="807" ht="15.75" customHeight="1">
      <c r="A807" s="105"/>
      <c r="B807" s="105"/>
      <c r="C807" s="105"/>
      <c r="D807" s="105"/>
      <c r="E807" s="105"/>
      <c r="F807" s="106"/>
      <c r="G807" s="106"/>
      <c r="H807" s="17"/>
      <c r="I807" s="17"/>
      <c r="J807" s="102"/>
      <c r="K807" s="102"/>
      <c r="L807" s="101"/>
      <c r="M807" s="101"/>
      <c r="N807" s="106"/>
      <c r="O807" s="106"/>
      <c r="P807" s="102"/>
      <c r="Q807" s="17"/>
      <c r="R807" s="102"/>
      <c r="S807" s="101"/>
      <c r="T807" s="105"/>
      <c r="U807" s="105"/>
      <c r="V807" s="105"/>
      <c r="W807" s="105"/>
      <c r="X807" s="105"/>
      <c r="Y807" s="105"/>
      <c r="Z807" s="105"/>
    </row>
    <row r="808" ht="15.75" customHeight="1">
      <c r="A808" s="105"/>
      <c r="B808" s="105"/>
      <c r="C808" s="105"/>
      <c r="D808" s="105"/>
      <c r="E808" s="105"/>
      <c r="F808" s="106"/>
      <c r="G808" s="106"/>
      <c r="H808" s="17"/>
      <c r="I808" s="17"/>
      <c r="J808" s="102"/>
      <c r="K808" s="102"/>
      <c r="L808" s="101"/>
      <c r="M808" s="101"/>
      <c r="N808" s="106"/>
      <c r="O808" s="106"/>
      <c r="P808" s="102"/>
      <c r="Q808" s="17"/>
      <c r="R808" s="102"/>
      <c r="S808" s="101"/>
      <c r="T808" s="105"/>
      <c r="U808" s="105"/>
      <c r="V808" s="105"/>
      <c r="W808" s="105"/>
      <c r="X808" s="105"/>
      <c r="Y808" s="105"/>
      <c r="Z808" s="105"/>
    </row>
    <row r="809" ht="15.75" customHeight="1">
      <c r="A809" s="105"/>
      <c r="B809" s="105"/>
      <c r="C809" s="105"/>
      <c r="D809" s="105"/>
      <c r="E809" s="105"/>
      <c r="F809" s="106"/>
      <c r="G809" s="106"/>
      <c r="H809" s="17"/>
      <c r="I809" s="17"/>
      <c r="J809" s="102"/>
      <c r="K809" s="102"/>
      <c r="L809" s="101"/>
      <c r="M809" s="101"/>
      <c r="N809" s="106"/>
      <c r="O809" s="106"/>
      <c r="P809" s="102"/>
      <c r="Q809" s="17"/>
      <c r="R809" s="102"/>
      <c r="S809" s="101"/>
      <c r="T809" s="105"/>
      <c r="U809" s="105"/>
      <c r="V809" s="105"/>
      <c r="W809" s="105"/>
      <c r="X809" s="105"/>
      <c r="Y809" s="105"/>
      <c r="Z809" s="105"/>
    </row>
    <row r="810" ht="15.75" customHeight="1">
      <c r="A810" s="105"/>
      <c r="B810" s="105"/>
      <c r="C810" s="105"/>
      <c r="D810" s="105"/>
      <c r="E810" s="105"/>
      <c r="F810" s="106"/>
      <c r="G810" s="106"/>
      <c r="H810" s="17"/>
      <c r="I810" s="17"/>
      <c r="J810" s="102"/>
      <c r="K810" s="102"/>
      <c r="L810" s="101"/>
      <c r="M810" s="101"/>
      <c r="N810" s="106"/>
      <c r="O810" s="106"/>
      <c r="P810" s="102"/>
      <c r="Q810" s="17"/>
      <c r="R810" s="102"/>
      <c r="S810" s="101"/>
      <c r="T810" s="105"/>
      <c r="U810" s="105"/>
      <c r="V810" s="105"/>
      <c r="W810" s="105"/>
      <c r="X810" s="105"/>
      <c r="Y810" s="105"/>
      <c r="Z810" s="105"/>
    </row>
    <row r="811" ht="15.75" customHeight="1">
      <c r="A811" s="105"/>
      <c r="B811" s="105"/>
      <c r="C811" s="105"/>
      <c r="D811" s="105"/>
      <c r="E811" s="105"/>
      <c r="F811" s="106"/>
      <c r="G811" s="106"/>
      <c r="H811" s="17"/>
      <c r="I811" s="17"/>
      <c r="J811" s="102"/>
      <c r="K811" s="102"/>
      <c r="L811" s="101"/>
      <c r="M811" s="101"/>
      <c r="N811" s="106"/>
      <c r="O811" s="106"/>
      <c r="P811" s="102"/>
      <c r="Q811" s="17"/>
      <c r="R811" s="102"/>
      <c r="S811" s="101"/>
      <c r="T811" s="105"/>
      <c r="U811" s="105"/>
      <c r="V811" s="105"/>
      <c r="W811" s="105"/>
      <c r="X811" s="105"/>
      <c r="Y811" s="105"/>
      <c r="Z811" s="105"/>
    </row>
    <row r="812" ht="15.75" customHeight="1">
      <c r="A812" s="105"/>
      <c r="B812" s="105"/>
      <c r="C812" s="105"/>
      <c r="D812" s="105"/>
      <c r="E812" s="105"/>
      <c r="F812" s="106"/>
      <c r="G812" s="106"/>
      <c r="H812" s="17"/>
      <c r="I812" s="17"/>
      <c r="J812" s="102"/>
      <c r="K812" s="102"/>
      <c r="L812" s="101"/>
      <c r="M812" s="101"/>
      <c r="N812" s="106"/>
      <c r="O812" s="106"/>
      <c r="P812" s="102"/>
      <c r="Q812" s="17"/>
      <c r="R812" s="102"/>
      <c r="S812" s="101"/>
      <c r="T812" s="105"/>
      <c r="U812" s="105"/>
      <c r="V812" s="105"/>
      <c r="W812" s="105"/>
      <c r="X812" s="105"/>
      <c r="Y812" s="105"/>
      <c r="Z812" s="105"/>
    </row>
    <row r="813" ht="15.75" customHeight="1">
      <c r="A813" s="105"/>
      <c r="B813" s="105"/>
      <c r="C813" s="105"/>
      <c r="D813" s="105"/>
      <c r="E813" s="105"/>
      <c r="F813" s="106"/>
      <c r="G813" s="106"/>
      <c r="H813" s="17"/>
      <c r="I813" s="17"/>
      <c r="J813" s="102"/>
      <c r="K813" s="102"/>
      <c r="L813" s="101"/>
      <c r="M813" s="101"/>
      <c r="N813" s="106"/>
      <c r="O813" s="106"/>
      <c r="P813" s="102"/>
      <c r="Q813" s="17"/>
      <c r="R813" s="102"/>
      <c r="S813" s="101"/>
      <c r="T813" s="105"/>
      <c r="U813" s="105"/>
      <c r="V813" s="105"/>
      <c r="W813" s="105"/>
      <c r="X813" s="105"/>
      <c r="Y813" s="105"/>
      <c r="Z813" s="105"/>
    </row>
    <row r="814" ht="15.75" customHeight="1">
      <c r="A814" s="105"/>
      <c r="B814" s="105"/>
      <c r="C814" s="105"/>
      <c r="D814" s="105"/>
      <c r="E814" s="105"/>
      <c r="F814" s="106"/>
      <c r="G814" s="106"/>
      <c r="H814" s="17"/>
      <c r="I814" s="17"/>
      <c r="J814" s="102"/>
      <c r="K814" s="102"/>
      <c r="L814" s="101"/>
      <c r="M814" s="101"/>
      <c r="N814" s="106"/>
      <c r="O814" s="106"/>
      <c r="P814" s="102"/>
      <c r="Q814" s="17"/>
      <c r="R814" s="102"/>
      <c r="S814" s="101"/>
      <c r="T814" s="105"/>
      <c r="U814" s="105"/>
      <c r="V814" s="105"/>
      <c r="W814" s="105"/>
      <c r="X814" s="105"/>
      <c r="Y814" s="105"/>
      <c r="Z814" s="105"/>
    </row>
    <row r="815" ht="15.75" customHeight="1">
      <c r="A815" s="105"/>
      <c r="B815" s="105"/>
      <c r="C815" s="105"/>
      <c r="D815" s="105"/>
      <c r="E815" s="105"/>
      <c r="F815" s="106"/>
      <c r="G815" s="106"/>
      <c r="H815" s="17"/>
      <c r="I815" s="17"/>
      <c r="J815" s="102"/>
      <c r="K815" s="102"/>
      <c r="L815" s="101"/>
      <c r="M815" s="101"/>
      <c r="N815" s="106"/>
      <c r="O815" s="106"/>
      <c r="P815" s="102"/>
      <c r="Q815" s="17"/>
      <c r="R815" s="102"/>
      <c r="S815" s="101"/>
      <c r="T815" s="105"/>
      <c r="U815" s="105"/>
      <c r="V815" s="105"/>
      <c r="W815" s="105"/>
      <c r="X815" s="105"/>
      <c r="Y815" s="105"/>
      <c r="Z815" s="105"/>
    </row>
    <row r="816" ht="15.75" customHeight="1">
      <c r="A816" s="105"/>
      <c r="B816" s="105"/>
      <c r="C816" s="105"/>
      <c r="D816" s="105"/>
      <c r="E816" s="105"/>
      <c r="F816" s="106"/>
      <c r="G816" s="106"/>
      <c r="H816" s="17"/>
      <c r="I816" s="17"/>
      <c r="J816" s="102"/>
      <c r="K816" s="102"/>
      <c r="L816" s="101"/>
      <c r="M816" s="101"/>
      <c r="N816" s="106"/>
      <c r="O816" s="106"/>
      <c r="P816" s="102"/>
      <c r="Q816" s="17"/>
      <c r="R816" s="102"/>
      <c r="S816" s="101"/>
      <c r="T816" s="105"/>
      <c r="U816" s="105"/>
      <c r="V816" s="105"/>
      <c r="W816" s="105"/>
      <c r="X816" s="105"/>
      <c r="Y816" s="105"/>
      <c r="Z816" s="105"/>
    </row>
    <row r="817" ht="15.75" customHeight="1">
      <c r="A817" s="105"/>
      <c r="B817" s="105"/>
      <c r="C817" s="105"/>
      <c r="D817" s="105"/>
      <c r="E817" s="105"/>
      <c r="F817" s="106"/>
      <c r="G817" s="106"/>
      <c r="H817" s="17"/>
      <c r="I817" s="17"/>
      <c r="J817" s="102"/>
      <c r="K817" s="102"/>
      <c r="L817" s="101"/>
      <c r="M817" s="101"/>
      <c r="N817" s="106"/>
      <c r="O817" s="106"/>
      <c r="P817" s="102"/>
      <c r="Q817" s="17"/>
      <c r="R817" s="102"/>
      <c r="S817" s="101"/>
      <c r="T817" s="105"/>
      <c r="U817" s="105"/>
      <c r="V817" s="105"/>
      <c r="W817" s="105"/>
      <c r="X817" s="105"/>
      <c r="Y817" s="105"/>
      <c r="Z817" s="105"/>
    </row>
    <row r="818" ht="15.75" customHeight="1">
      <c r="A818" s="105"/>
      <c r="B818" s="105"/>
      <c r="C818" s="105"/>
      <c r="D818" s="105"/>
      <c r="E818" s="105"/>
      <c r="F818" s="106"/>
      <c r="G818" s="106"/>
      <c r="H818" s="17"/>
      <c r="I818" s="17"/>
      <c r="J818" s="102"/>
      <c r="K818" s="102"/>
      <c r="L818" s="101"/>
      <c r="M818" s="101"/>
      <c r="N818" s="106"/>
      <c r="O818" s="106"/>
      <c r="P818" s="102"/>
      <c r="Q818" s="17"/>
      <c r="R818" s="102"/>
      <c r="S818" s="101"/>
      <c r="T818" s="105"/>
      <c r="U818" s="105"/>
      <c r="V818" s="105"/>
      <c r="W818" s="105"/>
      <c r="X818" s="105"/>
      <c r="Y818" s="105"/>
      <c r="Z818" s="105"/>
    </row>
    <row r="819" ht="15.75" customHeight="1">
      <c r="A819" s="105"/>
      <c r="B819" s="105"/>
      <c r="C819" s="105"/>
      <c r="D819" s="105"/>
      <c r="E819" s="105"/>
      <c r="F819" s="106"/>
      <c r="G819" s="106"/>
      <c r="H819" s="17"/>
      <c r="I819" s="17"/>
      <c r="J819" s="102"/>
      <c r="K819" s="102"/>
      <c r="L819" s="101"/>
      <c r="M819" s="101"/>
      <c r="N819" s="106"/>
      <c r="O819" s="106"/>
      <c r="P819" s="102"/>
      <c r="Q819" s="17"/>
      <c r="R819" s="102"/>
      <c r="S819" s="101"/>
      <c r="T819" s="105"/>
      <c r="U819" s="105"/>
      <c r="V819" s="105"/>
      <c r="W819" s="105"/>
      <c r="X819" s="105"/>
      <c r="Y819" s="105"/>
      <c r="Z819" s="105"/>
    </row>
    <row r="820" ht="15.75" customHeight="1">
      <c r="A820" s="105"/>
      <c r="B820" s="105"/>
      <c r="C820" s="105"/>
      <c r="D820" s="105"/>
      <c r="E820" s="105"/>
      <c r="F820" s="106"/>
      <c r="G820" s="106"/>
      <c r="H820" s="17"/>
      <c r="I820" s="17"/>
      <c r="J820" s="102"/>
      <c r="K820" s="102"/>
      <c r="L820" s="101"/>
      <c r="M820" s="101"/>
      <c r="N820" s="106"/>
      <c r="O820" s="106"/>
      <c r="P820" s="102"/>
      <c r="Q820" s="17"/>
      <c r="R820" s="102"/>
      <c r="S820" s="101"/>
      <c r="T820" s="105"/>
      <c r="U820" s="105"/>
      <c r="V820" s="105"/>
      <c r="W820" s="105"/>
      <c r="X820" s="105"/>
      <c r="Y820" s="105"/>
      <c r="Z820" s="105"/>
    </row>
    <row r="821" ht="15.75" customHeight="1">
      <c r="A821" s="105"/>
      <c r="B821" s="105"/>
      <c r="C821" s="105"/>
      <c r="D821" s="105"/>
      <c r="E821" s="105"/>
      <c r="F821" s="106"/>
      <c r="G821" s="106"/>
      <c r="H821" s="17"/>
      <c r="I821" s="17"/>
      <c r="J821" s="102"/>
      <c r="K821" s="102"/>
      <c r="L821" s="101"/>
      <c r="M821" s="101"/>
      <c r="N821" s="106"/>
      <c r="O821" s="106"/>
      <c r="P821" s="102"/>
      <c r="Q821" s="17"/>
      <c r="R821" s="102"/>
      <c r="S821" s="101"/>
      <c r="T821" s="105"/>
      <c r="U821" s="105"/>
      <c r="V821" s="105"/>
      <c r="W821" s="105"/>
      <c r="X821" s="105"/>
      <c r="Y821" s="105"/>
      <c r="Z821" s="105"/>
    </row>
    <row r="822" ht="15.75" customHeight="1">
      <c r="A822" s="105"/>
      <c r="B822" s="105"/>
      <c r="C822" s="105"/>
      <c r="D822" s="105"/>
      <c r="E822" s="105"/>
      <c r="F822" s="106"/>
      <c r="G822" s="106"/>
      <c r="H822" s="17"/>
      <c r="I822" s="17"/>
      <c r="J822" s="102"/>
      <c r="K822" s="102"/>
      <c r="L822" s="101"/>
      <c r="M822" s="101"/>
      <c r="N822" s="106"/>
      <c r="O822" s="106"/>
      <c r="P822" s="102"/>
      <c r="Q822" s="17"/>
      <c r="R822" s="102"/>
      <c r="S822" s="101"/>
      <c r="T822" s="105"/>
      <c r="U822" s="105"/>
      <c r="V822" s="105"/>
      <c r="W822" s="105"/>
      <c r="X822" s="105"/>
      <c r="Y822" s="105"/>
      <c r="Z822" s="105"/>
    </row>
    <row r="823" ht="15.75" customHeight="1">
      <c r="A823" s="105"/>
      <c r="B823" s="105"/>
      <c r="C823" s="105"/>
      <c r="D823" s="105"/>
      <c r="E823" s="105"/>
      <c r="F823" s="106"/>
      <c r="G823" s="106"/>
      <c r="H823" s="17"/>
      <c r="I823" s="17"/>
      <c r="J823" s="102"/>
      <c r="K823" s="102"/>
      <c r="L823" s="101"/>
      <c r="M823" s="101"/>
      <c r="N823" s="106"/>
      <c r="O823" s="106"/>
      <c r="P823" s="102"/>
      <c r="Q823" s="17"/>
      <c r="R823" s="102"/>
      <c r="S823" s="101"/>
      <c r="T823" s="105"/>
      <c r="U823" s="105"/>
      <c r="V823" s="105"/>
      <c r="W823" s="105"/>
      <c r="X823" s="105"/>
      <c r="Y823" s="105"/>
      <c r="Z823" s="105"/>
    </row>
    <row r="824" ht="15.75" customHeight="1">
      <c r="A824" s="105"/>
      <c r="B824" s="105"/>
      <c r="C824" s="105"/>
      <c r="D824" s="105"/>
      <c r="E824" s="105"/>
      <c r="F824" s="106"/>
      <c r="G824" s="106"/>
      <c r="H824" s="17"/>
      <c r="I824" s="17"/>
      <c r="J824" s="102"/>
      <c r="K824" s="102"/>
      <c r="L824" s="101"/>
      <c r="M824" s="101"/>
      <c r="N824" s="106"/>
      <c r="O824" s="106"/>
      <c r="P824" s="102"/>
      <c r="Q824" s="17"/>
      <c r="R824" s="102"/>
      <c r="S824" s="101"/>
      <c r="T824" s="105"/>
      <c r="U824" s="105"/>
      <c r="V824" s="105"/>
      <c r="W824" s="105"/>
      <c r="X824" s="105"/>
      <c r="Y824" s="105"/>
      <c r="Z824" s="105"/>
    </row>
    <row r="825" ht="15.75" customHeight="1">
      <c r="A825" s="105"/>
      <c r="B825" s="105"/>
      <c r="C825" s="105"/>
      <c r="D825" s="105"/>
      <c r="E825" s="105"/>
      <c r="F825" s="106"/>
      <c r="G825" s="106"/>
      <c r="H825" s="17"/>
      <c r="I825" s="17"/>
      <c r="J825" s="102"/>
      <c r="K825" s="102"/>
      <c r="L825" s="101"/>
      <c r="M825" s="101"/>
      <c r="N825" s="106"/>
      <c r="O825" s="106"/>
      <c r="P825" s="102"/>
      <c r="Q825" s="17"/>
      <c r="R825" s="102"/>
      <c r="S825" s="101"/>
      <c r="T825" s="105"/>
      <c r="U825" s="105"/>
      <c r="V825" s="105"/>
      <c r="W825" s="105"/>
      <c r="X825" s="105"/>
      <c r="Y825" s="105"/>
      <c r="Z825" s="105"/>
    </row>
    <row r="826" ht="15.75" customHeight="1">
      <c r="A826" s="105"/>
      <c r="B826" s="105"/>
      <c r="C826" s="105"/>
      <c r="D826" s="105"/>
      <c r="E826" s="105"/>
      <c r="F826" s="106"/>
      <c r="G826" s="106"/>
      <c r="H826" s="17"/>
      <c r="I826" s="17"/>
      <c r="J826" s="102"/>
      <c r="K826" s="102"/>
      <c r="L826" s="101"/>
      <c r="M826" s="101"/>
      <c r="N826" s="106"/>
      <c r="O826" s="106"/>
      <c r="P826" s="102"/>
      <c r="Q826" s="17"/>
      <c r="R826" s="102"/>
      <c r="S826" s="101"/>
      <c r="T826" s="105"/>
      <c r="U826" s="105"/>
      <c r="V826" s="105"/>
      <c r="W826" s="105"/>
      <c r="X826" s="105"/>
      <c r="Y826" s="105"/>
      <c r="Z826" s="105"/>
    </row>
    <row r="827" ht="15.75" customHeight="1">
      <c r="A827" s="105"/>
      <c r="B827" s="105"/>
      <c r="C827" s="105"/>
      <c r="D827" s="105"/>
      <c r="E827" s="105"/>
      <c r="F827" s="106"/>
      <c r="G827" s="106"/>
      <c r="H827" s="17"/>
      <c r="I827" s="17"/>
      <c r="J827" s="102"/>
      <c r="K827" s="102"/>
      <c r="L827" s="101"/>
      <c r="M827" s="101"/>
      <c r="N827" s="106"/>
      <c r="O827" s="106"/>
      <c r="P827" s="102"/>
      <c r="Q827" s="17"/>
      <c r="R827" s="102"/>
      <c r="S827" s="101"/>
      <c r="T827" s="105"/>
      <c r="U827" s="105"/>
      <c r="V827" s="105"/>
      <c r="W827" s="105"/>
      <c r="X827" s="105"/>
      <c r="Y827" s="105"/>
      <c r="Z827" s="105"/>
    </row>
    <row r="828" ht="15.75" customHeight="1">
      <c r="A828" s="105"/>
      <c r="B828" s="105"/>
      <c r="C828" s="105"/>
      <c r="D828" s="105"/>
      <c r="E828" s="105"/>
      <c r="F828" s="106"/>
      <c r="G828" s="106"/>
      <c r="H828" s="17"/>
      <c r="I828" s="17"/>
      <c r="J828" s="102"/>
      <c r="K828" s="102"/>
      <c r="L828" s="101"/>
      <c r="M828" s="101"/>
      <c r="N828" s="106"/>
      <c r="O828" s="106"/>
      <c r="P828" s="102"/>
      <c r="Q828" s="17"/>
      <c r="R828" s="102"/>
      <c r="S828" s="101"/>
      <c r="T828" s="105"/>
      <c r="U828" s="105"/>
      <c r="V828" s="105"/>
      <c r="W828" s="105"/>
      <c r="X828" s="105"/>
      <c r="Y828" s="105"/>
      <c r="Z828" s="105"/>
    </row>
    <row r="829" ht="15.75" customHeight="1">
      <c r="A829" s="105"/>
      <c r="B829" s="105"/>
      <c r="C829" s="105"/>
      <c r="D829" s="105"/>
      <c r="E829" s="105"/>
      <c r="F829" s="106"/>
      <c r="G829" s="106"/>
      <c r="H829" s="17"/>
      <c r="I829" s="17"/>
      <c r="J829" s="102"/>
      <c r="K829" s="102"/>
      <c r="L829" s="101"/>
      <c r="M829" s="101"/>
      <c r="N829" s="106"/>
      <c r="O829" s="106"/>
      <c r="P829" s="102"/>
      <c r="Q829" s="17"/>
      <c r="R829" s="102"/>
      <c r="S829" s="101"/>
      <c r="T829" s="105"/>
      <c r="U829" s="105"/>
      <c r="V829" s="105"/>
      <c r="W829" s="105"/>
      <c r="X829" s="105"/>
      <c r="Y829" s="105"/>
      <c r="Z829" s="105"/>
    </row>
    <row r="830" ht="15.75" customHeight="1">
      <c r="A830" s="105"/>
      <c r="B830" s="105"/>
      <c r="C830" s="105"/>
      <c r="D830" s="105"/>
      <c r="E830" s="105"/>
      <c r="F830" s="106"/>
      <c r="G830" s="106"/>
      <c r="H830" s="17"/>
      <c r="I830" s="17"/>
      <c r="J830" s="102"/>
      <c r="K830" s="102"/>
      <c r="L830" s="101"/>
      <c r="M830" s="101"/>
      <c r="N830" s="106"/>
      <c r="O830" s="106"/>
      <c r="P830" s="102"/>
      <c r="Q830" s="17"/>
      <c r="R830" s="102"/>
      <c r="S830" s="101"/>
      <c r="T830" s="105"/>
      <c r="U830" s="105"/>
      <c r="V830" s="105"/>
      <c r="W830" s="105"/>
      <c r="X830" s="105"/>
      <c r="Y830" s="105"/>
      <c r="Z830" s="105"/>
    </row>
    <row r="831" ht="15.75" customHeight="1">
      <c r="A831" s="105"/>
      <c r="B831" s="105"/>
      <c r="C831" s="105"/>
      <c r="D831" s="105"/>
      <c r="E831" s="105"/>
      <c r="F831" s="106"/>
      <c r="G831" s="106"/>
      <c r="H831" s="17"/>
      <c r="I831" s="17"/>
      <c r="J831" s="102"/>
      <c r="K831" s="102"/>
      <c r="L831" s="101"/>
      <c r="M831" s="101"/>
      <c r="N831" s="106"/>
      <c r="O831" s="106"/>
      <c r="P831" s="102"/>
      <c r="Q831" s="17"/>
      <c r="R831" s="102"/>
      <c r="S831" s="101"/>
      <c r="T831" s="105"/>
      <c r="U831" s="105"/>
      <c r="V831" s="105"/>
      <c r="W831" s="105"/>
      <c r="X831" s="105"/>
      <c r="Y831" s="105"/>
      <c r="Z831" s="105"/>
    </row>
    <row r="832" ht="15.75" customHeight="1">
      <c r="A832" s="105"/>
      <c r="B832" s="105"/>
      <c r="C832" s="105"/>
      <c r="D832" s="105"/>
      <c r="E832" s="105"/>
      <c r="F832" s="106"/>
      <c r="G832" s="106"/>
      <c r="H832" s="17"/>
      <c r="I832" s="17"/>
      <c r="J832" s="102"/>
      <c r="K832" s="102"/>
      <c r="L832" s="101"/>
      <c r="M832" s="101"/>
      <c r="N832" s="106"/>
      <c r="O832" s="106"/>
      <c r="P832" s="102"/>
      <c r="Q832" s="17"/>
      <c r="R832" s="102"/>
      <c r="S832" s="101"/>
      <c r="T832" s="105"/>
      <c r="U832" s="105"/>
      <c r="V832" s="105"/>
      <c r="W832" s="105"/>
      <c r="X832" s="105"/>
      <c r="Y832" s="105"/>
      <c r="Z832" s="105"/>
    </row>
    <row r="833" ht="15.75" customHeight="1">
      <c r="A833" s="105"/>
      <c r="B833" s="105"/>
      <c r="C833" s="105"/>
      <c r="D833" s="105"/>
      <c r="E833" s="105"/>
      <c r="F833" s="106"/>
      <c r="G833" s="106"/>
      <c r="H833" s="17"/>
      <c r="I833" s="17"/>
      <c r="J833" s="102"/>
      <c r="K833" s="102"/>
      <c r="L833" s="101"/>
      <c r="M833" s="101"/>
      <c r="N833" s="106"/>
      <c r="O833" s="106"/>
      <c r="P833" s="102"/>
      <c r="Q833" s="17"/>
      <c r="R833" s="102"/>
      <c r="S833" s="101"/>
      <c r="T833" s="105"/>
      <c r="U833" s="105"/>
      <c r="V833" s="105"/>
      <c r="W833" s="105"/>
      <c r="X833" s="105"/>
      <c r="Y833" s="105"/>
      <c r="Z833" s="105"/>
    </row>
    <row r="834" ht="15.75" customHeight="1">
      <c r="A834" s="105"/>
      <c r="B834" s="105"/>
      <c r="C834" s="105"/>
      <c r="D834" s="105"/>
      <c r="E834" s="105"/>
      <c r="F834" s="106"/>
      <c r="G834" s="106"/>
      <c r="H834" s="17"/>
      <c r="I834" s="17"/>
      <c r="J834" s="102"/>
      <c r="K834" s="102"/>
      <c r="L834" s="101"/>
      <c r="M834" s="101"/>
      <c r="N834" s="106"/>
      <c r="O834" s="106"/>
      <c r="P834" s="102"/>
      <c r="Q834" s="17"/>
      <c r="R834" s="102"/>
      <c r="S834" s="101"/>
      <c r="T834" s="105"/>
      <c r="U834" s="105"/>
      <c r="V834" s="105"/>
      <c r="W834" s="105"/>
      <c r="X834" s="105"/>
      <c r="Y834" s="105"/>
      <c r="Z834" s="105"/>
    </row>
    <row r="835" ht="15.75" customHeight="1">
      <c r="A835" s="105"/>
      <c r="B835" s="105"/>
      <c r="C835" s="105"/>
      <c r="D835" s="105"/>
      <c r="E835" s="105"/>
      <c r="F835" s="106"/>
      <c r="G835" s="106"/>
      <c r="H835" s="17"/>
      <c r="I835" s="17"/>
      <c r="J835" s="102"/>
      <c r="K835" s="102"/>
      <c r="L835" s="101"/>
      <c r="M835" s="101"/>
      <c r="N835" s="106"/>
      <c r="O835" s="106"/>
      <c r="P835" s="102"/>
      <c r="Q835" s="17"/>
      <c r="R835" s="102"/>
      <c r="S835" s="101"/>
      <c r="T835" s="105"/>
      <c r="U835" s="105"/>
      <c r="V835" s="105"/>
      <c r="W835" s="105"/>
      <c r="X835" s="105"/>
      <c r="Y835" s="105"/>
      <c r="Z835" s="105"/>
    </row>
    <row r="836" ht="15.75" customHeight="1">
      <c r="A836" s="105"/>
      <c r="B836" s="105"/>
      <c r="C836" s="105"/>
      <c r="D836" s="105"/>
      <c r="E836" s="105"/>
      <c r="F836" s="106"/>
      <c r="G836" s="106"/>
      <c r="H836" s="17"/>
      <c r="I836" s="17"/>
      <c r="J836" s="102"/>
      <c r="K836" s="102"/>
      <c r="L836" s="101"/>
      <c r="M836" s="101"/>
      <c r="N836" s="106"/>
      <c r="O836" s="106"/>
      <c r="P836" s="102"/>
      <c r="Q836" s="17"/>
      <c r="R836" s="102"/>
      <c r="S836" s="101"/>
      <c r="T836" s="105"/>
      <c r="U836" s="105"/>
      <c r="V836" s="105"/>
      <c r="W836" s="105"/>
      <c r="X836" s="105"/>
      <c r="Y836" s="105"/>
      <c r="Z836" s="105"/>
    </row>
    <row r="837" ht="15.75" customHeight="1">
      <c r="A837" s="105"/>
      <c r="B837" s="105"/>
      <c r="C837" s="105"/>
      <c r="D837" s="105"/>
      <c r="E837" s="105"/>
      <c r="F837" s="106"/>
      <c r="G837" s="106"/>
      <c r="H837" s="17"/>
      <c r="I837" s="17"/>
      <c r="J837" s="102"/>
      <c r="K837" s="102"/>
      <c r="L837" s="101"/>
      <c r="M837" s="101"/>
      <c r="N837" s="106"/>
      <c r="O837" s="106"/>
      <c r="P837" s="102"/>
      <c r="Q837" s="17"/>
      <c r="R837" s="102"/>
      <c r="S837" s="101"/>
      <c r="T837" s="105"/>
      <c r="U837" s="105"/>
      <c r="V837" s="105"/>
      <c r="W837" s="105"/>
      <c r="X837" s="105"/>
      <c r="Y837" s="105"/>
      <c r="Z837" s="105"/>
    </row>
    <row r="838" ht="15.75" customHeight="1">
      <c r="A838" s="105"/>
      <c r="B838" s="105"/>
      <c r="C838" s="105"/>
      <c r="D838" s="105"/>
      <c r="E838" s="105"/>
      <c r="F838" s="106"/>
      <c r="G838" s="106"/>
      <c r="H838" s="17"/>
      <c r="I838" s="17"/>
      <c r="J838" s="102"/>
      <c r="K838" s="102"/>
      <c r="L838" s="101"/>
      <c r="M838" s="101"/>
      <c r="N838" s="106"/>
      <c r="O838" s="106"/>
      <c r="P838" s="102"/>
      <c r="Q838" s="17"/>
      <c r="R838" s="102"/>
      <c r="S838" s="101"/>
      <c r="T838" s="105"/>
      <c r="U838" s="105"/>
      <c r="V838" s="105"/>
      <c r="W838" s="105"/>
      <c r="X838" s="105"/>
      <c r="Y838" s="105"/>
      <c r="Z838" s="105"/>
    </row>
    <row r="839" ht="15.75" customHeight="1">
      <c r="A839" s="105"/>
      <c r="B839" s="105"/>
      <c r="C839" s="105"/>
      <c r="D839" s="105"/>
      <c r="E839" s="105"/>
      <c r="F839" s="106"/>
      <c r="G839" s="106"/>
      <c r="H839" s="17"/>
      <c r="I839" s="17"/>
      <c r="J839" s="102"/>
      <c r="K839" s="102"/>
      <c r="L839" s="101"/>
      <c r="M839" s="101"/>
      <c r="N839" s="106"/>
      <c r="O839" s="106"/>
      <c r="P839" s="102"/>
      <c r="Q839" s="17"/>
      <c r="R839" s="102"/>
      <c r="S839" s="101"/>
      <c r="T839" s="105"/>
      <c r="U839" s="105"/>
      <c r="V839" s="105"/>
      <c r="W839" s="105"/>
      <c r="X839" s="105"/>
      <c r="Y839" s="105"/>
      <c r="Z839" s="105"/>
    </row>
    <row r="840" ht="15.75" customHeight="1">
      <c r="A840" s="105"/>
      <c r="B840" s="105"/>
      <c r="C840" s="105"/>
      <c r="D840" s="105"/>
      <c r="E840" s="105"/>
      <c r="F840" s="106"/>
      <c r="G840" s="106"/>
      <c r="H840" s="17"/>
      <c r="I840" s="17"/>
      <c r="J840" s="102"/>
      <c r="K840" s="102"/>
      <c r="L840" s="101"/>
      <c r="M840" s="101"/>
      <c r="N840" s="106"/>
      <c r="O840" s="106"/>
      <c r="P840" s="102"/>
      <c r="Q840" s="17"/>
      <c r="R840" s="102"/>
      <c r="S840" s="101"/>
      <c r="T840" s="105"/>
      <c r="U840" s="105"/>
      <c r="V840" s="105"/>
      <c r="W840" s="105"/>
      <c r="X840" s="105"/>
      <c r="Y840" s="105"/>
      <c r="Z840" s="105"/>
    </row>
    <row r="841" ht="15.75" customHeight="1">
      <c r="A841" s="105"/>
      <c r="B841" s="105"/>
      <c r="C841" s="105"/>
      <c r="D841" s="105"/>
      <c r="E841" s="105"/>
      <c r="F841" s="106"/>
      <c r="G841" s="106"/>
      <c r="H841" s="17"/>
      <c r="I841" s="17"/>
      <c r="J841" s="102"/>
      <c r="K841" s="102"/>
      <c r="L841" s="101"/>
      <c r="M841" s="101"/>
      <c r="N841" s="106"/>
      <c r="O841" s="106"/>
      <c r="P841" s="102"/>
      <c r="Q841" s="17"/>
      <c r="R841" s="102"/>
      <c r="S841" s="101"/>
      <c r="T841" s="105"/>
      <c r="U841" s="105"/>
      <c r="V841" s="105"/>
      <c r="W841" s="105"/>
      <c r="X841" s="105"/>
      <c r="Y841" s="105"/>
      <c r="Z841" s="105"/>
    </row>
    <row r="842" ht="15.75" customHeight="1">
      <c r="A842" s="105"/>
      <c r="B842" s="105"/>
      <c r="C842" s="105"/>
      <c r="D842" s="105"/>
      <c r="E842" s="105"/>
      <c r="F842" s="106"/>
      <c r="G842" s="106"/>
      <c r="H842" s="17"/>
      <c r="I842" s="17"/>
      <c r="J842" s="102"/>
      <c r="K842" s="102"/>
      <c r="L842" s="101"/>
      <c r="M842" s="101"/>
      <c r="N842" s="106"/>
      <c r="O842" s="106"/>
      <c r="P842" s="102"/>
      <c r="Q842" s="17"/>
      <c r="R842" s="102"/>
      <c r="S842" s="101"/>
      <c r="T842" s="105"/>
      <c r="U842" s="105"/>
      <c r="V842" s="105"/>
      <c r="W842" s="105"/>
      <c r="X842" s="105"/>
      <c r="Y842" s="105"/>
      <c r="Z842" s="105"/>
    </row>
    <row r="843" ht="15.75" customHeight="1">
      <c r="A843" s="105"/>
      <c r="B843" s="105"/>
      <c r="C843" s="105"/>
      <c r="D843" s="105"/>
      <c r="E843" s="105"/>
      <c r="F843" s="106"/>
      <c r="G843" s="106"/>
      <c r="H843" s="17"/>
      <c r="I843" s="17"/>
      <c r="J843" s="102"/>
      <c r="K843" s="102"/>
      <c r="L843" s="101"/>
      <c r="M843" s="101"/>
      <c r="N843" s="106"/>
      <c r="O843" s="106"/>
      <c r="P843" s="102"/>
      <c r="Q843" s="17"/>
      <c r="R843" s="102"/>
      <c r="S843" s="101"/>
      <c r="T843" s="105"/>
      <c r="U843" s="105"/>
      <c r="V843" s="105"/>
      <c r="W843" s="105"/>
      <c r="X843" s="105"/>
      <c r="Y843" s="105"/>
      <c r="Z843" s="105"/>
    </row>
    <row r="844" ht="15.75" customHeight="1">
      <c r="A844" s="105"/>
      <c r="B844" s="105"/>
      <c r="C844" s="105"/>
      <c r="D844" s="105"/>
      <c r="E844" s="105"/>
      <c r="F844" s="106"/>
      <c r="G844" s="106"/>
      <c r="H844" s="17"/>
      <c r="I844" s="17"/>
      <c r="J844" s="102"/>
      <c r="K844" s="102"/>
      <c r="L844" s="101"/>
      <c r="M844" s="101"/>
      <c r="N844" s="106"/>
      <c r="O844" s="106"/>
      <c r="P844" s="102"/>
      <c r="Q844" s="17"/>
      <c r="R844" s="102"/>
      <c r="S844" s="101"/>
      <c r="T844" s="105"/>
      <c r="U844" s="105"/>
      <c r="V844" s="105"/>
      <c r="W844" s="105"/>
      <c r="X844" s="105"/>
      <c r="Y844" s="105"/>
      <c r="Z844" s="105"/>
    </row>
    <row r="845" ht="15.75" customHeight="1">
      <c r="A845" s="105"/>
      <c r="B845" s="105"/>
      <c r="C845" s="105"/>
      <c r="D845" s="105"/>
      <c r="E845" s="105"/>
      <c r="F845" s="106"/>
      <c r="G845" s="106"/>
      <c r="H845" s="17"/>
      <c r="I845" s="17"/>
      <c r="J845" s="102"/>
      <c r="K845" s="102"/>
      <c r="L845" s="101"/>
      <c r="M845" s="101"/>
      <c r="N845" s="106"/>
      <c r="O845" s="106"/>
      <c r="P845" s="102"/>
      <c r="Q845" s="17"/>
      <c r="R845" s="102"/>
      <c r="S845" s="101"/>
      <c r="T845" s="105"/>
      <c r="U845" s="105"/>
      <c r="V845" s="105"/>
      <c r="W845" s="105"/>
      <c r="X845" s="105"/>
      <c r="Y845" s="105"/>
      <c r="Z845" s="105"/>
    </row>
    <row r="846" ht="15.75" customHeight="1">
      <c r="A846" s="105"/>
      <c r="B846" s="105"/>
      <c r="C846" s="105"/>
      <c r="D846" s="105"/>
      <c r="E846" s="105"/>
      <c r="F846" s="106"/>
      <c r="G846" s="106"/>
      <c r="H846" s="17"/>
      <c r="I846" s="17"/>
      <c r="J846" s="102"/>
      <c r="K846" s="102"/>
      <c r="L846" s="101"/>
      <c r="M846" s="101"/>
      <c r="N846" s="106"/>
      <c r="O846" s="106"/>
      <c r="P846" s="102"/>
      <c r="Q846" s="17"/>
      <c r="R846" s="102"/>
      <c r="S846" s="101"/>
      <c r="T846" s="105"/>
      <c r="U846" s="105"/>
      <c r="V846" s="105"/>
      <c r="W846" s="105"/>
      <c r="X846" s="105"/>
      <c r="Y846" s="105"/>
      <c r="Z846" s="105"/>
    </row>
    <row r="847" ht="15.75" customHeight="1">
      <c r="A847" s="105"/>
      <c r="B847" s="105"/>
      <c r="C847" s="105"/>
      <c r="D847" s="105"/>
      <c r="E847" s="105"/>
      <c r="F847" s="106"/>
      <c r="G847" s="106"/>
      <c r="H847" s="17"/>
      <c r="I847" s="17"/>
      <c r="J847" s="102"/>
      <c r="K847" s="102"/>
      <c r="L847" s="101"/>
      <c r="M847" s="101"/>
      <c r="N847" s="106"/>
      <c r="O847" s="106"/>
      <c r="P847" s="102"/>
      <c r="Q847" s="17"/>
      <c r="R847" s="102"/>
      <c r="S847" s="101"/>
      <c r="T847" s="105"/>
      <c r="U847" s="105"/>
      <c r="V847" s="105"/>
      <c r="W847" s="105"/>
      <c r="X847" s="105"/>
      <c r="Y847" s="105"/>
      <c r="Z847" s="105"/>
    </row>
    <row r="848" ht="15.75" customHeight="1">
      <c r="A848" s="105"/>
      <c r="B848" s="105"/>
      <c r="C848" s="105"/>
      <c r="D848" s="105"/>
      <c r="E848" s="105"/>
      <c r="F848" s="106"/>
      <c r="G848" s="106"/>
      <c r="H848" s="17"/>
      <c r="I848" s="17"/>
      <c r="J848" s="102"/>
      <c r="K848" s="102"/>
      <c r="L848" s="101"/>
      <c r="M848" s="101"/>
      <c r="N848" s="106"/>
      <c r="O848" s="106"/>
      <c r="P848" s="102"/>
      <c r="Q848" s="17"/>
      <c r="R848" s="102"/>
      <c r="S848" s="101"/>
      <c r="T848" s="105"/>
      <c r="U848" s="105"/>
      <c r="V848" s="105"/>
      <c r="W848" s="105"/>
      <c r="X848" s="105"/>
      <c r="Y848" s="105"/>
      <c r="Z848" s="105"/>
    </row>
    <row r="849" ht="15.75" customHeight="1">
      <c r="A849" s="105"/>
      <c r="B849" s="105"/>
      <c r="C849" s="105"/>
      <c r="D849" s="105"/>
      <c r="E849" s="105"/>
      <c r="F849" s="106"/>
      <c r="G849" s="106"/>
      <c r="H849" s="17"/>
      <c r="I849" s="17"/>
      <c r="J849" s="102"/>
      <c r="K849" s="102"/>
      <c r="L849" s="101"/>
      <c r="M849" s="101"/>
      <c r="N849" s="106"/>
      <c r="O849" s="106"/>
      <c r="P849" s="102"/>
      <c r="Q849" s="17"/>
      <c r="R849" s="102"/>
      <c r="S849" s="101"/>
      <c r="T849" s="105"/>
      <c r="U849" s="105"/>
      <c r="V849" s="105"/>
      <c r="W849" s="105"/>
      <c r="X849" s="105"/>
      <c r="Y849" s="105"/>
      <c r="Z849" s="105"/>
    </row>
    <row r="850" ht="15.75" customHeight="1">
      <c r="A850" s="105"/>
      <c r="B850" s="105"/>
      <c r="C850" s="105"/>
      <c r="D850" s="105"/>
      <c r="E850" s="105"/>
      <c r="F850" s="106"/>
      <c r="G850" s="106"/>
      <c r="H850" s="17"/>
      <c r="I850" s="17"/>
      <c r="J850" s="102"/>
      <c r="K850" s="102"/>
      <c r="L850" s="101"/>
      <c r="M850" s="101"/>
      <c r="N850" s="106"/>
      <c r="O850" s="106"/>
      <c r="P850" s="102"/>
      <c r="Q850" s="17"/>
      <c r="R850" s="102"/>
      <c r="S850" s="101"/>
      <c r="T850" s="105"/>
      <c r="U850" s="105"/>
      <c r="V850" s="105"/>
      <c r="W850" s="105"/>
      <c r="X850" s="105"/>
      <c r="Y850" s="105"/>
      <c r="Z850" s="105"/>
    </row>
    <row r="851" ht="15.75" customHeight="1">
      <c r="A851" s="105"/>
      <c r="B851" s="105"/>
      <c r="C851" s="105"/>
      <c r="D851" s="105"/>
      <c r="E851" s="105"/>
      <c r="F851" s="106"/>
      <c r="G851" s="106"/>
      <c r="H851" s="17"/>
      <c r="I851" s="17"/>
      <c r="J851" s="102"/>
      <c r="K851" s="102"/>
      <c r="L851" s="101"/>
      <c r="M851" s="101"/>
      <c r="N851" s="106"/>
      <c r="O851" s="106"/>
      <c r="P851" s="102"/>
      <c r="Q851" s="17"/>
      <c r="R851" s="102"/>
      <c r="S851" s="101"/>
      <c r="T851" s="105"/>
      <c r="U851" s="105"/>
      <c r="V851" s="105"/>
      <c r="W851" s="105"/>
      <c r="X851" s="105"/>
      <c r="Y851" s="105"/>
      <c r="Z851" s="105"/>
    </row>
    <row r="852" ht="15.75" customHeight="1">
      <c r="A852" s="105"/>
      <c r="B852" s="105"/>
      <c r="C852" s="105"/>
      <c r="D852" s="105"/>
      <c r="E852" s="105"/>
      <c r="F852" s="106"/>
      <c r="G852" s="106"/>
      <c r="H852" s="17"/>
      <c r="I852" s="17"/>
      <c r="J852" s="102"/>
      <c r="K852" s="102"/>
      <c r="L852" s="101"/>
      <c r="M852" s="101"/>
      <c r="N852" s="106"/>
      <c r="O852" s="106"/>
      <c r="P852" s="102"/>
      <c r="Q852" s="17"/>
      <c r="R852" s="102"/>
      <c r="S852" s="101"/>
      <c r="T852" s="105"/>
      <c r="U852" s="105"/>
      <c r="V852" s="105"/>
      <c r="W852" s="105"/>
      <c r="X852" s="105"/>
      <c r="Y852" s="105"/>
      <c r="Z852" s="105"/>
    </row>
    <row r="853" ht="15.75" customHeight="1">
      <c r="A853" s="105"/>
      <c r="B853" s="105"/>
      <c r="C853" s="105"/>
      <c r="D853" s="105"/>
      <c r="E853" s="105"/>
      <c r="F853" s="106"/>
      <c r="G853" s="106"/>
      <c r="H853" s="17"/>
      <c r="I853" s="17"/>
      <c r="J853" s="102"/>
      <c r="K853" s="102"/>
      <c r="L853" s="101"/>
      <c r="M853" s="101"/>
      <c r="N853" s="106"/>
      <c r="O853" s="106"/>
      <c r="P853" s="102"/>
      <c r="Q853" s="17"/>
      <c r="R853" s="102"/>
      <c r="S853" s="101"/>
      <c r="T853" s="105"/>
      <c r="U853" s="105"/>
      <c r="V853" s="105"/>
      <c r="W853" s="105"/>
      <c r="X853" s="105"/>
      <c r="Y853" s="105"/>
      <c r="Z853" s="105"/>
    </row>
    <row r="854" ht="15.75" customHeight="1">
      <c r="A854" s="105"/>
      <c r="B854" s="105"/>
      <c r="C854" s="105"/>
      <c r="D854" s="105"/>
      <c r="E854" s="105"/>
      <c r="F854" s="106"/>
      <c r="G854" s="106"/>
      <c r="H854" s="17"/>
      <c r="I854" s="17"/>
      <c r="J854" s="102"/>
      <c r="K854" s="102"/>
      <c r="L854" s="101"/>
      <c r="M854" s="101"/>
      <c r="N854" s="106"/>
      <c r="O854" s="106"/>
      <c r="P854" s="102"/>
      <c r="Q854" s="17"/>
      <c r="R854" s="102"/>
      <c r="S854" s="101"/>
      <c r="T854" s="105"/>
      <c r="U854" s="105"/>
      <c r="V854" s="105"/>
      <c r="W854" s="105"/>
      <c r="X854" s="105"/>
      <c r="Y854" s="105"/>
      <c r="Z854" s="105"/>
    </row>
    <row r="855" ht="15.75" customHeight="1">
      <c r="A855" s="105"/>
      <c r="B855" s="105"/>
      <c r="C855" s="105"/>
      <c r="D855" s="105"/>
      <c r="E855" s="105"/>
      <c r="F855" s="106"/>
      <c r="G855" s="106"/>
      <c r="H855" s="17"/>
      <c r="I855" s="17"/>
      <c r="J855" s="102"/>
      <c r="K855" s="102"/>
      <c r="L855" s="101"/>
      <c r="M855" s="101"/>
      <c r="N855" s="106"/>
      <c r="O855" s="106"/>
      <c r="P855" s="102"/>
      <c r="Q855" s="17"/>
      <c r="R855" s="102"/>
      <c r="S855" s="101"/>
      <c r="T855" s="105"/>
      <c r="U855" s="105"/>
      <c r="V855" s="105"/>
      <c r="W855" s="105"/>
      <c r="X855" s="105"/>
      <c r="Y855" s="105"/>
      <c r="Z855" s="105"/>
    </row>
    <row r="856" ht="15.75" customHeight="1">
      <c r="A856" s="105"/>
      <c r="B856" s="105"/>
      <c r="C856" s="105"/>
      <c r="D856" s="105"/>
      <c r="E856" s="105"/>
      <c r="F856" s="106"/>
      <c r="G856" s="106"/>
      <c r="H856" s="17"/>
      <c r="I856" s="17"/>
      <c r="J856" s="102"/>
      <c r="K856" s="102"/>
      <c r="L856" s="101"/>
      <c r="M856" s="101"/>
      <c r="N856" s="106"/>
      <c r="O856" s="106"/>
      <c r="P856" s="102"/>
      <c r="Q856" s="17"/>
      <c r="R856" s="102"/>
      <c r="S856" s="101"/>
      <c r="T856" s="105"/>
      <c r="U856" s="105"/>
      <c r="V856" s="105"/>
      <c r="W856" s="105"/>
      <c r="X856" s="105"/>
      <c r="Y856" s="105"/>
      <c r="Z856" s="105"/>
    </row>
    <row r="857" ht="15.75" customHeight="1">
      <c r="A857" s="105"/>
      <c r="B857" s="105"/>
      <c r="C857" s="105"/>
      <c r="D857" s="105"/>
      <c r="E857" s="105"/>
      <c r="F857" s="106"/>
      <c r="G857" s="106"/>
      <c r="H857" s="17"/>
      <c r="I857" s="17"/>
      <c r="J857" s="102"/>
      <c r="K857" s="102"/>
      <c r="L857" s="101"/>
      <c r="M857" s="101"/>
      <c r="N857" s="106"/>
      <c r="O857" s="106"/>
      <c r="P857" s="102"/>
      <c r="Q857" s="17"/>
      <c r="R857" s="102"/>
      <c r="S857" s="101"/>
      <c r="T857" s="105"/>
      <c r="U857" s="105"/>
      <c r="V857" s="105"/>
      <c r="W857" s="105"/>
      <c r="X857" s="105"/>
      <c r="Y857" s="105"/>
      <c r="Z857" s="105"/>
    </row>
    <row r="858" ht="15.75" customHeight="1">
      <c r="A858" s="105"/>
      <c r="B858" s="105"/>
      <c r="C858" s="105"/>
      <c r="D858" s="105"/>
      <c r="E858" s="105"/>
      <c r="F858" s="106"/>
      <c r="G858" s="106"/>
      <c r="H858" s="17"/>
      <c r="I858" s="17"/>
      <c r="J858" s="102"/>
      <c r="K858" s="102"/>
      <c r="L858" s="101"/>
      <c r="M858" s="101"/>
      <c r="N858" s="106"/>
      <c r="O858" s="106"/>
      <c r="P858" s="102"/>
      <c r="Q858" s="17"/>
      <c r="R858" s="102"/>
      <c r="S858" s="101"/>
      <c r="T858" s="105"/>
      <c r="U858" s="105"/>
      <c r="V858" s="105"/>
      <c r="W858" s="105"/>
      <c r="X858" s="105"/>
      <c r="Y858" s="105"/>
      <c r="Z858" s="105"/>
    </row>
    <row r="859" ht="15.75" customHeight="1">
      <c r="A859" s="105"/>
      <c r="B859" s="105"/>
      <c r="C859" s="105"/>
      <c r="D859" s="105"/>
      <c r="E859" s="105"/>
      <c r="F859" s="106"/>
      <c r="G859" s="106"/>
      <c r="H859" s="17"/>
      <c r="I859" s="17"/>
      <c r="J859" s="102"/>
      <c r="K859" s="102"/>
      <c r="L859" s="101"/>
      <c r="M859" s="101"/>
      <c r="N859" s="106"/>
      <c r="O859" s="106"/>
      <c r="P859" s="102"/>
      <c r="Q859" s="17"/>
      <c r="R859" s="102"/>
      <c r="S859" s="101"/>
      <c r="T859" s="105"/>
      <c r="U859" s="105"/>
      <c r="V859" s="105"/>
      <c r="W859" s="105"/>
      <c r="X859" s="105"/>
      <c r="Y859" s="105"/>
      <c r="Z859" s="105"/>
    </row>
    <row r="860" ht="15.75" customHeight="1">
      <c r="A860" s="105"/>
      <c r="B860" s="105"/>
      <c r="C860" s="105"/>
      <c r="D860" s="105"/>
      <c r="E860" s="105"/>
      <c r="F860" s="106"/>
      <c r="G860" s="106"/>
      <c r="H860" s="17"/>
      <c r="I860" s="17"/>
      <c r="J860" s="102"/>
      <c r="K860" s="102"/>
      <c r="L860" s="101"/>
      <c r="M860" s="101"/>
      <c r="N860" s="106"/>
      <c r="O860" s="106"/>
      <c r="P860" s="102"/>
      <c r="Q860" s="17"/>
      <c r="R860" s="102"/>
      <c r="S860" s="101"/>
      <c r="T860" s="105"/>
      <c r="U860" s="105"/>
      <c r="V860" s="105"/>
      <c r="W860" s="105"/>
      <c r="X860" s="105"/>
      <c r="Y860" s="105"/>
      <c r="Z860" s="105"/>
    </row>
    <row r="861" ht="15.75" customHeight="1">
      <c r="A861" s="105"/>
      <c r="B861" s="105"/>
      <c r="C861" s="105"/>
      <c r="D861" s="105"/>
      <c r="E861" s="105"/>
      <c r="F861" s="106"/>
      <c r="G861" s="106"/>
      <c r="H861" s="17"/>
      <c r="I861" s="17"/>
      <c r="J861" s="102"/>
      <c r="K861" s="102"/>
      <c r="L861" s="101"/>
      <c r="M861" s="101"/>
      <c r="N861" s="106"/>
      <c r="O861" s="106"/>
      <c r="P861" s="102"/>
      <c r="Q861" s="17"/>
      <c r="R861" s="102"/>
      <c r="S861" s="101"/>
      <c r="T861" s="105"/>
      <c r="U861" s="105"/>
      <c r="V861" s="105"/>
      <c r="W861" s="105"/>
      <c r="X861" s="105"/>
      <c r="Y861" s="105"/>
      <c r="Z861" s="105"/>
    </row>
    <row r="862" ht="15.75" customHeight="1">
      <c r="A862" s="105"/>
      <c r="B862" s="105"/>
      <c r="C862" s="105"/>
      <c r="D862" s="105"/>
      <c r="E862" s="105"/>
      <c r="F862" s="106"/>
      <c r="G862" s="106"/>
      <c r="H862" s="17"/>
      <c r="I862" s="17"/>
      <c r="J862" s="102"/>
      <c r="K862" s="102"/>
      <c r="L862" s="101"/>
      <c r="M862" s="101"/>
      <c r="N862" s="106"/>
      <c r="O862" s="106"/>
      <c r="P862" s="102"/>
      <c r="Q862" s="17"/>
      <c r="R862" s="102"/>
      <c r="S862" s="101"/>
      <c r="T862" s="105"/>
      <c r="U862" s="105"/>
      <c r="V862" s="105"/>
      <c r="W862" s="105"/>
      <c r="X862" s="105"/>
      <c r="Y862" s="105"/>
      <c r="Z862" s="105"/>
    </row>
    <row r="863" ht="15.75" customHeight="1">
      <c r="A863" s="105"/>
      <c r="B863" s="105"/>
      <c r="C863" s="105"/>
      <c r="D863" s="105"/>
      <c r="E863" s="105"/>
      <c r="F863" s="106"/>
      <c r="G863" s="106"/>
      <c r="H863" s="17"/>
      <c r="I863" s="17"/>
      <c r="J863" s="102"/>
      <c r="K863" s="102"/>
      <c r="L863" s="101"/>
      <c r="M863" s="101"/>
      <c r="N863" s="106"/>
      <c r="O863" s="106"/>
      <c r="P863" s="102"/>
      <c r="Q863" s="17"/>
      <c r="R863" s="102"/>
      <c r="S863" s="101"/>
      <c r="T863" s="105"/>
      <c r="U863" s="105"/>
      <c r="V863" s="105"/>
      <c r="W863" s="105"/>
      <c r="X863" s="105"/>
      <c r="Y863" s="105"/>
      <c r="Z863" s="105"/>
    </row>
    <row r="864" ht="15.75" customHeight="1">
      <c r="A864" s="105"/>
      <c r="B864" s="105"/>
      <c r="C864" s="105"/>
      <c r="D864" s="105"/>
      <c r="E864" s="105"/>
      <c r="F864" s="106"/>
      <c r="G864" s="106"/>
      <c r="H864" s="17"/>
      <c r="I864" s="17"/>
      <c r="J864" s="102"/>
      <c r="K864" s="102"/>
      <c r="L864" s="101"/>
      <c r="M864" s="101"/>
      <c r="N864" s="106"/>
      <c r="O864" s="106"/>
      <c r="P864" s="102"/>
      <c r="Q864" s="17"/>
      <c r="R864" s="102"/>
      <c r="S864" s="101"/>
      <c r="T864" s="105"/>
      <c r="U864" s="105"/>
      <c r="V864" s="105"/>
      <c r="W864" s="105"/>
      <c r="X864" s="105"/>
      <c r="Y864" s="105"/>
      <c r="Z864" s="105"/>
    </row>
    <row r="865" ht="15.75" customHeight="1">
      <c r="A865" s="105"/>
      <c r="B865" s="105"/>
      <c r="C865" s="105"/>
      <c r="D865" s="105"/>
      <c r="E865" s="105"/>
      <c r="F865" s="106"/>
      <c r="G865" s="106"/>
      <c r="H865" s="17"/>
      <c r="I865" s="17"/>
      <c r="J865" s="102"/>
      <c r="K865" s="102"/>
      <c r="L865" s="101"/>
      <c r="M865" s="101"/>
      <c r="N865" s="106"/>
      <c r="O865" s="106"/>
      <c r="P865" s="102"/>
      <c r="Q865" s="17"/>
      <c r="R865" s="102"/>
      <c r="S865" s="101"/>
      <c r="T865" s="105"/>
      <c r="U865" s="105"/>
      <c r="V865" s="105"/>
      <c r="W865" s="105"/>
      <c r="X865" s="105"/>
      <c r="Y865" s="105"/>
      <c r="Z865" s="105"/>
    </row>
    <row r="866" ht="15.75" customHeight="1">
      <c r="A866" s="105"/>
      <c r="B866" s="105"/>
      <c r="C866" s="105"/>
      <c r="D866" s="105"/>
      <c r="E866" s="105"/>
      <c r="F866" s="106"/>
      <c r="G866" s="106"/>
      <c r="H866" s="17"/>
      <c r="I866" s="17"/>
      <c r="J866" s="102"/>
      <c r="K866" s="102"/>
      <c r="L866" s="101"/>
      <c r="M866" s="101"/>
      <c r="N866" s="106"/>
      <c r="O866" s="106"/>
      <c r="P866" s="102"/>
      <c r="Q866" s="17"/>
      <c r="R866" s="102"/>
      <c r="S866" s="101"/>
      <c r="T866" s="105"/>
      <c r="U866" s="105"/>
      <c r="V866" s="105"/>
      <c r="W866" s="105"/>
      <c r="X866" s="105"/>
      <c r="Y866" s="105"/>
      <c r="Z866" s="105"/>
    </row>
    <row r="867" ht="15.75" customHeight="1">
      <c r="A867" s="105"/>
      <c r="B867" s="105"/>
      <c r="C867" s="105"/>
      <c r="D867" s="105"/>
      <c r="E867" s="105"/>
      <c r="F867" s="106"/>
      <c r="G867" s="106"/>
      <c r="H867" s="17"/>
      <c r="I867" s="17"/>
      <c r="J867" s="102"/>
      <c r="K867" s="102"/>
      <c r="L867" s="101"/>
      <c r="M867" s="101"/>
      <c r="N867" s="106"/>
      <c r="O867" s="106"/>
      <c r="P867" s="102"/>
      <c r="Q867" s="17"/>
      <c r="R867" s="102"/>
      <c r="S867" s="101"/>
      <c r="T867" s="105"/>
      <c r="U867" s="105"/>
      <c r="V867" s="105"/>
      <c r="W867" s="105"/>
      <c r="X867" s="105"/>
      <c r="Y867" s="105"/>
      <c r="Z867" s="105"/>
    </row>
    <row r="868" ht="15.75" customHeight="1">
      <c r="A868" s="105"/>
      <c r="B868" s="105"/>
      <c r="C868" s="105"/>
      <c r="D868" s="105"/>
      <c r="E868" s="105"/>
      <c r="F868" s="106"/>
      <c r="G868" s="106"/>
      <c r="H868" s="17"/>
      <c r="I868" s="17"/>
      <c r="J868" s="102"/>
      <c r="K868" s="102"/>
      <c r="L868" s="101"/>
      <c r="M868" s="101"/>
      <c r="N868" s="106"/>
      <c r="O868" s="106"/>
      <c r="P868" s="102"/>
      <c r="Q868" s="17"/>
      <c r="R868" s="102"/>
      <c r="S868" s="101"/>
      <c r="T868" s="105"/>
      <c r="U868" s="105"/>
      <c r="V868" s="105"/>
      <c r="W868" s="105"/>
      <c r="X868" s="105"/>
      <c r="Y868" s="105"/>
      <c r="Z868" s="105"/>
    </row>
    <row r="869" ht="15.75" customHeight="1">
      <c r="A869" s="105"/>
      <c r="B869" s="105"/>
      <c r="C869" s="105"/>
      <c r="D869" s="105"/>
      <c r="E869" s="105"/>
      <c r="F869" s="106"/>
      <c r="G869" s="106"/>
      <c r="H869" s="17"/>
      <c r="I869" s="17"/>
      <c r="J869" s="102"/>
      <c r="K869" s="102"/>
      <c r="L869" s="101"/>
      <c r="M869" s="101"/>
      <c r="N869" s="106"/>
      <c r="O869" s="106"/>
      <c r="P869" s="102"/>
      <c r="Q869" s="17"/>
      <c r="R869" s="102"/>
      <c r="S869" s="101"/>
      <c r="T869" s="105"/>
      <c r="U869" s="105"/>
      <c r="V869" s="105"/>
      <c r="W869" s="105"/>
      <c r="X869" s="105"/>
      <c r="Y869" s="105"/>
      <c r="Z869" s="105"/>
    </row>
    <row r="870" ht="15.75" customHeight="1">
      <c r="A870" s="105"/>
      <c r="B870" s="105"/>
      <c r="C870" s="105"/>
      <c r="D870" s="105"/>
      <c r="E870" s="105"/>
      <c r="F870" s="106"/>
      <c r="G870" s="106"/>
      <c r="H870" s="17"/>
      <c r="I870" s="17"/>
      <c r="J870" s="102"/>
      <c r="K870" s="102"/>
      <c r="L870" s="101"/>
      <c r="M870" s="101"/>
      <c r="N870" s="106"/>
      <c r="O870" s="106"/>
      <c r="P870" s="102"/>
      <c r="Q870" s="17"/>
      <c r="R870" s="102"/>
      <c r="S870" s="101"/>
      <c r="T870" s="105"/>
      <c r="U870" s="105"/>
      <c r="V870" s="105"/>
      <c r="W870" s="105"/>
      <c r="X870" s="105"/>
      <c r="Y870" s="105"/>
      <c r="Z870" s="105"/>
    </row>
    <row r="871" ht="15.75" customHeight="1">
      <c r="A871" s="105"/>
      <c r="B871" s="105"/>
      <c r="C871" s="105"/>
      <c r="D871" s="105"/>
      <c r="E871" s="105"/>
      <c r="F871" s="106"/>
      <c r="G871" s="106"/>
      <c r="H871" s="17"/>
      <c r="I871" s="17"/>
      <c r="J871" s="102"/>
      <c r="K871" s="102"/>
      <c r="L871" s="101"/>
      <c r="M871" s="101"/>
      <c r="N871" s="106"/>
      <c r="O871" s="106"/>
      <c r="P871" s="102"/>
      <c r="Q871" s="17"/>
      <c r="R871" s="102"/>
      <c r="S871" s="101"/>
      <c r="T871" s="105"/>
      <c r="U871" s="105"/>
      <c r="V871" s="105"/>
      <c r="W871" s="105"/>
      <c r="X871" s="105"/>
      <c r="Y871" s="105"/>
      <c r="Z871" s="105"/>
    </row>
    <row r="872" ht="15.75" customHeight="1">
      <c r="A872" s="105"/>
      <c r="B872" s="105"/>
      <c r="C872" s="105"/>
      <c r="D872" s="105"/>
      <c r="E872" s="105"/>
      <c r="F872" s="106"/>
      <c r="G872" s="106"/>
      <c r="H872" s="17"/>
      <c r="I872" s="17"/>
      <c r="J872" s="102"/>
      <c r="K872" s="102"/>
      <c r="L872" s="101"/>
      <c r="M872" s="101"/>
      <c r="N872" s="106"/>
      <c r="O872" s="106"/>
      <c r="P872" s="102"/>
      <c r="Q872" s="17"/>
      <c r="R872" s="102"/>
      <c r="S872" s="101"/>
      <c r="T872" s="105"/>
      <c r="U872" s="105"/>
      <c r="V872" s="105"/>
      <c r="W872" s="105"/>
      <c r="X872" s="105"/>
      <c r="Y872" s="105"/>
      <c r="Z872" s="105"/>
    </row>
    <row r="873" ht="15.75" customHeight="1">
      <c r="A873" s="105"/>
      <c r="B873" s="105"/>
      <c r="C873" s="105"/>
      <c r="D873" s="105"/>
      <c r="E873" s="105"/>
      <c r="F873" s="106"/>
      <c r="G873" s="106"/>
      <c r="H873" s="17"/>
      <c r="I873" s="17"/>
      <c r="J873" s="102"/>
      <c r="K873" s="102"/>
      <c r="L873" s="101"/>
      <c r="M873" s="101"/>
      <c r="N873" s="106"/>
      <c r="O873" s="106"/>
      <c r="P873" s="102"/>
      <c r="Q873" s="17"/>
      <c r="R873" s="102"/>
      <c r="S873" s="101"/>
      <c r="T873" s="105"/>
      <c r="U873" s="105"/>
      <c r="V873" s="105"/>
      <c r="W873" s="105"/>
      <c r="X873" s="105"/>
      <c r="Y873" s="105"/>
      <c r="Z873" s="105"/>
    </row>
    <row r="874" ht="15.75" customHeight="1">
      <c r="A874" s="105"/>
      <c r="B874" s="105"/>
      <c r="C874" s="105"/>
      <c r="D874" s="105"/>
      <c r="E874" s="105"/>
      <c r="F874" s="106"/>
      <c r="G874" s="106"/>
      <c r="H874" s="17"/>
      <c r="I874" s="17"/>
      <c r="J874" s="102"/>
      <c r="K874" s="102"/>
      <c r="L874" s="101"/>
      <c r="M874" s="101"/>
      <c r="N874" s="106"/>
      <c r="O874" s="106"/>
      <c r="P874" s="102"/>
      <c r="Q874" s="17"/>
      <c r="R874" s="102"/>
      <c r="S874" s="101"/>
      <c r="T874" s="105"/>
      <c r="U874" s="105"/>
      <c r="V874" s="105"/>
      <c r="W874" s="105"/>
      <c r="X874" s="105"/>
      <c r="Y874" s="105"/>
      <c r="Z874" s="105"/>
    </row>
    <row r="875" ht="15.75" customHeight="1">
      <c r="A875" s="105"/>
      <c r="B875" s="105"/>
      <c r="C875" s="105"/>
      <c r="D875" s="105"/>
      <c r="E875" s="105"/>
      <c r="F875" s="106"/>
      <c r="G875" s="106"/>
      <c r="H875" s="17"/>
      <c r="I875" s="17"/>
      <c r="J875" s="102"/>
      <c r="K875" s="102"/>
      <c r="L875" s="101"/>
      <c r="M875" s="101"/>
      <c r="N875" s="106"/>
      <c r="O875" s="106"/>
      <c r="P875" s="102"/>
      <c r="Q875" s="17"/>
      <c r="R875" s="102"/>
      <c r="S875" s="101"/>
      <c r="T875" s="105"/>
      <c r="U875" s="105"/>
      <c r="V875" s="105"/>
      <c r="W875" s="105"/>
      <c r="X875" s="105"/>
      <c r="Y875" s="105"/>
      <c r="Z875" s="105"/>
    </row>
    <row r="876" ht="15.75" customHeight="1">
      <c r="A876" s="105"/>
      <c r="B876" s="105"/>
      <c r="C876" s="105"/>
      <c r="D876" s="105"/>
      <c r="E876" s="105"/>
      <c r="F876" s="106"/>
      <c r="G876" s="106"/>
      <c r="H876" s="17"/>
      <c r="I876" s="17"/>
      <c r="J876" s="102"/>
      <c r="K876" s="102"/>
      <c r="L876" s="101"/>
      <c r="M876" s="101"/>
      <c r="N876" s="106"/>
      <c r="O876" s="106"/>
      <c r="P876" s="102"/>
      <c r="Q876" s="17"/>
      <c r="R876" s="102"/>
      <c r="S876" s="101"/>
      <c r="T876" s="105"/>
      <c r="U876" s="105"/>
      <c r="V876" s="105"/>
      <c r="W876" s="105"/>
      <c r="X876" s="105"/>
      <c r="Y876" s="105"/>
      <c r="Z876" s="105"/>
    </row>
    <row r="877" ht="15.75" customHeight="1">
      <c r="A877" s="105"/>
      <c r="B877" s="105"/>
      <c r="C877" s="105"/>
      <c r="D877" s="105"/>
      <c r="E877" s="105"/>
      <c r="F877" s="106"/>
      <c r="G877" s="106"/>
      <c r="H877" s="17"/>
      <c r="I877" s="17"/>
      <c r="J877" s="102"/>
      <c r="K877" s="102"/>
      <c r="L877" s="101"/>
      <c r="M877" s="101"/>
      <c r="N877" s="106"/>
      <c r="O877" s="106"/>
      <c r="P877" s="102"/>
      <c r="Q877" s="17"/>
      <c r="R877" s="102"/>
      <c r="S877" s="101"/>
      <c r="T877" s="105"/>
      <c r="U877" s="105"/>
      <c r="V877" s="105"/>
      <c r="W877" s="105"/>
      <c r="X877" s="105"/>
      <c r="Y877" s="105"/>
      <c r="Z877" s="105"/>
    </row>
    <row r="878" ht="15.75" customHeight="1">
      <c r="A878" s="105"/>
      <c r="B878" s="105"/>
      <c r="C878" s="105"/>
      <c r="D878" s="105"/>
      <c r="E878" s="105"/>
      <c r="F878" s="106"/>
      <c r="G878" s="106"/>
      <c r="H878" s="17"/>
      <c r="I878" s="17"/>
      <c r="J878" s="102"/>
      <c r="K878" s="102"/>
      <c r="L878" s="101"/>
      <c r="M878" s="101"/>
      <c r="N878" s="106"/>
      <c r="O878" s="106"/>
      <c r="P878" s="102"/>
      <c r="Q878" s="17"/>
      <c r="R878" s="102"/>
      <c r="S878" s="101"/>
      <c r="T878" s="105"/>
      <c r="U878" s="105"/>
      <c r="V878" s="105"/>
      <c r="W878" s="105"/>
      <c r="X878" s="105"/>
      <c r="Y878" s="105"/>
      <c r="Z878" s="105"/>
    </row>
    <row r="879" ht="15.75" customHeight="1">
      <c r="A879" s="105"/>
      <c r="B879" s="105"/>
      <c r="C879" s="105"/>
      <c r="D879" s="105"/>
      <c r="E879" s="105"/>
      <c r="F879" s="106"/>
      <c r="G879" s="106"/>
      <c r="H879" s="17"/>
      <c r="I879" s="17"/>
      <c r="J879" s="102"/>
      <c r="K879" s="102"/>
      <c r="L879" s="101"/>
      <c r="M879" s="101"/>
      <c r="N879" s="106"/>
      <c r="O879" s="106"/>
      <c r="P879" s="102"/>
      <c r="Q879" s="17"/>
      <c r="R879" s="102"/>
      <c r="S879" s="101"/>
      <c r="T879" s="105"/>
      <c r="U879" s="105"/>
      <c r="V879" s="105"/>
      <c r="W879" s="105"/>
      <c r="X879" s="105"/>
      <c r="Y879" s="105"/>
      <c r="Z879" s="105"/>
    </row>
    <row r="880" ht="15.75" customHeight="1">
      <c r="A880" s="105"/>
      <c r="B880" s="105"/>
      <c r="C880" s="105"/>
      <c r="D880" s="105"/>
      <c r="E880" s="105"/>
      <c r="F880" s="106"/>
      <c r="G880" s="106"/>
      <c r="H880" s="17"/>
      <c r="I880" s="17"/>
      <c r="J880" s="102"/>
      <c r="K880" s="102"/>
      <c r="L880" s="101"/>
      <c r="M880" s="101"/>
      <c r="N880" s="106"/>
      <c r="O880" s="106"/>
      <c r="P880" s="102"/>
      <c r="Q880" s="17"/>
      <c r="R880" s="102"/>
      <c r="S880" s="101"/>
      <c r="T880" s="105"/>
      <c r="U880" s="105"/>
      <c r="V880" s="105"/>
      <c r="W880" s="105"/>
      <c r="X880" s="105"/>
      <c r="Y880" s="105"/>
      <c r="Z880" s="105"/>
    </row>
    <row r="881" ht="15.75" customHeight="1">
      <c r="A881" s="105"/>
      <c r="B881" s="105"/>
      <c r="C881" s="105"/>
      <c r="D881" s="105"/>
      <c r="E881" s="105"/>
      <c r="F881" s="106"/>
      <c r="G881" s="106"/>
      <c r="H881" s="17"/>
      <c r="I881" s="17"/>
      <c r="J881" s="102"/>
      <c r="K881" s="102"/>
      <c r="L881" s="101"/>
      <c r="M881" s="101"/>
      <c r="N881" s="106"/>
      <c r="O881" s="106"/>
      <c r="P881" s="102"/>
      <c r="Q881" s="17"/>
      <c r="R881" s="102"/>
      <c r="S881" s="101"/>
      <c r="T881" s="105"/>
      <c r="U881" s="105"/>
      <c r="V881" s="105"/>
      <c r="W881" s="105"/>
      <c r="X881" s="105"/>
      <c r="Y881" s="105"/>
      <c r="Z881" s="105"/>
    </row>
    <row r="882" ht="15.75" customHeight="1">
      <c r="A882" s="105"/>
      <c r="B882" s="105"/>
      <c r="C882" s="105"/>
      <c r="D882" s="105"/>
      <c r="E882" s="105"/>
      <c r="F882" s="106"/>
      <c r="G882" s="106"/>
      <c r="H882" s="17"/>
      <c r="I882" s="17"/>
      <c r="J882" s="102"/>
      <c r="K882" s="102"/>
      <c r="L882" s="101"/>
      <c r="M882" s="101"/>
      <c r="N882" s="106"/>
      <c r="O882" s="106"/>
      <c r="P882" s="102"/>
      <c r="Q882" s="17"/>
      <c r="R882" s="102"/>
      <c r="S882" s="101"/>
      <c r="T882" s="105"/>
      <c r="U882" s="105"/>
      <c r="V882" s="105"/>
      <c r="W882" s="105"/>
      <c r="X882" s="105"/>
      <c r="Y882" s="105"/>
      <c r="Z882" s="105"/>
    </row>
    <row r="883" ht="15.75" customHeight="1">
      <c r="A883" s="105"/>
      <c r="B883" s="105"/>
      <c r="C883" s="105"/>
      <c r="D883" s="105"/>
      <c r="E883" s="105"/>
      <c r="F883" s="106"/>
      <c r="G883" s="106"/>
      <c r="H883" s="17"/>
      <c r="I883" s="17"/>
      <c r="J883" s="102"/>
      <c r="K883" s="102"/>
      <c r="L883" s="101"/>
      <c r="M883" s="101"/>
      <c r="N883" s="106"/>
      <c r="O883" s="106"/>
      <c r="P883" s="102"/>
      <c r="Q883" s="17"/>
      <c r="R883" s="102"/>
      <c r="S883" s="101"/>
      <c r="T883" s="105"/>
      <c r="U883" s="105"/>
      <c r="V883" s="105"/>
      <c r="W883" s="105"/>
      <c r="X883" s="105"/>
      <c r="Y883" s="105"/>
      <c r="Z883" s="105"/>
    </row>
    <row r="884" ht="15.75" customHeight="1">
      <c r="A884" s="105"/>
      <c r="B884" s="105"/>
      <c r="C884" s="105"/>
      <c r="D884" s="105"/>
      <c r="E884" s="105"/>
      <c r="F884" s="106"/>
      <c r="G884" s="106"/>
      <c r="H884" s="17"/>
      <c r="I884" s="17"/>
      <c r="J884" s="102"/>
      <c r="K884" s="102"/>
      <c r="L884" s="101"/>
      <c r="M884" s="101"/>
      <c r="N884" s="106"/>
      <c r="O884" s="106"/>
      <c r="P884" s="102"/>
      <c r="Q884" s="17"/>
      <c r="R884" s="102"/>
      <c r="S884" s="101"/>
      <c r="T884" s="105"/>
      <c r="U884" s="105"/>
      <c r="V884" s="105"/>
      <c r="W884" s="105"/>
      <c r="X884" s="105"/>
      <c r="Y884" s="105"/>
      <c r="Z884" s="105"/>
    </row>
    <row r="885" ht="15.75" customHeight="1">
      <c r="A885" s="105"/>
      <c r="B885" s="105"/>
      <c r="C885" s="105"/>
      <c r="D885" s="105"/>
      <c r="E885" s="105"/>
      <c r="F885" s="106"/>
      <c r="G885" s="106"/>
      <c r="H885" s="17"/>
      <c r="I885" s="17"/>
      <c r="J885" s="102"/>
      <c r="K885" s="102"/>
      <c r="L885" s="101"/>
      <c r="M885" s="101"/>
      <c r="N885" s="106"/>
      <c r="O885" s="106"/>
      <c r="P885" s="102"/>
      <c r="Q885" s="17"/>
      <c r="R885" s="102"/>
      <c r="S885" s="101"/>
      <c r="T885" s="105"/>
      <c r="U885" s="105"/>
      <c r="V885" s="105"/>
      <c r="W885" s="105"/>
      <c r="X885" s="105"/>
      <c r="Y885" s="105"/>
      <c r="Z885" s="105"/>
    </row>
    <row r="886" ht="15.75" customHeight="1">
      <c r="A886" s="105"/>
      <c r="B886" s="105"/>
      <c r="C886" s="105"/>
      <c r="D886" s="105"/>
      <c r="E886" s="105"/>
      <c r="F886" s="106"/>
      <c r="G886" s="106"/>
      <c r="H886" s="17"/>
      <c r="I886" s="17"/>
      <c r="J886" s="102"/>
      <c r="K886" s="102"/>
      <c r="L886" s="101"/>
      <c r="M886" s="101"/>
      <c r="N886" s="106"/>
      <c r="O886" s="106"/>
      <c r="P886" s="102"/>
      <c r="Q886" s="17"/>
      <c r="R886" s="102"/>
      <c r="S886" s="101"/>
      <c r="T886" s="105"/>
      <c r="U886" s="105"/>
      <c r="V886" s="105"/>
      <c r="W886" s="105"/>
      <c r="X886" s="105"/>
      <c r="Y886" s="105"/>
      <c r="Z886" s="105"/>
    </row>
    <row r="887" ht="15.75" customHeight="1">
      <c r="A887" s="105"/>
      <c r="B887" s="105"/>
      <c r="C887" s="105"/>
      <c r="D887" s="105"/>
      <c r="E887" s="105"/>
      <c r="F887" s="106"/>
      <c r="G887" s="106"/>
      <c r="H887" s="17"/>
      <c r="I887" s="17"/>
      <c r="J887" s="102"/>
      <c r="K887" s="102"/>
      <c r="L887" s="101"/>
      <c r="M887" s="101"/>
      <c r="N887" s="106"/>
      <c r="O887" s="106"/>
      <c r="P887" s="102"/>
      <c r="Q887" s="17"/>
      <c r="R887" s="102"/>
      <c r="S887" s="101"/>
      <c r="T887" s="105"/>
      <c r="U887" s="105"/>
      <c r="V887" s="105"/>
      <c r="W887" s="105"/>
      <c r="X887" s="105"/>
      <c r="Y887" s="105"/>
      <c r="Z887" s="105"/>
    </row>
    <row r="888" ht="15.75" customHeight="1">
      <c r="A888" s="105"/>
      <c r="B888" s="105"/>
      <c r="C888" s="105"/>
      <c r="D888" s="105"/>
      <c r="E888" s="105"/>
      <c r="F888" s="106"/>
      <c r="G888" s="106"/>
      <c r="H888" s="17"/>
      <c r="I888" s="17"/>
      <c r="J888" s="102"/>
      <c r="K888" s="102"/>
      <c r="L888" s="101"/>
      <c r="M888" s="101"/>
      <c r="N888" s="106"/>
      <c r="O888" s="106"/>
      <c r="P888" s="102"/>
      <c r="Q888" s="17"/>
      <c r="R888" s="102"/>
      <c r="S888" s="101"/>
      <c r="T888" s="105"/>
      <c r="U888" s="105"/>
      <c r="V888" s="105"/>
      <c r="W888" s="105"/>
      <c r="X888" s="105"/>
      <c r="Y888" s="105"/>
      <c r="Z888" s="105"/>
    </row>
    <row r="889" ht="15.75" customHeight="1">
      <c r="A889" s="105"/>
      <c r="B889" s="105"/>
      <c r="C889" s="105"/>
      <c r="D889" s="105"/>
      <c r="E889" s="105"/>
      <c r="F889" s="106"/>
      <c r="G889" s="106"/>
      <c r="H889" s="17"/>
      <c r="I889" s="17"/>
      <c r="J889" s="102"/>
      <c r="K889" s="102"/>
      <c r="L889" s="101"/>
      <c r="M889" s="101"/>
      <c r="N889" s="106"/>
      <c r="O889" s="106"/>
      <c r="P889" s="102"/>
      <c r="Q889" s="17"/>
      <c r="R889" s="102"/>
      <c r="S889" s="101"/>
      <c r="T889" s="105"/>
      <c r="U889" s="105"/>
      <c r="V889" s="105"/>
      <c r="W889" s="105"/>
      <c r="X889" s="105"/>
      <c r="Y889" s="105"/>
      <c r="Z889" s="105"/>
    </row>
    <row r="890" ht="15.75" customHeight="1">
      <c r="A890" s="105"/>
      <c r="B890" s="105"/>
      <c r="C890" s="105"/>
      <c r="D890" s="105"/>
      <c r="E890" s="105"/>
      <c r="F890" s="106"/>
      <c r="G890" s="106"/>
      <c r="H890" s="17"/>
      <c r="I890" s="17"/>
      <c r="J890" s="102"/>
      <c r="K890" s="102"/>
      <c r="L890" s="101"/>
      <c r="M890" s="101"/>
      <c r="N890" s="106"/>
      <c r="O890" s="106"/>
      <c r="P890" s="102"/>
      <c r="Q890" s="17"/>
      <c r="R890" s="102"/>
      <c r="S890" s="101"/>
      <c r="T890" s="105"/>
      <c r="U890" s="105"/>
      <c r="V890" s="105"/>
      <c r="W890" s="105"/>
      <c r="X890" s="105"/>
      <c r="Y890" s="105"/>
      <c r="Z890" s="105"/>
    </row>
    <row r="891" ht="15.75" customHeight="1">
      <c r="A891" s="105"/>
      <c r="B891" s="105"/>
      <c r="C891" s="105"/>
      <c r="D891" s="105"/>
      <c r="E891" s="105"/>
      <c r="F891" s="106"/>
      <c r="G891" s="106"/>
      <c r="H891" s="17"/>
      <c r="I891" s="17"/>
      <c r="J891" s="102"/>
      <c r="K891" s="102"/>
      <c r="L891" s="101"/>
      <c r="M891" s="101"/>
      <c r="N891" s="106"/>
      <c r="O891" s="106"/>
      <c r="P891" s="102"/>
      <c r="Q891" s="17"/>
      <c r="R891" s="102"/>
      <c r="S891" s="101"/>
      <c r="T891" s="105"/>
      <c r="U891" s="105"/>
      <c r="V891" s="105"/>
      <c r="W891" s="105"/>
      <c r="X891" s="105"/>
      <c r="Y891" s="105"/>
      <c r="Z891" s="105"/>
    </row>
    <row r="892" ht="15.75" customHeight="1">
      <c r="A892" s="105"/>
      <c r="B892" s="105"/>
      <c r="C892" s="105"/>
      <c r="D892" s="105"/>
      <c r="E892" s="105"/>
      <c r="F892" s="106"/>
      <c r="G892" s="106"/>
      <c r="H892" s="17"/>
      <c r="I892" s="17"/>
      <c r="J892" s="102"/>
      <c r="K892" s="102"/>
      <c r="L892" s="101"/>
      <c r="M892" s="101"/>
      <c r="N892" s="106"/>
      <c r="O892" s="106"/>
      <c r="P892" s="102"/>
      <c r="Q892" s="17"/>
      <c r="R892" s="102"/>
      <c r="S892" s="101"/>
      <c r="T892" s="105"/>
      <c r="U892" s="105"/>
      <c r="V892" s="105"/>
      <c r="W892" s="105"/>
      <c r="X892" s="105"/>
      <c r="Y892" s="105"/>
      <c r="Z892" s="105"/>
    </row>
    <row r="893" ht="15.75" customHeight="1">
      <c r="A893" s="105"/>
      <c r="B893" s="105"/>
      <c r="C893" s="105"/>
      <c r="D893" s="105"/>
      <c r="E893" s="105"/>
      <c r="F893" s="106"/>
      <c r="G893" s="106"/>
      <c r="H893" s="17"/>
      <c r="I893" s="17"/>
      <c r="J893" s="102"/>
      <c r="K893" s="102"/>
      <c r="L893" s="101"/>
      <c r="M893" s="101"/>
      <c r="N893" s="106"/>
      <c r="O893" s="106"/>
      <c r="P893" s="102"/>
      <c r="Q893" s="17"/>
      <c r="R893" s="102"/>
      <c r="S893" s="101"/>
      <c r="T893" s="105"/>
      <c r="U893" s="105"/>
      <c r="V893" s="105"/>
      <c r="W893" s="105"/>
      <c r="X893" s="105"/>
      <c r="Y893" s="105"/>
      <c r="Z893" s="105"/>
    </row>
    <row r="894" ht="15.75" customHeight="1">
      <c r="A894" s="105"/>
      <c r="B894" s="105"/>
      <c r="C894" s="105"/>
      <c r="D894" s="105"/>
      <c r="E894" s="105"/>
      <c r="F894" s="106"/>
      <c r="G894" s="106"/>
      <c r="H894" s="17"/>
      <c r="I894" s="17"/>
      <c r="J894" s="102"/>
      <c r="K894" s="102"/>
      <c r="L894" s="101"/>
      <c r="M894" s="101"/>
      <c r="N894" s="106"/>
      <c r="O894" s="106"/>
      <c r="P894" s="102"/>
      <c r="Q894" s="17"/>
      <c r="R894" s="102"/>
      <c r="S894" s="101"/>
      <c r="T894" s="105"/>
      <c r="U894" s="105"/>
      <c r="V894" s="105"/>
      <c r="W894" s="105"/>
      <c r="X894" s="105"/>
      <c r="Y894" s="105"/>
      <c r="Z894" s="105"/>
    </row>
    <row r="895" ht="15.75" customHeight="1">
      <c r="A895" s="105"/>
      <c r="B895" s="105"/>
      <c r="C895" s="105"/>
      <c r="D895" s="105"/>
      <c r="E895" s="105"/>
      <c r="F895" s="106"/>
      <c r="G895" s="106"/>
      <c r="H895" s="17"/>
      <c r="I895" s="17"/>
      <c r="J895" s="102"/>
      <c r="K895" s="102"/>
      <c r="L895" s="101"/>
      <c r="M895" s="101"/>
      <c r="N895" s="106"/>
      <c r="O895" s="106"/>
      <c r="P895" s="102"/>
      <c r="Q895" s="17"/>
      <c r="R895" s="102"/>
      <c r="S895" s="101"/>
      <c r="T895" s="105"/>
      <c r="U895" s="105"/>
      <c r="V895" s="105"/>
      <c r="W895" s="105"/>
      <c r="X895" s="105"/>
      <c r="Y895" s="105"/>
      <c r="Z895" s="105"/>
    </row>
    <row r="896" ht="15.75" customHeight="1">
      <c r="A896" s="105"/>
      <c r="B896" s="105"/>
      <c r="C896" s="105"/>
      <c r="D896" s="105"/>
      <c r="E896" s="105"/>
      <c r="F896" s="106"/>
      <c r="G896" s="106"/>
      <c r="H896" s="17"/>
      <c r="I896" s="17"/>
      <c r="J896" s="102"/>
      <c r="K896" s="102"/>
      <c r="L896" s="101"/>
      <c r="M896" s="101"/>
      <c r="N896" s="106"/>
      <c r="O896" s="106"/>
      <c r="P896" s="102"/>
      <c r="Q896" s="17"/>
      <c r="R896" s="102"/>
      <c r="S896" s="101"/>
      <c r="T896" s="105"/>
      <c r="U896" s="105"/>
      <c r="V896" s="105"/>
      <c r="W896" s="105"/>
      <c r="X896" s="105"/>
      <c r="Y896" s="105"/>
      <c r="Z896" s="105"/>
    </row>
    <row r="897" ht="15.75" customHeight="1">
      <c r="A897" s="105"/>
      <c r="B897" s="105"/>
      <c r="C897" s="105"/>
      <c r="D897" s="105"/>
      <c r="E897" s="105"/>
      <c r="F897" s="106"/>
      <c r="G897" s="106"/>
      <c r="H897" s="17"/>
      <c r="I897" s="17"/>
      <c r="J897" s="102"/>
      <c r="K897" s="102"/>
      <c r="L897" s="101"/>
      <c r="M897" s="101"/>
      <c r="N897" s="106"/>
      <c r="O897" s="106"/>
      <c r="P897" s="102"/>
      <c r="Q897" s="17"/>
      <c r="R897" s="102"/>
      <c r="S897" s="101"/>
      <c r="T897" s="105"/>
      <c r="U897" s="105"/>
      <c r="V897" s="105"/>
      <c r="W897" s="105"/>
      <c r="X897" s="105"/>
      <c r="Y897" s="105"/>
      <c r="Z897" s="105"/>
    </row>
    <row r="898" ht="15.75" customHeight="1">
      <c r="A898" s="105"/>
      <c r="B898" s="105"/>
      <c r="C898" s="105"/>
      <c r="D898" s="105"/>
      <c r="E898" s="105"/>
      <c r="F898" s="106"/>
      <c r="G898" s="106"/>
      <c r="H898" s="17"/>
      <c r="I898" s="17"/>
      <c r="J898" s="102"/>
      <c r="K898" s="102"/>
      <c r="L898" s="101"/>
      <c r="M898" s="101"/>
      <c r="N898" s="106"/>
      <c r="O898" s="106"/>
      <c r="P898" s="102"/>
      <c r="Q898" s="17"/>
      <c r="R898" s="102"/>
      <c r="S898" s="101"/>
      <c r="T898" s="105"/>
      <c r="U898" s="105"/>
      <c r="V898" s="105"/>
      <c r="W898" s="105"/>
      <c r="X898" s="105"/>
      <c r="Y898" s="105"/>
      <c r="Z898" s="105"/>
    </row>
    <row r="899" ht="15.75" customHeight="1">
      <c r="A899" s="105"/>
      <c r="B899" s="105"/>
      <c r="C899" s="105"/>
      <c r="D899" s="105"/>
      <c r="E899" s="105"/>
      <c r="F899" s="106"/>
      <c r="G899" s="106"/>
      <c r="H899" s="17"/>
      <c r="I899" s="17"/>
      <c r="J899" s="102"/>
      <c r="K899" s="102"/>
      <c r="L899" s="101"/>
      <c r="M899" s="101"/>
      <c r="N899" s="106"/>
      <c r="O899" s="106"/>
      <c r="P899" s="102"/>
      <c r="Q899" s="17"/>
      <c r="R899" s="102"/>
      <c r="S899" s="101"/>
      <c r="T899" s="105"/>
      <c r="U899" s="105"/>
      <c r="V899" s="105"/>
      <c r="W899" s="105"/>
      <c r="X899" s="105"/>
      <c r="Y899" s="105"/>
      <c r="Z899" s="105"/>
    </row>
    <row r="900" ht="15.75" customHeight="1">
      <c r="A900" s="105"/>
      <c r="B900" s="105"/>
      <c r="C900" s="105"/>
      <c r="D900" s="105"/>
      <c r="E900" s="105"/>
      <c r="F900" s="106"/>
      <c r="G900" s="106"/>
      <c r="H900" s="17"/>
      <c r="I900" s="17"/>
      <c r="J900" s="102"/>
      <c r="K900" s="102"/>
      <c r="L900" s="101"/>
      <c r="M900" s="101"/>
      <c r="N900" s="106"/>
      <c r="O900" s="106"/>
      <c r="P900" s="102"/>
      <c r="Q900" s="17"/>
      <c r="R900" s="102"/>
      <c r="S900" s="101"/>
      <c r="T900" s="105"/>
      <c r="U900" s="105"/>
      <c r="V900" s="105"/>
      <c r="W900" s="105"/>
      <c r="X900" s="105"/>
      <c r="Y900" s="105"/>
      <c r="Z900" s="105"/>
    </row>
    <row r="901" ht="15.75" customHeight="1">
      <c r="A901" s="105"/>
      <c r="B901" s="105"/>
      <c r="C901" s="105"/>
      <c r="D901" s="105"/>
      <c r="E901" s="105"/>
      <c r="F901" s="106"/>
      <c r="G901" s="106"/>
      <c r="H901" s="17"/>
      <c r="I901" s="17"/>
      <c r="J901" s="102"/>
      <c r="K901" s="102"/>
      <c r="L901" s="101"/>
      <c r="M901" s="101"/>
      <c r="N901" s="106"/>
      <c r="O901" s="106"/>
      <c r="P901" s="102"/>
      <c r="Q901" s="17"/>
      <c r="R901" s="102"/>
      <c r="S901" s="101"/>
      <c r="T901" s="105"/>
      <c r="U901" s="105"/>
      <c r="V901" s="105"/>
      <c r="W901" s="105"/>
      <c r="X901" s="105"/>
      <c r="Y901" s="105"/>
      <c r="Z901" s="105"/>
    </row>
    <row r="902" ht="15.75" customHeight="1">
      <c r="A902" s="105"/>
      <c r="B902" s="105"/>
      <c r="C902" s="105"/>
      <c r="D902" s="105"/>
      <c r="E902" s="105"/>
      <c r="F902" s="106"/>
      <c r="G902" s="106"/>
      <c r="H902" s="17"/>
      <c r="I902" s="17"/>
      <c r="J902" s="102"/>
      <c r="K902" s="102"/>
      <c r="L902" s="101"/>
      <c r="M902" s="101"/>
      <c r="N902" s="106"/>
      <c r="O902" s="106"/>
      <c r="P902" s="102"/>
      <c r="Q902" s="17"/>
      <c r="R902" s="102"/>
      <c r="S902" s="101"/>
      <c r="T902" s="105"/>
      <c r="U902" s="105"/>
      <c r="V902" s="105"/>
      <c r="W902" s="105"/>
      <c r="X902" s="105"/>
      <c r="Y902" s="105"/>
      <c r="Z902" s="105"/>
    </row>
    <row r="903" ht="15.75" customHeight="1">
      <c r="A903" s="105"/>
      <c r="B903" s="105"/>
      <c r="C903" s="105"/>
      <c r="D903" s="105"/>
      <c r="E903" s="105"/>
      <c r="F903" s="106"/>
      <c r="G903" s="106"/>
      <c r="H903" s="17"/>
      <c r="I903" s="17"/>
      <c r="J903" s="102"/>
      <c r="K903" s="102"/>
      <c r="L903" s="101"/>
      <c r="M903" s="101"/>
      <c r="N903" s="106"/>
      <c r="O903" s="106"/>
      <c r="P903" s="102"/>
      <c r="Q903" s="17"/>
      <c r="R903" s="102"/>
      <c r="S903" s="101"/>
      <c r="T903" s="105"/>
      <c r="U903" s="105"/>
      <c r="V903" s="105"/>
      <c r="W903" s="105"/>
      <c r="X903" s="105"/>
      <c r="Y903" s="105"/>
      <c r="Z903" s="105"/>
    </row>
    <row r="904" ht="15.75" customHeight="1">
      <c r="A904" s="105"/>
      <c r="B904" s="105"/>
      <c r="C904" s="105"/>
      <c r="D904" s="105"/>
      <c r="E904" s="105"/>
      <c r="F904" s="106"/>
      <c r="G904" s="106"/>
      <c r="H904" s="17"/>
      <c r="I904" s="17"/>
      <c r="J904" s="102"/>
      <c r="K904" s="102"/>
      <c r="L904" s="101"/>
      <c r="M904" s="101"/>
      <c r="N904" s="106"/>
      <c r="O904" s="106"/>
      <c r="P904" s="102"/>
      <c r="Q904" s="17"/>
      <c r="R904" s="102"/>
      <c r="S904" s="101"/>
      <c r="T904" s="105"/>
      <c r="U904" s="105"/>
      <c r="V904" s="105"/>
      <c r="W904" s="105"/>
      <c r="X904" s="105"/>
      <c r="Y904" s="105"/>
      <c r="Z904" s="105"/>
    </row>
    <row r="905" ht="15.75" customHeight="1">
      <c r="A905" s="105"/>
      <c r="B905" s="105"/>
      <c r="C905" s="105"/>
      <c r="D905" s="105"/>
      <c r="E905" s="105"/>
      <c r="F905" s="106"/>
      <c r="G905" s="106"/>
      <c r="H905" s="17"/>
      <c r="I905" s="17"/>
      <c r="J905" s="102"/>
      <c r="K905" s="102"/>
      <c r="L905" s="101"/>
      <c r="M905" s="101"/>
      <c r="N905" s="106"/>
      <c r="O905" s="106"/>
      <c r="P905" s="102"/>
      <c r="Q905" s="17"/>
      <c r="R905" s="102"/>
      <c r="S905" s="101"/>
      <c r="T905" s="105"/>
      <c r="U905" s="105"/>
      <c r="V905" s="105"/>
      <c r="W905" s="105"/>
      <c r="X905" s="105"/>
      <c r="Y905" s="105"/>
      <c r="Z905" s="105"/>
    </row>
    <row r="906" ht="15.75" customHeight="1">
      <c r="A906" s="105"/>
      <c r="B906" s="105"/>
      <c r="C906" s="105"/>
      <c r="D906" s="105"/>
      <c r="E906" s="105"/>
      <c r="F906" s="106"/>
      <c r="G906" s="106"/>
      <c r="H906" s="17"/>
      <c r="I906" s="17"/>
      <c r="J906" s="102"/>
      <c r="K906" s="102"/>
      <c r="L906" s="101"/>
      <c r="M906" s="101"/>
      <c r="N906" s="106"/>
      <c r="O906" s="106"/>
      <c r="P906" s="102"/>
      <c r="Q906" s="17"/>
      <c r="R906" s="102"/>
      <c r="S906" s="101"/>
      <c r="T906" s="105"/>
      <c r="U906" s="105"/>
      <c r="V906" s="105"/>
      <c r="W906" s="105"/>
      <c r="X906" s="105"/>
      <c r="Y906" s="105"/>
      <c r="Z906" s="105"/>
    </row>
    <row r="907" ht="15.75" customHeight="1">
      <c r="A907" s="105"/>
      <c r="B907" s="105"/>
      <c r="C907" s="105"/>
      <c r="D907" s="105"/>
      <c r="E907" s="105"/>
      <c r="F907" s="106"/>
      <c r="G907" s="106"/>
      <c r="H907" s="17"/>
      <c r="I907" s="17"/>
      <c r="J907" s="102"/>
      <c r="K907" s="102"/>
      <c r="L907" s="101"/>
      <c r="M907" s="101"/>
      <c r="N907" s="106"/>
      <c r="O907" s="106"/>
      <c r="P907" s="102"/>
      <c r="Q907" s="17"/>
      <c r="R907" s="102"/>
      <c r="S907" s="101"/>
      <c r="T907" s="105"/>
      <c r="U907" s="105"/>
      <c r="V907" s="105"/>
      <c r="W907" s="105"/>
      <c r="X907" s="105"/>
      <c r="Y907" s="105"/>
      <c r="Z907" s="105"/>
    </row>
    <row r="908" ht="15.75" customHeight="1">
      <c r="A908" s="105"/>
      <c r="B908" s="105"/>
      <c r="C908" s="105"/>
      <c r="D908" s="105"/>
      <c r="E908" s="105"/>
      <c r="F908" s="106"/>
      <c r="G908" s="106"/>
      <c r="H908" s="17"/>
      <c r="I908" s="17"/>
      <c r="J908" s="102"/>
      <c r="K908" s="102"/>
      <c r="L908" s="101"/>
      <c r="M908" s="101"/>
      <c r="N908" s="106"/>
      <c r="O908" s="106"/>
      <c r="P908" s="102"/>
      <c r="Q908" s="17"/>
      <c r="R908" s="102"/>
      <c r="S908" s="101"/>
      <c r="T908" s="105"/>
      <c r="U908" s="105"/>
      <c r="V908" s="105"/>
      <c r="W908" s="105"/>
      <c r="X908" s="105"/>
      <c r="Y908" s="105"/>
      <c r="Z908" s="105"/>
    </row>
    <row r="909" ht="15.75" customHeight="1">
      <c r="A909" s="105"/>
      <c r="B909" s="105"/>
      <c r="C909" s="105"/>
      <c r="D909" s="105"/>
      <c r="E909" s="105"/>
      <c r="F909" s="106"/>
      <c r="G909" s="106"/>
      <c r="H909" s="17"/>
      <c r="I909" s="17"/>
      <c r="J909" s="102"/>
      <c r="K909" s="102"/>
      <c r="L909" s="101"/>
      <c r="M909" s="101"/>
      <c r="N909" s="106"/>
      <c r="O909" s="106"/>
      <c r="P909" s="102"/>
      <c r="Q909" s="17"/>
      <c r="R909" s="102"/>
      <c r="S909" s="101"/>
      <c r="T909" s="105"/>
      <c r="U909" s="105"/>
      <c r="V909" s="105"/>
      <c r="W909" s="105"/>
      <c r="X909" s="105"/>
      <c r="Y909" s="105"/>
      <c r="Z909" s="105"/>
    </row>
    <row r="910" ht="15.75" customHeight="1">
      <c r="A910" s="105"/>
      <c r="B910" s="105"/>
      <c r="C910" s="105"/>
      <c r="D910" s="105"/>
      <c r="E910" s="105"/>
      <c r="F910" s="106"/>
      <c r="G910" s="106"/>
      <c r="H910" s="17"/>
      <c r="I910" s="17"/>
      <c r="J910" s="102"/>
      <c r="K910" s="102"/>
      <c r="L910" s="101"/>
      <c r="M910" s="101"/>
      <c r="N910" s="106"/>
      <c r="O910" s="106"/>
      <c r="P910" s="102"/>
      <c r="Q910" s="17"/>
      <c r="R910" s="102"/>
      <c r="S910" s="101"/>
      <c r="T910" s="105"/>
      <c r="U910" s="105"/>
      <c r="V910" s="105"/>
      <c r="W910" s="105"/>
      <c r="X910" s="105"/>
      <c r="Y910" s="105"/>
      <c r="Z910" s="105"/>
    </row>
    <row r="911" ht="15.75" customHeight="1">
      <c r="A911" s="105"/>
      <c r="B911" s="105"/>
      <c r="C911" s="105"/>
      <c r="D911" s="105"/>
      <c r="E911" s="105"/>
      <c r="F911" s="106"/>
      <c r="G911" s="106"/>
      <c r="H911" s="17"/>
      <c r="I911" s="17"/>
      <c r="J911" s="102"/>
      <c r="K911" s="102"/>
      <c r="L911" s="101"/>
      <c r="M911" s="101"/>
      <c r="N911" s="106"/>
      <c r="O911" s="106"/>
      <c r="P911" s="102"/>
      <c r="Q911" s="17"/>
      <c r="R911" s="102"/>
      <c r="S911" s="101"/>
      <c r="T911" s="105"/>
      <c r="U911" s="105"/>
      <c r="V911" s="105"/>
      <c r="W911" s="105"/>
      <c r="X911" s="105"/>
      <c r="Y911" s="105"/>
      <c r="Z911" s="105"/>
    </row>
    <row r="912" ht="15.75" customHeight="1">
      <c r="A912" s="105"/>
      <c r="B912" s="105"/>
      <c r="C912" s="105"/>
      <c r="D912" s="105"/>
      <c r="E912" s="105"/>
      <c r="F912" s="106"/>
      <c r="G912" s="106"/>
      <c r="H912" s="17"/>
      <c r="I912" s="17"/>
      <c r="J912" s="102"/>
      <c r="K912" s="102"/>
      <c r="L912" s="101"/>
      <c r="M912" s="101"/>
      <c r="N912" s="106"/>
      <c r="O912" s="106"/>
      <c r="P912" s="102"/>
      <c r="Q912" s="17"/>
      <c r="R912" s="102"/>
      <c r="S912" s="101"/>
      <c r="T912" s="105"/>
      <c r="U912" s="105"/>
      <c r="V912" s="105"/>
      <c r="W912" s="105"/>
      <c r="X912" s="105"/>
      <c r="Y912" s="105"/>
      <c r="Z912" s="105"/>
    </row>
    <row r="913" ht="15.75" customHeight="1">
      <c r="A913" s="105"/>
      <c r="B913" s="105"/>
      <c r="C913" s="105"/>
      <c r="D913" s="105"/>
      <c r="E913" s="105"/>
      <c r="F913" s="106"/>
      <c r="G913" s="106"/>
      <c r="H913" s="17"/>
      <c r="I913" s="17"/>
      <c r="J913" s="102"/>
      <c r="K913" s="102"/>
      <c r="L913" s="101"/>
      <c r="M913" s="101"/>
      <c r="N913" s="106"/>
      <c r="O913" s="106"/>
      <c r="P913" s="102"/>
      <c r="Q913" s="17"/>
      <c r="R913" s="102"/>
      <c r="S913" s="101"/>
      <c r="T913" s="105"/>
      <c r="U913" s="105"/>
      <c r="V913" s="105"/>
      <c r="W913" s="105"/>
      <c r="X913" s="105"/>
      <c r="Y913" s="105"/>
      <c r="Z913" s="105"/>
    </row>
    <row r="914" ht="15.75" customHeight="1">
      <c r="A914" s="105"/>
      <c r="B914" s="105"/>
      <c r="C914" s="105"/>
      <c r="D914" s="105"/>
      <c r="E914" s="105"/>
      <c r="F914" s="106"/>
      <c r="G914" s="106"/>
      <c r="H914" s="17"/>
      <c r="I914" s="17"/>
      <c r="J914" s="102"/>
      <c r="K914" s="102"/>
      <c r="L914" s="101"/>
      <c r="M914" s="101"/>
      <c r="N914" s="106"/>
      <c r="O914" s="106"/>
      <c r="P914" s="102"/>
      <c r="Q914" s="17"/>
      <c r="R914" s="102"/>
      <c r="S914" s="101"/>
      <c r="T914" s="105"/>
      <c r="U914" s="105"/>
      <c r="V914" s="105"/>
      <c r="W914" s="105"/>
      <c r="X914" s="105"/>
      <c r="Y914" s="105"/>
      <c r="Z914" s="105"/>
    </row>
    <row r="915" ht="15.75" customHeight="1">
      <c r="A915" s="105"/>
      <c r="B915" s="105"/>
      <c r="C915" s="105"/>
      <c r="D915" s="105"/>
      <c r="E915" s="105"/>
      <c r="F915" s="106"/>
      <c r="G915" s="106"/>
      <c r="H915" s="17"/>
      <c r="I915" s="17"/>
      <c r="J915" s="102"/>
      <c r="K915" s="102"/>
      <c r="L915" s="101"/>
      <c r="M915" s="101"/>
      <c r="N915" s="106"/>
      <c r="O915" s="106"/>
      <c r="P915" s="102"/>
      <c r="Q915" s="17"/>
      <c r="R915" s="102"/>
      <c r="S915" s="101"/>
      <c r="T915" s="105"/>
      <c r="U915" s="105"/>
      <c r="V915" s="105"/>
      <c r="W915" s="105"/>
      <c r="X915" s="105"/>
      <c r="Y915" s="105"/>
      <c r="Z915" s="105"/>
    </row>
    <row r="916" ht="15.75" customHeight="1">
      <c r="A916" s="105"/>
      <c r="B916" s="105"/>
      <c r="C916" s="105"/>
      <c r="D916" s="105"/>
      <c r="E916" s="105"/>
      <c r="F916" s="106"/>
      <c r="G916" s="106"/>
      <c r="H916" s="17"/>
      <c r="I916" s="17"/>
      <c r="J916" s="102"/>
      <c r="K916" s="102"/>
      <c r="L916" s="101"/>
      <c r="M916" s="101"/>
      <c r="N916" s="106"/>
      <c r="O916" s="106"/>
      <c r="P916" s="102"/>
      <c r="Q916" s="17"/>
      <c r="R916" s="102"/>
      <c r="S916" s="101"/>
      <c r="T916" s="105"/>
      <c r="U916" s="105"/>
      <c r="V916" s="105"/>
      <c r="W916" s="105"/>
      <c r="X916" s="105"/>
      <c r="Y916" s="105"/>
      <c r="Z916" s="105"/>
    </row>
    <row r="917" ht="15.75" customHeight="1">
      <c r="A917" s="105"/>
      <c r="B917" s="105"/>
      <c r="C917" s="105"/>
      <c r="D917" s="105"/>
      <c r="E917" s="105"/>
      <c r="F917" s="106"/>
      <c r="G917" s="106"/>
      <c r="H917" s="17"/>
      <c r="I917" s="17"/>
      <c r="J917" s="102"/>
      <c r="K917" s="102"/>
      <c r="L917" s="101"/>
      <c r="M917" s="101"/>
      <c r="N917" s="106"/>
      <c r="O917" s="106"/>
      <c r="P917" s="102"/>
      <c r="Q917" s="17"/>
      <c r="R917" s="102"/>
      <c r="S917" s="101"/>
      <c r="T917" s="105"/>
      <c r="U917" s="105"/>
      <c r="V917" s="105"/>
      <c r="W917" s="105"/>
      <c r="X917" s="105"/>
      <c r="Y917" s="105"/>
      <c r="Z917" s="105"/>
    </row>
    <row r="918" ht="15.75" customHeight="1">
      <c r="A918" s="105"/>
      <c r="B918" s="105"/>
      <c r="C918" s="105"/>
      <c r="D918" s="105"/>
      <c r="E918" s="105"/>
      <c r="F918" s="106"/>
      <c r="G918" s="106"/>
      <c r="H918" s="17"/>
      <c r="I918" s="17"/>
      <c r="J918" s="102"/>
      <c r="K918" s="102"/>
      <c r="L918" s="101"/>
      <c r="M918" s="101"/>
      <c r="N918" s="106"/>
      <c r="O918" s="106"/>
      <c r="P918" s="102"/>
      <c r="Q918" s="17"/>
      <c r="R918" s="102"/>
      <c r="S918" s="101"/>
      <c r="T918" s="105"/>
      <c r="U918" s="105"/>
      <c r="V918" s="105"/>
      <c r="W918" s="105"/>
      <c r="X918" s="105"/>
      <c r="Y918" s="105"/>
      <c r="Z918" s="105"/>
    </row>
    <row r="919" ht="15.75" customHeight="1">
      <c r="A919" s="105"/>
      <c r="B919" s="105"/>
      <c r="C919" s="105"/>
      <c r="D919" s="105"/>
      <c r="E919" s="105"/>
      <c r="F919" s="106"/>
      <c r="G919" s="106"/>
      <c r="H919" s="17"/>
      <c r="I919" s="17"/>
      <c r="J919" s="102"/>
      <c r="K919" s="102"/>
      <c r="L919" s="101"/>
      <c r="M919" s="101"/>
      <c r="N919" s="106"/>
      <c r="O919" s="106"/>
      <c r="P919" s="102"/>
      <c r="Q919" s="17"/>
      <c r="R919" s="102"/>
      <c r="S919" s="101"/>
      <c r="T919" s="105"/>
      <c r="U919" s="105"/>
      <c r="V919" s="105"/>
      <c r="W919" s="105"/>
      <c r="X919" s="105"/>
      <c r="Y919" s="105"/>
      <c r="Z919" s="105"/>
    </row>
    <row r="920" ht="15.75" customHeight="1">
      <c r="A920" s="105"/>
      <c r="B920" s="105"/>
      <c r="C920" s="105"/>
      <c r="D920" s="105"/>
      <c r="E920" s="105"/>
      <c r="F920" s="106"/>
      <c r="G920" s="106"/>
      <c r="H920" s="17"/>
      <c r="I920" s="17"/>
      <c r="J920" s="102"/>
      <c r="K920" s="102"/>
      <c r="L920" s="101"/>
      <c r="M920" s="101"/>
      <c r="N920" s="106"/>
      <c r="O920" s="106"/>
      <c r="P920" s="102"/>
      <c r="Q920" s="17"/>
      <c r="R920" s="102"/>
      <c r="S920" s="101"/>
      <c r="T920" s="105"/>
      <c r="U920" s="105"/>
      <c r="V920" s="105"/>
      <c r="W920" s="105"/>
      <c r="X920" s="105"/>
      <c r="Y920" s="105"/>
      <c r="Z920" s="105"/>
    </row>
    <row r="921" ht="15.75" customHeight="1">
      <c r="A921" s="105"/>
      <c r="B921" s="105"/>
      <c r="C921" s="105"/>
      <c r="D921" s="105"/>
      <c r="E921" s="105"/>
      <c r="F921" s="106"/>
      <c r="G921" s="106"/>
      <c r="H921" s="17"/>
      <c r="I921" s="17"/>
      <c r="J921" s="102"/>
      <c r="K921" s="102"/>
      <c r="L921" s="101"/>
      <c r="M921" s="101"/>
      <c r="N921" s="106"/>
      <c r="O921" s="106"/>
      <c r="P921" s="102"/>
      <c r="Q921" s="17"/>
      <c r="R921" s="102"/>
      <c r="S921" s="101"/>
      <c r="T921" s="105"/>
      <c r="U921" s="105"/>
      <c r="V921" s="105"/>
      <c r="W921" s="105"/>
      <c r="X921" s="105"/>
      <c r="Y921" s="105"/>
      <c r="Z921" s="105"/>
    </row>
    <row r="922" ht="15.75" customHeight="1">
      <c r="A922" s="105"/>
      <c r="B922" s="105"/>
      <c r="C922" s="105"/>
      <c r="D922" s="105"/>
      <c r="E922" s="105"/>
      <c r="F922" s="106"/>
      <c r="G922" s="106"/>
      <c r="H922" s="17"/>
      <c r="I922" s="17"/>
      <c r="J922" s="102"/>
      <c r="K922" s="102"/>
      <c r="L922" s="101"/>
      <c r="M922" s="101"/>
      <c r="N922" s="106"/>
      <c r="O922" s="106"/>
      <c r="P922" s="102"/>
      <c r="Q922" s="17"/>
      <c r="R922" s="102"/>
      <c r="S922" s="101"/>
      <c r="T922" s="105"/>
      <c r="U922" s="105"/>
      <c r="V922" s="105"/>
      <c r="W922" s="105"/>
      <c r="X922" s="105"/>
      <c r="Y922" s="105"/>
      <c r="Z922" s="105"/>
    </row>
    <row r="923" ht="15.75" customHeight="1">
      <c r="A923" s="105"/>
      <c r="B923" s="105"/>
      <c r="C923" s="105"/>
      <c r="D923" s="105"/>
      <c r="E923" s="105"/>
      <c r="F923" s="106"/>
      <c r="G923" s="106"/>
      <c r="H923" s="17"/>
      <c r="I923" s="17"/>
      <c r="J923" s="102"/>
      <c r="K923" s="102"/>
      <c r="L923" s="101"/>
      <c r="M923" s="101"/>
      <c r="N923" s="106"/>
      <c r="O923" s="106"/>
      <c r="P923" s="102"/>
      <c r="Q923" s="17"/>
      <c r="R923" s="102"/>
      <c r="S923" s="101"/>
      <c r="T923" s="105"/>
      <c r="U923" s="105"/>
      <c r="V923" s="105"/>
      <c r="W923" s="105"/>
      <c r="X923" s="105"/>
      <c r="Y923" s="105"/>
      <c r="Z923" s="105"/>
    </row>
    <row r="924" ht="15.75" customHeight="1">
      <c r="A924" s="105"/>
      <c r="B924" s="105"/>
      <c r="C924" s="105"/>
      <c r="D924" s="105"/>
      <c r="E924" s="105"/>
      <c r="F924" s="106"/>
      <c r="G924" s="106"/>
      <c r="H924" s="17"/>
      <c r="I924" s="17"/>
      <c r="J924" s="102"/>
      <c r="K924" s="102"/>
      <c r="L924" s="101"/>
      <c r="M924" s="101"/>
      <c r="N924" s="106"/>
      <c r="O924" s="106"/>
      <c r="P924" s="102"/>
      <c r="Q924" s="17"/>
      <c r="R924" s="102"/>
      <c r="S924" s="101"/>
      <c r="T924" s="105"/>
      <c r="U924" s="105"/>
      <c r="V924" s="105"/>
      <c r="W924" s="105"/>
      <c r="X924" s="105"/>
      <c r="Y924" s="105"/>
      <c r="Z924" s="105"/>
    </row>
    <row r="925" ht="15.75" customHeight="1">
      <c r="A925" s="105"/>
      <c r="B925" s="105"/>
      <c r="C925" s="105"/>
      <c r="D925" s="105"/>
      <c r="E925" s="105"/>
      <c r="F925" s="106"/>
      <c r="G925" s="106"/>
      <c r="H925" s="17"/>
      <c r="I925" s="17"/>
      <c r="J925" s="102"/>
      <c r="K925" s="102"/>
      <c r="L925" s="101"/>
      <c r="M925" s="101"/>
      <c r="N925" s="106"/>
      <c r="O925" s="106"/>
      <c r="P925" s="102"/>
      <c r="Q925" s="17"/>
      <c r="R925" s="102"/>
      <c r="S925" s="101"/>
      <c r="T925" s="105"/>
      <c r="U925" s="105"/>
      <c r="V925" s="105"/>
      <c r="W925" s="105"/>
      <c r="X925" s="105"/>
      <c r="Y925" s="105"/>
      <c r="Z925" s="105"/>
    </row>
    <row r="926" ht="15.75" customHeight="1">
      <c r="A926" s="105"/>
      <c r="B926" s="105"/>
      <c r="C926" s="105"/>
      <c r="D926" s="105"/>
      <c r="E926" s="105"/>
      <c r="F926" s="106"/>
      <c r="G926" s="106"/>
      <c r="H926" s="17"/>
      <c r="I926" s="17"/>
      <c r="J926" s="102"/>
      <c r="K926" s="102"/>
      <c r="L926" s="101"/>
      <c r="M926" s="101"/>
      <c r="N926" s="106"/>
      <c r="O926" s="106"/>
      <c r="P926" s="102"/>
      <c r="Q926" s="17"/>
      <c r="R926" s="102"/>
      <c r="S926" s="101"/>
      <c r="T926" s="105"/>
      <c r="U926" s="105"/>
      <c r="V926" s="105"/>
      <c r="W926" s="105"/>
      <c r="X926" s="105"/>
      <c r="Y926" s="105"/>
      <c r="Z926" s="105"/>
    </row>
    <row r="927" ht="15.75" customHeight="1">
      <c r="A927" s="105"/>
      <c r="B927" s="105"/>
      <c r="C927" s="105"/>
      <c r="D927" s="105"/>
      <c r="E927" s="105"/>
      <c r="F927" s="106"/>
      <c r="G927" s="106"/>
      <c r="H927" s="17"/>
      <c r="I927" s="17"/>
      <c r="J927" s="102"/>
      <c r="K927" s="102"/>
      <c r="L927" s="101"/>
      <c r="M927" s="101"/>
      <c r="N927" s="106"/>
      <c r="O927" s="106"/>
      <c r="P927" s="102"/>
      <c r="Q927" s="17"/>
      <c r="R927" s="102"/>
      <c r="S927" s="101"/>
      <c r="T927" s="105"/>
      <c r="U927" s="105"/>
      <c r="V927" s="105"/>
      <c r="W927" s="105"/>
      <c r="X927" s="105"/>
      <c r="Y927" s="105"/>
      <c r="Z927" s="105"/>
    </row>
    <row r="928" ht="15.75" customHeight="1">
      <c r="A928" s="105"/>
      <c r="B928" s="105"/>
      <c r="C928" s="105"/>
      <c r="D928" s="105"/>
      <c r="E928" s="105"/>
      <c r="F928" s="106"/>
      <c r="G928" s="106"/>
      <c r="H928" s="17"/>
      <c r="I928" s="17"/>
      <c r="J928" s="102"/>
      <c r="K928" s="102"/>
      <c r="L928" s="101"/>
      <c r="M928" s="101"/>
      <c r="N928" s="106"/>
      <c r="O928" s="106"/>
      <c r="P928" s="102"/>
      <c r="Q928" s="17"/>
      <c r="R928" s="102"/>
      <c r="S928" s="101"/>
      <c r="T928" s="105"/>
      <c r="U928" s="105"/>
      <c r="V928" s="105"/>
      <c r="W928" s="105"/>
      <c r="X928" s="105"/>
      <c r="Y928" s="105"/>
      <c r="Z928" s="105"/>
    </row>
    <row r="929" ht="15.75" customHeight="1">
      <c r="A929" s="105"/>
      <c r="B929" s="105"/>
      <c r="C929" s="105"/>
      <c r="D929" s="105"/>
      <c r="E929" s="105"/>
      <c r="F929" s="106"/>
      <c r="G929" s="106"/>
      <c r="H929" s="17"/>
      <c r="I929" s="17"/>
      <c r="J929" s="102"/>
      <c r="K929" s="102"/>
      <c r="L929" s="101"/>
      <c r="M929" s="101"/>
      <c r="N929" s="106"/>
      <c r="O929" s="106"/>
      <c r="P929" s="102"/>
      <c r="Q929" s="17"/>
      <c r="R929" s="102"/>
      <c r="S929" s="101"/>
      <c r="T929" s="105"/>
      <c r="U929" s="105"/>
      <c r="V929" s="105"/>
      <c r="W929" s="105"/>
      <c r="X929" s="105"/>
      <c r="Y929" s="105"/>
      <c r="Z929" s="105"/>
    </row>
    <row r="930" ht="15.75" customHeight="1">
      <c r="A930" s="105"/>
      <c r="B930" s="105"/>
      <c r="C930" s="105"/>
      <c r="D930" s="105"/>
      <c r="E930" s="105"/>
      <c r="F930" s="106"/>
      <c r="G930" s="106"/>
      <c r="H930" s="17"/>
      <c r="I930" s="17"/>
      <c r="J930" s="102"/>
      <c r="K930" s="102"/>
      <c r="L930" s="101"/>
      <c r="M930" s="101"/>
      <c r="N930" s="106"/>
      <c r="O930" s="106"/>
      <c r="P930" s="102"/>
      <c r="Q930" s="17"/>
      <c r="R930" s="102"/>
      <c r="S930" s="101"/>
      <c r="T930" s="105"/>
      <c r="U930" s="105"/>
      <c r="V930" s="105"/>
      <c r="W930" s="105"/>
      <c r="X930" s="105"/>
      <c r="Y930" s="105"/>
      <c r="Z930" s="105"/>
    </row>
    <row r="931" ht="15.75" customHeight="1">
      <c r="A931" s="105"/>
      <c r="B931" s="105"/>
      <c r="C931" s="105"/>
      <c r="D931" s="105"/>
      <c r="E931" s="105"/>
      <c r="F931" s="106"/>
      <c r="G931" s="106"/>
      <c r="H931" s="17"/>
      <c r="I931" s="17"/>
      <c r="J931" s="102"/>
      <c r="K931" s="102"/>
      <c r="L931" s="101"/>
      <c r="M931" s="101"/>
      <c r="N931" s="106"/>
      <c r="O931" s="106"/>
      <c r="P931" s="102"/>
      <c r="Q931" s="17"/>
      <c r="R931" s="102"/>
      <c r="S931" s="101"/>
      <c r="T931" s="105"/>
      <c r="U931" s="105"/>
      <c r="V931" s="105"/>
      <c r="W931" s="105"/>
      <c r="X931" s="105"/>
      <c r="Y931" s="105"/>
      <c r="Z931" s="105"/>
    </row>
    <row r="932" ht="15.75" customHeight="1">
      <c r="A932" s="105"/>
      <c r="B932" s="105"/>
      <c r="C932" s="105"/>
      <c r="D932" s="105"/>
      <c r="E932" s="105"/>
      <c r="F932" s="106"/>
      <c r="G932" s="106"/>
      <c r="H932" s="17"/>
      <c r="I932" s="17"/>
      <c r="J932" s="102"/>
      <c r="K932" s="102"/>
      <c r="L932" s="101"/>
      <c r="M932" s="101"/>
      <c r="N932" s="106"/>
      <c r="O932" s="106"/>
      <c r="P932" s="102"/>
      <c r="Q932" s="17"/>
      <c r="R932" s="102"/>
      <c r="S932" s="101"/>
      <c r="T932" s="105"/>
      <c r="U932" s="105"/>
      <c r="V932" s="105"/>
      <c r="W932" s="105"/>
      <c r="X932" s="105"/>
      <c r="Y932" s="105"/>
      <c r="Z932" s="105"/>
    </row>
    <row r="933" ht="15.75" customHeight="1">
      <c r="A933" s="105"/>
      <c r="B933" s="105"/>
      <c r="C933" s="105"/>
      <c r="D933" s="105"/>
      <c r="E933" s="105"/>
      <c r="F933" s="106"/>
      <c r="G933" s="106"/>
      <c r="H933" s="17"/>
      <c r="I933" s="17"/>
      <c r="J933" s="102"/>
      <c r="K933" s="102"/>
      <c r="L933" s="101"/>
      <c r="M933" s="101"/>
      <c r="N933" s="106"/>
      <c r="O933" s="106"/>
      <c r="P933" s="102"/>
      <c r="Q933" s="17"/>
      <c r="R933" s="102"/>
      <c r="S933" s="101"/>
      <c r="T933" s="105"/>
      <c r="U933" s="105"/>
      <c r="V933" s="105"/>
      <c r="W933" s="105"/>
      <c r="X933" s="105"/>
      <c r="Y933" s="105"/>
      <c r="Z933" s="105"/>
    </row>
    <row r="934" ht="15.75" customHeight="1">
      <c r="A934" s="105"/>
      <c r="B934" s="105"/>
      <c r="C934" s="105"/>
      <c r="D934" s="105"/>
      <c r="E934" s="105"/>
      <c r="F934" s="106"/>
      <c r="G934" s="106"/>
      <c r="H934" s="17"/>
      <c r="I934" s="17"/>
      <c r="J934" s="102"/>
      <c r="K934" s="102"/>
      <c r="L934" s="101"/>
      <c r="M934" s="101"/>
      <c r="N934" s="106"/>
      <c r="O934" s="106"/>
      <c r="P934" s="102"/>
      <c r="Q934" s="17"/>
      <c r="R934" s="102"/>
      <c r="S934" s="101"/>
      <c r="T934" s="105"/>
      <c r="U934" s="105"/>
      <c r="V934" s="105"/>
      <c r="W934" s="105"/>
      <c r="X934" s="105"/>
      <c r="Y934" s="105"/>
      <c r="Z934" s="105"/>
    </row>
    <row r="935" ht="15.75" customHeight="1">
      <c r="A935" s="105"/>
      <c r="B935" s="105"/>
      <c r="C935" s="105"/>
      <c r="D935" s="105"/>
      <c r="E935" s="105"/>
      <c r="F935" s="106"/>
      <c r="G935" s="106"/>
      <c r="H935" s="17"/>
      <c r="I935" s="17"/>
      <c r="J935" s="102"/>
      <c r="K935" s="102"/>
      <c r="L935" s="101"/>
      <c r="M935" s="101"/>
      <c r="N935" s="106"/>
      <c r="O935" s="106"/>
      <c r="P935" s="102"/>
      <c r="Q935" s="17"/>
      <c r="R935" s="102"/>
      <c r="S935" s="101"/>
      <c r="T935" s="105"/>
      <c r="U935" s="105"/>
      <c r="V935" s="105"/>
      <c r="W935" s="105"/>
      <c r="X935" s="105"/>
      <c r="Y935" s="105"/>
      <c r="Z935" s="105"/>
    </row>
    <row r="936" ht="15.75" customHeight="1">
      <c r="A936" s="105"/>
      <c r="B936" s="105"/>
      <c r="C936" s="105"/>
      <c r="D936" s="105"/>
      <c r="E936" s="105"/>
      <c r="F936" s="106"/>
      <c r="G936" s="106"/>
      <c r="H936" s="17"/>
      <c r="I936" s="17"/>
      <c r="J936" s="102"/>
      <c r="K936" s="102"/>
      <c r="L936" s="101"/>
      <c r="M936" s="101"/>
      <c r="N936" s="106"/>
      <c r="O936" s="106"/>
      <c r="P936" s="102"/>
      <c r="Q936" s="17"/>
      <c r="R936" s="102"/>
      <c r="S936" s="101"/>
      <c r="T936" s="105"/>
      <c r="U936" s="105"/>
      <c r="V936" s="105"/>
      <c r="W936" s="105"/>
      <c r="X936" s="105"/>
      <c r="Y936" s="105"/>
      <c r="Z936" s="105"/>
    </row>
    <row r="937" ht="15.75" customHeight="1">
      <c r="A937" s="105"/>
      <c r="B937" s="105"/>
      <c r="C937" s="105"/>
      <c r="D937" s="105"/>
      <c r="E937" s="105"/>
      <c r="F937" s="106"/>
      <c r="G937" s="106"/>
      <c r="H937" s="17"/>
      <c r="I937" s="17"/>
      <c r="J937" s="102"/>
      <c r="K937" s="102"/>
      <c r="L937" s="101"/>
      <c r="M937" s="101"/>
      <c r="N937" s="106"/>
      <c r="O937" s="106"/>
      <c r="P937" s="102"/>
      <c r="Q937" s="17"/>
      <c r="R937" s="102"/>
      <c r="S937" s="101"/>
      <c r="T937" s="105"/>
      <c r="U937" s="105"/>
      <c r="V937" s="105"/>
      <c r="W937" s="105"/>
      <c r="X937" s="105"/>
      <c r="Y937" s="105"/>
      <c r="Z937" s="105"/>
    </row>
    <row r="938" ht="15.75" customHeight="1">
      <c r="A938" s="105"/>
      <c r="B938" s="105"/>
      <c r="C938" s="105"/>
      <c r="D938" s="105"/>
      <c r="E938" s="105"/>
      <c r="F938" s="106"/>
      <c r="G938" s="106"/>
      <c r="H938" s="17"/>
      <c r="I938" s="17"/>
      <c r="J938" s="102"/>
      <c r="K938" s="102"/>
      <c r="L938" s="101"/>
      <c r="M938" s="101"/>
      <c r="N938" s="106"/>
      <c r="O938" s="106"/>
      <c r="P938" s="102"/>
      <c r="Q938" s="17"/>
      <c r="R938" s="102"/>
      <c r="S938" s="101"/>
      <c r="T938" s="105"/>
      <c r="U938" s="105"/>
      <c r="V938" s="105"/>
      <c r="W938" s="105"/>
      <c r="X938" s="105"/>
      <c r="Y938" s="105"/>
      <c r="Z938" s="105"/>
    </row>
    <row r="939" ht="15.75" customHeight="1">
      <c r="A939" s="105"/>
      <c r="B939" s="105"/>
      <c r="C939" s="105"/>
      <c r="D939" s="105"/>
      <c r="E939" s="105"/>
      <c r="F939" s="106"/>
      <c r="G939" s="106"/>
      <c r="H939" s="17"/>
      <c r="I939" s="17"/>
      <c r="J939" s="102"/>
      <c r="K939" s="102"/>
      <c r="L939" s="101"/>
      <c r="M939" s="101"/>
      <c r="N939" s="106"/>
      <c r="O939" s="106"/>
      <c r="P939" s="102"/>
      <c r="Q939" s="17"/>
      <c r="R939" s="102"/>
      <c r="S939" s="101"/>
      <c r="T939" s="105"/>
      <c r="U939" s="105"/>
      <c r="V939" s="105"/>
      <c r="W939" s="105"/>
      <c r="X939" s="105"/>
      <c r="Y939" s="105"/>
      <c r="Z939" s="105"/>
    </row>
    <row r="940" ht="15.75" customHeight="1">
      <c r="A940" s="105"/>
      <c r="B940" s="105"/>
      <c r="C940" s="105"/>
      <c r="D940" s="105"/>
      <c r="E940" s="105"/>
      <c r="F940" s="106"/>
      <c r="G940" s="106"/>
      <c r="H940" s="17"/>
      <c r="I940" s="17"/>
      <c r="J940" s="102"/>
      <c r="K940" s="102"/>
      <c r="L940" s="101"/>
      <c r="M940" s="101"/>
      <c r="N940" s="106"/>
      <c r="O940" s="106"/>
      <c r="P940" s="102"/>
      <c r="Q940" s="17"/>
      <c r="R940" s="102"/>
      <c r="S940" s="101"/>
      <c r="T940" s="105"/>
      <c r="U940" s="105"/>
      <c r="V940" s="105"/>
      <c r="W940" s="105"/>
      <c r="X940" s="105"/>
      <c r="Y940" s="105"/>
      <c r="Z940" s="105"/>
    </row>
    <row r="941" ht="15.75" customHeight="1">
      <c r="A941" s="105"/>
      <c r="B941" s="105"/>
      <c r="C941" s="105"/>
      <c r="D941" s="105"/>
      <c r="E941" s="105"/>
      <c r="F941" s="106"/>
      <c r="G941" s="106"/>
      <c r="H941" s="17"/>
      <c r="I941" s="17"/>
      <c r="J941" s="102"/>
      <c r="K941" s="102"/>
      <c r="L941" s="101"/>
      <c r="M941" s="101"/>
      <c r="N941" s="106"/>
      <c r="O941" s="106"/>
      <c r="P941" s="102"/>
      <c r="Q941" s="17"/>
      <c r="R941" s="102"/>
      <c r="S941" s="101"/>
      <c r="T941" s="105"/>
      <c r="U941" s="105"/>
      <c r="V941" s="105"/>
      <c r="W941" s="105"/>
      <c r="X941" s="105"/>
      <c r="Y941" s="105"/>
      <c r="Z941" s="105"/>
    </row>
    <row r="942" ht="15.75" customHeight="1">
      <c r="A942" s="105"/>
      <c r="B942" s="105"/>
      <c r="C942" s="105"/>
      <c r="D942" s="105"/>
      <c r="E942" s="105"/>
      <c r="F942" s="106"/>
      <c r="G942" s="106"/>
      <c r="H942" s="17"/>
      <c r="I942" s="17"/>
      <c r="J942" s="102"/>
      <c r="K942" s="102"/>
      <c r="L942" s="101"/>
      <c r="M942" s="101"/>
      <c r="N942" s="106"/>
      <c r="O942" s="106"/>
      <c r="P942" s="102"/>
      <c r="Q942" s="17"/>
      <c r="R942" s="102"/>
      <c r="S942" s="101"/>
      <c r="T942" s="105"/>
      <c r="U942" s="105"/>
      <c r="V942" s="105"/>
      <c r="W942" s="105"/>
      <c r="X942" s="105"/>
      <c r="Y942" s="105"/>
      <c r="Z942" s="105"/>
    </row>
    <row r="943" ht="15.75" customHeight="1">
      <c r="A943" s="105"/>
      <c r="B943" s="105"/>
      <c r="C943" s="105"/>
      <c r="D943" s="105"/>
      <c r="E943" s="105"/>
      <c r="F943" s="106"/>
      <c r="G943" s="106"/>
      <c r="H943" s="17"/>
      <c r="I943" s="17"/>
      <c r="J943" s="102"/>
      <c r="K943" s="102"/>
      <c r="L943" s="101"/>
      <c r="M943" s="101"/>
      <c r="N943" s="106"/>
      <c r="O943" s="106"/>
      <c r="P943" s="102"/>
      <c r="Q943" s="17"/>
      <c r="R943" s="102"/>
      <c r="S943" s="101"/>
      <c r="T943" s="105"/>
      <c r="U943" s="105"/>
      <c r="V943" s="105"/>
      <c r="W943" s="105"/>
      <c r="X943" s="105"/>
      <c r="Y943" s="105"/>
      <c r="Z943" s="105"/>
    </row>
    <row r="944" ht="15.75" customHeight="1">
      <c r="A944" s="105"/>
      <c r="B944" s="105"/>
      <c r="C944" s="105"/>
      <c r="D944" s="105"/>
      <c r="E944" s="105"/>
      <c r="F944" s="106"/>
      <c r="G944" s="106"/>
      <c r="H944" s="17"/>
      <c r="I944" s="17"/>
      <c r="J944" s="102"/>
      <c r="K944" s="102"/>
      <c r="L944" s="101"/>
      <c r="M944" s="101"/>
      <c r="N944" s="106"/>
      <c r="O944" s="106"/>
      <c r="P944" s="102"/>
      <c r="Q944" s="17"/>
      <c r="R944" s="102"/>
      <c r="S944" s="101"/>
      <c r="T944" s="105"/>
      <c r="U944" s="105"/>
      <c r="V944" s="105"/>
      <c r="W944" s="105"/>
      <c r="X944" s="105"/>
      <c r="Y944" s="105"/>
      <c r="Z944" s="105"/>
    </row>
    <row r="945" ht="15.75" customHeight="1">
      <c r="A945" s="105"/>
      <c r="B945" s="105"/>
      <c r="C945" s="105"/>
      <c r="D945" s="105"/>
      <c r="E945" s="105"/>
      <c r="F945" s="106"/>
      <c r="G945" s="106"/>
      <c r="H945" s="17"/>
      <c r="I945" s="17"/>
      <c r="J945" s="102"/>
      <c r="K945" s="102"/>
      <c r="L945" s="101"/>
      <c r="M945" s="101"/>
      <c r="N945" s="106"/>
      <c r="O945" s="106"/>
      <c r="P945" s="102"/>
      <c r="Q945" s="17"/>
      <c r="R945" s="102"/>
      <c r="S945" s="101"/>
      <c r="T945" s="105"/>
      <c r="U945" s="105"/>
      <c r="V945" s="105"/>
      <c r="W945" s="105"/>
      <c r="X945" s="105"/>
      <c r="Y945" s="105"/>
      <c r="Z945" s="105"/>
    </row>
    <row r="946" ht="15.75" customHeight="1">
      <c r="A946" s="105"/>
      <c r="B946" s="105"/>
      <c r="C946" s="105"/>
      <c r="D946" s="105"/>
      <c r="E946" s="105"/>
      <c r="F946" s="106"/>
      <c r="G946" s="106"/>
      <c r="H946" s="17"/>
      <c r="I946" s="17"/>
      <c r="J946" s="102"/>
      <c r="K946" s="102"/>
      <c r="L946" s="101"/>
      <c r="M946" s="101"/>
      <c r="N946" s="106"/>
      <c r="O946" s="106"/>
      <c r="P946" s="102"/>
      <c r="Q946" s="17"/>
      <c r="R946" s="102"/>
      <c r="S946" s="101"/>
      <c r="T946" s="105"/>
      <c r="U946" s="105"/>
      <c r="V946" s="105"/>
      <c r="W946" s="105"/>
      <c r="X946" s="105"/>
      <c r="Y946" s="105"/>
      <c r="Z946" s="105"/>
    </row>
    <row r="947" ht="15.75" customHeight="1">
      <c r="A947" s="105"/>
      <c r="B947" s="105"/>
      <c r="C947" s="105"/>
      <c r="D947" s="105"/>
      <c r="E947" s="105"/>
      <c r="F947" s="106"/>
      <c r="G947" s="106"/>
      <c r="H947" s="17"/>
      <c r="I947" s="17"/>
      <c r="J947" s="102"/>
      <c r="K947" s="102"/>
      <c r="L947" s="101"/>
      <c r="M947" s="101"/>
      <c r="N947" s="106"/>
      <c r="O947" s="106"/>
      <c r="P947" s="102"/>
      <c r="Q947" s="17"/>
      <c r="R947" s="102"/>
      <c r="S947" s="101"/>
      <c r="T947" s="105"/>
      <c r="U947" s="105"/>
      <c r="V947" s="105"/>
      <c r="W947" s="105"/>
      <c r="X947" s="105"/>
      <c r="Y947" s="105"/>
      <c r="Z947" s="105"/>
    </row>
    <row r="948" ht="15.75" customHeight="1">
      <c r="A948" s="105"/>
      <c r="B948" s="105"/>
      <c r="C948" s="105"/>
      <c r="D948" s="105"/>
      <c r="E948" s="105"/>
      <c r="F948" s="106"/>
      <c r="G948" s="106"/>
      <c r="H948" s="17"/>
      <c r="I948" s="17"/>
      <c r="J948" s="102"/>
      <c r="K948" s="102"/>
      <c r="L948" s="101"/>
      <c r="M948" s="101"/>
      <c r="N948" s="106"/>
      <c r="O948" s="106"/>
      <c r="P948" s="102"/>
      <c r="Q948" s="17"/>
      <c r="R948" s="102"/>
      <c r="S948" s="101"/>
      <c r="T948" s="105"/>
      <c r="U948" s="105"/>
      <c r="V948" s="105"/>
      <c r="W948" s="105"/>
      <c r="X948" s="105"/>
      <c r="Y948" s="105"/>
      <c r="Z948" s="105"/>
    </row>
    <row r="949" ht="15.75" customHeight="1">
      <c r="A949" s="105"/>
      <c r="B949" s="105"/>
      <c r="C949" s="105"/>
      <c r="D949" s="105"/>
      <c r="E949" s="105"/>
      <c r="F949" s="106"/>
      <c r="G949" s="106"/>
      <c r="H949" s="17"/>
      <c r="I949" s="17"/>
      <c r="J949" s="102"/>
      <c r="K949" s="102"/>
      <c r="L949" s="101"/>
      <c r="M949" s="101"/>
      <c r="N949" s="106"/>
      <c r="O949" s="106"/>
      <c r="P949" s="102"/>
      <c r="Q949" s="17"/>
      <c r="R949" s="102"/>
      <c r="S949" s="101"/>
      <c r="T949" s="105"/>
      <c r="U949" s="105"/>
      <c r="V949" s="105"/>
      <c r="W949" s="105"/>
      <c r="X949" s="105"/>
      <c r="Y949" s="105"/>
      <c r="Z949" s="105"/>
    </row>
    <row r="950" ht="15.75" customHeight="1">
      <c r="A950" s="105"/>
      <c r="B950" s="105"/>
      <c r="C950" s="105"/>
      <c r="D950" s="105"/>
      <c r="E950" s="105"/>
      <c r="F950" s="106"/>
      <c r="G950" s="106"/>
      <c r="H950" s="17"/>
      <c r="I950" s="17"/>
      <c r="J950" s="102"/>
      <c r="K950" s="102"/>
      <c r="L950" s="101"/>
      <c r="M950" s="101"/>
      <c r="N950" s="106"/>
      <c r="O950" s="106"/>
      <c r="P950" s="102"/>
      <c r="Q950" s="17"/>
      <c r="R950" s="102"/>
      <c r="S950" s="101"/>
      <c r="T950" s="105"/>
      <c r="U950" s="105"/>
      <c r="V950" s="105"/>
      <c r="W950" s="105"/>
      <c r="X950" s="105"/>
      <c r="Y950" s="105"/>
      <c r="Z950" s="105"/>
    </row>
    <row r="951" ht="15.75" customHeight="1">
      <c r="A951" s="105"/>
      <c r="B951" s="105"/>
      <c r="C951" s="105"/>
      <c r="D951" s="105"/>
      <c r="E951" s="105"/>
      <c r="F951" s="106"/>
      <c r="G951" s="106"/>
      <c r="H951" s="17"/>
      <c r="I951" s="17"/>
      <c r="J951" s="102"/>
      <c r="K951" s="102"/>
      <c r="L951" s="101"/>
      <c r="M951" s="101"/>
      <c r="N951" s="106"/>
      <c r="O951" s="106"/>
      <c r="P951" s="102"/>
      <c r="Q951" s="17"/>
      <c r="R951" s="102"/>
      <c r="S951" s="101"/>
      <c r="T951" s="105"/>
      <c r="U951" s="105"/>
      <c r="V951" s="105"/>
      <c r="W951" s="105"/>
      <c r="X951" s="105"/>
      <c r="Y951" s="105"/>
      <c r="Z951" s="105"/>
    </row>
    <row r="952" ht="15.75" customHeight="1">
      <c r="A952" s="105"/>
      <c r="B952" s="105"/>
      <c r="C952" s="105"/>
      <c r="D952" s="105"/>
      <c r="E952" s="105"/>
      <c r="F952" s="106"/>
      <c r="G952" s="106"/>
      <c r="H952" s="17"/>
      <c r="I952" s="17"/>
      <c r="J952" s="102"/>
      <c r="K952" s="102"/>
      <c r="L952" s="101"/>
      <c r="M952" s="101"/>
      <c r="N952" s="106"/>
      <c r="O952" s="106"/>
      <c r="P952" s="102"/>
      <c r="Q952" s="17"/>
      <c r="R952" s="102"/>
      <c r="S952" s="101"/>
      <c r="T952" s="105"/>
      <c r="U952" s="105"/>
      <c r="V952" s="105"/>
      <c r="W952" s="105"/>
      <c r="X952" s="105"/>
      <c r="Y952" s="105"/>
      <c r="Z952" s="105"/>
    </row>
    <row r="953" ht="15.75" customHeight="1">
      <c r="A953" s="105"/>
      <c r="B953" s="105"/>
      <c r="C953" s="105"/>
      <c r="D953" s="105"/>
      <c r="E953" s="105"/>
      <c r="F953" s="106"/>
      <c r="G953" s="106"/>
      <c r="H953" s="17"/>
      <c r="I953" s="17"/>
      <c r="J953" s="102"/>
      <c r="K953" s="102"/>
      <c r="L953" s="101"/>
      <c r="M953" s="101"/>
      <c r="N953" s="106"/>
      <c r="O953" s="106"/>
      <c r="P953" s="102"/>
      <c r="Q953" s="17"/>
      <c r="R953" s="102"/>
      <c r="S953" s="101"/>
      <c r="T953" s="105"/>
      <c r="U953" s="105"/>
      <c r="V953" s="105"/>
      <c r="W953" s="105"/>
      <c r="X953" s="105"/>
      <c r="Y953" s="105"/>
      <c r="Z953" s="105"/>
    </row>
    <row r="954" ht="15.75" customHeight="1">
      <c r="A954" s="105"/>
      <c r="B954" s="105"/>
      <c r="C954" s="105"/>
      <c r="D954" s="105"/>
      <c r="E954" s="105"/>
      <c r="F954" s="106"/>
      <c r="G954" s="106"/>
      <c r="H954" s="17"/>
      <c r="I954" s="17"/>
      <c r="J954" s="102"/>
      <c r="K954" s="102"/>
      <c r="L954" s="101"/>
      <c r="M954" s="101"/>
      <c r="N954" s="106"/>
      <c r="O954" s="106"/>
      <c r="P954" s="102"/>
      <c r="Q954" s="17"/>
      <c r="R954" s="102"/>
      <c r="S954" s="101"/>
      <c r="T954" s="105"/>
      <c r="U954" s="105"/>
      <c r="V954" s="105"/>
      <c r="W954" s="105"/>
      <c r="X954" s="105"/>
      <c r="Y954" s="105"/>
      <c r="Z954" s="105"/>
    </row>
    <row r="955" ht="15.75" customHeight="1">
      <c r="A955" s="105"/>
      <c r="B955" s="105"/>
      <c r="C955" s="105"/>
      <c r="D955" s="105"/>
      <c r="E955" s="105"/>
      <c r="F955" s="106"/>
      <c r="G955" s="106"/>
      <c r="H955" s="17"/>
      <c r="I955" s="17"/>
      <c r="J955" s="102"/>
      <c r="K955" s="102"/>
      <c r="L955" s="101"/>
      <c r="M955" s="101"/>
      <c r="N955" s="106"/>
      <c r="O955" s="106"/>
      <c r="P955" s="102"/>
      <c r="Q955" s="17"/>
      <c r="R955" s="102"/>
      <c r="S955" s="101"/>
      <c r="T955" s="105"/>
      <c r="U955" s="105"/>
      <c r="V955" s="105"/>
      <c r="W955" s="105"/>
      <c r="X955" s="105"/>
      <c r="Y955" s="105"/>
      <c r="Z955" s="105"/>
    </row>
    <row r="956" ht="15.75" customHeight="1">
      <c r="A956" s="105"/>
      <c r="B956" s="105"/>
      <c r="C956" s="105"/>
      <c r="D956" s="105"/>
      <c r="E956" s="105"/>
      <c r="F956" s="106"/>
      <c r="G956" s="106"/>
      <c r="H956" s="17"/>
      <c r="I956" s="17"/>
      <c r="J956" s="102"/>
      <c r="K956" s="102"/>
      <c r="L956" s="101"/>
      <c r="M956" s="101"/>
      <c r="N956" s="106"/>
      <c r="O956" s="106"/>
      <c r="P956" s="102"/>
      <c r="Q956" s="17"/>
      <c r="R956" s="102"/>
      <c r="S956" s="101"/>
      <c r="T956" s="105"/>
      <c r="U956" s="105"/>
      <c r="V956" s="105"/>
      <c r="W956" s="105"/>
      <c r="X956" s="105"/>
      <c r="Y956" s="105"/>
      <c r="Z956" s="105"/>
    </row>
    <row r="957" ht="15.75" customHeight="1">
      <c r="A957" s="105"/>
      <c r="B957" s="105"/>
      <c r="C957" s="105"/>
      <c r="D957" s="105"/>
      <c r="E957" s="105"/>
      <c r="F957" s="106"/>
      <c r="G957" s="106"/>
      <c r="H957" s="17"/>
      <c r="I957" s="17"/>
      <c r="J957" s="102"/>
      <c r="K957" s="102"/>
      <c r="L957" s="101"/>
      <c r="M957" s="101"/>
      <c r="N957" s="106"/>
      <c r="O957" s="106"/>
      <c r="P957" s="102"/>
      <c r="Q957" s="17"/>
      <c r="R957" s="102"/>
      <c r="S957" s="101"/>
      <c r="T957" s="105"/>
      <c r="U957" s="105"/>
      <c r="V957" s="105"/>
      <c r="W957" s="105"/>
      <c r="X957" s="105"/>
      <c r="Y957" s="105"/>
      <c r="Z957" s="105"/>
    </row>
    <row r="958" ht="15.75" customHeight="1">
      <c r="A958" s="105"/>
      <c r="B958" s="105"/>
      <c r="C958" s="105"/>
      <c r="D958" s="105"/>
      <c r="E958" s="105"/>
      <c r="F958" s="106"/>
      <c r="G958" s="106"/>
      <c r="H958" s="17"/>
      <c r="I958" s="17"/>
      <c r="J958" s="102"/>
      <c r="K958" s="102"/>
      <c r="L958" s="101"/>
      <c r="M958" s="101"/>
      <c r="N958" s="106"/>
      <c r="O958" s="106"/>
      <c r="P958" s="102"/>
      <c r="Q958" s="17"/>
      <c r="R958" s="102"/>
      <c r="S958" s="101"/>
      <c r="T958" s="105"/>
      <c r="U958" s="105"/>
      <c r="V958" s="105"/>
      <c r="W958" s="105"/>
      <c r="X958" s="105"/>
      <c r="Y958" s="105"/>
      <c r="Z958" s="105"/>
    </row>
    <row r="959" ht="15.75" customHeight="1">
      <c r="A959" s="105"/>
      <c r="B959" s="105"/>
      <c r="C959" s="105"/>
      <c r="D959" s="105"/>
      <c r="E959" s="105"/>
      <c r="F959" s="106"/>
      <c r="G959" s="106"/>
      <c r="H959" s="17"/>
      <c r="I959" s="17"/>
      <c r="J959" s="102"/>
      <c r="K959" s="102"/>
      <c r="L959" s="101"/>
      <c r="M959" s="101"/>
      <c r="N959" s="106"/>
      <c r="O959" s="106"/>
      <c r="P959" s="102"/>
      <c r="Q959" s="17"/>
      <c r="R959" s="102"/>
      <c r="S959" s="101"/>
      <c r="T959" s="105"/>
      <c r="U959" s="105"/>
      <c r="V959" s="105"/>
      <c r="W959" s="105"/>
      <c r="X959" s="105"/>
      <c r="Y959" s="105"/>
      <c r="Z959" s="105"/>
    </row>
    <row r="960" ht="15.75" customHeight="1">
      <c r="A960" s="105"/>
      <c r="B960" s="105"/>
      <c r="C960" s="105"/>
      <c r="D960" s="105"/>
      <c r="E960" s="105"/>
      <c r="F960" s="106"/>
      <c r="G960" s="106"/>
      <c r="H960" s="17"/>
      <c r="I960" s="17"/>
      <c r="J960" s="102"/>
      <c r="K960" s="102"/>
      <c r="L960" s="101"/>
      <c r="M960" s="101"/>
      <c r="N960" s="106"/>
      <c r="O960" s="106"/>
      <c r="P960" s="102"/>
      <c r="Q960" s="17"/>
      <c r="R960" s="102"/>
      <c r="S960" s="101"/>
      <c r="T960" s="105"/>
      <c r="U960" s="105"/>
      <c r="V960" s="105"/>
      <c r="W960" s="105"/>
      <c r="X960" s="105"/>
      <c r="Y960" s="105"/>
      <c r="Z960" s="105"/>
    </row>
    <row r="961" ht="15.75" customHeight="1">
      <c r="A961" s="105"/>
      <c r="B961" s="105"/>
      <c r="C961" s="105"/>
      <c r="D961" s="105"/>
      <c r="E961" s="105"/>
      <c r="F961" s="106"/>
      <c r="G961" s="106"/>
      <c r="H961" s="17"/>
      <c r="I961" s="17"/>
      <c r="J961" s="102"/>
      <c r="K961" s="102"/>
      <c r="L961" s="101"/>
      <c r="M961" s="101"/>
      <c r="N961" s="106"/>
      <c r="O961" s="106"/>
      <c r="P961" s="102"/>
      <c r="Q961" s="17"/>
      <c r="R961" s="102"/>
      <c r="S961" s="101"/>
      <c r="T961" s="105"/>
      <c r="U961" s="105"/>
      <c r="V961" s="105"/>
      <c r="W961" s="105"/>
      <c r="X961" s="105"/>
      <c r="Y961" s="105"/>
      <c r="Z961" s="105"/>
    </row>
    <row r="962" ht="15.75" customHeight="1">
      <c r="A962" s="105"/>
      <c r="B962" s="105"/>
      <c r="C962" s="105"/>
      <c r="D962" s="105"/>
      <c r="E962" s="105"/>
      <c r="F962" s="106"/>
      <c r="G962" s="106"/>
      <c r="H962" s="17"/>
      <c r="I962" s="17"/>
      <c r="J962" s="102"/>
      <c r="K962" s="102"/>
      <c r="L962" s="101"/>
      <c r="M962" s="101"/>
      <c r="N962" s="106"/>
      <c r="O962" s="106"/>
      <c r="P962" s="102"/>
      <c r="Q962" s="17"/>
      <c r="R962" s="102"/>
      <c r="S962" s="101"/>
      <c r="T962" s="105"/>
      <c r="U962" s="105"/>
      <c r="V962" s="105"/>
      <c r="W962" s="105"/>
      <c r="X962" s="105"/>
      <c r="Y962" s="105"/>
      <c r="Z962" s="105"/>
    </row>
    <row r="963" ht="15.75" customHeight="1">
      <c r="A963" s="105"/>
      <c r="B963" s="105"/>
      <c r="C963" s="105"/>
      <c r="D963" s="105"/>
      <c r="E963" s="105"/>
      <c r="F963" s="106"/>
      <c r="G963" s="106"/>
      <c r="H963" s="17"/>
      <c r="I963" s="17"/>
      <c r="J963" s="102"/>
      <c r="K963" s="102"/>
      <c r="L963" s="101"/>
      <c r="M963" s="101"/>
      <c r="N963" s="106"/>
      <c r="O963" s="106"/>
      <c r="P963" s="102"/>
      <c r="Q963" s="17"/>
      <c r="R963" s="102"/>
      <c r="S963" s="101"/>
      <c r="T963" s="105"/>
      <c r="U963" s="105"/>
      <c r="V963" s="105"/>
      <c r="W963" s="105"/>
      <c r="X963" s="105"/>
      <c r="Y963" s="105"/>
      <c r="Z963" s="105"/>
    </row>
    <row r="964" ht="15.75" customHeight="1">
      <c r="A964" s="105"/>
      <c r="B964" s="105"/>
      <c r="C964" s="105"/>
      <c r="D964" s="105"/>
      <c r="E964" s="105"/>
      <c r="F964" s="106"/>
      <c r="G964" s="106"/>
      <c r="H964" s="17"/>
      <c r="I964" s="17"/>
      <c r="J964" s="102"/>
      <c r="K964" s="102"/>
      <c r="L964" s="101"/>
      <c r="M964" s="101"/>
      <c r="N964" s="106"/>
      <c r="O964" s="106"/>
      <c r="P964" s="102"/>
      <c r="Q964" s="17"/>
      <c r="R964" s="102"/>
      <c r="S964" s="101"/>
      <c r="T964" s="105"/>
      <c r="U964" s="105"/>
      <c r="V964" s="105"/>
      <c r="W964" s="105"/>
      <c r="X964" s="105"/>
      <c r="Y964" s="105"/>
      <c r="Z964" s="105"/>
    </row>
    <row r="965" ht="15.75" customHeight="1">
      <c r="A965" s="105"/>
      <c r="B965" s="105"/>
      <c r="C965" s="105"/>
      <c r="D965" s="105"/>
      <c r="E965" s="105"/>
      <c r="F965" s="106"/>
      <c r="G965" s="106"/>
      <c r="H965" s="17"/>
      <c r="I965" s="17"/>
      <c r="J965" s="102"/>
      <c r="K965" s="102"/>
      <c r="L965" s="101"/>
      <c r="M965" s="101"/>
      <c r="N965" s="106"/>
      <c r="O965" s="106"/>
      <c r="P965" s="102"/>
      <c r="Q965" s="17"/>
      <c r="R965" s="102"/>
      <c r="S965" s="101"/>
      <c r="T965" s="105"/>
      <c r="U965" s="105"/>
      <c r="V965" s="105"/>
      <c r="W965" s="105"/>
      <c r="X965" s="105"/>
      <c r="Y965" s="105"/>
      <c r="Z965" s="105"/>
    </row>
    <row r="966" ht="15.75" customHeight="1">
      <c r="A966" s="105"/>
      <c r="B966" s="105"/>
      <c r="C966" s="105"/>
      <c r="D966" s="105"/>
      <c r="E966" s="105"/>
      <c r="F966" s="106"/>
      <c r="G966" s="106"/>
      <c r="H966" s="17"/>
      <c r="I966" s="17"/>
      <c r="J966" s="102"/>
      <c r="K966" s="102"/>
      <c r="L966" s="101"/>
      <c r="M966" s="101"/>
      <c r="N966" s="106"/>
      <c r="O966" s="106"/>
      <c r="P966" s="102"/>
      <c r="Q966" s="17"/>
      <c r="R966" s="102"/>
      <c r="S966" s="101"/>
      <c r="T966" s="105"/>
      <c r="U966" s="105"/>
      <c r="V966" s="105"/>
      <c r="W966" s="105"/>
      <c r="X966" s="105"/>
      <c r="Y966" s="105"/>
      <c r="Z966" s="105"/>
    </row>
    <row r="967" ht="15.75" customHeight="1">
      <c r="A967" s="105"/>
      <c r="B967" s="105"/>
      <c r="C967" s="105"/>
      <c r="D967" s="105"/>
      <c r="E967" s="105"/>
      <c r="F967" s="106"/>
      <c r="G967" s="106"/>
      <c r="H967" s="17"/>
      <c r="I967" s="17"/>
      <c r="J967" s="102"/>
      <c r="K967" s="102"/>
      <c r="L967" s="101"/>
      <c r="M967" s="101"/>
      <c r="N967" s="106"/>
      <c r="O967" s="106"/>
      <c r="P967" s="102"/>
      <c r="Q967" s="17"/>
      <c r="R967" s="102"/>
      <c r="S967" s="101"/>
      <c r="T967" s="105"/>
      <c r="U967" s="105"/>
      <c r="V967" s="105"/>
      <c r="W967" s="105"/>
      <c r="X967" s="105"/>
      <c r="Y967" s="105"/>
      <c r="Z967" s="105"/>
    </row>
    <row r="968" ht="15.75" customHeight="1">
      <c r="A968" s="105"/>
      <c r="B968" s="105"/>
      <c r="C968" s="105"/>
      <c r="D968" s="105"/>
      <c r="E968" s="105"/>
      <c r="F968" s="106"/>
      <c r="G968" s="106"/>
      <c r="H968" s="17"/>
      <c r="I968" s="17"/>
      <c r="J968" s="102"/>
      <c r="K968" s="102"/>
      <c r="L968" s="101"/>
      <c r="M968" s="101"/>
      <c r="N968" s="106"/>
      <c r="O968" s="106"/>
      <c r="P968" s="102"/>
      <c r="Q968" s="17"/>
      <c r="R968" s="102"/>
      <c r="S968" s="101"/>
      <c r="T968" s="105"/>
      <c r="U968" s="105"/>
      <c r="V968" s="105"/>
      <c r="W968" s="105"/>
      <c r="X968" s="105"/>
      <c r="Y968" s="105"/>
      <c r="Z968" s="105"/>
    </row>
    <row r="969" ht="15.75" customHeight="1">
      <c r="A969" s="105"/>
      <c r="B969" s="105"/>
      <c r="C969" s="105"/>
      <c r="D969" s="105"/>
      <c r="E969" s="105"/>
      <c r="F969" s="106"/>
      <c r="G969" s="106"/>
      <c r="H969" s="17"/>
      <c r="I969" s="17"/>
      <c r="J969" s="102"/>
      <c r="K969" s="102"/>
      <c r="L969" s="101"/>
      <c r="M969" s="101"/>
      <c r="N969" s="106"/>
      <c r="O969" s="106"/>
      <c r="P969" s="102"/>
      <c r="Q969" s="17"/>
      <c r="R969" s="102"/>
      <c r="S969" s="101"/>
      <c r="T969" s="105"/>
      <c r="U969" s="105"/>
      <c r="V969" s="105"/>
      <c r="W969" s="105"/>
      <c r="X969" s="105"/>
      <c r="Y969" s="105"/>
      <c r="Z969" s="105"/>
    </row>
    <row r="970" ht="15.75" customHeight="1">
      <c r="A970" s="105"/>
      <c r="B970" s="105"/>
      <c r="C970" s="105"/>
      <c r="D970" s="105"/>
      <c r="E970" s="105"/>
      <c r="F970" s="106"/>
      <c r="G970" s="106"/>
      <c r="H970" s="17"/>
      <c r="I970" s="17"/>
      <c r="J970" s="102"/>
      <c r="K970" s="102"/>
      <c r="L970" s="101"/>
      <c r="M970" s="101"/>
      <c r="N970" s="106"/>
      <c r="O970" s="106"/>
      <c r="P970" s="102"/>
      <c r="Q970" s="17"/>
      <c r="R970" s="102"/>
      <c r="S970" s="101"/>
      <c r="T970" s="105"/>
      <c r="U970" s="105"/>
      <c r="V970" s="105"/>
      <c r="W970" s="105"/>
      <c r="X970" s="105"/>
      <c r="Y970" s="105"/>
      <c r="Z970" s="105"/>
    </row>
    <row r="971" ht="15.75" customHeight="1">
      <c r="A971" s="105"/>
      <c r="B971" s="105"/>
      <c r="C971" s="105"/>
      <c r="D971" s="105"/>
      <c r="E971" s="105"/>
      <c r="F971" s="106"/>
      <c r="G971" s="106"/>
      <c r="H971" s="17"/>
      <c r="I971" s="17"/>
      <c r="J971" s="102"/>
      <c r="K971" s="102"/>
      <c r="L971" s="101"/>
      <c r="M971" s="101"/>
      <c r="N971" s="106"/>
      <c r="O971" s="106"/>
      <c r="P971" s="102"/>
      <c r="Q971" s="17"/>
      <c r="R971" s="102"/>
      <c r="S971" s="101"/>
      <c r="T971" s="105"/>
      <c r="U971" s="105"/>
      <c r="V971" s="105"/>
      <c r="W971" s="105"/>
      <c r="X971" s="105"/>
      <c r="Y971" s="105"/>
      <c r="Z971" s="105"/>
    </row>
    <row r="972" ht="15.75" customHeight="1">
      <c r="A972" s="105"/>
      <c r="B972" s="105"/>
      <c r="C972" s="105"/>
      <c r="D972" s="105"/>
      <c r="E972" s="105"/>
      <c r="F972" s="106"/>
      <c r="G972" s="106"/>
      <c r="H972" s="17"/>
      <c r="I972" s="17"/>
      <c r="J972" s="102"/>
      <c r="K972" s="102"/>
      <c r="L972" s="101"/>
      <c r="M972" s="101"/>
      <c r="N972" s="106"/>
      <c r="O972" s="106"/>
      <c r="P972" s="102"/>
      <c r="Q972" s="17"/>
      <c r="R972" s="102"/>
      <c r="S972" s="101"/>
      <c r="T972" s="105"/>
      <c r="U972" s="105"/>
      <c r="V972" s="105"/>
      <c r="W972" s="105"/>
      <c r="X972" s="105"/>
      <c r="Y972" s="105"/>
      <c r="Z972" s="105"/>
    </row>
    <row r="973" ht="15.75" customHeight="1">
      <c r="A973" s="105"/>
      <c r="B973" s="105"/>
      <c r="C973" s="105"/>
      <c r="D973" s="105"/>
      <c r="E973" s="105"/>
      <c r="F973" s="106"/>
      <c r="G973" s="106"/>
      <c r="H973" s="17"/>
      <c r="I973" s="17"/>
      <c r="J973" s="102"/>
      <c r="K973" s="102"/>
      <c r="L973" s="101"/>
      <c r="M973" s="101"/>
      <c r="N973" s="106"/>
      <c r="O973" s="106"/>
      <c r="P973" s="102"/>
      <c r="Q973" s="17"/>
      <c r="R973" s="102"/>
      <c r="S973" s="101"/>
      <c r="T973" s="105"/>
      <c r="U973" s="105"/>
      <c r="V973" s="105"/>
      <c r="W973" s="105"/>
      <c r="X973" s="105"/>
      <c r="Y973" s="105"/>
      <c r="Z973" s="105"/>
    </row>
    <row r="974" ht="15.75" customHeight="1">
      <c r="A974" s="105"/>
      <c r="B974" s="105"/>
      <c r="C974" s="105"/>
      <c r="D974" s="105"/>
      <c r="E974" s="105"/>
      <c r="F974" s="106"/>
      <c r="G974" s="106"/>
      <c r="H974" s="17"/>
      <c r="I974" s="17"/>
      <c r="J974" s="102"/>
      <c r="K974" s="102"/>
      <c r="L974" s="101"/>
      <c r="M974" s="101"/>
      <c r="N974" s="106"/>
      <c r="O974" s="106"/>
      <c r="P974" s="102"/>
      <c r="Q974" s="17"/>
      <c r="R974" s="102"/>
      <c r="S974" s="101"/>
      <c r="T974" s="105"/>
      <c r="U974" s="105"/>
      <c r="V974" s="105"/>
      <c r="W974" s="105"/>
      <c r="X974" s="105"/>
      <c r="Y974" s="105"/>
      <c r="Z974" s="105"/>
    </row>
    <row r="975" ht="15.75" customHeight="1">
      <c r="A975" s="105"/>
      <c r="B975" s="105"/>
      <c r="C975" s="105"/>
      <c r="D975" s="105"/>
      <c r="E975" s="105"/>
      <c r="F975" s="106"/>
      <c r="G975" s="106"/>
      <c r="H975" s="17"/>
      <c r="I975" s="17"/>
      <c r="J975" s="102"/>
      <c r="K975" s="102"/>
      <c r="L975" s="101"/>
      <c r="M975" s="101"/>
      <c r="N975" s="106"/>
      <c r="O975" s="106"/>
      <c r="P975" s="102"/>
      <c r="Q975" s="17"/>
      <c r="R975" s="102"/>
      <c r="S975" s="101"/>
      <c r="T975" s="105"/>
      <c r="U975" s="105"/>
      <c r="V975" s="105"/>
      <c r="W975" s="105"/>
      <c r="X975" s="105"/>
      <c r="Y975" s="105"/>
      <c r="Z975" s="105"/>
    </row>
    <row r="976" ht="15.75" customHeight="1">
      <c r="A976" s="105"/>
      <c r="B976" s="105"/>
      <c r="C976" s="105"/>
      <c r="D976" s="105"/>
      <c r="E976" s="105"/>
      <c r="F976" s="106"/>
      <c r="G976" s="106"/>
      <c r="H976" s="17"/>
      <c r="I976" s="17"/>
      <c r="J976" s="102"/>
      <c r="K976" s="102"/>
      <c r="L976" s="101"/>
      <c r="M976" s="101"/>
      <c r="N976" s="106"/>
      <c r="O976" s="106"/>
      <c r="P976" s="102"/>
      <c r="Q976" s="17"/>
      <c r="R976" s="102"/>
      <c r="S976" s="101"/>
      <c r="T976" s="105"/>
      <c r="U976" s="105"/>
      <c r="V976" s="105"/>
      <c r="W976" s="105"/>
      <c r="X976" s="105"/>
      <c r="Y976" s="105"/>
      <c r="Z976" s="105"/>
    </row>
    <row r="977" ht="15.75" customHeight="1">
      <c r="A977" s="105"/>
      <c r="B977" s="105"/>
      <c r="C977" s="105"/>
      <c r="D977" s="105"/>
      <c r="E977" s="105"/>
      <c r="F977" s="106"/>
      <c r="G977" s="106"/>
      <c r="H977" s="17"/>
      <c r="I977" s="17"/>
      <c r="J977" s="102"/>
      <c r="K977" s="102"/>
      <c r="L977" s="101"/>
      <c r="M977" s="101"/>
      <c r="N977" s="106"/>
      <c r="O977" s="106"/>
      <c r="P977" s="102"/>
      <c r="Q977" s="17"/>
      <c r="R977" s="102"/>
      <c r="S977" s="101"/>
      <c r="T977" s="105"/>
      <c r="U977" s="105"/>
      <c r="V977" s="105"/>
      <c r="W977" s="105"/>
      <c r="X977" s="105"/>
      <c r="Y977" s="105"/>
      <c r="Z977" s="105"/>
    </row>
    <row r="978" ht="15.75" customHeight="1">
      <c r="A978" s="105"/>
      <c r="B978" s="105"/>
      <c r="C978" s="105"/>
      <c r="D978" s="105"/>
      <c r="E978" s="105"/>
      <c r="F978" s="106"/>
      <c r="G978" s="106"/>
      <c r="H978" s="17"/>
      <c r="I978" s="17"/>
      <c r="J978" s="102"/>
      <c r="K978" s="102"/>
      <c r="L978" s="101"/>
      <c r="M978" s="101"/>
      <c r="N978" s="106"/>
      <c r="O978" s="106"/>
      <c r="P978" s="102"/>
      <c r="Q978" s="17"/>
      <c r="R978" s="102"/>
      <c r="S978" s="101"/>
      <c r="T978" s="105"/>
      <c r="U978" s="105"/>
      <c r="V978" s="105"/>
      <c r="W978" s="105"/>
      <c r="X978" s="105"/>
      <c r="Y978" s="105"/>
      <c r="Z978" s="105"/>
    </row>
    <row r="979" ht="15.75" customHeight="1">
      <c r="A979" s="105"/>
      <c r="B979" s="105"/>
      <c r="C979" s="105"/>
      <c r="D979" s="105"/>
      <c r="E979" s="105"/>
      <c r="F979" s="106"/>
      <c r="G979" s="106"/>
      <c r="H979" s="17"/>
      <c r="I979" s="17"/>
      <c r="J979" s="102"/>
      <c r="K979" s="102"/>
      <c r="L979" s="101"/>
      <c r="M979" s="101"/>
      <c r="N979" s="106"/>
      <c r="O979" s="106"/>
      <c r="P979" s="102"/>
      <c r="Q979" s="17"/>
      <c r="R979" s="102"/>
      <c r="S979" s="101"/>
      <c r="T979" s="105"/>
      <c r="U979" s="105"/>
      <c r="V979" s="105"/>
      <c r="W979" s="105"/>
      <c r="X979" s="105"/>
      <c r="Y979" s="105"/>
      <c r="Z979" s="105"/>
    </row>
    <row r="980" ht="15.75" customHeight="1">
      <c r="A980" s="105"/>
      <c r="B980" s="105"/>
      <c r="C980" s="105"/>
      <c r="D980" s="105"/>
      <c r="E980" s="105"/>
      <c r="F980" s="106"/>
      <c r="G980" s="106"/>
      <c r="H980" s="17"/>
      <c r="I980" s="17"/>
      <c r="J980" s="102"/>
      <c r="K980" s="102"/>
      <c r="L980" s="101"/>
      <c r="M980" s="101"/>
      <c r="N980" s="106"/>
      <c r="O980" s="106"/>
      <c r="P980" s="102"/>
      <c r="Q980" s="17"/>
      <c r="R980" s="102"/>
      <c r="S980" s="101"/>
      <c r="T980" s="105"/>
      <c r="U980" s="105"/>
      <c r="V980" s="105"/>
      <c r="W980" s="105"/>
      <c r="X980" s="105"/>
      <c r="Y980" s="105"/>
      <c r="Z980" s="105"/>
    </row>
    <row r="981" ht="15.75" customHeight="1">
      <c r="A981" s="105"/>
      <c r="B981" s="105"/>
      <c r="C981" s="105"/>
      <c r="D981" s="105"/>
      <c r="E981" s="105"/>
      <c r="F981" s="106"/>
      <c r="G981" s="106"/>
      <c r="H981" s="17"/>
      <c r="I981" s="17"/>
      <c r="J981" s="102"/>
      <c r="K981" s="102"/>
      <c r="L981" s="101"/>
      <c r="M981" s="101"/>
      <c r="N981" s="106"/>
      <c r="O981" s="106"/>
      <c r="P981" s="102"/>
      <c r="Q981" s="17"/>
      <c r="R981" s="102"/>
      <c r="S981" s="101"/>
      <c r="T981" s="105"/>
      <c r="U981" s="105"/>
      <c r="V981" s="105"/>
      <c r="W981" s="105"/>
      <c r="X981" s="105"/>
      <c r="Y981" s="105"/>
      <c r="Z981" s="105"/>
    </row>
    <row r="982" ht="15.75" customHeight="1">
      <c r="A982" s="105"/>
      <c r="B982" s="105"/>
      <c r="C982" s="105"/>
      <c r="D982" s="105"/>
      <c r="E982" s="105"/>
      <c r="F982" s="106"/>
      <c r="G982" s="106"/>
      <c r="H982" s="17"/>
      <c r="I982" s="17"/>
      <c r="J982" s="102"/>
      <c r="K982" s="102"/>
      <c r="L982" s="101"/>
      <c r="M982" s="101"/>
      <c r="N982" s="106"/>
      <c r="O982" s="106"/>
      <c r="P982" s="102"/>
      <c r="Q982" s="17"/>
      <c r="R982" s="102"/>
      <c r="S982" s="101"/>
      <c r="T982" s="105"/>
      <c r="U982" s="105"/>
      <c r="V982" s="105"/>
      <c r="W982" s="105"/>
      <c r="X982" s="105"/>
      <c r="Y982" s="105"/>
      <c r="Z982" s="105"/>
    </row>
    <row r="983" ht="15.75" customHeight="1">
      <c r="A983" s="105"/>
      <c r="B983" s="105"/>
      <c r="C983" s="105"/>
      <c r="D983" s="105"/>
      <c r="E983" s="105"/>
      <c r="F983" s="106"/>
      <c r="G983" s="106"/>
      <c r="H983" s="17"/>
      <c r="I983" s="17"/>
      <c r="J983" s="102"/>
      <c r="K983" s="102"/>
      <c r="L983" s="101"/>
      <c r="M983" s="101"/>
      <c r="N983" s="106"/>
      <c r="O983" s="106"/>
      <c r="P983" s="102"/>
      <c r="Q983" s="17"/>
      <c r="R983" s="102"/>
      <c r="S983" s="101"/>
      <c r="T983" s="105"/>
      <c r="U983" s="105"/>
      <c r="V983" s="105"/>
      <c r="W983" s="105"/>
      <c r="X983" s="105"/>
      <c r="Y983" s="105"/>
      <c r="Z983" s="105"/>
    </row>
    <row r="984" ht="15.75" customHeight="1">
      <c r="A984" s="105"/>
      <c r="B984" s="105"/>
      <c r="C984" s="105"/>
      <c r="D984" s="105"/>
      <c r="E984" s="105"/>
      <c r="F984" s="106"/>
      <c r="G984" s="106"/>
      <c r="H984" s="17"/>
      <c r="I984" s="17"/>
      <c r="J984" s="102"/>
      <c r="K984" s="102"/>
      <c r="L984" s="101"/>
      <c r="M984" s="101"/>
      <c r="N984" s="106"/>
      <c r="O984" s="106"/>
      <c r="P984" s="102"/>
      <c r="Q984" s="17"/>
      <c r="R984" s="102"/>
      <c r="S984" s="101"/>
      <c r="T984" s="105"/>
      <c r="U984" s="105"/>
      <c r="V984" s="105"/>
      <c r="W984" s="105"/>
      <c r="X984" s="105"/>
      <c r="Y984" s="105"/>
      <c r="Z984" s="105"/>
    </row>
    <row r="985" ht="15.75" customHeight="1">
      <c r="A985" s="105"/>
      <c r="B985" s="105"/>
      <c r="C985" s="105"/>
      <c r="D985" s="105"/>
      <c r="E985" s="105"/>
      <c r="F985" s="106"/>
      <c r="G985" s="106"/>
      <c r="H985" s="17"/>
      <c r="I985" s="17"/>
      <c r="J985" s="102"/>
      <c r="K985" s="102"/>
      <c r="L985" s="101"/>
      <c r="M985" s="101"/>
      <c r="N985" s="106"/>
      <c r="O985" s="106"/>
      <c r="P985" s="102"/>
      <c r="Q985" s="17"/>
      <c r="R985" s="102"/>
      <c r="S985" s="101"/>
      <c r="T985" s="105"/>
      <c r="U985" s="105"/>
      <c r="V985" s="105"/>
      <c r="W985" s="105"/>
      <c r="X985" s="105"/>
      <c r="Y985" s="105"/>
      <c r="Z985" s="105"/>
    </row>
    <row r="986" ht="15.75" customHeight="1">
      <c r="A986" s="105"/>
      <c r="B986" s="105"/>
      <c r="C986" s="105"/>
      <c r="D986" s="105"/>
      <c r="E986" s="105"/>
      <c r="F986" s="106"/>
      <c r="G986" s="106"/>
      <c r="H986" s="17"/>
      <c r="I986" s="17"/>
      <c r="J986" s="102"/>
      <c r="K986" s="102"/>
      <c r="L986" s="101"/>
      <c r="M986" s="101"/>
      <c r="N986" s="106"/>
      <c r="O986" s="106"/>
      <c r="P986" s="102"/>
      <c r="Q986" s="17"/>
      <c r="R986" s="102"/>
      <c r="S986" s="101"/>
      <c r="T986" s="105"/>
      <c r="U986" s="105"/>
      <c r="V986" s="105"/>
      <c r="W986" s="105"/>
      <c r="X986" s="105"/>
      <c r="Y986" s="105"/>
      <c r="Z986" s="105"/>
    </row>
    <row r="987" ht="15.75" customHeight="1">
      <c r="A987" s="105"/>
      <c r="B987" s="105"/>
      <c r="C987" s="105"/>
      <c r="D987" s="105"/>
      <c r="E987" s="105"/>
      <c r="F987" s="106"/>
      <c r="G987" s="106"/>
      <c r="H987" s="17"/>
      <c r="I987" s="17"/>
      <c r="J987" s="102"/>
      <c r="K987" s="102"/>
      <c r="L987" s="101"/>
      <c r="M987" s="101"/>
      <c r="N987" s="106"/>
      <c r="O987" s="106"/>
      <c r="P987" s="102"/>
      <c r="Q987" s="17"/>
      <c r="R987" s="102"/>
      <c r="S987" s="101"/>
      <c r="T987" s="105"/>
      <c r="U987" s="105"/>
      <c r="V987" s="105"/>
      <c r="W987" s="105"/>
      <c r="X987" s="105"/>
      <c r="Y987" s="105"/>
      <c r="Z987" s="105"/>
    </row>
    <row r="988" ht="15.75" customHeight="1">
      <c r="A988" s="105"/>
      <c r="B988" s="105"/>
      <c r="C988" s="105"/>
      <c r="D988" s="105"/>
      <c r="E988" s="105"/>
      <c r="F988" s="106"/>
      <c r="G988" s="106"/>
      <c r="H988" s="17"/>
      <c r="I988" s="17"/>
      <c r="J988" s="102"/>
      <c r="K988" s="102"/>
      <c r="L988" s="101"/>
      <c r="M988" s="101"/>
      <c r="N988" s="106"/>
      <c r="O988" s="106"/>
      <c r="P988" s="102"/>
      <c r="Q988" s="17"/>
      <c r="R988" s="102"/>
      <c r="S988" s="101"/>
      <c r="T988" s="105"/>
      <c r="U988" s="105"/>
      <c r="V988" s="105"/>
      <c r="W988" s="105"/>
      <c r="X988" s="105"/>
      <c r="Y988" s="105"/>
      <c r="Z988" s="105"/>
    </row>
    <row r="989" ht="15.75" customHeight="1">
      <c r="A989" s="105"/>
      <c r="B989" s="105"/>
      <c r="C989" s="105"/>
      <c r="D989" s="105"/>
      <c r="E989" s="105"/>
      <c r="F989" s="106"/>
      <c r="G989" s="106"/>
      <c r="H989" s="17"/>
      <c r="I989" s="17"/>
      <c r="J989" s="102"/>
      <c r="K989" s="102"/>
      <c r="L989" s="101"/>
      <c r="M989" s="101"/>
      <c r="N989" s="106"/>
      <c r="O989" s="106"/>
      <c r="P989" s="102"/>
      <c r="Q989" s="17"/>
      <c r="R989" s="102"/>
      <c r="S989" s="101"/>
      <c r="T989" s="105"/>
      <c r="U989" s="105"/>
      <c r="V989" s="105"/>
      <c r="W989" s="105"/>
      <c r="X989" s="105"/>
      <c r="Y989" s="105"/>
      <c r="Z989" s="105"/>
    </row>
    <row r="990" ht="15.75" customHeight="1">
      <c r="A990" s="105"/>
      <c r="B990" s="105"/>
      <c r="C990" s="105"/>
      <c r="D990" s="105"/>
      <c r="E990" s="105"/>
      <c r="F990" s="106"/>
      <c r="G990" s="106"/>
      <c r="H990" s="17"/>
      <c r="I990" s="17"/>
      <c r="J990" s="102"/>
      <c r="K990" s="102"/>
      <c r="L990" s="101"/>
      <c r="M990" s="101"/>
      <c r="N990" s="106"/>
      <c r="O990" s="106"/>
      <c r="P990" s="102"/>
      <c r="Q990" s="17"/>
      <c r="R990" s="102"/>
      <c r="S990" s="101"/>
      <c r="T990" s="105"/>
      <c r="U990" s="105"/>
      <c r="V990" s="105"/>
      <c r="W990" s="105"/>
      <c r="X990" s="105"/>
      <c r="Y990" s="105"/>
      <c r="Z990" s="105"/>
    </row>
    <row r="991" ht="15.75" customHeight="1">
      <c r="A991" s="105"/>
      <c r="B991" s="105"/>
      <c r="C991" s="105"/>
      <c r="D991" s="105"/>
      <c r="E991" s="105"/>
      <c r="F991" s="106"/>
      <c r="G991" s="106"/>
      <c r="H991" s="17"/>
      <c r="I991" s="17"/>
      <c r="J991" s="102"/>
      <c r="K991" s="102"/>
      <c r="L991" s="101"/>
      <c r="M991" s="101"/>
      <c r="N991" s="106"/>
      <c r="O991" s="106"/>
      <c r="P991" s="102"/>
      <c r="Q991" s="17"/>
      <c r="R991" s="102"/>
      <c r="S991" s="101"/>
      <c r="T991" s="105"/>
      <c r="U991" s="105"/>
      <c r="V991" s="105"/>
      <c r="W991" s="105"/>
      <c r="X991" s="105"/>
      <c r="Y991" s="105"/>
      <c r="Z991" s="105"/>
    </row>
    <row r="992" ht="15.75" customHeight="1">
      <c r="A992" s="105"/>
      <c r="B992" s="105"/>
      <c r="C992" s="105"/>
      <c r="D992" s="105"/>
      <c r="E992" s="105"/>
      <c r="F992" s="106"/>
      <c r="G992" s="106"/>
      <c r="H992" s="17"/>
      <c r="I992" s="17"/>
      <c r="J992" s="102"/>
      <c r="K992" s="102"/>
      <c r="L992" s="101"/>
      <c r="M992" s="101"/>
      <c r="N992" s="106"/>
      <c r="O992" s="106"/>
      <c r="P992" s="102"/>
      <c r="Q992" s="17"/>
      <c r="R992" s="102"/>
      <c r="S992" s="101"/>
      <c r="T992" s="105"/>
      <c r="U992" s="105"/>
      <c r="V992" s="105"/>
      <c r="W992" s="105"/>
      <c r="X992" s="105"/>
      <c r="Y992" s="105"/>
      <c r="Z992" s="105"/>
    </row>
    <row r="993" ht="15.75" customHeight="1">
      <c r="A993" s="105"/>
      <c r="B993" s="105"/>
      <c r="C993" s="105"/>
      <c r="D993" s="105"/>
      <c r="E993" s="105"/>
      <c r="F993" s="106"/>
      <c r="G993" s="106"/>
      <c r="H993" s="17"/>
      <c r="I993" s="17"/>
      <c r="J993" s="102"/>
      <c r="K993" s="102"/>
      <c r="L993" s="101"/>
      <c r="M993" s="101"/>
      <c r="N993" s="106"/>
      <c r="O993" s="106"/>
      <c r="P993" s="102"/>
      <c r="Q993" s="17"/>
      <c r="R993" s="102"/>
      <c r="S993" s="101"/>
      <c r="T993" s="105"/>
      <c r="U993" s="105"/>
      <c r="V993" s="105"/>
      <c r="W993" s="105"/>
      <c r="X993" s="105"/>
      <c r="Y993" s="105"/>
      <c r="Z993" s="105"/>
    </row>
    <row r="994" ht="15.75" customHeight="1">
      <c r="A994" s="105"/>
      <c r="B994" s="105"/>
      <c r="C994" s="105"/>
      <c r="D994" s="105"/>
      <c r="E994" s="105"/>
      <c r="F994" s="106"/>
      <c r="G994" s="106"/>
      <c r="H994" s="17"/>
      <c r="I994" s="17"/>
      <c r="J994" s="102"/>
      <c r="K994" s="102"/>
      <c r="L994" s="101"/>
      <c r="M994" s="101"/>
      <c r="N994" s="106"/>
      <c r="O994" s="106"/>
      <c r="P994" s="102"/>
      <c r="Q994" s="17"/>
      <c r="R994" s="102"/>
      <c r="S994" s="101"/>
      <c r="T994" s="105"/>
      <c r="U994" s="105"/>
      <c r="V994" s="105"/>
      <c r="W994" s="105"/>
      <c r="X994" s="105"/>
      <c r="Y994" s="105"/>
      <c r="Z994" s="105"/>
    </row>
    <row r="995" ht="15.75" customHeight="1">
      <c r="A995" s="105"/>
      <c r="B995" s="105"/>
      <c r="C995" s="105"/>
      <c r="D995" s="105"/>
      <c r="E995" s="105"/>
      <c r="F995" s="106"/>
      <c r="G995" s="106"/>
      <c r="H995" s="17"/>
      <c r="I995" s="17"/>
      <c r="J995" s="102"/>
      <c r="K995" s="102"/>
      <c r="L995" s="101"/>
      <c r="M995" s="101"/>
      <c r="N995" s="106"/>
      <c r="O995" s="106"/>
      <c r="P995" s="102"/>
      <c r="Q995" s="17"/>
      <c r="R995" s="102"/>
      <c r="S995" s="101"/>
      <c r="T995" s="105"/>
      <c r="U995" s="105"/>
      <c r="V995" s="105"/>
      <c r="W995" s="105"/>
      <c r="X995" s="105"/>
      <c r="Y995" s="105"/>
      <c r="Z995" s="105"/>
    </row>
    <row r="996" ht="15.75" customHeight="1">
      <c r="A996" s="105"/>
      <c r="B996" s="105"/>
      <c r="C996" s="105"/>
      <c r="D996" s="105"/>
      <c r="E996" s="105"/>
      <c r="F996" s="106"/>
      <c r="G996" s="106"/>
      <c r="H996" s="17"/>
      <c r="I996" s="17"/>
      <c r="J996" s="102"/>
      <c r="K996" s="102"/>
      <c r="L996" s="101"/>
      <c r="M996" s="101"/>
      <c r="N996" s="106"/>
      <c r="O996" s="106"/>
      <c r="P996" s="102"/>
      <c r="Q996" s="17"/>
      <c r="R996" s="102"/>
      <c r="S996" s="101"/>
      <c r="T996" s="105"/>
      <c r="U996" s="105"/>
      <c r="V996" s="105"/>
      <c r="W996" s="105"/>
      <c r="X996" s="105"/>
      <c r="Y996" s="105"/>
      <c r="Z996" s="105"/>
    </row>
    <row r="997" ht="15.75" customHeight="1">
      <c r="A997" s="105"/>
      <c r="B997" s="105"/>
      <c r="C997" s="105"/>
      <c r="D997" s="105"/>
      <c r="E997" s="105"/>
      <c r="F997" s="106"/>
      <c r="G997" s="106"/>
      <c r="H997" s="17"/>
      <c r="I997" s="17"/>
      <c r="J997" s="102"/>
      <c r="K997" s="102"/>
      <c r="L997" s="101"/>
      <c r="M997" s="101"/>
      <c r="N997" s="106"/>
      <c r="O997" s="106"/>
      <c r="P997" s="102"/>
      <c r="Q997" s="17"/>
      <c r="R997" s="102"/>
      <c r="S997" s="101"/>
      <c r="T997" s="105"/>
      <c r="U997" s="105"/>
      <c r="V997" s="105"/>
      <c r="W997" s="105"/>
      <c r="X997" s="105"/>
      <c r="Y997" s="105"/>
      <c r="Z997" s="105"/>
    </row>
    <row r="998" ht="15.75" customHeight="1">
      <c r="A998" s="105"/>
      <c r="B998" s="105"/>
      <c r="C998" s="105"/>
      <c r="D998" s="105"/>
      <c r="E998" s="105"/>
      <c r="F998" s="106"/>
      <c r="G998" s="106"/>
      <c r="H998" s="17"/>
      <c r="I998" s="17"/>
      <c r="J998" s="102"/>
      <c r="K998" s="102"/>
      <c r="L998" s="101"/>
      <c r="M998" s="101"/>
      <c r="N998" s="106"/>
      <c r="O998" s="106"/>
      <c r="P998" s="102"/>
      <c r="Q998" s="17"/>
      <c r="R998" s="102"/>
      <c r="S998" s="101"/>
      <c r="T998" s="105"/>
      <c r="U998" s="105"/>
      <c r="V998" s="105"/>
      <c r="W998" s="105"/>
      <c r="X998" s="105"/>
      <c r="Y998" s="105"/>
      <c r="Z998" s="105"/>
    </row>
    <row r="999" ht="15.75" customHeight="1">
      <c r="A999" s="105"/>
      <c r="B999" s="105"/>
      <c r="C999" s="105"/>
      <c r="D999" s="105"/>
      <c r="E999" s="105"/>
      <c r="F999" s="106"/>
      <c r="G999" s="106"/>
      <c r="H999" s="17"/>
      <c r="I999" s="17"/>
      <c r="J999" s="102"/>
      <c r="K999" s="102"/>
      <c r="L999" s="101"/>
      <c r="M999" s="101"/>
      <c r="N999" s="106"/>
      <c r="O999" s="106"/>
      <c r="P999" s="102"/>
      <c r="Q999" s="17"/>
      <c r="R999" s="102"/>
      <c r="S999" s="101"/>
      <c r="T999" s="105"/>
      <c r="U999" s="105"/>
      <c r="V999" s="105"/>
      <c r="W999" s="105"/>
      <c r="X999" s="105"/>
      <c r="Y999" s="105"/>
      <c r="Z999" s="105"/>
    </row>
    <row r="1000" ht="15.75" customHeight="1">
      <c r="A1000" s="105"/>
      <c r="B1000" s="105"/>
      <c r="C1000" s="105"/>
      <c r="D1000" s="105"/>
      <c r="E1000" s="105"/>
      <c r="F1000" s="106"/>
      <c r="G1000" s="106"/>
      <c r="H1000" s="17"/>
      <c r="I1000" s="17"/>
      <c r="J1000" s="102"/>
      <c r="K1000" s="102"/>
      <c r="L1000" s="101"/>
      <c r="M1000" s="101"/>
      <c r="N1000" s="106"/>
      <c r="O1000" s="106"/>
      <c r="P1000" s="102"/>
      <c r="Q1000" s="17"/>
      <c r="R1000" s="102"/>
      <c r="S1000" s="101"/>
      <c r="T1000" s="105"/>
      <c r="U1000" s="105"/>
      <c r="V1000" s="105"/>
      <c r="W1000" s="105"/>
      <c r="X1000" s="105"/>
      <c r="Y1000" s="105"/>
      <c r="Z1000" s="105"/>
    </row>
  </sheetData>
  <autoFilter ref="$A$5:$S$340">
    <sortState ref="A5:S340">
      <sortCondition descending="1" ref="G5:G340"/>
    </sortState>
  </autoFilter>
  <printOptions gridLines="1" horizontalCentered="1"/>
  <pageMargins bottom="0.25" footer="0.0" header="0.0" left="0.25" right="0.0" top="0.25"/>
  <pageSetup fitToHeight="0" orientation="portrait"/>
  <headerFooter>
    <oddFooter>&amp;RPage &amp;P of 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FF"/>
    <pageSetUpPr fitToPage="1"/>
  </sheetPr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15.0"/>
    <col customWidth="1" min="2" max="2" width="28.67"/>
    <col customWidth="1" min="3" max="3" width="12.11"/>
    <col customWidth="1" min="4" max="4" width="19.67"/>
    <col customWidth="1" min="5" max="5" width="11.33"/>
    <col customWidth="1" min="6" max="7" width="10.67"/>
    <col customWidth="1" min="8" max="9" width="9.67"/>
    <col customWidth="1" min="10" max="13" width="7.67"/>
    <col customWidth="1" min="14" max="14" width="11.11"/>
    <col customWidth="1" min="15" max="15" width="10.11"/>
    <col customWidth="1" min="16" max="16" width="7.67"/>
    <col customWidth="1" min="17" max="17" width="9.67"/>
    <col customWidth="1" min="18" max="19" width="7.67"/>
    <col customWidth="1" min="20" max="20" width="23.78"/>
    <col customWidth="1" min="21" max="26" width="8.56"/>
  </cols>
  <sheetData>
    <row r="1">
      <c r="A1" s="99" t="s">
        <v>57</v>
      </c>
      <c r="B1" s="100"/>
      <c r="C1" s="100"/>
      <c r="D1" s="100"/>
      <c r="E1" s="100"/>
      <c r="F1" s="106"/>
      <c r="G1" s="106"/>
      <c r="H1" s="17"/>
      <c r="I1" s="17"/>
      <c r="J1" s="102"/>
      <c r="K1" s="102"/>
      <c r="L1" s="101"/>
      <c r="M1" s="101"/>
      <c r="N1" s="106"/>
      <c r="O1" s="106"/>
      <c r="P1" s="102"/>
      <c r="Q1" s="17"/>
      <c r="R1" s="102"/>
      <c r="S1" s="101"/>
      <c r="T1" s="105"/>
      <c r="U1" s="105"/>
      <c r="V1" s="105"/>
      <c r="W1" s="105"/>
      <c r="X1" s="105"/>
      <c r="Y1" s="105"/>
      <c r="Z1" s="105"/>
    </row>
    <row r="2">
      <c r="A2" s="99" t="s">
        <v>16</v>
      </c>
      <c r="B2" s="100"/>
      <c r="C2" s="100"/>
      <c r="D2" s="100"/>
      <c r="E2" s="100"/>
      <c r="F2" s="106"/>
      <c r="G2" s="106"/>
      <c r="H2" s="106"/>
      <c r="I2" s="106"/>
      <c r="J2" s="102"/>
      <c r="K2" s="102"/>
      <c r="L2" s="101"/>
      <c r="M2" s="101"/>
      <c r="N2" s="106"/>
      <c r="O2" s="106"/>
      <c r="P2" s="102"/>
      <c r="Q2" s="17"/>
      <c r="R2" s="102"/>
      <c r="S2" s="101"/>
      <c r="T2" s="105"/>
      <c r="U2" s="105"/>
      <c r="V2" s="105"/>
      <c r="W2" s="105"/>
      <c r="X2" s="105"/>
      <c r="Y2" s="105"/>
      <c r="Z2" s="105"/>
    </row>
    <row r="3">
      <c r="A3" s="99"/>
      <c r="B3" s="100"/>
      <c r="C3" s="100"/>
      <c r="D3" s="100"/>
      <c r="E3" s="100"/>
      <c r="F3" s="106"/>
      <c r="G3" s="106"/>
      <c r="H3" s="106"/>
      <c r="I3" s="106"/>
      <c r="J3" s="102"/>
      <c r="K3" s="102"/>
      <c r="L3" s="101"/>
      <c r="M3" s="101"/>
      <c r="N3" s="106"/>
      <c r="O3" s="106"/>
      <c r="P3" s="102"/>
      <c r="Q3" s="17"/>
      <c r="R3" s="102"/>
      <c r="S3" s="101"/>
      <c r="T3" s="105"/>
      <c r="U3" s="105"/>
      <c r="V3" s="105"/>
      <c r="W3" s="105"/>
      <c r="X3" s="105"/>
      <c r="Y3" s="105"/>
      <c r="Z3" s="105"/>
    </row>
    <row r="4">
      <c r="A4" s="107">
        <f>COUNTIF(Q6:Q340,"&lt;&gt;0")</f>
        <v>239</v>
      </c>
      <c r="B4" s="108" t="str">
        <f>A2</f>
        <v>Giant Company</v>
      </c>
      <c r="C4" s="108"/>
      <c r="D4" s="108"/>
      <c r="E4" s="108"/>
      <c r="F4" s="109">
        <f t="shared" ref="F4:I4" si="1">SUBTOTAL(9,F6:F479)</f>
        <v>884513.51</v>
      </c>
      <c r="G4" s="109">
        <f t="shared" si="1"/>
        <v>709971.12</v>
      </c>
      <c r="H4" s="110">
        <f t="shared" si="1"/>
        <v>631288</v>
      </c>
      <c r="I4" s="110">
        <f t="shared" si="1"/>
        <v>181682</v>
      </c>
      <c r="J4" s="111">
        <f>IFERROR(I4/H4,"")</f>
        <v>0.2877957446</v>
      </c>
      <c r="K4" s="112">
        <f>IFERROR((1-G4/F4),"")</f>
        <v>0.1973315139</v>
      </c>
      <c r="L4" s="113"/>
      <c r="M4" s="113"/>
      <c r="N4" s="109">
        <f t="shared" ref="N4:O4" si="2">SUBTOTAL(9,N6:N479)</f>
        <v>2680810.045</v>
      </c>
      <c r="O4" s="109">
        <f t="shared" si="2"/>
        <v>1049265.52</v>
      </c>
      <c r="P4" s="112">
        <f>IFERROR((N4-O4)/N4,"")</f>
        <v>0.6086013174</v>
      </c>
      <c r="Q4" s="110">
        <f>SUBTOTAL(9,Q6:Q479)</f>
        <v>635222</v>
      </c>
      <c r="R4" s="112">
        <f>IFERROR(H4/Q4,"")</f>
        <v>0.9938068896</v>
      </c>
      <c r="S4" s="114">
        <f>IFERROR(G4/I4,"")</f>
        <v>3.907768078</v>
      </c>
      <c r="T4" s="105"/>
      <c r="U4" s="105"/>
      <c r="V4" s="105"/>
      <c r="W4" s="105"/>
      <c r="X4" s="105"/>
      <c r="Y4" s="105"/>
      <c r="Z4" s="105"/>
    </row>
    <row r="5" ht="39.75" customHeight="1">
      <c r="A5" s="115" t="s">
        <v>59</v>
      </c>
      <c r="B5" s="115" t="s">
        <v>60</v>
      </c>
      <c r="C5" s="115" t="s">
        <v>42</v>
      </c>
      <c r="D5" s="115" t="s">
        <v>61</v>
      </c>
      <c r="E5" s="115" t="s">
        <v>62</v>
      </c>
      <c r="F5" s="116" t="s">
        <v>63</v>
      </c>
      <c r="G5" s="116" t="s">
        <v>64</v>
      </c>
      <c r="H5" s="117" t="s">
        <v>7</v>
      </c>
      <c r="I5" s="117" t="s">
        <v>65</v>
      </c>
      <c r="J5" s="118" t="s">
        <v>66</v>
      </c>
      <c r="K5" s="119" t="s">
        <v>28</v>
      </c>
      <c r="L5" s="120" t="s">
        <v>67</v>
      </c>
      <c r="M5" s="120" t="s">
        <v>68</v>
      </c>
      <c r="N5" s="120" t="s">
        <v>11</v>
      </c>
      <c r="O5" s="121" t="s">
        <v>12</v>
      </c>
      <c r="P5" s="119" t="s">
        <v>69</v>
      </c>
      <c r="Q5" s="122" t="s">
        <v>14</v>
      </c>
      <c r="R5" s="119" t="s">
        <v>15</v>
      </c>
      <c r="S5" s="120" t="s">
        <v>10</v>
      </c>
      <c r="T5" s="115" t="s">
        <v>70</v>
      </c>
      <c r="U5" s="123"/>
      <c r="V5" s="123"/>
      <c r="W5" s="123"/>
      <c r="X5" s="123"/>
      <c r="Y5" s="123"/>
      <c r="Z5" s="123"/>
    </row>
    <row r="6">
      <c r="A6" s="124" t="s">
        <v>71</v>
      </c>
      <c r="B6" s="17" t="s">
        <v>72</v>
      </c>
      <c r="C6" s="17" t="s">
        <v>47</v>
      </c>
      <c r="D6" s="17" t="s">
        <v>73</v>
      </c>
      <c r="E6" s="17" t="s">
        <v>74</v>
      </c>
      <c r="F6" s="106">
        <v>6917.769999999998</v>
      </c>
      <c r="G6" s="106">
        <v>5707.269999999999</v>
      </c>
      <c r="H6" s="17">
        <v>1848.0</v>
      </c>
      <c r="I6" s="17">
        <v>923.0</v>
      </c>
      <c r="J6" s="125">
        <v>0.49945887445887444</v>
      </c>
      <c r="K6" s="125">
        <v>0.17498413506086496</v>
      </c>
      <c r="L6" s="101">
        <v>5.99</v>
      </c>
      <c r="M6" s="101">
        <v>2.89</v>
      </c>
      <c r="N6" s="126">
        <v>13850.529750812562</v>
      </c>
      <c r="O6" s="126">
        <v>5340.72</v>
      </c>
      <c r="P6" s="125">
        <v>0.5175292153589316</v>
      </c>
      <c r="Q6" s="17">
        <v>1872.0</v>
      </c>
      <c r="R6" s="102">
        <v>0.9871794871794872</v>
      </c>
      <c r="S6" s="101">
        <v>6.183391115926326</v>
      </c>
      <c r="T6" s="17" t="s">
        <v>75</v>
      </c>
      <c r="U6" s="105"/>
      <c r="V6" s="105"/>
      <c r="W6" s="105"/>
      <c r="X6" s="105"/>
      <c r="Y6" s="105"/>
      <c r="Z6" s="105"/>
    </row>
    <row r="7">
      <c r="A7" s="124" t="s">
        <v>76</v>
      </c>
      <c r="B7" s="17" t="s">
        <v>77</v>
      </c>
      <c r="C7" s="17" t="s">
        <v>47</v>
      </c>
      <c r="D7" s="17" t="s">
        <v>78</v>
      </c>
      <c r="E7" s="17" t="s">
        <v>74</v>
      </c>
      <c r="F7" s="106">
        <v>1506.430000000004</v>
      </c>
      <c r="G7" s="106">
        <v>1254.4300000000003</v>
      </c>
      <c r="H7" s="17">
        <v>1020.0</v>
      </c>
      <c r="I7" s="17">
        <v>757.0</v>
      </c>
      <c r="J7" s="125">
        <v>0.7421568627450981</v>
      </c>
      <c r="K7" s="125">
        <v>0.16728291390904526</v>
      </c>
      <c r="L7" s="101">
        <v>1.49</v>
      </c>
      <c r="M7" s="101">
        <v>0.75</v>
      </c>
      <c r="N7" s="126">
        <v>2029.8000000000052</v>
      </c>
      <c r="O7" s="126">
        <v>765.0</v>
      </c>
      <c r="P7" s="125">
        <v>0.4966442953020134</v>
      </c>
      <c r="Q7" s="17">
        <v>1020.0</v>
      </c>
      <c r="R7" s="102">
        <v>1.0</v>
      </c>
      <c r="S7" s="101">
        <v>1.6571070013210043</v>
      </c>
      <c r="T7" s="17" t="s">
        <v>79</v>
      </c>
      <c r="U7" s="105"/>
      <c r="V7" s="105"/>
      <c r="W7" s="105"/>
      <c r="X7" s="105"/>
      <c r="Y7" s="105"/>
      <c r="Z7" s="105"/>
    </row>
    <row r="8">
      <c r="A8" s="124" t="s">
        <v>80</v>
      </c>
      <c r="B8" s="17" t="s">
        <v>81</v>
      </c>
      <c r="C8" s="17" t="s">
        <v>47</v>
      </c>
      <c r="D8" s="17" t="s">
        <v>78</v>
      </c>
      <c r="E8" s="17" t="s">
        <v>74</v>
      </c>
      <c r="F8" s="106">
        <v>1058.6800000000017</v>
      </c>
      <c r="G8" s="106">
        <v>873.4799999999998</v>
      </c>
      <c r="H8" s="17">
        <v>1020.0</v>
      </c>
      <c r="I8" s="17">
        <v>532.0</v>
      </c>
      <c r="J8" s="125">
        <v>0.5215686274509804</v>
      </c>
      <c r="K8" s="125">
        <v>0.17493482449843345</v>
      </c>
      <c r="L8" s="101">
        <v>1.49</v>
      </c>
      <c r="M8" s="101">
        <v>0.75</v>
      </c>
      <c r="N8" s="126">
        <v>2029.8000000000031</v>
      </c>
      <c r="O8" s="126">
        <v>765.0</v>
      </c>
      <c r="P8" s="125">
        <v>0.4966442953020134</v>
      </c>
      <c r="Q8" s="17">
        <v>1020.0</v>
      </c>
      <c r="R8" s="102">
        <v>1.0</v>
      </c>
      <c r="S8" s="101">
        <v>1.64187969924812</v>
      </c>
      <c r="T8" s="17" t="s">
        <v>79</v>
      </c>
      <c r="U8" s="105"/>
      <c r="V8" s="105"/>
      <c r="W8" s="105"/>
      <c r="X8" s="105"/>
      <c r="Y8" s="105"/>
      <c r="Z8" s="105"/>
    </row>
    <row r="9">
      <c r="A9" s="124" t="s">
        <v>82</v>
      </c>
      <c r="B9" s="17" t="s">
        <v>83</v>
      </c>
      <c r="C9" s="17" t="s">
        <v>47</v>
      </c>
      <c r="D9" s="17" t="s">
        <v>78</v>
      </c>
      <c r="E9" s="17" t="s">
        <v>74</v>
      </c>
      <c r="F9" s="106">
        <v>6218.539999999996</v>
      </c>
      <c r="G9" s="106">
        <v>5100.539999999997</v>
      </c>
      <c r="H9" s="17">
        <v>2736.0</v>
      </c>
      <c r="I9" s="17">
        <v>1246.0</v>
      </c>
      <c r="J9" s="125">
        <v>0.4554093567251462</v>
      </c>
      <c r="K9" s="125">
        <v>0.1797849656028585</v>
      </c>
      <c r="L9" s="101">
        <v>3.49</v>
      </c>
      <c r="M9" s="101">
        <v>1.81</v>
      </c>
      <c r="N9" s="126">
        <v>13654.835826645258</v>
      </c>
      <c r="O9" s="126">
        <v>4952.16</v>
      </c>
      <c r="P9" s="125">
        <v>0.48137535816618915</v>
      </c>
      <c r="Q9" s="17">
        <v>2700.0</v>
      </c>
      <c r="R9" s="102">
        <v>1.0133333333333334</v>
      </c>
      <c r="S9" s="101">
        <v>4.093531300160511</v>
      </c>
      <c r="T9" s="17" t="s">
        <v>79</v>
      </c>
      <c r="U9" s="105"/>
      <c r="V9" s="105"/>
      <c r="W9" s="105"/>
      <c r="X9" s="105"/>
      <c r="Y9" s="105"/>
      <c r="Z9" s="105"/>
    </row>
    <row r="10">
      <c r="A10" s="124" t="s">
        <v>84</v>
      </c>
      <c r="B10" s="17" t="s">
        <v>85</v>
      </c>
      <c r="C10" s="17" t="s">
        <v>47</v>
      </c>
      <c r="D10" s="17" t="s">
        <v>78</v>
      </c>
      <c r="E10" s="17" t="s">
        <v>74</v>
      </c>
      <c r="F10" s="106">
        <v>3218.549999999999</v>
      </c>
      <c r="G10" s="106">
        <v>2596.2000000000003</v>
      </c>
      <c r="H10" s="17">
        <v>2736.0</v>
      </c>
      <c r="I10" s="17">
        <v>645.0</v>
      </c>
      <c r="J10" s="125">
        <v>0.23574561403508773</v>
      </c>
      <c r="K10" s="125">
        <v>0.19336347112830277</v>
      </c>
      <c r="L10" s="101">
        <v>3.49</v>
      </c>
      <c r="M10" s="101">
        <v>1.81</v>
      </c>
      <c r="N10" s="126">
        <v>13652.639999999996</v>
      </c>
      <c r="O10" s="126">
        <v>4952.16</v>
      </c>
      <c r="P10" s="125">
        <v>0.48137535816618915</v>
      </c>
      <c r="Q10" s="17">
        <v>2700.0</v>
      </c>
      <c r="R10" s="102">
        <v>1.0133333333333334</v>
      </c>
      <c r="S10" s="101">
        <v>4.025116279069768</v>
      </c>
      <c r="T10" s="17" t="s">
        <v>79</v>
      </c>
      <c r="U10" s="105"/>
      <c r="V10" s="105"/>
      <c r="W10" s="105"/>
      <c r="X10" s="105"/>
      <c r="Y10" s="105"/>
      <c r="Z10" s="105"/>
    </row>
    <row r="11">
      <c r="A11" s="124" t="s">
        <v>86</v>
      </c>
      <c r="B11" s="17" t="s">
        <v>87</v>
      </c>
      <c r="C11" s="17" t="s">
        <v>48</v>
      </c>
      <c r="D11" s="17" t="s">
        <v>88</v>
      </c>
      <c r="E11" s="17" t="s">
        <v>74</v>
      </c>
      <c r="F11" s="106">
        <v>6200.939999999994</v>
      </c>
      <c r="G11" s="106">
        <v>5044.540000000001</v>
      </c>
      <c r="H11" s="17">
        <v>3198.0</v>
      </c>
      <c r="I11" s="17">
        <v>886.0</v>
      </c>
      <c r="J11" s="125">
        <v>0.2770481550969356</v>
      </c>
      <c r="K11" s="125">
        <v>0.18648785506713406</v>
      </c>
      <c r="L11" s="101">
        <v>6.49</v>
      </c>
      <c r="M11" s="101">
        <v>3.21</v>
      </c>
      <c r="N11" s="126">
        <v>22382.17395033858</v>
      </c>
      <c r="O11" s="126">
        <v>10265.58</v>
      </c>
      <c r="P11" s="125">
        <v>0.5053929121725732</v>
      </c>
      <c r="Q11" s="17">
        <v>3138.0</v>
      </c>
      <c r="R11" s="102">
        <v>1.0191204588910134</v>
      </c>
      <c r="S11" s="101">
        <v>5.693611738148985</v>
      </c>
      <c r="T11" s="17" t="s">
        <v>89</v>
      </c>
      <c r="U11" s="105"/>
      <c r="V11" s="105"/>
      <c r="W11" s="105"/>
      <c r="X11" s="105"/>
      <c r="Y11" s="105"/>
      <c r="Z11" s="105"/>
    </row>
    <row r="12">
      <c r="A12" s="124" t="s">
        <v>90</v>
      </c>
      <c r="B12" s="17" t="s">
        <v>91</v>
      </c>
      <c r="C12" s="17" t="s">
        <v>48</v>
      </c>
      <c r="D12" s="17" t="s">
        <v>88</v>
      </c>
      <c r="E12" s="17" t="s">
        <v>74</v>
      </c>
      <c r="F12" s="106">
        <v>1209.9800000000007</v>
      </c>
      <c r="G12" s="106">
        <v>984.3800000000001</v>
      </c>
      <c r="H12" s="17">
        <v>1056.0</v>
      </c>
      <c r="I12" s="17">
        <v>202.0</v>
      </c>
      <c r="J12" s="125">
        <v>0.19128787878787878</v>
      </c>
      <c r="K12" s="125">
        <v>0.1864493627993855</v>
      </c>
      <c r="L12" s="101">
        <v>3.99</v>
      </c>
      <c r="M12" s="101">
        <v>2.01</v>
      </c>
      <c r="N12" s="126">
        <v>6325.440000000004</v>
      </c>
      <c r="O12" s="126">
        <v>2122.56</v>
      </c>
      <c r="P12" s="125">
        <v>0.4962406015037595</v>
      </c>
      <c r="Q12" s="17">
        <v>1056.0</v>
      </c>
      <c r="R12" s="102">
        <v>1.0</v>
      </c>
      <c r="S12" s="101">
        <v>4.873168316831683</v>
      </c>
      <c r="T12" s="17" t="s">
        <v>92</v>
      </c>
      <c r="U12" s="105"/>
      <c r="V12" s="105"/>
      <c r="W12" s="105"/>
      <c r="X12" s="105"/>
      <c r="Y12" s="105"/>
      <c r="Z12" s="105"/>
    </row>
    <row r="13">
      <c r="A13" s="124" t="s">
        <v>93</v>
      </c>
      <c r="B13" s="17" t="s">
        <v>94</v>
      </c>
      <c r="C13" s="17" t="s">
        <v>48</v>
      </c>
      <c r="D13" s="17" t="s">
        <v>88</v>
      </c>
      <c r="E13" s="17" t="s">
        <v>74</v>
      </c>
      <c r="F13" s="106">
        <v>4135.469999999998</v>
      </c>
      <c r="G13" s="106">
        <v>3434.67</v>
      </c>
      <c r="H13" s="17">
        <v>2748.0</v>
      </c>
      <c r="I13" s="17">
        <v>1383.0</v>
      </c>
      <c r="J13" s="125">
        <v>0.5032751091703057</v>
      </c>
      <c r="K13" s="125">
        <v>0.16946078680295074</v>
      </c>
      <c r="L13" s="101">
        <v>2.49</v>
      </c>
      <c r="M13" s="101">
        <v>1.17</v>
      </c>
      <c r="N13" s="126">
        <v>8217.116095444682</v>
      </c>
      <c r="O13" s="126">
        <v>3215.16</v>
      </c>
      <c r="P13" s="125">
        <v>0.5301204819277109</v>
      </c>
      <c r="Q13" s="17">
        <v>2748.0</v>
      </c>
      <c r="R13" s="102">
        <v>1.0</v>
      </c>
      <c r="S13" s="101">
        <v>2.4834924078091105</v>
      </c>
      <c r="T13" s="17" t="s">
        <v>95</v>
      </c>
      <c r="U13" s="105"/>
      <c r="V13" s="105"/>
      <c r="W13" s="105"/>
      <c r="X13" s="105"/>
      <c r="Y13" s="105"/>
      <c r="Z13" s="105"/>
    </row>
    <row r="14">
      <c r="A14" s="124" t="s">
        <v>96</v>
      </c>
      <c r="B14" s="17" t="s">
        <v>97</v>
      </c>
      <c r="C14" s="17" t="s">
        <v>48</v>
      </c>
      <c r="D14" s="17" t="s">
        <v>88</v>
      </c>
      <c r="E14" s="17" t="s">
        <v>74</v>
      </c>
      <c r="F14" s="106">
        <v>4221.78</v>
      </c>
      <c r="G14" s="106">
        <v>3433.2800000000007</v>
      </c>
      <c r="H14" s="17">
        <v>3300.0</v>
      </c>
      <c r="I14" s="17">
        <v>1699.0</v>
      </c>
      <c r="J14" s="125">
        <v>0.5148484848484849</v>
      </c>
      <c r="K14" s="125">
        <v>0.18676956165408887</v>
      </c>
      <c r="L14" s="101">
        <v>2.49</v>
      </c>
      <c r="M14" s="101">
        <v>1.0</v>
      </c>
      <c r="N14" s="126">
        <v>8200.043555032371</v>
      </c>
      <c r="O14" s="126">
        <v>3300.0</v>
      </c>
      <c r="P14" s="125">
        <v>0.5983935742971888</v>
      </c>
      <c r="Q14" s="17">
        <v>3264.0</v>
      </c>
      <c r="R14" s="102">
        <v>1.0110294117647058</v>
      </c>
      <c r="S14" s="101">
        <v>2.020765155974103</v>
      </c>
      <c r="T14" s="17" t="s">
        <v>92</v>
      </c>
      <c r="U14" s="105"/>
      <c r="V14" s="105"/>
      <c r="W14" s="105"/>
      <c r="X14" s="105"/>
      <c r="Y14" s="105"/>
      <c r="Z14" s="105"/>
    </row>
    <row r="15">
      <c r="A15" s="124" t="s">
        <v>98</v>
      </c>
      <c r="B15" s="17" t="s">
        <v>99</v>
      </c>
      <c r="C15" s="17" t="s">
        <v>48</v>
      </c>
      <c r="D15" s="17" t="s">
        <v>88</v>
      </c>
      <c r="E15" s="17" t="s">
        <v>74</v>
      </c>
      <c r="F15" s="106">
        <v>2987.0099999999993</v>
      </c>
      <c r="G15" s="106">
        <v>2435.01</v>
      </c>
      <c r="H15" s="17">
        <v>3324.0</v>
      </c>
      <c r="I15" s="17">
        <v>999.0</v>
      </c>
      <c r="J15" s="125">
        <v>0.30054151624548736</v>
      </c>
      <c r="K15" s="125">
        <v>0.18480018480018456</v>
      </c>
      <c r="L15" s="101">
        <v>2.49</v>
      </c>
      <c r="M15" s="101">
        <v>1.05</v>
      </c>
      <c r="N15" s="126">
        <v>9938.759999999998</v>
      </c>
      <c r="O15" s="126">
        <v>3490.2000000000003</v>
      </c>
      <c r="P15" s="125">
        <v>0.5783132530120482</v>
      </c>
      <c r="Q15" s="17">
        <v>3324.0</v>
      </c>
      <c r="R15" s="102">
        <v>1.0</v>
      </c>
      <c r="S15" s="101">
        <v>2.4374474474474477</v>
      </c>
      <c r="T15" s="17" t="s">
        <v>92</v>
      </c>
      <c r="U15" s="105"/>
      <c r="V15" s="105"/>
      <c r="W15" s="105"/>
      <c r="X15" s="105"/>
      <c r="Y15" s="105"/>
      <c r="Z15" s="105"/>
    </row>
    <row r="16">
      <c r="A16" s="124" t="s">
        <v>100</v>
      </c>
      <c r="B16" s="17" t="s">
        <v>101</v>
      </c>
      <c r="C16" s="17" t="s">
        <v>48</v>
      </c>
      <c r="D16" s="17" t="s">
        <v>88</v>
      </c>
      <c r="E16" s="17" t="s">
        <v>74</v>
      </c>
      <c r="F16" s="106">
        <v>7466.850000000004</v>
      </c>
      <c r="G16" s="106">
        <v>6063.349999999994</v>
      </c>
      <c r="H16" s="17">
        <v>5004.0</v>
      </c>
      <c r="I16" s="17">
        <v>2141.0</v>
      </c>
      <c r="J16" s="125">
        <v>0.42785771382893684</v>
      </c>
      <c r="K16" s="125">
        <v>0.18796413480919116</v>
      </c>
      <c r="L16" s="101">
        <v>2.99</v>
      </c>
      <c r="M16" s="101">
        <v>1.32</v>
      </c>
      <c r="N16" s="126">
        <v>17451.712937879507</v>
      </c>
      <c r="O16" s="126">
        <v>6605.280000000001</v>
      </c>
      <c r="P16" s="125">
        <v>0.5585284280936454</v>
      </c>
      <c r="Q16" s="17">
        <v>4968.0</v>
      </c>
      <c r="R16" s="102">
        <v>1.0072463768115942</v>
      </c>
      <c r="S16" s="101">
        <v>2.832017748715551</v>
      </c>
      <c r="T16" s="17" t="s">
        <v>92</v>
      </c>
      <c r="U16" s="105"/>
      <c r="V16" s="105"/>
      <c r="W16" s="105"/>
      <c r="X16" s="105"/>
      <c r="Y16" s="105"/>
      <c r="Z16" s="105"/>
    </row>
    <row r="17">
      <c r="A17" s="124" t="s">
        <v>102</v>
      </c>
      <c r="B17" s="17" t="s">
        <v>103</v>
      </c>
      <c r="C17" s="17" t="s">
        <v>48</v>
      </c>
      <c r="D17" s="17" t="s">
        <v>88</v>
      </c>
      <c r="E17" s="17" t="s">
        <v>74</v>
      </c>
      <c r="F17" s="106">
        <v>2624.7400000000007</v>
      </c>
      <c r="G17" s="106">
        <v>2138.740000000002</v>
      </c>
      <c r="H17" s="17">
        <v>1164.0</v>
      </c>
      <c r="I17" s="17">
        <v>526.0</v>
      </c>
      <c r="J17" s="125">
        <v>0.4518900343642612</v>
      </c>
      <c r="K17" s="125">
        <v>0.18516119691855137</v>
      </c>
      <c r="L17" s="101">
        <v>3.49</v>
      </c>
      <c r="M17" s="101">
        <v>1.83</v>
      </c>
      <c r="N17" s="126">
        <v>5808.3600000000015</v>
      </c>
      <c r="O17" s="126">
        <v>2130.12</v>
      </c>
      <c r="P17" s="125">
        <v>0.47564469914040114</v>
      </c>
      <c r="Q17" s="17">
        <v>1164.0</v>
      </c>
      <c r="R17" s="102">
        <v>1.0</v>
      </c>
      <c r="S17" s="101">
        <v>4.06604562737643</v>
      </c>
      <c r="T17" s="17" t="s">
        <v>92</v>
      </c>
      <c r="U17" s="105"/>
      <c r="V17" s="105"/>
      <c r="W17" s="105"/>
      <c r="X17" s="105"/>
      <c r="Y17" s="105"/>
      <c r="Z17" s="105"/>
    </row>
    <row r="18">
      <c r="A18" s="124" t="s">
        <v>104</v>
      </c>
      <c r="B18" s="17" t="s">
        <v>105</v>
      </c>
      <c r="C18" s="17" t="s">
        <v>48</v>
      </c>
      <c r="D18" s="17" t="s">
        <v>106</v>
      </c>
      <c r="E18" s="17" t="s">
        <v>74</v>
      </c>
      <c r="F18" s="106">
        <v>5897.139999999997</v>
      </c>
      <c r="G18" s="106">
        <v>4829.139999999998</v>
      </c>
      <c r="H18" s="17">
        <v>2736.0</v>
      </c>
      <c r="I18" s="17">
        <v>986.0</v>
      </c>
      <c r="J18" s="125">
        <v>0.3603801169590643</v>
      </c>
      <c r="K18" s="125">
        <v>0.1811047389073347</v>
      </c>
      <c r="L18" s="101">
        <v>5.49</v>
      </c>
      <c r="M18" s="101">
        <v>2.57</v>
      </c>
      <c r="N18" s="126">
        <v>16363.666369168348</v>
      </c>
      <c r="O18" s="126">
        <v>7031.5199999999995</v>
      </c>
      <c r="P18" s="125">
        <v>0.5318761384335156</v>
      </c>
      <c r="Q18" s="17">
        <v>2736.0</v>
      </c>
      <c r="R18" s="102">
        <v>1.0</v>
      </c>
      <c r="S18" s="101">
        <v>4.897707910750505</v>
      </c>
      <c r="T18" s="17" t="s">
        <v>95</v>
      </c>
      <c r="U18" s="105"/>
      <c r="V18" s="105"/>
      <c r="W18" s="105"/>
      <c r="X18" s="105"/>
      <c r="Y18" s="105"/>
      <c r="Z18" s="105"/>
    </row>
    <row r="19">
      <c r="A19" s="124" t="s">
        <v>107</v>
      </c>
      <c r="B19" s="17" t="s">
        <v>108</v>
      </c>
      <c r="C19" s="17" t="s">
        <v>48</v>
      </c>
      <c r="D19" s="17" t="s">
        <v>109</v>
      </c>
      <c r="E19" s="17" t="s">
        <v>74</v>
      </c>
      <c r="F19" s="106">
        <v>8864.829999999998</v>
      </c>
      <c r="G19" s="106">
        <v>7503.129999999996</v>
      </c>
      <c r="H19" s="17">
        <v>1824.0</v>
      </c>
      <c r="I19" s="17">
        <v>1045.0</v>
      </c>
      <c r="J19" s="125">
        <v>0.5729166666666666</v>
      </c>
      <c r="K19" s="125">
        <v>0.15360700656414195</v>
      </c>
      <c r="L19" s="101">
        <v>7.49</v>
      </c>
      <c r="M19" s="101">
        <v>3.47</v>
      </c>
      <c r="N19" s="126">
        <v>15473.157818181817</v>
      </c>
      <c r="O19" s="126">
        <v>6329.280000000001</v>
      </c>
      <c r="P19" s="125">
        <v>0.5367156208277702</v>
      </c>
      <c r="Q19" s="17">
        <v>1824.0</v>
      </c>
      <c r="R19" s="102">
        <v>1.0</v>
      </c>
      <c r="S19" s="101">
        <v>7.180028708133967</v>
      </c>
      <c r="T19" s="17" t="s">
        <v>95</v>
      </c>
      <c r="U19" s="105"/>
      <c r="V19" s="105"/>
      <c r="W19" s="105"/>
      <c r="X19" s="105"/>
      <c r="Y19" s="105"/>
      <c r="Z19" s="105"/>
    </row>
    <row r="20">
      <c r="A20" s="124" t="s">
        <v>110</v>
      </c>
      <c r="B20" s="17" t="s">
        <v>111</v>
      </c>
      <c r="C20" s="17" t="s">
        <v>48</v>
      </c>
      <c r="D20" s="17" t="s">
        <v>112</v>
      </c>
      <c r="E20" s="17" t="s">
        <v>74</v>
      </c>
      <c r="F20" s="106">
        <v>2280.3800000000015</v>
      </c>
      <c r="G20" s="106">
        <v>1844.9799999999996</v>
      </c>
      <c r="H20" s="17">
        <v>2424.0</v>
      </c>
      <c r="I20" s="17">
        <v>652.0</v>
      </c>
      <c r="J20" s="125">
        <v>0.26897689768976896</v>
      </c>
      <c r="K20" s="125">
        <v>0.19093309009901926</v>
      </c>
      <c r="L20" s="101">
        <v>2.49</v>
      </c>
      <c r="M20" s="101">
        <v>1.29</v>
      </c>
      <c r="N20" s="126">
        <v>8477.977177914116</v>
      </c>
      <c r="O20" s="126">
        <v>3126.96</v>
      </c>
      <c r="P20" s="125">
        <v>0.48192771084337355</v>
      </c>
      <c r="Q20" s="17">
        <v>2376.0</v>
      </c>
      <c r="R20" s="102">
        <v>1.02020202020202</v>
      </c>
      <c r="S20" s="101">
        <v>2.8297239263803675</v>
      </c>
      <c r="T20" s="17" t="s">
        <v>113</v>
      </c>
      <c r="U20" s="105"/>
      <c r="V20" s="105"/>
      <c r="W20" s="105"/>
      <c r="X20" s="105"/>
      <c r="Y20" s="105"/>
      <c r="Z20" s="105"/>
    </row>
    <row r="21" ht="15.75" customHeight="1">
      <c r="A21" s="124" t="s">
        <v>114</v>
      </c>
      <c r="B21" s="17" t="s">
        <v>115</v>
      </c>
      <c r="C21" s="17" t="s">
        <v>51</v>
      </c>
      <c r="D21" s="17" t="s">
        <v>116</v>
      </c>
      <c r="E21" s="17" t="s">
        <v>74</v>
      </c>
      <c r="F21" s="106">
        <v>7118.879999999997</v>
      </c>
      <c r="G21" s="106">
        <v>5828.879999999998</v>
      </c>
      <c r="H21" s="17">
        <v>1692.0</v>
      </c>
      <c r="I21" s="17">
        <v>712.0</v>
      </c>
      <c r="J21" s="125">
        <v>0.42080378250591016</v>
      </c>
      <c r="K21" s="125">
        <v>0.18120827995415</v>
      </c>
      <c r="L21" s="101">
        <v>7.99</v>
      </c>
      <c r="M21" s="101">
        <v>4.19</v>
      </c>
      <c r="N21" s="126">
        <v>16917.338426966286</v>
      </c>
      <c r="O21" s="126">
        <v>7089.4800000000005</v>
      </c>
      <c r="P21" s="125">
        <v>0.47559449311639546</v>
      </c>
      <c r="Q21" s="17">
        <v>1680.0</v>
      </c>
      <c r="R21" s="102">
        <v>1.0071428571428571</v>
      </c>
      <c r="S21" s="101">
        <v>8.186629213483144</v>
      </c>
      <c r="T21" s="17" t="s">
        <v>117</v>
      </c>
      <c r="U21" s="105"/>
      <c r="V21" s="105"/>
      <c r="W21" s="105"/>
      <c r="X21" s="105"/>
      <c r="Y21" s="105"/>
      <c r="Z21" s="105"/>
    </row>
    <row r="22" ht="15.75" customHeight="1">
      <c r="A22" s="124" t="s">
        <v>118</v>
      </c>
      <c r="B22" s="17" t="s">
        <v>119</v>
      </c>
      <c r="C22" s="17" t="s">
        <v>51</v>
      </c>
      <c r="D22" s="17" t="s">
        <v>116</v>
      </c>
      <c r="E22" s="17" t="s">
        <v>74</v>
      </c>
      <c r="F22" s="106">
        <v>4345.649999999999</v>
      </c>
      <c r="G22" s="106">
        <v>3619.649999999999</v>
      </c>
      <c r="H22" s="17">
        <v>900.0</v>
      </c>
      <c r="I22" s="17">
        <v>435.0</v>
      </c>
      <c r="J22" s="125">
        <v>0.48333333333333334</v>
      </c>
      <c r="K22" s="125">
        <v>0.16706361533947733</v>
      </c>
      <c r="L22" s="101">
        <v>7.99</v>
      </c>
      <c r="M22" s="101">
        <v>4.19</v>
      </c>
      <c r="N22" s="126">
        <v>8990.999999999996</v>
      </c>
      <c r="O22" s="126">
        <v>3771.0000000000005</v>
      </c>
      <c r="P22" s="125">
        <v>0.47559449311639546</v>
      </c>
      <c r="Q22" s="17">
        <v>900.0</v>
      </c>
      <c r="R22" s="102">
        <v>1.0</v>
      </c>
      <c r="S22" s="101">
        <v>8.321034482758618</v>
      </c>
      <c r="T22" s="17" t="s">
        <v>117</v>
      </c>
      <c r="U22" s="105"/>
      <c r="V22" s="105"/>
      <c r="W22" s="105"/>
      <c r="X22" s="105"/>
      <c r="Y22" s="105"/>
      <c r="Z22" s="105"/>
    </row>
    <row r="23" ht="15.75" customHeight="1">
      <c r="A23" s="124" t="s">
        <v>120</v>
      </c>
      <c r="B23" s="17" t="s">
        <v>121</v>
      </c>
      <c r="C23" s="17" t="s">
        <v>51</v>
      </c>
      <c r="D23" s="17" t="s">
        <v>116</v>
      </c>
      <c r="E23" s="17" t="s">
        <v>74</v>
      </c>
      <c r="F23" s="106">
        <v>5940.089999999996</v>
      </c>
      <c r="G23" s="106">
        <v>4842.289999999998</v>
      </c>
      <c r="H23" s="17">
        <v>1752.0</v>
      </c>
      <c r="I23" s="17">
        <v>541.0</v>
      </c>
      <c r="J23" s="125">
        <v>0.3087899543378995</v>
      </c>
      <c r="K23" s="125">
        <v>0.18481201463277463</v>
      </c>
      <c r="L23" s="101">
        <v>7.99</v>
      </c>
      <c r="M23" s="101">
        <v>4.22</v>
      </c>
      <c r="N23" s="126">
        <v>19236.668539741204</v>
      </c>
      <c r="O23" s="126">
        <v>7393.44</v>
      </c>
      <c r="P23" s="125">
        <v>0.47183979974968715</v>
      </c>
      <c r="Q23" s="17">
        <v>1752.0</v>
      </c>
      <c r="R23" s="102">
        <v>1.0</v>
      </c>
      <c r="S23" s="101">
        <v>8.950628465804064</v>
      </c>
      <c r="T23" s="17" t="s">
        <v>117</v>
      </c>
      <c r="U23" s="105"/>
      <c r="V23" s="105"/>
      <c r="W23" s="105"/>
      <c r="X23" s="105"/>
      <c r="Y23" s="105"/>
      <c r="Z23" s="105"/>
    </row>
    <row r="24" ht="15.75" customHeight="1">
      <c r="A24" s="124" t="s">
        <v>122</v>
      </c>
      <c r="B24" s="17" t="s">
        <v>123</v>
      </c>
      <c r="C24" s="17" t="s">
        <v>48</v>
      </c>
      <c r="D24" s="17" t="s">
        <v>124</v>
      </c>
      <c r="E24" s="17" t="s">
        <v>74</v>
      </c>
      <c r="F24" s="106">
        <v>26.97</v>
      </c>
      <c r="G24" s="106">
        <v>26.97</v>
      </c>
      <c r="H24" s="17">
        <v>0.0</v>
      </c>
      <c r="I24" s="17">
        <v>3.0</v>
      </c>
      <c r="J24" s="125" t="s">
        <v>322</v>
      </c>
      <c r="K24" s="125">
        <v>0.0</v>
      </c>
      <c r="L24" s="101">
        <v>11.99</v>
      </c>
      <c r="M24" s="101">
        <v>6.3</v>
      </c>
      <c r="N24" s="126">
        <v>0.0</v>
      </c>
      <c r="O24" s="126">
        <v>0.0</v>
      </c>
      <c r="P24" s="125">
        <v>0.4745621351125939</v>
      </c>
      <c r="Q24" s="17">
        <v>0.0</v>
      </c>
      <c r="R24" s="102" t="s">
        <v>322</v>
      </c>
      <c r="S24" s="101">
        <v>8.99</v>
      </c>
      <c r="T24" s="17" t="s">
        <v>92</v>
      </c>
      <c r="U24" s="105"/>
      <c r="V24" s="105"/>
      <c r="W24" s="105"/>
      <c r="X24" s="105"/>
      <c r="Y24" s="105"/>
      <c r="Z24" s="105"/>
    </row>
    <row r="25" ht="15.75" customHeight="1">
      <c r="A25" s="124" t="s">
        <v>125</v>
      </c>
      <c r="B25" s="17" t="s">
        <v>126</v>
      </c>
      <c r="C25" s="17" t="s">
        <v>47</v>
      </c>
      <c r="D25" s="17" t="s">
        <v>112</v>
      </c>
      <c r="E25" s="17" t="s">
        <v>74</v>
      </c>
      <c r="F25" s="106">
        <v>3111.0999999999967</v>
      </c>
      <c r="G25" s="106">
        <v>2526.1000000000013</v>
      </c>
      <c r="H25" s="17">
        <v>864.0</v>
      </c>
      <c r="I25" s="17">
        <v>240.0</v>
      </c>
      <c r="J25" s="125">
        <v>0.2777777777777778</v>
      </c>
      <c r="K25" s="125">
        <v>0.18803638584423388</v>
      </c>
      <c r="L25" s="101">
        <v>9.99</v>
      </c>
      <c r="M25" s="101">
        <v>5.2</v>
      </c>
      <c r="N25" s="126">
        <v>11199.959999999988</v>
      </c>
      <c r="O25" s="126">
        <v>4492.8</v>
      </c>
      <c r="P25" s="125">
        <v>0.4794794794794795</v>
      </c>
      <c r="Q25" s="17">
        <v>864.0</v>
      </c>
      <c r="R25" s="102">
        <v>1.0</v>
      </c>
      <c r="S25" s="101">
        <v>10.525416666666672</v>
      </c>
      <c r="T25" s="17" t="s">
        <v>127</v>
      </c>
      <c r="U25" s="105"/>
      <c r="V25" s="105"/>
      <c r="W25" s="105"/>
      <c r="X25" s="105"/>
      <c r="Y25" s="105"/>
      <c r="Z25" s="105"/>
    </row>
    <row r="26" ht="15.75" customHeight="1">
      <c r="A26" s="124" t="s">
        <v>128</v>
      </c>
      <c r="B26" s="17" t="s">
        <v>129</v>
      </c>
      <c r="C26" s="17" t="s">
        <v>47</v>
      </c>
      <c r="D26" s="17" t="s">
        <v>112</v>
      </c>
      <c r="E26" s="17" t="s">
        <v>74</v>
      </c>
      <c r="F26" s="106">
        <v>3408.2600000000016</v>
      </c>
      <c r="G26" s="106">
        <v>2777.8600000000015</v>
      </c>
      <c r="H26" s="17">
        <v>1032.0</v>
      </c>
      <c r="I26" s="17">
        <v>854.0</v>
      </c>
      <c r="J26" s="125">
        <v>0.8275193798449613</v>
      </c>
      <c r="K26" s="125">
        <v>0.18496241483924347</v>
      </c>
      <c r="L26" s="101">
        <v>2.99</v>
      </c>
      <c r="M26" s="101">
        <v>1.53</v>
      </c>
      <c r="N26" s="126">
        <v>4118.646744730681</v>
      </c>
      <c r="O26" s="126">
        <v>1578.96</v>
      </c>
      <c r="P26" s="125">
        <v>0.4882943143812709</v>
      </c>
      <c r="Q26" s="17">
        <v>1020.0</v>
      </c>
      <c r="R26" s="102">
        <v>1.011764705882353</v>
      </c>
      <c r="S26" s="101">
        <v>3.2527634660421563</v>
      </c>
      <c r="T26" s="17" t="s">
        <v>127</v>
      </c>
      <c r="U26" s="105"/>
      <c r="V26" s="105"/>
      <c r="W26" s="105"/>
      <c r="X26" s="105"/>
      <c r="Y26" s="105"/>
      <c r="Z26" s="105"/>
    </row>
    <row r="27" ht="15.75" customHeight="1">
      <c r="A27" s="124" t="s">
        <v>130</v>
      </c>
      <c r="B27" s="17" t="s">
        <v>131</v>
      </c>
      <c r="C27" s="17" t="s">
        <v>47</v>
      </c>
      <c r="D27" s="17" t="s">
        <v>116</v>
      </c>
      <c r="E27" s="17" t="s">
        <v>74</v>
      </c>
      <c r="F27" s="106">
        <v>5689.490000000001</v>
      </c>
      <c r="G27" s="106">
        <v>4742.290000000002</v>
      </c>
      <c r="H27" s="17">
        <v>2328.0</v>
      </c>
      <c r="I27" s="17">
        <v>1431.0</v>
      </c>
      <c r="J27" s="125">
        <v>0.6146907216494846</v>
      </c>
      <c r="K27" s="125">
        <v>0.166482408792352</v>
      </c>
      <c r="L27" s="101">
        <v>2.99</v>
      </c>
      <c r="M27" s="101">
        <v>1.53</v>
      </c>
      <c r="N27" s="126">
        <v>9255.857945492664</v>
      </c>
      <c r="O27" s="126">
        <v>3561.84</v>
      </c>
      <c r="P27" s="125">
        <v>0.4882943143812709</v>
      </c>
      <c r="Q27" s="17">
        <v>2304.0</v>
      </c>
      <c r="R27" s="102">
        <v>1.0104166666666667</v>
      </c>
      <c r="S27" s="101">
        <v>3.31396925227114</v>
      </c>
      <c r="T27" s="17" t="s">
        <v>127</v>
      </c>
      <c r="U27" s="105"/>
      <c r="V27" s="105"/>
      <c r="W27" s="105"/>
      <c r="X27" s="105"/>
      <c r="Y27" s="105"/>
      <c r="Z27" s="105"/>
    </row>
    <row r="28" ht="15.75" customHeight="1">
      <c r="A28" s="124" t="s">
        <v>132</v>
      </c>
      <c r="B28" s="17" t="s">
        <v>129</v>
      </c>
      <c r="C28" s="17" t="s">
        <v>47</v>
      </c>
      <c r="D28" s="17" t="s">
        <v>116</v>
      </c>
      <c r="E28" s="17" t="s">
        <v>74</v>
      </c>
      <c r="F28" s="106">
        <v>4866.779999999999</v>
      </c>
      <c r="G28" s="106">
        <v>3985.980000000002</v>
      </c>
      <c r="H28" s="17">
        <v>3348.0</v>
      </c>
      <c r="I28" s="17">
        <v>1222.0</v>
      </c>
      <c r="J28" s="125">
        <v>0.36499402628434885</v>
      </c>
      <c r="K28" s="125">
        <v>0.1809820867185279</v>
      </c>
      <c r="L28" s="101">
        <v>2.99</v>
      </c>
      <c r="M28" s="101">
        <v>1.47</v>
      </c>
      <c r="N28" s="126">
        <v>13333.862062193124</v>
      </c>
      <c r="O28" s="126">
        <v>4921.5599999999995</v>
      </c>
      <c r="P28" s="125">
        <v>0.5083612040133779</v>
      </c>
      <c r="Q28" s="17">
        <v>3312.0</v>
      </c>
      <c r="R28" s="102">
        <v>1.0108695652173914</v>
      </c>
      <c r="S28" s="101">
        <v>3.2618494271685776</v>
      </c>
      <c r="T28" s="17" t="s">
        <v>127</v>
      </c>
      <c r="U28" s="105"/>
      <c r="V28" s="105"/>
      <c r="W28" s="105"/>
      <c r="X28" s="105"/>
      <c r="Y28" s="105"/>
      <c r="Z28" s="105"/>
    </row>
    <row r="29" ht="15.75" customHeight="1">
      <c r="A29" s="124" t="s">
        <v>133</v>
      </c>
      <c r="B29" s="17" t="s">
        <v>134</v>
      </c>
      <c r="C29" s="17" t="s">
        <v>47</v>
      </c>
      <c r="D29" s="17" t="s">
        <v>112</v>
      </c>
      <c r="E29" s="17" t="s">
        <v>74</v>
      </c>
      <c r="F29" s="106">
        <v>53.88000000000001</v>
      </c>
      <c r="G29" s="106">
        <v>53.88000000000001</v>
      </c>
      <c r="H29" s="17">
        <v>0.0</v>
      </c>
      <c r="I29" s="17">
        <v>12.0</v>
      </c>
      <c r="J29" s="125" t="s">
        <v>322</v>
      </c>
      <c r="K29" s="125">
        <v>0.0</v>
      </c>
      <c r="L29" s="101">
        <v>4.49</v>
      </c>
      <c r="M29" s="101">
        <v>2.3</v>
      </c>
      <c r="N29" s="126">
        <v>0.0</v>
      </c>
      <c r="O29" s="126">
        <v>0.0</v>
      </c>
      <c r="P29" s="125">
        <v>0.4877505567928731</v>
      </c>
      <c r="Q29" s="17">
        <v>0.0</v>
      </c>
      <c r="R29" s="102" t="s">
        <v>322</v>
      </c>
      <c r="S29" s="101">
        <v>4.490000000000001</v>
      </c>
      <c r="T29" s="17" t="s">
        <v>127</v>
      </c>
      <c r="U29" s="105"/>
      <c r="V29" s="105"/>
      <c r="W29" s="105"/>
      <c r="X29" s="105"/>
      <c r="Y29" s="105"/>
      <c r="Z29" s="105"/>
    </row>
    <row r="30" ht="15.75" customHeight="1">
      <c r="A30" s="124" t="s">
        <v>135</v>
      </c>
      <c r="B30" s="17" t="s">
        <v>136</v>
      </c>
      <c r="C30" s="17" t="s">
        <v>47</v>
      </c>
      <c r="D30" s="17" t="s">
        <v>112</v>
      </c>
      <c r="E30" s="17" t="s">
        <v>74</v>
      </c>
      <c r="F30" s="106">
        <v>7263.769999999994</v>
      </c>
      <c r="G30" s="106">
        <v>5978.569999999991</v>
      </c>
      <c r="H30" s="17">
        <v>2208.0</v>
      </c>
      <c r="I30" s="17">
        <v>1213.0</v>
      </c>
      <c r="J30" s="125">
        <v>0.5493659420289855</v>
      </c>
      <c r="K30" s="125">
        <v>0.17693291500143926</v>
      </c>
      <c r="L30" s="101">
        <v>4.49</v>
      </c>
      <c r="M30" s="101">
        <v>2.3</v>
      </c>
      <c r="N30" s="126">
        <v>13222.09741137674</v>
      </c>
      <c r="O30" s="126">
        <v>5078.4</v>
      </c>
      <c r="P30" s="125">
        <v>0.4877505567928731</v>
      </c>
      <c r="Q30" s="17">
        <v>2196.0</v>
      </c>
      <c r="R30" s="102">
        <v>1.005464480874317</v>
      </c>
      <c r="S30" s="101">
        <v>4.928746908491336</v>
      </c>
      <c r="T30" s="17" t="s">
        <v>127</v>
      </c>
      <c r="U30" s="105"/>
      <c r="V30" s="105"/>
      <c r="W30" s="105"/>
      <c r="X30" s="105"/>
      <c r="Y30" s="105"/>
      <c r="Z30" s="105"/>
    </row>
    <row r="31" ht="15.75" customHeight="1">
      <c r="A31" s="124" t="s">
        <v>137</v>
      </c>
      <c r="B31" s="17" t="s">
        <v>138</v>
      </c>
      <c r="C31" s="17" t="s">
        <v>47</v>
      </c>
      <c r="D31" s="17" t="s">
        <v>116</v>
      </c>
      <c r="E31" s="17" t="s">
        <v>74</v>
      </c>
      <c r="F31" s="106">
        <v>5578.1799999999985</v>
      </c>
      <c r="G31" s="106">
        <v>4579.779999999999</v>
      </c>
      <c r="H31" s="17">
        <v>2416.0</v>
      </c>
      <c r="I31" s="17">
        <v>932.0</v>
      </c>
      <c r="J31" s="125">
        <v>0.38576158940397354</v>
      </c>
      <c r="K31" s="125">
        <v>0.17898310918615035</v>
      </c>
      <c r="L31" s="101">
        <v>4.49</v>
      </c>
      <c r="M31" s="101">
        <v>2.36</v>
      </c>
      <c r="N31" s="126">
        <v>14460.174763948493</v>
      </c>
      <c r="O31" s="126">
        <v>5701.759999999999</v>
      </c>
      <c r="P31" s="125">
        <v>0.4743875278396437</v>
      </c>
      <c r="Q31" s="17">
        <v>2416.0</v>
      </c>
      <c r="R31" s="102">
        <v>1.0</v>
      </c>
      <c r="S31" s="101">
        <v>4.913927038626608</v>
      </c>
      <c r="T31" s="17" t="s">
        <v>127</v>
      </c>
      <c r="U31" s="105"/>
      <c r="V31" s="105"/>
      <c r="W31" s="105"/>
      <c r="X31" s="105"/>
      <c r="Y31" s="105"/>
      <c r="Z31" s="105"/>
    </row>
    <row r="32" ht="15.75" customHeight="1">
      <c r="A32" s="124" t="s">
        <v>139</v>
      </c>
      <c r="B32" s="17" t="s">
        <v>140</v>
      </c>
      <c r="C32" s="17" t="s">
        <v>47</v>
      </c>
      <c r="D32" s="17" t="s">
        <v>112</v>
      </c>
      <c r="E32" s="17" t="s">
        <v>74</v>
      </c>
      <c r="F32" s="106">
        <v>9881.409999999994</v>
      </c>
      <c r="G32" s="106">
        <v>8125.650000000001</v>
      </c>
      <c r="H32" s="17">
        <v>2220.0</v>
      </c>
      <c r="I32" s="17">
        <v>1414.0</v>
      </c>
      <c r="J32" s="125">
        <v>0.636936936936937</v>
      </c>
      <c r="K32" s="125">
        <v>0.17768314440955235</v>
      </c>
      <c r="L32" s="101">
        <v>5.99</v>
      </c>
      <c r="M32" s="101">
        <v>2.87</v>
      </c>
      <c r="N32" s="126">
        <v>15513.953465346525</v>
      </c>
      <c r="O32" s="126">
        <v>6371.400000000001</v>
      </c>
      <c r="P32" s="125">
        <v>0.5208681135225376</v>
      </c>
      <c r="Q32" s="17">
        <v>2220.0</v>
      </c>
      <c r="R32" s="102">
        <v>1.0</v>
      </c>
      <c r="S32" s="101">
        <v>5.746570014144272</v>
      </c>
      <c r="T32" s="17" t="s">
        <v>127</v>
      </c>
      <c r="U32" s="105"/>
      <c r="V32" s="105"/>
      <c r="W32" s="105"/>
      <c r="X32" s="105"/>
      <c r="Y32" s="105"/>
      <c r="Z32" s="105"/>
    </row>
    <row r="33" ht="15.75" customHeight="1">
      <c r="A33" s="124" t="s">
        <v>141</v>
      </c>
      <c r="B33" s="17" t="s">
        <v>142</v>
      </c>
      <c r="C33" s="17" t="s">
        <v>47</v>
      </c>
      <c r="D33" s="17" t="s">
        <v>112</v>
      </c>
      <c r="E33" s="17" t="s">
        <v>74</v>
      </c>
      <c r="F33" s="106">
        <v>6124.620000000001</v>
      </c>
      <c r="G33" s="106">
        <v>5045.219999999999</v>
      </c>
      <c r="H33" s="17">
        <v>2160.0</v>
      </c>
      <c r="I33" s="17">
        <v>878.0</v>
      </c>
      <c r="J33" s="125">
        <v>0.4064814814814815</v>
      </c>
      <c r="K33" s="125">
        <v>0.17623950547136003</v>
      </c>
      <c r="L33" s="101">
        <v>5.99</v>
      </c>
      <c r="M33" s="101">
        <v>3.05</v>
      </c>
      <c r="N33" s="126">
        <v>15067.40227790433</v>
      </c>
      <c r="O33" s="126">
        <v>6588.0</v>
      </c>
      <c r="P33" s="125">
        <v>0.4908180300500835</v>
      </c>
      <c r="Q33" s="17">
        <v>2160.0</v>
      </c>
      <c r="R33" s="102">
        <v>1.0</v>
      </c>
      <c r="S33" s="101">
        <v>5.746264236902049</v>
      </c>
      <c r="T33" s="17" t="s">
        <v>127</v>
      </c>
      <c r="U33" s="105"/>
      <c r="V33" s="105"/>
      <c r="W33" s="105"/>
      <c r="X33" s="105"/>
      <c r="Y33" s="105"/>
      <c r="Z33" s="105"/>
    </row>
    <row r="34" ht="15.75" customHeight="1">
      <c r="A34" s="124" t="s">
        <v>143</v>
      </c>
      <c r="B34" s="17" t="s">
        <v>144</v>
      </c>
      <c r="C34" s="17" t="s">
        <v>47</v>
      </c>
      <c r="D34" s="17" t="s">
        <v>145</v>
      </c>
      <c r="E34" s="17" t="s">
        <v>74</v>
      </c>
      <c r="F34" s="106">
        <v>2997.5</v>
      </c>
      <c r="G34" s="106">
        <v>2453.000000000002</v>
      </c>
      <c r="H34" s="17">
        <v>714.0</v>
      </c>
      <c r="I34" s="17">
        <v>400.0</v>
      </c>
      <c r="J34" s="125">
        <v>0.5602240896358543</v>
      </c>
      <c r="K34" s="125">
        <v>0.1816513761467884</v>
      </c>
      <c r="L34" s="101">
        <v>5.99</v>
      </c>
      <c r="M34" s="101">
        <v>2.91</v>
      </c>
      <c r="N34" s="126">
        <v>5350.5375</v>
      </c>
      <c r="O34" s="126">
        <v>2077.7400000000002</v>
      </c>
      <c r="P34" s="125">
        <v>0.5141903171953255</v>
      </c>
      <c r="Q34" s="17">
        <v>714.0</v>
      </c>
      <c r="R34" s="102">
        <v>1.0</v>
      </c>
      <c r="S34" s="101">
        <v>6.132500000000005</v>
      </c>
      <c r="T34" s="17" t="s">
        <v>127</v>
      </c>
      <c r="U34" s="105"/>
      <c r="V34" s="105"/>
      <c r="W34" s="105"/>
      <c r="X34" s="105"/>
      <c r="Y34" s="105"/>
      <c r="Z34" s="105"/>
    </row>
    <row r="35" ht="15.75" customHeight="1">
      <c r="A35" s="124" t="s">
        <v>146</v>
      </c>
      <c r="B35" s="17" t="s">
        <v>147</v>
      </c>
      <c r="C35" s="17" t="s">
        <v>47</v>
      </c>
      <c r="D35" s="17" t="s">
        <v>148</v>
      </c>
      <c r="E35" s="17" t="s">
        <v>74</v>
      </c>
      <c r="F35" s="106">
        <v>0.0</v>
      </c>
      <c r="G35" s="106">
        <v>0.0</v>
      </c>
      <c r="H35" s="17">
        <v>0.0</v>
      </c>
      <c r="I35" s="17">
        <v>0.0</v>
      </c>
      <c r="J35" s="125" t="s">
        <v>322</v>
      </c>
      <c r="K35" s="125" t="s">
        <v>322</v>
      </c>
      <c r="L35" s="101">
        <v>5.99</v>
      </c>
      <c r="M35" s="101">
        <v>2.96</v>
      </c>
      <c r="N35" s="126" t="s">
        <v>322</v>
      </c>
      <c r="O35" s="126">
        <v>0.0</v>
      </c>
      <c r="P35" s="125">
        <v>0.5058430717863105</v>
      </c>
      <c r="Q35" s="17">
        <v>0.0</v>
      </c>
      <c r="R35" s="102" t="s">
        <v>322</v>
      </c>
      <c r="S35" s="101" t="s">
        <v>322</v>
      </c>
      <c r="T35" s="17" t="s">
        <v>127</v>
      </c>
      <c r="U35" s="105"/>
      <c r="V35" s="105"/>
      <c r="W35" s="105"/>
      <c r="X35" s="105"/>
      <c r="Y35" s="105"/>
      <c r="Z35" s="105"/>
    </row>
    <row r="36" ht="15.75" customHeight="1">
      <c r="A36" s="124" t="s">
        <v>149</v>
      </c>
      <c r="B36" s="17" t="s">
        <v>150</v>
      </c>
      <c r="C36" s="17" t="s">
        <v>47</v>
      </c>
      <c r="D36" s="17" t="s">
        <v>112</v>
      </c>
      <c r="E36" s="17" t="s">
        <v>74</v>
      </c>
      <c r="F36" s="106">
        <v>4459.569999999995</v>
      </c>
      <c r="G36" s="106">
        <v>3610.1100000000006</v>
      </c>
      <c r="H36" s="17">
        <v>1728.0</v>
      </c>
      <c r="I36" s="17">
        <v>563.0</v>
      </c>
      <c r="J36" s="125">
        <v>0.3258101851851852</v>
      </c>
      <c r="K36" s="125">
        <v>0.19048024809566744</v>
      </c>
      <c r="L36" s="101">
        <v>6.49</v>
      </c>
      <c r="M36" s="101">
        <v>3.15</v>
      </c>
      <c r="N36" s="126">
        <v>13687.63225577263</v>
      </c>
      <c r="O36" s="126">
        <v>5443.2</v>
      </c>
      <c r="P36" s="125">
        <v>0.514637904468413</v>
      </c>
      <c r="Q36" s="17">
        <v>1728.0</v>
      </c>
      <c r="R36" s="102">
        <v>1.0</v>
      </c>
      <c r="S36" s="101">
        <v>6.41227353463588</v>
      </c>
      <c r="T36" s="17" t="s">
        <v>127</v>
      </c>
      <c r="U36" s="105"/>
      <c r="V36" s="105"/>
      <c r="W36" s="105"/>
      <c r="X36" s="105"/>
      <c r="Y36" s="105"/>
      <c r="Z36" s="105"/>
    </row>
    <row r="37" ht="15.75" customHeight="1">
      <c r="A37" s="124" t="s">
        <v>151</v>
      </c>
      <c r="B37" s="17" t="s">
        <v>152</v>
      </c>
      <c r="C37" s="17" t="s">
        <v>47</v>
      </c>
      <c r="D37" s="17" t="s">
        <v>148</v>
      </c>
      <c r="E37" s="17" t="s">
        <v>74</v>
      </c>
      <c r="F37" s="106">
        <v>1623.9600000000014</v>
      </c>
      <c r="G37" s="106">
        <v>1323.16</v>
      </c>
      <c r="H37" s="17">
        <v>1410.0</v>
      </c>
      <c r="I37" s="17">
        <v>204.0</v>
      </c>
      <c r="J37" s="125">
        <v>0.14468085106382977</v>
      </c>
      <c r="K37" s="125">
        <v>0.18522623709943664</v>
      </c>
      <c r="L37" s="101">
        <v>6.49</v>
      </c>
      <c r="M37" s="101">
        <v>3.21</v>
      </c>
      <c r="N37" s="126">
        <v>11224.429411764715</v>
      </c>
      <c r="O37" s="126">
        <v>4526.1</v>
      </c>
      <c r="P37" s="125">
        <v>0.5053929121725732</v>
      </c>
      <c r="Q37" s="17">
        <v>1386.0</v>
      </c>
      <c r="R37" s="102">
        <v>1.0173160173160174</v>
      </c>
      <c r="S37" s="101">
        <v>6.486078431372549</v>
      </c>
      <c r="T37" s="17" t="s">
        <v>127</v>
      </c>
      <c r="U37" s="105"/>
      <c r="V37" s="105"/>
      <c r="W37" s="105"/>
      <c r="X37" s="105"/>
      <c r="Y37" s="105"/>
      <c r="Z37" s="105"/>
    </row>
    <row r="38" ht="15.75" customHeight="1">
      <c r="A38" s="124" t="s">
        <v>153</v>
      </c>
      <c r="B38" s="17" t="s">
        <v>154</v>
      </c>
      <c r="C38" s="17" t="s">
        <v>47</v>
      </c>
      <c r="D38" s="17" t="s">
        <v>112</v>
      </c>
      <c r="E38" s="17" t="s">
        <v>74</v>
      </c>
      <c r="F38" s="106">
        <v>4049.989999999998</v>
      </c>
      <c r="G38" s="106">
        <v>3344.3900000000017</v>
      </c>
      <c r="H38" s="17">
        <v>1044.0</v>
      </c>
      <c r="I38" s="17">
        <v>451.0</v>
      </c>
      <c r="J38" s="125">
        <v>0.43199233716475094</v>
      </c>
      <c r="K38" s="125">
        <v>0.17422265240161006</v>
      </c>
      <c r="L38" s="101">
        <v>6.99</v>
      </c>
      <c r="M38" s="101">
        <v>3.52</v>
      </c>
      <c r="N38" s="126">
        <v>9375.143148558753</v>
      </c>
      <c r="O38" s="126">
        <v>3674.88</v>
      </c>
      <c r="P38" s="125">
        <v>0.49642346208869814</v>
      </c>
      <c r="Q38" s="17">
        <v>1032.0</v>
      </c>
      <c r="R38" s="102">
        <v>1.0116279069767442</v>
      </c>
      <c r="S38" s="101">
        <v>7.415498891352554</v>
      </c>
      <c r="T38" s="17" t="s">
        <v>127</v>
      </c>
      <c r="U38" s="105"/>
      <c r="V38" s="105"/>
      <c r="W38" s="105"/>
      <c r="X38" s="105"/>
      <c r="Y38" s="105"/>
      <c r="Z38" s="105"/>
    </row>
    <row r="39" ht="15.75" customHeight="1">
      <c r="A39" s="124" t="s">
        <v>155</v>
      </c>
      <c r="B39" s="17" t="s">
        <v>156</v>
      </c>
      <c r="C39" s="17" t="s">
        <v>47</v>
      </c>
      <c r="D39" s="17" t="s">
        <v>112</v>
      </c>
      <c r="E39" s="17" t="s">
        <v>74</v>
      </c>
      <c r="F39" s="106">
        <v>13262.159999999996</v>
      </c>
      <c r="G39" s="106">
        <v>10850.16</v>
      </c>
      <c r="H39" s="17">
        <v>3960.0</v>
      </c>
      <c r="I39" s="17">
        <v>1772.0</v>
      </c>
      <c r="J39" s="125">
        <v>0.44747474747474747</v>
      </c>
      <c r="K39" s="125">
        <v>0.18187082647170572</v>
      </c>
      <c r="L39" s="101">
        <v>5.99</v>
      </c>
      <c r="M39" s="101">
        <v>2.9</v>
      </c>
      <c r="N39" s="126">
        <v>29637.78419864559</v>
      </c>
      <c r="O39" s="126">
        <v>11484.0</v>
      </c>
      <c r="P39" s="125">
        <v>0.5158597662771286</v>
      </c>
      <c r="Q39" s="17">
        <v>3840.0</v>
      </c>
      <c r="R39" s="102">
        <v>1.03125</v>
      </c>
      <c r="S39" s="101">
        <v>6.1231151241534985</v>
      </c>
      <c r="T39" s="17" t="s">
        <v>127</v>
      </c>
      <c r="U39" s="105"/>
      <c r="V39" s="105"/>
      <c r="W39" s="105"/>
      <c r="X39" s="105"/>
      <c r="Y39" s="105"/>
      <c r="Z39" s="105"/>
    </row>
    <row r="40" ht="15.75" customHeight="1">
      <c r="A40" s="124" t="s">
        <v>157</v>
      </c>
      <c r="B40" s="17" t="s">
        <v>158</v>
      </c>
      <c r="C40" s="17" t="s">
        <v>47</v>
      </c>
      <c r="D40" s="17" t="s">
        <v>145</v>
      </c>
      <c r="E40" s="17" t="s">
        <v>74</v>
      </c>
      <c r="F40" s="106">
        <v>0.0</v>
      </c>
      <c r="G40" s="106">
        <v>0.0</v>
      </c>
      <c r="H40" s="17">
        <v>0.0</v>
      </c>
      <c r="I40" s="17">
        <v>0.0</v>
      </c>
      <c r="J40" s="125" t="s">
        <v>322</v>
      </c>
      <c r="K40" s="125" t="s">
        <v>322</v>
      </c>
      <c r="L40" s="101">
        <v>5.99</v>
      </c>
      <c r="M40" s="101">
        <v>3.02</v>
      </c>
      <c r="N40" s="126" t="s">
        <v>322</v>
      </c>
      <c r="O40" s="126">
        <v>0.0</v>
      </c>
      <c r="P40" s="125">
        <v>0.4958263772954925</v>
      </c>
      <c r="Q40" s="17">
        <v>0.0</v>
      </c>
      <c r="R40" s="102" t="s">
        <v>322</v>
      </c>
      <c r="S40" s="101" t="s">
        <v>322</v>
      </c>
      <c r="T40" s="17" t="s">
        <v>127</v>
      </c>
      <c r="U40" s="105"/>
      <c r="V40" s="105"/>
      <c r="W40" s="105"/>
      <c r="X40" s="105"/>
      <c r="Y40" s="105"/>
      <c r="Z40" s="105"/>
    </row>
    <row r="41" ht="15.75" customHeight="1">
      <c r="A41" s="124" t="s">
        <v>159</v>
      </c>
      <c r="B41" s="17" t="s">
        <v>160</v>
      </c>
      <c r="C41" s="17" t="s">
        <v>47</v>
      </c>
      <c r="D41" s="17" t="s">
        <v>112</v>
      </c>
      <c r="E41" s="17" t="s">
        <v>74</v>
      </c>
      <c r="F41" s="106">
        <v>10774.699999999995</v>
      </c>
      <c r="G41" s="106">
        <v>8840.3</v>
      </c>
      <c r="H41" s="17">
        <v>2748.0</v>
      </c>
      <c r="I41" s="17">
        <v>1660.0</v>
      </c>
      <c r="J41" s="125">
        <v>0.604075691411936</v>
      </c>
      <c r="K41" s="125">
        <v>0.17953168069644598</v>
      </c>
      <c r="L41" s="101">
        <v>4.99</v>
      </c>
      <c r="M41" s="101">
        <v>2.47</v>
      </c>
      <c r="N41" s="126">
        <v>17836.672048192766</v>
      </c>
      <c r="O41" s="126">
        <v>6787.56</v>
      </c>
      <c r="P41" s="125">
        <v>0.5050100200400801</v>
      </c>
      <c r="Q41" s="17">
        <v>2688.0</v>
      </c>
      <c r="R41" s="102">
        <v>1.0223214285714286</v>
      </c>
      <c r="S41" s="101">
        <v>5.325481927710843</v>
      </c>
      <c r="T41" s="17" t="s">
        <v>127</v>
      </c>
      <c r="U41" s="105"/>
      <c r="V41" s="105"/>
      <c r="W41" s="105"/>
      <c r="X41" s="105"/>
      <c r="Y41" s="105"/>
      <c r="Z41" s="105"/>
    </row>
    <row r="42" ht="15.75" customHeight="1">
      <c r="A42" s="124" t="s">
        <v>161</v>
      </c>
      <c r="B42" s="17" t="s">
        <v>162</v>
      </c>
      <c r="C42" s="17" t="s">
        <v>47</v>
      </c>
      <c r="D42" s="17" t="s">
        <v>145</v>
      </c>
      <c r="E42" s="17" t="s">
        <v>74</v>
      </c>
      <c r="F42" s="106">
        <v>9725.28</v>
      </c>
      <c r="G42" s="106">
        <v>8215.679999999995</v>
      </c>
      <c r="H42" s="17">
        <v>2200.0</v>
      </c>
      <c r="I42" s="17">
        <v>1146.0</v>
      </c>
      <c r="J42" s="125">
        <v>0.5209090909090909</v>
      </c>
      <c r="K42" s="125">
        <v>0.15522432259019847</v>
      </c>
      <c r="L42" s="101">
        <v>6.49</v>
      </c>
      <c r="M42" s="101">
        <v>3.27</v>
      </c>
      <c r="N42" s="126">
        <v>18669.8219895288</v>
      </c>
      <c r="O42" s="126">
        <v>7194.0</v>
      </c>
      <c r="P42" s="125">
        <v>0.49614791987673346</v>
      </c>
      <c r="Q42" s="17">
        <v>2184.0</v>
      </c>
      <c r="R42" s="102">
        <v>1.0073260073260073</v>
      </c>
      <c r="S42" s="101">
        <v>7.16900523560209</v>
      </c>
      <c r="T42" s="17" t="s">
        <v>127</v>
      </c>
      <c r="U42" s="105"/>
      <c r="V42" s="105"/>
      <c r="W42" s="105"/>
      <c r="X42" s="105"/>
      <c r="Y42" s="105"/>
      <c r="Z42" s="105"/>
    </row>
    <row r="43" ht="15.75" customHeight="1">
      <c r="A43" s="124" t="s">
        <v>163</v>
      </c>
      <c r="B43" s="17" t="s">
        <v>164</v>
      </c>
      <c r="C43" s="17" t="s">
        <v>47</v>
      </c>
      <c r="D43" s="17" t="s">
        <v>112</v>
      </c>
      <c r="E43" s="17" t="s">
        <v>74</v>
      </c>
      <c r="F43" s="106">
        <v>3402.7000000000003</v>
      </c>
      <c r="G43" s="106">
        <v>2794.3000000000015</v>
      </c>
      <c r="H43" s="17">
        <v>1176.0</v>
      </c>
      <c r="I43" s="17">
        <v>380.0</v>
      </c>
      <c r="J43" s="125">
        <v>0.3231292517006803</v>
      </c>
      <c r="K43" s="125">
        <v>0.17879918887941892</v>
      </c>
      <c r="L43" s="101">
        <v>7.49</v>
      </c>
      <c r="M43" s="101">
        <v>3.59</v>
      </c>
      <c r="N43" s="126">
        <v>10530.46105263158</v>
      </c>
      <c r="O43" s="126">
        <v>4221.84</v>
      </c>
      <c r="P43" s="125">
        <v>0.520694259012016</v>
      </c>
      <c r="Q43" s="17">
        <v>1140.0</v>
      </c>
      <c r="R43" s="102">
        <v>1.0315789473684212</v>
      </c>
      <c r="S43" s="101">
        <v>7.353421052631583</v>
      </c>
      <c r="T43" s="17" t="s">
        <v>127</v>
      </c>
      <c r="U43" s="105"/>
      <c r="V43" s="105"/>
      <c r="W43" s="105"/>
      <c r="X43" s="105"/>
      <c r="Y43" s="105"/>
      <c r="Z43" s="105"/>
    </row>
    <row r="44" ht="15.75" customHeight="1">
      <c r="A44" s="124" t="s">
        <v>165</v>
      </c>
      <c r="B44" s="17" t="s">
        <v>166</v>
      </c>
      <c r="C44" s="17" t="s">
        <v>47</v>
      </c>
      <c r="D44" s="17" t="s">
        <v>112</v>
      </c>
      <c r="E44" s="17" t="s">
        <v>74</v>
      </c>
      <c r="F44" s="106">
        <v>2894.7799999999993</v>
      </c>
      <c r="G44" s="106">
        <v>2336.7800000000016</v>
      </c>
      <c r="H44" s="17">
        <v>1176.0</v>
      </c>
      <c r="I44" s="17">
        <v>322.0</v>
      </c>
      <c r="J44" s="125">
        <v>0.27380952380952384</v>
      </c>
      <c r="K44" s="125">
        <v>0.19276076247590412</v>
      </c>
      <c r="L44" s="101">
        <v>7.49</v>
      </c>
      <c r="M44" s="101">
        <v>3.7</v>
      </c>
      <c r="N44" s="126">
        <v>10572.239999999998</v>
      </c>
      <c r="O44" s="126">
        <v>4351.2</v>
      </c>
      <c r="P44" s="125">
        <v>0.5060080106809078</v>
      </c>
      <c r="Q44" s="17">
        <v>1152.0</v>
      </c>
      <c r="R44" s="102">
        <v>1.0208333333333333</v>
      </c>
      <c r="S44" s="101">
        <v>7.25708074534162</v>
      </c>
      <c r="T44" s="17" t="s">
        <v>127</v>
      </c>
      <c r="U44" s="105"/>
      <c r="V44" s="105"/>
      <c r="W44" s="105"/>
      <c r="X44" s="105"/>
      <c r="Y44" s="105"/>
      <c r="Z44" s="105"/>
    </row>
    <row r="45" ht="15.75" customHeight="1">
      <c r="A45" s="124" t="s">
        <v>167</v>
      </c>
      <c r="B45" s="17" t="s">
        <v>168</v>
      </c>
      <c r="C45" s="17" t="s">
        <v>47</v>
      </c>
      <c r="D45" s="17" t="s">
        <v>112</v>
      </c>
      <c r="E45" s="17" t="s">
        <v>74</v>
      </c>
      <c r="F45" s="106">
        <v>4141.969999999995</v>
      </c>
      <c r="G45" s="106">
        <v>3373.969999999997</v>
      </c>
      <c r="H45" s="17">
        <v>2100.0</v>
      </c>
      <c r="I45" s="17">
        <v>553.0</v>
      </c>
      <c r="J45" s="125">
        <v>0.2633333333333333</v>
      </c>
      <c r="K45" s="125">
        <v>0.18541901558920004</v>
      </c>
      <c r="L45" s="101">
        <v>5.99</v>
      </c>
      <c r="M45" s="101">
        <v>2.93</v>
      </c>
      <c r="N45" s="126">
        <v>15728.99999999998</v>
      </c>
      <c r="O45" s="126">
        <v>6153.0</v>
      </c>
      <c r="P45" s="125">
        <v>0.5108514190317195</v>
      </c>
      <c r="Q45" s="17">
        <v>2100.0</v>
      </c>
      <c r="R45" s="102">
        <v>1.0</v>
      </c>
      <c r="S45" s="101">
        <v>6.101211573236885</v>
      </c>
      <c r="T45" s="17" t="s">
        <v>127</v>
      </c>
      <c r="U45" s="105"/>
      <c r="V45" s="105"/>
      <c r="W45" s="105"/>
      <c r="X45" s="105"/>
      <c r="Y45" s="105"/>
      <c r="Z45" s="105"/>
    </row>
    <row r="46" ht="15.75" customHeight="1">
      <c r="A46" s="124" t="s">
        <v>169</v>
      </c>
      <c r="B46" s="17" t="s">
        <v>170</v>
      </c>
      <c r="C46" s="17" t="s">
        <v>47</v>
      </c>
      <c r="D46" s="17" t="s">
        <v>112</v>
      </c>
      <c r="E46" s="17" t="s">
        <v>74</v>
      </c>
      <c r="F46" s="106">
        <v>47.92</v>
      </c>
      <c r="G46" s="106">
        <v>47.92</v>
      </c>
      <c r="H46" s="17">
        <v>0.0</v>
      </c>
      <c r="I46" s="17">
        <v>8.0</v>
      </c>
      <c r="J46" s="125" t="s">
        <v>322</v>
      </c>
      <c r="K46" s="125">
        <v>0.0</v>
      </c>
      <c r="L46" s="101">
        <v>5.99</v>
      </c>
      <c r="M46" s="101">
        <v>2.96</v>
      </c>
      <c r="N46" s="126">
        <v>0.0</v>
      </c>
      <c r="O46" s="126">
        <v>0.0</v>
      </c>
      <c r="P46" s="125">
        <v>0.5058430717863105</v>
      </c>
      <c r="Q46" s="17">
        <v>0.0</v>
      </c>
      <c r="R46" s="102" t="s">
        <v>322</v>
      </c>
      <c r="S46" s="101">
        <v>5.99</v>
      </c>
      <c r="T46" s="17" t="s">
        <v>127</v>
      </c>
      <c r="U46" s="105"/>
      <c r="V46" s="105"/>
      <c r="W46" s="105"/>
      <c r="X46" s="105"/>
      <c r="Y46" s="105"/>
      <c r="Z46" s="105"/>
    </row>
    <row r="47" ht="15.75" customHeight="1">
      <c r="A47" s="124" t="s">
        <v>171</v>
      </c>
      <c r="B47" s="17" t="s">
        <v>172</v>
      </c>
      <c r="C47" s="17" t="s">
        <v>47</v>
      </c>
      <c r="D47" s="17" t="s">
        <v>145</v>
      </c>
      <c r="E47" s="17" t="s">
        <v>74</v>
      </c>
      <c r="F47" s="106">
        <v>4869.8699999999935</v>
      </c>
      <c r="G47" s="106">
        <v>3947.5700000000043</v>
      </c>
      <c r="H47" s="17">
        <v>2088.0</v>
      </c>
      <c r="I47" s="17">
        <v>543.0</v>
      </c>
      <c r="J47" s="125">
        <v>0.2600574712643678</v>
      </c>
      <c r="K47" s="125">
        <v>0.18938903913245952</v>
      </c>
      <c r="L47" s="101">
        <v>6.99</v>
      </c>
      <c r="M47" s="101">
        <v>3.52</v>
      </c>
      <c r="N47" s="126">
        <v>18726.129944751356</v>
      </c>
      <c r="O47" s="126">
        <v>7349.76</v>
      </c>
      <c r="P47" s="125">
        <v>0.49642346208869814</v>
      </c>
      <c r="Q47" s="17">
        <v>2070.0</v>
      </c>
      <c r="R47" s="102">
        <v>1.008695652173913</v>
      </c>
      <c r="S47" s="101">
        <v>7.2699263351749615</v>
      </c>
      <c r="T47" s="17" t="s">
        <v>127</v>
      </c>
      <c r="U47" s="105"/>
      <c r="V47" s="105"/>
      <c r="W47" s="105"/>
      <c r="X47" s="105"/>
      <c r="Y47" s="105"/>
      <c r="Z47" s="105"/>
    </row>
    <row r="48" ht="15.75" customHeight="1">
      <c r="A48" s="124" t="s">
        <v>173</v>
      </c>
      <c r="B48" s="17" t="s">
        <v>174</v>
      </c>
      <c r="C48" s="17" t="s">
        <v>47</v>
      </c>
      <c r="D48" s="17" t="s">
        <v>148</v>
      </c>
      <c r="E48" s="17" t="s">
        <v>74</v>
      </c>
      <c r="F48" s="106">
        <v>11720.209999999992</v>
      </c>
      <c r="G48" s="106">
        <v>9675.809999999998</v>
      </c>
      <c r="H48" s="17">
        <v>1208.0</v>
      </c>
      <c r="I48" s="17">
        <v>620.0</v>
      </c>
      <c r="J48" s="125">
        <v>0.5132450331125827</v>
      </c>
      <c r="K48" s="125">
        <v>0.17443373454912459</v>
      </c>
      <c r="L48" s="101">
        <v>14.99</v>
      </c>
      <c r="M48" s="101">
        <v>7.56</v>
      </c>
      <c r="N48" s="126">
        <v>22835.505935483856</v>
      </c>
      <c r="O48" s="126">
        <v>9132.48</v>
      </c>
      <c r="P48" s="125">
        <v>0.4956637758505671</v>
      </c>
      <c r="Q48" s="17">
        <v>1176.0</v>
      </c>
      <c r="R48" s="102">
        <v>1.0272108843537415</v>
      </c>
      <c r="S48" s="101">
        <v>15.60614516129032</v>
      </c>
      <c r="T48" s="17" t="s">
        <v>127</v>
      </c>
      <c r="U48" s="105"/>
      <c r="V48" s="105"/>
      <c r="W48" s="105"/>
      <c r="X48" s="105"/>
      <c r="Y48" s="105"/>
      <c r="Z48" s="105"/>
    </row>
    <row r="49" ht="15.75" customHeight="1">
      <c r="A49" s="124" t="s">
        <v>175</v>
      </c>
      <c r="B49" s="17" t="s">
        <v>176</v>
      </c>
      <c r="C49" s="17" t="s">
        <v>47</v>
      </c>
      <c r="D49" s="17" t="s">
        <v>148</v>
      </c>
      <c r="E49" s="17" t="s">
        <v>74</v>
      </c>
      <c r="F49" s="106">
        <v>3947.839999999999</v>
      </c>
      <c r="G49" s="106">
        <v>3220.1399999999985</v>
      </c>
      <c r="H49" s="17">
        <v>960.0</v>
      </c>
      <c r="I49" s="17">
        <v>416.0</v>
      </c>
      <c r="J49" s="125">
        <v>0.43333333333333335</v>
      </c>
      <c r="K49" s="125">
        <v>0.18432864553781325</v>
      </c>
      <c r="L49" s="101">
        <v>6.99</v>
      </c>
      <c r="M49" s="101">
        <v>3.66</v>
      </c>
      <c r="N49" s="126">
        <v>9110.399999999996</v>
      </c>
      <c r="O49" s="126">
        <v>3513.6000000000004</v>
      </c>
      <c r="P49" s="125">
        <v>0.47639484978540775</v>
      </c>
      <c r="Q49" s="17">
        <v>960.0</v>
      </c>
      <c r="R49" s="102">
        <v>1.0</v>
      </c>
      <c r="S49" s="101">
        <v>7.740721153846151</v>
      </c>
      <c r="T49" s="17" t="s">
        <v>127</v>
      </c>
      <c r="U49" s="105"/>
      <c r="V49" s="105"/>
      <c r="W49" s="105"/>
      <c r="X49" s="105"/>
      <c r="Y49" s="105"/>
      <c r="Z49" s="105"/>
    </row>
    <row r="50" ht="15.75" customHeight="1">
      <c r="A50" s="124" t="s">
        <v>177</v>
      </c>
      <c r="B50" s="17" t="s">
        <v>178</v>
      </c>
      <c r="C50" s="17" t="s">
        <v>47</v>
      </c>
      <c r="D50" s="17" t="s">
        <v>145</v>
      </c>
      <c r="E50" s="17" t="s">
        <v>74</v>
      </c>
      <c r="F50" s="106">
        <v>5375.339999999997</v>
      </c>
      <c r="G50" s="106">
        <v>4401.059999999999</v>
      </c>
      <c r="H50" s="17">
        <v>3120.0</v>
      </c>
      <c r="I50" s="17">
        <v>829.0</v>
      </c>
      <c r="J50" s="125">
        <v>0.2657051282051282</v>
      </c>
      <c r="K50" s="125">
        <v>0.1812499302369709</v>
      </c>
      <c r="L50" s="101">
        <v>4.99</v>
      </c>
      <c r="M50" s="101">
        <v>2.38</v>
      </c>
      <c r="N50" s="126">
        <v>20230.471411338953</v>
      </c>
      <c r="O50" s="126">
        <v>7425.599999999999</v>
      </c>
      <c r="P50" s="125">
        <v>0.5230460921843688</v>
      </c>
      <c r="Q50" s="17">
        <v>3096.0</v>
      </c>
      <c r="R50" s="102">
        <v>1.0077519379844961</v>
      </c>
      <c r="S50" s="101">
        <v>5.30887816646562</v>
      </c>
      <c r="T50" s="17" t="s">
        <v>127</v>
      </c>
      <c r="U50" s="105"/>
      <c r="V50" s="105"/>
      <c r="W50" s="105"/>
      <c r="X50" s="105"/>
      <c r="Y50" s="105"/>
      <c r="Z50" s="105"/>
    </row>
    <row r="51" ht="15.75" customHeight="1">
      <c r="A51" s="124" t="s">
        <v>179</v>
      </c>
      <c r="B51" s="17" t="s">
        <v>180</v>
      </c>
      <c r="C51" s="17" t="s">
        <v>47</v>
      </c>
      <c r="D51" s="17" t="s">
        <v>112</v>
      </c>
      <c r="E51" s="17" t="s">
        <v>74</v>
      </c>
      <c r="F51" s="106">
        <v>4021.4999999999977</v>
      </c>
      <c r="G51" s="106">
        <v>3297.0</v>
      </c>
      <c r="H51" s="17">
        <v>924.0</v>
      </c>
      <c r="I51" s="17">
        <v>350.0</v>
      </c>
      <c r="J51" s="125">
        <v>0.3787878787878788</v>
      </c>
      <c r="K51" s="125">
        <v>0.18015665796344604</v>
      </c>
      <c r="L51" s="101">
        <v>8.99</v>
      </c>
      <c r="M51" s="101">
        <v>4.62</v>
      </c>
      <c r="N51" s="126">
        <v>10616.759999999993</v>
      </c>
      <c r="O51" s="126">
        <v>4268.88</v>
      </c>
      <c r="P51" s="125">
        <v>0.4860956618464961</v>
      </c>
      <c r="Q51" s="17">
        <v>924.0</v>
      </c>
      <c r="R51" s="102">
        <v>1.0</v>
      </c>
      <c r="S51" s="101">
        <v>9.42</v>
      </c>
      <c r="T51" s="17" t="s">
        <v>127</v>
      </c>
      <c r="U51" s="105"/>
      <c r="V51" s="105"/>
      <c r="W51" s="105"/>
      <c r="X51" s="105"/>
      <c r="Y51" s="105"/>
      <c r="Z51" s="105"/>
    </row>
    <row r="52" ht="15.75" customHeight="1">
      <c r="A52" s="124" t="s">
        <v>181</v>
      </c>
      <c r="B52" s="17" t="s">
        <v>182</v>
      </c>
      <c r="C52" s="17" t="s">
        <v>47</v>
      </c>
      <c r="D52" s="17" t="s">
        <v>112</v>
      </c>
      <c r="E52" s="17" t="s">
        <v>74</v>
      </c>
      <c r="F52" s="106">
        <v>5836.439999999994</v>
      </c>
      <c r="G52" s="106">
        <v>4729.439999999998</v>
      </c>
      <c r="H52" s="17">
        <v>1728.0</v>
      </c>
      <c r="I52" s="17">
        <v>434.0</v>
      </c>
      <c r="J52" s="125">
        <v>0.2511574074074074</v>
      </c>
      <c r="K52" s="125">
        <v>0.18967041552727304</v>
      </c>
      <c r="L52" s="101">
        <v>10.99</v>
      </c>
      <c r="M52" s="101">
        <v>5.42</v>
      </c>
      <c r="N52" s="126">
        <v>23238.17585253454</v>
      </c>
      <c r="O52" s="126">
        <v>9365.76</v>
      </c>
      <c r="P52" s="125">
        <v>0.5068243858052776</v>
      </c>
      <c r="Q52" s="17">
        <v>1716.0</v>
      </c>
      <c r="R52" s="102">
        <v>1.006993006993007</v>
      </c>
      <c r="S52" s="101">
        <v>10.897327188940087</v>
      </c>
      <c r="T52" s="17" t="s">
        <v>183</v>
      </c>
      <c r="U52" s="105"/>
      <c r="V52" s="105"/>
      <c r="W52" s="105"/>
      <c r="X52" s="105"/>
      <c r="Y52" s="105"/>
      <c r="Z52" s="105"/>
    </row>
    <row r="53" ht="15.75" customHeight="1">
      <c r="A53" s="124" t="s">
        <v>184</v>
      </c>
      <c r="B53" s="17" t="s">
        <v>185</v>
      </c>
      <c r="C53" s="17" t="s">
        <v>47</v>
      </c>
      <c r="D53" s="17" t="s">
        <v>73</v>
      </c>
      <c r="E53" s="17" t="s">
        <v>74</v>
      </c>
      <c r="F53" s="106">
        <v>11.98</v>
      </c>
      <c r="G53" s="106">
        <v>11.98</v>
      </c>
      <c r="H53" s="17">
        <v>0.0</v>
      </c>
      <c r="I53" s="17">
        <v>2.0</v>
      </c>
      <c r="J53" s="125" t="s">
        <v>322</v>
      </c>
      <c r="K53" s="125">
        <v>0.0</v>
      </c>
      <c r="L53" s="101">
        <v>5.99</v>
      </c>
      <c r="M53" s="101">
        <v>3.02</v>
      </c>
      <c r="N53" s="126">
        <v>0.0</v>
      </c>
      <c r="O53" s="126">
        <v>0.0</v>
      </c>
      <c r="P53" s="125">
        <v>0.4958263772954925</v>
      </c>
      <c r="Q53" s="17">
        <v>0.0</v>
      </c>
      <c r="R53" s="102" t="s">
        <v>322</v>
      </c>
      <c r="S53" s="101">
        <v>5.99</v>
      </c>
      <c r="T53" s="17" t="s">
        <v>75</v>
      </c>
      <c r="U53" s="105"/>
      <c r="V53" s="105"/>
      <c r="W53" s="105"/>
      <c r="X53" s="105"/>
      <c r="Y53" s="105"/>
      <c r="Z53" s="105"/>
    </row>
    <row r="54" ht="15.75" customHeight="1">
      <c r="A54" s="124" t="s">
        <v>186</v>
      </c>
      <c r="B54" s="17" t="s">
        <v>187</v>
      </c>
      <c r="C54" s="17" t="s">
        <v>47</v>
      </c>
      <c r="D54" s="17" t="s">
        <v>148</v>
      </c>
      <c r="E54" s="17" t="s">
        <v>74</v>
      </c>
      <c r="F54" s="106">
        <v>8068.539999999997</v>
      </c>
      <c r="G54" s="106">
        <v>6698.539999999997</v>
      </c>
      <c r="H54" s="17">
        <v>1932.0</v>
      </c>
      <c r="I54" s="17">
        <v>646.0</v>
      </c>
      <c r="J54" s="125">
        <v>0.33436853002070394</v>
      </c>
      <c r="K54" s="125">
        <v>0.16979527894761637</v>
      </c>
      <c r="L54" s="101">
        <v>9.99</v>
      </c>
      <c r="M54" s="101">
        <v>4.94</v>
      </c>
      <c r="N54" s="126">
        <v>24130.67999999999</v>
      </c>
      <c r="O54" s="126">
        <v>9544.08</v>
      </c>
      <c r="P54" s="125">
        <v>0.5055055055055054</v>
      </c>
      <c r="Q54" s="17">
        <v>1920.0</v>
      </c>
      <c r="R54" s="102">
        <v>1.00625</v>
      </c>
      <c r="S54" s="101">
        <v>10.369256965944269</v>
      </c>
      <c r="T54" s="17" t="s">
        <v>127</v>
      </c>
      <c r="U54" s="105"/>
      <c r="V54" s="105"/>
      <c r="W54" s="105"/>
      <c r="X54" s="105"/>
      <c r="Y54" s="105"/>
      <c r="Z54" s="105"/>
    </row>
    <row r="55" ht="15.75" customHeight="1">
      <c r="A55" s="124" t="s">
        <v>188</v>
      </c>
      <c r="B55" s="17" t="s">
        <v>189</v>
      </c>
      <c r="C55" s="17" t="s">
        <v>47</v>
      </c>
      <c r="D55" s="17" t="s">
        <v>148</v>
      </c>
      <c r="E55" s="17" t="s">
        <v>74</v>
      </c>
      <c r="F55" s="106">
        <v>3013.6799999999976</v>
      </c>
      <c r="G55" s="106">
        <v>2470.28</v>
      </c>
      <c r="H55" s="17">
        <v>1284.0</v>
      </c>
      <c r="I55" s="17">
        <v>232.0</v>
      </c>
      <c r="J55" s="125">
        <v>0.1806853582554517</v>
      </c>
      <c r="K55" s="125">
        <v>0.18031111465052618</v>
      </c>
      <c r="L55" s="101">
        <v>10.99</v>
      </c>
      <c r="M55" s="101">
        <v>5.2</v>
      </c>
      <c r="N55" s="126">
        <v>16679.159999999985</v>
      </c>
      <c r="O55" s="126">
        <v>6676.8</v>
      </c>
      <c r="P55" s="125">
        <v>0.5268425841674249</v>
      </c>
      <c r="Q55" s="17">
        <v>1272.0</v>
      </c>
      <c r="R55" s="102">
        <v>1.009433962264151</v>
      </c>
      <c r="S55" s="101">
        <v>10.647758620689656</v>
      </c>
      <c r="T55" s="17" t="s">
        <v>127</v>
      </c>
      <c r="U55" s="105"/>
      <c r="V55" s="105"/>
      <c r="W55" s="105"/>
      <c r="X55" s="105"/>
      <c r="Y55" s="105"/>
      <c r="Z55" s="105"/>
    </row>
    <row r="56" ht="15.75" customHeight="1">
      <c r="A56" s="124" t="s">
        <v>190</v>
      </c>
      <c r="B56" s="17" t="s">
        <v>191</v>
      </c>
      <c r="C56" s="17" t="s">
        <v>47</v>
      </c>
      <c r="D56" s="17" t="s">
        <v>145</v>
      </c>
      <c r="E56" s="17" t="s">
        <v>74</v>
      </c>
      <c r="F56" s="106">
        <v>9345.269999999991</v>
      </c>
      <c r="G56" s="106">
        <v>7646.379999999997</v>
      </c>
      <c r="H56" s="17">
        <v>1452.0</v>
      </c>
      <c r="I56" s="17">
        <v>986.0</v>
      </c>
      <c r="J56" s="125">
        <v>0.6790633608815427</v>
      </c>
      <c r="K56" s="125">
        <v>0.1817914303171546</v>
      </c>
      <c r="L56" s="101">
        <v>7.49</v>
      </c>
      <c r="M56" s="101">
        <v>3.62</v>
      </c>
      <c r="N56" s="126">
        <v>13762.000040567938</v>
      </c>
      <c r="O56" s="126">
        <v>5256.24</v>
      </c>
      <c r="P56" s="125">
        <v>0.5166889185580774</v>
      </c>
      <c r="Q56" s="17">
        <v>1404.0</v>
      </c>
      <c r="R56" s="102">
        <v>1.0341880341880343</v>
      </c>
      <c r="S56" s="101">
        <v>7.754949290060849</v>
      </c>
      <c r="T56" s="17" t="s">
        <v>127</v>
      </c>
      <c r="U56" s="105"/>
      <c r="V56" s="105"/>
      <c r="W56" s="105"/>
      <c r="X56" s="105"/>
      <c r="Y56" s="105"/>
      <c r="Z56" s="105"/>
    </row>
    <row r="57" ht="15.75" customHeight="1">
      <c r="A57" s="124" t="s">
        <v>192</v>
      </c>
      <c r="B57" s="17" t="s">
        <v>193</v>
      </c>
      <c r="C57" s="17" t="s">
        <v>47</v>
      </c>
      <c r="D57" s="17" t="s">
        <v>148</v>
      </c>
      <c r="E57" s="17" t="s">
        <v>74</v>
      </c>
      <c r="F57" s="106">
        <v>5467.059999999998</v>
      </c>
      <c r="G57" s="106">
        <v>4511.059999999998</v>
      </c>
      <c r="H57" s="17">
        <v>572.0</v>
      </c>
      <c r="I57" s="17">
        <v>274.0</v>
      </c>
      <c r="J57" s="125">
        <v>0.479020979020979</v>
      </c>
      <c r="K57" s="125">
        <v>0.17486546699688688</v>
      </c>
      <c r="L57" s="101">
        <v>14.99</v>
      </c>
      <c r="M57" s="101">
        <v>7.86</v>
      </c>
      <c r="N57" s="126">
        <v>11412.98656934306</v>
      </c>
      <c r="O57" s="126">
        <v>4495.92</v>
      </c>
      <c r="P57" s="125">
        <v>0.47565043362241494</v>
      </c>
      <c r="Q57" s="17">
        <v>572.0</v>
      </c>
      <c r="R57" s="102">
        <v>1.0</v>
      </c>
      <c r="S57" s="101">
        <v>16.46372262773722</v>
      </c>
      <c r="T57" s="17" t="s">
        <v>127</v>
      </c>
      <c r="U57" s="105"/>
      <c r="V57" s="105"/>
      <c r="W57" s="105"/>
      <c r="X57" s="105"/>
      <c r="Y57" s="105"/>
      <c r="Z57" s="105"/>
    </row>
    <row r="58" ht="15.75" customHeight="1">
      <c r="A58" s="124" t="s">
        <v>194</v>
      </c>
      <c r="B58" s="17" t="s">
        <v>195</v>
      </c>
      <c r="C58" s="17" t="s">
        <v>47</v>
      </c>
      <c r="D58" s="17" t="s">
        <v>196</v>
      </c>
      <c r="E58" s="17" t="s">
        <v>74</v>
      </c>
      <c r="F58" s="106">
        <v>7222.439999999993</v>
      </c>
      <c r="G58" s="106">
        <v>5938.0400000000045</v>
      </c>
      <c r="H58" s="17">
        <v>1144.0</v>
      </c>
      <c r="I58" s="17">
        <v>556.0</v>
      </c>
      <c r="J58" s="125">
        <v>0.486013986013986</v>
      </c>
      <c r="K58" s="125">
        <v>0.1778346376016955</v>
      </c>
      <c r="L58" s="101">
        <v>9.99</v>
      </c>
      <c r="M58" s="101">
        <v>4.94</v>
      </c>
      <c r="N58" s="126">
        <v>14860.559999999987</v>
      </c>
      <c r="O58" s="126">
        <v>5651.360000000001</v>
      </c>
      <c r="P58" s="125">
        <v>0.5055055055055054</v>
      </c>
      <c r="Q58" s="17">
        <v>1144.0</v>
      </c>
      <c r="R58" s="102">
        <v>1.0</v>
      </c>
      <c r="S58" s="101">
        <v>10.679928057553965</v>
      </c>
      <c r="T58" s="17" t="s">
        <v>183</v>
      </c>
      <c r="U58" s="105"/>
      <c r="V58" s="105"/>
      <c r="W58" s="105"/>
      <c r="X58" s="105"/>
      <c r="Y58" s="105"/>
      <c r="Z58" s="105"/>
    </row>
    <row r="59" ht="15.75" customHeight="1">
      <c r="A59" s="124" t="s">
        <v>197</v>
      </c>
      <c r="B59" s="17" t="s">
        <v>198</v>
      </c>
      <c r="C59" s="17" t="s">
        <v>47</v>
      </c>
      <c r="D59" s="17" t="s">
        <v>78</v>
      </c>
      <c r="E59" s="17" t="s">
        <v>74</v>
      </c>
      <c r="F59" s="106">
        <v>1381.0600000000031</v>
      </c>
      <c r="G59" s="106">
        <v>1153.46</v>
      </c>
      <c r="H59" s="17">
        <v>1020.0</v>
      </c>
      <c r="I59" s="17">
        <v>694.0</v>
      </c>
      <c r="J59" s="125">
        <v>0.6803921568627451</v>
      </c>
      <c r="K59" s="125">
        <v>0.16480094999493333</v>
      </c>
      <c r="L59" s="101">
        <v>1.49</v>
      </c>
      <c r="M59" s="101">
        <v>0.75</v>
      </c>
      <c r="N59" s="126">
        <v>2029.8000000000045</v>
      </c>
      <c r="O59" s="126">
        <v>765.0</v>
      </c>
      <c r="P59" s="125">
        <v>0.4966442953020134</v>
      </c>
      <c r="Q59" s="17">
        <v>1020.0</v>
      </c>
      <c r="R59" s="102">
        <v>1.0</v>
      </c>
      <c r="S59" s="101">
        <v>1.6620461095100865</v>
      </c>
      <c r="T59" s="17" t="s">
        <v>79</v>
      </c>
      <c r="U59" s="105"/>
      <c r="V59" s="105"/>
      <c r="W59" s="105"/>
      <c r="X59" s="105"/>
      <c r="Y59" s="105"/>
      <c r="Z59" s="105"/>
    </row>
    <row r="60" ht="15.75" customHeight="1">
      <c r="A60" s="124" t="s">
        <v>199</v>
      </c>
      <c r="B60" s="17" t="s">
        <v>200</v>
      </c>
      <c r="C60" s="17" t="s">
        <v>47</v>
      </c>
      <c r="D60" s="17" t="s">
        <v>78</v>
      </c>
      <c r="E60" s="17" t="s">
        <v>74</v>
      </c>
      <c r="F60" s="106">
        <v>1402.9500000000032</v>
      </c>
      <c r="G60" s="106">
        <v>1169.3499999999997</v>
      </c>
      <c r="H60" s="17">
        <v>1020.0</v>
      </c>
      <c r="I60" s="17">
        <v>705.0</v>
      </c>
      <c r="J60" s="125">
        <v>0.6911764705882353</v>
      </c>
      <c r="K60" s="125">
        <v>0.1665062903168345</v>
      </c>
      <c r="L60" s="101">
        <v>1.49</v>
      </c>
      <c r="M60" s="101">
        <v>0.75</v>
      </c>
      <c r="N60" s="126">
        <v>2029.8000000000047</v>
      </c>
      <c r="O60" s="126">
        <v>765.0</v>
      </c>
      <c r="P60" s="125">
        <v>0.4966442953020134</v>
      </c>
      <c r="Q60" s="17">
        <v>1020.0</v>
      </c>
      <c r="R60" s="102">
        <v>1.0</v>
      </c>
      <c r="S60" s="101">
        <v>1.658652482269503</v>
      </c>
      <c r="T60" s="17" t="s">
        <v>79</v>
      </c>
      <c r="U60" s="105"/>
      <c r="V60" s="105"/>
      <c r="W60" s="105"/>
      <c r="X60" s="105"/>
      <c r="Y60" s="105"/>
      <c r="Z60" s="105"/>
    </row>
    <row r="61" ht="15.75" customHeight="1">
      <c r="A61" s="124" t="s">
        <v>201</v>
      </c>
      <c r="B61" s="17" t="s">
        <v>202</v>
      </c>
      <c r="C61" s="17" t="s">
        <v>47</v>
      </c>
      <c r="D61" s="17" t="s">
        <v>78</v>
      </c>
      <c r="E61" s="17" t="s">
        <v>74</v>
      </c>
      <c r="F61" s="106">
        <v>3390.449999999999</v>
      </c>
      <c r="G61" s="106">
        <v>2776.45</v>
      </c>
      <c r="H61" s="17">
        <v>2736.0</v>
      </c>
      <c r="I61" s="17">
        <v>680.0</v>
      </c>
      <c r="J61" s="125">
        <v>0.24853801169590642</v>
      </c>
      <c r="K61" s="125">
        <v>0.18109690454069494</v>
      </c>
      <c r="L61" s="101">
        <v>3.49</v>
      </c>
      <c r="M61" s="101">
        <v>1.81</v>
      </c>
      <c r="N61" s="126">
        <v>13641.575294117643</v>
      </c>
      <c r="O61" s="126">
        <v>4952.16</v>
      </c>
      <c r="P61" s="125">
        <v>0.48137535816618915</v>
      </c>
      <c r="Q61" s="17">
        <v>2700.0</v>
      </c>
      <c r="R61" s="102">
        <v>1.0133333333333334</v>
      </c>
      <c r="S61" s="101">
        <v>4.083014705882353</v>
      </c>
      <c r="T61" s="17" t="s">
        <v>79</v>
      </c>
      <c r="U61" s="105"/>
      <c r="V61" s="105"/>
      <c r="W61" s="105"/>
      <c r="X61" s="105"/>
      <c r="Y61" s="105"/>
      <c r="Z61" s="105"/>
    </row>
    <row r="62" ht="15.75" customHeight="1">
      <c r="A62" s="124" t="s">
        <v>203</v>
      </c>
      <c r="B62" s="17" t="s">
        <v>204</v>
      </c>
      <c r="C62" s="17" t="s">
        <v>47</v>
      </c>
      <c r="D62" s="17" t="s">
        <v>78</v>
      </c>
      <c r="E62" s="17" t="s">
        <v>74</v>
      </c>
      <c r="F62" s="106">
        <v>5603.770000000001</v>
      </c>
      <c r="G62" s="106">
        <v>4614.769999999999</v>
      </c>
      <c r="H62" s="17">
        <v>2736.0</v>
      </c>
      <c r="I62" s="17">
        <v>1123.0</v>
      </c>
      <c r="J62" s="125">
        <v>0.410453216374269</v>
      </c>
      <c r="K62" s="125">
        <v>0.17648832839320716</v>
      </c>
      <c r="L62" s="101">
        <v>3.49</v>
      </c>
      <c r="M62" s="101">
        <v>1.81</v>
      </c>
      <c r="N62" s="126">
        <v>13652.640000000003</v>
      </c>
      <c r="O62" s="126">
        <v>4952.16</v>
      </c>
      <c r="P62" s="125">
        <v>0.48137535816618915</v>
      </c>
      <c r="Q62" s="17">
        <v>2700.0</v>
      </c>
      <c r="R62" s="102">
        <v>1.0133333333333334</v>
      </c>
      <c r="S62" s="101">
        <v>4.109323241317897</v>
      </c>
      <c r="T62" s="17" t="s">
        <v>79</v>
      </c>
      <c r="U62" s="105"/>
      <c r="V62" s="105"/>
      <c r="W62" s="105"/>
      <c r="X62" s="105"/>
      <c r="Y62" s="105"/>
      <c r="Z62" s="105"/>
    </row>
    <row r="63" ht="15.75" customHeight="1">
      <c r="A63" s="124" t="s">
        <v>205</v>
      </c>
      <c r="B63" s="17" t="s">
        <v>206</v>
      </c>
      <c r="C63" s="17" t="s">
        <v>48</v>
      </c>
      <c r="D63" s="17" t="s">
        <v>124</v>
      </c>
      <c r="E63" s="17" t="s">
        <v>74</v>
      </c>
      <c r="F63" s="106">
        <v>220.74</v>
      </c>
      <c r="G63" s="106">
        <v>207.14</v>
      </c>
      <c r="H63" s="17">
        <v>0.0</v>
      </c>
      <c r="I63" s="17">
        <v>26.0</v>
      </c>
      <c r="J63" s="125" t="s">
        <v>322</v>
      </c>
      <c r="K63" s="125">
        <v>0.061610945003171214</v>
      </c>
      <c r="L63" s="101">
        <v>8.49</v>
      </c>
      <c r="M63" s="101">
        <v>3.98</v>
      </c>
      <c r="N63" s="126">
        <v>0.0</v>
      </c>
      <c r="O63" s="126">
        <v>0.0</v>
      </c>
      <c r="P63" s="125">
        <v>0.5312131919905771</v>
      </c>
      <c r="Q63" s="17">
        <v>0.0</v>
      </c>
      <c r="R63" s="102" t="s">
        <v>322</v>
      </c>
      <c r="S63" s="101">
        <v>7.966923076923076</v>
      </c>
      <c r="T63" s="17" t="s">
        <v>92</v>
      </c>
      <c r="U63" s="105"/>
      <c r="V63" s="105"/>
      <c r="W63" s="105"/>
      <c r="X63" s="105"/>
      <c r="Y63" s="105"/>
      <c r="Z63" s="105"/>
    </row>
    <row r="64" ht="15.75" customHeight="1">
      <c r="A64" s="124" t="s">
        <v>207</v>
      </c>
      <c r="B64" s="17" t="s">
        <v>208</v>
      </c>
      <c r="C64" s="17" t="s">
        <v>48</v>
      </c>
      <c r="D64" s="17" t="s">
        <v>124</v>
      </c>
      <c r="E64" s="17" t="s">
        <v>74</v>
      </c>
      <c r="F64" s="106">
        <v>3606.9699999999993</v>
      </c>
      <c r="G64" s="106">
        <v>2976.570000000002</v>
      </c>
      <c r="H64" s="17">
        <v>1848.0</v>
      </c>
      <c r="I64" s="17">
        <v>903.0</v>
      </c>
      <c r="J64" s="125">
        <v>0.48863636363636365</v>
      </c>
      <c r="K64" s="125">
        <v>0.17477273168337903</v>
      </c>
      <c r="L64" s="101">
        <v>2.99</v>
      </c>
      <c r="M64" s="101">
        <v>1.53</v>
      </c>
      <c r="N64" s="126">
        <v>7381.7060465116265</v>
      </c>
      <c r="O64" s="126">
        <v>2827.44</v>
      </c>
      <c r="P64" s="125">
        <v>0.4882943143812709</v>
      </c>
      <c r="Q64" s="17">
        <v>1848.0</v>
      </c>
      <c r="R64" s="102">
        <v>1.0</v>
      </c>
      <c r="S64" s="101">
        <v>3.296312292358806</v>
      </c>
      <c r="T64" s="17" t="s">
        <v>92</v>
      </c>
      <c r="U64" s="105"/>
      <c r="V64" s="105"/>
      <c r="W64" s="105"/>
      <c r="X64" s="105"/>
      <c r="Y64" s="105"/>
      <c r="Z64" s="105"/>
    </row>
    <row r="65" ht="15.75" customHeight="1">
      <c r="A65" s="124" t="s">
        <v>209</v>
      </c>
      <c r="B65" s="17" t="s">
        <v>210</v>
      </c>
      <c r="C65" s="17" t="s">
        <v>48</v>
      </c>
      <c r="D65" s="17" t="s">
        <v>124</v>
      </c>
      <c r="E65" s="17" t="s">
        <v>74</v>
      </c>
      <c r="F65" s="106">
        <v>1276.8000000000006</v>
      </c>
      <c r="G65" s="106">
        <v>1056.0000000000007</v>
      </c>
      <c r="H65" s="17">
        <v>1320.0</v>
      </c>
      <c r="I65" s="17">
        <v>320.0</v>
      </c>
      <c r="J65" s="125">
        <v>0.24242424242424243</v>
      </c>
      <c r="K65" s="125">
        <v>0.1729323308270675</v>
      </c>
      <c r="L65" s="101">
        <v>2.99</v>
      </c>
      <c r="M65" s="101">
        <v>1.47</v>
      </c>
      <c r="N65" s="126">
        <v>5266.800000000003</v>
      </c>
      <c r="O65" s="126">
        <v>1940.3999999999999</v>
      </c>
      <c r="P65" s="125">
        <v>0.5083612040133779</v>
      </c>
      <c r="Q65" s="17">
        <v>1320.0</v>
      </c>
      <c r="R65" s="102">
        <v>1.0</v>
      </c>
      <c r="S65" s="101">
        <v>3.300000000000002</v>
      </c>
      <c r="T65" s="17" t="s">
        <v>92</v>
      </c>
      <c r="U65" s="105"/>
      <c r="V65" s="105"/>
      <c r="W65" s="105"/>
      <c r="X65" s="105"/>
      <c r="Y65" s="105"/>
      <c r="Z65" s="105"/>
    </row>
    <row r="66" ht="15.75" customHeight="1">
      <c r="A66" s="124" t="s">
        <v>211</v>
      </c>
      <c r="B66" s="17" t="s">
        <v>212</v>
      </c>
      <c r="C66" s="17" t="s">
        <v>48</v>
      </c>
      <c r="D66" s="17" t="s">
        <v>124</v>
      </c>
      <c r="E66" s="17" t="s">
        <v>74</v>
      </c>
      <c r="F66" s="106">
        <v>131.67</v>
      </c>
      <c r="G66" s="106">
        <v>123.66999999999999</v>
      </c>
      <c r="H66" s="17">
        <v>0.0</v>
      </c>
      <c r="I66" s="17">
        <v>33.0</v>
      </c>
      <c r="J66" s="125" t="s">
        <v>322</v>
      </c>
      <c r="K66" s="125">
        <v>0.060757955494797566</v>
      </c>
      <c r="L66" s="101">
        <v>3.99</v>
      </c>
      <c r="M66" s="101">
        <v>1.92</v>
      </c>
      <c r="N66" s="126">
        <v>0.0</v>
      </c>
      <c r="O66" s="126">
        <v>0.0</v>
      </c>
      <c r="P66" s="125">
        <v>0.518796992481203</v>
      </c>
      <c r="Q66" s="17">
        <v>0.0</v>
      </c>
      <c r="R66" s="102" t="s">
        <v>322</v>
      </c>
      <c r="S66" s="101">
        <v>3.747575757575757</v>
      </c>
      <c r="T66" s="17" t="s">
        <v>92</v>
      </c>
      <c r="U66" s="105"/>
      <c r="V66" s="105"/>
      <c r="W66" s="105"/>
      <c r="X66" s="105"/>
      <c r="Y66" s="105"/>
      <c r="Z66" s="105"/>
    </row>
    <row r="67" ht="15.75" customHeight="1">
      <c r="A67" s="124" t="s">
        <v>213</v>
      </c>
      <c r="B67" s="17" t="s">
        <v>214</v>
      </c>
      <c r="C67" s="17" t="s">
        <v>48</v>
      </c>
      <c r="D67" s="17" t="s">
        <v>109</v>
      </c>
      <c r="E67" s="17" t="s">
        <v>74</v>
      </c>
      <c r="F67" s="106">
        <v>3595.459999999999</v>
      </c>
      <c r="G67" s="106">
        <v>3026.059999999999</v>
      </c>
      <c r="H67" s="17">
        <v>1284.0</v>
      </c>
      <c r="I67" s="17">
        <v>554.0</v>
      </c>
      <c r="J67" s="125">
        <v>0.43146417445482865</v>
      </c>
      <c r="K67" s="125">
        <v>0.15836638427350058</v>
      </c>
      <c r="L67" s="101">
        <v>4.99</v>
      </c>
      <c r="M67" s="101">
        <v>2.58</v>
      </c>
      <c r="N67" s="126">
        <v>8333.159999999998</v>
      </c>
      <c r="O67" s="126">
        <v>3312.7200000000003</v>
      </c>
      <c r="P67" s="125">
        <v>0.48296593186372744</v>
      </c>
      <c r="Q67" s="17">
        <v>1272.0</v>
      </c>
      <c r="R67" s="102">
        <v>1.009433962264151</v>
      </c>
      <c r="S67" s="101">
        <v>5.46220216606498</v>
      </c>
      <c r="T67" s="17" t="s">
        <v>92</v>
      </c>
      <c r="U67" s="105"/>
      <c r="V67" s="105"/>
      <c r="W67" s="105"/>
      <c r="X67" s="105"/>
      <c r="Y67" s="105"/>
      <c r="Z67" s="105"/>
    </row>
    <row r="68" ht="15.75" customHeight="1">
      <c r="A68" s="124" t="s">
        <v>215</v>
      </c>
      <c r="B68" s="17" t="s">
        <v>216</v>
      </c>
      <c r="C68" s="17" t="s">
        <v>48</v>
      </c>
      <c r="D68" s="17" t="s">
        <v>109</v>
      </c>
      <c r="E68" s="17" t="s">
        <v>74</v>
      </c>
      <c r="F68" s="106">
        <v>5609.7499999999945</v>
      </c>
      <c r="G68" s="106">
        <v>4725.749999999998</v>
      </c>
      <c r="H68" s="17">
        <v>2064.0</v>
      </c>
      <c r="I68" s="17">
        <v>664.0</v>
      </c>
      <c r="J68" s="125">
        <v>0.32170542635658916</v>
      </c>
      <c r="K68" s="125">
        <v>0.15758277998128212</v>
      </c>
      <c r="L68" s="101">
        <v>6.49</v>
      </c>
      <c r="M68" s="101">
        <v>3.3</v>
      </c>
      <c r="N68" s="126">
        <v>17437.5361445783</v>
      </c>
      <c r="O68" s="126">
        <v>6811.2</v>
      </c>
      <c r="P68" s="125">
        <v>0.4915254237288136</v>
      </c>
      <c r="Q68" s="17">
        <v>2052.0</v>
      </c>
      <c r="R68" s="102">
        <v>1.0058479532163742</v>
      </c>
      <c r="S68" s="101">
        <v>7.117093373493973</v>
      </c>
      <c r="T68" s="17" t="s">
        <v>95</v>
      </c>
      <c r="U68" s="105"/>
      <c r="V68" s="105"/>
      <c r="W68" s="105"/>
      <c r="X68" s="105"/>
      <c r="Y68" s="105"/>
      <c r="Z68" s="105"/>
    </row>
    <row r="69" ht="15.75" customHeight="1">
      <c r="A69" s="124" t="s">
        <v>217</v>
      </c>
      <c r="B69" s="17" t="s">
        <v>218</v>
      </c>
      <c r="C69" s="17" t="s">
        <v>48</v>
      </c>
      <c r="D69" s="17" t="s">
        <v>106</v>
      </c>
      <c r="E69" s="17" t="s">
        <v>74</v>
      </c>
      <c r="F69" s="106">
        <v>9464.209999999994</v>
      </c>
      <c r="G69" s="106">
        <v>7896.409999999996</v>
      </c>
      <c r="H69" s="17">
        <v>1962.0</v>
      </c>
      <c r="I69" s="17">
        <v>1054.0</v>
      </c>
      <c r="J69" s="125">
        <v>0.5372069317023446</v>
      </c>
      <c r="K69" s="125">
        <v>0.16565566486796024</v>
      </c>
      <c r="L69" s="101">
        <v>6.99</v>
      </c>
      <c r="M69" s="101">
        <v>3.4</v>
      </c>
      <c r="N69" s="126">
        <v>17617.438349146098</v>
      </c>
      <c r="O69" s="126">
        <v>6670.8</v>
      </c>
      <c r="P69" s="125">
        <v>0.5135908440629471</v>
      </c>
      <c r="Q69" s="17">
        <v>1956.0</v>
      </c>
      <c r="R69" s="102">
        <v>1.0030674846625767</v>
      </c>
      <c r="S69" s="101">
        <v>7.491850094876657</v>
      </c>
      <c r="T69" s="17" t="s">
        <v>95</v>
      </c>
      <c r="U69" s="105"/>
      <c r="V69" s="105"/>
      <c r="W69" s="105"/>
      <c r="X69" s="105"/>
      <c r="Y69" s="105"/>
      <c r="Z69" s="105"/>
    </row>
    <row r="70" ht="15.75" customHeight="1">
      <c r="A70" s="124" t="s">
        <v>219</v>
      </c>
      <c r="B70" s="17" t="s">
        <v>220</v>
      </c>
      <c r="C70" s="17" t="s">
        <v>48</v>
      </c>
      <c r="D70" s="17" t="s">
        <v>221</v>
      </c>
      <c r="E70" s="17" t="s">
        <v>74</v>
      </c>
      <c r="F70" s="106">
        <v>16.99</v>
      </c>
      <c r="G70" s="106">
        <v>16.99</v>
      </c>
      <c r="H70" s="17">
        <v>0.0</v>
      </c>
      <c r="I70" s="17">
        <v>1.0</v>
      </c>
      <c r="J70" s="125" t="s">
        <v>322</v>
      </c>
      <c r="K70" s="125">
        <v>0.0</v>
      </c>
      <c r="L70" s="101">
        <v>16.99</v>
      </c>
      <c r="M70" s="101">
        <v>9.4</v>
      </c>
      <c r="N70" s="126">
        <v>0.0</v>
      </c>
      <c r="O70" s="126">
        <v>0.0</v>
      </c>
      <c r="P70" s="125">
        <v>0.44673337257210116</v>
      </c>
      <c r="Q70" s="17">
        <v>0.0</v>
      </c>
      <c r="R70" s="102" t="s">
        <v>322</v>
      </c>
      <c r="S70" s="101">
        <v>16.99</v>
      </c>
      <c r="T70" s="17" t="s">
        <v>95</v>
      </c>
      <c r="U70" s="105"/>
      <c r="V70" s="105"/>
      <c r="W70" s="105"/>
      <c r="X70" s="105"/>
      <c r="Y70" s="105"/>
      <c r="Z70" s="105"/>
    </row>
    <row r="71" ht="15.75" customHeight="1">
      <c r="A71" s="124" t="s">
        <v>222</v>
      </c>
      <c r="B71" s="17" t="s">
        <v>223</v>
      </c>
      <c r="C71" s="17" t="s">
        <v>48</v>
      </c>
      <c r="D71" s="17" t="s">
        <v>224</v>
      </c>
      <c r="E71" s="17" t="s">
        <v>74</v>
      </c>
      <c r="F71" s="106">
        <v>19081.550000000007</v>
      </c>
      <c r="G71" s="106">
        <v>15736.12</v>
      </c>
      <c r="H71" s="17">
        <v>3648.0</v>
      </c>
      <c r="I71" s="17">
        <v>2545.0</v>
      </c>
      <c r="J71" s="125">
        <v>0.6976425438596491</v>
      </c>
      <c r="K71" s="125">
        <v>0.17532275941943942</v>
      </c>
      <c r="L71" s="101">
        <v>5.99</v>
      </c>
      <c r="M71" s="101">
        <v>2.84</v>
      </c>
      <c r="N71" s="126">
        <v>27351.471277013763</v>
      </c>
      <c r="O71" s="126">
        <v>10360.32</v>
      </c>
      <c r="P71" s="125">
        <v>0.5258764607679466</v>
      </c>
      <c r="Q71" s="17">
        <v>3648.0</v>
      </c>
      <c r="R71" s="102">
        <v>1.0</v>
      </c>
      <c r="S71" s="101">
        <v>6.183151277013753</v>
      </c>
      <c r="T71" s="17" t="s">
        <v>225</v>
      </c>
      <c r="U71" s="105"/>
      <c r="V71" s="105"/>
      <c r="W71" s="105"/>
      <c r="X71" s="105"/>
      <c r="Y71" s="105"/>
      <c r="Z71" s="105"/>
    </row>
    <row r="72" ht="15.75" customHeight="1">
      <c r="A72" s="124" t="s">
        <v>226</v>
      </c>
      <c r="B72" s="17" t="s">
        <v>227</v>
      </c>
      <c r="C72" s="17" t="s">
        <v>48</v>
      </c>
      <c r="D72" s="17" t="s">
        <v>224</v>
      </c>
      <c r="E72" s="17" t="s">
        <v>74</v>
      </c>
      <c r="F72" s="106">
        <v>11691.91</v>
      </c>
      <c r="G72" s="106">
        <v>9740.409999999996</v>
      </c>
      <c r="H72" s="17">
        <v>2364.0</v>
      </c>
      <c r="I72" s="17">
        <v>1559.0</v>
      </c>
      <c r="J72" s="125">
        <v>0.6594754653130288</v>
      </c>
      <c r="K72" s="125">
        <v>0.166910282408948</v>
      </c>
      <c r="L72" s="101">
        <v>5.99</v>
      </c>
      <c r="M72" s="101">
        <v>2.84</v>
      </c>
      <c r="N72" s="126">
        <v>17729.105349583067</v>
      </c>
      <c r="O72" s="126">
        <v>6713.759999999999</v>
      </c>
      <c r="P72" s="125">
        <v>0.5258764607679466</v>
      </c>
      <c r="Q72" s="17">
        <v>2244.0</v>
      </c>
      <c r="R72" s="102">
        <v>1.053475935828877</v>
      </c>
      <c r="S72" s="101">
        <v>6.247857601026296</v>
      </c>
      <c r="T72" s="17" t="s">
        <v>225</v>
      </c>
      <c r="U72" s="105"/>
      <c r="V72" s="105"/>
      <c r="W72" s="105"/>
      <c r="X72" s="105"/>
      <c r="Y72" s="105"/>
      <c r="Z72" s="105"/>
    </row>
    <row r="73" ht="15.75" customHeight="1">
      <c r="A73" s="124" t="s">
        <v>228</v>
      </c>
      <c r="B73" s="17" t="s">
        <v>229</v>
      </c>
      <c r="C73" s="17" t="s">
        <v>48</v>
      </c>
      <c r="D73" s="17" t="s">
        <v>109</v>
      </c>
      <c r="E73" s="17" t="s">
        <v>74</v>
      </c>
      <c r="F73" s="106">
        <v>0.0</v>
      </c>
      <c r="G73" s="106">
        <v>0.0</v>
      </c>
      <c r="H73" s="17">
        <v>0.0</v>
      </c>
      <c r="I73" s="17">
        <v>0.0</v>
      </c>
      <c r="J73" s="125" t="s">
        <v>322</v>
      </c>
      <c r="K73" s="125" t="s">
        <v>322</v>
      </c>
      <c r="L73" s="101">
        <v>10.99</v>
      </c>
      <c r="M73" s="101">
        <v>6.05</v>
      </c>
      <c r="N73" s="126" t="s">
        <v>322</v>
      </c>
      <c r="O73" s="126">
        <v>0.0</v>
      </c>
      <c r="P73" s="125">
        <v>0.44949954504094636</v>
      </c>
      <c r="Q73" s="17">
        <v>0.0</v>
      </c>
      <c r="R73" s="102" t="s">
        <v>322</v>
      </c>
      <c r="S73" s="101" t="s">
        <v>322</v>
      </c>
      <c r="T73" s="17" t="s">
        <v>89</v>
      </c>
      <c r="U73" s="105"/>
      <c r="V73" s="105"/>
      <c r="W73" s="105"/>
      <c r="X73" s="105"/>
      <c r="Y73" s="105"/>
      <c r="Z73" s="105"/>
    </row>
    <row r="74" ht="15.75" customHeight="1">
      <c r="A74" s="124" t="s">
        <v>230</v>
      </c>
      <c r="B74" s="17" t="s">
        <v>231</v>
      </c>
      <c r="C74" s="17" t="s">
        <v>48</v>
      </c>
      <c r="D74" s="17" t="s">
        <v>109</v>
      </c>
      <c r="E74" s="17" t="s">
        <v>74</v>
      </c>
      <c r="F74" s="106">
        <v>14.99</v>
      </c>
      <c r="G74" s="106">
        <v>14.99</v>
      </c>
      <c r="H74" s="17">
        <v>0.0</v>
      </c>
      <c r="I74" s="17">
        <v>1.0</v>
      </c>
      <c r="J74" s="125" t="s">
        <v>322</v>
      </c>
      <c r="K74" s="125">
        <v>0.0</v>
      </c>
      <c r="L74" s="101">
        <v>14.99</v>
      </c>
      <c r="M74" s="101">
        <v>8.3</v>
      </c>
      <c r="N74" s="126">
        <v>0.0</v>
      </c>
      <c r="O74" s="126">
        <v>0.0</v>
      </c>
      <c r="P74" s="125">
        <v>0.44629753168779185</v>
      </c>
      <c r="Q74" s="17">
        <v>0.0</v>
      </c>
      <c r="R74" s="102" t="s">
        <v>322</v>
      </c>
      <c r="S74" s="101">
        <v>14.99</v>
      </c>
      <c r="T74" s="17" t="s">
        <v>89</v>
      </c>
      <c r="U74" s="105"/>
      <c r="V74" s="105"/>
      <c r="W74" s="105"/>
      <c r="X74" s="105"/>
      <c r="Y74" s="105"/>
      <c r="Z74" s="105"/>
    </row>
    <row r="75" ht="15.75" customHeight="1">
      <c r="A75" s="124" t="s">
        <v>232</v>
      </c>
      <c r="B75" s="17" t="s">
        <v>233</v>
      </c>
      <c r="C75" s="17" t="s">
        <v>48</v>
      </c>
      <c r="D75" s="17" t="s">
        <v>109</v>
      </c>
      <c r="E75" s="17" t="s">
        <v>74</v>
      </c>
      <c r="F75" s="106">
        <v>0.0</v>
      </c>
      <c r="G75" s="106">
        <v>0.0</v>
      </c>
      <c r="H75" s="17">
        <v>0.0</v>
      </c>
      <c r="I75" s="17">
        <v>0.0</v>
      </c>
      <c r="J75" s="125" t="s">
        <v>322</v>
      </c>
      <c r="K75" s="125" t="s">
        <v>322</v>
      </c>
      <c r="L75" s="101">
        <v>5.49</v>
      </c>
      <c r="M75" s="101">
        <v>2.61</v>
      </c>
      <c r="N75" s="126" t="s">
        <v>322</v>
      </c>
      <c r="O75" s="126">
        <v>0.0</v>
      </c>
      <c r="P75" s="125">
        <v>0.5245901639344263</v>
      </c>
      <c r="Q75" s="17">
        <v>0.0</v>
      </c>
      <c r="R75" s="102" t="s">
        <v>322</v>
      </c>
      <c r="S75" s="101" t="s">
        <v>322</v>
      </c>
      <c r="T75" s="17" t="s">
        <v>92</v>
      </c>
      <c r="U75" s="105"/>
      <c r="V75" s="105"/>
      <c r="W75" s="105"/>
      <c r="X75" s="105"/>
      <c r="Y75" s="105"/>
      <c r="Z75" s="105"/>
    </row>
    <row r="76" ht="15.75" customHeight="1">
      <c r="A76" s="124" t="s">
        <v>234</v>
      </c>
      <c r="B76" s="17" t="s">
        <v>235</v>
      </c>
      <c r="C76" s="17" t="s">
        <v>48</v>
      </c>
      <c r="D76" s="17" t="s">
        <v>109</v>
      </c>
      <c r="E76" s="17" t="s">
        <v>74</v>
      </c>
      <c r="F76" s="106">
        <v>0.0</v>
      </c>
      <c r="G76" s="106">
        <v>0.0</v>
      </c>
      <c r="H76" s="17">
        <v>0.0</v>
      </c>
      <c r="I76" s="17">
        <v>0.0</v>
      </c>
      <c r="J76" s="125" t="s">
        <v>322</v>
      </c>
      <c r="K76" s="125" t="s">
        <v>322</v>
      </c>
      <c r="L76" s="101">
        <v>9.99</v>
      </c>
      <c r="M76" s="101">
        <v>4.83</v>
      </c>
      <c r="N76" s="126" t="s">
        <v>322</v>
      </c>
      <c r="O76" s="126">
        <v>0.0</v>
      </c>
      <c r="P76" s="125">
        <v>0.5165165165165165</v>
      </c>
      <c r="Q76" s="17">
        <v>0.0</v>
      </c>
      <c r="R76" s="102" t="s">
        <v>322</v>
      </c>
      <c r="S76" s="101" t="s">
        <v>322</v>
      </c>
      <c r="T76" s="17" t="s">
        <v>92</v>
      </c>
      <c r="U76" s="105"/>
      <c r="V76" s="105"/>
      <c r="W76" s="105"/>
      <c r="X76" s="105"/>
      <c r="Y76" s="105"/>
      <c r="Z76" s="105"/>
    </row>
    <row r="77" ht="15.75" customHeight="1">
      <c r="A77" s="124" t="s">
        <v>236</v>
      </c>
      <c r="B77" s="17" t="s">
        <v>237</v>
      </c>
      <c r="C77" s="17" t="s">
        <v>48</v>
      </c>
      <c r="D77" s="17" t="s">
        <v>109</v>
      </c>
      <c r="E77" s="17" t="s">
        <v>74</v>
      </c>
      <c r="F77" s="106">
        <v>4185.569999999999</v>
      </c>
      <c r="G77" s="106">
        <v>3441.609999999999</v>
      </c>
      <c r="H77" s="17">
        <v>1452.0</v>
      </c>
      <c r="I77" s="17">
        <v>493.0</v>
      </c>
      <c r="J77" s="125">
        <v>0.33953168044077137</v>
      </c>
      <c r="K77" s="125">
        <v>0.17774401097102654</v>
      </c>
      <c r="L77" s="101">
        <v>6.49</v>
      </c>
      <c r="M77" s="101">
        <v>3.25</v>
      </c>
      <c r="N77" s="126">
        <v>12327.479999999998</v>
      </c>
      <c r="O77" s="126">
        <v>4719.0</v>
      </c>
      <c r="P77" s="125">
        <v>0.4992295839753467</v>
      </c>
      <c r="Q77" s="17">
        <v>1440.0</v>
      </c>
      <c r="R77" s="102">
        <v>1.0083333333333333</v>
      </c>
      <c r="S77" s="101">
        <v>6.980953346855983</v>
      </c>
      <c r="T77" s="17" t="s">
        <v>95</v>
      </c>
      <c r="U77" s="105"/>
      <c r="V77" s="105"/>
      <c r="W77" s="105"/>
      <c r="X77" s="105"/>
      <c r="Y77" s="105"/>
      <c r="Z77" s="105"/>
    </row>
    <row r="78" ht="15.75" customHeight="1">
      <c r="A78" s="124" t="s">
        <v>238</v>
      </c>
      <c r="B78" s="17" t="s">
        <v>239</v>
      </c>
      <c r="C78" s="17" t="s">
        <v>48</v>
      </c>
      <c r="D78" s="17" t="s">
        <v>109</v>
      </c>
      <c r="E78" s="17" t="s">
        <v>74</v>
      </c>
      <c r="F78" s="106">
        <v>2690.959999999999</v>
      </c>
      <c r="G78" s="106">
        <v>2173.460000000001</v>
      </c>
      <c r="H78" s="17">
        <v>1440.0</v>
      </c>
      <c r="I78" s="17">
        <v>234.0</v>
      </c>
      <c r="J78" s="125">
        <v>0.1625</v>
      </c>
      <c r="K78" s="125">
        <v>0.1923105508814692</v>
      </c>
      <c r="L78" s="101">
        <v>7.99</v>
      </c>
      <c r="M78" s="101">
        <v>4.5</v>
      </c>
      <c r="N78" s="126">
        <v>16559.75384615384</v>
      </c>
      <c r="O78" s="126">
        <v>6480.0</v>
      </c>
      <c r="P78" s="125">
        <v>0.4367959949937422</v>
      </c>
      <c r="Q78" s="17">
        <v>1440.0</v>
      </c>
      <c r="R78" s="102">
        <v>1.0</v>
      </c>
      <c r="S78" s="101">
        <v>9.288290598290603</v>
      </c>
      <c r="T78" s="17" t="s">
        <v>89</v>
      </c>
      <c r="U78" s="105"/>
      <c r="V78" s="105"/>
      <c r="W78" s="105"/>
      <c r="X78" s="105"/>
      <c r="Y78" s="105"/>
      <c r="Z78" s="105"/>
    </row>
    <row r="79" ht="15.75" customHeight="1">
      <c r="A79" s="124" t="s">
        <v>240</v>
      </c>
      <c r="B79" s="17" t="s">
        <v>241</v>
      </c>
      <c r="C79" s="17" t="s">
        <v>48</v>
      </c>
      <c r="D79" s="17" t="s">
        <v>109</v>
      </c>
      <c r="E79" s="17" t="s">
        <v>74</v>
      </c>
      <c r="F79" s="106">
        <v>861.3500000000001</v>
      </c>
      <c r="G79" s="106">
        <v>714.3499999999999</v>
      </c>
      <c r="H79" s="17">
        <v>1404.0</v>
      </c>
      <c r="I79" s="17">
        <v>115.0</v>
      </c>
      <c r="J79" s="125">
        <v>0.08190883190883191</v>
      </c>
      <c r="K79" s="125">
        <v>0.17066233238520945</v>
      </c>
      <c r="L79" s="101">
        <v>4.99</v>
      </c>
      <c r="M79" s="101">
        <v>2.82</v>
      </c>
      <c r="N79" s="126">
        <v>10515.960000000001</v>
      </c>
      <c r="O79" s="126">
        <v>3959.2799999999997</v>
      </c>
      <c r="P79" s="125">
        <v>0.43486973947895796</v>
      </c>
      <c r="Q79" s="17">
        <v>1404.0</v>
      </c>
      <c r="R79" s="102">
        <v>1.0</v>
      </c>
      <c r="S79" s="101">
        <v>6.211739130434782</v>
      </c>
      <c r="T79" s="17" t="s">
        <v>92</v>
      </c>
      <c r="U79" s="105"/>
      <c r="V79" s="105"/>
      <c r="W79" s="105"/>
      <c r="X79" s="105"/>
      <c r="Y79" s="105"/>
      <c r="Z79" s="105"/>
    </row>
    <row r="80" ht="15.75" customHeight="1">
      <c r="A80" s="124" t="s">
        <v>242</v>
      </c>
      <c r="B80" s="17" t="s">
        <v>243</v>
      </c>
      <c r="C80" s="17" t="s">
        <v>48</v>
      </c>
      <c r="D80" s="17" t="s">
        <v>109</v>
      </c>
      <c r="E80" s="17" t="s">
        <v>74</v>
      </c>
      <c r="F80" s="106">
        <v>2621.2799999999993</v>
      </c>
      <c r="G80" s="106">
        <v>2180.9799999999977</v>
      </c>
      <c r="H80" s="17">
        <v>1872.0</v>
      </c>
      <c r="I80" s="17">
        <v>311.0</v>
      </c>
      <c r="J80" s="125">
        <v>0.16613247863247863</v>
      </c>
      <c r="K80" s="125">
        <v>0.16797137276445162</v>
      </c>
      <c r="L80" s="101">
        <v>6.49</v>
      </c>
      <c r="M80" s="101">
        <v>3.27</v>
      </c>
      <c r="N80" s="126">
        <v>15778.25131832797</v>
      </c>
      <c r="O80" s="126">
        <v>6121.44</v>
      </c>
      <c r="P80" s="125">
        <v>0.49614791987673346</v>
      </c>
      <c r="Q80" s="17">
        <v>1872.0</v>
      </c>
      <c r="R80" s="102">
        <v>1.0</v>
      </c>
      <c r="S80" s="101">
        <v>7.012797427652726</v>
      </c>
      <c r="T80" s="17" t="s">
        <v>95</v>
      </c>
      <c r="U80" s="105"/>
      <c r="V80" s="105"/>
      <c r="W80" s="105"/>
      <c r="X80" s="105"/>
      <c r="Y80" s="105"/>
      <c r="Z80" s="105"/>
    </row>
    <row r="81" ht="15.75" customHeight="1">
      <c r="A81" s="124" t="s">
        <v>244</v>
      </c>
      <c r="B81" s="17" t="s">
        <v>245</v>
      </c>
      <c r="C81" s="17" t="s">
        <v>48</v>
      </c>
      <c r="D81" s="17" t="s">
        <v>124</v>
      </c>
      <c r="E81" s="17" t="s">
        <v>74</v>
      </c>
      <c r="F81" s="106">
        <v>2219.1800000000007</v>
      </c>
      <c r="G81" s="106">
        <v>1834.8799999999997</v>
      </c>
      <c r="H81" s="17">
        <v>1788.0</v>
      </c>
      <c r="I81" s="17">
        <v>495.0</v>
      </c>
      <c r="J81" s="125">
        <v>0.27684563758389263</v>
      </c>
      <c r="K81" s="125">
        <v>0.17317207256734513</v>
      </c>
      <c r="L81" s="101">
        <v>3.49</v>
      </c>
      <c r="M81" s="101">
        <v>1.8</v>
      </c>
      <c r="N81" s="126">
        <v>8015.947151515154</v>
      </c>
      <c r="O81" s="126">
        <v>3218.4</v>
      </c>
      <c r="P81" s="125">
        <v>0.4842406876790831</v>
      </c>
      <c r="Q81" s="17">
        <v>1776.0</v>
      </c>
      <c r="R81" s="102">
        <v>1.0067567567567568</v>
      </c>
      <c r="S81" s="101">
        <v>3.706828282828282</v>
      </c>
      <c r="T81" s="17" t="s">
        <v>95</v>
      </c>
      <c r="U81" s="105"/>
      <c r="V81" s="105"/>
      <c r="W81" s="105"/>
      <c r="X81" s="105"/>
      <c r="Y81" s="105"/>
      <c r="Z81" s="105"/>
    </row>
    <row r="82" ht="15.75" customHeight="1">
      <c r="A82" s="124" t="s">
        <v>246</v>
      </c>
      <c r="B82" s="17" t="s">
        <v>247</v>
      </c>
      <c r="C82" s="17" t="s">
        <v>48</v>
      </c>
      <c r="D82" s="17" t="s">
        <v>109</v>
      </c>
      <c r="E82" s="17" t="s">
        <v>74</v>
      </c>
      <c r="F82" s="106">
        <v>4396.0999999999985</v>
      </c>
      <c r="G82" s="106">
        <v>3698.5</v>
      </c>
      <c r="H82" s="17">
        <v>1248.0</v>
      </c>
      <c r="I82" s="17">
        <v>550.0</v>
      </c>
      <c r="J82" s="125">
        <v>0.4407051282051282</v>
      </c>
      <c r="K82" s="125">
        <v>0.1586861081413068</v>
      </c>
      <c r="L82" s="101">
        <v>6.49</v>
      </c>
      <c r="M82" s="101">
        <v>3.15</v>
      </c>
      <c r="N82" s="126">
        <v>9975.150545454542</v>
      </c>
      <c r="O82" s="126">
        <v>3931.2</v>
      </c>
      <c r="P82" s="125">
        <v>0.514637904468413</v>
      </c>
      <c r="Q82" s="17">
        <v>1248.0</v>
      </c>
      <c r="R82" s="102">
        <v>1.0</v>
      </c>
      <c r="S82" s="101">
        <v>6.724545454545455</v>
      </c>
      <c r="T82" s="17" t="s">
        <v>95</v>
      </c>
      <c r="U82" s="105"/>
      <c r="V82" s="105"/>
      <c r="W82" s="105"/>
      <c r="X82" s="105"/>
      <c r="Y82" s="105"/>
      <c r="Z82" s="105"/>
    </row>
    <row r="83" ht="15.75" customHeight="1">
      <c r="A83" s="124" t="s">
        <v>248</v>
      </c>
      <c r="B83" s="17" t="s">
        <v>249</v>
      </c>
      <c r="C83" s="17" t="s">
        <v>48</v>
      </c>
      <c r="D83" s="17" t="s">
        <v>109</v>
      </c>
      <c r="E83" s="17" t="s">
        <v>74</v>
      </c>
      <c r="F83" s="106">
        <v>3573.129999999999</v>
      </c>
      <c r="G83" s="106">
        <v>2965.1300000000015</v>
      </c>
      <c r="H83" s="17">
        <v>1668.0</v>
      </c>
      <c r="I83" s="17">
        <v>447.0</v>
      </c>
      <c r="J83" s="125">
        <v>0.26798561151079137</v>
      </c>
      <c r="K83" s="125">
        <v>0.17015893628275425</v>
      </c>
      <c r="L83" s="101">
        <v>5.49</v>
      </c>
      <c r="M83" s="101">
        <v>3.04</v>
      </c>
      <c r="N83" s="126">
        <v>13333.290469798654</v>
      </c>
      <c r="O83" s="126">
        <v>5070.72</v>
      </c>
      <c r="P83" s="125">
        <v>0.44626593806921677</v>
      </c>
      <c r="Q83" s="17">
        <v>1644.0</v>
      </c>
      <c r="R83" s="102">
        <v>1.0145985401459854</v>
      </c>
      <c r="S83" s="101">
        <v>6.633400447427296</v>
      </c>
      <c r="T83" s="17" t="s">
        <v>92</v>
      </c>
      <c r="U83" s="105"/>
      <c r="V83" s="105"/>
      <c r="W83" s="105"/>
      <c r="X83" s="105"/>
      <c r="Y83" s="105"/>
      <c r="Z83" s="105"/>
    </row>
    <row r="84" ht="15.75" customHeight="1">
      <c r="A84" s="124" t="s">
        <v>250</v>
      </c>
      <c r="B84" s="17" t="s">
        <v>251</v>
      </c>
      <c r="C84" s="17" t="s">
        <v>48</v>
      </c>
      <c r="D84" s="17" t="s">
        <v>88</v>
      </c>
      <c r="E84" s="17" t="s">
        <v>74</v>
      </c>
      <c r="F84" s="106">
        <v>47.88</v>
      </c>
      <c r="G84" s="106">
        <v>47.88</v>
      </c>
      <c r="H84" s="17">
        <v>0.0</v>
      </c>
      <c r="I84" s="17">
        <v>12.0</v>
      </c>
      <c r="J84" s="125" t="s">
        <v>322</v>
      </c>
      <c r="K84" s="125">
        <v>0.0</v>
      </c>
      <c r="L84" s="101">
        <v>3.99</v>
      </c>
      <c r="M84" s="101">
        <v>1.93</v>
      </c>
      <c r="N84" s="126">
        <v>0.0</v>
      </c>
      <c r="O84" s="126">
        <v>0.0</v>
      </c>
      <c r="P84" s="125">
        <v>0.5162907268170427</v>
      </c>
      <c r="Q84" s="17">
        <v>0.0</v>
      </c>
      <c r="R84" s="102" t="s">
        <v>322</v>
      </c>
      <c r="S84" s="101">
        <v>3.99</v>
      </c>
      <c r="T84" s="17" t="s">
        <v>89</v>
      </c>
      <c r="U84" s="105"/>
      <c r="V84" s="105"/>
      <c r="W84" s="105"/>
      <c r="X84" s="105"/>
      <c r="Y84" s="105"/>
      <c r="Z84" s="105"/>
    </row>
    <row r="85" ht="15.75" customHeight="1">
      <c r="A85" s="124" t="s">
        <v>252</v>
      </c>
      <c r="B85" s="17" t="s">
        <v>253</v>
      </c>
      <c r="C85" s="17" t="s">
        <v>48</v>
      </c>
      <c r="D85" s="17" t="s">
        <v>88</v>
      </c>
      <c r="E85" s="17" t="s">
        <v>74</v>
      </c>
      <c r="F85" s="106">
        <v>3183.4300000000007</v>
      </c>
      <c r="G85" s="106">
        <v>2602.0299999999997</v>
      </c>
      <c r="H85" s="17">
        <v>1620.0</v>
      </c>
      <c r="I85" s="17">
        <v>707.0</v>
      </c>
      <c r="J85" s="125">
        <v>0.4364197530864197</v>
      </c>
      <c r="K85" s="125">
        <v>0.18263319752593932</v>
      </c>
      <c r="L85" s="101">
        <v>3.49</v>
      </c>
      <c r="M85" s="101">
        <v>1.8</v>
      </c>
      <c r="N85" s="126">
        <v>7294.422347949082</v>
      </c>
      <c r="O85" s="126">
        <v>2916.0</v>
      </c>
      <c r="P85" s="125">
        <v>0.4842406876790831</v>
      </c>
      <c r="Q85" s="17">
        <v>1596.0</v>
      </c>
      <c r="R85" s="102">
        <v>1.0150375939849625</v>
      </c>
      <c r="S85" s="101">
        <v>3.68038189533239</v>
      </c>
      <c r="T85" s="17" t="s">
        <v>89</v>
      </c>
      <c r="U85" s="105"/>
      <c r="V85" s="105"/>
      <c r="W85" s="105"/>
      <c r="X85" s="105"/>
      <c r="Y85" s="105"/>
      <c r="Z85" s="105"/>
    </row>
    <row r="86" ht="15.75" customHeight="1">
      <c r="A86" s="124" t="s">
        <v>254</v>
      </c>
      <c r="B86" s="17" t="s">
        <v>255</v>
      </c>
      <c r="C86" s="17" t="s">
        <v>50</v>
      </c>
      <c r="D86" s="17" t="s">
        <v>256</v>
      </c>
      <c r="E86" s="17" t="s">
        <v>74</v>
      </c>
      <c r="F86" s="106">
        <v>3424.7900000000004</v>
      </c>
      <c r="G86" s="106">
        <v>2202.31</v>
      </c>
      <c r="H86" s="17">
        <v>9052.0</v>
      </c>
      <c r="I86" s="17">
        <v>1721.0</v>
      </c>
      <c r="J86" s="125">
        <v>0.19012372956252763</v>
      </c>
      <c r="K86" s="125">
        <v>0.35695035316033985</v>
      </c>
      <c r="L86" s="101">
        <v>1.99</v>
      </c>
      <c r="M86" s="101">
        <v>0.75</v>
      </c>
      <c r="N86" s="126">
        <v>18013.480000000003</v>
      </c>
      <c r="O86" s="126">
        <v>6789.0</v>
      </c>
      <c r="P86" s="125">
        <v>0.6231155778894473</v>
      </c>
      <c r="Q86" s="17">
        <v>9056.0</v>
      </c>
      <c r="R86" s="102">
        <v>0.9995583038869258</v>
      </c>
      <c r="S86" s="101">
        <v>1.2796687972109237</v>
      </c>
      <c r="T86" s="17" t="s">
        <v>257</v>
      </c>
      <c r="U86" s="105"/>
      <c r="V86" s="105"/>
      <c r="W86" s="105"/>
      <c r="X86" s="105"/>
      <c r="Y86" s="105"/>
      <c r="Z86" s="105"/>
    </row>
    <row r="87" ht="15.75" customHeight="1">
      <c r="A87" s="124" t="s">
        <v>258</v>
      </c>
      <c r="B87" s="17" t="s">
        <v>259</v>
      </c>
      <c r="C87" s="17" t="s">
        <v>50</v>
      </c>
      <c r="D87" s="17" t="s">
        <v>256</v>
      </c>
      <c r="E87" s="17" t="s">
        <v>74</v>
      </c>
      <c r="F87" s="106">
        <v>1410.9100000000012</v>
      </c>
      <c r="G87" s="106">
        <v>898.0900000000001</v>
      </c>
      <c r="H87" s="17">
        <v>12045.0</v>
      </c>
      <c r="I87" s="17">
        <v>709.0</v>
      </c>
      <c r="J87" s="125">
        <v>0.05886259858862598</v>
      </c>
      <c r="K87" s="125">
        <v>0.36346754931214653</v>
      </c>
      <c r="L87" s="101">
        <v>1.99</v>
      </c>
      <c r="M87" s="101">
        <v>0.75</v>
      </c>
      <c r="N87" s="126">
        <v>23969.55000000002</v>
      </c>
      <c r="O87" s="126">
        <v>9033.75</v>
      </c>
      <c r="P87" s="125">
        <v>0.6231155778894473</v>
      </c>
      <c r="Q87" s="17">
        <v>12038.0</v>
      </c>
      <c r="R87" s="102">
        <v>1.0005814919421832</v>
      </c>
      <c r="S87" s="101">
        <v>1.2666995768688296</v>
      </c>
      <c r="T87" s="17" t="s">
        <v>257</v>
      </c>
      <c r="U87" s="105"/>
      <c r="V87" s="105"/>
      <c r="W87" s="105"/>
      <c r="X87" s="105"/>
      <c r="Y87" s="105"/>
      <c r="Z87" s="105"/>
    </row>
    <row r="88" ht="15.75" customHeight="1">
      <c r="A88" s="124" t="s">
        <v>260</v>
      </c>
      <c r="B88" s="17" t="s">
        <v>261</v>
      </c>
      <c r="C88" s="17" t="s">
        <v>50</v>
      </c>
      <c r="D88" s="17" t="s">
        <v>256</v>
      </c>
      <c r="E88" s="17" t="s">
        <v>74</v>
      </c>
      <c r="F88" s="106">
        <v>3394.9400000000005</v>
      </c>
      <c r="G88" s="106">
        <v>2169.5</v>
      </c>
      <c r="H88" s="17">
        <v>13153.0</v>
      </c>
      <c r="I88" s="17">
        <v>1706.0</v>
      </c>
      <c r="J88" s="125">
        <v>0.12970424998099292</v>
      </c>
      <c r="K88" s="125">
        <v>0.3609607239008643</v>
      </c>
      <c r="L88" s="101">
        <v>1.99</v>
      </c>
      <c r="M88" s="101">
        <v>0.75</v>
      </c>
      <c r="N88" s="126">
        <v>26174.47</v>
      </c>
      <c r="O88" s="126">
        <v>9864.75</v>
      </c>
      <c r="P88" s="125">
        <v>0.6231155778894473</v>
      </c>
      <c r="Q88" s="17">
        <v>13155.0</v>
      </c>
      <c r="R88" s="102">
        <v>0.9998479665526416</v>
      </c>
      <c r="S88" s="101">
        <v>1.2716881594372802</v>
      </c>
      <c r="T88" s="17" t="s">
        <v>257</v>
      </c>
      <c r="U88" s="105"/>
      <c r="V88" s="105"/>
      <c r="W88" s="105"/>
      <c r="X88" s="105"/>
      <c r="Y88" s="105"/>
      <c r="Z88" s="105"/>
    </row>
    <row r="89" ht="15.75" customHeight="1">
      <c r="A89" s="124" t="s">
        <v>262</v>
      </c>
      <c r="B89" s="17" t="s">
        <v>263</v>
      </c>
      <c r="C89" s="17" t="s">
        <v>50</v>
      </c>
      <c r="D89" s="17" t="s">
        <v>256</v>
      </c>
      <c r="E89" s="17" t="s">
        <v>74</v>
      </c>
      <c r="F89" s="106">
        <v>2622.8199999999997</v>
      </c>
      <c r="G89" s="106">
        <v>1699.3000000000004</v>
      </c>
      <c r="H89" s="17">
        <v>6284.0</v>
      </c>
      <c r="I89" s="17">
        <v>1318.0</v>
      </c>
      <c r="J89" s="125">
        <v>0.20973901973265435</v>
      </c>
      <c r="K89" s="125">
        <v>0.3521095614643778</v>
      </c>
      <c r="L89" s="101">
        <v>1.99</v>
      </c>
      <c r="M89" s="101">
        <v>0.75</v>
      </c>
      <c r="N89" s="126">
        <v>12505.159999999998</v>
      </c>
      <c r="O89" s="126">
        <v>4713.0</v>
      </c>
      <c r="P89" s="125">
        <v>0.6231155778894473</v>
      </c>
      <c r="Q89" s="17">
        <v>6287.0</v>
      </c>
      <c r="R89" s="102">
        <v>0.9995228248767297</v>
      </c>
      <c r="S89" s="101">
        <v>1.289301972685888</v>
      </c>
      <c r="T89" s="17" t="s">
        <v>257</v>
      </c>
      <c r="U89" s="105"/>
      <c r="V89" s="105"/>
      <c r="W89" s="105"/>
      <c r="X89" s="105"/>
      <c r="Y89" s="105"/>
      <c r="Z89" s="105"/>
    </row>
    <row r="90" ht="15.75" customHeight="1">
      <c r="A90" s="124" t="s">
        <v>264</v>
      </c>
      <c r="B90" s="17" t="s">
        <v>265</v>
      </c>
      <c r="C90" s="17" t="s">
        <v>50</v>
      </c>
      <c r="D90" s="17" t="s">
        <v>256</v>
      </c>
      <c r="E90" s="17" t="s">
        <v>74</v>
      </c>
      <c r="F90" s="106">
        <v>3617.819999999999</v>
      </c>
      <c r="G90" s="106">
        <v>2329.48</v>
      </c>
      <c r="H90" s="17">
        <v>11340.0</v>
      </c>
      <c r="I90" s="17">
        <v>1818.0</v>
      </c>
      <c r="J90" s="125">
        <v>0.16031746031746033</v>
      </c>
      <c r="K90" s="125">
        <v>0.35610948029476297</v>
      </c>
      <c r="L90" s="101">
        <v>1.99</v>
      </c>
      <c r="M90" s="101">
        <v>0.75</v>
      </c>
      <c r="N90" s="126">
        <v>22566.59999999999</v>
      </c>
      <c r="O90" s="126">
        <v>8505.0</v>
      </c>
      <c r="P90" s="125">
        <v>0.6231155778894473</v>
      </c>
      <c r="Q90" s="17">
        <v>11264.0</v>
      </c>
      <c r="R90" s="102">
        <v>1.0067471590909092</v>
      </c>
      <c r="S90" s="101">
        <v>1.2813421342134212</v>
      </c>
      <c r="T90" s="17" t="s">
        <v>257</v>
      </c>
      <c r="U90" s="105"/>
      <c r="V90" s="105"/>
      <c r="W90" s="105"/>
      <c r="X90" s="105"/>
      <c r="Y90" s="105"/>
      <c r="Z90" s="105"/>
    </row>
    <row r="91" ht="15.75" customHeight="1">
      <c r="A91" s="124" t="s">
        <v>266</v>
      </c>
      <c r="B91" s="17" t="s">
        <v>267</v>
      </c>
      <c r="C91" s="17" t="s">
        <v>50</v>
      </c>
      <c r="D91" s="17" t="s">
        <v>256</v>
      </c>
      <c r="E91" s="17" t="s">
        <v>74</v>
      </c>
      <c r="F91" s="106">
        <v>5634.150000000003</v>
      </c>
      <c r="G91" s="106">
        <v>3605.809999999999</v>
      </c>
      <c r="H91" s="17">
        <v>15070.0</v>
      </c>
      <c r="I91" s="17">
        <v>2829.0</v>
      </c>
      <c r="J91" s="125">
        <v>0.18772395487723956</v>
      </c>
      <c r="K91" s="125">
        <v>0.36000816449686346</v>
      </c>
      <c r="L91" s="101">
        <v>1.99</v>
      </c>
      <c r="M91" s="101">
        <v>0.75</v>
      </c>
      <c r="N91" s="126">
        <v>30012.951749734904</v>
      </c>
      <c r="O91" s="126">
        <v>11302.5</v>
      </c>
      <c r="P91" s="125">
        <v>0.6231155778894473</v>
      </c>
      <c r="Q91" s="17">
        <v>14972.0</v>
      </c>
      <c r="R91" s="102">
        <v>1.0065455516965</v>
      </c>
      <c r="S91" s="101">
        <v>1.2745881937080237</v>
      </c>
      <c r="T91" s="17" t="s">
        <v>257</v>
      </c>
      <c r="U91" s="105"/>
      <c r="V91" s="105"/>
      <c r="W91" s="105"/>
      <c r="X91" s="105"/>
      <c r="Y91" s="105"/>
      <c r="Z91" s="105"/>
    </row>
    <row r="92" ht="15.75" customHeight="1">
      <c r="A92" s="124" t="s">
        <v>268</v>
      </c>
      <c r="B92" s="17" t="s">
        <v>269</v>
      </c>
      <c r="C92" s="17" t="s">
        <v>50</v>
      </c>
      <c r="D92" s="17" t="s">
        <v>256</v>
      </c>
      <c r="E92" s="17" t="s">
        <v>74</v>
      </c>
      <c r="F92" s="106">
        <v>5993.88</v>
      </c>
      <c r="G92" s="106">
        <v>3825.679999999997</v>
      </c>
      <c r="H92" s="17">
        <v>16665.0</v>
      </c>
      <c r="I92" s="17">
        <v>3012.0</v>
      </c>
      <c r="J92" s="125">
        <v>0.18073807380738074</v>
      </c>
      <c r="K92" s="125">
        <v>0.36173563701642386</v>
      </c>
      <c r="L92" s="101">
        <v>1.99</v>
      </c>
      <c r="M92" s="101">
        <v>0.75</v>
      </c>
      <c r="N92" s="126">
        <v>33163.35</v>
      </c>
      <c r="O92" s="126">
        <v>12498.75</v>
      </c>
      <c r="P92" s="125">
        <v>0.6231155778894473</v>
      </c>
      <c r="Q92" s="17">
        <v>16557.0</v>
      </c>
      <c r="R92" s="102">
        <v>1.006522920818989</v>
      </c>
      <c r="S92" s="101">
        <v>1.2701460823373165</v>
      </c>
      <c r="T92" s="17" t="s">
        <v>257</v>
      </c>
      <c r="U92" s="105"/>
      <c r="V92" s="105"/>
      <c r="W92" s="105"/>
      <c r="X92" s="105"/>
      <c r="Y92" s="105"/>
      <c r="Z92" s="105"/>
    </row>
    <row r="93" ht="15.75" customHeight="1">
      <c r="A93" s="124" t="s">
        <v>270</v>
      </c>
      <c r="B93" s="17" t="s">
        <v>271</v>
      </c>
      <c r="C93" s="17" t="s">
        <v>50</v>
      </c>
      <c r="D93" s="17" t="s">
        <v>256</v>
      </c>
      <c r="E93" s="17" t="s">
        <v>74</v>
      </c>
      <c r="F93" s="106">
        <v>4315.06</v>
      </c>
      <c r="G93" s="106">
        <v>2770.679999999999</v>
      </c>
      <c r="H93" s="17">
        <v>8245.0</v>
      </c>
      <c r="I93" s="17">
        <v>2168.0</v>
      </c>
      <c r="J93" s="125">
        <v>0.2629472407519709</v>
      </c>
      <c r="K93" s="125">
        <v>0.3579046409551666</v>
      </c>
      <c r="L93" s="101">
        <v>1.99</v>
      </c>
      <c r="M93" s="101">
        <v>0.75</v>
      </c>
      <c r="N93" s="126">
        <v>16410.36425276753</v>
      </c>
      <c r="O93" s="126">
        <v>6183.75</v>
      </c>
      <c r="P93" s="125">
        <v>0.6231155778894473</v>
      </c>
      <c r="Q93" s="17">
        <v>8195.0</v>
      </c>
      <c r="R93" s="102">
        <v>1.0061012812690664</v>
      </c>
      <c r="S93" s="101">
        <v>1.2779889298892984</v>
      </c>
      <c r="T93" s="17" t="s">
        <v>257</v>
      </c>
      <c r="U93" s="105"/>
      <c r="V93" s="105"/>
      <c r="W93" s="105"/>
      <c r="X93" s="105"/>
      <c r="Y93" s="105"/>
      <c r="Z93" s="105"/>
    </row>
    <row r="94" ht="15.75" customHeight="1">
      <c r="A94" s="124" t="s">
        <v>272</v>
      </c>
      <c r="B94" s="17" t="s">
        <v>265</v>
      </c>
      <c r="C94" s="17" t="s">
        <v>50</v>
      </c>
      <c r="D94" s="17" t="s">
        <v>256</v>
      </c>
      <c r="E94" s="17" t="s">
        <v>74</v>
      </c>
      <c r="F94" s="106">
        <v>6234.899999999997</v>
      </c>
      <c r="G94" s="106">
        <v>3996.399999999998</v>
      </c>
      <c r="H94" s="17">
        <v>23024.0</v>
      </c>
      <c r="I94" s="17">
        <v>3134.0</v>
      </c>
      <c r="J94" s="125">
        <v>0.13611883252258514</v>
      </c>
      <c r="K94" s="125">
        <v>0.35902741022309903</v>
      </c>
      <c r="L94" s="101">
        <v>1.99</v>
      </c>
      <c r="M94" s="101">
        <v>0.75</v>
      </c>
      <c r="N94" s="126">
        <v>45804.83012125077</v>
      </c>
      <c r="O94" s="126">
        <v>17268.0</v>
      </c>
      <c r="P94" s="125">
        <v>0.6231155778894473</v>
      </c>
      <c r="Q94" s="17">
        <v>22960.0</v>
      </c>
      <c r="R94" s="102">
        <v>1.002787456445993</v>
      </c>
      <c r="S94" s="101">
        <v>1.2751754945756215</v>
      </c>
      <c r="T94" s="17" t="s">
        <v>257</v>
      </c>
      <c r="U94" s="105"/>
      <c r="V94" s="105"/>
      <c r="W94" s="105"/>
      <c r="X94" s="105"/>
      <c r="Y94" s="105"/>
      <c r="Z94" s="105"/>
    </row>
    <row r="95" ht="15.75" customHeight="1">
      <c r="A95" s="124" t="s">
        <v>273</v>
      </c>
      <c r="B95" s="17" t="s">
        <v>267</v>
      </c>
      <c r="C95" s="17" t="s">
        <v>50</v>
      </c>
      <c r="D95" s="17" t="s">
        <v>256</v>
      </c>
      <c r="E95" s="17" t="s">
        <v>74</v>
      </c>
      <c r="F95" s="106">
        <v>11268.629999999997</v>
      </c>
      <c r="G95" s="106">
        <v>7234.149999999994</v>
      </c>
      <c r="H95" s="17">
        <v>30765.0</v>
      </c>
      <c r="I95" s="17">
        <v>5661.0</v>
      </c>
      <c r="J95" s="125">
        <v>0.1840078010726475</v>
      </c>
      <c r="K95" s="125">
        <v>0.35802755082028637</v>
      </c>
      <c r="L95" s="101">
        <v>1.99</v>
      </c>
      <c r="M95" s="101">
        <v>0.75</v>
      </c>
      <c r="N95" s="126">
        <v>61239.957949125586</v>
      </c>
      <c r="O95" s="126">
        <v>23073.75</v>
      </c>
      <c r="P95" s="125">
        <v>0.6231155778894473</v>
      </c>
      <c r="Q95" s="17">
        <v>30679.0</v>
      </c>
      <c r="R95" s="102">
        <v>1.0028032204439519</v>
      </c>
      <c r="S95" s="101">
        <v>1.2778925984808327</v>
      </c>
      <c r="T95" s="17" t="s">
        <v>257</v>
      </c>
      <c r="U95" s="105"/>
      <c r="V95" s="105"/>
      <c r="W95" s="105"/>
      <c r="X95" s="105"/>
      <c r="Y95" s="105"/>
      <c r="Z95" s="105"/>
    </row>
    <row r="96" ht="15.75" customHeight="1">
      <c r="A96" s="124" t="s">
        <v>274</v>
      </c>
      <c r="B96" s="17" t="s">
        <v>269</v>
      </c>
      <c r="C96" s="17" t="s">
        <v>50</v>
      </c>
      <c r="D96" s="17" t="s">
        <v>256</v>
      </c>
      <c r="E96" s="17" t="s">
        <v>74</v>
      </c>
      <c r="F96" s="106">
        <v>14250.620000000004</v>
      </c>
      <c r="G96" s="106">
        <v>9167.559999999992</v>
      </c>
      <c r="H96" s="17">
        <v>33506.0</v>
      </c>
      <c r="I96" s="17">
        <v>7160.0</v>
      </c>
      <c r="J96" s="125">
        <v>0.21369306989792872</v>
      </c>
      <c r="K96" s="125">
        <v>0.35669044574902775</v>
      </c>
      <c r="L96" s="101">
        <v>1.99</v>
      </c>
      <c r="M96" s="101">
        <v>0.75</v>
      </c>
      <c r="N96" s="126">
        <v>66687.32873184359</v>
      </c>
      <c r="O96" s="126">
        <v>25129.5</v>
      </c>
      <c r="P96" s="125">
        <v>0.6231155778894473</v>
      </c>
      <c r="Q96" s="17">
        <v>33414.0</v>
      </c>
      <c r="R96" s="102">
        <v>1.0027533369246424</v>
      </c>
      <c r="S96" s="101">
        <v>1.280385474860334</v>
      </c>
      <c r="T96" s="17" t="s">
        <v>257</v>
      </c>
      <c r="U96" s="105"/>
      <c r="V96" s="105"/>
      <c r="W96" s="105"/>
      <c r="X96" s="105"/>
      <c r="Y96" s="105"/>
      <c r="Z96" s="105"/>
    </row>
    <row r="97" ht="15.75" customHeight="1">
      <c r="A97" s="124" t="s">
        <v>275</v>
      </c>
      <c r="B97" s="17" t="s">
        <v>271</v>
      </c>
      <c r="C97" s="17" t="s">
        <v>50</v>
      </c>
      <c r="D97" s="17" t="s">
        <v>256</v>
      </c>
      <c r="E97" s="17" t="s">
        <v>74</v>
      </c>
      <c r="F97" s="106">
        <v>5415.5300000000025</v>
      </c>
      <c r="G97" s="106">
        <v>3490.0499999999984</v>
      </c>
      <c r="H97" s="17">
        <v>16003.0</v>
      </c>
      <c r="I97" s="17">
        <v>2721.0</v>
      </c>
      <c r="J97" s="125">
        <v>0.17003061925888896</v>
      </c>
      <c r="K97" s="125">
        <v>0.35554784111619786</v>
      </c>
      <c r="L97" s="101">
        <v>1.99</v>
      </c>
      <c r="M97" s="101">
        <v>0.75</v>
      </c>
      <c r="N97" s="126">
        <v>31850.32215729513</v>
      </c>
      <c r="O97" s="126">
        <v>12002.25</v>
      </c>
      <c r="P97" s="125">
        <v>0.6231155778894473</v>
      </c>
      <c r="Q97" s="17">
        <v>15961.0</v>
      </c>
      <c r="R97" s="102">
        <v>1.0026314140718</v>
      </c>
      <c r="S97" s="101">
        <v>1.28263506063947</v>
      </c>
      <c r="T97" s="17" t="s">
        <v>257</v>
      </c>
      <c r="U97" s="105"/>
      <c r="V97" s="105"/>
      <c r="W97" s="105"/>
      <c r="X97" s="105"/>
      <c r="Y97" s="105"/>
      <c r="Z97" s="105"/>
    </row>
    <row r="98" ht="15.75" customHeight="1">
      <c r="A98" s="124" t="s">
        <v>276</v>
      </c>
      <c r="B98" s="17" t="s">
        <v>265</v>
      </c>
      <c r="C98" s="17" t="s">
        <v>50</v>
      </c>
      <c r="D98" s="17" t="s">
        <v>256</v>
      </c>
      <c r="E98" s="17" t="s">
        <v>74</v>
      </c>
      <c r="F98" s="106">
        <v>2339.4700000000003</v>
      </c>
      <c r="G98" s="106">
        <v>1509.9300000000003</v>
      </c>
      <c r="H98" s="17">
        <v>3360.0</v>
      </c>
      <c r="I98" s="17">
        <v>1175.0</v>
      </c>
      <c r="J98" s="125">
        <v>0.34970238095238093</v>
      </c>
      <c r="K98" s="125">
        <v>0.3545845853975472</v>
      </c>
      <c r="L98" s="101">
        <v>1.99</v>
      </c>
      <c r="M98" s="101">
        <v>0.75</v>
      </c>
      <c r="N98" s="126">
        <v>6689.888680851064</v>
      </c>
      <c r="O98" s="126">
        <v>2520.0</v>
      </c>
      <c r="P98" s="125">
        <v>0.6231155778894473</v>
      </c>
      <c r="Q98" s="17">
        <v>3360.0</v>
      </c>
      <c r="R98" s="102">
        <v>1.0</v>
      </c>
      <c r="S98" s="101">
        <v>1.2850468085106386</v>
      </c>
      <c r="T98" s="17" t="s">
        <v>257</v>
      </c>
      <c r="U98" s="105"/>
      <c r="V98" s="105"/>
      <c r="W98" s="105"/>
      <c r="X98" s="105"/>
      <c r="Y98" s="105"/>
      <c r="Z98" s="105"/>
    </row>
    <row r="99" ht="15.75" customHeight="1">
      <c r="A99" s="124" t="s">
        <v>277</v>
      </c>
      <c r="B99" s="17" t="s">
        <v>267</v>
      </c>
      <c r="C99" s="17" t="s">
        <v>50</v>
      </c>
      <c r="D99" s="17" t="s">
        <v>256</v>
      </c>
      <c r="E99" s="17" t="s">
        <v>74</v>
      </c>
      <c r="F99" s="106">
        <v>1675.5800000000002</v>
      </c>
      <c r="G99" s="106">
        <v>1076.92</v>
      </c>
      <c r="H99" s="17">
        <v>4515.0</v>
      </c>
      <c r="I99" s="17">
        <v>842.0</v>
      </c>
      <c r="J99" s="125">
        <v>0.18648947951273534</v>
      </c>
      <c r="K99" s="125">
        <v>0.3572852385442653</v>
      </c>
      <c r="L99" s="101">
        <v>1.99</v>
      </c>
      <c r="M99" s="101">
        <v>0.75</v>
      </c>
      <c r="N99" s="126">
        <v>8984.85</v>
      </c>
      <c r="O99" s="126">
        <v>3386.25</v>
      </c>
      <c r="P99" s="125">
        <v>0.6231155778894473</v>
      </c>
      <c r="Q99" s="17">
        <v>4515.0</v>
      </c>
      <c r="R99" s="102">
        <v>1.0</v>
      </c>
      <c r="S99" s="101">
        <v>1.2790023752969122</v>
      </c>
      <c r="T99" s="17" t="s">
        <v>257</v>
      </c>
      <c r="U99" s="105"/>
      <c r="V99" s="105"/>
      <c r="W99" s="105"/>
      <c r="X99" s="105"/>
      <c r="Y99" s="105"/>
      <c r="Z99" s="105"/>
    </row>
    <row r="100" ht="15.75" customHeight="1">
      <c r="A100" s="124" t="s">
        <v>278</v>
      </c>
      <c r="B100" s="17" t="s">
        <v>269</v>
      </c>
      <c r="C100" s="17" t="s">
        <v>50</v>
      </c>
      <c r="D100" s="17" t="s">
        <v>256</v>
      </c>
      <c r="E100" s="17" t="s">
        <v>74</v>
      </c>
      <c r="F100" s="106">
        <v>3709.3599999999997</v>
      </c>
      <c r="G100" s="106">
        <v>2386.24</v>
      </c>
      <c r="H100" s="17">
        <v>4830.0</v>
      </c>
      <c r="I100" s="17">
        <v>1864.0</v>
      </c>
      <c r="J100" s="125">
        <v>0.38592132505175986</v>
      </c>
      <c r="K100" s="125">
        <v>0.35669765134686304</v>
      </c>
      <c r="L100" s="101">
        <v>1.99</v>
      </c>
      <c r="M100" s="101">
        <v>0.75</v>
      </c>
      <c r="N100" s="126">
        <v>9611.699999999999</v>
      </c>
      <c r="O100" s="126">
        <v>3622.5</v>
      </c>
      <c r="P100" s="125">
        <v>0.6231155778894473</v>
      </c>
      <c r="Q100" s="17">
        <v>4830.0</v>
      </c>
      <c r="R100" s="102">
        <v>1.0</v>
      </c>
      <c r="S100" s="101">
        <v>1.2801716738197424</v>
      </c>
      <c r="T100" s="17" t="s">
        <v>257</v>
      </c>
      <c r="U100" s="105"/>
      <c r="V100" s="105"/>
      <c r="W100" s="105"/>
      <c r="X100" s="105"/>
      <c r="Y100" s="105"/>
      <c r="Z100" s="105"/>
    </row>
    <row r="101" ht="15.75" customHeight="1">
      <c r="A101" s="124" t="s">
        <v>279</v>
      </c>
      <c r="B101" s="17" t="s">
        <v>271</v>
      </c>
      <c r="C101" s="17" t="s">
        <v>50</v>
      </c>
      <c r="D101" s="17" t="s">
        <v>256</v>
      </c>
      <c r="E101" s="17" t="s">
        <v>74</v>
      </c>
      <c r="F101" s="106">
        <v>1908.41</v>
      </c>
      <c r="G101" s="106">
        <v>1232.7900000000002</v>
      </c>
      <c r="H101" s="17">
        <v>2205.0</v>
      </c>
      <c r="I101" s="17">
        <v>959.0</v>
      </c>
      <c r="J101" s="125">
        <v>0.43492063492063493</v>
      </c>
      <c r="K101" s="125">
        <v>0.3540224584863839</v>
      </c>
      <c r="L101" s="101">
        <v>1.99</v>
      </c>
      <c r="M101" s="101">
        <v>0.75</v>
      </c>
      <c r="N101" s="126">
        <v>4387.95</v>
      </c>
      <c r="O101" s="126">
        <v>1653.75</v>
      </c>
      <c r="P101" s="125">
        <v>0.6231155778894473</v>
      </c>
      <c r="Q101" s="17">
        <v>2205.0</v>
      </c>
      <c r="R101" s="102">
        <v>1.0</v>
      </c>
      <c r="S101" s="101">
        <v>1.285495307612096</v>
      </c>
      <c r="T101" s="17" t="s">
        <v>257</v>
      </c>
      <c r="U101" s="105"/>
      <c r="V101" s="105"/>
      <c r="W101" s="105"/>
      <c r="X101" s="105"/>
      <c r="Y101" s="105"/>
      <c r="Z101" s="105"/>
    </row>
    <row r="102" ht="15.75" customHeight="1">
      <c r="A102" s="124" t="s">
        <v>280</v>
      </c>
      <c r="B102" s="17" t="s">
        <v>265</v>
      </c>
      <c r="C102" s="17" t="s">
        <v>50</v>
      </c>
      <c r="D102" s="17" t="s">
        <v>256</v>
      </c>
      <c r="E102" s="17" t="s">
        <v>74</v>
      </c>
      <c r="F102" s="106">
        <v>0.0</v>
      </c>
      <c r="G102" s="106">
        <v>0.0</v>
      </c>
      <c r="H102" s="17">
        <v>0.0</v>
      </c>
      <c r="I102" s="17">
        <v>0.0</v>
      </c>
      <c r="J102" s="125" t="s">
        <v>322</v>
      </c>
      <c r="K102" s="125" t="s">
        <v>322</v>
      </c>
      <c r="L102" s="101">
        <v>3.49</v>
      </c>
      <c r="M102" s="101">
        <v>1.65</v>
      </c>
      <c r="N102" s="126" t="s">
        <v>322</v>
      </c>
      <c r="O102" s="126">
        <v>0.0</v>
      </c>
      <c r="P102" s="125">
        <v>0.5272206303724929</v>
      </c>
      <c r="Q102" s="17">
        <v>0.0</v>
      </c>
      <c r="R102" s="102" t="s">
        <v>322</v>
      </c>
      <c r="S102" s="101" t="s">
        <v>322</v>
      </c>
      <c r="T102" s="17" t="s">
        <v>257</v>
      </c>
      <c r="U102" s="105"/>
      <c r="V102" s="105"/>
      <c r="W102" s="105"/>
      <c r="X102" s="105"/>
      <c r="Y102" s="105"/>
      <c r="Z102" s="105"/>
    </row>
    <row r="103" ht="15.75" customHeight="1">
      <c r="A103" s="124" t="s">
        <v>281</v>
      </c>
      <c r="B103" s="17" t="s">
        <v>267</v>
      </c>
      <c r="C103" s="17" t="s">
        <v>50</v>
      </c>
      <c r="D103" s="17" t="s">
        <v>256</v>
      </c>
      <c r="E103" s="17" t="s">
        <v>74</v>
      </c>
      <c r="F103" s="106">
        <v>0.0</v>
      </c>
      <c r="G103" s="106">
        <v>0.0</v>
      </c>
      <c r="H103" s="17">
        <v>0.0</v>
      </c>
      <c r="I103" s="17">
        <v>0.0</v>
      </c>
      <c r="J103" s="125" t="s">
        <v>322</v>
      </c>
      <c r="K103" s="125" t="s">
        <v>322</v>
      </c>
      <c r="L103" s="101">
        <v>3.49</v>
      </c>
      <c r="M103" s="101">
        <v>1.65</v>
      </c>
      <c r="N103" s="126" t="s">
        <v>322</v>
      </c>
      <c r="O103" s="126">
        <v>0.0</v>
      </c>
      <c r="P103" s="125">
        <v>0.5272206303724929</v>
      </c>
      <c r="Q103" s="17">
        <v>0.0</v>
      </c>
      <c r="R103" s="102" t="s">
        <v>322</v>
      </c>
      <c r="S103" s="101" t="s">
        <v>322</v>
      </c>
      <c r="T103" s="17" t="s">
        <v>257</v>
      </c>
      <c r="U103" s="105"/>
      <c r="V103" s="105"/>
      <c r="W103" s="105"/>
      <c r="X103" s="105"/>
      <c r="Y103" s="105"/>
      <c r="Z103" s="105"/>
    </row>
    <row r="104" ht="15.75" customHeight="1">
      <c r="A104" s="124" t="s">
        <v>282</v>
      </c>
      <c r="B104" s="17" t="s">
        <v>269</v>
      </c>
      <c r="C104" s="17" t="s">
        <v>50</v>
      </c>
      <c r="D104" s="17" t="s">
        <v>256</v>
      </c>
      <c r="E104" s="17" t="s">
        <v>74</v>
      </c>
      <c r="F104" s="106">
        <v>0.0</v>
      </c>
      <c r="G104" s="106">
        <v>0.0</v>
      </c>
      <c r="H104" s="17">
        <v>0.0</v>
      </c>
      <c r="I104" s="17">
        <v>0.0</v>
      </c>
      <c r="J104" s="125" t="s">
        <v>322</v>
      </c>
      <c r="K104" s="125" t="s">
        <v>322</v>
      </c>
      <c r="L104" s="101">
        <v>3.49</v>
      </c>
      <c r="M104" s="101">
        <v>1.65</v>
      </c>
      <c r="N104" s="126" t="s">
        <v>322</v>
      </c>
      <c r="O104" s="126">
        <v>0.0</v>
      </c>
      <c r="P104" s="125">
        <v>0.5272206303724929</v>
      </c>
      <c r="Q104" s="17">
        <v>0.0</v>
      </c>
      <c r="R104" s="102" t="s">
        <v>322</v>
      </c>
      <c r="S104" s="101" t="s">
        <v>322</v>
      </c>
      <c r="T104" s="17" t="s">
        <v>257</v>
      </c>
      <c r="U104" s="105"/>
      <c r="V104" s="105"/>
      <c r="W104" s="105"/>
      <c r="X104" s="105"/>
      <c r="Y104" s="105"/>
      <c r="Z104" s="105"/>
    </row>
    <row r="105" ht="15.75" customHeight="1">
      <c r="A105" s="124" t="s">
        <v>283</v>
      </c>
      <c r="B105" s="17" t="s">
        <v>271</v>
      </c>
      <c r="C105" s="17" t="s">
        <v>50</v>
      </c>
      <c r="D105" s="17" t="s">
        <v>256</v>
      </c>
      <c r="E105" s="17" t="s">
        <v>74</v>
      </c>
      <c r="F105" s="106">
        <v>0.0</v>
      </c>
      <c r="G105" s="106">
        <v>0.0</v>
      </c>
      <c r="H105" s="17">
        <v>0.0</v>
      </c>
      <c r="I105" s="17">
        <v>0.0</v>
      </c>
      <c r="J105" s="125" t="s">
        <v>322</v>
      </c>
      <c r="K105" s="125" t="s">
        <v>322</v>
      </c>
      <c r="L105" s="101">
        <v>3.49</v>
      </c>
      <c r="M105" s="101">
        <v>1.65</v>
      </c>
      <c r="N105" s="126" t="s">
        <v>322</v>
      </c>
      <c r="O105" s="126">
        <v>0.0</v>
      </c>
      <c r="P105" s="125">
        <v>0.5272206303724929</v>
      </c>
      <c r="Q105" s="17">
        <v>0.0</v>
      </c>
      <c r="R105" s="102" t="s">
        <v>322</v>
      </c>
      <c r="S105" s="101" t="s">
        <v>322</v>
      </c>
      <c r="T105" s="17" t="s">
        <v>257</v>
      </c>
      <c r="U105" s="105"/>
      <c r="V105" s="105"/>
      <c r="W105" s="105"/>
      <c r="X105" s="105"/>
      <c r="Y105" s="105"/>
      <c r="Z105" s="105"/>
    </row>
    <row r="106" ht="15.75" customHeight="1">
      <c r="A106" s="124" t="s">
        <v>284</v>
      </c>
      <c r="B106" s="17" t="s">
        <v>285</v>
      </c>
      <c r="C106" s="17" t="s">
        <v>50</v>
      </c>
      <c r="D106" s="17" t="s">
        <v>256</v>
      </c>
      <c r="E106" s="17" t="s">
        <v>74</v>
      </c>
      <c r="F106" s="106">
        <v>0.0</v>
      </c>
      <c r="G106" s="106">
        <v>0.0</v>
      </c>
      <c r="H106" s="17">
        <v>0.0</v>
      </c>
      <c r="I106" s="17">
        <v>0.0</v>
      </c>
      <c r="J106" s="125" t="s">
        <v>322</v>
      </c>
      <c r="K106" s="125" t="s">
        <v>322</v>
      </c>
      <c r="L106" s="101">
        <v>3.49</v>
      </c>
      <c r="M106" s="101">
        <v>1.65</v>
      </c>
      <c r="N106" s="126" t="s">
        <v>322</v>
      </c>
      <c r="O106" s="126">
        <v>0.0</v>
      </c>
      <c r="P106" s="125">
        <v>0.5272206303724929</v>
      </c>
      <c r="Q106" s="17">
        <v>0.0</v>
      </c>
      <c r="R106" s="102" t="s">
        <v>322</v>
      </c>
      <c r="S106" s="101" t="s">
        <v>322</v>
      </c>
      <c r="T106" s="17" t="s">
        <v>257</v>
      </c>
      <c r="U106" s="105"/>
      <c r="V106" s="105"/>
      <c r="W106" s="105"/>
      <c r="X106" s="105"/>
      <c r="Y106" s="105"/>
      <c r="Z106" s="105"/>
    </row>
    <row r="107" ht="15.75" customHeight="1">
      <c r="A107" s="124" t="s">
        <v>286</v>
      </c>
      <c r="B107" s="17" t="s">
        <v>287</v>
      </c>
      <c r="C107" s="17" t="s">
        <v>50</v>
      </c>
      <c r="D107" s="17" t="s">
        <v>256</v>
      </c>
      <c r="E107" s="17" t="s">
        <v>74</v>
      </c>
      <c r="F107" s="106">
        <v>0.0</v>
      </c>
      <c r="G107" s="106">
        <v>0.0</v>
      </c>
      <c r="H107" s="17">
        <v>0.0</v>
      </c>
      <c r="I107" s="17">
        <v>0.0</v>
      </c>
      <c r="J107" s="125" t="s">
        <v>322</v>
      </c>
      <c r="K107" s="125" t="s">
        <v>322</v>
      </c>
      <c r="L107" s="101">
        <v>3.49</v>
      </c>
      <c r="M107" s="101">
        <v>1.86</v>
      </c>
      <c r="N107" s="126" t="s">
        <v>322</v>
      </c>
      <c r="O107" s="126">
        <v>0.0</v>
      </c>
      <c r="P107" s="125">
        <v>0.4670487106017192</v>
      </c>
      <c r="Q107" s="17">
        <v>0.0</v>
      </c>
      <c r="R107" s="102" t="s">
        <v>322</v>
      </c>
      <c r="S107" s="101" t="s">
        <v>322</v>
      </c>
      <c r="T107" s="17" t="s">
        <v>257</v>
      </c>
      <c r="U107" s="105"/>
      <c r="V107" s="105"/>
      <c r="W107" s="105"/>
      <c r="X107" s="105"/>
      <c r="Y107" s="105"/>
      <c r="Z107" s="105"/>
    </row>
    <row r="108" ht="15.75" customHeight="1">
      <c r="A108" s="124" t="s">
        <v>288</v>
      </c>
      <c r="B108" s="17" t="s">
        <v>289</v>
      </c>
      <c r="C108" s="17" t="s">
        <v>50</v>
      </c>
      <c r="D108" s="17" t="s">
        <v>256</v>
      </c>
      <c r="E108" s="17" t="s">
        <v>74</v>
      </c>
      <c r="F108" s="106">
        <v>3008.46</v>
      </c>
      <c r="G108" s="106">
        <v>2298.6600000000003</v>
      </c>
      <c r="H108" s="17">
        <v>4686.0</v>
      </c>
      <c r="I108" s="17">
        <v>754.0</v>
      </c>
      <c r="J108" s="125">
        <v>0.16090482287665386</v>
      </c>
      <c r="K108" s="125">
        <v>0.23593466424682386</v>
      </c>
      <c r="L108" s="101">
        <v>2.99</v>
      </c>
      <c r="M108" s="101">
        <v>1.59</v>
      </c>
      <c r="N108" s="126">
        <v>18697.14</v>
      </c>
      <c r="O108" s="126">
        <v>7450.740000000001</v>
      </c>
      <c r="P108" s="125">
        <v>0.4682274247491639</v>
      </c>
      <c r="Q108" s="17">
        <v>4664.0</v>
      </c>
      <c r="R108" s="102">
        <v>1.0047169811320755</v>
      </c>
      <c r="S108" s="101">
        <v>3.0486206896551726</v>
      </c>
      <c r="T108" s="17" t="s">
        <v>257</v>
      </c>
      <c r="U108" s="105"/>
      <c r="V108" s="105"/>
      <c r="W108" s="105"/>
      <c r="X108" s="105"/>
      <c r="Y108" s="105"/>
      <c r="Z108" s="105"/>
    </row>
    <row r="109" ht="15.75" customHeight="1">
      <c r="A109" s="124" t="s">
        <v>290</v>
      </c>
      <c r="B109" s="17" t="s">
        <v>289</v>
      </c>
      <c r="C109" s="17" t="s">
        <v>50</v>
      </c>
      <c r="D109" s="17" t="s">
        <v>256</v>
      </c>
      <c r="E109" s="17" t="s">
        <v>74</v>
      </c>
      <c r="F109" s="106">
        <v>4169.549999999996</v>
      </c>
      <c r="G109" s="106">
        <v>3191.0399999999995</v>
      </c>
      <c r="H109" s="17">
        <v>4686.0</v>
      </c>
      <c r="I109" s="17">
        <v>1045.0</v>
      </c>
      <c r="J109" s="125">
        <v>0.22300469483568075</v>
      </c>
      <c r="K109" s="125">
        <v>0.23468000143900347</v>
      </c>
      <c r="L109" s="101">
        <v>2.99</v>
      </c>
      <c r="M109" s="101">
        <v>1.59</v>
      </c>
      <c r="N109" s="126">
        <v>18697.13999999998</v>
      </c>
      <c r="O109" s="126">
        <v>7450.740000000001</v>
      </c>
      <c r="P109" s="125">
        <v>0.4682274247491639</v>
      </c>
      <c r="Q109" s="17">
        <v>4664.0</v>
      </c>
      <c r="R109" s="102">
        <v>1.0047169811320755</v>
      </c>
      <c r="S109" s="101">
        <v>3.053626794258373</v>
      </c>
      <c r="T109" s="17" t="s">
        <v>257</v>
      </c>
      <c r="U109" s="105"/>
      <c r="V109" s="105"/>
      <c r="W109" s="105"/>
      <c r="X109" s="105"/>
      <c r="Y109" s="105"/>
      <c r="Z109" s="105"/>
    </row>
    <row r="110" ht="15.75" customHeight="1">
      <c r="A110" s="124" t="s">
        <v>291</v>
      </c>
      <c r="B110" s="17" t="s">
        <v>289</v>
      </c>
      <c r="C110" s="17" t="s">
        <v>50</v>
      </c>
      <c r="D110" s="17" t="s">
        <v>256</v>
      </c>
      <c r="E110" s="17" t="s">
        <v>74</v>
      </c>
      <c r="F110" s="106">
        <v>4388.999999999995</v>
      </c>
      <c r="G110" s="106">
        <v>3351.6900000000005</v>
      </c>
      <c r="H110" s="17">
        <v>4686.0</v>
      </c>
      <c r="I110" s="17">
        <v>1100.0</v>
      </c>
      <c r="J110" s="125">
        <v>0.2347417840375587</v>
      </c>
      <c r="K110" s="125">
        <v>0.23634313055365597</v>
      </c>
      <c r="L110" s="101">
        <v>2.99</v>
      </c>
      <c r="M110" s="101">
        <v>1.59</v>
      </c>
      <c r="N110" s="126">
        <v>18697.13999999998</v>
      </c>
      <c r="O110" s="126">
        <v>7450.740000000001</v>
      </c>
      <c r="P110" s="125">
        <v>0.4682274247491639</v>
      </c>
      <c r="Q110" s="17">
        <v>4664.0</v>
      </c>
      <c r="R110" s="102">
        <v>1.0047169811320755</v>
      </c>
      <c r="S110" s="101">
        <v>3.0469909090909097</v>
      </c>
      <c r="T110" s="17" t="s">
        <v>257</v>
      </c>
      <c r="U110" s="105"/>
      <c r="V110" s="105"/>
      <c r="W110" s="105"/>
      <c r="X110" s="105"/>
      <c r="Y110" s="105"/>
      <c r="Z110" s="105"/>
    </row>
    <row r="111" ht="15.75" customHeight="1">
      <c r="A111" s="124" t="s">
        <v>292</v>
      </c>
      <c r="B111" s="17" t="s">
        <v>293</v>
      </c>
      <c r="C111" s="17" t="s">
        <v>50</v>
      </c>
      <c r="D111" s="17" t="s">
        <v>256</v>
      </c>
      <c r="E111" s="17" t="s">
        <v>74</v>
      </c>
      <c r="F111" s="106">
        <v>2938.0799999999986</v>
      </c>
      <c r="G111" s="106">
        <v>2245.3999999999996</v>
      </c>
      <c r="H111" s="17">
        <v>3408.0</v>
      </c>
      <c r="I111" s="17">
        <v>490.0</v>
      </c>
      <c r="J111" s="125">
        <v>0.1437793427230047</v>
      </c>
      <c r="K111" s="125">
        <v>0.2357594075042202</v>
      </c>
      <c r="L111" s="101">
        <v>4.99</v>
      </c>
      <c r="M111" s="101">
        <v>2.43</v>
      </c>
      <c r="N111" s="126">
        <v>20434.646204081622</v>
      </c>
      <c r="O111" s="126">
        <v>8281.44</v>
      </c>
      <c r="P111" s="125">
        <v>0.5130260521042084</v>
      </c>
      <c r="Q111" s="17">
        <v>3392.0</v>
      </c>
      <c r="R111" s="102">
        <v>1.0047169811320755</v>
      </c>
      <c r="S111" s="101">
        <v>4.582448979591836</v>
      </c>
      <c r="T111" s="17" t="s">
        <v>257</v>
      </c>
      <c r="U111" s="105"/>
      <c r="V111" s="105"/>
      <c r="W111" s="105"/>
      <c r="X111" s="105"/>
      <c r="Y111" s="105"/>
      <c r="Z111" s="105"/>
    </row>
    <row r="112" ht="15.75" customHeight="1">
      <c r="A112" s="124" t="s">
        <v>294</v>
      </c>
      <c r="B112" s="17" t="s">
        <v>293</v>
      </c>
      <c r="C112" s="17" t="s">
        <v>50</v>
      </c>
      <c r="D112" s="17" t="s">
        <v>256</v>
      </c>
      <c r="E112" s="17" t="s">
        <v>74</v>
      </c>
      <c r="F112" s="106">
        <v>4625.749999999997</v>
      </c>
      <c r="G112" s="106">
        <v>3533.4999999999986</v>
      </c>
      <c r="H112" s="17">
        <v>3408.0</v>
      </c>
      <c r="I112" s="17">
        <v>772.0</v>
      </c>
      <c r="J112" s="125">
        <v>0.22652582159624413</v>
      </c>
      <c r="K112" s="125">
        <v>0.23612387180457206</v>
      </c>
      <c r="L112" s="101">
        <v>4.99</v>
      </c>
      <c r="M112" s="101">
        <v>2.43</v>
      </c>
      <c r="N112" s="126">
        <v>20420.40932642486</v>
      </c>
      <c r="O112" s="126">
        <v>8281.44</v>
      </c>
      <c r="P112" s="125">
        <v>0.5130260521042084</v>
      </c>
      <c r="Q112" s="17">
        <v>3392.0</v>
      </c>
      <c r="R112" s="102">
        <v>1.0047169811320755</v>
      </c>
      <c r="S112" s="101">
        <v>4.577072538860102</v>
      </c>
      <c r="T112" s="17" t="s">
        <v>257</v>
      </c>
      <c r="U112" s="105"/>
      <c r="V112" s="105"/>
      <c r="W112" s="105"/>
      <c r="X112" s="105"/>
      <c r="Y112" s="105"/>
      <c r="Z112" s="105"/>
    </row>
    <row r="113" ht="15.75" customHeight="1">
      <c r="A113" s="124" t="s">
        <v>295</v>
      </c>
      <c r="B113" s="17" t="s">
        <v>293</v>
      </c>
      <c r="C113" s="17" t="s">
        <v>50</v>
      </c>
      <c r="D113" s="17" t="s">
        <v>256</v>
      </c>
      <c r="E113" s="17" t="s">
        <v>74</v>
      </c>
      <c r="F113" s="106">
        <v>5185.209999999997</v>
      </c>
      <c r="G113" s="106">
        <v>3957.789999999999</v>
      </c>
      <c r="H113" s="17">
        <v>3408.0</v>
      </c>
      <c r="I113" s="17">
        <v>864.0</v>
      </c>
      <c r="J113" s="125">
        <v>0.2535211267605634</v>
      </c>
      <c r="K113" s="125">
        <v>0.23671558143257432</v>
      </c>
      <c r="L113" s="101">
        <v>4.99</v>
      </c>
      <c r="M113" s="101">
        <v>2.43</v>
      </c>
      <c r="N113" s="126">
        <v>20452.772777777765</v>
      </c>
      <c r="O113" s="126">
        <v>8281.44</v>
      </c>
      <c r="P113" s="125">
        <v>0.5130260521042084</v>
      </c>
      <c r="Q113" s="17">
        <v>3392.0</v>
      </c>
      <c r="R113" s="102">
        <v>1.0047169811320755</v>
      </c>
      <c r="S113" s="101">
        <v>4.580775462962962</v>
      </c>
      <c r="T113" s="17" t="s">
        <v>257</v>
      </c>
      <c r="U113" s="105"/>
      <c r="V113" s="105"/>
      <c r="W113" s="105"/>
      <c r="X113" s="105"/>
      <c r="Y113" s="105"/>
      <c r="Z113" s="105"/>
    </row>
    <row r="114" ht="15.75" customHeight="1">
      <c r="A114" s="124" t="s">
        <v>296</v>
      </c>
      <c r="B114" s="17" t="s">
        <v>297</v>
      </c>
      <c r="C114" s="17" t="s">
        <v>47</v>
      </c>
      <c r="D114" s="17" t="s">
        <v>298</v>
      </c>
      <c r="E114" s="17" t="s">
        <v>74</v>
      </c>
      <c r="F114" s="106">
        <v>0.0</v>
      </c>
      <c r="G114" s="106">
        <v>0.0</v>
      </c>
      <c r="H114" s="17">
        <v>0.0</v>
      </c>
      <c r="I114" s="17">
        <v>0.0</v>
      </c>
      <c r="J114" s="125" t="s">
        <v>322</v>
      </c>
      <c r="K114" s="125" t="s">
        <v>322</v>
      </c>
      <c r="L114" s="101">
        <v>2.49</v>
      </c>
      <c r="M114" s="101">
        <v>1.25</v>
      </c>
      <c r="N114" s="126" t="s">
        <v>322</v>
      </c>
      <c r="O114" s="126">
        <v>0.0</v>
      </c>
      <c r="P114" s="125">
        <v>0.497991967871486</v>
      </c>
      <c r="Q114" s="17">
        <v>0.0</v>
      </c>
      <c r="R114" s="102" t="s">
        <v>322</v>
      </c>
      <c r="S114" s="101" t="s">
        <v>322</v>
      </c>
      <c r="T114" s="17" t="s">
        <v>299</v>
      </c>
      <c r="U114" s="105"/>
      <c r="V114" s="105"/>
      <c r="W114" s="105"/>
      <c r="X114" s="105"/>
      <c r="Y114" s="105"/>
      <c r="Z114" s="105"/>
    </row>
    <row r="115" ht="15.75" customHeight="1">
      <c r="A115" s="124" t="s">
        <v>300</v>
      </c>
      <c r="B115" s="17" t="s">
        <v>301</v>
      </c>
      <c r="C115" s="17" t="s">
        <v>47</v>
      </c>
      <c r="D115" s="17" t="s">
        <v>298</v>
      </c>
      <c r="E115" s="17" t="s">
        <v>74</v>
      </c>
      <c r="F115" s="106">
        <v>0.0</v>
      </c>
      <c r="G115" s="106">
        <v>0.0</v>
      </c>
      <c r="H115" s="17">
        <v>0.0</v>
      </c>
      <c r="I115" s="17">
        <v>0.0</v>
      </c>
      <c r="J115" s="125" t="s">
        <v>322</v>
      </c>
      <c r="K115" s="125" t="s">
        <v>322</v>
      </c>
      <c r="L115" s="101">
        <v>2.49</v>
      </c>
      <c r="M115" s="101">
        <v>1.25</v>
      </c>
      <c r="N115" s="126" t="s">
        <v>322</v>
      </c>
      <c r="O115" s="126">
        <v>0.0</v>
      </c>
      <c r="P115" s="125">
        <v>0.497991967871486</v>
      </c>
      <c r="Q115" s="17">
        <v>0.0</v>
      </c>
      <c r="R115" s="102" t="s">
        <v>322</v>
      </c>
      <c r="S115" s="101" t="s">
        <v>322</v>
      </c>
      <c r="T115" s="17" t="s">
        <v>299</v>
      </c>
      <c r="U115" s="105"/>
      <c r="V115" s="105"/>
      <c r="W115" s="105"/>
      <c r="X115" s="105"/>
      <c r="Y115" s="105"/>
      <c r="Z115" s="105"/>
    </row>
    <row r="116" ht="15.75" customHeight="1">
      <c r="A116" s="124" t="s">
        <v>302</v>
      </c>
      <c r="B116" s="17" t="s">
        <v>303</v>
      </c>
      <c r="C116" s="17" t="s">
        <v>47</v>
      </c>
      <c r="D116" s="17" t="s">
        <v>298</v>
      </c>
      <c r="E116" s="17" t="s">
        <v>74</v>
      </c>
      <c r="F116" s="106">
        <v>0.0</v>
      </c>
      <c r="G116" s="106">
        <v>0.0</v>
      </c>
      <c r="H116" s="17">
        <v>0.0</v>
      </c>
      <c r="I116" s="17">
        <v>0.0</v>
      </c>
      <c r="J116" s="125" t="s">
        <v>322</v>
      </c>
      <c r="K116" s="125" t="s">
        <v>322</v>
      </c>
      <c r="L116" s="101">
        <v>2.49</v>
      </c>
      <c r="M116" s="101">
        <v>1.25</v>
      </c>
      <c r="N116" s="126" t="s">
        <v>322</v>
      </c>
      <c r="O116" s="126">
        <v>0.0</v>
      </c>
      <c r="P116" s="125">
        <v>0.497991967871486</v>
      </c>
      <c r="Q116" s="17">
        <v>0.0</v>
      </c>
      <c r="R116" s="102" t="s">
        <v>322</v>
      </c>
      <c r="S116" s="101" t="s">
        <v>322</v>
      </c>
      <c r="T116" s="17" t="s">
        <v>299</v>
      </c>
      <c r="U116" s="105"/>
      <c r="V116" s="105"/>
      <c r="W116" s="105"/>
      <c r="X116" s="105"/>
      <c r="Y116" s="105"/>
      <c r="Z116" s="105"/>
    </row>
    <row r="117" ht="15.75" customHeight="1">
      <c r="A117" s="124" t="s">
        <v>304</v>
      </c>
      <c r="B117" s="17" t="s">
        <v>305</v>
      </c>
      <c r="C117" s="17" t="s">
        <v>47</v>
      </c>
      <c r="D117" s="17" t="s">
        <v>298</v>
      </c>
      <c r="E117" s="17" t="s">
        <v>74</v>
      </c>
      <c r="F117" s="106">
        <v>0.0</v>
      </c>
      <c r="G117" s="106">
        <v>0.0</v>
      </c>
      <c r="H117" s="17">
        <v>0.0</v>
      </c>
      <c r="I117" s="17">
        <v>0.0</v>
      </c>
      <c r="J117" s="125" t="s">
        <v>322</v>
      </c>
      <c r="K117" s="125" t="s">
        <v>322</v>
      </c>
      <c r="L117" s="101">
        <v>2.49</v>
      </c>
      <c r="M117" s="101">
        <v>1.25</v>
      </c>
      <c r="N117" s="126" t="s">
        <v>322</v>
      </c>
      <c r="O117" s="126">
        <v>0.0</v>
      </c>
      <c r="P117" s="125">
        <v>0.497991967871486</v>
      </c>
      <c r="Q117" s="17">
        <v>0.0</v>
      </c>
      <c r="R117" s="102" t="s">
        <v>322</v>
      </c>
      <c r="S117" s="101" t="s">
        <v>322</v>
      </c>
      <c r="T117" s="17" t="s">
        <v>299</v>
      </c>
      <c r="U117" s="105"/>
      <c r="V117" s="105"/>
      <c r="W117" s="105"/>
      <c r="X117" s="105"/>
      <c r="Y117" s="105"/>
      <c r="Z117" s="105"/>
    </row>
    <row r="118" ht="15.75" customHeight="1">
      <c r="A118" s="124" t="s">
        <v>306</v>
      </c>
      <c r="B118" s="17" t="s">
        <v>307</v>
      </c>
      <c r="C118" s="17" t="s">
        <v>47</v>
      </c>
      <c r="D118" s="17" t="s">
        <v>308</v>
      </c>
      <c r="E118" s="17" t="s">
        <v>309</v>
      </c>
      <c r="F118" s="106">
        <v>1139.4800000000002</v>
      </c>
      <c r="G118" s="106">
        <v>929.4800000000001</v>
      </c>
      <c r="H118" s="17">
        <v>2988.0</v>
      </c>
      <c r="I118" s="17">
        <v>327.0</v>
      </c>
      <c r="J118" s="125">
        <v>0.10943775100401607</v>
      </c>
      <c r="K118" s="125">
        <v>0.18429459051497177</v>
      </c>
      <c r="L118" s="101">
        <v>2.49</v>
      </c>
      <c r="M118" s="101">
        <v>1.4</v>
      </c>
      <c r="N118" s="126">
        <v>10412.12917431193</v>
      </c>
      <c r="O118" s="126">
        <v>4183.2</v>
      </c>
      <c r="P118" s="125">
        <v>0.4377510040160643</v>
      </c>
      <c r="Q118" s="17">
        <v>3528.0</v>
      </c>
      <c r="R118" s="102">
        <v>0.8469387755102041</v>
      </c>
      <c r="S118" s="101">
        <v>2.8424464831804284</v>
      </c>
      <c r="T118" s="17" t="s">
        <v>310</v>
      </c>
      <c r="U118" s="105"/>
      <c r="V118" s="105"/>
      <c r="W118" s="105"/>
      <c r="X118" s="105"/>
      <c r="Y118" s="105"/>
      <c r="Z118" s="105"/>
    </row>
    <row r="119" ht="15.75" customHeight="1">
      <c r="A119" s="124" t="s">
        <v>311</v>
      </c>
      <c r="B119" s="17" t="s">
        <v>312</v>
      </c>
      <c r="C119" s="17" t="s">
        <v>46</v>
      </c>
      <c r="D119" s="17" t="s">
        <v>308</v>
      </c>
      <c r="E119" s="17" t="s">
        <v>309</v>
      </c>
      <c r="F119" s="106">
        <v>369.20000000000016</v>
      </c>
      <c r="G119" s="106">
        <v>302.0999999999998</v>
      </c>
      <c r="H119" s="17">
        <v>1136.0</v>
      </c>
      <c r="I119" s="17">
        <v>68.0</v>
      </c>
      <c r="J119" s="125">
        <v>0.05985915492957746</v>
      </c>
      <c r="K119" s="125">
        <v>0.18174431202600305</v>
      </c>
      <c r="L119" s="101">
        <v>3.99</v>
      </c>
      <c r="M119" s="101">
        <v>2.09</v>
      </c>
      <c r="N119" s="126">
        <v>6167.811764705884</v>
      </c>
      <c r="O119" s="126">
        <v>2374.24</v>
      </c>
      <c r="P119" s="125">
        <v>0.4761904761904763</v>
      </c>
      <c r="Q119" s="17">
        <v>1136.0</v>
      </c>
      <c r="R119" s="102">
        <v>1.0</v>
      </c>
      <c r="S119" s="101">
        <v>4.4426470588235265</v>
      </c>
      <c r="T119" s="17" t="s">
        <v>313</v>
      </c>
      <c r="U119" s="105"/>
      <c r="V119" s="105"/>
      <c r="W119" s="105"/>
      <c r="X119" s="105"/>
      <c r="Y119" s="105"/>
      <c r="Z119" s="105"/>
    </row>
    <row r="120" ht="15.75" customHeight="1">
      <c r="A120" s="124" t="s">
        <v>314</v>
      </c>
      <c r="B120" s="17" t="s">
        <v>315</v>
      </c>
      <c r="C120" s="17" t="s">
        <v>46</v>
      </c>
      <c r="D120" s="17" t="s">
        <v>308</v>
      </c>
      <c r="E120" s="17" t="s">
        <v>309</v>
      </c>
      <c r="F120" s="106">
        <v>306.44000000000017</v>
      </c>
      <c r="G120" s="106">
        <v>250.64000000000016</v>
      </c>
      <c r="H120" s="17">
        <v>750.0</v>
      </c>
      <c r="I120" s="17">
        <v>69.0</v>
      </c>
      <c r="J120" s="125">
        <v>0.092</v>
      </c>
      <c r="K120" s="125">
        <v>0.18209111082104157</v>
      </c>
      <c r="L120" s="101">
        <v>2.99</v>
      </c>
      <c r="M120" s="101">
        <v>1.68</v>
      </c>
      <c r="N120" s="126">
        <v>3330.8695652173933</v>
      </c>
      <c r="O120" s="126">
        <v>1260.0</v>
      </c>
      <c r="P120" s="125">
        <v>0.4381270903010034</v>
      </c>
      <c r="Q120" s="17">
        <v>753.0</v>
      </c>
      <c r="R120" s="102">
        <v>0.9960159362549801</v>
      </c>
      <c r="S120" s="101">
        <v>3.632463768115944</v>
      </c>
      <c r="T120" s="17" t="s">
        <v>313</v>
      </c>
      <c r="U120" s="105"/>
      <c r="V120" s="105"/>
      <c r="W120" s="105"/>
      <c r="X120" s="105"/>
      <c r="Y120" s="105"/>
      <c r="Z120" s="105"/>
    </row>
    <row r="121" ht="15.75" customHeight="1">
      <c r="A121" s="124" t="s">
        <v>316</v>
      </c>
      <c r="B121" s="17" t="s">
        <v>317</v>
      </c>
      <c r="C121" s="17" t="s">
        <v>47</v>
      </c>
      <c r="D121" s="17" t="s">
        <v>308</v>
      </c>
      <c r="E121" s="17" t="s">
        <v>309</v>
      </c>
      <c r="F121" s="106">
        <v>928.1400000000002</v>
      </c>
      <c r="G121" s="106">
        <v>750.1400000000003</v>
      </c>
      <c r="H121" s="17">
        <v>2400.0</v>
      </c>
      <c r="I121" s="17">
        <v>186.0</v>
      </c>
      <c r="J121" s="125">
        <v>0.0775</v>
      </c>
      <c r="K121" s="125">
        <v>0.19178141228693935</v>
      </c>
      <c r="L121" s="101">
        <v>3.99</v>
      </c>
      <c r="M121" s="101">
        <v>2.06</v>
      </c>
      <c r="N121" s="126">
        <v>11976.000000000002</v>
      </c>
      <c r="O121" s="126">
        <v>4944.0</v>
      </c>
      <c r="P121" s="125">
        <v>0.4837092731829574</v>
      </c>
      <c r="Q121" s="17">
        <v>3072.0</v>
      </c>
      <c r="R121" s="102">
        <v>0.78125</v>
      </c>
      <c r="S121" s="101">
        <v>4.033010752688174</v>
      </c>
      <c r="T121" s="17" t="s">
        <v>310</v>
      </c>
      <c r="U121" s="105"/>
      <c r="V121" s="105"/>
      <c r="W121" s="105"/>
      <c r="X121" s="105"/>
      <c r="Y121" s="105"/>
      <c r="Z121" s="105"/>
    </row>
    <row r="122" ht="15.75" customHeight="1">
      <c r="A122" s="124" t="s">
        <v>318</v>
      </c>
      <c r="B122" s="17" t="s">
        <v>319</v>
      </c>
      <c r="C122" s="17" t="s">
        <v>47</v>
      </c>
      <c r="D122" s="17" t="s">
        <v>298</v>
      </c>
      <c r="E122" s="17" t="s">
        <v>309</v>
      </c>
      <c r="F122" s="106">
        <v>858.9200000000003</v>
      </c>
      <c r="G122" s="106">
        <v>697.3199999999996</v>
      </c>
      <c r="H122" s="17">
        <v>888.0</v>
      </c>
      <c r="I122" s="17">
        <v>108.0</v>
      </c>
      <c r="J122" s="125">
        <v>0.12162162162162163</v>
      </c>
      <c r="K122" s="125">
        <v>0.1881432496623674</v>
      </c>
      <c r="L122" s="101">
        <v>5.49</v>
      </c>
      <c r="M122" s="101">
        <v>2.9</v>
      </c>
      <c r="N122" s="126">
        <v>7062.231111111114</v>
      </c>
      <c r="O122" s="126">
        <v>2575.2</v>
      </c>
      <c r="P122" s="125">
        <v>0.4717668488160292</v>
      </c>
      <c r="Q122" s="17">
        <v>888.0</v>
      </c>
      <c r="R122" s="102">
        <v>1.0</v>
      </c>
      <c r="S122" s="101">
        <v>6.456666666666663</v>
      </c>
      <c r="T122" s="17" t="s">
        <v>127</v>
      </c>
      <c r="U122" s="105"/>
      <c r="V122" s="105"/>
      <c r="W122" s="105"/>
      <c r="X122" s="105"/>
      <c r="Y122" s="105"/>
      <c r="Z122" s="105"/>
    </row>
    <row r="123" ht="15.75" customHeight="1">
      <c r="A123" s="124" t="s">
        <v>320</v>
      </c>
      <c r="B123" s="17" t="s">
        <v>321</v>
      </c>
      <c r="C123" s="17" t="s">
        <v>46</v>
      </c>
      <c r="D123" s="17" t="s">
        <v>308</v>
      </c>
      <c r="E123" s="17" t="s">
        <v>309</v>
      </c>
      <c r="F123" s="106">
        <v>0.0</v>
      </c>
      <c r="G123" s="106">
        <v>0.0</v>
      </c>
      <c r="H123" s="17">
        <v>568.0</v>
      </c>
      <c r="I123" s="17">
        <v>0.0</v>
      </c>
      <c r="J123" s="125">
        <v>0.0</v>
      </c>
      <c r="K123" s="125" t="s">
        <v>322</v>
      </c>
      <c r="L123" s="101">
        <v>3.99</v>
      </c>
      <c r="M123" s="101">
        <v>2.09</v>
      </c>
      <c r="N123" s="126" t="s">
        <v>322</v>
      </c>
      <c r="O123" s="126">
        <v>1187.12</v>
      </c>
      <c r="P123" s="125">
        <v>0.4761904761904763</v>
      </c>
      <c r="Q123" s="17">
        <v>568.0</v>
      </c>
      <c r="R123" s="102">
        <v>1.0</v>
      </c>
      <c r="S123" s="101" t="s">
        <v>322</v>
      </c>
      <c r="T123" s="17" t="s">
        <v>313</v>
      </c>
      <c r="U123" s="105"/>
      <c r="V123" s="105"/>
      <c r="W123" s="105"/>
      <c r="X123" s="105"/>
      <c r="Y123" s="105"/>
      <c r="Z123" s="105"/>
    </row>
    <row r="124" ht="15.75" customHeight="1">
      <c r="A124" s="124" t="s">
        <v>323</v>
      </c>
      <c r="B124" s="17" t="s">
        <v>324</v>
      </c>
      <c r="C124" s="17" t="s">
        <v>46</v>
      </c>
      <c r="D124" s="17" t="s">
        <v>308</v>
      </c>
      <c r="E124" s="17" t="s">
        <v>309</v>
      </c>
      <c r="F124" s="106">
        <v>296.3400000000001</v>
      </c>
      <c r="G124" s="106">
        <v>240.54000000000016</v>
      </c>
      <c r="H124" s="17">
        <v>750.0</v>
      </c>
      <c r="I124" s="17">
        <v>66.0</v>
      </c>
      <c r="J124" s="125">
        <v>0.088</v>
      </c>
      <c r="K124" s="125">
        <v>0.18829722615914124</v>
      </c>
      <c r="L124" s="101">
        <v>2.99</v>
      </c>
      <c r="M124" s="101">
        <v>1.68</v>
      </c>
      <c r="N124" s="126">
        <v>3367.500000000001</v>
      </c>
      <c r="O124" s="126">
        <v>1260.0</v>
      </c>
      <c r="P124" s="125">
        <v>0.4381270903010034</v>
      </c>
      <c r="Q124" s="17">
        <v>753.0</v>
      </c>
      <c r="R124" s="102">
        <v>0.9960159362549801</v>
      </c>
      <c r="S124" s="101">
        <v>3.644545454545457</v>
      </c>
      <c r="T124" s="17" t="s">
        <v>313</v>
      </c>
      <c r="U124" s="105"/>
      <c r="V124" s="105"/>
      <c r="W124" s="105"/>
      <c r="X124" s="105"/>
      <c r="Y124" s="105"/>
      <c r="Z124" s="105"/>
    </row>
    <row r="125" ht="15.75" customHeight="1">
      <c r="A125" s="124" t="s">
        <v>325</v>
      </c>
      <c r="B125" s="17" t="s">
        <v>326</v>
      </c>
      <c r="C125" s="17" t="s">
        <v>46</v>
      </c>
      <c r="D125" s="17" t="s">
        <v>308</v>
      </c>
      <c r="E125" s="17" t="s">
        <v>309</v>
      </c>
      <c r="F125" s="106">
        <v>435.53000000000037</v>
      </c>
      <c r="G125" s="106">
        <v>356.32999999999987</v>
      </c>
      <c r="H125" s="17">
        <v>750.0</v>
      </c>
      <c r="I125" s="17">
        <v>97.0</v>
      </c>
      <c r="J125" s="125">
        <v>0.12933333333333333</v>
      </c>
      <c r="K125" s="125">
        <v>0.18184740431198865</v>
      </c>
      <c r="L125" s="101">
        <v>2.99</v>
      </c>
      <c r="M125" s="101">
        <v>1.68</v>
      </c>
      <c r="N125" s="126">
        <v>3367.5000000000027</v>
      </c>
      <c r="O125" s="126">
        <v>1260.0</v>
      </c>
      <c r="P125" s="125">
        <v>0.4381270903010034</v>
      </c>
      <c r="Q125" s="17">
        <v>753.0</v>
      </c>
      <c r="R125" s="102">
        <v>0.9960159362549801</v>
      </c>
      <c r="S125" s="101">
        <v>3.673505154639174</v>
      </c>
      <c r="T125" s="17" t="s">
        <v>313</v>
      </c>
      <c r="U125" s="105"/>
      <c r="V125" s="105"/>
      <c r="W125" s="105"/>
      <c r="X125" s="105"/>
      <c r="Y125" s="105"/>
      <c r="Z125" s="105"/>
    </row>
    <row r="126" ht="15.75" customHeight="1">
      <c r="A126" s="124" t="s">
        <v>327</v>
      </c>
      <c r="B126" s="17" t="s">
        <v>328</v>
      </c>
      <c r="C126" s="17" t="s">
        <v>46</v>
      </c>
      <c r="D126" s="17" t="s">
        <v>308</v>
      </c>
      <c r="E126" s="17" t="s">
        <v>309</v>
      </c>
      <c r="F126" s="106">
        <v>242.46000000000004</v>
      </c>
      <c r="G126" s="106">
        <v>194.76000000000008</v>
      </c>
      <c r="H126" s="17">
        <v>750.0</v>
      </c>
      <c r="I126" s="17">
        <v>54.0</v>
      </c>
      <c r="J126" s="125">
        <v>0.072</v>
      </c>
      <c r="K126" s="125">
        <v>0.19673348181143258</v>
      </c>
      <c r="L126" s="101">
        <v>2.99</v>
      </c>
      <c r="M126" s="101">
        <v>1.68</v>
      </c>
      <c r="N126" s="126">
        <v>3367.500000000001</v>
      </c>
      <c r="O126" s="126">
        <v>1260.0</v>
      </c>
      <c r="P126" s="125">
        <v>0.4381270903010034</v>
      </c>
      <c r="Q126" s="17">
        <v>753.0</v>
      </c>
      <c r="R126" s="102">
        <v>0.9960159362549801</v>
      </c>
      <c r="S126" s="101">
        <v>3.6066666666666682</v>
      </c>
      <c r="T126" s="17" t="s">
        <v>313</v>
      </c>
      <c r="U126" s="105"/>
      <c r="V126" s="105"/>
      <c r="W126" s="105"/>
      <c r="X126" s="105"/>
      <c r="Y126" s="105"/>
      <c r="Z126" s="105"/>
    </row>
    <row r="127" ht="15.75" customHeight="1">
      <c r="A127" s="124" t="s">
        <v>329</v>
      </c>
      <c r="B127" s="17" t="s">
        <v>330</v>
      </c>
      <c r="C127" s="17" t="s">
        <v>48</v>
      </c>
      <c r="D127" s="17" t="s">
        <v>298</v>
      </c>
      <c r="E127" s="17" t="s">
        <v>309</v>
      </c>
      <c r="F127" s="106">
        <v>0.0</v>
      </c>
      <c r="G127" s="106">
        <v>0.0</v>
      </c>
      <c r="H127" s="17">
        <v>0.0</v>
      </c>
      <c r="I127" s="17">
        <v>0.0</v>
      </c>
      <c r="J127" s="125" t="s">
        <v>322</v>
      </c>
      <c r="K127" s="125" t="s">
        <v>322</v>
      </c>
      <c r="L127" s="101">
        <v>2.99</v>
      </c>
      <c r="M127" s="101">
        <v>1.48</v>
      </c>
      <c r="N127" s="126" t="s">
        <v>322</v>
      </c>
      <c r="O127" s="126">
        <v>0.0</v>
      </c>
      <c r="P127" s="125">
        <v>0.5050167224080268</v>
      </c>
      <c r="Q127" s="17">
        <v>0.0</v>
      </c>
      <c r="R127" s="102" t="s">
        <v>322</v>
      </c>
      <c r="S127" s="101" t="s">
        <v>322</v>
      </c>
      <c r="T127" s="17" t="s">
        <v>113</v>
      </c>
      <c r="U127" s="105"/>
      <c r="V127" s="105"/>
      <c r="W127" s="105"/>
      <c r="X127" s="105"/>
      <c r="Y127" s="105"/>
      <c r="Z127" s="105"/>
    </row>
    <row r="128" ht="15.75" customHeight="1">
      <c r="A128" s="124" t="s">
        <v>331</v>
      </c>
      <c r="B128" s="17" t="s">
        <v>332</v>
      </c>
      <c r="C128" s="17" t="s">
        <v>48</v>
      </c>
      <c r="D128" s="17" t="s">
        <v>298</v>
      </c>
      <c r="E128" s="17" t="s">
        <v>309</v>
      </c>
      <c r="F128" s="106">
        <v>0.0</v>
      </c>
      <c r="G128" s="106">
        <v>0.0</v>
      </c>
      <c r="H128" s="17">
        <v>0.0</v>
      </c>
      <c r="I128" s="17">
        <v>0.0</v>
      </c>
      <c r="J128" s="125" t="s">
        <v>322</v>
      </c>
      <c r="K128" s="125" t="s">
        <v>322</v>
      </c>
      <c r="L128" s="101">
        <v>2.99</v>
      </c>
      <c r="M128" s="101">
        <v>1.48</v>
      </c>
      <c r="N128" s="126" t="s">
        <v>322</v>
      </c>
      <c r="O128" s="126">
        <v>0.0</v>
      </c>
      <c r="P128" s="125">
        <v>0.5050167224080268</v>
      </c>
      <c r="Q128" s="17">
        <v>0.0</v>
      </c>
      <c r="R128" s="102" t="s">
        <v>322</v>
      </c>
      <c r="S128" s="101" t="s">
        <v>322</v>
      </c>
      <c r="T128" s="17" t="s">
        <v>113</v>
      </c>
      <c r="U128" s="105"/>
      <c r="V128" s="105"/>
      <c r="W128" s="105"/>
      <c r="X128" s="105"/>
      <c r="Y128" s="105"/>
      <c r="Z128" s="105"/>
    </row>
    <row r="129" ht="15.75" customHeight="1">
      <c r="A129" s="124" t="s">
        <v>333</v>
      </c>
      <c r="B129" s="17" t="s">
        <v>334</v>
      </c>
      <c r="C129" s="17" t="s">
        <v>49</v>
      </c>
      <c r="D129" s="17" t="s">
        <v>78</v>
      </c>
      <c r="E129" s="17" t="s">
        <v>309</v>
      </c>
      <c r="F129" s="106">
        <v>1230.0300000000013</v>
      </c>
      <c r="G129" s="106">
        <v>996.0300000000015</v>
      </c>
      <c r="H129" s="17">
        <v>585.0</v>
      </c>
      <c r="I129" s="17">
        <v>247.0</v>
      </c>
      <c r="J129" s="125">
        <v>0.4222222222222222</v>
      </c>
      <c r="K129" s="125">
        <v>0.19023926245701295</v>
      </c>
      <c r="L129" s="101">
        <v>3.99</v>
      </c>
      <c r="M129" s="101">
        <v>2.16</v>
      </c>
      <c r="N129" s="126">
        <v>2913.228947368424</v>
      </c>
      <c r="O129" s="126">
        <v>1263.6000000000001</v>
      </c>
      <c r="P129" s="125">
        <v>0.45864661654135336</v>
      </c>
      <c r="Q129" s="17">
        <v>580.0</v>
      </c>
      <c r="R129" s="102">
        <v>1.0086206896551724</v>
      </c>
      <c r="S129" s="101">
        <v>4.032510121457496</v>
      </c>
      <c r="T129" s="17" t="s">
        <v>335</v>
      </c>
      <c r="U129" s="105"/>
      <c r="V129" s="105"/>
      <c r="W129" s="105"/>
      <c r="X129" s="105"/>
      <c r="Y129" s="105"/>
      <c r="Z129" s="105"/>
    </row>
    <row r="130" ht="15.75" customHeight="1">
      <c r="A130" s="124" t="s">
        <v>336</v>
      </c>
      <c r="B130" s="17" t="s">
        <v>337</v>
      </c>
      <c r="C130" s="17" t="s">
        <v>49</v>
      </c>
      <c r="D130" s="17" t="s">
        <v>78</v>
      </c>
      <c r="E130" s="17" t="s">
        <v>309</v>
      </c>
      <c r="F130" s="106">
        <v>1232.5300000000013</v>
      </c>
      <c r="G130" s="106">
        <v>992.5300000000013</v>
      </c>
      <c r="H130" s="17">
        <v>585.0</v>
      </c>
      <c r="I130" s="17">
        <v>247.0</v>
      </c>
      <c r="J130" s="125">
        <v>0.4222222222222222</v>
      </c>
      <c r="K130" s="125">
        <v>0.19472142665898573</v>
      </c>
      <c r="L130" s="101">
        <v>3.99</v>
      </c>
      <c r="M130" s="101">
        <v>2.16</v>
      </c>
      <c r="N130" s="126">
        <v>2919.1500000000033</v>
      </c>
      <c r="O130" s="126">
        <v>1263.6000000000001</v>
      </c>
      <c r="P130" s="125">
        <v>0.45864661654135336</v>
      </c>
      <c r="Q130" s="17">
        <v>580.0</v>
      </c>
      <c r="R130" s="102">
        <v>1.0086206896551724</v>
      </c>
      <c r="S130" s="101">
        <v>4.018340080971665</v>
      </c>
      <c r="T130" s="17" t="s">
        <v>335</v>
      </c>
      <c r="U130" s="105"/>
      <c r="V130" s="105"/>
      <c r="W130" s="105"/>
      <c r="X130" s="105"/>
      <c r="Y130" s="105"/>
      <c r="Z130" s="105"/>
    </row>
    <row r="131" ht="15.75" customHeight="1">
      <c r="A131" s="124" t="s">
        <v>338</v>
      </c>
      <c r="B131" s="17" t="s">
        <v>339</v>
      </c>
      <c r="C131" s="17" t="s">
        <v>46</v>
      </c>
      <c r="D131" s="17" t="s">
        <v>78</v>
      </c>
      <c r="E131" s="17" t="s">
        <v>309</v>
      </c>
      <c r="F131" s="106">
        <v>0.0</v>
      </c>
      <c r="G131" s="106">
        <v>0.0</v>
      </c>
      <c r="H131" s="17">
        <v>0.0</v>
      </c>
      <c r="I131" s="17">
        <v>0.0</v>
      </c>
      <c r="J131" s="125" t="s">
        <v>322</v>
      </c>
      <c r="K131" s="125" t="s">
        <v>322</v>
      </c>
      <c r="L131" s="101">
        <v>3.99</v>
      </c>
      <c r="M131" s="101">
        <v>2.16</v>
      </c>
      <c r="N131" s="126" t="s">
        <v>322</v>
      </c>
      <c r="O131" s="126">
        <v>0.0</v>
      </c>
      <c r="P131" s="125">
        <v>0.45864661654135336</v>
      </c>
      <c r="Q131" s="17">
        <v>0.0</v>
      </c>
      <c r="R131" s="102" t="s">
        <v>322</v>
      </c>
      <c r="S131" s="101" t="s">
        <v>322</v>
      </c>
      <c r="T131" s="17" t="s">
        <v>313</v>
      </c>
      <c r="U131" s="105"/>
      <c r="V131" s="105"/>
      <c r="W131" s="105"/>
      <c r="X131" s="105"/>
      <c r="Y131" s="105"/>
      <c r="Z131" s="105"/>
    </row>
    <row r="132" ht="15.75" customHeight="1">
      <c r="A132" s="124" t="s">
        <v>340</v>
      </c>
      <c r="B132" s="17" t="s">
        <v>341</v>
      </c>
      <c r="C132" s="17" t="s">
        <v>46</v>
      </c>
      <c r="D132" s="17" t="s">
        <v>78</v>
      </c>
      <c r="E132" s="17" t="s">
        <v>309</v>
      </c>
      <c r="F132" s="106">
        <v>9.38</v>
      </c>
      <c r="G132" s="106">
        <v>9.38</v>
      </c>
      <c r="H132" s="17">
        <v>0.0</v>
      </c>
      <c r="I132" s="17">
        <v>2.0</v>
      </c>
      <c r="J132" s="125" t="s">
        <v>322</v>
      </c>
      <c r="K132" s="125">
        <v>0.0</v>
      </c>
      <c r="L132" s="101">
        <v>3.99</v>
      </c>
      <c r="M132" s="101">
        <v>2.16</v>
      </c>
      <c r="N132" s="126">
        <v>0.0</v>
      </c>
      <c r="O132" s="126">
        <v>0.0</v>
      </c>
      <c r="P132" s="125">
        <v>0.45864661654135336</v>
      </c>
      <c r="Q132" s="17">
        <v>0.0</v>
      </c>
      <c r="R132" s="102" t="s">
        <v>322</v>
      </c>
      <c r="S132" s="101">
        <v>4.69</v>
      </c>
      <c r="T132" s="17" t="s">
        <v>313</v>
      </c>
      <c r="U132" s="105"/>
      <c r="V132" s="105"/>
      <c r="W132" s="105"/>
      <c r="X132" s="105"/>
      <c r="Y132" s="105"/>
      <c r="Z132" s="105"/>
    </row>
    <row r="133" ht="15.75" customHeight="1">
      <c r="A133" s="124" t="s">
        <v>342</v>
      </c>
      <c r="B133" s="17" t="s">
        <v>343</v>
      </c>
      <c r="C133" s="17" t="s">
        <v>49</v>
      </c>
      <c r="D133" s="17" t="s">
        <v>78</v>
      </c>
      <c r="E133" s="17" t="s">
        <v>309</v>
      </c>
      <c r="F133" s="106">
        <v>1772.9200000000014</v>
      </c>
      <c r="G133" s="106">
        <v>1446.0200000000002</v>
      </c>
      <c r="H133" s="17">
        <v>1416.0</v>
      </c>
      <c r="I133" s="17">
        <v>508.0</v>
      </c>
      <c r="J133" s="125">
        <v>0.3587570621468927</v>
      </c>
      <c r="K133" s="125">
        <v>0.18438508223721373</v>
      </c>
      <c r="L133" s="101">
        <v>2.49</v>
      </c>
      <c r="M133" s="101">
        <v>1.33</v>
      </c>
      <c r="N133" s="126">
        <v>4941.840000000004</v>
      </c>
      <c r="O133" s="126">
        <v>1883.2800000000002</v>
      </c>
      <c r="P133" s="125">
        <v>0.46586345381526106</v>
      </c>
      <c r="Q133" s="17">
        <v>1404.0</v>
      </c>
      <c r="R133" s="102">
        <v>1.0085470085470085</v>
      </c>
      <c r="S133" s="101">
        <v>2.8464960629921263</v>
      </c>
      <c r="T133" s="17" t="s">
        <v>344</v>
      </c>
      <c r="U133" s="105"/>
      <c r="V133" s="105"/>
      <c r="W133" s="105"/>
      <c r="X133" s="105"/>
      <c r="Y133" s="105"/>
      <c r="Z133" s="105"/>
    </row>
    <row r="134" ht="15.75" customHeight="1">
      <c r="A134" s="124" t="s">
        <v>345</v>
      </c>
      <c r="B134" s="17" t="s">
        <v>346</v>
      </c>
      <c r="C134" s="17" t="s">
        <v>49</v>
      </c>
      <c r="D134" s="17" t="s">
        <v>78</v>
      </c>
      <c r="E134" s="17" t="s">
        <v>309</v>
      </c>
      <c r="F134" s="106">
        <v>1608.8900000000012</v>
      </c>
      <c r="G134" s="106">
        <v>1308.5900000000001</v>
      </c>
      <c r="H134" s="17">
        <v>1416.0</v>
      </c>
      <c r="I134" s="17">
        <v>461.0</v>
      </c>
      <c r="J134" s="125">
        <v>0.3255649717514124</v>
      </c>
      <c r="K134" s="125">
        <v>0.1866504235839621</v>
      </c>
      <c r="L134" s="101">
        <v>2.49</v>
      </c>
      <c r="M134" s="101">
        <v>1.33</v>
      </c>
      <c r="N134" s="126">
        <v>4941.840000000004</v>
      </c>
      <c r="O134" s="126">
        <v>1883.2800000000002</v>
      </c>
      <c r="P134" s="125">
        <v>0.46586345381526106</v>
      </c>
      <c r="Q134" s="17">
        <v>1404.0</v>
      </c>
      <c r="R134" s="102">
        <v>1.0085470085470085</v>
      </c>
      <c r="S134" s="101">
        <v>2.8385900216919744</v>
      </c>
      <c r="T134" s="17" t="s">
        <v>344</v>
      </c>
      <c r="U134" s="105"/>
      <c r="V134" s="105"/>
      <c r="W134" s="105"/>
      <c r="X134" s="105"/>
      <c r="Y134" s="105"/>
      <c r="Z134" s="105"/>
    </row>
    <row r="135" ht="15.75" customHeight="1">
      <c r="A135" s="124" t="s">
        <v>347</v>
      </c>
      <c r="B135" s="17" t="s">
        <v>348</v>
      </c>
      <c r="C135" s="17" t="s">
        <v>49</v>
      </c>
      <c r="D135" s="17" t="s">
        <v>349</v>
      </c>
      <c r="E135" s="17" t="s">
        <v>309</v>
      </c>
      <c r="F135" s="106">
        <v>3209.779999999997</v>
      </c>
      <c r="G135" s="106">
        <v>2602.5799999999986</v>
      </c>
      <c r="H135" s="17">
        <v>8112.0</v>
      </c>
      <c r="I135" s="17">
        <v>1612.0</v>
      </c>
      <c r="J135" s="125">
        <v>0.1987179487179487</v>
      </c>
      <c r="K135" s="125">
        <v>0.18917184355314043</v>
      </c>
      <c r="L135" s="101">
        <v>1.99</v>
      </c>
      <c r="M135" s="101">
        <v>0.9</v>
      </c>
      <c r="N135" s="126">
        <v>16152.441290322566</v>
      </c>
      <c r="O135" s="126">
        <v>7300.8</v>
      </c>
      <c r="P135" s="125">
        <v>0.5477386934673366</v>
      </c>
      <c r="Q135" s="17">
        <v>8016.0</v>
      </c>
      <c r="R135" s="102">
        <v>1.0119760479041917</v>
      </c>
      <c r="S135" s="101">
        <v>1.6145037220843663</v>
      </c>
      <c r="T135" s="17" t="s">
        <v>350</v>
      </c>
      <c r="U135" s="105"/>
      <c r="V135" s="105"/>
      <c r="W135" s="105"/>
      <c r="X135" s="105"/>
      <c r="Y135" s="105"/>
      <c r="Z135" s="105"/>
    </row>
    <row r="136" ht="15.75" customHeight="1">
      <c r="A136" s="124" t="s">
        <v>351</v>
      </c>
      <c r="B136" s="17" t="s">
        <v>352</v>
      </c>
      <c r="C136" s="17" t="s">
        <v>49</v>
      </c>
      <c r="D136" s="17" t="s">
        <v>353</v>
      </c>
      <c r="E136" s="17" t="s">
        <v>309</v>
      </c>
      <c r="F136" s="106">
        <v>2522.9900000000007</v>
      </c>
      <c r="G136" s="106">
        <v>2055.9900000000025</v>
      </c>
      <c r="H136" s="17">
        <v>4776.0</v>
      </c>
      <c r="I136" s="17">
        <v>1014.0</v>
      </c>
      <c r="J136" s="125">
        <v>0.21231155778894473</v>
      </c>
      <c r="K136" s="125">
        <v>0.18509784026095943</v>
      </c>
      <c r="L136" s="101">
        <v>1.69</v>
      </c>
      <c r="M136" s="101">
        <v>0.83</v>
      </c>
      <c r="N136" s="126">
        <v>11883.432189349114</v>
      </c>
      <c r="O136" s="126">
        <v>3964.08</v>
      </c>
      <c r="P136" s="125">
        <v>0.5088757396449705</v>
      </c>
      <c r="Q136" s="17">
        <v>4752.0</v>
      </c>
      <c r="R136" s="102">
        <v>1.005050505050505</v>
      </c>
      <c r="S136" s="101">
        <v>2.0276035502958605</v>
      </c>
      <c r="T136" s="17" t="s">
        <v>350</v>
      </c>
      <c r="U136" s="105"/>
      <c r="V136" s="105"/>
      <c r="W136" s="105"/>
      <c r="X136" s="105"/>
      <c r="Y136" s="105"/>
      <c r="Z136" s="105"/>
    </row>
    <row r="137" ht="15.75" customHeight="1">
      <c r="A137" s="124" t="s">
        <v>354</v>
      </c>
      <c r="B137" s="17" t="s">
        <v>355</v>
      </c>
      <c r="C137" s="17" t="s">
        <v>49</v>
      </c>
      <c r="D137" s="17" t="s">
        <v>349</v>
      </c>
      <c r="E137" s="17" t="s">
        <v>309</v>
      </c>
      <c r="F137" s="106">
        <v>902.9700000000012</v>
      </c>
      <c r="G137" s="106">
        <v>736.9699999999998</v>
      </c>
      <c r="H137" s="17">
        <v>2772.0</v>
      </c>
      <c r="I137" s="17">
        <v>454.0</v>
      </c>
      <c r="J137" s="125">
        <v>0.16378066378066378</v>
      </c>
      <c r="K137" s="125">
        <v>0.18383777977120075</v>
      </c>
      <c r="L137" s="101">
        <v>1.99</v>
      </c>
      <c r="M137" s="101">
        <v>0.9</v>
      </c>
      <c r="N137" s="126">
        <v>5513.288193832606</v>
      </c>
      <c r="O137" s="126">
        <v>2494.8</v>
      </c>
      <c r="P137" s="125">
        <v>0.5477386934673366</v>
      </c>
      <c r="Q137" s="17">
        <v>2760.0</v>
      </c>
      <c r="R137" s="102">
        <v>1.0043478260869565</v>
      </c>
      <c r="S137" s="101">
        <v>1.6232819383259907</v>
      </c>
      <c r="T137" s="17" t="s">
        <v>350</v>
      </c>
      <c r="U137" s="105"/>
      <c r="V137" s="105"/>
      <c r="W137" s="105"/>
      <c r="X137" s="105"/>
      <c r="Y137" s="105"/>
      <c r="Z137" s="105"/>
    </row>
    <row r="138" ht="15.75" customHeight="1">
      <c r="A138" s="124" t="s">
        <v>356</v>
      </c>
      <c r="B138" s="17" t="s">
        <v>357</v>
      </c>
      <c r="C138" s="17" t="s">
        <v>49</v>
      </c>
      <c r="D138" s="17" t="s">
        <v>349</v>
      </c>
      <c r="E138" s="17" t="s">
        <v>309</v>
      </c>
      <c r="F138" s="106">
        <v>15.92</v>
      </c>
      <c r="G138" s="106">
        <v>15.92</v>
      </c>
      <c r="H138" s="17">
        <v>0.0</v>
      </c>
      <c r="I138" s="17">
        <v>8.0</v>
      </c>
      <c r="J138" s="125" t="s">
        <v>322</v>
      </c>
      <c r="K138" s="125">
        <v>0.0</v>
      </c>
      <c r="L138" s="101">
        <v>2.49</v>
      </c>
      <c r="M138" s="101">
        <v>1.17</v>
      </c>
      <c r="N138" s="126">
        <v>0.0</v>
      </c>
      <c r="O138" s="126">
        <v>0.0</v>
      </c>
      <c r="P138" s="125">
        <v>0.5301204819277109</v>
      </c>
      <c r="Q138" s="17">
        <v>0.0</v>
      </c>
      <c r="R138" s="102" t="s">
        <v>322</v>
      </c>
      <c r="S138" s="101">
        <v>1.99</v>
      </c>
      <c r="T138" s="17" t="s">
        <v>350</v>
      </c>
      <c r="U138" s="105"/>
      <c r="V138" s="105"/>
      <c r="W138" s="105"/>
      <c r="X138" s="105"/>
      <c r="Y138" s="105"/>
      <c r="Z138" s="105"/>
    </row>
    <row r="139" ht="15.75" customHeight="1">
      <c r="A139" s="124" t="s">
        <v>358</v>
      </c>
      <c r="B139" s="17" t="s">
        <v>359</v>
      </c>
      <c r="C139" s="17" t="s">
        <v>49</v>
      </c>
      <c r="D139" s="17" t="s">
        <v>360</v>
      </c>
      <c r="E139" s="17" t="s">
        <v>309</v>
      </c>
      <c r="F139" s="106">
        <v>1345.5000000000005</v>
      </c>
      <c r="G139" s="106">
        <v>1094.6999999999991</v>
      </c>
      <c r="H139" s="17">
        <v>3552.0</v>
      </c>
      <c r="I139" s="17">
        <v>450.0</v>
      </c>
      <c r="J139" s="125">
        <v>0.1266891891891892</v>
      </c>
      <c r="K139" s="125">
        <v>0.18639910813823946</v>
      </c>
      <c r="L139" s="101">
        <v>2.49</v>
      </c>
      <c r="M139" s="101">
        <v>1.17</v>
      </c>
      <c r="N139" s="126">
        <v>10620.480000000003</v>
      </c>
      <c r="O139" s="126">
        <v>4155.84</v>
      </c>
      <c r="P139" s="125">
        <v>0.5301204819277109</v>
      </c>
      <c r="Q139" s="17">
        <v>3552.0</v>
      </c>
      <c r="R139" s="102">
        <v>1.0</v>
      </c>
      <c r="S139" s="101">
        <v>2.4326666666666648</v>
      </c>
      <c r="T139" s="17" t="s">
        <v>350</v>
      </c>
      <c r="U139" s="105"/>
      <c r="V139" s="105"/>
      <c r="W139" s="105"/>
      <c r="X139" s="105"/>
      <c r="Y139" s="105"/>
      <c r="Z139" s="105"/>
    </row>
    <row r="140" ht="15.75" customHeight="1">
      <c r="A140" s="124" t="s">
        <v>361</v>
      </c>
      <c r="B140" s="17" t="s">
        <v>362</v>
      </c>
      <c r="C140" s="17" t="s">
        <v>49</v>
      </c>
      <c r="D140" s="17" t="s">
        <v>360</v>
      </c>
      <c r="E140" s="17" t="s">
        <v>309</v>
      </c>
      <c r="F140" s="106">
        <v>627.9000000000003</v>
      </c>
      <c r="G140" s="106">
        <v>512.6999999999998</v>
      </c>
      <c r="H140" s="17">
        <v>684.0</v>
      </c>
      <c r="I140" s="17">
        <v>210.0</v>
      </c>
      <c r="J140" s="125">
        <v>0.30701754385964913</v>
      </c>
      <c r="K140" s="125">
        <v>0.1834687052078363</v>
      </c>
      <c r="L140" s="101">
        <v>2.49</v>
      </c>
      <c r="M140" s="101">
        <v>1.2</v>
      </c>
      <c r="N140" s="126">
        <v>2045.160000000001</v>
      </c>
      <c r="O140" s="126">
        <v>820.8</v>
      </c>
      <c r="P140" s="125">
        <v>0.5180722891566266</v>
      </c>
      <c r="Q140" s="17">
        <v>684.0</v>
      </c>
      <c r="R140" s="102">
        <v>1.0</v>
      </c>
      <c r="S140" s="101">
        <v>2.4414285714285704</v>
      </c>
      <c r="T140" s="17" t="s">
        <v>363</v>
      </c>
      <c r="U140" s="105"/>
      <c r="V140" s="105"/>
      <c r="W140" s="105"/>
      <c r="X140" s="105"/>
      <c r="Y140" s="105"/>
      <c r="Z140" s="105"/>
    </row>
    <row r="141" ht="15.75" customHeight="1">
      <c r="A141" s="124" t="s">
        <v>364</v>
      </c>
      <c r="B141" s="17" t="s">
        <v>365</v>
      </c>
      <c r="C141" s="17" t="s">
        <v>49</v>
      </c>
      <c r="D141" s="17" t="s">
        <v>360</v>
      </c>
      <c r="E141" s="17" t="s">
        <v>309</v>
      </c>
      <c r="F141" s="106">
        <v>310.9600000000001</v>
      </c>
      <c r="G141" s="106">
        <v>254.55999999999992</v>
      </c>
      <c r="H141" s="17">
        <v>684.0</v>
      </c>
      <c r="I141" s="17">
        <v>104.0</v>
      </c>
      <c r="J141" s="125">
        <v>0.15204678362573099</v>
      </c>
      <c r="K141" s="125">
        <v>0.18137381013635245</v>
      </c>
      <c r="L141" s="101">
        <v>2.49</v>
      </c>
      <c r="M141" s="101">
        <v>1.2</v>
      </c>
      <c r="N141" s="126">
        <v>2045.1600000000008</v>
      </c>
      <c r="O141" s="126">
        <v>820.8</v>
      </c>
      <c r="P141" s="125">
        <v>0.5180722891566266</v>
      </c>
      <c r="Q141" s="17">
        <v>684.0</v>
      </c>
      <c r="R141" s="102">
        <v>1.0</v>
      </c>
      <c r="S141" s="101">
        <v>2.4476923076923067</v>
      </c>
      <c r="T141" s="17" t="s">
        <v>363</v>
      </c>
      <c r="U141" s="105"/>
      <c r="V141" s="105"/>
      <c r="W141" s="105"/>
      <c r="X141" s="105"/>
      <c r="Y141" s="105"/>
      <c r="Z141" s="105"/>
    </row>
    <row r="142" ht="15.75" customHeight="1">
      <c r="A142" s="124" t="s">
        <v>366</v>
      </c>
      <c r="B142" s="17" t="s">
        <v>367</v>
      </c>
      <c r="C142" s="17" t="s">
        <v>49</v>
      </c>
      <c r="D142" s="17" t="s">
        <v>360</v>
      </c>
      <c r="E142" s="17" t="s">
        <v>309</v>
      </c>
      <c r="F142" s="106">
        <v>457.47000000000014</v>
      </c>
      <c r="G142" s="106">
        <v>376.46999999999986</v>
      </c>
      <c r="H142" s="17">
        <v>684.0</v>
      </c>
      <c r="I142" s="17">
        <v>153.0</v>
      </c>
      <c r="J142" s="125">
        <v>0.2236842105263158</v>
      </c>
      <c r="K142" s="125">
        <v>0.17706079087153315</v>
      </c>
      <c r="L142" s="101">
        <v>2.49</v>
      </c>
      <c r="M142" s="101">
        <v>1.2</v>
      </c>
      <c r="N142" s="126">
        <v>2045.1600000000008</v>
      </c>
      <c r="O142" s="126">
        <v>820.8</v>
      </c>
      <c r="P142" s="125">
        <v>0.5180722891566266</v>
      </c>
      <c r="Q142" s="17">
        <v>684.0</v>
      </c>
      <c r="R142" s="102">
        <v>1.0</v>
      </c>
      <c r="S142" s="101">
        <v>2.4605882352941166</v>
      </c>
      <c r="T142" s="17" t="s">
        <v>363</v>
      </c>
      <c r="U142" s="105"/>
      <c r="V142" s="105"/>
      <c r="W142" s="105"/>
      <c r="X142" s="105"/>
      <c r="Y142" s="105"/>
      <c r="Z142" s="105"/>
    </row>
    <row r="143" ht="15.75" customHeight="1">
      <c r="A143" s="124" t="s">
        <v>368</v>
      </c>
      <c r="B143" s="17" t="s">
        <v>369</v>
      </c>
      <c r="C143" s="17" t="s">
        <v>49</v>
      </c>
      <c r="D143" s="17" t="s">
        <v>360</v>
      </c>
      <c r="E143" s="17" t="s">
        <v>309</v>
      </c>
      <c r="F143" s="106">
        <v>568.1000000000005</v>
      </c>
      <c r="G143" s="106">
        <v>463.0999999999997</v>
      </c>
      <c r="H143" s="17">
        <v>684.0</v>
      </c>
      <c r="I143" s="17">
        <v>190.0</v>
      </c>
      <c r="J143" s="125">
        <v>0.2777777777777778</v>
      </c>
      <c r="K143" s="125">
        <v>0.18482661503256592</v>
      </c>
      <c r="L143" s="101">
        <v>2.49</v>
      </c>
      <c r="M143" s="101">
        <v>1.2</v>
      </c>
      <c r="N143" s="126">
        <v>2045.1600000000017</v>
      </c>
      <c r="O143" s="126">
        <v>820.8</v>
      </c>
      <c r="P143" s="125">
        <v>0.5180722891566266</v>
      </c>
      <c r="Q143" s="17">
        <v>684.0</v>
      </c>
      <c r="R143" s="102">
        <v>1.0</v>
      </c>
      <c r="S143" s="101">
        <v>2.43736842105263</v>
      </c>
      <c r="T143" s="17" t="s">
        <v>363</v>
      </c>
      <c r="U143" s="105"/>
      <c r="V143" s="105"/>
      <c r="W143" s="105"/>
      <c r="X143" s="105"/>
      <c r="Y143" s="105"/>
      <c r="Z143" s="105"/>
    </row>
    <row r="144" ht="15.75" customHeight="1">
      <c r="A144" s="124" t="s">
        <v>370</v>
      </c>
      <c r="B144" s="17" t="s">
        <v>371</v>
      </c>
      <c r="C144" s="17" t="s">
        <v>47</v>
      </c>
      <c r="D144" s="17" t="s">
        <v>73</v>
      </c>
      <c r="E144" s="17" t="s">
        <v>309</v>
      </c>
      <c r="F144" s="106">
        <v>5908.600000000001</v>
      </c>
      <c r="G144" s="106">
        <v>4857.4000000000015</v>
      </c>
      <c r="H144" s="17">
        <v>1704.0</v>
      </c>
      <c r="I144" s="17">
        <v>740.0</v>
      </c>
      <c r="J144" s="125">
        <v>0.43427230046948356</v>
      </c>
      <c r="K144" s="125">
        <v>0.17791016484446398</v>
      </c>
      <c r="L144" s="101">
        <v>5.99</v>
      </c>
      <c r="M144" s="101">
        <v>2.9</v>
      </c>
      <c r="N144" s="126">
        <v>13605.749189189191</v>
      </c>
      <c r="O144" s="126">
        <v>4941.599999999999</v>
      </c>
      <c r="P144" s="125">
        <v>0.5158597662771286</v>
      </c>
      <c r="Q144" s="17">
        <v>1704.0</v>
      </c>
      <c r="R144" s="102">
        <v>1.0</v>
      </c>
      <c r="S144" s="101">
        <v>6.564054054054056</v>
      </c>
      <c r="T144" s="17" t="s">
        <v>75</v>
      </c>
      <c r="U144" s="105"/>
      <c r="V144" s="105"/>
      <c r="W144" s="105"/>
      <c r="X144" s="105"/>
      <c r="Y144" s="105"/>
      <c r="Z144" s="105"/>
    </row>
    <row r="145" ht="15.75" customHeight="1">
      <c r="A145" s="124" t="s">
        <v>372</v>
      </c>
      <c r="B145" s="17" t="s">
        <v>373</v>
      </c>
      <c r="C145" s="17" t="s">
        <v>47</v>
      </c>
      <c r="D145" s="17" t="s">
        <v>78</v>
      </c>
      <c r="E145" s="17" t="s">
        <v>309</v>
      </c>
      <c r="F145" s="106">
        <v>10222.380000000001</v>
      </c>
      <c r="G145" s="106">
        <v>8387.98</v>
      </c>
      <c r="H145" s="17">
        <v>4770.0</v>
      </c>
      <c r="I145" s="17">
        <v>2562.0</v>
      </c>
      <c r="J145" s="125">
        <v>0.5371069182389937</v>
      </c>
      <c r="K145" s="125">
        <v>0.17944940415050126</v>
      </c>
      <c r="L145" s="101">
        <v>2.99</v>
      </c>
      <c r="M145" s="101">
        <v>1.6</v>
      </c>
      <c r="N145" s="126">
        <v>19032.3</v>
      </c>
      <c r="O145" s="126">
        <v>7632.0</v>
      </c>
      <c r="P145" s="125">
        <v>0.46488294314381273</v>
      </c>
      <c r="Q145" s="17">
        <v>4770.0</v>
      </c>
      <c r="R145" s="102">
        <v>1.0</v>
      </c>
      <c r="S145" s="101">
        <v>3.2739968774395</v>
      </c>
      <c r="T145" s="17" t="s">
        <v>79</v>
      </c>
      <c r="U145" s="105"/>
      <c r="V145" s="105"/>
      <c r="W145" s="105"/>
      <c r="X145" s="105"/>
      <c r="Y145" s="105"/>
      <c r="Z145" s="105"/>
    </row>
    <row r="146" ht="15.75" customHeight="1">
      <c r="A146" s="124" t="s">
        <v>374</v>
      </c>
      <c r="B146" s="17" t="s">
        <v>375</v>
      </c>
      <c r="C146" s="17" t="s">
        <v>47</v>
      </c>
      <c r="D146" s="17" t="s">
        <v>78</v>
      </c>
      <c r="E146" s="17" t="s">
        <v>309</v>
      </c>
      <c r="F146" s="106">
        <v>1513.130000000002</v>
      </c>
      <c r="G146" s="106">
        <v>1248.5299999999995</v>
      </c>
      <c r="H146" s="17">
        <v>462.0</v>
      </c>
      <c r="I146" s="17">
        <v>337.0</v>
      </c>
      <c r="J146" s="125">
        <v>0.7294372294372294</v>
      </c>
      <c r="K146" s="125">
        <v>0.1748693106342496</v>
      </c>
      <c r="L146" s="101">
        <v>3.49</v>
      </c>
      <c r="M146" s="101">
        <v>1.69</v>
      </c>
      <c r="N146" s="126">
        <v>2074.3800000000024</v>
      </c>
      <c r="O146" s="126">
        <v>780.78</v>
      </c>
      <c r="P146" s="125">
        <v>0.515759312320917</v>
      </c>
      <c r="Q146" s="17">
        <v>462.0</v>
      </c>
      <c r="R146" s="102">
        <v>1.0</v>
      </c>
      <c r="S146" s="101">
        <v>3.704836795252224</v>
      </c>
      <c r="T146" s="17" t="s">
        <v>79</v>
      </c>
      <c r="U146" s="105"/>
      <c r="V146" s="105"/>
      <c r="W146" s="105"/>
      <c r="X146" s="105"/>
      <c r="Y146" s="105"/>
      <c r="Z146" s="105"/>
    </row>
    <row r="147" ht="15.75" customHeight="1">
      <c r="A147" s="124" t="s">
        <v>376</v>
      </c>
      <c r="B147" s="17" t="s">
        <v>377</v>
      </c>
      <c r="C147" s="17" t="s">
        <v>47</v>
      </c>
      <c r="D147" s="17" t="s">
        <v>78</v>
      </c>
      <c r="E147" s="17" t="s">
        <v>309</v>
      </c>
      <c r="F147" s="106">
        <v>1284.1400000000015</v>
      </c>
      <c r="G147" s="106">
        <v>1045.6399999999999</v>
      </c>
      <c r="H147" s="17">
        <v>462.0</v>
      </c>
      <c r="I147" s="17">
        <v>286.0</v>
      </c>
      <c r="J147" s="125">
        <v>0.6190476190476191</v>
      </c>
      <c r="K147" s="125">
        <v>0.18572741289890615</v>
      </c>
      <c r="L147" s="101">
        <v>3.49</v>
      </c>
      <c r="M147" s="101">
        <v>1.69</v>
      </c>
      <c r="N147" s="126">
        <v>2074.3800000000024</v>
      </c>
      <c r="O147" s="126">
        <v>780.78</v>
      </c>
      <c r="P147" s="125">
        <v>0.515759312320917</v>
      </c>
      <c r="Q147" s="17">
        <v>462.0</v>
      </c>
      <c r="R147" s="102">
        <v>1.0</v>
      </c>
      <c r="S147" s="101">
        <v>3.6560839160839156</v>
      </c>
      <c r="T147" s="17" t="s">
        <v>79</v>
      </c>
      <c r="U147" s="105"/>
      <c r="V147" s="105"/>
      <c r="W147" s="105"/>
      <c r="X147" s="105"/>
      <c r="Y147" s="105"/>
      <c r="Z147" s="105"/>
    </row>
    <row r="148" ht="15.75" customHeight="1">
      <c r="A148" s="124" t="s">
        <v>378</v>
      </c>
      <c r="B148" s="17" t="s">
        <v>379</v>
      </c>
      <c r="C148" s="17" t="s">
        <v>49</v>
      </c>
      <c r="D148" s="17" t="s">
        <v>380</v>
      </c>
      <c r="E148" s="17" t="s">
        <v>309</v>
      </c>
      <c r="F148" s="106">
        <v>6796.079999999998</v>
      </c>
      <c r="G148" s="106">
        <v>5538.879999999999</v>
      </c>
      <c r="H148" s="17">
        <v>3936.0</v>
      </c>
      <c r="I148" s="17">
        <v>1947.0</v>
      </c>
      <c r="J148" s="125">
        <v>0.4946646341463415</v>
      </c>
      <c r="K148" s="125">
        <v>0.18498899365516586</v>
      </c>
      <c r="L148" s="101">
        <v>2.49</v>
      </c>
      <c r="M148" s="101">
        <v>1.22</v>
      </c>
      <c r="N148" s="126">
        <v>13738.76265023112</v>
      </c>
      <c r="O148" s="126">
        <v>4801.92</v>
      </c>
      <c r="P148" s="125">
        <v>0.5100401606425703</v>
      </c>
      <c r="Q148" s="17">
        <v>3936.0</v>
      </c>
      <c r="R148" s="102">
        <v>1.0</v>
      </c>
      <c r="S148" s="101">
        <v>2.8448279404211605</v>
      </c>
      <c r="T148" s="17" t="s">
        <v>363</v>
      </c>
      <c r="U148" s="105"/>
      <c r="V148" s="105"/>
      <c r="W148" s="105"/>
      <c r="X148" s="105"/>
      <c r="Y148" s="105"/>
      <c r="Z148" s="105"/>
    </row>
    <row r="149" ht="15.75" customHeight="1">
      <c r="A149" s="124" t="s">
        <v>381</v>
      </c>
      <c r="B149" s="17" t="s">
        <v>382</v>
      </c>
      <c r="C149" s="17" t="s">
        <v>49</v>
      </c>
      <c r="D149" s="17" t="s">
        <v>380</v>
      </c>
      <c r="E149" s="17" t="s">
        <v>309</v>
      </c>
      <c r="F149" s="106">
        <v>565.1100000000002</v>
      </c>
      <c r="G149" s="106">
        <v>456.50999999999976</v>
      </c>
      <c r="H149" s="17">
        <v>670.0</v>
      </c>
      <c r="I149" s="17">
        <v>189.0</v>
      </c>
      <c r="J149" s="125">
        <v>0.282089552238806</v>
      </c>
      <c r="K149" s="125">
        <v>0.19217497478367118</v>
      </c>
      <c r="L149" s="101">
        <v>2.49</v>
      </c>
      <c r="M149" s="101">
        <v>1.2</v>
      </c>
      <c r="N149" s="126">
        <v>2003.3000000000006</v>
      </c>
      <c r="O149" s="126">
        <v>804.0</v>
      </c>
      <c r="P149" s="125">
        <v>0.5180722891566266</v>
      </c>
      <c r="Q149" s="17">
        <v>660.0</v>
      </c>
      <c r="R149" s="102">
        <v>1.0151515151515151</v>
      </c>
      <c r="S149" s="101">
        <v>2.415396825396824</v>
      </c>
      <c r="T149" s="17" t="s">
        <v>363</v>
      </c>
      <c r="U149" s="105"/>
      <c r="V149" s="105"/>
      <c r="W149" s="105"/>
      <c r="X149" s="105"/>
      <c r="Y149" s="105"/>
      <c r="Z149" s="105"/>
    </row>
    <row r="150" ht="15.75" customHeight="1">
      <c r="A150" s="124" t="s">
        <v>383</v>
      </c>
      <c r="B150" s="17" t="s">
        <v>384</v>
      </c>
      <c r="C150" s="17" t="s">
        <v>49</v>
      </c>
      <c r="D150" s="17" t="s">
        <v>380</v>
      </c>
      <c r="E150" s="17" t="s">
        <v>309</v>
      </c>
      <c r="F150" s="106">
        <v>427.5700000000003</v>
      </c>
      <c r="G150" s="106">
        <v>344.77</v>
      </c>
      <c r="H150" s="17">
        <v>670.0</v>
      </c>
      <c r="I150" s="17">
        <v>143.0</v>
      </c>
      <c r="J150" s="125">
        <v>0.21343283582089553</v>
      </c>
      <c r="K150" s="125">
        <v>0.1936525013448096</v>
      </c>
      <c r="L150" s="101">
        <v>2.49</v>
      </c>
      <c r="M150" s="101">
        <v>1.2</v>
      </c>
      <c r="N150" s="126">
        <v>2003.3000000000013</v>
      </c>
      <c r="O150" s="126">
        <v>804.0</v>
      </c>
      <c r="P150" s="125">
        <v>0.5180722891566266</v>
      </c>
      <c r="Q150" s="17">
        <v>660.0</v>
      </c>
      <c r="R150" s="102">
        <v>1.0151515151515151</v>
      </c>
      <c r="S150" s="101">
        <v>2.410979020979021</v>
      </c>
      <c r="T150" s="17" t="s">
        <v>363</v>
      </c>
      <c r="U150" s="105"/>
      <c r="V150" s="105"/>
      <c r="W150" s="105"/>
      <c r="X150" s="105"/>
      <c r="Y150" s="105"/>
      <c r="Z150" s="105"/>
    </row>
    <row r="151" ht="15.75" customHeight="1">
      <c r="A151" s="124" t="s">
        <v>385</v>
      </c>
      <c r="B151" s="17" t="s">
        <v>386</v>
      </c>
      <c r="C151" s="17" t="s">
        <v>49</v>
      </c>
      <c r="D151" s="17" t="s">
        <v>380</v>
      </c>
      <c r="E151" s="17" t="s">
        <v>309</v>
      </c>
      <c r="F151" s="106">
        <v>626.7000000000002</v>
      </c>
      <c r="G151" s="106">
        <v>510.8999999999998</v>
      </c>
      <c r="H151" s="17">
        <v>670.0</v>
      </c>
      <c r="I151" s="17">
        <v>210.0</v>
      </c>
      <c r="J151" s="125">
        <v>0.31343283582089554</v>
      </c>
      <c r="K151" s="125">
        <v>0.18477740545715704</v>
      </c>
      <c r="L151" s="101">
        <v>2.49</v>
      </c>
      <c r="M151" s="101">
        <v>1.2</v>
      </c>
      <c r="N151" s="126">
        <v>1999.471428571429</v>
      </c>
      <c r="O151" s="126">
        <v>804.0</v>
      </c>
      <c r="P151" s="125">
        <v>0.5180722891566266</v>
      </c>
      <c r="Q151" s="17">
        <v>660.0</v>
      </c>
      <c r="R151" s="102">
        <v>1.0151515151515151</v>
      </c>
      <c r="S151" s="101">
        <v>2.432857142857142</v>
      </c>
      <c r="T151" s="17" t="s">
        <v>363</v>
      </c>
      <c r="U151" s="105"/>
      <c r="V151" s="105"/>
      <c r="W151" s="105"/>
      <c r="X151" s="105"/>
      <c r="Y151" s="105"/>
      <c r="Z151" s="105"/>
    </row>
    <row r="152" ht="15.75" customHeight="1">
      <c r="A152" s="124" t="s">
        <v>387</v>
      </c>
      <c r="B152" s="17" t="s">
        <v>388</v>
      </c>
      <c r="C152" s="17" t="s">
        <v>49</v>
      </c>
      <c r="D152" s="17" t="s">
        <v>380</v>
      </c>
      <c r="E152" s="17" t="s">
        <v>309</v>
      </c>
      <c r="F152" s="106">
        <v>932.8800000000002</v>
      </c>
      <c r="G152" s="106">
        <v>758.2800000000001</v>
      </c>
      <c r="H152" s="17">
        <v>670.0</v>
      </c>
      <c r="I152" s="17">
        <v>312.0</v>
      </c>
      <c r="J152" s="125">
        <v>0.46567164179104475</v>
      </c>
      <c r="K152" s="125">
        <v>0.18716233599176757</v>
      </c>
      <c r="L152" s="101">
        <v>2.49</v>
      </c>
      <c r="M152" s="101">
        <v>1.2</v>
      </c>
      <c r="N152" s="126">
        <v>2003.3000000000004</v>
      </c>
      <c r="O152" s="126">
        <v>804.0</v>
      </c>
      <c r="P152" s="125">
        <v>0.5180722891566266</v>
      </c>
      <c r="Q152" s="17">
        <v>660.0</v>
      </c>
      <c r="R152" s="102">
        <v>1.0151515151515151</v>
      </c>
      <c r="S152" s="101">
        <v>2.430384615384616</v>
      </c>
      <c r="T152" s="17" t="s">
        <v>363</v>
      </c>
      <c r="U152" s="105"/>
      <c r="V152" s="105"/>
      <c r="W152" s="105"/>
      <c r="X152" s="105"/>
      <c r="Y152" s="105"/>
      <c r="Z152" s="105"/>
    </row>
    <row r="153" ht="15.75" customHeight="1">
      <c r="A153" s="124" t="s">
        <v>389</v>
      </c>
      <c r="B153" s="17" t="s">
        <v>390</v>
      </c>
      <c r="C153" s="17" t="s">
        <v>48</v>
      </c>
      <c r="D153" s="17" t="s">
        <v>349</v>
      </c>
      <c r="E153" s="17" t="s">
        <v>309</v>
      </c>
      <c r="F153" s="106">
        <v>3627.7299999999977</v>
      </c>
      <c r="G153" s="106">
        <v>2961.729999999999</v>
      </c>
      <c r="H153" s="17">
        <v>3888.0</v>
      </c>
      <c r="I153" s="17">
        <v>727.0</v>
      </c>
      <c r="J153" s="125">
        <v>0.18698559670781892</v>
      </c>
      <c r="K153" s="125">
        <v>0.18358587877267574</v>
      </c>
      <c r="L153" s="101">
        <v>3.99</v>
      </c>
      <c r="M153" s="101">
        <v>1.85</v>
      </c>
      <c r="N153" s="126">
        <v>19401.119999999988</v>
      </c>
      <c r="O153" s="126">
        <v>7192.8</v>
      </c>
      <c r="P153" s="125">
        <v>0.5363408521303258</v>
      </c>
      <c r="Q153" s="17">
        <v>3876.0</v>
      </c>
      <c r="R153" s="102">
        <v>1.0030959752321982</v>
      </c>
      <c r="S153" s="101">
        <v>4.073906464924345</v>
      </c>
      <c r="T153" s="17" t="s">
        <v>92</v>
      </c>
      <c r="U153" s="105"/>
      <c r="V153" s="105"/>
      <c r="W153" s="105"/>
      <c r="X153" s="105"/>
      <c r="Y153" s="105"/>
      <c r="Z153" s="105"/>
    </row>
    <row r="154" ht="15.75" customHeight="1">
      <c r="A154" s="124" t="s">
        <v>391</v>
      </c>
      <c r="B154" s="17" t="s">
        <v>392</v>
      </c>
      <c r="C154" s="17" t="s">
        <v>48</v>
      </c>
      <c r="D154" s="17" t="s">
        <v>88</v>
      </c>
      <c r="E154" s="17" t="s">
        <v>309</v>
      </c>
      <c r="F154" s="106">
        <v>3417.5699999999997</v>
      </c>
      <c r="G154" s="106">
        <v>2780.969999999999</v>
      </c>
      <c r="H154" s="17">
        <v>2244.0</v>
      </c>
      <c r="I154" s="17">
        <v>1143.0</v>
      </c>
      <c r="J154" s="125">
        <v>0.5093582887700535</v>
      </c>
      <c r="K154" s="125">
        <v>0.1862727025342571</v>
      </c>
      <c r="L154" s="101">
        <v>1.99</v>
      </c>
      <c r="M154" s="101">
        <v>1.0</v>
      </c>
      <c r="N154" s="126">
        <v>6709.5599999999995</v>
      </c>
      <c r="O154" s="126">
        <v>2244.0</v>
      </c>
      <c r="P154" s="125">
        <v>0.49748743718592964</v>
      </c>
      <c r="Q154" s="17">
        <v>2244.0</v>
      </c>
      <c r="R154" s="102">
        <v>1.0</v>
      </c>
      <c r="S154" s="101">
        <v>2.433044619422571</v>
      </c>
      <c r="T154" s="17" t="s">
        <v>92</v>
      </c>
      <c r="U154" s="105"/>
      <c r="V154" s="105"/>
      <c r="W154" s="105"/>
      <c r="X154" s="105"/>
      <c r="Y154" s="105"/>
      <c r="Z154" s="105"/>
    </row>
    <row r="155" ht="15.75" customHeight="1">
      <c r="A155" s="124" t="s">
        <v>393</v>
      </c>
      <c r="B155" s="17" t="s">
        <v>394</v>
      </c>
      <c r="C155" s="17" t="s">
        <v>48</v>
      </c>
      <c r="D155" s="17" t="s">
        <v>88</v>
      </c>
      <c r="E155" s="17" t="s">
        <v>309</v>
      </c>
      <c r="F155" s="106">
        <v>1977.8000000000015</v>
      </c>
      <c r="G155" s="106">
        <v>1605.800000000002</v>
      </c>
      <c r="H155" s="17">
        <v>1500.0</v>
      </c>
      <c r="I155" s="17">
        <v>220.0</v>
      </c>
      <c r="J155" s="125">
        <v>0.14666666666666667</v>
      </c>
      <c r="K155" s="125">
        <v>0.1880877742946705</v>
      </c>
      <c r="L155" s="101">
        <v>6.99</v>
      </c>
      <c r="M155" s="101">
        <v>3.4</v>
      </c>
      <c r="N155" s="126">
        <v>13485.000000000011</v>
      </c>
      <c r="O155" s="126">
        <v>5100.0</v>
      </c>
      <c r="P155" s="125">
        <v>0.5135908440629471</v>
      </c>
      <c r="Q155" s="17">
        <v>1494.0</v>
      </c>
      <c r="R155" s="102">
        <v>1.0040160642570282</v>
      </c>
      <c r="S155" s="101">
        <v>7.299090909090919</v>
      </c>
      <c r="T155" s="17" t="s">
        <v>89</v>
      </c>
      <c r="U155" s="105"/>
      <c r="V155" s="105"/>
      <c r="W155" s="105"/>
      <c r="X155" s="105"/>
      <c r="Y155" s="105"/>
      <c r="Z155" s="105"/>
    </row>
    <row r="156" ht="15.75" customHeight="1">
      <c r="A156" s="124" t="s">
        <v>395</v>
      </c>
      <c r="B156" s="17" t="s">
        <v>396</v>
      </c>
      <c r="C156" s="17" t="s">
        <v>48</v>
      </c>
      <c r="D156" s="17" t="s">
        <v>353</v>
      </c>
      <c r="E156" s="17" t="s">
        <v>309</v>
      </c>
      <c r="F156" s="106">
        <v>2309.220000000004</v>
      </c>
      <c r="G156" s="106">
        <v>1929.2200000000032</v>
      </c>
      <c r="H156" s="17">
        <v>1032.0</v>
      </c>
      <c r="I156" s="17">
        <v>928.0</v>
      </c>
      <c r="J156" s="125">
        <v>0.8992248062015504</v>
      </c>
      <c r="K156" s="125">
        <v>0.16455772944977098</v>
      </c>
      <c r="L156" s="101">
        <v>1.99</v>
      </c>
      <c r="M156" s="101">
        <v>0.92</v>
      </c>
      <c r="N156" s="126">
        <v>2568.0118965517286</v>
      </c>
      <c r="O156" s="126">
        <v>949.44</v>
      </c>
      <c r="P156" s="125">
        <v>0.5376884422110552</v>
      </c>
      <c r="Q156" s="17">
        <v>1032.0</v>
      </c>
      <c r="R156" s="102">
        <v>1.0</v>
      </c>
      <c r="S156" s="101">
        <v>2.078900862068969</v>
      </c>
      <c r="T156" s="17" t="s">
        <v>92</v>
      </c>
      <c r="U156" s="105"/>
      <c r="V156" s="105"/>
      <c r="W156" s="105"/>
      <c r="X156" s="105"/>
      <c r="Y156" s="105"/>
      <c r="Z156" s="105"/>
    </row>
    <row r="157" ht="15.75" customHeight="1">
      <c r="A157" s="124" t="s">
        <v>397</v>
      </c>
      <c r="B157" s="17" t="s">
        <v>398</v>
      </c>
      <c r="C157" s="17" t="s">
        <v>48</v>
      </c>
      <c r="D157" s="17" t="s">
        <v>124</v>
      </c>
      <c r="E157" s="17" t="s">
        <v>309</v>
      </c>
      <c r="F157" s="106">
        <v>1881.2300000000016</v>
      </c>
      <c r="G157" s="106">
        <v>1548.2300000000012</v>
      </c>
      <c r="H157" s="17">
        <v>876.0</v>
      </c>
      <c r="I157" s="17">
        <v>377.0</v>
      </c>
      <c r="J157" s="125">
        <v>0.430365296803653</v>
      </c>
      <c r="K157" s="125">
        <v>0.177011848630949</v>
      </c>
      <c r="L157" s="101">
        <v>3.49</v>
      </c>
      <c r="M157" s="101">
        <v>1.76</v>
      </c>
      <c r="N157" s="126">
        <v>4371.240000000004</v>
      </c>
      <c r="O157" s="126">
        <v>1541.76</v>
      </c>
      <c r="P157" s="125">
        <v>0.49570200573065903</v>
      </c>
      <c r="Q157" s="17">
        <v>864.0</v>
      </c>
      <c r="R157" s="102">
        <v>1.0138888888888888</v>
      </c>
      <c r="S157" s="101">
        <v>4.106710875331568</v>
      </c>
      <c r="T157" s="17" t="s">
        <v>92</v>
      </c>
      <c r="U157" s="105"/>
      <c r="V157" s="105"/>
      <c r="W157" s="105"/>
      <c r="X157" s="105"/>
      <c r="Y157" s="105"/>
      <c r="Z157" s="105"/>
    </row>
    <row r="158" ht="15.75" customHeight="1">
      <c r="A158" s="124" t="s">
        <v>399</v>
      </c>
      <c r="B158" s="17" t="s">
        <v>400</v>
      </c>
      <c r="C158" s="17" t="s">
        <v>48</v>
      </c>
      <c r="D158" s="17" t="s">
        <v>109</v>
      </c>
      <c r="E158" s="17" t="s">
        <v>309</v>
      </c>
      <c r="F158" s="106">
        <v>8068.899999999998</v>
      </c>
      <c r="G158" s="106">
        <v>6768.4</v>
      </c>
      <c r="H158" s="17">
        <v>1536.0</v>
      </c>
      <c r="I158" s="17">
        <v>950.0</v>
      </c>
      <c r="J158" s="125">
        <v>0.6184895833333334</v>
      </c>
      <c r="K158" s="125">
        <v>0.16117438560398545</v>
      </c>
      <c r="L158" s="101">
        <v>6.49</v>
      </c>
      <c r="M158" s="101">
        <v>3.14</v>
      </c>
      <c r="N158" s="126">
        <v>13046.137263157892</v>
      </c>
      <c r="O158" s="126">
        <v>4823.04</v>
      </c>
      <c r="P158" s="125">
        <v>0.5161787365177196</v>
      </c>
      <c r="Q158" s="17">
        <v>1524.0</v>
      </c>
      <c r="R158" s="102">
        <v>1.0078740157480315</v>
      </c>
      <c r="S158" s="101">
        <v>7.124631578947368</v>
      </c>
      <c r="T158" s="17" t="s">
        <v>95</v>
      </c>
      <c r="U158" s="105"/>
      <c r="V158" s="105"/>
      <c r="W158" s="105"/>
      <c r="X158" s="105"/>
      <c r="Y158" s="105"/>
      <c r="Z158" s="105"/>
    </row>
    <row r="159" ht="15.75" customHeight="1">
      <c r="A159" s="124" t="s">
        <v>401</v>
      </c>
      <c r="B159" s="17" t="s">
        <v>402</v>
      </c>
      <c r="C159" s="17" t="s">
        <v>48</v>
      </c>
      <c r="D159" s="17" t="s">
        <v>109</v>
      </c>
      <c r="E159" s="17" t="s">
        <v>309</v>
      </c>
      <c r="F159" s="106">
        <v>10794.689999999997</v>
      </c>
      <c r="G159" s="106">
        <v>8974.69</v>
      </c>
      <c r="H159" s="17">
        <v>1500.0</v>
      </c>
      <c r="I159" s="17">
        <v>831.0</v>
      </c>
      <c r="J159" s="125">
        <v>0.554</v>
      </c>
      <c r="K159" s="125">
        <v>0.16860141421384</v>
      </c>
      <c r="L159" s="101">
        <v>9.49</v>
      </c>
      <c r="M159" s="101">
        <v>4.6</v>
      </c>
      <c r="N159" s="126">
        <v>19484.999999999996</v>
      </c>
      <c r="O159" s="126">
        <v>6899.999999999999</v>
      </c>
      <c r="P159" s="125">
        <v>0.5152792413066386</v>
      </c>
      <c r="Q159" s="17">
        <v>1500.0</v>
      </c>
      <c r="R159" s="102">
        <v>1.0</v>
      </c>
      <c r="S159" s="101">
        <v>10.799867629362215</v>
      </c>
      <c r="T159" s="17" t="s">
        <v>92</v>
      </c>
      <c r="U159" s="105"/>
      <c r="V159" s="105"/>
      <c r="W159" s="105"/>
      <c r="X159" s="105"/>
      <c r="Y159" s="105"/>
      <c r="Z159" s="105"/>
    </row>
    <row r="160" ht="15.75" customHeight="1">
      <c r="A160" s="124" t="s">
        <v>403</v>
      </c>
      <c r="B160" s="17" t="s">
        <v>404</v>
      </c>
      <c r="C160" s="17" t="s">
        <v>48</v>
      </c>
      <c r="D160" s="17" t="s">
        <v>88</v>
      </c>
      <c r="E160" s="17" t="s">
        <v>309</v>
      </c>
      <c r="F160" s="106">
        <v>2862.77</v>
      </c>
      <c r="G160" s="106">
        <v>2408.5699999999997</v>
      </c>
      <c r="H160" s="17">
        <v>1512.0</v>
      </c>
      <c r="I160" s="17">
        <v>958.0</v>
      </c>
      <c r="J160" s="125">
        <v>0.6335978835978836</v>
      </c>
      <c r="K160" s="125">
        <v>0.15865752400646937</v>
      </c>
      <c r="L160" s="101">
        <v>2.49</v>
      </c>
      <c r="M160" s="101">
        <v>1.17</v>
      </c>
      <c r="N160" s="126">
        <v>4518.275824634656</v>
      </c>
      <c r="O160" s="126">
        <v>1769.04</v>
      </c>
      <c r="P160" s="125">
        <v>0.5301204819277109</v>
      </c>
      <c r="Q160" s="17">
        <v>1416.0</v>
      </c>
      <c r="R160" s="102">
        <v>1.0677966101694916</v>
      </c>
      <c r="S160" s="101">
        <v>2.514164926931106</v>
      </c>
      <c r="T160" s="17" t="s">
        <v>95</v>
      </c>
      <c r="U160" s="105"/>
      <c r="V160" s="105"/>
      <c r="W160" s="105"/>
      <c r="X160" s="105"/>
      <c r="Y160" s="105"/>
      <c r="Z160" s="105"/>
    </row>
    <row r="161" ht="15.75" customHeight="1">
      <c r="A161" s="124" t="s">
        <v>405</v>
      </c>
      <c r="B161" s="17" t="s">
        <v>406</v>
      </c>
      <c r="C161" s="17" t="s">
        <v>48</v>
      </c>
      <c r="D161" s="17" t="s">
        <v>88</v>
      </c>
      <c r="E161" s="17" t="s">
        <v>309</v>
      </c>
      <c r="F161" s="106">
        <v>2064.0000000000014</v>
      </c>
      <c r="G161" s="106">
        <v>1672.1999999999996</v>
      </c>
      <c r="H161" s="17">
        <v>2100.0</v>
      </c>
      <c r="I161" s="17">
        <v>690.0</v>
      </c>
      <c r="J161" s="125">
        <v>0.32857142857142857</v>
      </c>
      <c r="K161" s="125">
        <v>0.18982558139534955</v>
      </c>
      <c r="L161" s="101">
        <v>2.49</v>
      </c>
      <c r="M161" s="101">
        <v>1.05</v>
      </c>
      <c r="N161" s="126">
        <v>6281.739130434787</v>
      </c>
      <c r="O161" s="126">
        <v>2205.0</v>
      </c>
      <c r="P161" s="125">
        <v>0.5783132530120482</v>
      </c>
      <c r="Q161" s="17">
        <v>2088.0</v>
      </c>
      <c r="R161" s="102">
        <v>1.0057471264367817</v>
      </c>
      <c r="S161" s="101">
        <v>2.4234782608695644</v>
      </c>
      <c r="T161" s="17" t="s">
        <v>92</v>
      </c>
      <c r="U161" s="105"/>
      <c r="V161" s="105"/>
      <c r="W161" s="105"/>
      <c r="X161" s="105"/>
      <c r="Y161" s="105"/>
      <c r="Z161" s="105"/>
    </row>
    <row r="162" ht="15.75" customHeight="1">
      <c r="A162" s="124" t="s">
        <v>407</v>
      </c>
      <c r="B162" s="17" t="s">
        <v>408</v>
      </c>
      <c r="C162" s="17" t="s">
        <v>48</v>
      </c>
      <c r="D162" s="17" t="s">
        <v>88</v>
      </c>
      <c r="E162" s="17" t="s">
        <v>309</v>
      </c>
      <c r="F162" s="106">
        <v>2347.1500000000015</v>
      </c>
      <c r="G162" s="106">
        <v>1913.9500000000003</v>
      </c>
      <c r="H162" s="17">
        <v>2028.0</v>
      </c>
      <c r="I162" s="17">
        <v>785.0</v>
      </c>
      <c r="J162" s="125">
        <v>0.3870808678500986</v>
      </c>
      <c r="K162" s="125">
        <v>0.1845642587819274</v>
      </c>
      <c r="L162" s="101">
        <v>2.49</v>
      </c>
      <c r="M162" s="101">
        <v>1.0</v>
      </c>
      <c r="N162" s="126">
        <v>6063.720000000004</v>
      </c>
      <c r="O162" s="126">
        <v>2028.0</v>
      </c>
      <c r="P162" s="125">
        <v>0.5983935742971888</v>
      </c>
      <c r="Q162" s="17">
        <v>1956.0</v>
      </c>
      <c r="R162" s="102">
        <v>1.0368098159509203</v>
      </c>
      <c r="S162" s="101">
        <v>2.4381528662420386</v>
      </c>
      <c r="T162" s="17" t="s">
        <v>92</v>
      </c>
      <c r="U162" s="105"/>
      <c r="V162" s="105"/>
      <c r="W162" s="105"/>
      <c r="X162" s="105"/>
      <c r="Y162" s="105"/>
      <c r="Z162" s="105"/>
    </row>
    <row r="163" ht="15.75" customHeight="1">
      <c r="A163" s="124" t="s">
        <v>409</v>
      </c>
      <c r="B163" s="17" t="s">
        <v>410</v>
      </c>
      <c r="C163" s="17" t="s">
        <v>48</v>
      </c>
      <c r="D163" s="17" t="s">
        <v>88</v>
      </c>
      <c r="E163" s="17" t="s">
        <v>309</v>
      </c>
      <c r="F163" s="106">
        <v>7393.47</v>
      </c>
      <c r="G163" s="106">
        <v>6024.670000000003</v>
      </c>
      <c r="H163" s="17">
        <v>2772.0</v>
      </c>
      <c r="I163" s="17">
        <v>1853.0</v>
      </c>
      <c r="J163" s="125">
        <v>0.6684704184704184</v>
      </c>
      <c r="K163" s="125">
        <v>0.1851363432867108</v>
      </c>
      <c r="L163" s="101">
        <v>2.99</v>
      </c>
      <c r="M163" s="101">
        <v>1.32</v>
      </c>
      <c r="N163" s="126">
        <v>11060.28</v>
      </c>
      <c r="O163" s="126">
        <v>3659.04</v>
      </c>
      <c r="P163" s="125">
        <v>0.5585284280936454</v>
      </c>
      <c r="Q163" s="17">
        <v>2760.0</v>
      </c>
      <c r="R163" s="102">
        <v>1.0043478260869565</v>
      </c>
      <c r="S163" s="101">
        <v>3.251305990286024</v>
      </c>
      <c r="T163" s="17" t="s">
        <v>92</v>
      </c>
      <c r="U163" s="105"/>
      <c r="V163" s="105"/>
      <c r="W163" s="105"/>
      <c r="X163" s="105"/>
      <c r="Y163" s="105"/>
      <c r="Z163" s="105"/>
    </row>
    <row r="164" ht="15.75" customHeight="1">
      <c r="A164" s="124" t="s">
        <v>411</v>
      </c>
      <c r="B164" s="17" t="s">
        <v>412</v>
      </c>
      <c r="C164" s="17" t="s">
        <v>48</v>
      </c>
      <c r="D164" s="17" t="s">
        <v>88</v>
      </c>
      <c r="E164" s="17" t="s">
        <v>309</v>
      </c>
      <c r="F164" s="106">
        <v>1377.350000000001</v>
      </c>
      <c r="G164" s="106">
        <v>1113.3500000000006</v>
      </c>
      <c r="H164" s="17">
        <v>792.0</v>
      </c>
      <c r="I164" s="17">
        <v>345.0</v>
      </c>
      <c r="J164" s="125">
        <v>0.4356060606060606</v>
      </c>
      <c r="K164" s="125">
        <v>0.1916724144189932</v>
      </c>
      <c r="L164" s="101">
        <v>2.99</v>
      </c>
      <c r="M164" s="101">
        <v>1.5</v>
      </c>
      <c r="N164" s="126">
        <v>3161.916521739133</v>
      </c>
      <c r="O164" s="126">
        <v>1188.0</v>
      </c>
      <c r="P164" s="125">
        <v>0.49832775919732447</v>
      </c>
      <c r="Q164" s="17">
        <v>792.0</v>
      </c>
      <c r="R164" s="102">
        <v>1.0</v>
      </c>
      <c r="S164" s="101">
        <v>3.2271014492753642</v>
      </c>
      <c r="T164" s="17" t="s">
        <v>92</v>
      </c>
      <c r="U164" s="105"/>
      <c r="V164" s="105"/>
      <c r="W164" s="105"/>
      <c r="X164" s="105"/>
      <c r="Y164" s="105"/>
      <c r="Z164" s="105"/>
    </row>
    <row r="165" ht="15.75" customHeight="1">
      <c r="A165" s="124" t="s">
        <v>413</v>
      </c>
      <c r="B165" s="17" t="s">
        <v>414</v>
      </c>
      <c r="C165" s="17" t="s">
        <v>48</v>
      </c>
      <c r="D165" s="17" t="s">
        <v>88</v>
      </c>
      <c r="E165" s="17" t="s">
        <v>309</v>
      </c>
      <c r="F165" s="106">
        <v>67.23</v>
      </c>
      <c r="G165" s="106">
        <v>57.73</v>
      </c>
      <c r="H165" s="17">
        <v>0.0</v>
      </c>
      <c r="I165" s="17">
        <v>27.0</v>
      </c>
      <c r="J165" s="125" t="s">
        <v>322</v>
      </c>
      <c r="K165" s="125">
        <v>0.14130596459913736</v>
      </c>
      <c r="L165" s="101">
        <v>2.49</v>
      </c>
      <c r="M165" s="101">
        <v>1.25</v>
      </c>
      <c r="N165" s="126">
        <v>0.0</v>
      </c>
      <c r="O165" s="126">
        <v>0.0</v>
      </c>
      <c r="P165" s="125">
        <v>0.497991967871486</v>
      </c>
      <c r="Q165" s="17">
        <v>0.0</v>
      </c>
      <c r="R165" s="102" t="s">
        <v>322</v>
      </c>
      <c r="S165" s="101">
        <v>2.138148148148148</v>
      </c>
      <c r="T165" s="17" t="s">
        <v>92</v>
      </c>
      <c r="U165" s="105"/>
      <c r="V165" s="105"/>
      <c r="W165" s="105"/>
      <c r="X165" s="105"/>
      <c r="Y165" s="105"/>
      <c r="Z165" s="105"/>
    </row>
    <row r="166" ht="15.75" customHeight="1">
      <c r="A166" s="124" t="s">
        <v>415</v>
      </c>
      <c r="B166" s="17" t="s">
        <v>416</v>
      </c>
      <c r="C166" s="17" t="s">
        <v>48</v>
      </c>
      <c r="D166" s="17" t="s">
        <v>106</v>
      </c>
      <c r="E166" s="17" t="s">
        <v>309</v>
      </c>
      <c r="F166" s="106">
        <v>6752.339999999998</v>
      </c>
      <c r="G166" s="106">
        <v>5548.340000000002</v>
      </c>
      <c r="H166" s="17">
        <v>1860.0</v>
      </c>
      <c r="I166" s="17">
        <v>966.0</v>
      </c>
      <c r="J166" s="125">
        <v>0.5193548387096775</v>
      </c>
      <c r="K166" s="125">
        <v>0.17830855673736756</v>
      </c>
      <c r="L166" s="101">
        <v>5.49</v>
      </c>
      <c r="M166" s="101">
        <v>2.57</v>
      </c>
      <c r="N166" s="126">
        <v>13001.399999999998</v>
      </c>
      <c r="O166" s="126">
        <v>4780.2</v>
      </c>
      <c r="P166" s="125">
        <v>0.5318761384335156</v>
      </c>
      <c r="Q166" s="17">
        <v>1860.0</v>
      </c>
      <c r="R166" s="102">
        <v>1.0</v>
      </c>
      <c r="S166" s="101">
        <v>5.743623188405799</v>
      </c>
      <c r="T166" s="17" t="s">
        <v>95</v>
      </c>
      <c r="U166" s="105"/>
      <c r="V166" s="105"/>
      <c r="W166" s="105"/>
      <c r="X166" s="105"/>
      <c r="Y166" s="105"/>
      <c r="Z166" s="105"/>
    </row>
    <row r="167" ht="15.75" customHeight="1">
      <c r="A167" s="124" t="s">
        <v>417</v>
      </c>
      <c r="B167" s="17" t="s">
        <v>418</v>
      </c>
      <c r="C167" s="17" t="s">
        <v>48</v>
      </c>
      <c r="D167" s="17" t="s">
        <v>124</v>
      </c>
      <c r="E167" s="17" t="s">
        <v>309</v>
      </c>
      <c r="F167" s="106">
        <v>5862.26</v>
      </c>
      <c r="G167" s="106">
        <v>4915.06</v>
      </c>
      <c r="H167" s="17">
        <v>960.0</v>
      </c>
      <c r="I167" s="17">
        <v>734.0</v>
      </c>
      <c r="J167" s="125">
        <v>0.7645833333333333</v>
      </c>
      <c r="K167" s="125">
        <v>0.1615759109967828</v>
      </c>
      <c r="L167" s="101">
        <v>6.49</v>
      </c>
      <c r="M167" s="101">
        <v>3.14</v>
      </c>
      <c r="N167" s="126">
        <v>7667.261035422343</v>
      </c>
      <c r="O167" s="126">
        <v>3014.4</v>
      </c>
      <c r="P167" s="125">
        <v>0.5161787365177196</v>
      </c>
      <c r="Q167" s="17">
        <v>960.0</v>
      </c>
      <c r="R167" s="102">
        <v>1.0</v>
      </c>
      <c r="S167" s="101">
        <v>6.696267029972753</v>
      </c>
      <c r="T167" s="17" t="s">
        <v>95</v>
      </c>
      <c r="U167" s="105"/>
      <c r="V167" s="105"/>
      <c r="W167" s="105"/>
      <c r="X167" s="105"/>
      <c r="Y167" s="105"/>
      <c r="Z167" s="105"/>
    </row>
    <row r="168" ht="15.75" customHeight="1">
      <c r="A168" s="124" t="s">
        <v>419</v>
      </c>
      <c r="B168" s="17" t="s">
        <v>420</v>
      </c>
      <c r="C168" s="17" t="s">
        <v>48</v>
      </c>
      <c r="D168" s="17" t="s">
        <v>353</v>
      </c>
      <c r="E168" s="17" t="s">
        <v>309</v>
      </c>
      <c r="F168" s="106">
        <v>1061.4700000000005</v>
      </c>
      <c r="G168" s="106">
        <v>861.0700000000003</v>
      </c>
      <c r="H168" s="17">
        <v>2460.0</v>
      </c>
      <c r="I168" s="17">
        <v>533.0</v>
      </c>
      <c r="J168" s="125">
        <v>0.21666666666666667</v>
      </c>
      <c r="K168" s="125">
        <v>0.18879478459118026</v>
      </c>
      <c r="L168" s="101">
        <v>1.49</v>
      </c>
      <c r="M168" s="101">
        <v>0.75</v>
      </c>
      <c r="N168" s="126">
        <v>4899.09230769231</v>
      </c>
      <c r="O168" s="126">
        <v>1845.0</v>
      </c>
      <c r="P168" s="125">
        <v>0.4966442953020134</v>
      </c>
      <c r="Q168" s="17">
        <v>2436.0</v>
      </c>
      <c r="R168" s="102">
        <v>1.0098522167487685</v>
      </c>
      <c r="S168" s="101">
        <v>1.6155159474671674</v>
      </c>
      <c r="T168" s="17" t="s">
        <v>92</v>
      </c>
      <c r="U168" s="105"/>
      <c r="V168" s="105"/>
      <c r="W168" s="105"/>
      <c r="X168" s="105"/>
      <c r="Y168" s="105"/>
      <c r="Z168" s="105"/>
    </row>
    <row r="169" ht="15.75" customHeight="1">
      <c r="A169" s="124" t="s">
        <v>421</v>
      </c>
      <c r="B169" s="17" t="s">
        <v>422</v>
      </c>
      <c r="C169" s="17" t="s">
        <v>48</v>
      </c>
      <c r="D169" s="17" t="s">
        <v>148</v>
      </c>
      <c r="E169" s="17" t="s">
        <v>309</v>
      </c>
      <c r="F169" s="106">
        <v>747.5000000000002</v>
      </c>
      <c r="G169" s="106">
        <v>615.5</v>
      </c>
      <c r="H169" s="17">
        <v>1776.0</v>
      </c>
      <c r="I169" s="17">
        <v>250.0</v>
      </c>
      <c r="J169" s="125">
        <v>0.14076576576576577</v>
      </c>
      <c r="K169" s="125">
        <v>0.1765886287625421</v>
      </c>
      <c r="L169" s="101">
        <v>1.99</v>
      </c>
      <c r="M169" s="101">
        <v>0.96</v>
      </c>
      <c r="N169" s="126">
        <v>5310.240000000002</v>
      </c>
      <c r="O169" s="126">
        <v>1704.96</v>
      </c>
      <c r="P169" s="125">
        <v>0.5175879396984925</v>
      </c>
      <c r="Q169" s="17">
        <v>1776.0</v>
      </c>
      <c r="R169" s="102">
        <v>1.0</v>
      </c>
      <c r="S169" s="101">
        <v>2.462</v>
      </c>
      <c r="T169" s="17" t="s">
        <v>92</v>
      </c>
      <c r="U169" s="105"/>
      <c r="V169" s="105"/>
      <c r="W169" s="105"/>
      <c r="X169" s="105"/>
      <c r="Y169" s="105"/>
      <c r="Z169" s="105"/>
    </row>
    <row r="170" ht="15.75" customHeight="1">
      <c r="A170" s="124" t="s">
        <v>423</v>
      </c>
      <c r="B170" s="17" t="s">
        <v>424</v>
      </c>
      <c r="C170" s="17" t="s">
        <v>48</v>
      </c>
      <c r="D170" s="17" t="s">
        <v>88</v>
      </c>
      <c r="E170" s="17" t="s">
        <v>309</v>
      </c>
      <c r="F170" s="106">
        <v>0.0</v>
      </c>
      <c r="G170" s="106">
        <v>0.0</v>
      </c>
      <c r="H170" s="17">
        <v>0.0</v>
      </c>
      <c r="I170" s="17">
        <v>0.0</v>
      </c>
      <c r="J170" s="125" t="s">
        <v>322</v>
      </c>
      <c r="K170" s="125" t="s">
        <v>322</v>
      </c>
      <c r="L170" s="101">
        <v>3.49</v>
      </c>
      <c r="M170" s="101">
        <v>1.66</v>
      </c>
      <c r="N170" s="126" t="s">
        <v>322</v>
      </c>
      <c r="O170" s="126">
        <v>0.0</v>
      </c>
      <c r="P170" s="125">
        <v>0.5243553008595989</v>
      </c>
      <c r="Q170" s="17">
        <v>0.0</v>
      </c>
      <c r="R170" s="102" t="s">
        <v>322</v>
      </c>
      <c r="S170" s="101" t="s">
        <v>322</v>
      </c>
      <c r="T170" s="17" t="s">
        <v>89</v>
      </c>
      <c r="U170" s="105"/>
      <c r="V170" s="105"/>
      <c r="W170" s="105"/>
      <c r="X170" s="105"/>
      <c r="Y170" s="105"/>
      <c r="Z170" s="105"/>
    </row>
    <row r="171" ht="15.75" customHeight="1">
      <c r="A171" s="124" t="s">
        <v>425</v>
      </c>
      <c r="B171" s="17" t="s">
        <v>426</v>
      </c>
      <c r="C171" s="17" t="s">
        <v>48</v>
      </c>
      <c r="D171" s="17" t="s">
        <v>88</v>
      </c>
      <c r="E171" s="17" t="s">
        <v>309</v>
      </c>
      <c r="F171" s="106">
        <v>0.0</v>
      </c>
      <c r="G171" s="106">
        <v>0.0</v>
      </c>
      <c r="H171" s="17">
        <v>0.0</v>
      </c>
      <c r="I171" s="17">
        <v>0.0</v>
      </c>
      <c r="J171" s="125" t="s">
        <v>322</v>
      </c>
      <c r="K171" s="125" t="s">
        <v>322</v>
      </c>
      <c r="L171" s="101">
        <v>3.99</v>
      </c>
      <c r="M171" s="101">
        <v>1.9</v>
      </c>
      <c r="N171" s="126" t="s">
        <v>322</v>
      </c>
      <c r="O171" s="126">
        <v>0.0</v>
      </c>
      <c r="P171" s="125">
        <v>0.5238095238095238</v>
      </c>
      <c r="Q171" s="17">
        <v>0.0</v>
      </c>
      <c r="R171" s="102" t="s">
        <v>322</v>
      </c>
      <c r="S171" s="101" t="s">
        <v>322</v>
      </c>
      <c r="T171" s="17" t="s">
        <v>92</v>
      </c>
      <c r="U171" s="105"/>
      <c r="V171" s="105"/>
      <c r="W171" s="105"/>
      <c r="X171" s="105"/>
      <c r="Y171" s="105"/>
      <c r="Z171" s="105"/>
    </row>
    <row r="172" ht="15.75" customHeight="1">
      <c r="A172" s="124" t="s">
        <v>427</v>
      </c>
      <c r="B172" s="17" t="s">
        <v>428</v>
      </c>
      <c r="C172" s="17" t="s">
        <v>48</v>
      </c>
      <c r="D172" s="17" t="s">
        <v>224</v>
      </c>
      <c r="E172" s="17" t="s">
        <v>309</v>
      </c>
      <c r="F172" s="106">
        <v>10233.59999999999</v>
      </c>
      <c r="G172" s="106">
        <v>8419.200000000003</v>
      </c>
      <c r="H172" s="17">
        <v>3468.0</v>
      </c>
      <c r="I172" s="17">
        <v>1280.0</v>
      </c>
      <c r="J172" s="125">
        <v>0.3690888119953864</v>
      </c>
      <c r="K172" s="125">
        <v>0.1772983114446518</v>
      </c>
      <c r="L172" s="101">
        <v>5.99</v>
      </c>
      <c r="M172" s="101">
        <v>2.84</v>
      </c>
      <c r="N172" s="126">
        <v>27726.659999999974</v>
      </c>
      <c r="O172" s="126">
        <v>9849.119999999999</v>
      </c>
      <c r="P172" s="125">
        <v>0.5258764607679466</v>
      </c>
      <c r="Q172" s="17">
        <v>3432.0</v>
      </c>
      <c r="R172" s="102">
        <v>1.0104895104895104</v>
      </c>
      <c r="S172" s="101">
        <v>6.577500000000002</v>
      </c>
      <c r="T172" s="17" t="s">
        <v>225</v>
      </c>
      <c r="U172" s="105"/>
      <c r="V172" s="105"/>
      <c r="W172" s="105"/>
      <c r="X172" s="105"/>
      <c r="Y172" s="105"/>
      <c r="Z172" s="105"/>
    </row>
    <row r="173" ht="15.75" customHeight="1">
      <c r="A173" s="124" t="s">
        <v>429</v>
      </c>
      <c r="B173" s="17" t="s">
        <v>430</v>
      </c>
      <c r="C173" s="17" t="s">
        <v>47</v>
      </c>
      <c r="D173" s="17" t="s">
        <v>112</v>
      </c>
      <c r="E173" s="17" t="s">
        <v>309</v>
      </c>
      <c r="F173" s="106">
        <v>3699.4</v>
      </c>
      <c r="G173" s="106">
        <v>3013.4000000000015</v>
      </c>
      <c r="H173" s="17">
        <v>1632.0</v>
      </c>
      <c r="I173" s="17">
        <v>1060.0</v>
      </c>
      <c r="J173" s="125">
        <v>0.6495098039215687</v>
      </c>
      <c r="K173" s="125">
        <v>0.18543547602313848</v>
      </c>
      <c r="L173" s="101">
        <v>2.99</v>
      </c>
      <c r="M173" s="101">
        <v>1.44</v>
      </c>
      <c r="N173" s="126">
        <v>5695.68</v>
      </c>
      <c r="O173" s="126">
        <v>2350.08</v>
      </c>
      <c r="P173" s="125">
        <v>0.5183946488294315</v>
      </c>
      <c r="Q173" s="17">
        <v>1632.0</v>
      </c>
      <c r="R173" s="102">
        <v>1.0</v>
      </c>
      <c r="S173" s="101">
        <v>2.8428301886792466</v>
      </c>
      <c r="T173" s="17" t="s">
        <v>127</v>
      </c>
      <c r="U173" s="105"/>
      <c r="V173" s="105"/>
      <c r="W173" s="105"/>
      <c r="X173" s="105"/>
      <c r="Y173" s="105"/>
      <c r="Z173" s="105"/>
    </row>
    <row r="174" ht="15.75" customHeight="1">
      <c r="A174" s="124" t="s">
        <v>431</v>
      </c>
      <c r="B174" s="17" t="s">
        <v>432</v>
      </c>
      <c r="C174" s="17" t="s">
        <v>47</v>
      </c>
      <c r="D174" s="17" t="s">
        <v>145</v>
      </c>
      <c r="E174" s="17" t="s">
        <v>309</v>
      </c>
      <c r="F174" s="106">
        <v>0.0</v>
      </c>
      <c r="G174" s="106">
        <v>0.0</v>
      </c>
      <c r="H174" s="17">
        <v>0.0</v>
      </c>
      <c r="I174" s="17">
        <v>0.0</v>
      </c>
      <c r="J174" s="125" t="s">
        <v>322</v>
      </c>
      <c r="K174" s="125" t="s">
        <v>322</v>
      </c>
      <c r="L174" s="101">
        <v>3.49</v>
      </c>
      <c r="M174" s="101">
        <v>1.79</v>
      </c>
      <c r="N174" s="126" t="s">
        <v>322</v>
      </c>
      <c r="O174" s="126">
        <v>0.0</v>
      </c>
      <c r="P174" s="125">
        <v>0.4871060171919771</v>
      </c>
      <c r="Q174" s="17">
        <v>0.0</v>
      </c>
      <c r="R174" s="102" t="s">
        <v>322</v>
      </c>
      <c r="S174" s="101" t="s">
        <v>322</v>
      </c>
      <c r="T174" s="17" t="s">
        <v>127</v>
      </c>
      <c r="U174" s="105"/>
      <c r="V174" s="105"/>
      <c r="W174" s="105"/>
      <c r="X174" s="105"/>
      <c r="Y174" s="105"/>
      <c r="Z174" s="105"/>
    </row>
    <row r="175" ht="15.75" customHeight="1">
      <c r="A175" s="124" t="s">
        <v>433</v>
      </c>
      <c r="B175" s="17" t="s">
        <v>434</v>
      </c>
      <c r="C175" s="17" t="s">
        <v>47</v>
      </c>
      <c r="D175" s="17" t="s">
        <v>112</v>
      </c>
      <c r="E175" s="17" t="s">
        <v>309</v>
      </c>
      <c r="F175" s="106">
        <v>4590.579999999999</v>
      </c>
      <c r="G175" s="106">
        <v>3829.179999999997</v>
      </c>
      <c r="H175" s="17">
        <v>1428.0</v>
      </c>
      <c r="I175" s="17">
        <v>1022.0</v>
      </c>
      <c r="J175" s="125">
        <v>0.7156862745098039</v>
      </c>
      <c r="K175" s="125">
        <v>0.165861394420749</v>
      </c>
      <c r="L175" s="101">
        <v>3.99</v>
      </c>
      <c r="M175" s="101">
        <v>1.8</v>
      </c>
      <c r="N175" s="126">
        <v>6414.23506849315</v>
      </c>
      <c r="O175" s="126">
        <v>2570.4</v>
      </c>
      <c r="P175" s="125">
        <v>0.5488721804511278</v>
      </c>
      <c r="Q175" s="17">
        <v>1416.0</v>
      </c>
      <c r="R175" s="102">
        <v>1.0084745762711864</v>
      </c>
      <c r="S175" s="101">
        <v>3.746751467710369</v>
      </c>
      <c r="T175" s="17" t="s">
        <v>127</v>
      </c>
      <c r="U175" s="105"/>
      <c r="V175" s="105"/>
      <c r="W175" s="105"/>
      <c r="X175" s="105"/>
      <c r="Y175" s="105"/>
      <c r="Z175" s="105"/>
    </row>
    <row r="176" ht="15.75" customHeight="1">
      <c r="A176" s="124" t="s">
        <v>435</v>
      </c>
      <c r="B176" s="17" t="s">
        <v>436</v>
      </c>
      <c r="C176" s="17" t="s">
        <v>47</v>
      </c>
      <c r="D176" s="17" t="s">
        <v>112</v>
      </c>
      <c r="E176" s="17" t="s">
        <v>309</v>
      </c>
      <c r="F176" s="106">
        <v>347.41999999999996</v>
      </c>
      <c r="G176" s="106">
        <v>295.82000000000005</v>
      </c>
      <c r="H176" s="17">
        <v>0.0</v>
      </c>
      <c r="I176" s="17">
        <v>58.0</v>
      </c>
      <c r="J176" s="125" t="s">
        <v>322</v>
      </c>
      <c r="K176" s="125">
        <v>0.1485234010707499</v>
      </c>
      <c r="L176" s="101">
        <v>5.99</v>
      </c>
      <c r="M176" s="101">
        <v>3.02</v>
      </c>
      <c r="N176" s="126">
        <v>0.0</v>
      </c>
      <c r="O176" s="126">
        <v>0.0</v>
      </c>
      <c r="P176" s="125">
        <v>0.4958263772954925</v>
      </c>
      <c r="Q176" s="17">
        <v>0.0</v>
      </c>
      <c r="R176" s="102" t="s">
        <v>322</v>
      </c>
      <c r="S176" s="101">
        <v>5.100344827586207</v>
      </c>
      <c r="T176" s="17" t="s">
        <v>127</v>
      </c>
      <c r="U176" s="105"/>
      <c r="V176" s="105"/>
      <c r="W176" s="105"/>
      <c r="X176" s="105"/>
      <c r="Y176" s="105"/>
      <c r="Z176" s="105"/>
    </row>
    <row r="177" ht="15.75" customHeight="1">
      <c r="A177" s="124" t="s">
        <v>437</v>
      </c>
      <c r="B177" s="17" t="s">
        <v>438</v>
      </c>
      <c r="C177" s="17" t="s">
        <v>47</v>
      </c>
      <c r="D177" s="17" t="s">
        <v>148</v>
      </c>
      <c r="E177" s="17" t="s">
        <v>309</v>
      </c>
      <c r="F177" s="106">
        <v>1691.5800000000013</v>
      </c>
      <c r="G177" s="106">
        <v>1375.1799999999996</v>
      </c>
      <c r="H177" s="17">
        <v>640.0</v>
      </c>
      <c r="I177" s="17">
        <v>242.0</v>
      </c>
      <c r="J177" s="125">
        <v>0.378125</v>
      </c>
      <c r="K177" s="125">
        <v>0.18704406531172124</v>
      </c>
      <c r="L177" s="101">
        <v>5.99</v>
      </c>
      <c r="M177" s="101">
        <v>2.95</v>
      </c>
      <c r="N177" s="126">
        <v>4473.600000000004</v>
      </c>
      <c r="O177" s="126">
        <v>1888.0</v>
      </c>
      <c r="P177" s="125">
        <v>0.5075125208681135</v>
      </c>
      <c r="Q177" s="17">
        <v>632.0</v>
      </c>
      <c r="R177" s="102">
        <v>1.0126582278481013</v>
      </c>
      <c r="S177" s="101">
        <v>5.682561983471072</v>
      </c>
      <c r="T177" s="17" t="s">
        <v>127</v>
      </c>
      <c r="U177" s="105"/>
      <c r="V177" s="105"/>
      <c r="W177" s="105"/>
      <c r="X177" s="105"/>
      <c r="Y177" s="105"/>
      <c r="Z177" s="105"/>
    </row>
    <row r="178" ht="15.75" customHeight="1">
      <c r="A178" s="124" t="s">
        <v>439</v>
      </c>
      <c r="B178" s="17" t="s">
        <v>440</v>
      </c>
      <c r="C178" s="17" t="s">
        <v>47</v>
      </c>
      <c r="D178" s="17" t="s">
        <v>148</v>
      </c>
      <c r="E178" s="17" t="s">
        <v>309</v>
      </c>
      <c r="F178" s="106">
        <v>3527.7899999999995</v>
      </c>
      <c r="G178" s="106">
        <v>2881.29</v>
      </c>
      <c r="H178" s="17">
        <v>864.0</v>
      </c>
      <c r="I178" s="17">
        <v>471.0</v>
      </c>
      <c r="J178" s="125">
        <v>0.5451388888888888</v>
      </c>
      <c r="K178" s="125">
        <v>0.18325920760589476</v>
      </c>
      <c r="L178" s="101">
        <v>5.99</v>
      </c>
      <c r="M178" s="101">
        <v>2.9</v>
      </c>
      <c r="N178" s="126">
        <v>6471.36</v>
      </c>
      <c r="O178" s="126">
        <v>2505.6</v>
      </c>
      <c r="P178" s="125">
        <v>0.5158597662771286</v>
      </c>
      <c r="Q178" s="17">
        <v>864.0</v>
      </c>
      <c r="R178" s="102">
        <v>1.0</v>
      </c>
      <c r="S178" s="101">
        <v>6.117388535031847</v>
      </c>
      <c r="T178" s="17" t="s">
        <v>127</v>
      </c>
      <c r="U178" s="105"/>
      <c r="V178" s="105"/>
      <c r="W178" s="105"/>
      <c r="X178" s="105"/>
      <c r="Y178" s="105"/>
      <c r="Z178" s="105"/>
    </row>
    <row r="179" ht="15.75" customHeight="1">
      <c r="A179" s="124" t="s">
        <v>441</v>
      </c>
      <c r="B179" s="17" t="s">
        <v>442</v>
      </c>
      <c r="C179" s="17" t="s">
        <v>47</v>
      </c>
      <c r="D179" s="17" t="s">
        <v>112</v>
      </c>
      <c r="E179" s="17" t="s">
        <v>309</v>
      </c>
      <c r="F179" s="106">
        <v>1973.9200000000014</v>
      </c>
      <c r="G179" s="106">
        <v>1593.9199999999996</v>
      </c>
      <c r="H179" s="17">
        <v>420.0</v>
      </c>
      <c r="I179" s="17">
        <v>208.0</v>
      </c>
      <c r="J179" s="125">
        <v>0.49523809523809526</v>
      </c>
      <c r="K179" s="125">
        <v>0.19251033476534085</v>
      </c>
      <c r="L179" s="101">
        <v>7.49</v>
      </c>
      <c r="M179" s="101">
        <v>3.75</v>
      </c>
      <c r="N179" s="126">
        <v>3985.800000000003</v>
      </c>
      <c r="O179" s="126">
        <v>1575.0</v>
      </c>
      <c r="P179" s="125">
        <v>0.4993324432576769</v>
      </c>
      <c r="Q179" s="17">
        <v>840.0</v>
      </c>
      <c r="R179" s="102">
        <v>0.5</v>
      </c>
      <c r="S179" s="101">
        <v>7.663076923076921</v>
      </c>
      <c r="T179" s="17" t="s">
        <v>127</v>
      </c>
      <c r="U179" s="105"/>
      <c r="V179" s="105"/>
      <c r="W179" s="105"/>
      <c r="X179" s="105"/>
      <c r="Y179" s="105"/>
      <c r="Z179" s="105"/>
    </row>
    <row r="180" ht="15.75" customHeight="1">
      <c r="A180" s="124" t="s">
        <v>443</v>
      </c>
      <c r="B180" s="17" t="s">
        <v>444</v>
      </c>
      <c r="C180" s="17" t="s">
        <v>47</v>
      </c>
      <c r="D180" s="17" t="s">
        <v>148</v>
      </c>
      <c r="E180" s="17" t="s">
        <v>309</v>
      </c>
      <c r="F180" s="106">
        <v>4805.189999999995</v>
      </c>
      <c r="G180" s="106">
        <v>3955.1899999999996</v>
      </c>
      <c r="H180" s="17">
        <v>822.0</v>
      </c>
      <c r="I180" s="17">
        <v>481.0</v>
      </c>
      <c r="J180" s="125">
        <v>0.5851581508515815</v>
      </c>
      <c r="K180" s="125">
        <v>0.1768920687839599</v>
      </c>
      <c r="L180" s="101">
        <v>8.99</v>
      </c>
      <c r="M180" s="101">
        <v>4.2</v>
      </c>
      <c r="N180" s="126">
        <v>8211.779999999992</v>
      </c>
      <c r="O180" s="126">
        <v>3452.4</v>
      </c>
      <c r="P180" s="125">
        <v>0.5328142380422691</v>
      </c>
      <c r="Q180" s="17">
        <v>816.0</v>
      </c>
      <c r="R180" s="102">
        <v>1.0073529411764706</v>
      </c>
      <c r="S180" s="101">
        <v>8.222848232848232</v>
      </c>
      <c r="T180" s="17" t="s">
        <v>127</v>
      </c>
      <c r="U180" s="105"/>
      <c r="V180" s="105"/>
      <c r="W180" s="105"/>
      <c r="X180" s="105"/>
      <c r="Y180" s="105"/>
      <c r="Z180" s="105"/>
    </row>
    <row r="181" ht="15.75" customHeight="1">
      <c r="A181" s="124" t="s">
        <v>445</v>
      </c>
      <c r="B181" s="17" t="s">
        <v>446</v>
      </c>
      <c r="C181" s="17" t="s">
        <v>47</v>
      </c>
      <c r="D181" s="17" t="s">
        <v>112</v>
      </c>
      <c r="E181" s="17" t="s">
        <v>309</v>
      </c>
      <c r="F181" s="106">
        <v>1645.3700000000006</v>
      </c>
      <c r="G181" s="106">
        <v>1355.570000000001</v>
      </c>
      <c r="H181" s="17">
        <v>912.0</v>
      </c>
      <c r="I181" s="17">
        <v>143.0</v>
      </c>
      <c r="J181" s="125">
        <v>0.15679824561403508</v>
      </c>
      <c r="K181" s="125">
        <v>0.17613059676546883</v>
      </c>
      <c r="L181" s="101">
        <v>8.99</v>
      </c>
      <c r="M181" s="101">
        <v>4.62</v>
      </c>
      <c r="N181" s="126">
        <v>10493.548531468536</v>
      </c>
      <c r="O181" s="126">
        <v>4213.4400000000005</v>
      </c>
      <c r="P181" s="125">
        <v>0.4860956618464961</v>
      </c>
      <c r="Q181" s="17">
        <v>852.0</v>
      </c>
      <c r="R181" s="102">
        <v>1.0704225352112675</v>
      </c>
      <c r="S181" s="101">
        <v>9.479510489510497</v>
      </c>
      <c r="T181" s="17" t="s">
        <v>127</v>
      </c>
      <c r="U181" s="105"/>
      <c r="V181" s="105"/>
      <c r="W181" s="105"/>
      <c r="X181" s="105"/>
      <c r="Y181" s="105"/>
      <c r="Z181" s="105"/>
    </row>
    <row r="182" ht="15.75" customHeight="1">
      <c r="A182" s="124" t="s">
        <v>447</v>
      </c>
      <c r="B182" s="17" t="s">
        <v>448</v>
      </c>
      <c r="C182" s="17" t="s">
        <v>47</v>
      </c>
      <c r="D182" s="17" t="s">
        <v>145</v>
      </c>
      <c r="E182" s="17" t="s">
        <v>309</v>
      </c>
      <c r="F182" s="106">
        <v>7939.400000000002</v>
      </c>
      <c r="G182" s="106">
        <v>6770.9000000000015</v>
      </c>
      <c r="H182" s="17">
        <v>1260.0</v>
      </c>
      <c r="I182" s="17">
        <v>1060.0</v>
      </c>
      <c r="J182" s="125">
        <v>0.8412698412698413</v>
      </c>
      <c r="K182" s="125">
        <v>0.14717736856689434</v>
      </c>
      <c r="L182" s="101">
        <v>5.99</v>
      </c>
      <c r="M182" s="101">
        <v>2.9</v>
      </c>
      <c r="N182" s="126">
        <v>9437.400000000003</v>
      </c>
      <c r="O182" s="126">
        <v>3654.0</v>
      </c>
      <c r="P182" s="125">
        <v>0.5158597662771286</v>
      </c>
      <c r="Q182" s="17">
        <v>1248.0</v>
      </c>
      <c r="R182" s="102">
        <v>1.0096153846153846</v>
      </c>
      <c r="S182" s="101">
        <v>6.387641509433964</v>
      </c>
      <c r="T182" s="17" t="s">
        <v>127</v>
      </c>
      <c r="U182" s="105"/>
      <c r="V182" s="105"/>
      <c r="W182" s="105"/>
      <c r="X182" s="105"/>
      <c r="Y182" s="105"/>
      <c r="Z182" s="105"/>
    </row>
    <row r="183" ht="15.75" customHeight="1">
      <c r="A183" s="124" t="s">
        <v>449</v>
      </c>
      <c r="B183" s="17" t="s">
        <v>450</v>
      </c>
      <c r="C183" s="17" t="s">
        <v>47</v>
      </c>
      <c r="D183" s="17" t="s">
        <v>112</v>
      </c>
      <c r="E183" s="17" t="s">
        <v>309</v>
      </c>
      <c r="F183" s="106">
        <v>2449.23</v>
      </c>
      <c r="G183" s="106">
        <v>1994.7300000000016</v>
      </c>
      <c r="H183" s="17">
        <v>984.0</v>
      </c>
      <c r="I183" s="17">
        <v>327.0</v>
      </c>
      <c r="J183" s="125">
        <v>0.3323170731707317</v>
      </c>
      <c r="K183" s="125">
        <v>0.18556852561825488</v>
      </c>
      <c r="L183" s="101">
        <v>5.99</v>
      </c>
      <c r="M183" s="101">
        <v>3.01</v>
      </c>
      <c r="N183" s="126">
        <v>7370.16</v>
      </c>
      <c r="O183" s="126">
        <v>2961.8399999999997</v>
      </c>
      <c r="P183" s="125">
        <v>0.49749582637729556</v>
      </c>
      <c r="Q183" s="17">
        <v>984.0</v>
      </c>
      <c r="R183" s="102">
        <v>1.0</v>
      </c>
      <c r="S183" s="101">
        <v>6.100091743119271</v>
      </c>
      <c r="T183" s="17" t="s">
        <v>127</v>
      </c>
      <c r="U183" s="105"/>
      <c r="V183" s="105"/>
      <c r="W183" s="105"/>
      <c r="X183" s="105"/>
      <c r="Y183" s="105"/>
      <c r="Z183" s="105"/>
    </row>
    <row r="184" ht="15.75" customHeight="1">
      <c r="A184" s="124" t="s">
        <v>451</v>
      </c>
      <c r="B184" s="17" t="s">
        <v>452</v>
      </c>
      <c r="C184" s="17" t="s">
        <v>47</v>
      </c>
      <c r="D184" s="17" t="s">
        <v>148</v>
      </c>
      <c r="E184" s="17" t="s">
        <v>309</v>
      </c>
      <c r="F184" s="106">
        <v>6110.109999999993</v>
      </c>
      <c r="G184" s="106">
        <v>4985.109999999994</v>
      </c>
      <c r="H184" s="17">
        <v>1524.0</v>
      </c>
      <c r="I184" s="17">
        <v>489.0</v>
      </c>
      <c r="J184" s="125">
        <v>0.32086614173228345</v>
      </c>
      <c r="K184" s="125">
        <v>0.18412107147007184</v>
      </c>
      <c r="L184" s="101">
        <v>9.99</v>
      </c>
      <c r="M184" s="101">
        <v>5.02</v>
      </c>
      <c r="N184" s="126">
        <v>19042.55141104292</v>
      </c>
      <c r="O184" s="126">
        <v>7650.48</v>
      </c>
      <c r="P184" s="125">
        <v>0.49749749749749755</v>
      </c>
      <c r="Q184" s="17">
        <v>1524.0</v>
      </c>
      <c r="R184" s="102">
        <v>1.0</v>
      </c>
      <c r="S184" s="101">
        <v>10.1944989775051</v>
      </c>
      <c r="T184" s="17" t="s">
        <v>183</v>
      </c>
      <c r="U184" s="105"/>
      <c r="V184" s="105"/>
      <c r="W184" s="105"/>
      <c r="X184" s="105"/>
      <c r="Y184" s="105"/>
      <c r="Z184" s="105"/>
    </row>
    <row r="185" ht="15.75" customHeight="1">
      <c r="A185" s="124" t="s">
        <v>453</v>
      </c>
      <c r="B185" s="17" t="s">
        <v>454</v>
      </c>
      <c r="C185" s="17" t="s">
        <v>47</v>
      </c>
      <c r="D185" s="17" t="s">
        <v>112</v>
      </c>
      <c r="E185" s="17" t="s">
        <v>309</v>
      </c>
      <c r="F185" s="106">
        <v>11.99</v>
      </c>
      <c r="G185" s="106">
        <v>11.99</v>
      </c>
      <c r="H185" s="17">
        <v>0.0</v>
      </c>
      <c r="I185" s="17">
        <v>1.0</v>
      </c>
      <c r="J185" s="125" t="s">
        <v>322</v>
      </c>
      <c r="K185" s="125">
        <v>0.0</v>
      </c>
      <c r="L185" s="101">
        <v>11.99</v>
      </c>
      <c r="M185" s="101">
        <v>6.29</v>
      </c>
      <c r="N185" s="126">
        <v>0.0</v>
      </c>
      <c r="O185" s="126">
        <v>0.0</v>
      </c>
      <c r="P185" s="125">
        <v>0.475396163469558</v>
      </c>
      <c r="Q185" s="17">
        <v>0.0</v>
      </c>
      <c r="R185" s="102" t="s">
        <v>322</v>
      </c>
      <c r="S185" s="101">
        <v>11.99</v>
      </c>
      <c r="T185" s="17" t="s">
        <v>127</v>
      </c>
      <c r="U185" s="105"/>
      <c r="V185" s="105"/>
      <c r="W185" s="105"/>
      <c r="X185" s="105"/>
      <c r="Y185" s="105"/>
      <c r="Z185" s="105"/>
    </row>
    <row r="186" ht="15.75" customHeight="1">
      <c r="A186" s="124" t="s">
        <v>455</v>
      </c>
      <c r="B186" s="17" t="s">
        <v>456</v>
      </c>
      <c r="C186" s="17" t="s">
        <v>47</v>
      </c>
      <c r="D186" s="17" t="s">
        <v>148</v>
      </c>
      <c r="E186" s="17" t="s">
        <v>309</v>
      </c>
      <c r="F186" s="106">
        <v>6158.3600000000015</v>
      </c>
      <c r="G186" s="106">
        <v>5080.660000000002</v>
      </c>
      <c r="H186" s="17">
        <v>1416.0</v>
      </c>
      <c r="I186" s="17">
        <v>949.0</v>
      </c>
      <c r="J186" s="125">
        <v>0.6701977401129944</v>
      </c>
      <c r="K186" s="125">
        <v>0.17499788904838298</v>
      </c>
      <c r="L186" s="101">
        <v>4.99</v>
      </c>
      <c r="M186" s="101">
        <v>2.5</v>
      </c>
      <c r="N186" s="126">
        <v>9188.870136986303</v>
      </c>
      <c r="O186" s="126">
        <v>3540.0</v>
      </c>
      <c r="P186" s="125">
        <v>0.49899799599198397</v>
      </c>
      <c r="Q186" s="17">
        <v>1380.0</v>
      </c>
      <c r="R186" s="102">
        <v>1.0260869565217392</v>
      </c>
      <c r="S186" s="101">
        <v>5.353698630136988</v>
      </c>
      <c r="T186" s="17" t="s">
        <v>457</v>
      </c>
      <c r="U186" s="105"/>
      <c r="V186" s="105"/>
      <c r="W186" s="105"/>
      <c r="X186" s="105"/>
      <c r="Y186" s="105"/>
      <c r="Z186" s="105"/>
    </row>
    <row r="187" ht="15.75" customHeight="1">
      <c r="A187" s="124" t="s">
        <v>458</v>
      </c>
      <c r="B187" s="17" t="s">
        <v>459</v>
      </c>
      <c r="C187" s="17" t="s">
        <v>47</v>
      </c>
      <c r="D187" s="17" t="s">
        <v>148</v>
      </c>
      <c r="E187" s="17" t="s">
        <v>309</v>
      </c>
      <c r="F187" s="106">
        <v>8996.44</v>
      </c>
      <c r="G187" s="106">
        <v>7342.840000000001</v>
      </c>
      <c r="H187" s="17">
        <v>2400.0</v>
      </c>
      <c r="I187" s="17">
        <v>1386.0</v>
      </c>
      <c r="J187" s="125">
        <v>0.5775</v>
      </c>
      <c r="K187" s="125">
        <v>0.1838060388331384</v>
      </c>
      <c r="L187" s="101">
        <v>4.99</v>
      </c>
      <c r="M187" s="101">
        <v>2.5</v>
      </c>
      <c r="N187" s="126">
        <v>15578.251082251083</v>
      </c>
      <c r="O187" s="126">
        <v>6000.0</v>
      </c>
      <c r="P187" s="125">
        <v>0.49899799599198397</v>
      </c>
      <c r="Q187" s="17">
        <v>2388.0</v>
      </c>
      <c r="R187" s="102">
        <v>1.0050251256281406</v>
      </c>
      <c r="S187" s="101">
        <v>5.297864357864358</v>
      </c>
      <c r="T187" s="17" t="s">
        <v>457</v>
      </c>
      <c r="U187" s="127"/>
      <c r="V187" s="127"/>
      <c r="W187" s="127"/>
      <c r="X187" s="127"/>
      <c r="Y187" s="127"/>
      <c r="Z187" s="127"/>
    </row>
    <row r="188" ht="15.75" customHeight="1">
      <c r="A188" s="124" t="s">
        <v>460</v>
      </c>
      <c r="B188" s="17" t="s">
        <v>461</v>
      </c>
      <c r="C188" s="17" t="s">
        <v>47</v>
      </c>
      <c r="D188" s="17" t="s">
        <v>148</v>
      </c>
      <c r="E188" s="17" t="s">
        <v>309</v>
      </c>
      <c r="F188" s="106">
        <v>4137.4800000000005</v>
      </c>
      <c r="G188" s="106">
        <v>3403.9800000000005</v>
      </c>
      <c r="H188" s="17">
        <v>840.0</v>
      </c>
      <c r="I188" s="17">
        <v>552.0</v>
      </c>
      <c r="J188" s="125">
        <v>0.6571428571428571</v>
      </c>
      <c r="K188" s="125">
        <v>0.17728182371878531</v>
      </c>
      <c r="L188" s="101">
        <v>5.99</v>
      </c>
      <c r="M188" s="101">
        <v>3.02</v>
      </c>
      <c r="N188" s="126">
        <v>6296.165217391305</v>
      </c>
      <c r="O188" s="126">
        <v>2536.8</v>
      </c>
      <c r="P188" s="125">
        <v>0.4958263772954925</v>
      </c>
      <c r="Q188" s="17">
        <v>840.0</v>
      </c>
      <c r="R188" s="102">
        <v>1.0</v>
      </c>
      <c r="S188" s="101">
        <v>6.1666304347826095</v>
      </c>
      <c r="T188" s="17" t="s">
        <v>457</v>
      </c>
      <c r="U188" s="105"/>
      <c r="V188" s="105"/>
      <c r="W188" s="105"/>
      <c r="X188" s="105"/>
      <c r="Y188" s="105"/>
      <c r="Z188" s="105"/>
    </row>
    <row r="189" ht="15.75" customHeight="1">
      <c r="A189" s="124" t="s">
        <v>462</v>
      </c>
      <c r="B189" s="17" t="s">
        <v>463</v>
      </c>
      <c r="C189" s="17" t="s">
        <v>47</v>
      </c>
      <c r="D189" s="17" t="s">
        <v>148</v>
      </c>
      <c r="E189" s="17" t="s">
        <v>309</v>
      </c>
      <c r="F189" s="106">
        <v>3348.7700000000013</v>
      </c>
      <c r="G189" s="106">
        <v>2781.77</v>
      </c>
      <c r="H189" s="17">
        <v>462.0</v>
      </c>
      <c r="I189" s="17">
        <v>373.0</v>
      </c>
      <c r="J189" s="125">
        <v>0.8073593073593074</v>
      </c>
      <c r="K189" s="125">
        <v>0.16931589807601033</v>
      </c>
      <c r="L189" s="101">
        <v>6.99</v>
      </c>
      <c r="M189" s="101">
        <v>3.59</v>
      </c>
      <c r="N189" s="126">
        <v>4147.806273458446</v>
      </c>
      <c r="O189" s="126">
        <v>1658.58</v>
      </c>
      <c r="P189" s="125">
        <v>0.486409155937053</v>
      </c>
      <c r="Q189" s="17">
        <v>462.0</v>
      </c>
      <c r="R189" s="102">
        <v>1.0</v>
      </c>
      <c r="S189" s="101">
        <v>7.457828418230563</v>
      </c>
      <c r="T189" s="17" t="s">
        <v>127</v>
      </c>
      <c r="U189" s="105"/>
      <c r="V189" s="105"/>
      <c r="W189" s="105"/>
      <c r="X189" s="105"/>
      <c r="Y189" s="105"/>
      <c r="Z189" s="105"/>
    </row>
    <row r="190" ht="15.75" customHeight="1">
      <c r="A190" s="124" t="s">
        <v>464</v>
      </c>
      <c r="B190" s="17" t="s">
        <v>465</v>
      </c>
      <c r="C190" s="17" t="s">
        <v>47</v>
      </c>
      <c r="D190" s="17" t="s">
        <v>145</v>
      </c>
      <c r="E190" s="17" t="s">
        <v>309</v>
      </c>
      <c r="F190" s="106">
        <v>2313.949999999999</v>
      </c>
      <c r="G190" s="106">
        <v>1924.7500000000005</v>
      </c>
      <c r="H190" s="17">
        <v>300.0</v>
      </c>
      <c r="I190" s="17">
        <v>165.0</v>
      </c>
      <c r="J190" s="125">
        <v>0.55</v>
      </c>
      <c r="K190" s="125">
        <v>0.1681972384882986</v>
      </c>
      <c r="L190" s="101">
        <v>10.99</v>
      </c>
      <c r="M190" s="101">
        <v>5.67</v>
      </c>
      <c r="N190" s="126">
        <v>4207.181818181816</v>
      </c>
      <c r="O190" s="126">
        <v>1701.0</v>
      </c>
      <c r="P190" s="125">
        <v>0.4840764331210191</v>
      </c>
      <c r="Q190" s="17">
        <v>296.0</v>
      </c>
      <c r="R190" s="102">
        <v>1.0135135135135136</v>
      </c>
      <c r="S190" s="101">
        <v>11.665151515151518</v>
      </c>
      <c r="T190" s="17" t="s">
        <v>127</v>
      </c>
      <c r="U190" s="105"/>
      <c r="V190" s="105"/>
      <c r="W190" s="105"/>
      <c r="X190" s="105"/>
      <c r="Y190" s="105"/>
      <c r="Z190" s="105"/>
    </row>
    <row r="191" ht="15.75" customHeight="1">
      <c r="A191" s="124" t="s">
        <v>466</v>
      </c>
      <c r="B191" s="17" t="s">
        <v>467</v>
      </c>
      <c r="C191" s="17" t="s">
        <v>47</v>
      </c>
      <c r="D191" s="17" t="s">
        <v>73</v>
      </c>
      <c r="E191" s="17" t="s">
        <v>309</v>
      </c>
      <c r="F191" s="106">
        <v>1468.0400000000009</v>
      </c>
      <c r="G191" s="106">
        <v>1192.4400000000007</v>
      </c>
      <c r="H191" s="17">
        <v>924.0</v>
      </c>
      <c r="I191" s="17">
        <v>226.0</v>
      </c>
      <c r="J191" s="125">
        <v>0.24458874458874458</v>
      </c>
      <c r="K191" s="125">
        <v>0.1877333042696384</v>
      </c>
      <c r="L191" s="101">
        <v>4.99</v>
      </c>
      <c r="M191" s="101">
        <v>2.51</v>
      </c>
      <c r="N191" s="126">
        <v>6002.075044247791</v>
      </c>
      <c r="O191" s="126">
        <v>2319.24</v>
      </c>
      <c r="P191" s="125">
        <v>0.49699398797595196</v>
      </c>
      <c r="Q191" s="17">
        <v>912.0</v>
      </c>
      <c r="R191" s="102">
        <v>1.013157894736842</v>
      </c>
      <c r="S191" s="101">
        <v>5.276283185840711</v>
      </c>
      <c r="T191" s="17" t="s">
        <v>75</v>
      </c>
      <c r="U191" s="105"/>
      <c r="V191" s="105"/>
      <c r="W191" s="105"/>
      <c r="X191" s="105"/>
      <c r="Y191" s="105"/>
      <c r="Z191" s="105"/>
    </row>
    <row r="192" ht="15.75" customHeight="1">
      <c r="A192" s="124" t="s">
        <v>468</v>
      </c>
      <c r="B192" s="17" t="s">
        <v>469</v>
      </c>
      <c r="C192" s="17" t="s">
        <v>47</v>
      </c>
      <c r="D192" s="17" t="s">
        <v>73</v>
      </c>
      <c r="E192" s="17" t="s">
        <v>309</v>
      </c>
      <c r="F192" s="106">
        <v>1932.620000000001</v>
      </c>
      <c r="G192" s="106">
        <v>1606.0200000000011</v>
      </c>
      <c r="H192" s="17">
        <v>666.0</v>
      </c>
      <c r="I192" s="17">
        <v>168.0</v>
      </c>
      <c r="J192" s="125">
        <v>0.25225225225225223</v>
      </c>
      <c r="K192" s="125">
        <v>0.1689933872152828</v>
      </c>
      <c r="L192" s="101">
        <v>8.99</v>
      </c>
      <c r="M192" s="101">
        <v>4.53</v>
      </c>
      <c r="N192" s="126">
        <v>7661.457857142861</v>
      </c>
      <c r="O192" s="126">
        <v>3016.98</v>
      </c>
      <c r="P192" s="125">
        <v>0.4961067853170189</v>
      </c>
      <c r="Q192" s="17">
        <v>666.0</v>
      </c>
      <c r="R192" s="102">
        <v>1.0</v>
      </c>
      <c r="S192" s="101">
        <v>9.559642857142864</v>
      </c>
      <c r="T192" s="17" t="s">
        <v>75</v>
      </c>
      <c r="U192" s="105"/>
      <c r="V192" s="105"/>
      <c r="W192" s="105"/>
      <c r="X192" s="105"/>
      <c r="Y192" s="105"/>
      <c r="Z192" s="105"/>
    </row>
    <row r="193" ht="15.75" customHeight="1">
      <c r="A193" s="124" t="s">
        <v>470</v>
      </c>
      <c r="B193" s="17" t="s">
        <v>471</v>
      </c>
      <c r="C193" s="17" t="s">
        <v>47</v>
      </c>
      <c r="D193" s="17" t="s">
        <v>472</v>
      </c>
      <c r="E193" s="17" t="s">
        <v>309</v>
      </c>
      <c r="F193" s="106">
        <v>4284.149999999997</v>
      </c>
      <c r="G193" s="106">
        <v>3486.1499999999983</v>
      </c>
      <c r="H193" s="17">
        <v>732.0</v>
      </c>
      <c r="I193" s="17">
        <v>285.0</v>
      </c>
      <c r="J193" s="125">
        <v>0.38934426229508196</v>
      </c>
      <c r="K193" s="125">
        <v>0.18626798781555254</v>
      </c>
      <c r="L193" s="101">
        <v>11.99</v>
      </c>
      <c r="M193" s="101">
        <v>5.8</v>
      </c>
      <c r="N193" s="126">
        <v>11003.501052631571</v>
      </c>
      <c r="O193" s="126">
        <v>4245.599999999999</v>
      </c>
      <c r="P193" s="125">
        <v>0.5162635529608007</v>
      </c>
      <c r="Q193" s="17">
        <v>732.0</v>
      </c>
      <c r="R193" s="102">
        <v>1.0</v>
      </c>
      <c r="S193" s="101">
        <v>12.232105263157889</v>
      </c>
      <c r="T193" s="17" t="s">
        <v>75</v>
      </c>
      <c r="U193" s="105"/>
      <c r="V193" s="105"/>
      <c r="W193" s="105"/>
      <c r="X193" s="105"/>
      <c r="Y193" s="105"/>
      <c r="Z193" s="105"/>
    </row>
    <row r="194" ht="15.75" customHeight="1">
      <c r="A194" s="124" t="s">
        <v>473</v>
      </c>
      <c r="B194" s="17" t="s">
        <v>474</v>
      </c>
      <c r="C194" s="17" t="s">
        <v>47</v>
      </c>
      <c r="D194" s="17" t="s">
        <v>112</v>
      </c>
      <c r="E194" s="17" t="s">
        <v>309</v>
      </c>
      <c r="F194" s="106">
        <v>1415.2500000000011</v>
      </c>
      <c r="G194" s="106">
        <v>1146.1499999999999</v>
      </c>
      <c r="H194" s="17">
        <v>900.0</v>
      </c>
      <c r="I194" s="17">
        <v>315.0</v>
      </c>
      <c r="J194" s="125">
        <v>0.35</v>
      </c>
      <c r="K194" s="125">
        <v>0.19014308426073212</v>
      </c>
      <c r="L194" s="101">
        <v>3.29</v>
      </c>
      <c r="M194" s="101">
        <v>1.59</v>
      </c>
      <c r="N194" s="126">
        <v>4043.5714285714316</v>
      </c>
      <c r="O194" s="126">
        <v>1431.0</v>
      </c>
      <c r="P194" s="125">
        <v>0.5167173252279635</v>
      </c>
      <c r="Q194" s="17">
        <v>900.0</v>
      </c>
      <c r="R194" s="102">
        <v>1.0</v>
      </c>
      <c r="S194" s="101">
        <v>3.6385714285714283</v>
      </c>
      <c r="T194" s="17" t="s">
        <v>127</v>
      </c>
      <c r="U194" s="105"/>
      <c r="V194" s="105"/>
      <c r="W194" s="105"/>
      <c r="X194" s="105"/>
      <c r="Y194" s="105"/>
      <c r="Z194" s="105"/>
    </row>
    <row r="195" ht="15.75" customHeight="1">
      <c r="A195" s="124" t="s">
        <v>475</v>
      </c>
      <c r="B195" s="17" t="s">
        <v>476</v>
      </c>
      <c r="C195" s="17" t="s">
        <v>47</v>
      </c>
      <c r="D195" s="17" t="s">
        <v>78</v>
      </c>
      <c r="E195" s="17" t="s">
        <v>309</v>
      </c>
      <c r="F195" s="106">
        <v>10980.480000000001</v>
      </c>
      <c r="G195" s="106">
        <v>9030.880000000001</v>
      </c>
      <c r="H195" s="17">
        <v>4770.0</v>
      </c>
      <c r="I195" s="17">
        <v>2752.0</v>
      </c>
      <c r="J195" s="125">
        <v>0.5769392033542977</v>
      </c>
      <c r="K195" s="125">
        <v>0.1775514367313633</v>
      </c>
      <c r="L195" s="101">
        <v>2.99</v>
      </c>
      <c r="M195" s="101">
        <v>1.6</v>
      </c>
      <c r="N195" s="126">
        <v>19032.300000000003</v>
      </c>
      <c r="O195" s="126">
        <v>7632.0</v>
      </c>
      <c r="P195" s="125">
        <v>0.46488294314381273</v>
      </c>
      <c r="Q195" s="17">
        <v>4770.0</v>
      </c>
      <c r="R195" s="102">
        <v>1.0</v>
      </c>
      <c r="S195" s="101">
        <v>3.281569767441861</v>
      </c>
      <c r="T195" s="17" t="s">
        <v>79</v>
      </c>
      <c r="U195" s="105"/>
      <c r="V195" s="105"/>
      <c r="W195" s="105"/>
      <c r="X195" s="105"/>
      <c r="Y195" s="105"/>
      <c r="Z195" s="105"/>
    </row>
    <row r="196" ht="15.75" customHeight="1">
      <c r="A196" s="124" t="s">
        <v>477</v>
      </c>
      <c r="B196" s="17" t="s">
        <v>478</v>
      </c>
      <c r="C196" s="17" t="s">
        <v>47</v>
      </c>
      <c r="D196" s="17" t="s">
        <v>78</v>
      </c>
      <c r="E196" s="17" t="s">
        <v>309</v>
      </c>
      <c r="F196" s="106">
        <v>10214.399999999996</v>
      </c>
      <c r="G196" s="106">
        <v>8373.599999999999</v>
      </c>
      <c r="H196" s="17">
        <v>4770.0</v>
      </c>
      <c r="I196" s="17">
        <v>2560.0</v>
      </c>
      <c r="J196" s="125">
        <v>0.5366876310272537</v>
      </c>
      <c r="K196" s="125">
        <v>0.1802161654135337</v>
      </c>
      <c r="L196" s="101">
        <v>2.99</v>
      </c>
      <c r="M196" s="101">
        <v>1.6</v>
      </c>
      <c r="N196" s="126">
        <v>19032.299999999992</v>
      </c>
      <c r="O196" s="126">
        <v>7632.0</v>
      </c>
      <c r="P196" s="125">
        <v>0.46488294314381273</v>
      </c>
      <c r="Q196" s="17">
        <v>4770.0</v>
      </c>
      <c r="R196" s="102">
        <v>1.0</v>
      </c>
      <c r="S196" s="101">
        <v>3.2709374999999996</v>
      </c>
      <c r="T196" s="17" t="s">
        <v>79</v>
      </c>
      <c r="U196" s="105"/>
      <c r="V196" s="105"/>
      <c r="W196" s="105"/>
      <c r="X196" s="105"/>
      <c r="Y196" s="105"/>
      <c r="Z196" s="105"/>
    </row>
    <row r="197" ht="15.75" customHeight="1">
      <c r="A197" s="124" t="s">
        <v>479</v>
      </c>
      <c r="B197" s="17" t="s">
        <v>480</v>
      </c>
      <c r="C197" s="17" t="s">
        <v>47</v>
      </c>
      <c r="D197" s="17" t="s">
        <v>78</v>
      </c>
      <c r="E197" s="17" t="s">
        <v>309</v>
      </c>
      <c r="F197" s="106">
        <v>7132.119999999997</v>
      </c>
      <c r="G197" s="106">
        <v>5844.920000000003</v>
      </c>
      <c r="H197" s="17">
        <v>4770.0</v>
      </c>
      <c r="I197" s="17">
        <v>1788.0</v>
      </c>
      <c r="J197" s="125">
        <v>0.37484276729559746</v>
      </c>
      <c r="K197" s="125">
        <v>0.18047929647846572</v>
      </c>
      <c r="L197" s="101">
        <v>2.99</v>
      </c>
      <c r="M197" s="101">
        <v>1.6</v>
      </c>
      <c r="N197" s="126">
        <v>19026.964429530195</v>
      </c>
      <c r="O197" s="126">
        <v>7632.0</v>
      </c>
      <c r="P197" s="125">
        <v>0.46488294314381273</v>
      </c>
      <c r="Q197" s="17">
        <v>4770.0</v>
      </c>
      <c r="R197" s="102">
        <v>1.0</v>
      </c>
      <c r="S197" s="101">
        <v>3.2689709172259525</v>
      </c>
      <c r="T197" s="17" t="s">
        <v>79</v>
      </c>
      <c r="U197" s="105"/>
      <c r="V197" s="105"/>
      <c r="W197" s="105"/>
      <c r="X197" s="105"/>
      <c r="Y197" s="105"/>
      <c r="Z197" s="105"/>
    </row>
    <row r="198" ht="15.75" customHeight="1">
      <c r="A198" s="124" t="s">
        <v>481</v>
      </c>
      <c r="B198" s="17" t="s">
        <v>482</v>
      </c>
      <c r="C198" s="17" t="s">
        <v>47</v>
      </c>
      <c r="D198" s="17" t="s">
        <v>78</v>
      </c>
      <c r="E198" s="17" t="s">
        <v>309</v>
      </c>
      <c r="F198" s="106">
        <v>1513.1300000000015</v>
      </c>
      <c r="G198" s="106">
        <v>1233.2300000000002</v>
      </c>
      <c r="H198" s="17">
        <v>462.0</v>
      </c>
      <c r="I198" s="17">
        <v>337.0</v>
      </c>
      <c r="J198" s="125">
        <v>0.7294372294372294</v>
      </c>
      <c r="K198" s="125">
        <v>0.18498080138520878</v>
      </c>
      <c r="L198" s="101">
        <v>3.49</v>
      </c>
      <c r="M198" s="101">
        <v>1.69</v>
      </c>
      <c r="N198" s="126">
        <v>2074.380000000002</v>
      </c>
      <c r="O198" s="126">
        <v>780.78</v>
      </c>
      <c r="P198" s="125">
        <v>0.515759312320917</v>
      </c>
      <c r="Q198" s="17">
        <v>462.0</v>
      </c>
      <c r="R198" s="102">
        <v>1.0</v>
      </c>
      <c r="S198" s="101">
        <v>3.6594362017804163</v>
      </c>
      <c r="T198" s="17" t="s">
        <v>79</v>
      </c>
      <c r="U198" s="105"/>
      <c r="V198" s="105"/>
      <c r="W198" s="105"/>
      <c r="X198" s="105"/>
      <c r="Y198" s="105"/>
      <c r="Z198" s="105"/>
    </row>
    <row r="199" ht="15.75" customHeight="1">
      <c r="A199" s="124" t="s">
        <v>483</v>
      </c>
      <c r="B199" s="17" t="s">
        <v>484</v>
      </c>
      <c r="C199" s="17" t="s">
        <v>47</v>
      </c>
      <c r="D199" s="17" t="s">
        <v>78</v>
      </c>
      <c r="E199" s="17" t="s">
        <v>309</v>
      </c>
      <c r="F199" s="106">
        <v>1521.9500000000014</v>
      </c>
      <c r="G199" s="106">
        <v>1250.9500000000012</v>
      </c>
      <c r="H199" s="17">
        <v>462.0</v>
      </c>
      <c r="I199" s="17">
        <v>305.0</v>
      </c>
      <c r="J199" s="125">
        <v>0.6601731601731602</v>
      </c>
      <c r="K199" s="125">
        <v>0.17806104011301294</v>
      </c>
      <c r="L199" s="101">
        <v>3.49</v>
      </c>
      <c r="M199" s="101">
        <v>1.69</v>
      </c>
      <c r="N199" s="126">
        <v>2305.380000000002</v>
      </c>
      <c r="O199" s="126">
        <v>780.78</v>
      </c>
      <c r="P199" s="125">
        <v>0.515759312320917</v>
      </c>
      <c r="Q199" s="17">
        <v>462.0</v>
      </c>
      <c r="R199" s="102">
        <v>1.0</v>
      </c>
      <c r="S199" s="101">
        <v>4.10147540983607</v>
      </c>
      <c r="T199" s="17" t="s">
        <v>79</v>
      </c>
      <c r="U199" s="105"/>
      <c r="V199" s="105"/>
      <c r="W199" s="105"/>
      <c r="X199" s="105"/>
      <c r="Y199" s="105"/>
      <c r="Z199" s="105"/>
    </row>
    <row r="200" ht="15.75" customHeight="1">
      <c r="A200" s="124" t="s">
        <v>485</v>
      </c>
      <c r="B200" s="17" t="s">
        <v>486</v>
      </c>
      <c r="C200" s="17" t="s">
        <v>47</v>
      </c>
      <c r="D200" s="17" t="s">
        <v>78</v>
      </c>
      <c r="E200" s="17" t="s">
        <v>309</v>
      </c>
      <c r="F200" s="106">
        <v>606.9500000000004</v>
      </c>
      <c r="G200" s="106">
        <v>496.95</v>
      </c>
      <c r="H200" s="17">
        <v>528.0</v>
      </c>
      <c r="I200" s="17">
        <v>305.0</v>
      </c>
      <c r="J200" s="125">
        <v>0.5776515151515151</v>
      </c>
      <c r="K200" s="125">
        <v>0.18123403904769808</v>
      </c>
      <c r="L200" s="101">
        <v>1.49</v>
      </c>
      <c r="M200" s="101">
        <v>0.75</v>
      </c>
      <c r="N200" s="126">
        <v>1050.7200000000007</v>
      </c>
      <c r="O200" s="126">
        <v>396.0</v>
      </c>
      <c r="P200" s="125">
        <v>0.4966442953020134</v>
      </c>
      <c r="Q200" s="17">
        <v>510.0</v>
      </c>
      <c r="R200" s="102">
        <v>1.035294117647059</v>
      </c>
      <c r="S200" s="101">
        <v>1.629344262295082</v>
      </c>
      <c r="T200" s="17" t="s">
        <v>79</v>
      </c>
      <c r="U200" s="105"/>
      <c r="V200" s="105"/>
      <c r="W200" s="105"/>
      <c r="X200" s="105"/>
      <c r="Y200" s="105"/>
      <c r="Z200" s="105"/>
    </row>
    <row r="201" ht="15.75" customHeight="1">
      <c r="A201" s="124" t="s">
        <v>487</v>
      </c>
      <c r="B201" s="17" t="s">
        <v>488</v>
      </c>
      <c r="C201" s="17" t="s">
        <v>47</v>
      </c>
      <c r="D201" s="17" t="s">
        <v>78</v>
      </c>
      <c r="E201" s="17" t="s">
        <v>309</v>
      </c>
      <c r="F201" s="106">
        <v>815.9000000000012</v>
      </c>
      <c r="G201" s="106">
        <v>671.4999999999999</v>
      </c>
      <c r="H201" s="17">
        <v>528.0</v>
      </c>
      <c r="I201" s="17">
        <v>410.0</v>
      </c>
      <c r="J201" s="125">
        <v>0.7765151515151515</v>
      </c>
      <c r="K201" s="125">
        <v>0.17698247334232275</v>
      </c>
      <c r="L201" s="101">
        <v>1.49</v>
      </c>
      <c r="M201" s="101">
        <v>0.75</v>
      </c>
      <c r="N201" s="126">
        <v>1050.7200000000016</v>
      </c>
      <c r="O201" s="126">
        <v>396.0</v>
      </c>
      <c r="P201" s="125">
        <v>0.4966442953020134</v>
      </c>
      <c r="Q201" s="17">
        <v>510.0</v>
      </c>
      <c r="R201" s="102">
        <v>1.035294117647059</v>
      </c>
      <c r="S201" s="101">
        <v>1.6378048780487802</v>
      </c>
      <c r="T201" s="17" t="s">
        <v>79</v>
      </c>
      <c r="U201" s="105"/>
      <c r="V201" s="105"/>
      <c r="W201" s="105"/>
      <c r="X201" s="105"/>
      <c r="Y201" s="105"/>
      <c r="Z201" s="105"/>
    </row>
    <row r="202" ht="15.75" customHeight="1">
      <c r="A202" s="124" t="s">
        <v>489</v>
      </c>
      <c r="B202" s="17" t="s">
        <v>490</v>
      </c>
      <c r="C202" s="17" t="s">
        <v>47</v>
      </c>
      <c r="D202" s="17" t="s">
        <v>78</v>
      </c>
      <c r="E202" s="17" t="s">
        <v>309</v>
      </c>
      <c r="F202" s="106">
        <v>577.1000000000004</v>
      </c>
      <c r="G202" s="106">
        <v>471.1000000000002</v>
      </c>
      <c r="H202" s="17">
        <v>528.0</v>
      </c>
      <c r="I202" s="17">
        <v>290.0</v>
      </c>
      <c r="J202" s="125">
        <v>0.5492424242424242</v>
      </c>
      <c r="K202" s="125">
        <v>0.18367700571824663</v>
      </c>
      <c r="L202" s="101">
        <v>1.49</v>
      </c>
      <c r="M202" s="101">
        <v>0.75</v>
      </c>
      <c r="N202" s="126">
        <v>1050.7200000000007</v>
      </c>
      <c r="O202" s="126">
        <v>396.0</v>
      </c>
      <c r="P202" s="125">
        <v>0.4966442953020134</v>
      </c>
      <c r="Q202" s="17">
        <v>510.0</v>
      </c>
      <c r="R202" s="102">
        <v>1.035294117647059</v>
      </c>
      <c r="S202" s="101">
        <v>1.6244827586206902</v>
      </c>
      <c r="T202" s="17" t="s">
        <v>79</v>
      </c>
      <c r="U202" s="105"/>
      <c r="V202" s="105"/>
      <c r="W202" s="105"/>
      <c r="X202" s="105"/>
      <c r="Y202" s="105"/>
      <c r="Z202" s="105"/>
    </row>
    <row r="203" ht="15.75" customHeight="1">
      <c r="A203" s="124" t="s">
        <v>491</v>
      </c>
      <c r="B203" s="17" t="s">
        <v>492</v>
      </c>
      <c r="C203" s="17" t="s">
        <v>47</v>
      </c>
      <c r="D203" s="17" t="s">
        <v>78</v>
      </c>
      <c r="E203" s="17" t="s">
        <v>309</v>
      </c>
      <c r="F203" s="106">
        <v>766.150000000001</v>
      </c>
      <c r="G203" s="106">
        <v>627.3500000000001</v>
      </c>
      <c r="H203" s="17">
        <v>528.0</v>
      </c>
      <c r="I203" s="17">
        <v>385.0</v>
      </c>
      <c r="J203" s="125">
        <v>0.7291666666666666</v>
      </c>
      <c r="K203" s="125">
        <v>0.1811655681002423</v>
      </c>
      <c r="L203" s="101">
        <v>1.49</v>
      </c>
      <c r="M203" s="101">
        <v>0.75</v>
      </c>
      <c r="N203" s="126">
        <v>1050.7200000000014</v>
      </c>
      <c r="O203" s="126">
        <v>396.0</v>
      </c>
      <c r="P203" s="125">
        <v>0.4966442953020134</v>
      </c>
      <c r="Q203" s="17">
        <v>510.0</v>
      </c>
      <c r="R203" s="102">
        <v>1.035294117647059</v>
      </c>
      <c r="S203" s="101">
        <v>1.6294805194805198</v>
      </c>
      <c r="T203" s="17" t="s">
        <v>79</v>
      </c>
      <c r="U203" s="105"/>
      <c r="V203" s="105"/>
      <c r="W203" s="105"/>
      <c r="X203" s="105"/>
      <c r="Y203" s="105"/>
      <c r="Z203" s="105"/>
    </row>
    <row r="204" ht="15.75" customHeight="1">
      <c r="A204" s="124" t="s">
        <v>493</v>
      </c>
      <c r="B204" s="17" t="s">
        <v>494</v>
      </c>
      <c r="C204" s="17" t="s">
        <v>47</v>
      </c>
      <c r="D204" s="17" t="s">
        <v>78</v>
      </c>
      <c r="E204" s="17" t="s">
        <v>309</v>
      </c>
      <c r="F204" s="106">
        <v>471.6299999999999</v>
      </c>
      <c r="G204" s="106">
        <v>389.63000000000005</v>
      </c>
      <c r="H204" s="17">
        <v>264.0</v>
      </c>
      <c r="I204" s="17">
        <v>237.0</v>
      </c>
      <c r="J204" s="125">
        <v>0.8977272727272727</v>
      </c>
      <c r="K204" s="125">
        <v>0.17386510612132355</v>
      </c>
      <c r="L204" s="101">
        <v>1.69</v>
      </c>
      <c r="M204" s="101">
        <v>0.81</v>
      </c>
      <c r="N204" s="126">
        <v>525.3599999999999</v>
      </c>
      <c r="O204" s="126">
        <v>213.84</v>
      </c>
      <c r="P204" s="125">
        <v>0.5207100591715976</v>
      </c>
      <c r="Q204" s="17">
        <v>276.0</v>
      </c>
      <c r="R204" s="102">
        <v>0.9565217391304348</v>
      </c>
      <c r="S204" s="101">
        <v>1.6440084388185656</v>
      </c>
      <c r="T204" s="17" t="s">
        <v>79</v>
      </c>
      <c r="U204" s="105"/>
      <c r="V204" s="105"/>
      <c r="W204" s="105"/>
      <c r="X204" s="105"/>
      <c r="Y204" s="105"/>
      <c r="Z204" s="105"/>
    </row>
    <row r="205" ht="15.75" customHeight="1">
      <c r="A205" s="124" t="s">
        <v>495</v>
      </c>
      <c r="B205" s="17" t="s">
        <v>496</v>
      </c>
      <c r="C205" s="17" t="s">
        <v>47</v>
      </c>
      <c r="D205" s="17" t="s">
        <v>78</v>
      </c>
      <c r="E205" s="17" t="s">
        <v>309</v>
      </c>
      <c r="F205" s="106">
        <v>453.72</v>
      </c>
      <c r="G205" s="106">
        <v>376.52000000000015</v>
      </c>
      <c r="H205" s="17">
        <v>264.0</v>
      </c>
      <c r="I205" s="17">
        <v>228.0</v>
      </c>
      <c r="J205" s="125">
        <v>0.8636363636363636</v>
      </c>
      <c r="K205" s="125">
        <v>0.17014899056686916</v>
      </c>
      <c r="L205" s="101">
        <v>1.69</v>
      </c>
      <c r="M205" s="101">
        <v>0.81</v>
      </c>
      <c r="N205" s="126">
        <v>525.36</v>
      </c>
      <c r="O205" s="126">
        <v>213.84</v>
      </c>
      <c r="P205" s="125">
        <v>0.5207100591715976</v>
      </c>
      <c r="Q205" s="17">
        <v>276.0</v>
      </c>
      <c r="R205" s="102">
        <v>0.9565217391304348</v>
      </c>
      <c r="S205" s="101">
        <v>1.6514035087719305</v>
      </c>
      <c r="T205" s="17" t="s">
        <v>79</v>
      </c>
      <c r="U205" s="105"/>
      <c r="V205" s="105"/>
      <c r="W205" s="105"/>
      <c r="X205" s="105"/>
      <c r="Y205" s="105"/>
      <c r="Z205" s="105"/>
    </row>
    <row r="206" ht="15.75" customHeight="1">
      <c r="A206" s="124" t="s">
        <v>497</v>
      </c>
      <c r="B206" s="17" t="s">
        <v>490</v>
      </c>
      <c r="C206" s="17" t="s">
        <v>47</v>
      </c>
      <c r="D206" s="17" t="s">
        <v>78</v>
      </c>
      <c r="E206" s="17" t="s">
        <v>309</v>
      </c>
      <c r="F206" s="106">
        <v>429.8399999999999</v>
      </c>
      <c r="G206" s="106">
        <v>352.64000000000004</v>
      </c>
      <c r="H206" s="17">
        <v>264.0</v>
      </c>
      <c r="I206" s="17">
        <v>216.0</v>
      </c>
      <c r="J206" s="125">
        <v>0.8181818181818182</v>
      </c>
      <c r="K206" s="125">
        <v>0.17960171226502863</v>
      </c>
      <c r="L206" s="101">
        <v>1.69</v>
      </c>
      <c r="M206" s="101">
        <v>0.81</v>
      </c>
      <c r="N206" s="126">
        <v>525.3599999999999</v>
      </c>
      <c r="O206" s="126">
        <v>213.84</v>
      </c>
      <c r="P206" s="125">
        <v>0.5207100591715976</v>
      </c>
      <c r="Q206" s="17">
        <v>276.0</v>
      </c>
      <c r="R206" s="102">
        <v>0.9565217391304348</v>
      </c>
      <c r="S206" s="101">
        <v>1.6325925925925928</v>
      </c>
      <c r="T206" s="17" t="s">
        <v>79</v>
      </c>
      <c r="U206" s="105"/>
      <c r="V206" s="105"/>
      <c r="W206" s="105"/>
      <c r="X206" s="105"/>
      <c r="Y206" s="105"/>
      <c r="Z206" s="105"/>
    </row>
    <row r="207" ht="15.75" customHeight="1">
      <c r="A207" s="124" t="s">
        <v>498</v>
      </c>
      <c r="B207" s="17" t="s">
        <v>499</v>
      </c>
      <c r="C207" s="17" t="s">
        <v>47</v>
      </c>
      <c r="D207" s="17" t="s">
        <v>78</v>
      </c>
      <c r="E207" s="17" t="s">
        <v>309</v>
      </c>
      <c r="F207" s="106">
        <v>489.53999999999996</v>
      </c>
      <c r="G207" s="106">
        <v>404.3400000000001</v>
      </c>
      <c r="H207" s="17">
        <v>264.0</v>
      </c>
      <c r="I207" s="17">
        <v>246.0</v>
      </c>
      <c r="J207" s="125">
        <v>0.9318181818181818</v>
      </c>
      <c r="K207" s="125">
        <v>0.1740409363892631</v>
      </c>
      <c r="L207" s="101">
        <v>1.69</v>
      </c>
      <c r="M207" s="101">
        <v>0.81</v>
      </c>
      <c r="N207" s="126">
        <v>525.3599999999999</v>
      </c>
      <c r="O207" s="126">
        <v>213.84</v>
      </c>
      <c r="P207" s="125">
        <v>0.5207100591715976</v>
      </c>
      <c r="Q207" s="17">
        <v>276.0</v>
      </c>
      <c r="R207" s="102">
        <v>0.9565217391304348</v>
      </c>
      <c r="S207" s="101">
        <v>1.6436585365853662</v>
      </c>
      <c r="T207" s="17" t="s">
        <v>79</v>
      </c>
      <c r="U207" s="105"/>
      <c r="V207" s="105"/>
      <c r="W207" s="105"/>
      <c r="X207" s="105"/>
      <c r="Y207" s="105"/>
      <c r="Z207" s="105"/>
    </row>
    <row r="208" ht="15.75" customHeight="1">
      <c r="A208" s="124" t="s">
        <v>500</v>
      </c>
      <c r="B208" s="17" t="s">
        <v>501</v>
      </c>
      <c r="C208" s="17" t="s">
        <v>47</v>
      </c>
      <c r="D208" s="17" t="s">
        <v>145</v>
      </c>
      <c r="E208" s="17" t="s">
        <v>309</v>
      </c>
      <c r="F208" s="106">
        <v>8627.679999999997</v>
      </c>
      <c r="G208" s="106">
        <v>7074.879999999998</v>
      </c>
      <c r="H208" s="17">
        <v>2844.0</v>
      </c>
      <c r="I208" s="17">
        <v>1442.0</v>
      </c>
      <c r="J208" s="125">
        <v>0.5070323488045007</v>
      </c>
      <c r="K208" s="125">
        <v>0.17997885874302233</v>
      </c>
      <c r="L208" s="101">
        <v>4.99</v>
      </c>
      <c r="M208" s="101">
        <v>2.37</v>
      </c>
      <c r="N208" s="126">
        <v>17016.03461858529</v>
      </c>
      <c r="O208" s="126">
        <v>6740.280000000001</v>
      </c>
      <c r="P208" s="125">
        <v>0.5250501002004008</v>
      </c>
      <c r="Q208" s="17">
        <v>2808.0</v>
      </c>
      <c r="R208" s="102">
        <v>1.0128205128205128</v>
      </c>
      <c r="S208" s="101">
        <v>4.906296809986129</v>
      </c>
      <c r="T208" s="17" t="s">
        <v>127</v>
      </c>
      <c r="U208" s="105"/>
      <c r="V208" s="105"/>
      <c r="W208" s="105"/>
      <c r="X208" s="105"/>
      <c r="Y208" s="105"/>
      <c r="Z208" s="105"/>
    </row>
    <row r="209" ht="15.75" customHeight="1">
      <c r="A209" s="124" t="s">
        <v>502</v>
      </c>
      <c r="B209" s="17" t="s">
        <v>503</v>
      </c>
      <c r="C209" s="17" t="s">
        <v>47</v>
      </c>
      <c r="D209" s="17" t="s">
        <v>73</v>
      </c>
      <c r="E209" s="17" t="s">
        <v>309</v>
      </c>
      <c r="F209" s="106">
        <v>514.4699999999999</v>
      </c>
      <c r="G209" s="106">
        <v>420.47</v>
      </c>
      <c r="H209" s="17">
        <v>480.0</v>
      </c>
      <c r="I209" s="17">
        <v>53.0</v>
      </c>
      <c r="J209" s="125">
        <v>0.11041666666666666</v>
      </c>
      <c r="K209" s="125">
        <v>0.18271230586817477</v>
      </c>
      <c r="L209" s="101">
        <v>6.99</v>
      </c>
      <c r="M209" s="101">
        <v>3.86</v>
      </c>
      <c r="N209" s="126">
        <v>4659.350943396225</v>
      </c>
      <c r="O209" s="126">
        <v>1852.8</v>
      </c>
      <c r="P209" s="125">
        <v>0.4477825464949929</v>
      </c>
      <c r="Q209" s="17">
        <v>468.0</v>
      </c>
      <c r="R209" s="102">
        <v>1.0256410256410255</v>
      </c>
      <c r="S209" s="101">
        <v>7.933396226415095</v>
      </c>
      <c r="T209" s="17" t="s">
        <v>75</v>
      </c>
      <c r="U209" s="105"/>
      <c r="V209" s="105"/>
      <c r="W209" s="105"/>
      <c r="X209" s="105"/>
      <c r="Y209" s="105"/>
      <c r="Z209" s="105"/>
    </row>
    <row r="210" ht="15.75" customHeight="1">
      <c r="A210" s="124" t="s">
        <v>504</v>
      </c>
      <c r="B210" s="17" t="s">
        <v>505</v>
      </c>
      <c r="C210" s="17" t="s">
        <v>47</v>
      </c>
      <c r="D210" s="17" t="s">
        <v>73</v>
      </c>
      <c r="E210" s="17" t="s">
        <v>309</v>
      </c>
      <c r="F210" s="106">
        <v>20.97</v>
      </c>
      <c r="G210" s="106">
        <v>20.97</v>
      </c>
      <c r="H210" s="17">
        <v>0.0</v>
      </c>
      <c r="I210" s="17">
        <v>3.0</v>
      </c>
      <c r="J210" s="125" t="s">
        <v>322</v>
      </c>
      <c r="K210" s="125">
        <v>0.0</v>
      </c>
      <c r="L210" s="101">
        <v>6.99</v>
      </c>
      <c r="M210" s="101">
        <v>3.86</v>
      </c>
      <c r="N210" s="126">
        <v>0.0</v>
      </c>
      <c r="O210" s="126">
        <v>0.0</v>
      </c>
      <c r="P210" s="125">
        <v>0.4477825464949929</v>
      </c>
      <c r="Q210" s="17">
        <v>0.0</v>
      </c>
      <c r="R210" s="102" t="s">
        <v>322</v>
      </c>
      <c r="S210" s="101">
        <v>6.989999999999999</v>
      </c>
      <c r="T210" s="17" t="s">
        <v>75</v>
      </c>
      <c r="U210" s="105"/>
      <c r="V210" s="105"/>
      <c r="W210" s="105"/>
      <c r="X210" s="105"/>
      <c r="Y210" s="105"/>
      <c r="Z210" s="105"/>
    </row>
    <row r="211" ht="15.75" customHeight="1">
      <c r="A211" s="124" t="s">
        <v>506</v>
      </c>
      <c r="B211" s="17" t="s">
        <v>507</v>
      </c>
      <c r="C211" s="17" t="s">
        <v>47</v>
      </c>
      <c r="D211" s="17" t="s">
        <v>145</v>
      </c>
      <c r="E211" s="17" t="s">
        <v>309</v>
      </c>
      <c r="F211" s="106">
        <v>599.1999999999999</v>
      </c>
      <c r="G211" s="106">
        <v>492.7</v>
      </c>
      <c r="H211" s="17">
        <v>120.0</v>
      </c>
      <c r="I211" s="17">
        <v>80.0</v>
      </c>
      <c r="J211" s="125">
        <v>0.6666666666666666</v>
      </c>
      <c r="K211" s="125">
        <v>0.17773698264352467</v>
      </c>
      <c r="L211" s="101">
        <v>5.99</v>
      </c>
      <c r="M211" s="101">
        <v>2.9</v>
      </c>
      <c r="N211" s="126">
        <v>898.8</v>
      </c>
      <c r="O211" s="126">
        <v>348.0</v>
      </c>
      <c r="P211" s="125">
        <v>0.5158597662771286</v>
      </c>
      <c r="Q211" s="17">
        <v>120.0</v>
      </c>
      <c r="R211" s="102">
        <v>1.0</v>
      </c>
      <c r="S211" s="101">
        <v>6.1587499999999995</v>
      </c>
      <c r="T211" s="17" t="s">
        <v>127</v>
      </c>
      <c r="U211" s="105"/>
      <c r="V211" s="105"/>
      <c r="W211" s="105"/>
      <c r="X211" s="105"/>
      <c r="Y211" s="105"/>
      <c r="Z211" s="105"/>
    </row>
    <row r="212" ht="15.75" customHeight="1">
      <c r="A212" s="124" t="s">
        <v>508</v>
      </c>
      <c r="B212" s="17" t="s">
        <v>509</v>
      </c>
      <c r="C212" s="17" t="s">
        <v>51</v>
      </c>
      <c r="D212" s="17" t="s">
        <v>116</v>
      </c>
      <c r="E212" s="17" t="s">
        <v>309</v>
      </c>
      <c r="F212" s="106">
        <v>0.0</v>
      </c>
      <c r="G212" s="106">
        <v>0.0</v>
      </c>
      <c r="H212" s="17">
        <v>0.0</v>
      </c>
      <c r="I212" s="17">
        <v>0.0</v>
      </c>
      <c r="J212" s="125" t="s">
        <v>322</v>
      </c>
      <c r="K212" s="125" t="s">
        <v>322</v>
      </c>
      <c r="L212" s="101">
        <v>8.99</v>
      </c>
      <c r="M212" s="101">
        <v>4.71</v>
      </c>
      <c r="N212" s="126" t="s">
        <v>322</v>
      </c>
      <c r="O212" s="126">
        <v>0.0</v>
      </c>
      <c r="P212" s="125">
        <v>0.4760845383759733</v>
      </c>
      <c r="Q212" s="17">
        <v>0.0</v>
      </c>
      <c r="R212" s="102" t="s">
        <v>322</v>
      </c>
      <c r="S212" s="101" t="s">
        <v>322</v>
      </c>
      <c r="T212" s="17" t="s">
        <v>117</v>
      </c>
      <c r="U212" s="105"/>
      <c r="V212" s="105"/>
      <c r="W212" s="105"/>
      <c r="X212" s="105"/>
      <c r="Y212" s="105"/>
      <c r="Z212" s="105"/>
    </row>
    <row r="213" ht="15.75" customHeight="1">
      <c r="A213" s="124" t="s">
        <v>510</v>
      </c>
      <c r="B213" s="17" t="s">
        <v>511</v>
      </c>
      <c r="C213" s="17" t="s">
        <v>51</v>
      </c>
      <c r="D213" s="17" t="s">
        <v>116</v>
      </c>
      <c r="E213" s="17" t="s">
        <v>309</v>
      </c>
      <c r="F213" s="106">
        <v>262.12</v>
      </c>
      <c r="G213" s="106">
        <v>220.11999999999998</v>
      </c>
      <c r="H213" s="17">
        <v>0.0</v>
      </c>
      <c r="I213" s="17">
        <v>38.0</v>
      </c>
      <c r="J213" s="125" t="s">
        <v>322</v>
      </c>
      <c r="K213" s="125">
        <v>0.16023195482984898</v>
      </c>
      <c r="L213" s="101">
        <v>6.99</v>
      </c>
      <c r="M213" s="101">
        <v>3.52</v>
      </c>
      <c r="N213" s="126">
        <v>0.0</v>
      </c>
      <c r="O213" s="126">
        <v>0.0</v>
      </c>
      <c r="P213" s="125">
        <v>0.49642346208869814</v>
      </c>
      <c r="Q213" s="17">
        <v>0.0</v>
      </c>
      <c r="R213" s="102" t="s">
        <v>322</v>
      </c>
      <c r="S213" s="101">
        <v>5.7926315789473675</v>
      </c>
      <c r="T213" s="17" t="s">
        <v>512</v>
      </c>
      <c r="U213" s="105"/>
      <c r="V213" s="105"/>
      <c r="W213" s="105"/>
      <c r="X213" s="105"/>
      <c r="Y213" s="105"/>
      <c r="Z213" s="105"/>
    </row>
    <row r="214" ht="15.75" customHeight="1">
      <c r="A214" s="124" t="s">
        <v>513</v>
      </c>
      <c r="B214" s="17" t="s">
        <v>514</v>
      </c>
      <c r="C214" s="17" t="s">
        <v>51</v>
      </c>
      <c r="D214" s="17" t="s">
        <v>515</v>
      </c>
      <c r="E214" s="17" t="s">
        <v>309</v>
      </c>
      <c r="F214" s="106">
        <v>0.0</v>
      </c>
      <c r="G214" s="106">
        <v>0.0</v>
      </c>
      <c r="H214" s="17">
        <v>0.0</v>
      </c>
      <c r="I214" s="17">
        <v>0.0</v>
      </c>
      <c r="J214" s="125" t="s">
        <v>322</v>
      </c>
      <c r="K214" s="125" t="s">
        <v>322</v>
      </c>
      <c r="L214" s="101">
        <v>7.99</v>
      </c>
      <c r="M214" s="101">
        <v>3.95</v>
      </c>
      <c r="N214" s="126" t="s">
        <v>322</v>
      </c>
      <c r="O214" s="126">
        <v>0.0</v>
      </c>
      <c r="P214" s="125">
        <v>0.5056320400500626</v>
      </c>
      <c r="Q214" s="17">
        <v>0.0</v>
      </c>
      <c r="R214" s="102" t="s">
        <v>322</v>
      </c>
      <c r="S214" s="101" t="s">
        <v>322</v>
      </c>
      <c r="T214" s="17" t="s">
        <v>117</v>
      </c>
      <c r="U214" s="105"/>
      <c r="V214" s="105"/>
      <c r="W214" s="105"/>
      <c r="X214" s="105"/>
      <c r="Y214" s="105"/>
      <c r="Z214" s="105"/>
    </row>
    <row r="215" ht="15.75" customHeight="1">
      <c r="A215" s="124" t="s">
        <v>516</v>
      </c>
      <c r="B215" s="17" t="s">
        <v>517</v>
      </c>
      <c r="C215" s="17" t="s">
        <v>51</v>
      </c>
      <c r="D215" s="17" t="s">
        <v>515</v>
      </c>
      <c r="E215" s="17" t="s">
        <v>309</v>
      </c>
      <c r="F215" s="106">
        <v>311.61</v>
      </c>
      <c r="G215" s="106">
        <v>311.61</v>
      </c>
      <c r="H215" s="17">
        <v>0.0</v>
      </c>
      <c r="I215" s="17">
        <v>39.0</v>
      </c>
      <c r="J215" s="125" t="s">
        <v>322</v>
      </c>
      <c r="K215" s="125">
        <v>0.0</v>
      </c>
      <c r="L215" s="101">
        <v>7.99</v>
      </c>
      <c r="M215" s="101">
        <v>3.95</v>
      </c>
      <c r="N215" s="126">
        <v>0.0</v>
      </c>
      <c r="O215" s="126">
        <v>0.0</v>
      </c>
      <c r="P215" s="125">
        <v>0.5056320400500626</v>
      </c>
      <c r="Q215" s="17">
        <v>0.0</v>
      </c>
      <c r="R215" s="102" t="s">
        <v>322</v>
      </c>
      <c r="S215" s="101">
        <v>7.99</v>
      </c>
      <c r="T215" s="17" t="s">
        <v>117</v>
      </c>
      <c r="U215" s="105"/>
      <c r="V215" s="105"/>
      <c r="W215" s="105"/>
      <c r="X215" s="105"/>
      <c r="Y215" s="105"/>
      <c r="Z215" s="105"/>
    </row>
    <row r="216" ht="15.75" customHeight="1">
      <c r="A216" s="124" t="s">
        <v>518</v>
      </c>
      <c r="B216" s="17" t="s">
        <v>519</v>
      </c>
      <c r="C216" s="17" t="s">
        <v>49</v>
      </c>
      <c r="D216" s="17" t="s">
        <v>112</v>
      </c>
      <c r="E216" s="17" t="s">
        <v>309</v>
      </c>
      <c r="F216" s="106">
        <v>64.87</v>
      </c>
      <c r="G216" s="106">
        <v>64.87</v>
      </c>
      <c r="H216" s="17">
        <v>0.0</v>
      </c>
      <c r="I216" s="17">
        <v>13.0</v>
      </c>
      <c r="J216" s="125" t="s">
        <v>322</v>
      </c>
      <c r="K216" s="125">
        <v>0.0</v>
      </c>
      <c r="L216" s="101">
        <v>4.99</v>
      </c>
      <c r="M216" s="101">
        <v>2.4</v>
      </c>
      <c r="N216" s="126">
        <v>0.0</v>
      </c>
      <c r="O216" s="126">
        <v>0.0</v>
      </c>
      <c r="P216" s="125">
        <v>0.5190380761523047</v>
      </c>
      <c r="Q216" s="17">
        <v>0.0</v>
      </c>
      <c r="R216" s="102" t="s">
        <v>322</v>
      </c>
      <c r="S216" s="101">
        <v>4.99</v>
      </c>
      <c r="T216" s="17" t="s">
        <v>350</v>
      </c>
      <c r="U216" s="105"/>
      <c r="V216" s="105"/>
      <c r="W216" s="105"/>
      <c r="X216" s="105"/>
      <c r="Y216" s="105"/>
      <c r="Z216" s="105"/>
    </row>
    <row r="217" ht="15.75" customHeight="1">
      <c r="A217" s="124" t="s">
        <v>520</v>
      </c>
      <c r="B217" s="17" t="s">
        <v>521</v>
      </c>
      <c r="C217" s="17" t="s">
        <v>49</v>
      </c>
      <c r="D217" s="17" t="s">
        <v>112</v>
      </c>
      <c r="E217" s="17" t="s">
        <v>309</v>
      </c>
      <c r="F217" s="106">
        <v>0.0</v>
      </c>
      <c r="G217" s="106">
        <v>0.0</v>
      </c>
      <c r="H217" s="17">
        <v>0.0</v>
      </c>
      <c r="I217" s="17">
        <v>0.0</v>
      </c>
      <c r="J217" s="125" t="s">
        <v>322</v>
      </c>
      <c r="K217" s="125" t="s">
        <v>322</v>
      </c>
      <c r="L217" s="101">
        <v>7.49</v>
      </c>
      <c r="M217" s="101">
        <v>3.53</v>
      </c>
      <c r="N217" s="126" t="s">
        <v>322</v>
      </c>
      <c r="O217" s="126">
        <v>0.0</v>
      </c>
      <c r="P217" s="125">
        <v>0.5287049399198932</v>
      </c>
      <c r="Q217" s="17">
        <v>0.0</v>
      </c>
      <c r="R217" s="102" t="s">
        <v>322</v>
      </c>
      <c r="S217" s="101" t="s">
        <v>322</v>
      </c>
      <c r="T217" s="17" t="s">
        <v>350</v>
      </c>
      <c r="U217" s="105"/>
      <c r="V217" s="105"/>
      <c r="W217" s="105"/>
      <c r="X217" s="105"/>
      <c r="Y217" s="105"/>
      <c r="Z217" s="105"/>
    </row>
    <row r="218" ht="15.75" customHeight="1">
      <c r="A218" s="124" t="s">
        <v>522</v>
      </c>
      <c r="B218" s="17" t="s">
        <v>523</v>
      </c>
      <c r="C218" s="17" t="s">
        <v>49</v>
      </c>
      <c r="D218" s="17" t="s">
        <v>360</v>
      </c>
      <c r="E218" s="17" t="s">
        <v>309</v>
      </c>
      <c r="F218" s="106">
        <v>4267.25</v>
      </c>
      <c r="G218" s="106">
        <v>3445.65</v>
      </c>
      <c r="H218" s="17">
        <v>7704.0</v>
      </c>
      <c r="I218" s="17">
        <v>2145.0</v>
      </c>
      <c r="J218" s="125">
        <v>0.27842679127725856</v>
      </c>
      <c r="K218" s="125">
        <v>0.19253617669459255</v>
      </c>
      <c r="L218" s="101">
        <v>2.49</v>
      </c>
      <c r="M218" s="101">
        <v>1.17</v>
      </c>
      <c r="N218" s="126">
        <v>15326.29090909091</v>
      </c>
      <c r="O218" s="126">
        <v>9013.68</v>
      </c>
      <c r="P218" s="125">
        <v>0.5301204819277109</v>
      </c>
      <c r="Q218" s="17">
        <v>7680.0</v>
      </c>
      <c r="R218" s="102">
        <v>1.003125</v>
      </c>
      <c r="S218" s="101">
        <v>1.6063636363636364</v>
      </c>
      <c r="T218" s="17" t="s">
        <v>350</v>
      </c>
      <c r="U218" s="105"/>
      <c r="V218" s="105"/>
      <c r="W218" s="105"/>
      <c r="X218" s="105"/>
      <c r="Y218" s="105"/>
      <c r="Z218" s="105"/>
    </row>
    <row r="219" ht="15.75" customHeight="1">
      <c r="A219" s="124" t="s">
        <v>524</v>
      </c>
      <c r="B219" s="17" t="s">
        <v>525</v>
      </c>
      <c r="C219" s="17" t="s">
        <v>51</v>
      </c>
      <c r="D219" s="17" t="s">
        <v>515</v>
      </c>
      <c r="E219" s="17" t="s">
        <v>309</v>
      </c>
      <c r="F219" s="106">
        <v>6137.699999999999</v>
      </c>
      <c r="G219" s="106">
        <v>5047.499999999998</v>
      </c>
      <c r="H219" s="17">
        <v>2424.0</v>
      </c>
      <c r="I219" s="17">
        <v>1230.0</v>
      </c>
      <c r="J219" s="125">
        <v>0.5074257425742574</v>
      </c>
      <c r="K219" s="125">
        <v>0.17762353976245193</v>
      </c>
      <c r="L219" s="101">
        <v>3.99</v>
      </c>
      <c r="M219" s="101">
        <v>2.01</v>
      </c>
      <c r="N219" s="126">
        <v>12095.759999999998</v>
      </c>
      <c r="O219" s="126">
        <v>4872.24</v>
      </c>
      <c r="P219" s="125">
        <v>0.4962406015037595</v>
      </c>
      <c r="Q219" s="17">
        <v>2400.0</v>
      </c>
      <c r="R219" s="102">
        <v>1.01</v>
      </c>
      <c r="S219" s="101">
        <v>4.103658536585364</v>
      </c>
      <c r="T219" s="17" t="s">
        <v>512</v>
      </c>
      <c r="U219" s="105"/>
      <c r="V219" s="105"/>
      <c r="W219" s="105"/>
      <c r="X219" s="105"/>
      <c r="Y219" s="105"/>
      <c r="Z219" s="105"/>
    </row>
    <row r="220" ht="15.75" customHeight="1">
      <c r="A220" s="124" t="s">
        <v>526</v>
      </c>
      <c r="B220" s="17" t="s">
        <v>527</v>
      </c>
      <c r="C220" s="17" t="s">
        <v>51</v>
      </c>
      <c r="D220" s="17" t="s">
        <v>515</v>
      </c>
      <c r="E220" s="17" t="s">
        <v>309</v>
      </c>
      <c r="F220" s="106">
        <v>4886.0999999999985</v>
      </c>
      <c r="G220" s="106">
        <v>3995.100000000001</v>
      </c>
      <c r="H220" s="17">
        <v>2232.0</v>
      </c>
      <c r="I220" s="17">
        <v>890.0</v>
      </c>
      <c r="J220" s="125">
        <v>0.39874551971326166</v>
      </c>
      <c r="K220" s="125">
        <v>0.18235402468226147</v>
      </c>
      <c r="L220" s="101">
        <v>4.49</v>
      </c>
      <c r="M220" s="101">
        <v>2.22</v>
      </c>
      <c r="N220" s="126">
        <v>12253.679999999997</v>
      </c>
      <c r="O220" s="126">
        <v>4955.040000000001</v>
      </c>
      <c r="P220" s="125">
        <v>0.5055679287305123</v>
      </c>
      <c r="Q220" s="17">
        <v>2256.0</v>
      </c>
      <c r="R220" s="102">
        <v>0.9893617021276596</v>
      </c>
      <c r="S220" s="101">
        <v>4.488876404494383</v>
      </c>
      <c r="T220" s="17" t="s">
        <v>512</v>
      </c>
      <c r="U220" s="105"/>
      <c r="V220" s="105"/>
      <c r="W220" s="105"/>
      <c r="X220" s="105"/>
      <c r="Y220" s="105"/>
      <c r="Z220" s="105"/>
    </row>
    <row r="221" ht="15.75" customHeight="1">
      <c r="A221" s="124" t="s">
        <v>528</v>
      </c>
      <c r="B221" s="17" t="s">
        <v>529</v>
      </c>
      <c r="C221" s="17" t="s">
        <v>51</v>
      </c>
      <c r="D221" s="17" t="s">
        <v>116</v>
      </c>
      <c r="E221" s="17" t="s">
        <v>309</v>
      </c>
      <c r="F221" s="106">
        <v>9939.779999999997</v>
      </c>
      <c r="G221" s="106">
        <v>8143.579999999998</v>
      </c>
      <c r="H221" s="17">
        <v>2748.0</v>
      </c>
      <c r="I221" s="17">
        <v>1422.0</v>
      </c>
      <c r="J221" s="125">
        <v>0.517467248908297</v>
      </c>
      <c r="K221" s="125">
        <v>0.18070822493053162</v>
      </c>
      <c r="L221" s="101">
        <v>5.99</v>
      </c>
      <c r="M221" s="101">
        <v>2.85</v>
      </c>
      <c r="N221" s="126">
        <v>19208.519999999993</v>
      </c>
      <c r="O221" s="126">
        <v>7831.8</v>
      </c>
      <c r="P221" s="125">
        <v>0.5242070116861436</v>
      </c>
      <c r="Q221" s="17">
        <v>2640.0</v>
      </c>
      <c r="R221" s="102">
        <v>1.040909090909091</v>
      </c>
      <c r="S221" s="101">
        <v>5.726849507735582</v>
      </c>
      <c r="T221" s="17" t="s">
        <v>512</v>
      </c>
      <c r="U221" s="105"/>
      <c r="V221" s="105"/>
      <c r="W221" s="105"/>
      <c r="X221" s="105"/>
      <c r="Y221" s="105"/>
      <c r="Z221" s="105"/>
    </row>
    <row r="222" ht="15.75" customHeight="1">
      <c r="A222" s="124" t="s">
        <v>530</v>
      </c>
      <c r="B222" s="17" t="s">
        <v>531</v>
      </c>
      <c r="C222" s="17" t="s">
        <v>51</v>
      </c>
      <c r="D222" s="17" t="s">
        <v>116</v>
      </c>
      <c r="E222" s="17" t="s">
        <v>309</v>
      </c>
      <c r="F222" s="106">
        <v>55.93</v>
      </c>
      <c r="G222" s="106">
        <v>55.93</v>
      </c>
      <c r="H222" s="17">
        <v>0.0</v>
      </c>
      <c r="I222" s="17">
        <v>7.0</v>
      </c>
      <c r="J222" s="125" t="s">
        <v>322</v>
      </c>
      <c r="K222" s="125">
        <v>0.0</v>
      </c>
      <c r="L222" s="101">
        <v>7.99</v>
      </c>
      <c r="M222" s="101">
        <v>3.95</v>
      </c>
      <c r="N222" s="126">
        <v>0.0</v>
      </c>
      <c r="O222" s="126">
        <v>0.0</v>
      </c>
      <c r="P222" s="125">
        <v>0.5056320400500626</v>
      </c>
      <c r="Q222" s="17">
        <v>0.0</v>
      </c>
      <c r="R222" s="102" t="s">
        <v>322</v>
      </c>
      <c r="S222" s="101">
        <v>7.99</v>
      </c>
      <c r="T222" s="17" t="s">
        <v>117</v>
      </c>
      <c r="U222" s="105"/>
      <c r="V222" s="105"/>
      <c r="W222" s="105"/>
      <c r="X222" s="105"/>
      <c r="Y222" s="105"/>
      <c r="Z222" s="105"/>
    </row>
    <row r="223" ht="15.75" customHeight="1">
      <c r="A223" s="124" t="s">
        <v>532</v>
      </c>
      <c r="B223" s="17" t="s">
        <v>533</v>
      </c>
      <c r="C223" s="17" t="s">
        <v>51</v>
      </c>
      <c r="D223" s="17" t="s">
        <v>534</v>
      </c>
      <c r="E223" s="17" t="s">
        <v>309</v>
      </c>
      <c r="F223" s="106">
        <v>6.99</v>
      </c>
      <c r="G223" s="106">
        <v>6.99</v>
      </c>
      <c r="H223" s="17">
        <v>0.0</v>
      </c>
      <c r="I223" s="17">
        <v>1.0</v>
      </c>
      <c r="J223" s="125" t="s">
        <v>322</v>
      </c>
      <c r="K223" s="125">
        <v>0.0</v>
      </c>
      <c r="L223" s="101">
        <v>6.99</v>
      </c>
      <c r="M223" s="101">
        <v>3.59</v>
      </c>
      <c r="N223" s="126">
        <v>0.0</v>
      </c>
      <c r="O223" s="126">
        <v>0.0</v>
      </c>
      <c r="P223" s="125">
        <v>0.486409155937053</v>
      </c>
      <c r="Q223" s="17">
        <v>0.0</v>
      </c>
      <c r="R223" s="102" t="s">
        <v>322</v>
      </c>
      <c r="S223" s="101">
        <v>6.99</v>
      </c>
      <c r="T223" s="17" t="s">
        <v>512</v>
      </c>
      <c r="U223" s="105"/>
      <c r="V223" s="105"/>
      <c r="W223" s="105"/>
      <c r="X223" s="105"/>
      <c r="Y223" s="105"/>
      <c r="Z223" s="105"/>
    </row>
    <row r="224" ht="15.75" customHeight="1">
      <c r="A224" s="124" t="s">
        <v>535</v>
      </c>
      <c r="B224" s="17" t="s">
        <v>536</v>
      </c>
      <c r="C224" s="17" t="s">
        <v>51</v>
      </c>
      <c r="D224" s="17" t="s">
        <v>360</v>
      </c>
      <c r="E224" s="17" t="s">
        <v>309</v>
      </c>
      <c r="F224" s="106">
        <v>0.0</v>
      </c>
      <c r="G224" s="106">
        <v>0.0</v>
      </c>
      <c r="H224" s="17">
        <v>0.0</v>
      </c>
      <c r="I224" s="17">
        <v>0.0</v>
      </c>
      <c r="J224" s="125" t="s">
        <v>322</v>
      </c>
      <c r="K224" s="125" t="s">
        <v>322</v>
      </c>
      <c r="L224" s="101">
        <v>7.99</v>
      </c>
      <c r="M224" s="101">
        <v>4.03</v>
      </c>
      <c r="N224" s="126" t="s">
        <v>322</v>
      </c>
      <c r="O224" s="126">
        <v>0.0</v>
      </c>
      <c r="P224" s="125">
        <v>0.4956195244055069</v>
      </c>
      <c r="Q224" s="17">
        <v>0.0</v>
      </c>
      <c r="R224" s="102" t="s">
        <v>322</v>
      </c>
      <c r="S224" s="101" t="s">
        <v>322</v>
      </c>
      <c r="T224" s="17" t="s">
        <v>117</v>
      </c>
      <c r="U224" s="105"/>
      <c r="V224" s="105"/>
      <c r="W224" s="105"/>
      <c r="X224" s="105"/>
      <c r="Y224" s="105"/>
      <c r="Z224" s="105"/>
    </row>
    <row r="225" ht="15.75" customHeight="1">
      <c r="A225" s="124" t="s">
        <v>537</v>
      </c>
      <c r="B225" s="17" t="s">
        <v>538</v>
      </c>
      <c r="C225" s="17" t="s">
        <v>51</v>
      </c>
      <c r="D225" s="17" t="s">
        <v>116</v>
      </c>
      <c r="E225" s="17" t="s">
        <v>309</v>
      </c>
      <c r="F225" s="106">
        <v>0.0</v>
      </c>
      <c r="G225" s="106">
        <v>0.0</v>
      </c>
      <c r="H225" s="17">
        <v>0.0</v>
      </c>
      <c r="I225" s="17">
        <v>0.0</v>
      </c>
      <c r="J225" s="125" t="s">
        <v>322</v>
      </c>
      <c r="K225" s="125" t="s">
        <v>322</v>
      </c>
      <c r="L225" s="101">
        <v>12.99</v>
      </c>
      <c r="M225" s="101">
        <v>6.81</v>
      </c>
      <c r="N225" s="126" t="s">
        <v>322</v>
      </c>
      <c r="O225" s="126">
        <v>0.0</v>
      </c>
      <c r="P225" s="125">
        <v>0.4757505773672056</v>
      </c>
      <c r="Q225" s="17">
        <v>0.0</v>
      </c>
      <c r="R225" s="102" t="s">
        <v>322</v>
      </c>
      <c r="S225" s="101" t="s">
        <v>322</v>
      </c>
      <c r="T225" s="17" t="s">
        <v>117</v>
      </c>
      <c r="U225" s="105"/>
      <c r="V225" s="105"/>
      <c r="W225" s="105"/>
      <c r="X225" s="105"/>
      <c r="Y225" s="105"/>
      <c r="Z225" s="105"/>
    </row>
    <row r="226" ht="15.75" customHeight="1">
      <c r="A226" s="124" t="s">
        <v>539</v>
      </c>
      <c r="B226" s="17" t="s">
        <v>540</v>
      </c>
      <c r="C226" s="17" t="s">
        <v>51</v>
      </c>
      <c r="D226" s="17" t="s">
        <v>116</v>
      </c>
      <c r="E226" s="17" t="s">
        <v>309</v>
      </c>
      <c r="F226" s="106">
        <v>15051.23999999999</v>
      </c>
      <c r="G226" s="106">
        <v>12378.439999999997</v>
      </c>
      <c r="H226" s="17">
        <v>1380.0</v>
      </c>
      <c r="I226" s="17">
        <v>579.0</v>
      </c>
      <c r="J226" s="125">
        <v>0.41956521739130437</v>
      </c>
      <c r="K226" s="125">
        <v>0.17758005320491832</v>
      </c>
      <c r="L226" s="101">
        <v>19.99</v>
      </c>
      <c r="M226" s="101">
        <v>11.08</v>
      </c>
      <c r="N226" s="126">
        <v>35873.421761658006</v>
      </c>
      <c r="O226" s="126">
        <v>15290.4</v>
      </c>
      <c r="P226" s="125">
        <v>0.4457228614307153</v>
      </c>
      <c r="Q226" s="17">
        <v>1356.0</v>
      </c>
      <c r="R226" s="102">
        <v>1.0176991150442478</v>
      </c>
      <c r="S226" s="101">
        <v>21.378998272884278</v>
      </c>
      <c r="T226" s="17" t="s">
        <v>541</v>
      </c>
      <c r="U226" s="105"/>
      <c r="V226" s="105"/>
      <c r="W226" s="105"/>
      <c r="X226" s="105"/>
      <c r="Y226" s="105"/>
      <c r="Z226" s="105"/>
    </row>
    <row r="227" ht="15.75" customHeight="1">
      <c r="A227" s="105" t="s">
        <v>542</v>
      </c>
      <c r="B227" s="17" t="s">
        <v>543</v>
      </c>
      <c r="C227" s="17" t="s">
        <v>50</v>
      </c>
      <c r="D227" s="17" t="s">
        <v>256</v>
      </c>
      <c r="E227" s="17" t="s">
        <v>309</v>
      </c>
      <c r="F227" s="106">
        <v>2732.270000000001</v>
      </c>
      <c r="G227" s="106">
        <v>1762.1300000000003</v>
      </c>
      <c r="H227" s="17">
        <v>9660.0</v>
      </c>
      <c r="I227" s="17">
        <v>1373.0</v>
      </c>
      <c r="J227" s="125">
        <v>0.14213250517598344</v>
      </c>
      <c r="K227" s="125">
        <v>0.35506739817075184</v>
      </c>
      <c r="L227" s="101">
        <v>1.99</v>
      </c>
      <c r="M227" s="101">
        <v>0.75</v>
      </c>
      <c r="N227" s="126">
        <v>19223.400000000005</v>
      </c>
      <c r="O227" s="126">
        <v>7245.0</v>
      </c>
      <c r="P227" s="125">
        <v>0.6231155778894473</v>
      </c>
      <c r="Q227" s="17">
        <v>9608.0</v>
      </c>
      <c r="R227" s="102">
        <v>1.0054121565362197</v>
      </c>
      <c r="S227" s="101">
        <v>1.2834158776402043</v>
      </c>
      <c r="T227" s="17" t="s">
        <v>257</v>
      </c>
      <c r="U227" s="105"/>
      <c r="V227" s="105"/>
      <c r="W227" s="105"/>
      <c r="X227" s="105"/>
      <c r="Y227" s="105"/>
      <c r="Z227" s="105"/>
    </row>
    <row r="228" ht="15.75" customHeight="1">
      <c r="A228" s="105" t="s">
        <v>544</v>
      </c>
      <c r="B228" s="17" t="s">
        <v>545</v>
      </c>
      <c r="C228" s="17" t="s">
        <v>50</v>
      </c>
      <c r="D228" s="17" t="s">
        <v>256</v>
      </c>
      <c r="E228" s="17" t="s">
        <v>309</v>
      </c>
      <c r="F228" s="106">
        <v>2981.019999999999</v>
      </c>
      <c r="G228" s="106">
        <v>1925.0400000000004</v>
      </c>
      <c r="H228" s="17">
        <v>13081.0</v>
      </c>
      <c r="I228" s="17">
        <v>1498.0</v>
      </c>
      <c r="J228" s="125">
        <v>0.11451723874321534</v>
      </c>
      <c r="K228" s="125">
        <v>0.3542344566624843</v>
      </c>
      <c r="L228" s="101">
        <v>1.99</v>
      </c>
      <c r="M228" s="101">
        <v>0.75</v>
      </c>
      <c r="N228" s="126">
        <v>26031.18999999999</v>
      </c>
      <c r="O228" s="126">
        <v>9810.75</v>
      </c>
      <c r="P228" s="125">
        <v>0.6231155778894473</v>
      </c>
      <c r="Q228" s="17">
        <v>13009.0</v>
      </c>
      <c r="R228" s="102">
        <v>1.0055346298716272</v>
      </c>
      <c r="S228" s="101">
        <v>1.2850734312416559</v>
      </c>
      <c r="T228" s="17" t="s">
        <v>257</v>
      </c>
      <c r="U228" s="105"/>
      <c r="V228" s="105"/>
      <c r="W228" s="105"/>
      <c r="X228" s="105"/>
      <c r="Y228" s="105"/>
      <c r="Z228" s="105"/>
    </row>
    <row r="229" ht="15.75" customHeight="1">
      <c r="A229" s="105" t="s">
        <v>546</v>
      </c>
      <c r="B229" s="17" t="s">
        <v>547</v>
      </c>
      <c r="C229" s="17" t="s">
        <v>50</v>
      </c>
      <c r="D229" s="17" t="s">
        <v>256</v>
      </c>
      <c r="E229" s="17" t="s">
        <v>309</v>
      </c>
      <c r="F229" s="106">
        <v>4559.090000000002</v>
      </c>
      <c r="G229" s="106">
        <v>2926.6499999999983</v>
      </c>
      <c r="H229" s="17">
        <v>14472.0</v>
      </c>
      <c r="I229" s="17">
        <v>2291.0</v>
      </c>
      <c r="J229" s="125">
        <v>0.15830569375345493</v>
      </c>
      <c r="K229" s="125">
        <v>0.3580626835618518</v>
      </c>
      <c r="L229" s="101">
        <v>1.99</v>
      </c>
      <c r="M229" s="101">
        <v>0.75</v>
      </c>
      <c r="N229" s="126">
        <v>28799.280000000013</v>
      </c>
      <c r="O229" s="126">
        <v>10854.0</v>
      </c>
      <c r="P229" s="125">
        <v>0.6231155778894473</v>
      </c>
      <c r="Q229" s="17">
        <v>14393.0</v>
      </c>
      <c r="R229" s="102">
        <v>1.0054887792676996</v>
      </c>
      <c r="S229" s="101">
        <v>1.2774552597119155</v>
      </c>
      <c r="T229" s="17" t="s">
        <v>257</v>
      </c>
      <c r="U229" s="105"/>
      <c r="V229" s="105"/>
      <c r="W229" s="105"/>
      <c r="X229" s="105"/>
      <c r="Y229" s="105"/>
      <c r="Z229" s="105"/>
    </row>
    <row r="230" ht="15.75" customHeight="1">
      <c r="A230" s="105" t="s">
        <v>548</v>
      </c>
      <c r="B230" s="17" t="s">
        <v>549</v>
      </c>
      <c r="C230" s="17" t="s">
        <v>50</v>
      </c>
      <c r="D230" s="17" t="s">
        <v>256</v>
      </c>
      <c r="E230" s="17" t="s">
        <v>309</v>
      </c>
      <c r="F230" s="106">
        <v>1406.9300000000017</v>
      </c>
      <c r="G230" s="106">
        <v>900.7700000000002</v>
      </c>
      <c r="H230" s="17">
        <v>7405.0</v>
      </c>
      <c r="I230" s="17">
        <v>707.0</v>
      </c>
      <c r="J230" s="125">
        <v>0.09547602970965564</v>
      </c>
      <c r="K230" s="125">
        <v>0.35976203506926485</v>
      </c>
      <c r="L230" s="101">
        <v>1.99</v>
      </c>
      <c r="M230" s="101">
        <v>0.75</v>
      </c>
      <c r="N230" s="126">
        <v>14735.950000000019</v>
      </c>
      <c r="O230" s="126">
        <v>5553.75</v>
      </c>
      <c r="P230" s="125">
        <v>0.6231155778894473</v>
      </c>
      <c r="Q230" s="17">
        <v>7364.0</v>
      </c>
      <c r="R230" s="102">
        <v>1.0055676262900597</v>
      </c>
      <c r="S230" s="101">
        <v>1.2740735502121643</v>
      </c>
      <c r="T230" s="17" t="s">
        <v>257</v>
      </c>
      <c r="U230" s="105"/>
      <c r="V230" s="105"/>
      <c r="W230" s="105"/>
      <c r="X230" s="105"/>
      <c r="Y230" s="105"/>
      <c r="Z230" s="105"/>
    </row>
    <row r="231" ht="15.75" customHeight="1">
      <c r="A231" s="105" t="s">
        <v>550</v>
      </c>
      <c r="B231" s="17" t="s">
        <v>543</v>
      </c>
      <c r="C231" s="17" t="s">
        <v>50</v>
      </c>
      <c r="D231" s="17" t="s">
        <v>256</v>
      </c>
      <c r="E231" s="17" t="s">
        <v>309</v>
      </c>
      <c r="F231" s="106">
        <v>31.84</v>
      </c>
      <c r="G231" s="106">
        <v>31.84</v>
      </c>
      <c r="H231" s="17">
        <v>0.0</v>
      </c>
      <c r="I231" s="17">
        <v>16.0</v>
      </c>
      <c r="J231" s="125" t="s">
        <v>322</v>
      </c>
      <c r="K231" s="125">
        <v>0.0</v>
      </c>
      <c r="L231" s="101">
        <v>1.99</v>
      </c>
      <c r="M231" s="101">
        <v>0.75</v>
      </c>
      <c r="N231" s="126">
        <v>0.0</v>
      </c>
      <c r="O231" s="126">
        <v>0.0</v>
      </c>
      <c r="P231" s="125">
        <v>0.6231155778894473</v>
      </c>
      <c r="Q231" s="17">
        <v>0.0</v>
      </c>
      <c r="R231" s="102" t="s">
        <v>322</v>
      </c>
      <c r="S231" s="101">
        <v>1.99</v>
      </c>
      <c r="T231" s="17" t="s">
        <v>257</v>
      </c>
      <c r="U231" s="105"/>
      <c r="V231" s="105"/>
      <c r="W231" s="105"/>
      <c r="X231" s="105"/>
      <c r="Y231" s="105"/>
      <c r="Z231" s="105"/>
    </row>
    <row r="232" ht="15.75" customHeight="1">
      <c r="A232" s="105" t="s">
        <v>551</v>
      </c>
      <c r="B232" s="17" t="s">
        <v>545</v>
      </c>
      <c r="C232" s="17" t="s">
        <v>50</v>
      </c>
      <c r="D232" s="17" t="s">
        <v>256</v>
      </c>
      <c r="E232" s="17" t="s">
        <v>309</v>
      </c>
      <c r="F232" s="106">
        <v>11.94</v>
      </c>
      <c r="G232" s="106">
        <v>11.94</v>
      </c>
      <c r="H232" s="17">
        <v>0.0</v>
      </c>
      <c r="I232" s="17">
        <v>6.0</v>
      </c>
      <c r="J232" s="125" t="s">
        <v>322</v>
      </c>
      <c r="K232" s="125">
        <v>0.0</v>
      </c>
      <c r="L232" s="101">
        <v>1.99</v>
      </c>
      <c r="M232" s="101">
        <v>0.75</v>
      </c>
      <c r="N232" s="126">
        <v>0.0</v>
      </c>
      <c r="O232" s="126">
        <v>0.0</v>
      </c>
      <c r="P232" s="125">
        <v>0.6231155778894473</v>
      </c>
      <c r="Q232" s="17">
        <v>0.0</v>
      </c>
      <c r="R232" s="102" t="s">
        <v>322</v>
      </c>
      <c r="S232" s="101">
        <v>1.99</v>
      </c>
      <c r="T232" s="17" t="s">
        <v>257</v>
      </c>
      <c r="U232" s="105"/>
      <c r="V232" s="105"/>
      <c r="W232" s="105"/>
      <c r="X232" s="105"/>
      <c r="Y232" s="105"/>
      <c r="Z232" s="105"/>
    </row>
    <row r="233" ht="15.75" customHeight="1">
      <c r="A233" s="105" t="s">
        <v>552</v>
      </c>
      <c r="B233" s="17" t="s">
        <v>547</v>
      </c>
      <c r="C233" s="17" t="s">
        <v>50</v>
      </c>
      <c r="D233" s="17" t="s">
        <v>256</v>
      </c>
      <c r="E233" s="17" t="s">
        <v>309</v>
      </c>
      <c r="F233" s="106">
        <v>17.91</v>
      </c>
      <c r="G233" s="106">
        <v>17.91</v>
      </c>
      <c r="H233" s="17">
        <v>0.0</v>
      </c>
      <c r="I233" s="17">
        <v>9.0</v>
      </c>
      <c r="J233" s="125" t="s">
        <v>322</v>
      </c>
      <c r="K233" s="125">
        <v>0.0</v>
      </c>
      <c r="L233" s="101">
        <v>1.99</v>
      </c>
      <c r="M233" s="101">
        <v>0.75</v>
      </c>
      <c r="N233" s="126">
        <v>0.0</v>
      </c>
      <c r="O233" s="126">
        <v>0.0</v>
      </c>
      <c r="P233" s="125">
        <v>0.6231155778894473</v>
      </c>
      <c r="Q233" s="17">
        <v>0.0</v>
      </c>
      <c r="R233" s="102" t="s">
        <v>322</v>
      </c>
      <c r="S233" s="101">
        <v>1.99</v>
      </c>
      <c r="T233" s="17" t="s">
        <v>257</v>
      </c>
      <c r="U233" s="105"/>
      <c r="V233" s="105"/>
      <c r="W233" s="105"/>
      <c r="X233" s="105"/>
      <c r="Y233" s="105"/>
      <c r="Z233" s="105"/>
    </row>
    <row r="234" ht="15.75" customHeight="1">
      <c r="A234" s="105" t="s">
        <v>553</v>
      </c>
      <c r="B234" s="17" t="s">
        <v>549</v>
      </c>
      <c r="C234" s="17" t="s">
        <v>50</v>
      </c>
      <c r="D234" s="17" t="s">
        <v>256</v>
      </c>
      <c r="E234" s="17" t="s">
        <v>309</v>
      </c>
      <c r="F234" s="106">
        <v>23.88</v>
      </c>
      <c r="G234" s="106">
        <v>23.88</v>
      </c>
      <c r="H234" s="17">
        <v>0.0</v>
      </c>
      <c r="I234" s="17">
        <v>12.0</v>
      </c>
      <c r="J234" s="125" t="s">
        <v>322</v>
      </c>
      <c r="K234" s="125">
        <v>0.0</v>
      </c>
      <c r="L234" s="101">
        <v>1.99</v>
      </c>
      <c r="M234" s="101">
        <v>0.75</v>
      </c>
      <c r="N234" s="126">
        <v>0.0</v>
      </c>
      <c r="O234" s="126">
        <v>0.0</v>
      </c>
      <c r="P234" s="125">
        <v>0.6231155778894473</v>
      </c>
      <c r="Q234" s="17">
        <v>0.0</v>
      </c>
      <c r="R234" s="102" t="s">
        <v>322</v>
      </c>
      <c r="S234" s="101">
        <v>1.99</v>
      </c>
      <c r="T234" s="17" t="s">
        <v>257</v>
      </c>
      <c r="U234" s="105"/>
      <c r="V234" s="105"/>
      <c r="W234" s="105"/>
      <c r="X234" s="105"/>
      <c r="Y234" s="105"/>
      <c r="Z234" s="105"/>
    </row>
    <row r="235" ht="15.75" customHeight="1">
      <c r="A235" s="105" t="s">
        <v>554</v>
      </c>
      <c r="B235" s="17" t="s">
        <v>555</v>
      </c>
      <c r="C235" s="17" t="s">
        <v>51</v>
      </c>
      <c r="D235" s="17" t="s">
        <v>116</v>
      </c>
      <c r="E235" s="17" t="s">
        <v>309</v>
      </c>
      <c r="F235" s="106">
        <v>0.0</v>
      </c>
      <c r="G235" s="106">
        <v>0.0</v>
      </c>
      <c r="H235" s="17">
        <v>0.0</v>
      </c>
      <c r="I235" s="17">
        <v>0.0</v>
      </c>
      <c r="J235" s="125" t="s">
        <v>322</v>
      </c>
      <c r="K235" s="125" t="s">
        <v>322</v>
      </c>
      <c r="L235" s="101">
        <v>4.49</v>
      </c>
      <c r="M235" s="101">
        <v>2.11</v>
      </c>
      <c r="N235" s="126" t="s">
        <v>322</v>
      </c>
      <c r="O235" s="126">
        <v>0.0</v>
      </c>
      <c r="P235" s="125">
        <v>0.5300668151447662</v>
      </c>
      <c r="Q235" s="17">
        <v>0.0</v>
      </c>
      <c r="R235" s="102" t="s">
        <v>322</v>
      </c>
      <c r="S235" s="101" t="s">
        <v>322</v>
      </c>
      <c r="T235" s="17" t="s">
        <v>512</v>
      </c>
      <c r="U235" s="105"/>
      <c r="V235" s="105"/>
      <c r="W235" s="105"/>
      <c r="X235" s="105"/>
      <c r="Y235" s="105"/>
      <c r="Z235" s="105"/>
    </row>
    <row r="236" ht="15.75" customHeight="1">
      <c r="A236" s="105" t="s">
        <v>556</v>
      </c>
      <c r="B236" s="17" t="s">
        <v>557</v>
      </c>
      <c r="C236" s="17" t="s">
        <v>52</v>
      </c>
      <c r="D236" s="17" t="s">
        <v>558</v>
      </c>
      <c r="E236" s="17" t="s">
        <v>309</v>
      </c>
      <c r="F236" s="106">
        <v>5931.179999999999</v>
      </c>
      <c r="G236" s="106">
        <v>4816.18</v>
      </c>
      <c r="H236" s="17">
        <v>4480.0</v>
      </c>
      <c r="I236" s="17">
        <v>2382.0</v>
      </c>
      <c r="J236" s="125">
        <v>0.5316964285714286</v>
      </c>
      <c r="K236" s="125">
        <v>0.1879895737441789</v>
      </c>
      <c r="L236" s="101">
        <v>1.69</v>
      </c>
      <c r="M236" s="101">
        <v>0.9</v>
      </c>
      <c r="N236" s="126">
        <v>11155.199999999999</v>
      </c>
      <c r="O236" s="126">
        <v>4032.0</v>
      </c>
      <c r="P236" s="125">
        <v>0.4674556213017751</v>
      </c>
      <c r="Q236" s="17">
        <v>4480.0</v>
      </c>
      <c r="R236" s="102">
        <v>1.0</v>
      </c>
      <c r="S236" s="101">
        <v>2.0219059613769943</v>
      </c>
      <c r="T236" s="17" t="s">
        <v>559</v>
      </c>
      <c r="U236" s="105"/>
      <c r="V236" s="105"/>
      <c r="W236" s="105"/>
      <c r="X236" s="105"/>
      <c r="Y236" s="105"/>
      <c r="Z236" s="105"/>
    </row>
    <row r="237" ht="15.75" customHeight="1">
      <c r="A237" s="105" t="s">
        <v>560</v>
      </c>
      <c r="B237" s="17" t="s">
        <v>561</v>
      </c>
      <c r="C237" s="17" t="s">
        <v>47</v>
      </c>
      <c r="D237" s="17" t="s">
        <v>298</v>
      </c>
      <c r="E237" s="17" t="s">
        <v>309</v>
      </c>
      <c r="F237" s="106">
        <v>0.0</v>
      </c>
      <c r="G237" s="106">
        <v>0.0</v>
      </c>
      <c r="H237" s="17">
        <v>0.0</v>
      </c>
      <c r="I237" s="17">
        <v>0.0</v>
      </c>
      <c r="J237" s="125" t="s">
        <v>322</v>
      </c>
      <c r="K237" s="125" t="s">
        <v>322</v>
      </c>
      <c r="L237" s="101">
        <v>2.29</v>
      </c>
      <c r="M237" s="101">
        <v>1.06</v>
      </c>
      <c r="N237" s="126" t="s">
        <v>322</v>
      </c>
      <c r="O237" s="126">
        <v>0.0</v>
      </c>
      <c r="P237" s="125">
        <v>0.537117903930131</v>
      </c>
      <c r="Q237" s="17">
        <v>0.0</v>
      </c>
      <c r="R237" s="102" t="s">
        <v>322</v>
      </c>
      <c r="S237" s="101" t="s">
        <v>322</v>
      </c>
      <c r="T237" s="17" t="s">
        <v>127</v>
      </c>
      <c r="U237" s="105"/>
      <c r="V237" s="105"/>
      <c r="W237" s="105"/>
      <c r="X237" s="105"/>
      <c r="Y237" s="105"/>
      <c r="Z237" s="105"/>
    </row>
    <row r="238" ht="15.75" customHeight="1">
      <c r="A238" s="105" t="s">
        <v>562</v>
      </c>
      <c r="B238" s="17" t="s">
        <v>563</v>
      </c>
      <c r="C238" s="17" t="s">
        <v>47</v>
      </c>
      <c r="D238" s="17" t="s">
        <v>298</v>
      </c>
      <c r="E238" s="17" t="s">
        <v>309</v>
      </c>
      <c r="F238" s="106">
        <v>0.0</v>
      </c>
      <c r="G238" s="106">
        <v>0.0</v>
      </c>
      <c r="H238" s="17">
        <v>0.0</v>
      </c>
      <c r="I238" s="17">
        <v>0.0</v>
      </c>
      <c r="J238" s="125" t="s">
        <v>322</v>
      </c>
      <c r="K238" s="125" t="s">
        <v>322</v>
      </c>
      <c r="L238" s="101">
        <v>2.29</v>
      </c>
      <c r="M238" s="101">
        <v>1.06</v>
      </c>
      <c r="N238" s="126" t="s">
        <v>322</v>
      </c>
      <c r="O238" s="126">
        <v>0.0</v>
      </c>
      <c r="P238" s="125">
        <v>0.537117903930131</v>
      </c>
      <c r="Q238" s="17">
        <v>0.0</v>
      </c>
      <c r="R238" s="102" t="s">
        <v>322</v>
      </c>
      <c r="S238" s="101" t="s">
        <v>322</v>
      </c>
      <c r="T238" s="17" t="s">
        <v>127</v>
      </c>
      <c r="U238" s="105"/>
      <c r="V238" s="105"/>
      <c r="W238" s="105"/>
      <c r="X238" s="105"/>
      <c r="Y238" s="105"/>
      <c r="Z238" s="105"/>
    </row>
    <row r="239" ht="15.75" customHeight="1">
      <c r="A239" s="105" t="s">
        <v>564</v>
      </c>
      <c r="B239" s="17" t="s">
        <v>565</v>
      </c>
      <c r="C239" s="17" t="s">
        <v>47</v>
      </c>
      <c r="D239" s="17" t="s">
        <v>298</v>
      </c>
      <c r="E239" s="17" t="s">
        <v>309</v>
      </c>
      <c r="F239" s="106">
        <v>0.0</v>
      </c>
      <c r="G239" s="106">
        <v>0.0</v>
      </c>
      <c r="H239" s="17">
        <v>0.0</v>
      </c>
      <c r="I239" s="17">
        <v>0.0</v>
      </c>
      <c r="J239" s="125" t="s">
        <v>322</v>
      </c>
      <c r="K239" s="125" t="s">
        <v>322</v>
      </c>
      <c r="L239" s="101">
        <v>2.29</v>
      </c>
      <c r="M239" s="101">
        <v>1.06</v>
      </c>
      <c r="N239" s="126" t="s">
        <v>322</v>
      </c>
      <c r="O239" s="126">
        <v>0.0</v>
      </c>
      <c r="P239" s="125">
        <v>0.537117903930131</v>
      </c>
      <c r="Q239" s="17">
        <v>0.0</v>
      </c>
      <c r="R239" s="102" t="s">
        <v>322</v>
      </c>
      <c r="S239" s="101" t="s">
        <v>322</v>
      </c>
      <c r="T239" s="17" t="s">
        <v>127</v>
      </c>
      <c r="U239" s="105"/>
      <c r="V239" s="105"/>
      <c r="W239" s="105"/>
      <c r="X239" s="105"/>
      <c r="Y239" s="105"/>
      <c r="Z239" s="105"/>
    </row>
    <row r="240" ht="15.75" customHeight="1">
      <c r="A240" s="105" t="s">
        <v>566</v>
      </c>
      <c r="B240" s="17" t="s">
        <v>567</v>
      </c>
      <c r="C240" s="17" t="s">
        <v>47</v>
      </c>
      <c r="D240" s="17" t="s">
        <v>298</v>
      </c>
      <c r="E240" s="17" t="s">
        <v>309</v>
      </c>
      <c r="F240" s="106">
        <v>1895.2500000000018</v>
      </c>
      <c r="G240" s="106">
        <v>1538.4500000000007</v>
      </c>
      <c r="H240" s="17">
        <v>1320.0</v>
      </c>
      <c r="I240" s="17">
        <v>475.0</v>
      </c>
      <c r="J240" s="125">
        <v>0.35984848484848486</v>
      </c>
      <c r="K240" s="125">
        <v>0.18826012399419645</v>
      </c>
      <c r="L240" s="101">
        <v>2.99</v>
      </c>
      <c r="M240" s="101">
        <v>1.4</v>
      </c>
      <c r="N240" s="126">
        <v>5266.800000000005</v>
      </c>
      <c r="O240" s="126">
        <v>1847.9999999999998</v>
      </c>
      <c r="P240" s="125">
        <v>0.5317725752508362</v>
      </c>
      <c r="Q240" s="17">
        <v>1296.0</v>
      </c>
      <c r="R240" s="102">
        <v>1.0185185185185186</v>
      </c>
      <c r="S240" s="101">
        <v>3.2388421052631595</v>
      </c>
      <c r="T240" s="17" t="s">
        <v>75</v>
      </c>
      <c r="U240" s="105"/>
      <c r="V240" s="105"/>
      <c r="W240" s="105"/>
      <c r="X240" s="105"/>
      <c r="Y240" s="105"/>
      <c r="Z240" s="105"/>
    </row>
    <row r="241" ht="15.75" customHeight="1">
      <c r="A241" s="105" t="s">
        <v>568</v>
      </c>
      <c r="B241" s="17" t="s">
        <v>569</v>
      </c>
      <c r="C241" s="17" t="s">
        <v>47</v>
      </c>
      <c r="D241" s="17" t="s">
        <v>298</v>
      </c>
      <c r="E241" s="17" t="s">
        <v>309</v>
      </c>
      <c r="F241" s="106">
        <v>0.0</v>
      </c>
      <c r="G241" s="106">
        <v>0.0</v>
      </c>
      <c r="H241" s="17">
        <v>0.0</v>
      </c>
      <c r="I241" s="17">
        <v>0.0</v>
      </c>
      <c r="J241" s="125" t="s">
        <v>322</v>
      </c>
      <c r="K241" s="125" t="s">
        <v>322</v>
      </c>
      <c r="L241" s="101">
        <v>2.29</v>
      </c>
      <c r="M241" s="101">
        <v>1.06</v>
      </c>
      <c r="N241" s="126" t="s">
        <v>322</v>
      </c>
      <c r="O241" s="126">
        <v>0.0</v>
      </c>
      <c r="P241" s="125">
        <v>0.537117903930131</v>
      </c>
      <c r="Q241" s="17">
        <v>0.0</v>
      </c>
      <c r="R241" s="102" t="s">
        <v>322</v>
      </c>
      <c r="S241" s="101" t="s">
        <v>322</v>
      </c>
      <c r="T241" s="17" t="s">
        <v>127</v>
      </c>
      <c r="U241" s="105"/>
      <c r="V241" s="105"/>
      <c r="W241" s="105"/>
      <c r="X241" s="105"/>
      <c r="Y241" s="105"/>
      <c r="Z241" s="105"/>
    </row>
    <row r="242" ht="15.75" customHeight="1">
      <c r="A242" s="105" t="s">
        <v>570</v>
      </c>
      <c r="B242" s="17" t="s">
        <v>571</v>
      </c>
      <c r="C242" s="17" t="s">
        <v>47</v>
      </c>
      <c r="D242" s="17" t="s">
        <v>298</v>
      </c>
      <c r="E242" s="17" t="s">
        <v>309</v>
      </c>
      <c r="F242" s="106">
        <v>0.0</v>
      </c>
      <c r="G242" s="106">
        <v>0.0</v>
      </c>
      <c r="H242" s="17">
        <v>0.0</v>
      </c>
      <c r="I242" s="17">
        <v>0.0</v>
      </c>
      <c r="J242" s="125" t="s">
        <v>322</v>
      </c>
      <c r="K242" s="125" t="s">
        <v>322</v>
      </c>
      <c r="L242" s="101">
        <v>2.29</v>
      </c>
      <c r="M242" s="101">
        <v>1.06</v>
      </c>
      <c r="N242" s="126" t="s">
        <v>322</v>
      </c>
      <c r="O242" s="126">
        <v>0.0</v>
      </c>
      <c r="P242" s="125">
        <v>0.537117903930131</v>
      </c>
      <c r="Q242" s="17">
        <v>0.0</v>
      </c>
      <c r="R242" s="102" t="s">
        <v>322</v>
      </c>
      <c r="S242" s="101" t="s">
        <v>322</v>
      </c>
      <c r="T242" s="17" t="s">
        <v>127</v>
      </c>
      <c r="U242" s="105"/>
      <c r="V242" s="105"/>
      <c r="W242" s="105"/>
      <c r="X242" s="105"/>
      <c r="Y242" s="105"/>
      <c r="Z242" s="105"/>
    </row>
    <row r="243" ht="15.75" customHeight="1">
      <c r="A243" s="105" t="s">
        <v>572</v>
      </c>
      <c r="B243" s="17" t="s">
        <v>573</v>
      </c>
      <c r="C243" s="17" t="s">
        <v>47</v>
      </c>
      <c r="D243" s="17" t="s">
        <v>298</v>
      </c>
      <c r="E243" s="17" t="s">
        <v>309</v>
      </c>
      <c r="F243" s="106">
        <v>0.0</v>
      </c>
      <c r="G243" s="106">
        <v>0.0</v>
      </c>
      <c r="H243" s="17">
        <v>0.0</v>
      </c>
      <c r="I243" s="17">
        <v>0.0</v>
      </c>
      <c r="J243" s="125" t="s">
        <v>322</v>
      </c>
      <c r="K243" s="125" t="s">
        <v>322</v>
      </c>
      <c r="L243" s="101">
        <v>3.99</v>
      </c>
      <c r="M243" s="101">
        <v>1.93</v>
      </c>
      <c r="N243" s="126" t="s">
        <v>322</v>
      </c>
      <c r="O243" s="126">
        <v>0.0</v>
      </c>
      <c r="P243" s="125">
        <v>0.5162907268170427</v>
      </c>
      <c r="Q243" s="17">
        <v>0.0</v>
      </c>
      <c r="R243" s="102" t="s">
        <v>322</v>
      </c>
      <c r="S243" s="101" t="s">
        <v>322</v>
      </c>
      <c r="T243" s="17" t="s">
        <v>127</v>
      </c>
      <c r="U243" s="105"/>
      <c r="V243" s="105"/>
      <c r="W243" s="105"/>
      <c r="X243" s="105"/>
      <c r="Y243" s="105"/>
      <c r="Z243" s="105"/>
    </row>
    <row r="244" ht="15.75" customHeight="1">
      <c r="A244" s="105" t="s">
        <v>574</v>
      </c>
      <c r="B244" s="17" t="s">
        <v>575</v>
      </c>
      <c r="C244" s="17" t="s">
        <v>47</v>
      </c>
      <c r="D244" s="17" t="s">
        <v>298</v>
      </c>
      <c r="E244" s="17" t="s">
        <v>309</v>
      </c>
      <c r="F244" s="106">
        <v>0.0</v>
      </c>
      <c r="G244" s="106">
        <v>0.0</v>
      </c>
      <c r="H244" s="17">
        <v>0.0</v>
      </c>
      <c r="I244" s="17">
        <v>0.0</v>
      </c>
      <c r="J244" s="125" t="s">
        <v>322</v>
      </c>
      <c r="K244" s="125" t="s">
        <v>322</v>
      </c>
      <c r="L244" s="101">
        <v>3.99</v>
      </c>
      <c r="M244" s="101">
        <v>1.93</v>
      </c>
      <c r="N244" s="126" t="s">
        <v>322</v>
      </c>
      <c r="O244" s="126">
        <v>0.0</v>
      </c>
      <c r="P244" s="125">
        <v>0.5162907268170427</v>
      </c>
      <c r="Q244" s="17">
        <v>0.0</v>
      </c>
      <c r="R244" s="102" t="s">
        <v>322</v>
      </c>
      <c r="S244" s="101" t="s">
        <v>322</v>
      </c>
      <c r="T244" s="17" t="s">
        <v>127</v>
      </c>
      <c r="U244" s="105"/>
      <c r="V244" s="105"/>
      <c r="W244" s="105"/>
      <c r="X244" s="105"/>
      <c r="Y244" s="105"/>
      <c r="Z244" s="105"/>
    </row>
    <row r="245" ht="15.75" customHeight="1">
      <c r="A245" s="105" t="s">
        <v>576</v>
      </c>
      <c r="B245" s="17" t="s">
        <v>577</v>
      </c>
      <c r="C245" s="17" t="s">
        <v>47</v>
      </c>
      <c r="D245" s="17" t="s">
        <v>298</v>
      </c>
      <c r="E245" s="17" t="s">
        <v>309</v>
      </c>
      <c r="F245" s="106">
        <v>0.0</v>
      </c>
      <c r="G245" s="106">
        <v>0.0</v>
      </c>
      <c r="H245" s="17">
        <v>0.0</v>
      </c>
      <c r="I245" s="17">
        <v>0.0</v>
      </c>
      <c r="J245" s="125" t="s">
        <v>322</v>
      </c>
      <c r="K245" s="125" t="s">
        <v>322</v>
      </c>
      <c r="L245" s="101">
        <v>3.99</v>
      </c>
      <c r="M245" s="101">
        <v>1.93</v>
      </c>
      <c r="N245" s="126" t="s">
        <v>322</v>
      </c>
      <c r="O245" s="126">
        <v>0.0</v>
      </c>
      <c r="P245" s="125">
        <v>0.5162907268170427</v>
      </c>
      <c r="Q245" s="17">
        <v>0.0</v>
      </c>
      <c r="R245" s="102" t="s">
        <v>322</v>
      </c>
      <c r="S245" s="101" t="s">
        <v>322</v>
      </c>
      <c r="T245" s="17" t="s">
        <v>127</v>
      </c>
      <c r="U245" s="105"/>
      <c r="V245" s="105"/>
      <c r="W245" s="105"/>
      <c r="X245" s="105"/>
      <c r="Y245" s="105"/>
      <c r="Z245" s="105"/>
    </row>
    <row r="246" ht="15.75" customHeight="1">
      <c r="A246" s="105" t="s">
        <v>578</v>
      </c>
      <c r="B246" s="17" t="s">
        <v>579</v>
      </c>
      <c r="C246" s="17" t="s">
        <v>47</v>
      </c>
      <c r="D246" s="17" t="s">
        <v>298</v>
      </c>
      <c r="E246" s="17" t="s">
        <v>309</v>
      </c>
      <c r="F246" s="106">
        <v>4523.959999999998</v>
      </c>
      <c r="G246" s="106">
        <v>3743.9599999999996</v>
      </c>
      <c r="H246" s="17">
        <v>864.0</v>
      </c>
      <c r="I246" s="17">
        <v>604.0</v>
      </c>
      <c r="J246" s="125">
        <v>0.6990740740740741</v>
      </c>
      <c r="K246" s="125">
        <v>0.17241531755364747</v>
      </c>
      <c r="L246" s="101">
        <v>5.49</v>
      </c>
      <c r="M246" s="101">
        <v>2.64</v>
      </c>
      <c r="N246" s="126">
        <v>6471.359999999997</v>
      </c>
      <c r="O246" s="126">
        <v>2280.96</v>
      </c>
      <c r="P246" s="125">
        <v>0.5191256830601093</v>
      </c>
      <c r="Q246" s="17">
        <v>852.0</v>
      </c>
      <c r="R246" s="102">
        <v>1.0140845070422535</v>
      </c>
      <c r="S246" s="101">
        <v>6.198609271523178</v>
      </c>
      <c r="T246" s="17" t="s">
        <v>127</v>
      </c>
      <c r="U246" s="105"/>
      <c r="V246" s="105"/>
      <c r="W246" s="105"/>
      <c r="X246" s="105"/>
      <c r="Y246" s="105"/>
      <c r="Z246" s="105"/>
    </row>
    <row r="247" ht="15.75" customHeight="1">
      <c r="A247" s="105" t="s">
        <v>580</v>
      </c>
      <c r="B247" s="17" t="s">
        <v>581</v>
      </c>
      <c r="C247" s="17" t="s">
        <v>47</v>
      </c>
      <c r="D247" s="17" t="s">
        <v>298</v>
      </c>
      <c r="E247" s="17" t="s">
        <v>309</v>
      </c>
      <c r="F247" s="106">
        <v>0.0</v>
      </c>
      <c r="G247" s="106">
        <v>0.0</v>
      </c>
      <c r="H247" s="17">
        <v>0.0</v>
      </c>
      <c r="I247" s="17">
        <v>0.0</v>
      </c>
      <c r="J247" s="125" t="s">
        <v>322</v>
      </c>
      <c r="K247" s="125" t="s">
        <v>322</v>
      </c>
      <c r="L247" s="101">
        <v>2.99</v>
      </c>
      <c r="M247" s="101">
        <v>1.57</v>
      </c>
      <c r="N247" s="126" t="s">
        <v>322</v>
      </c>
      <c r="O247" s="126">
        <v>0.0</v>
      </c>
      <c r="P247" s="125">
        <v>0.47491638795986624</v>
      </c>
      <c r="Q247" s="17">
        <v>0.0</v>
      </c>
      <c r="R247" s="102" t="s">
        <v>322</v>
      </c>
      <c r="S247" s="101" t="s">
        <v>322</v>
      </c>
      <c r="T247" s="17" t="s">
        <v>127</v>
      </c>
      <c r="U247" s="105"/>
      <c r="V247" s="105"/>
      <c r="W247" s="105"/>
      <c r="X247" s="105"/>
      <c r="Y247" s="105"/>
      <c r="Z247" s="105"/>
    </row>
    <row r="248" ht="15.75" customHeight="1">
      <c r="A248" s="105" t="s">
        <v>582</v>
      </c>
      <c r="B248" s="17" t="s">
        <v>583</v>
      </c>
      <c r="C248" s="17" t="s">
        <v>46</v>
      </c>
      <c r="D248" s="17" t="s">
        <v>298</v>
      </c>
      <c r="E248" s="17" t="s">
        <v>309</v>
      </c>
      <c r="F248" s="106">
        <v>2148.6500000000005</v>
      </c>
      <c r="G248" s="106">
        <v>1770.650000000001</v>
      </c>
      <c r="H248" s="17">
        <v>354.0</v>
      </c>
      <c r="I248" s="17">
        <v>135.0</v>
      </c>
      <c r="J248" s="125">
        <v>0.3813559322033898</v>
      </c>
      <c r="K248" s="125">
        <v>0.1759244176575987</v>
      </c>
      <c r="L248" s="101">
        <v>11.99</v>
      </c>
      <c r="M248" s="101">
        <v>6.04</v>
      </c>
      <c r="N248" s="126">
        <v>5634.237777777779</v>
      </c>
      <c r="O248" s="126">
        <v>2138.16</v>
      </c>
      <c r="P248" s="125">
        <v>0.4962468723936614</v>
      </c>
      <c r="Q248" s="17">
        <v>354.0</v>
      </c>
      <c r="R248" s="102">
        <v>1.0</v>
      </c>
      <c r="S248" s="101">
        <v>13.115925925925934</v>
      </c>
      <c r="T248" s="17" t="s">
        <v>46</v>
      </c>
      <c r="U248" s="105"/>
      <c r="V248" s="105"/>
      <c r="W248" s="105"/>
      <c r="X248" s="105"/>
      <c r="Y248" s="105"/>
      <c r="Z248" s="105"/>
    </row>
    <row r="249" ht="15.75" customHeight="1">
      <c r="A249" s="105" t="s">
        <v>584</v>
      </c>
      <c r="B249" s="17" t="s">
        <v>585</v>
      </c>
      <c r="C249" s="17" t="s">
        <v>46</v>
      </c>
      <c r="D249" s="17" t="s">
        <v>298</v>
      </c>
      <c r="E249" s="17" t="s">
        <v>309</v>
      </c>
      <c r="F249" s="106">
        <v>2174.6400000000003</v>
      </c>
      <c r="G249" s="106">
        <v>1781.640000000001</v>
      </c>
      <c r="H249" s="17">
        <v>354.0</v>
      </c>
      <c r="I249" s="17">
        <v>136.0</v>
      </c>
      <c r="J249" s="125">
        <v>0.384180790960452</v>
      </c>
      <c r="K249" s="125">
        <v>0.18071956737666894</v>
      </c>
      <c r="L249" s="101">
        <v>11.99</v>
      </c>
      <c r="M249" s="101">
        <v>6.04</v>
      </c>
      <c r="N249" s="126">
        <v>5660.460000000001</v>
      </c>
      <c r="O249" s="126">
        <v>2138.16</v>
      </c>
      <c r="P249" s="125">
        <v>0.4962468723936614</v>
      </c>
      <c r="Q249" s="17">
        <v>354.0</v>
      </c>
      <c r="R249" s="102">
        <v>1.0</v>
      </c>
      <c r="S249" s="101">
        <v>13.100294117647067</v>
      </c>
      <c r="T249" s="17" t="s">
        <v>46</v>
      </c>
      <c r="U249" s="105"/>
      <c r="V249" s="105"/>
      <c r="W249" s="105"/>
      <c r="X249" s="105"/>
      <c r="Y249" s="105"/>
      <c r="Z249" s="105"/>
    </row>
    <row r="250" ht="15.75" customHeight="1">
      <c r="A250" s="105" t="s">
        <v>586</v>
      </c>
      <c r="B250" s="17" t="s">
        <v>587</v>
      </c>
      <c r="C250" s="17" t="s">
        <v>46</v>
      </c>
      <c r="D250" s="17" t="s">
        <v>298</v>
      </c>
      <c r="E250" s="17" t="s">
        <v>309</v>
      </c>
      <c r="F250" s="106">
        <v>754.5300000000003</v>
      </c>
      <c r="G250" s="106">
        <v>628.5300000000002</v>
      </c>
      <c r="H250" s="17">
        <v>354.0</v>
      </c>
      <c r="I250" s="17">
        <v>47.0</v>
      </c>
      <c r="J250" s="125">
        <v>0.1327683615819209</v>
      </c>
      <c r="K250" s="125">
        <v>0.16699137211244097</v>
      </c>
      <c r="L250" s="101">
        <v>11.99</v>
      </c>
      <c r="M250" s="101">
        <v>6.04</v>
      </c>
      <c r="N250" s="126">
        <v>5683.055744680854</v>
      </c>
      <c r="O250" s="126">
        <v>2138.16</v>
      </c>
      <c r="P250" s="125">
        <v>0.4962468723936614</v>
      </c>
      <c r="Q250" s="17">
        <v>354.0</v>
      </c>
      <c r="R250" s="102">
        <v>1.0</v>
      </c>
      <c r="S250" s="101">
        <v>13.372978723404259</v>
      </c>
      <c r="T250" s="17" t="s">
        <v>46</v>
      </c>
      <c r="U250" s="105"/>
      <c r="V250" s="105"/>
      <c r="W250" s="105"/>
      <c r="X250" s="105"/>
      <c r="Y250" s="105"/>
      <c r="Z250" s="105"/>
    </row>
    <row r="251" ht="15.75" customHeight="1">
      <c r="A251" s="105" t="s">
        <v>588</v>
      </c>
      <c r="B251" s="17" t="s">
        <v>589</v>
      </c>
      <c r="C251" s="17" t="s">
        <v>47</v>
      </c>
      <c r="D251" s="17" t="s">
        <v>298</v>
      </c>
      <c r="E251" s="17" t="s">
        <v>309</v>
      </c>
      <c r="F251" s="106">
        <v>0.0</v>
      </c>
      <c r="G251" s="106">
        <v>0.0</v>
      </c>
      <c r="H251" s="17">
        <v>0.0</v>
      </c>
      <c r="I251" s="17">
        <v>0.0</v>
      </c>
      <c r="J251" s="125" t="s">
        <v>322</v>
      </c>
      <c r="K251" s="125" t="s">
        <v>322</v>
      </c>
      <c r="L251" s="101">
        <v>16.99</v>
      </c>
      <c r="M251" s="101">
        <v>7.86</v>
      </c>
      <c r="N251" s="126" t="s">
        <v>322</v>
      </c>
      <c r="O251" s="126">
        <v>0.0</v>
      </c>
      <c r="P251" s="125">
        <v>0.5373749264273102</v>
      </c>
      <c r="Q251" s="17">
        <v>0.0</v>
      </c>
      <c r="R251" s="102" t="s">
        <v>322</v>
      </c>
      <c r="S251" s="101" t="s">
        <v>322</v>
      </c>
      <c r="T251" s="17" t="s">
        <v>127</v>
      </c>
      <c r="U251" s="105"/>
      <c r="V251" s="105"/>
      <c r="W251" s="105"/>
      <c r="X251" s="105"/>
      <c r="Y251" s="105"/>
      <c r="Z251" s="105"/>
    </row>
    <row r="252" ht="15.75" customHeight="1">
      <c r="A252" s="105" t="s">
        <v>590</v>
      </c>
      <c r="B252" s="17" t="s">
        <v>591</v>
      </c>
      <c r="C252" s="17" t="s">
        <v>47</v>
      </c>
      <c r="D252" s="17" t="s">
        <v>298</v>
      </c>
      <c r="E252" s="17" t="s">
        <v>309</v>
      </c>
      <c r="F252" s="106">
        <v>0.0</v>
      </c>
      <c r="G252" s="106">
        <v>0.0</v>
      </c>
      <c r="H252" s="17">
        <v>0.0</v>
      </c>
      <c r="I252" s="17">
        <v>0.0</v>
      </c>
      <c r="J252" s="125" t="s">
        <v>322</v>
      </c>
      <c r="K252" s="125" t="s">
        <v>322</v>
      </c>
      <c r="L252" s="101">
        <v>9.99</v>
      </c>
      <c r="M252" s="101">
        <v>5.03</v>
      </c>
      <c r="N252" s="126" t="s">
        <v>322</v>
      </c>
      <c r="O252" s="126">
        <v>0.0</v>
      </c>
      <c r="P252" s="125">
        <v>0.49649649649649646</v>
      </c>
      <c r="Q252" s="17">
        <v>0.0</v>
      </c>
      <c r="R252" s="102" t="s">
        <v>322</v>
      </c>
      <c r="S252" s="101" t="s">
        <v>322</v>
      </c>
      <c r="T252" s="17" t="s">
        <v>592</v>
      </c>
      <c r="U252" s="105"/>
      <c r="V252" s="105"/>
      <c r="W252" s="105"/>
      <c r="X252" s="105"/>
      <c r="Y252" s="105"/>
      <c r="Z252" s="105"/>
    </row>
    <row r="253" ht="15.75" customHeight="1">
      <c r="A253" s="105" t="s">
        <v>593</v>
      </c>
      <c r="B253" s="17" t="s">
        <v>594</v>
      </c>
      <c r="C253" s="17" t="s">
        <v>46</v>
      </c>
      <c r="D253" s="17" t="s">
        <v>298</v>
      </c>
      <c r="E253" s="17" t="s">
        <v>309</v>
      </c>
      <c r="F253" s="106">
        <v>215.82000000000002</v>
      </c>
      <c r="G253" s="106">
        <v>183.82</v>
      </c>
      <c r="H253" s="17">
        <v>438.0</v>
      </c>
      <c r="I253" s="17">
        <v>18.0</v>
      </c>
      <c r="J253" s="125">
        <v>0.0410958904109589</v>
      </c>
      <c r="K253" s="125">
        <v>0.14827170790473554</v>
      </c>
      <c r="L253" s="101">
        <v>7.99</v>
      </c>
      <c r="M253" s="101">
        <v>4.27</v>
      </c>
      <c r="N253" s="126">
        <v>5251.620000000001</v>
      </c>
      <c r="O253" s="126">
        <v>1870.2599999999998</v>
      </c>
      <c r="P253" s="125">
        <v>0.4655819774718399</v>
      </c>
      <c r="Q253" s="17">
        <v>432.0</v>
      </c>
      <c r="R253" s="102">
        <v>1.0138888888888888</v>
      </c>
      <c r="S253" s="101">
        <v>10.212222222222222</v>
      </c>
      <c r="T253" s="17" t="s">
        <v>46</v>
      </c>
      <c r="U253" s="105"/>
      <c r="V253" s="105"/>
      <c r="W253" s="105"/>
      <c r="X253" s="105"/>
      <c r="Y253" s="105"/>
      <c r="Z253" s="105"/>
    </row>
    <row r="254" ht="15.75" customHeight="1">
      <c r="A254" s="105" t="s">
        <v>595</v>
      </c>
      <c r="B254" s="17" t="s">
        <v>596</v>
      </c>
      <c r="C254" s="17" t="s">
        <v>46</v>
      </c>
      <c r="D254" s="17" t="s">
        <v>298</v>
      </c>
      <c r="E254" s="17" t="s">
        <v>309</v>
      </c>
      <c r="F254" s="106">
        <v>290.7500000000001</v>
      </c>
      <c r="G254" s="106">
        <v>244.75000000000006</v>
      </c>
      <c r="H254" s="17">
        <v>438.0</v>
      </c>
      <c r="I254" s="17">
        <v>25.0</v>
      </c>
      <c r="J254" s="125">
        <v>0.05707762557077625</v>
      </c>
      <c r="K254" s="125">
        <v>0.15821152192605348</v>
      </c>
      <c r="L254" s="101">
        <v>7.99</v>
      </c>
      <c r="M254" s="101">
        <v>4.27</v>
      </c>
      <c r="N254" s="126">
        <v>5093.940000000002</v>
      </c>
      <c r="O254" s="126">
        <v>1870.2599999999998</v>
      </c>
      <c r="P254" s="125">
        <v>0.4655819774718399</v>
      </c>
      <c r="Q254" s="17">
        <v>432.0</v>
      </c>
      <c r="R254" s="102">
        <v>1.0138888888888888</v>
      </c>
      <c r="S254" s="101">
        <v>9.790000000000003</v>
      </c>
      <c r="T254" s="17" t="s">
        <v>46</v>
      </c>
      <c r="U254" s="105"/>
      <c r="V254" s="105"/>
      <c r="W254" s="105"/>
      <c r="X254" s="105"/>
      <c r="Y254" s="105"/>
      <c r="Z254" s="105"/>
    </row>
    <row r="255" ht="15.75" customHeight="1">
      <c r="A255" s="105" t="s">
        <v>597</v>
      </c>
      <c r="B255" s="17" t="s">
        <v>598</v>
      </c>
      <c r="C255" s="17" t="s">
        <v>47</v>
      </c>
      <c r="D255" s="17" t="s">
        <v>298</v>
      </c>
      <c r="E255" s="17" t="s">
        <v>309</v>
      </c>
      <c r="F255" s="106">
        <v>532.9400000000003</v>
      </c>
      <c r="G255" s="106">
        <v>430.9400000000001</v>
      </c>
      <c r="H255" s="17">
        <v>768.0</v>
      </c>
      <c r="I255" s="17">
        <v>106.0</v>
      </c>
      <c r="J255" s="125">
        <v>0.13802083333333334</v>
      </c>
      <c r="K255" s="125">
        <v>0.1913911509738434</v>
      </c>
      <c r="L255" s="101">
        <v>3.49</v>
      </c>
      <c r="M255" s="101">
        <v>1.86</v>
      </c>
      <c r="N255" s="126">
        <v>3861.3011320754736</v>
      </c>
      <c r="O255" s="126">
        <v>1428.48</v>
      </c>
      <c r="P255" s="125">
        <v>0.4670487106017192</v>
      </c>
      <c r="Q255" s="17">
        <v>768.0</v>
      </c>
      <c r="R255" s="102">
        <v>1.0</v>
      </c>
      <c r="S255" s="101">
        <v>4.065471698113209</v>
      </c>
      <c r="T255" s="17" t="s">
        <v>75</v>
      </c>
      <c r="U255" s="105"/>
      <c r="V255" s="105"/>
      <c r="W255" s="105"/>
      <c r="X255" s="105"/>
      <c r="Y255" s="105"/>
      <c r="Z255" s="105"/>
    </row>
    <row r="256" ht="15.75" customHeight="1">
      <c r="A256" s="105" t="s">
        <v>599</v>
      </c>
      <c r="B256" s="17" t="s">
        <v>600</v>
      </c>
      <c r="C256" s="17" t="s">
        <v>49</v>
      </c>
      <c r="D256" s="17" t="s">
        <v>298</v>
      </c>
      <c r="E256" s="17" t="s">
        <v>309</v>
      </c>
      <c r="F256" s="106">
        <v>0.0</v>
      </c>
      <c r="G256" s="106">
        <v>0.0</v>
      </c>
      <c r="H256" s="17">
        <v>0.0</v>
      </c>
      <c r="I256" s="17">
        <v>0.0</v>
      </c>
      <c r="J256" s="125" t="s">
        <v>322</v>
      </c>
      <c r="K256" s="125" t="s">
        <v>322</v>
      </c>
      <c r="L256" s="101">
        <v>4.99</v>
      </c>
      <c r="M256" s="101">
        <v>2.61</v>
      </c>
      <c r="N256" s="126" t="s">
        <v>322</v>
      </c>
      <c r="O256" s="126">
        <v>0.0</v>
      </c>
      <c r="P256" s="125">
        <v>0.4769539078156313</v>
      </c>
      <c r="Q256" s="17">
        <v>0.0</v>
      </c>
      <c r="R256" s="102" t="s">
        <v>322</v>
      </c>
      <c r="S256" s="101" t="s">
        <v>322</v>
      </c>
      <c r="T256" s="17" t="s">
        <v>344</v>
      </c>
      <c r="U256" s="105"/>
      <c r="V256" s="105"/>
      <c r="W256" s="105"/>
      <c r="X256" s="105"/>
      <c r="Y256" s="105"/>
      <c r="Z256" s="105"/>
    </row>
    <row r="257" ht="15.75" customHeight="1">
      <c r="A257" s="105" t="s">
        <v>601</v>
      </c>
      <c r="B257" s="17" t="s">
        <v>602</v>
      </c>
      <c r="C257" s="17" t="s">
        <v>49</v>
      </c>
      <c r="D257" s="17" t="s">
        <v>298</v>
      </c>
      <c r="E257" s="17" t="s">
        <v>309</v>
      </c>
      <c r="F257" s="106">
        <v>0.0</v>
      </c>
      <c r="G257" s="106">
        <v>0.0</v>
      </c>
      <c r="H257" s="17">
        <v>0.0</v>
      </c>
      <c r="I257" s="17">
        <v>0.0</v>
      </c>
      <c r="J257" s="125" t="s">
        <v>322</v>
      </c>
      <c r="K257" s="125" t="s">
        <v>322</v>
      </c>
      <c r="L257" s="101">
        <v>4.99</v>
      </c>
      <c r="M257" s="101">
        <v>2.61</v>
      </c>
      <c r="N257" s="126" t="s">
        <v>322</v>
      </c>
      <c r="O257" s="126">
        <v>0.0</v>
      </c>
      <c r="P257" s="125">
        <v>0.4769539078156313</v>
      </c>
      <c r="Q257" s="17">
        <v>0.0</v>
      </c>
      <c r="R257" s="102" t="s">
        <v>322</v>
      </c>
      <c r="S257" s="101" t="s">
        <v>322</v>
      </c>
      <c r="T257" s="17" t="s">
        <v>344</v>
      </c>
      <c r="U257" s="105"/>
      <c r="V257" s="105"/>
      <c r="W257" s="105"/>
      <c r="X257" s="105"/>
      <c r="Y257" s="105"/>
      <c r="Z257" s="105"/>
    </row>
    <row r="258" ht="15.75" customHeight="1">
      <c r="A258" s="105" t="s">
        <v>603</v>
      </c>
      <c r="B258" s="17" t="s">
        <v>604</v>
      </c>
      <c r="C258" s="17" t="s">
        <v>47</v>
      </c>
      <c r="D258" s="17" t="s">
        <v>298</v>
      </c>
      <c r="E258" s="17" t="s">
        <v>309</v>
      </c>
      <c r="F258" s="106">
        <v>0.0</v>
      </c>
      <c r="G258" s="106">
        <v>0.0</v>
      </c>
      <c r="H258" s="17">
        <v>0.0</v>
      </c>
      <c r="I258" s="17">
        <v>0.0</v>
      </c>
      <c r="J258" s="125" t="s">
        <v>322</v>
      </c>
      <c r="K258" s="125" t="s">
        <v>322</v>
      </c>
      <c r="L258" s="101">
        <v>4.99</v>
      </c>
      <c r="M258" s="101">
        <v>2.76</v>
      </c>
      <c r="N258" s="126" t="s">
        <v>322</v>
      </c>
      <c r="O258" s="126">
        <v>0.0</v>
      </c>
      <c r="P258" s="125">
        <v>0.44689378757515036</v>
      </c>
      <c r="Q258" s="17">
        <v>0.0</v>
      </c>
      <c r="R258" s="102" t="s">
        <v>322</v>
      </c>
      <c r="S258" s="101" t="s">
        <v>322</v>
      </c>
      <c r="T258" s="17" t="s">
        <v>605</v>
      </c>
      <c r="U258" s="105"/>
      <c r="V258" s="105"/>
      <c r="W258" s="105"/>
      <c r="X258" s="105"/>
      <c r="Y258" s="105"/>
      <c r="Z258" s="105"/>
    </row>
    <row r="259" ht="15.75" customHeight="1">
      <c r="A259" s="105" t="s">
        <v>606</v>
      </c>
      <c r="B259" s="17" t="s">
        <v>607</v>
      </c>
      <c r="C259" s="17" t="s">
        <v>47</v>
      </c>
      <c r="D259" s="17" t="s">
        <v>298</v>
      </c>
      <c r="E259" s="17" t="s">
        <v>309</v>
      </c>
      <c r="F259" s="106">
        <v>858.5400000000003</v>
      </c>
      <c r="G259" s="106">
        <v>693.3400000000001</v>
      </c>
      <c r="H259" s="17">
        <v>840.0</v>
      </c>
      <c r="I259" s="17">
        <v>246.0</v>
      </c>
      <c r="J259" s="125">
        <v>0.29285714285714287</v>
      </c>
      <c r="K259" s="125">
        <v>0.1924196892398724</v>
      </c>
      <c r="L259" s="101">
        <v>2.49</v>
      </c>
      <c r="M259" s="101">
        <v>1.25</v>
      </c>
      <c r="N259" s="126">
        <v>2931.600000000001</v>
      </c>
      <c r="O259" s="126">
        <v>1050.0</v>
      </c>
      <c r="P259" s="125">
        <v>0.497991967871486</v>
      </c>
      <c r="Q259" s="17">
        <v>840.0</v>
      </c>
      <c r="R259" s="102">
        <v>1.0</v>
      </c>
      <c r="S259" s="101">
        <v>2.8184552845528463</v>
      </c>
      <c r="T259" s="17" t="s">
        <v>75</v>
      </c>
      <c r="U259" s="105"/>
      <c r="V259" s="105"/>
      <c r="W259" s="105"/>
      <c r="X259" s="105"/>
      <c r="Y259" s="105"/>
      <c r="Z259" s="105"/>
    </row>
    <row r="260" ht="15.75" customHeight="1">
      <c r="A260" s="105" t="s">
        <v>608</v>
      </c>
      <c r="B260" s="17" t="s">
        <v>609</v>
      </c>
      <c r="C260" s="17" t="s">
        <v>47</v>
      </c>
      <c r="D260" s="17" t="s">
        <v>298</v>
      </c>
      <c r="E260" s="17" t="s">
        <v>309</v>
      </c>
      <c r="F260" s="106">
        <v>611.6000000000001</v>
      </c>
      <c r="G260" s="106">
        <v>506.2</v>
      </c>
      <c r="H260" s="17">
        <v>276.0</v>
      </c>
      <c r="I260" s="17">
        <v>36.0</v>
      </c>
      <c r="J260" s="125">
        <v>0.13043478260869565</v>
      </c>
      <c r="K260" s="125">
        <v>0.1723348593852193</v>
      </c>
      <c r="L260" s="101">
        <v>12.99</v>
      </c>
      <c r="M260" s="101">
        <v>7.41</v>
      </c>
      <c r="N260" s="126">
        <v>4688.933333333335</v>
      </c>
      <c r="O260" s="126">
        <v>2045.16</v>
      </c>
      <c r="P260" s="125">
        <v>0.4295612009237875</v>
      </c>
      <c r="Q260" s="17">
        <v>276.0</v>
      </c>
      <c r="R260" s="102">
        <v>1.0</v>
      </c>
      <c r="S260" s="101">
        <v>14.06111111111111</v>
      </c>
      <c r="T260" s="17" t="s">
        <v>592</v>
      </c>
      <c r="U260" s="105"/>
      <c r="V260" s="105"/>
      <c r="W260" s="105"/>
      <c r="X260" s="105"/>
      <c r="Y260" s="105"/>
      <c r="Z260" s="105"/>
    </row>
    <row r="261" ht="15.75" customHeight="1">
      <c r="A261" s="105" t="s">
        <v>610</v>
      </c>
      <c r="B261" s="17" t="s">
        <v>611</v>
      </c>
      <c r="C261" s="17" t="s">
        <v>47</v>
      </c>
      <c r="D261" s="17" t="s">
        <v>298</v>
      </c>
      <c r="E261" s="17" t="s">
        <v>309</v>
      </c>
      <c r="F261" s="106">
        <v>0.0</v>
      </c>
      <c r="G261" s="106">
        <v>0.0</v>
      </c>
      <c r="H261" s="17">
        <v>0.0</v>
      </c>
      <c r="I261" s="17">
        <v>0.0</v>
      </c>
      <c r="J261" s="125" t="s">
        <v>322</v>
      </c>
      <c r="K261" s="125" t="s">
        <v>322</v>
      </c>
      <c r="L261" s="101">
        <v>7.99</v>
      </c>
      <c r="M261" s="101">
        <v>4.43</v>
      </c>
      <c r="N261" s="126" t="s">
        <v>322</v>
      </c>
      <c r="O261" s="126">
        <v>0.0</v>
      </c>
      <c r="P261" s="125">
        <v>0.44555694618272845</v>
      </c>
      <c r="Q261" s="17">
        <v>0.0</v>
      </c>
      <c r="R261" s="102" t="s">
        <v>322</v>
      </c>
      <c r="S261" s="101" t="s">
        <v>322</v>
      </c>
      <c r="T261" s="17" t="s">
        <v>127</v>
      </c>
      <c r="U261" s="105"/>
      <c r="V261" s="105"/>
      <c r="W261" s="105"/>
      <c r="X261" s="105"/>
      <c r="Y261" s="105"/>
      <c r="Z261" s="105"/>
    </row>
    <row r="262" ht="15.75" customHeight="1">
      <c r="A262" s="105" t="s">
        <v>612</v>
      </c>
      <c r="B262" s="17" t="s">
        <v>613</v>
      </c>
      <c r="C262" s="17" t="s">
        <v>47</v>
      </c>
      <c r="D262" s="17" t="s">
        <v>298</v>
      </c>
      <c r="E262" s="17" t="s">
        <v>309</v>
      </c>
      <c r="F262" s="106">
        <v>0.0</v>
      </c>
      <c r="G262" s="106">
        <v>0.0</v>
      </c>
      <c r="H262" s="17">
        <v>0.0</v>
      </c>
      <c r="I262" s="17">
        <v>0.0</v>
      </c>
      <c r="J262" s="125" t="s">
        <v>322</v>
      </c>
      <c r="K262" s="125" t="s">
        <v>322</v>
      </c>
      <c r="L262" s="101">
        <v>12.99</v>
      </c>
      <c r="M262" s="101">
        <v>6.8</v>
      </c>
      <c r="N262" s="126" t="s">
        <v>322</v>
      </c>
      <c r="O262" s="126">
        <v>0.0</v>
      </c>
      <c r="P262" s="125">
        <v>0.4765204003079292</v>
      </c>
      <c r="Q262" s="17">
        <v>0.0</v>
      </c>
      <c r="R262" s="102" t="s">
        <v>322</v>
      </c>
      <c r="S262" s="101" t="s">
        <v>322</v>
      </c>
      <c r="T262" s="17" t="s">
        <v>310</v>
      </c>
      <c r="U262" s="105"/>
      <c r="V262" s="105"/>
      <c r="W262" s="105"/>
      <c r="X262" s="105"/>
      <c r="Y262" s="105"/>
      <c r="Z262" s="105"/>
    </row>
    <row r="263" ht="15.75" customHeight="1">
      <c r="A263" s="105" t="s">
        <v>614</v>
      </c>
      <c r="B263" s="17" t="s">
        <v>615</v>
      </c>
      <c r="C263" s="17" t="s">
        <v>47</v>
      </c>
      <c r="D263" s="17" t="s">
        <v>298</v>
      </c>
      <c r="E263" s="17" t="s">
        <v>309</v>
      </c>
      <c r="F263" s="106">
        <v>0.0</v>
      </c>
      <c r="G263" s="106">
        <v>0.0</v>
      </c>
      <c r="H263" s="17">
        <v>0.0</v>
      </c>
      <c r="I263" s="17">
        <v>0.0</v>
      </c>
      <c r="J263" s="125" t="s">
        <v>322</v>
      </c>
      <c r="K263" s="125" t="s">
        <v>322</v>
      </c>
      <c r="L263" s="101">
        <v>12.99</v>
      </c>
      <c r="M263" s="101">
        <v>6.8</v>
      </c>
      <c r="N263" s="126" t="s">
        <v>322</v>
      </c>
      <c r="O263" s="126">
        <v>0.0</v>
      </c>
      <c r="P263" s="125">
        <v>0.4765204003079292</v>
      </c>
      <c r="Q263" s="17">
        <v>0.0</v>
      </c>
      <c r="R263" s="102" t="s">
        <v>322</v>
      </c>
      <c r="S263" s="101" t="s">
        <v>322</v>
      </c>
      <c r="T263" s="17" t="s">
        <v>310</v>
      </c>
      <c r="U263" s="105"/>
      <c r="V263" s="105"/>
      <c r="W263" s="105"/>
      <c r="X263" s="105"/>
      <c r="Y263" s="105"/>
      <c r="Z263" s="105"/>
    </row>
    <row r="264" ht="15.75" customHeight="1">
      <c r="A264" s="105" t="s">
        <v>616</v>
      </c>
      <c r="B264" s="17" t="s">
        <v>617</v>
      </c>
      <c r="C264" s="17" t="s">
        <v>47</v>
      </c>
      <c r="D264" s="17" t="s">
        <v>298</v>
      </c>
      <c r="E264" s="17" t="s">
        <v>309</v>
      </c>
      <c r="F264" s="106">
        <v>0.0</v>
      </c>
      <c r="G264" s="106">
        <v>0.0</v>
      </c>
      <c r="H264" s="17">
        <v>0.0</v>
      </c>
      <c r="I264" s="17">
        <v>0.0</v>
      </c>
      <c r="J264" s="125" t="s">
        <v>322</v>
      </c>
      <c r="K264" s="125" t="s">
        <v>322</v>
      </c>
      <c r="L264" s="101">
        <v>7.99</v>
      </c>
      <c r="M264" s="101">
        <v>4.43</v>
      </c>
      <c r="N264" s="126" t="s">
        <v>322</v>
      </c>
      <c r="O264" s="126">
        <v>0.0</v>
      </c>
      <c r="P264" s="125">
        <v>0.44555694618272845</v>
      </c>
      <c r="Q264" s="17">
        <v>0.0</v>
      </c>
      <c r="R264" s="102" t="s">
        <v>322</v>
      </c>
      <c r="S264" s="101" t="s">
        <v>322</v>
      </c>
      <c r="T264" s="17" t="s">
        <v>127</v>
      </c>
      <c r="U264" s="105"/>
      <c r="V264" s="105"/>
      <c r="W264" s="105"/>
      <c r="X264" s="105"/>
      <c r="Y264" s="105"/>
      <c r="Z264" s="105"/>
    </row>
    <row r="265" ht="15.75" customHeight="1">
      <c r="A265" s="105" t="s">
        <v>618</v>
      </c>
      <c r="B265" s="17" t="s">
        <v>619</v>
      </c>
      <c r="C265" s="17" t="s">
        <v>47</v>
      </c>
      <c r="D265" s="17" t="s">
        <v>298</v>
      </c>
      <c r="E265" s="17" t="s">
        <v>309</v>
      </c>
      <c r="F265" s="106">
        <v>0.0</v>
      </c>
      <c r="G265" s="106">
        <v>0.0</v>
      </c>
      <c r="H265" s="17">
        <v>0.0</v>
      </c>
      <c r="I265" s="17">
        <v>0.0</v>
      </c>
      <c r="J265" s="125" t="s">
        <v>322</v>
      </c>
      <c r="K265" s="125" t="s">
        <v>322</v>
      </c>
      <c r="L265" s="101">
        <v>7.99</v>
      </c>
      <c r="M265" s="101">
        <v>4.43</v>
      </c>
      <c r="N265" s="126" t="s">
        <v>322</v>
      </c>
      <c r="O265" s="126">
        <v>0.0</v>
      </c>
      <c r="P265" s="125">
        <v>0.44555694618272845</v>
      </c>
      <c r="Q265" s="17">
        <v>0.0</v>
      </c>
      <c r="R265" s="102" t="s">
        <v>322</v>
      </c>
      <c r="S265" s="101" t="s">
        <v>322</v>
      </c>
      <c r="T265" s="17" t="s">
        <v>127</v>
      </c>
      <c r="U265" s="105"/>
      <c r="V265" s="105"/>
      <c r="W265" s="105"/>
      <c r="X265" s="105"/>
      <c r="Y265" s="105"/>
      <c r="Z265" s="105"/>
    </row>
    <row r="266" ht="15.75" customHeight="1">
      <c r="A266" s="105" t="s">
        <v>620</v>
      </c>
      <c r="B266" s="17" t="s">
        <v>621</v>
      </c>
      <c r="C266" s="17" t="s">
        <v>47</v>
      </c>
      <c r="D266" s="17" t="s">
        <v>298</v>
      </c>
      <c r="E266" s="17" t="s">
        <v>309</v>
      </c>
      <c r="F266" s="106">
        <v>0.0</v>
      </c>
      <c r="G266" s="106">
        <v>0.0</v>
      </c>
      <c r="H266" s="17">
        <v>0.0</v>
      </c>
      <c r="I266" s="17">
        <v>0.0</v>
      </c>
      <c r="J266" s="125" t="s">
        <v>322</v>
      </c>
      <c r="K266" s="125" t="s">
        <v>322</v>
      </c>
      <c r="L266" s="101">
        <v>4.99</v>
      </c>
      <c r="M266" s="101">
        <v>2.76</v>
      </c>
      <c r="N266" s="126" t="s">
        <v>322</v>
      </c>
      <c r="O266" s="126">
        <v>0.0</v>
      </c>
      <c r="P266" s="125">
        <v>0.44689378757515036</v>
      </c>
      <c r="Q266" s="17">
        <v>0.0</v>
      </c>
      <c r="R266" s="102" t="s">
        <v>322</v>
      </c>
      <c r="S266" s="101" t="s">
        <v>322</v>
      </c>
      <c r="T266" s="17" t="s">
        <v>605</v>
      </c>
      <c r="U266" s="105"/>
      <c r="V266" s="105"/>
      <c r="W266" s="105"/>
      <c r="X266" s="105"/>
      <c r="Y266" s="105"/>
      <c r="Z266" s="105"/>
    </row>
    <row r="267" ht="15.75" customHeight="1">
      <c r="A267" s="105" t="s">
        <v>622</v>
      </c>
      <c r="B267" s="17" t="s">
        <v>623</v>
      </c>
      <c r="C267" s="17" t="s">
        <v>47</v>
      </c>
      <c r="D267" s="17" t="s">
        <v>298</v>
      </c>
      <c r="E267" s="17" t="s">
        <v>309</v>
      </c>
      <c r="F267" s="106">
        <v>0.0</v>
      </c>
      <c r="G267" s="106">
        <v>0.0</v>
      </c>
      <c r="H267" s="17">
        <v>0.0</v>
      </c>
      <c r="I267" s="17">
        <v>0.0</v>
      </c>
      <c r="J267" s="125" t="s">
        <v>322</v>
      </c>
      <c r="K267" s="125" t="s">
        <v>322</v>
      </c>
      <c r="L267" s="101">
        <v>12.99</v>
      </c>
      <c r="M267" s="101">
        <v>6.8</v>
      </c>
      <c r="N267" s="126" t="s">
        <v>322</v>
      </c>
      <c r="O267" s="126">
        <v>0.0</v>
      </c>
      <c r="P267" s="125">
        <v>0.4765204003079292</v>
      </c>
      <c r="Q267" s="17">
        <v>0.0</v>
      </c>
      <c r="R267" s="102" t="s">
        <v>322</v>
      </c>
      <c r="S267" s="101" t="s">
        <v>322</v>
      </c>
      <c r="T267" s="17" t="s">
        <v>310</v>
      </c>
      <c r="U267" s="105"/>
      <c r="V267" s="105"/>
      <c r="W267" s="105"/>
      <c r="X267" s="105"/>
      <c r="Y267" s="105"/>
      <c r="Z267" s="105"/>
    </row>
    <row r="268" ht="15.75" customHeight="1">
      <c r="A268" s="105" t="s">
        <v>624</v>
      </c>
      <c r="B268" s="17" t="s">
        <v>625</v>
      </c>
      <c r="C268" s="17" t="s">
        <v>47</v>
      </c>
      <c r="D268" s="17" t="s">
        <v>298</v>
      </c>
      <c r="E268" s="17" t="s">
        <v>309</v>
      </c>
      <c r="F268" s="106">
        <v>509.69000000000005</v>
      </c>
      <c r="G268" s="106">
        <v>424.69</v>
      </c>
      <c r="H268" s="17">
        <v>276.0</v>
      </c>
      <c r="I268" s="17">
        <v>30.0</v>
      </c>
      <c r="J268" s="125">
        <v>0.10869565217391304</v>
      </c>
      <c r="K268" s="125">
        <v>0.16676803547254226</v>
      </c>
      <c r="L268" s="101">
        <v>12.99</v>
      </c>
      <c r="M268" s="101">
        <v>7.41</v>
      </c>
      <c r="N268" s="126">
        <v>4689.148</v>
      </c>
      <c r="O268" s="126">
        <v>2045.16</v>
      </c>
      <c r="P268" s="125">
        <v>0.4295612009237875</v>
      </c>
      <c r="Q268" s="17">
        <v>276.0</v>
      </c>
      <c r="R268" s="102">
        <v>1.0</v>
      </c>
      <c r="S268" s="101">
        <v>14.156333333333333</v>
      </c>
      <c r="T268" s="17" t="s">
        <v>592</v>
      </c>
      <c r="U268" s="105"/>
      <c r="V268" s="105"/>
      <c r="W268" s="105"/>
      <c r="X268" s="105"/>
      <c r="Y268" s="105"/>
      <c r="Z268" s="105"/>
    </row>
    <row r="269" ht="15.75" customHeight="1">
      <c r="A269" s="105" t="s">
        <v>626</v>
      </c>
      <c r="B269" s="17" t="s">
        <v>627</v>
      </c>
      <c r="C269" s="17" t="s">
        <v>48</v>
      </c>
      <c r="D269" s="17" t="s">
        <v>628</v>
      </c>
      <c r="E269" s="17" t="s">
        <v>309</v>
      </c>
      <c r="F269" s="106">
        <v>4211.569999999998</v>
      </c>
      <c r="G269" s="106">
        <v>3469.5699999999993</v>
      </c>
      <c r="H269" s="17">
        <v>1680.0</v>
      </c>
      <c r="I269" s="17">
        <v>843.0</v>
      </c>
      <c r="J269" s="125">
        <v>0.5017857142857143</v>
      </c>
      <c r="K269" s="125">
        <v>0.17618132905306072</v>
      </c>
      <c r="L269" s="101">
        <v>3.99</v>
      </c>
      <c r="M269" s="101">
        <v>2.05</v>
      </c>
      <c r="N269" s="126">
        <v>8393.164412811384</v>
      </c>
      <c r="O269" s="126">
        <v>3443.9999999999995</v>
      </c>
      <c r="P269" s="125">
        <v>0.4862155388471179</v>
      </c>
      <c r="Q269" s="17">
        <v>1668.0</v>
      </c>
      <c r="R269" s="102">
        <v>1.0071942446043165</v>
      </c>
      <c r="S269" s="101">
        <v>4.115741399762751</v>
      </c>
      <c r="T269" s="17" t="s">
        <v>92</v>
      </c>
      <c r="U269" s="105"/>
      <c r="V269" s="105"/>
      <c r="W269" s="105"/>
      <c r="X269" s="105"/>
      <c r="Y269" s="105"/>
      <c r="Z269" s="105"/>
    </row>
    <row r="270" ht="15.75" customHeight="1">
      <c r="A270" s="105" t="s">
        <v>629</v>
      </c>
      <c r="B270" s="17" t="s">
        <v>630</v>
      </c>
      <c r="C270" s="17" t="s">
        <v>48</v>
      </c>
      <c r="D270" s="17" t="s">
        <v>628</v>
      </c>
      <c r="E270" s="17" t="s">
        <v>309</v>
      </c>
      <c r="F270" s="106">
        <v>4180.0199999999995</v>
      </c>
      <c r="G270" s="106">
        <v>3484.2200000000003</v>
      </c>
      <c r="H270" s="17">
        <v>804.0</v>
      </c>
      <c r="I270" s="17">
        <v>598.0</v>
      </c>
      <c r="J270" s="125">
        <v>0.7437810945273632</v>
      </c>
      <c r="K270" s="125">
        <v>0.1664585336912262</v>
      </c>
      <c r="L270" s="101">
        <v>4.99</v>
      </c>
      <c r="M270" s="101">
        <v>2.66</v>
      </c>
      <c r="N270" s="126">
        <v>5619.959999999999</v>
      </c>
      <c r="O270" s="126">
        <v>2138.6400000000003</v>
      </c>
      <c r="P270" s="125">
        <v>0.4669338677354709</v>
      </c>
      <c r="Q270" s="17">
        <v>792.0</v>
      </c>
      <c r="R270" s="102">
        <v>1.0151515151515151</v>
      </c>
      <c r="S270" s="101">
        <v>5.826454849498329</v>
      </c>
      <c r="T270" s="17" t="s">
        <v>95</v>
      </c>
      <c r="U270" s="105"/>
      <c r="V270" s="105"/>
      <c r="W270" s="105"/>
      <c r="X270" s="105"/>
      <c r="Y270" s="105"/>
      <c r="Z270" s="105"/>
    </row>
    <row r="271" ht="15.75" customHeight="1">
      <c r="A271" s="105" t="s">
        <v>631</v>
      </c>
      <c r="B271" s="17" t="s">
        <v>632</v>
      </c>
      <c r="C271" s="17" t="s">
        <v>48</v>
      </c>
      <c r="D271" s="17" t="s">
        <v>628</v>
      </c>
      <c r="E271" s="17" t="s">
        <v>309</v>
      </c>
      <c r="F271" s="106">
        <v>2858.609999999999</v>
      </c>
      <c r="G271" s="106">
        <v>2394.6100000000006</v>
      </c>
      <c r="H271" s="17">
        <v>456.0</v>
      </c>
      <c r="I271" s="17">
        <v>289.0</v>
      </c>
      <c r="J271" s="125">
        <v>0.6337719298245614</v>
      </c>
      <c r="K271" s="125">
        <v>0.1623166504000192</v>
      </c>
      <c r="L271" s="101">
        <v>7.99</v>
      </c>
      <c r="M271" s="101">
        <v>4.03</v>
      </c>
      <c r="N271" s="126">
        <v>4510.47114186851</v>
      </c>
      <c r="O271" s="126">
        <v>1837.68</v>
      </c>
      <c r="P271" s="125">
        <v>0.4956195244055069</v>
      </c>
      <c r="Q271" s="17">
        <v>452.0</v>
      </c>
      <c r="R271" s="102">
        <v>1.008849557522124</v>
      </c>
      <c r="S271" s="101">
        <v>8.285847750865054</v>
      </c>
      <c r="T271" s="17" t="s">
        <v>95</v>
      </c>
      <c r="U271" s="105"/>
      <c r="V271" s="105"/>
      <c r="W271" s="105"/>
      <c r="X271" s="105"/>
      <c r="Y271" s="105"/>
      <c r="Z271" s="105"/>
    </row>
    <row r="272" ht="15.75" customHeight="1">
      <c r="A272" s="105" t="s">
        <v>633</v>
      </c>
      <c r="B272" s="17" t="s">
        <v>634</v>
      </c>
      <c r="C272" s="17" t="s">
        <v>48</v>
      </c>
      <c r="D272" s="17" t="s">
        <v>628</v>
      </c>
      <c r="E272" s="17" t="s">
        <v>309</v>
      </c>
      <c r="F272" s="106">
        <v>4034.9199999999996</v>
      </c>
      <c r="G272" s="106">
        <v>3310.9200000000005</v>
      </c>
      <c r="H272" s="17">
        <v>1812.0</v>
      </c>
      <c r="I272" s="17">
        <v>808.0</v>
      </c>
      <c r="J272" s="125">
        <v>0.445916114790287</v>
      </c>
      <c r="K272" s="125">
        <v>0.17943354515083298</v>
      </c>
      <c r="L272" s="101">
        <v>3.99</v>
      </c>
      <c r="M272" s="101">
        <v>1.94</v>
      </c>
      <c r="N272" s="126">
        <v>9048.607722772276</v>
      </c>
      <c r="O272" s="126">
        <v>3515.2799999999997</v>
      </c>
      <c r="P272" s="125">
        <v>0.5137844611528822</v>
      </c>
      <c r="Q272" s="17">
        <v>1788.0</v>
      </c>
      <c r="R272" s="102">
        <v>1.0134228187919463</v>
      </c>
      <c r="S272" s="101">
        <v>4.0976732673267335</v>
      </c>
      <c r="T272" s="17" t="s">
        <v>92</v>
      </c>
      <c r="U272" s="105"/>
      <c r="V272" s="105"/>
      <c r="W272" s="105"/>
      <c r="X272" s="105"/>
      <c r="Y272" s="105"/>
      <c r="Z272" s="105"/>
    </row>
    <row r="273" ht="15.75" customHeight="1">
      <c r="A273" s="105" t="s">
        <v>635</v>
      </c>
      <c r="B273" s="17" t="s">
        <v>636</v>
      </c>
      <c r="C273" s="17" t="s">
        <v>48</v>
      </c>
      <c r="D273" s="17" t="s">
        <v>628</v>
      </c>
      <c r="E273" s="17" t="s">
        <v>309</v>
      </c>
      <c r="F273" s="106">
        <v>4655.339999999995</v>
      </c>
      <c r="G273" s="106">
        <v>3849.3399999999965</v>
      </c>
      <c r="H273" s="17">
        <v>2172.0</v>
      </c>
      <c r="I273" s="17">
        <v>466.0</v>
      </c>
      <c r="J273" s="125">
        <v>0.214548802946593</v>
      </c>
      <c r="K273" s="125">
        <v>0.1731345078984562</v>
      </c>
      <c r="L273" s="101">
        <v>7.49</v>
      </c>
      <c r="M273" s="101">
        <v>3.97</v>
      </c>
      <c r="N273" s="126">
        <v>21698.279999999973</v>
      </c>
      <c r="O273" s="126">
        <v>8622.84</v>
      </c>
      <c r="P273" s="125">
        <v>0.4699599465954606</v>
      </c>
      <c r="Q273" s="17">
        <v>2160.0</v>
      </c>
      <c r="R273" s="102">
        <v>1.0055555555555555</v>
      </c>
      <c r="S273" s="101">
        <v>8.260386266094413</v>
      </c>
      <c r="T273" s="17" t="s">
        <v>89</v>
      </c>
      <c r="U273" s="105"/>
      <c r="V273" s="105"/>
      <c r="W273" s="105"/>
      <c r="X273" s="105"/>
      <c r="Y273" s="105"/>
      <c r="Z273" s="105"/>
    </row>
    <row r="274" ht="15.75" customHeight="1">
      <c r="A274" s="105" t="s">
        <v>637</v>
      </c>
      <c r="B274" s="17" t="s">
        <v>638</v>
      </c>
      <c r="C274" s="17" t="s">
        <v>48</v>
      </c>
      <c r="D274" s="17" t="s">
        <v>628</v>
      </c>
      <c r="E274" s="17" t="s">
        <v>309</v>
      </c>
      <c r="F274" s="106">
        <v>4167.649999999999</v>
      </c>
      <c r="G274" s="106">
        <v>3421.2499999999995</v>
      </c>
      <c r="H274" s="17">
        <v>1668.0</v>
      </c>
      <c r="I274" s="17">
        <v>695.0</v>
      </c>
      <c r="J274" s="125">
        <v>0.4166666666666667</v>
      </c>
      <c r="K274" s="125">
        <v>0.17909373387880445</v>
      </c>
      <c r="L274" s="101">
        <v>4.29</v>
      </c>
      <c r="M274" s="101">
        <v>2.16</v>
      </c>
      <c r="N274" s="126">
        <v>10002.359999999997</v>
      </c>
      <c r="O274" s="126">
        <v>3602.88</v>
      </c>
      <c r="P274" s="125">
        <v>0.49650349650349646</v>
      </c>
      <c r="Q274" s="17">
        <v>1668.0</v>
      </c>
      <c r="R274" s="102">
        <v>1.0</v>
      </c>
      <c r="S274" s="101">
        <v>4.922661870503596</v>
      </c>
      <c r="T274" s="17" t="s">
        <v>92</v>
      </c>
      <c r="U274" s="105"/>
      <c r="V274" s="105"/>
      <c r="W274" s="105"/>
      <c r="X274" s="105"/>
      <c r="Y274" s="105"/>
      <c r="Z274" s="105"/>
    </row>
    <row r="275" ht="15.75" customHeight="1">
      <c r="A275" s="105" t="s">
        <v>639</v>
      </c>
      <c r="B275" s="17" t="s">
        <v>640</v>
      </c>
      <c r="C275" s="17" t="s">
        <v>51</v>
      </c>
      <c r="D275" s="17" t="s">
        <v>641</v>
      </c>
      <c r="E275" s="17" t="s">
        <v>309</v>
      </c>
      <c r="F275" s="106">
        <v>0.0</v>
      </c>
      <c r="G275" s="106">
        <v>0.0</v>
      </c>
      <c r="H275" s="17">
        <v>0.0</v>
      </c>
      <c r="I275" s="17">
        <v>0.0</v>
      </c>
      <c r="J275" s="125" t="s">
        <v>322</v>
      </c>
      <c r="K275" s="125" t="s">
        <v>322</v>
      </c>
      <c r="L275" s="101">
        <v>6.99</v>
      </c>
      <c r="M275" s="101">
        <v>3.66</v>
      </c>
      <c r="N275" s="126" t="s">
        <v>322</v>
      </c>
      <c r="O275" s="126">
        <v>0.0</v>
      </c>
      <c r="P275" s="125">
        <v>0.47639484978540775</v>
      </c>
      <c r="Q275" s="17">
        <v>0.0</v>
      </c>
      <c r="R275" s="102" t="s">
        <v>322</v>
      </c>
      <c r="S275" s="101" t="s">
        <v>322</v>
      </c>
      <c r="T275" s="17" t="s">
        <v>512</v>
      </c>
      <c r="U275" s="105"/>
      <c r="V275" s="105"/>
      <c r="W275" s="105"/>
      <c r="X275" s="105"/>
      <c r="Y275" s="105"/>
      <c r="Z275" s="105"/>
    </row>
    <row r="276" ht="15.75" customHeight="1">
      <c r="A276" s="105" t="s">
        <v>642</v>
      </c>
      <c r="B276" s="17" t="s">
        <v>643</v>
      </c>
      <c r="C276" s="17" t="s">
        <v>51</v>
      </c>
      <c r="D276" s="17" t="s">
        <v>641</v>
      </c>
      <c r="E276" s="17" t="s">
        <v>309</v>
      </c>
      <c r="F276" s="106">
        <v>0.0</v>
      </c>
      <c r="G276" s="106">
        <v>0.0</v>
      </c>
      <c r="H276" s="17">
        <v>0.0</v>
      </c>
      <c r="I276" s="17">
        <v>0.0</v>
      </c>
      <c r="J276" s="125" t="s">
        <v>322</v>
      </c>
      <c r="K276" s="125" t="s">
        <v>322</v>
      </c>
      <c r="L276" s="101">
        <v>6.99</v>
      </c>
      <c r="M276" s="101">
        <v>3.66</v>
      </c>
      <c r="N276" s="126" t="s">
        <v>322</v>
      </c>
      <c r="O276" s="126">
        <v>0.0</v>
      </c>
      <c r="P276" s="125">
        <v>0.47639484978540775</v>
      </c>
      <c r="Q276" s="17">
        <v>0.0</v>
      </c>
      <c r="R276" s="102" t="s">
        <v>322</v>
      </c>
      <c r="S276" s="101" t="s">
        <v>322</v>
      </c>
      <c r="T276" s="17" t="s">
        <v>512</v>
      </c>
      <c r="U276" s="105"/>
      <c r="V276" s="105"/>
      <c r="W276" s="105"/>
      <c r="X276" s="105"/>
      <c r="Y276" s="105"/>
      <c r="Z276" s="105"/>
    </row>
    <row r="277" ht="15.75" customHeight="1">
      <c r="A277" s="105" t="s">
        <v>644</v>
      </c>
      <c r="B277" s="17" t="s">
        <v>645</v>
      </c>
      <c r="C277" s="17" t="s">
        <v>47</v>
      </c>
      <c r="D277" s="17" t="s">
        <v>641</v>
      </c>
      <c r="E277" s="17" t="s">
        <v>309</v>
      </c>
      <c r="F277" s="106">
        <v>5675.880000000002</v>
      </c>
      <c r="G277" s="106">
        <v>4651.079999999999</v>
      </c>
      <c r="H277" s="17">
        <v>960.0</v>
      </c>
      <c r="I277" s="17">
        <v>812.0</v>
      </c>
      <c r="J277" s="125">
        <v>0.8458333333333333</v>
      </c>
      <c r="K277" s="125">
        <v>0.18055350007399784</v>
      </c>
      <c r="L277" s="101">
        <v>4.99</v>
      </c>
      <c r="M277" s="101">
        <v>2.64</v>
      </c>
      <c r="N277" s="126">
        <v>6710.4000000000015</v>
      </c>
      <c r="O277" s="126">
        <v>2534.4</v>
      </c>
      <c r="P277" s="125">
        <v>0.47094188376753504</v>
      </c>
      <c r="Q277" s="17">
        <v>960.0</v>
      </c>
      <c r="R277" s="102">
        <v>1.0</v>
      </c>
      <c r="S277" s="101">
        <v>5.727931034482757</v>
      </c>
      <c r="T277" s="17" t="s">
        <v>127</v>
      </c>
      <c r="U277" s="105"/>
      <c r="V277" s="105"/>
      <c r="W277" s="105"/>
      <c r="X277" s="105"/>
      <c r="Y277" s="105"/>
      <c r="Z277" s="105"/>
    </row>
    <row r="278" ht="15.75" customHeight="1">
      <c r="A278" s="105" t="s">
        <v>646</v>
      </c>
      <c r="B278" s="17" t="s">
        <v>647</v>
      </c>
      <c r="C278" s="17" t="s">
        <v>52</v>
      </c>
      <c r="D278" s="17" t="s">
        <v>648</v>
      </c>
      <c r="E278" s="17" t="s">
        <v>309</v>
      </c>
      <c r="F278" s="106">
        <v>3215.9399999999996</v>
      </c>
      <c r="G278" s="106">
        <v>2612.7400000000002</v>
      </c>
      <c r="H278" s="17">
        <v>2556.0</v>
      </c>
      <c r="I278" s="17">
        <v>806.0</v>
      </c>
      <c r="J278" s="125">
        <v>0.31533646322378717</v>
      </c>
      <c r="K278" s="125">
        <v>0.18756568841458465</v>
      </c>
      <c r="L278" s="101">
        <v>2.99</v>
      </c>
      <c r="M278" s="101">
        <v>1.5</v>
      </c>
      <c r="N278" s="126">
        <v>10198.439999999999</v>
      </c>
      <c r="O278" s="126">
        <v>3834.0</v>
      </c>
      <c r="P278" s="125">
        <v>0.49832775919732447</v>
      </c>
      <c r="Q278" s="17">
        <v>2544.0</v>
      </c>
      <c r="R278" s="102">
        <v>1.0047169811320755</v>
      </c>
      <c r="S278" s="101">
        <v>3.2416129032258065</v>
      </c>
      <c r="T278" s="17" t="s">
        <v>559</v>
      </c>
      <c r="U278" s="105"/>
      <c r="V278" s="105"/>
      <c r="W278" s="105"/>
      <c r="X278" s="105"/>
      <c r="Y278" s="105"/>
      <c r="Z278" s="105"/>
    </row>
    <row r="279" ht="15.75" customHeight="1">
      <c r="A279" s="105" t="s">
        <v>649</v>
      </c>
      <c r="B279" s="17" t="s">
        <v>650</v>
      </c>
      <c r="C279" s="17" t="s">
        <v>48</v>
      </c>
      <c r="D279" s="17" t="s">
        <v>651</v>
      </c>
      <c r="E279" s="17" t="s">
        <v>309</v>
      </c>
      <c r="F279" s="106">
        <v>29.96</v>
      </c>
      <c r="G279" s="106">
        <v>29.96</v>
      </c>
      <c r="H279" s="17">
        <v>0.0</v>
      </c>
      <c r="I279" s="17">
        <v>4.0</v>
      </c>
      <c r="J279" s="125" t="s">
        <v>322</v>
      </c>
      <c r="K279" s="125">
        <v>0.0</v>
      </c>
      <c r="L279" s="101">
        <v>6.49</v>
      </c>
      <c r="M279" s="101">
        <v>3.2</v>
      </c>
      <c r="N279" s="126">
        <v>0.0</v>
      </c>
      <c r="O279" s="126">
        <v>0.0</v>
      </c>
      <c r="P279" s="125">
        <v>0.5069337442218798</v>
      </c>
      <c r="Q279" s="17">
        <v>0.0</v>
      </c>
      <c r="R279" s="102" t="s">
        <v>322</v>
      </c>
      <c r="S279" s="101">
        <v>7.49</v>
      </c>
      <c r="T279" s="17" t="s">
        <v>95</v>
      </c>
      <c r="U279" s="105"/>
      <c r="V279" s="105"/>
      <c r="W279" s="105"/>
      <c r="X279" s="105"/>
      <c r="Y279" s="105"/>
      <c r="Z279" s="105"/>
    </row>
    <row r="280" ht="15.75" customHeight="1">
      <c r="A280" s="105" t="s">
        <v>652</v>
      </c>
      <c r="B280" s="17" t="s">
        <v>653</v>
      </c>
      <c r="C280" s="17" t="s">
        <v>49</v>
      </c>
      <c r="D280" s="17" t="s">
        <v>651</v>
      </c>
      <c r="E280" s="17" t="s">
        <v>309</v>
      </c>
      <c r="F280" s="106">
        <v>13.0</v>
      </c>
      <c r="G280" s="106">
        <v>13.0</v>
      </c>
      <c r="H280" s="17">
        <v>0.0</v>
      </c>
      <c r="I280" s="17">
        <v>13.0</v>
      </c>
      <c r="J280" s="125" t="s">
        <v>322</v>
      </c>
      <c r="K280" s="125">
        <v>0.0</v>
      </c>
      <c r="L280" s="101">
        <v>1.0</v>
      </c>
      <c r="M280" s="101">
        <v>0.5</v>
      </c>
      <c r="N280" s="126">
        <v>0.0</v>
      </c>
      <c r="O280" s="126">
        <v>0.0</v>
      </c>
      <c r="P280" s="125">
        <v>0.5</v>
      </c>
      <c r="Q280" s="17">
        <v>0.0</v>
      </c>
      <c r="R280" s="102" t="s">
        <v>322</v>
      </c>
      <c r="S280" s="101">
        <v>1.0</v>
      </c>
      <c r="T280" s="17" t="s">
        <v>654</v>
      </c>
      <c r="U280" s="105"/>
      <c r="V280" s="105"/>
      <c r="W280" s="105"/>
      <c r="X280" s="105"/>
      <c r="Y280" s="105"/>
      <c r="Z280" s="105"/>
    </row>
    <row r="281" ht="15.75" customHeight="1">
      <c r="A281" s="105" t="s">
        <v>655</v>
      </c>
      <c r="B281" s="17" t="s">
        <v>656</v>
      </c>
      <c r="C281" s="17" t="s">
        <v>47</v>
      </c>
      <c r="D281" s="17" t="s">
        <v>657</v>
      </c>
      <c r="E281" s="17" t="s">
        <v>309</v>
      </c>
      <c r="F281" s="106">
        <v>0.0</v>
      </c>
      <c r="G281" s="106">
        <v>0.0</v>
      </c>
      <c r="H281" s="17">
        <v>0.0</v>
      </c>
      <c r="I281" s="17">
        <v>0.0</v>
      </c>
      <c r="J281" s="125" t="s">
        <v>322</v>
      </c>
      <c r="K281" s="125" t="s">
        <v>322</v>
      </c>
      <c r="L281" s="101">
        <v>7.99</v>
      </c>
      <c r="M281" s="101">
        <v>4.35</v>
      </c>
      <c r="N281" s="126" t="s">
        <v>322</v>
      </c>
      <c r="O281" s="126">
        <v>0.0</v>
      </c>
      <c r="P281" s="125">
        <v>0.45556946182728414</v>
      </c>
      <c r="Q281" s="17">
        <v>0.0</v>
      </c>
      <c r="R281" s="102" t="s">
        <v>322</v>
      </c>
      <c r="S281" s="101" t="s">
        <v>322</v>
      </c>
      <c r="T281" s="17" t="s">
        <v>75</v>
      </c>
      <c r="U281" s="105"/>
      <c r="V281" s="105"/>
      <c r="W281" s="105"/>
      <c r="X281" s="105"/>
      <c r="Y281" s="105"/>
      <c r="Z281" s="105"/>
    </row>
    <row r="282" ht="15.75" customHeight="1">
      <c r="A282" s="105" t="s">
        <v>658</v>
      </c>
      <c r="B282" s="17" t="s">
        <v>659</v>
      </c>
      <c r="C282" s="17" t="s">
        <v>47</v>
      </c>
      <c r="D282" s="17" t="s">
        <v>657</v>
      </c>
      <c r="E282" s="17" t="s">
        <v>309</v>
      </c>
      <c r="F282" s="106">
        <v>0.0</v>
      </c>
      <c r="G282" s="106">
        <v>0.0</v>
      </c>
      <c r="H282" s="17">
        <v>0.0</v>
      </c>
      <c r="I282" s="17">
        <v>0.0</v>
      </c>
      <c r="J282" s="125" t="s">
        <v>322</v>
      </c>
      <c r="K282" s="125" t="s">
        <v>322</v>
      </c>
      <c r="L282" s="101">
        <v>7.99</v>
      </c>
      <c r="M282" s="101">
        <v>4.35</v>
      </c>
      <c r="N282" s="126" t="s">
        <v>322</v>
      </c>
      <c r="O282" s="126">
        <v>0.0</v>
      </c>
      <c r="P282" s="125">
        <v>0.45556946182728414</v>
      </c>
      <c r="Q282" s="17">
        <v>0.0</v>
      </c>
      <c r="R282" s="102" t="s">
        <v>322</v>
      </c>
      <c r="S282" s="101" t="s">
        <v>322</v>
      </c>
      <c r="T282" s="17" t="s">
        <v>75</v>
      </c>
      <c r="U282" s="105"/>
      <c r="V282" s="105"/>
      <c r="W282" s="105"/>
      <c r="X282" s="105"/>
      <c r="Y282" s="105"/>
      <c r="Z282" s="105"/>
    </row>
    <row r="283" ht="15.75" customHeight="1">
      <c r="A283" s="105" t="s">
        <v>660</v>
      </c>
      <c r="B283" s="17" t="s">
        <v>661</v>
      </c>
      <c r="C283" s="17" t="s">
        <v>47</v>
      </c>
      <c r="D283" s="17" t="s">
        <v>657</v>
      </c>
      <c r="E283" s="17" t="s">
        <v>309</v>
      </c>
      <c r="F283" s="106">
        <v>0.0</v>
      </c>
      <c r="G283" s="106">
        <v>0.0</v>
      </c>
      <c r="H283" s="17">
        <v>0.0</v>
      </c>
      <c r="I283" s="17">
        <v>0.0</v>
      </c>
      <c r="J283" s="125" t="s">
        <v>322</v>
      </c>
      <c r="K283" s="125" t="s">
        <v>322</v>
      </c>
      <c r="L283" s="101">
        <v>5.99</v>
      </c>
      <c r="M283" s="101">
        <v>3.32</v>
      </c>
      <c r="N283" s="126" t="s">
        <v>322</v>
      </c>
      <c r="O283" s="126">
        <v>0.0</v>
      </c>
      <c r="P283" s="125">
        <v>0.4457429048414024</v>
      </c>
      <c r="Q283" s="17">
        <v>0.0</v>
      </c>
      <c r="R283" s="102" t="s">
        <v>322</v>
      </c>
      <c r="S283" s="101" t="s">
        <v>322</v>
      </c>
      <c r="T283" s="17" t="s">
        <v>75</v>
      </c>
      <c r="U283" s="105"/>
      <c r="V283" s="105"/>
      <c r="W283" s="105"/>
      <c r="X283" s="105"/>
      <c r="Y283" s="105"/>
      <c r="Z283" s="105"/>
    </row>
    <row r="284" ht="15.75" customHeight="1">
      <c r="A284" s="105" t="s">
        <v>662</v>
      </c>
      <c r="B284" s="17" t="s">
        <v>663</v>
      </c>
      <c r="C284" s="17" t="s">
        <v>47</v>
      </c>
      <c r="D284" s="17" t="s">
        <v>657</v>
      </c>
      <c r="E284" s="17" t="s">
        <v>309</v>
      </c>
      <c r="F284" s="106">
        <v>4507.569999999995</v>
      </c>
      <c r="G284" s="106">
        <v>3720.770000000002</v>
      </c>
      <c r="H284" s="17">
        <v>1464.0</v>
      </c>
      <c r="I284" s="17">
        <v>322.0</v>
      </c>
      <c r="J284" s="125">
        <v>0.21994535519125682</v>
      </c>
      <c r="K284" s="125">
        <v>0.17455081119095084</v>
      </c>
      <c r="L284" s="101">
        <v>10.99</v>
      </c>
      <c r="M284" s="101">
        <v>5.76</v>
      </c>
      <c r="N284" s="126">
        <v>20494.04496894408</v>
      </c>
      <c r="O284" s="126">
        <v>8432.64</v>
      </c>
      <c r="P284" s="125">
        <v>0.4758871701546861</v>
      </c>
      <c r="Q284" s="17">
        <v>1488.0</v>
      </c>
      <c r="R284" s="102">
        <v>0.9838709677419355</v>
      </c>
      <c r="S284" s="101">
        <v>11.555186335403732</v>
      </c>
      <c r="T284" s="17" t="s">
        <v>75</v>
      </c>
      <c r="U284" s="105"/>
      <c r="V284" s="105"/>
      <c r="W284" s="105"/>
      <c r="X284" s="105"/>
      <c r="Y284" s="105"/>
      <c r="Z284" s="105"/>
    </row>
    <row r="285" ht="15.75" customHeight="1">
      <c r="A285" s="105" t="s">
        <v>664</v>
      </c>
      <c r="B285" s="17" t="s">
        <v>665</v>
      </c>
      <c r="C285" s="17" t="s">
        <v>49</v>
      </c>
      <c r="D285" s="17" t="s">
        <v>657</v>
      </c>
      <c r="E285" s="17" t="s">
        <v>309</v>
      </c>
      <c r="F285" s="106">
        <v>1670.6100000000013</v>
      </c>
      <c r="G285" s="106">
        <v>1354.2099999999996</v>
      </c>
      <c r="H285" s="17">
        <v>1992.0</v>
      </c>
      <c r="I285" s="17">
        <v>239.0</v>
      </c>
      <c r="J285" s="125">
        <v>0.11997991967871485</v>
      </c>
      <c r="K285" s="125">
        <v>0.18939189876751694</v>
      </c>
      <c r="L285" s="101">
        <v>5.99</v>
      </c>
      <c r="M285" s="101">
        <v>3.0</v>
      </c>
      <c r="N285" s="126">
        <v>13924.08000000001</v>
      </c>
      <c r="O285" s="126">
        <v>5976.0</v>
      </c>
      <c r="P285" s="125">
        <v>0.4991652754590985</v>
      </c>
      <c r="Q285" s="17">
        <v>1992.0</v>
      </c>
      <c r="R285" s="102">
        <v>1.0</v>
      </c>
      <c r="S285" s="101">
        <v>5.666150627615061</v>
      </c>
      <c r="T285" s="17" t="s">
        <v>350</v>
      </c>
      <c r="U285" s="105"/>
      <c r="V285" s="105"/>
      <c r="W285" s="105"/>
      <c r="X285" s="105"/>
      <c r="Y285" s="105"/>
      <c r="Z285" s="105"/>
    </row>
    <row r="286" ht="15.75" customHeight="1">
      <c r="A286" s="105" t="s">
        <v>666</v>
      </c>
      <c r="B286" s="17" t="s">
        <v>667</v>
      </c>
      <c r="C286" s="17" t="s">
        <v>51</v>
      </c>
      <c r="D286" s="17" t="s">
        <v>657</v>
      </c>
      <c r="E286" s="17" t="s">
        <v>309</v>
      </c>
      <c r="F286" s="106">
        <v>2804.39</v>
      </c>
      <c r="G286" s="106">
        <v>2284.9900000000002</v>
      </c>
      <c r="H286" s="17">
        <v>912.0</v>
      </c>
      <c r="I286" s="17">
        <v>401.0</v>
      </c>
      <c r="J286" s="125">
        <v>0.43969298245614036</v>
      </c>
      <c r="K286" s="125">
        <v>0.18520961777784106</v>
      </c>
      <c r="L286" s="101">
        <v>4.99</v>
      </c>
      <c r="M286" s="101">
        <v>2.76</v>
      </c>
      <c r="N286" s="126">
        <v>6378.064039900249</v>
      </c>
      <c r="O286" s="126">
        <v>2517.12</v>
      </c>
      <c r="P286" s="125">
        <v>0.44689378757515036</v>
      </c>
      <c r="Q286" s="17">
        <v>912.0</v>
      </c>
      <c r="R286" s="102">
        <v>1.0</v>
      </c>
      <c r="S286" s="101">
        <v>5.698229426433916</v>
      </c>
      <c r="T286" s="17" t="s">
        <v>512</v>
      </c>
      <c r="U286" s="105"/>
      <c r="V286" s="105"/>
      <c r="W286" s="105"/>
      <c r="X286" s="105"/>
      <c r="Y286" s="105"/>
      <c r="Z286" s="105"/>
    </row>
    <row r="287" ht="15.75" customHeight="1">
      <c r="A287" s="105" t="s">
        <v>668</v>
      </c>
      <c r="B287" s="17" t="s">
        <v>669</v>
      </c>
      <c r="C287" s="17" t="s">
        <v>49</v>
      </c>
      <c r="D287" s="17" t="s">
        <v>657</v>
      </c>
      <c r="E287" s="17" t="s">
        <v>309</v>
      </c>
      <c r="F287" s="106">
        <v>0.0</v>
      </c>
      <c r="G287" s="106">
        <v>0.0</v>
      </c>
      <c r="H287" s="17">
        <v>0.0</v>
      </c>
      <c r="I287" s="17">
        <v>0.0</v>
      </c>
      <c r="J287" s="125" t="s">
        <v>322</v>
      </c>
      <c r="K287" s="125" t="s">
        <v>322</v>
      </c>
      <c r="L287" s="101">
        <v>4.99</v>
      </c>
      <c r="M287" s="101">
        <v>2.76</v>
      </c>
      <c r="N287" s="126" t="s">
        <v>322</v>
      </c>
      <c r="O287" s="126">
        <v>0.0</v>
      </c>
      <c r="P287" s="125">
        <v>0.44689378757515036</v>
      </c>
      <c r="Q287" s="17">
        <v>0.0</v>
      </c>
      <c r="R287" s="102" t="s">
        <v>322</v>
      </c>
      <c r="S287" s="101" t="s">
        <v>322</v>
      </c>
      <c r="T287" s="17" t="s">
        <v>344</v>
      </c>
      <c r="U287" s="105"/>
      <c r="V287" s="105"/>
      <c r="W287" s="105"/>
      <c r="X287" s="105"/>
      <c r="Y287" s="105"/>
      <c r="Z287" s="105"/>
    </row>
    <row r="288" ht="15.75" customHeight="1">
      <c r="A288" s="105" t="s">
        <v>670</v>
      </c>
      <c r="B288" s="17" t="s">
        <v>671</v>
      </c>
      <c r="C288" s="17" t="s">
        <v>49</v>
      </c>
      <c r="D288" s="17" t="s">
        <v>657</v>
      </c>
      <c r="E288" s="17" t="s">
        <v>309</v>
      </c>
      <c r="F288" s="106">
        <v>0.0</v>
      </c>
      <c r="G288" s="106">
        <v>0.0</v>
      </c>
      <c r="H288" s="17">
        <v>0.0</v>
      </c>
      <c r="I288" s="17">
        <v>0.0</v>
      </c>
      <c r="J288" s="125" t="s">
        <v>322</v>
      </c>
      <c r="K288" s="125" t="s">
        <v>322</v>
      </c>
      <c r="L288" s="101">
        <v>5.99</v>
      </c>
      <c r="M288" s="101">
        <v>3.32</v>
      </c>
      <c r="N288" s="126" t="s">
        <v>322</v>
      </c>
      <c r="O288" s="126">
        <v>0.0</v>
      </c>
      <c r="P288" s="125">
        <v>0.4457429048414024</v>
      </c>
      <c r="Q288" s="17">
        <v>0.0</v>
      </c>
      <c r="R288" s="102" t="s">
        <v>322</v>
      </c>
      <c r="S288" s="101" t="s">
        <v>322</v>
      </c>
      <c r="T288" s="17" t="s">
        <v>344</v>
      </c>
      <c r="U288" s="105"/>
      <c r="V288" s="105"/>
      <c r="W288" s="105"/>
      <c r="X288" s="105"/>
      <c r="Y288" s="105"/>
      <c r="Z288" s="105"/>
    </row>
    <row r="289" ht="15.75" customHeight="1">
      <c r="A289" s="105" t="s">
        <v>672</v>
      </c>
      <c r="B289" s="17" t="s">
        <v>673</v>
      </c>
      <c r="C289" s="17" t="s">
        <v>49</v>
      </c>
      <c r="D289" s="17" t="s">
        <v>657</v>
      </c>
      <c r="E289" s="17" t="s">
        <v>309</v>
      </c>
      <c r="F289" s="106">
        <v>0.0</v>
      </c>
      <c r="G289" s="106">
        <v>0.0</v>
      </c>
      <c r="H289" s="17">
        <v>0.0</v>
      </c>
      <c r="I289" s="17">
        <v>0.0</v>
      </c>
      <c r="J289" s="125" t="s">
        <v>322</v>
      </c>
      <c r="K289" s="125" t="s">
        <v>322</v>
      </c>
      <c r="L289" s="101">
        <v>4.99</v>
      </c>
      <c r="M289" s="101">
        <v>2.76</v>
      </c>
      <c r="N289" s="126" t="s">
        <v>322</v>
      </c>
      <c r="O289" s="126">
        <v>0.0</v>
      </c>
      <c r="P289" s="125">
        <v>0.44689378757515036</v>
      </c>
      <c r="Q289" s="17">
        <v>0.0</v>
      </c>
      <c r="R289" s="102" t="s">
        <v>322</v>
      </c>
      <c r="S289" s="101" t="s">
        <v>322</v>
      </c>
      <c r="T289" s="17" t="s">
        <v>344</v>
      </c>
      <c r="U289" s="105"/>
      <c r="V289" s="105"/>
      <c r="W289" s="105"/>
      <c r="X289" s="105"/>
      <c r="Y289" s="105"/>
      <c r="Z289" s="105"/>
    </row>
    <row r="290" ht="15.75" customHeight="1">
      <c r="A290" s="105" t="s">
        <v>674</v>
      </c>
      <c r="B290" s="17" t="s">
        <v>675</v>
      </c>
      <c r="C290" s="17" t="s">
        <v>49</v>
      </c>
      <c r="D290" s="17" t="s">
        <v>657</v>
      </c>
      <c r="E290" s="17" t="s">
        <v>309</v>
      </c>
      <c r="F290" s="106">
        <v>0.0</v>
      </c>
      <c r="G290" s="106">
        <v>0.0</v>
      </c>
      <c r="H290" s="17">
        <v>0.0</v>
      </c>
      <c r="I290" s="17">
        <v>0.0</v>
      </c>
      <c r="J290" s="125" t="s">
        <v>322</v>
      </c>
      <c r="K290" s="125" t="s">
        <v>322</v>
      </c>
      <c r="L290" s="101">
        <v>5.99</v>
      </c>
      <c r="M290" s="101">
        <v>3.2</v>
      </c>
      <c r="N290" s="126" t="s">
        <v>322</v>
      </c>
      <c r="O290" s="126">
        <v>0.0</v>
      </c>
      <c r="P290" s="125">
        <v>0.46577629382303837</v>
      </c>
      <c r="Q290" s="17">
        <v>0.0</v>
      </c>
      <c r="R290" s="102" t="s">
        <v>322</v>
      </c>
      <c r="S290" s="101" t="s">
        <v>322</v>
      </c>
      <c r="T290" s="17" t="s">
        <v>344</v>
      </c>
      <c r="U290" s="105"/>
      <c r="V290" s="105"/>
      <c r="W290" s="105"/>
      <c r="X290" s="105"/>
      <c r="Y290" s="105"/>
      <c r="Z290" s="105"/>
    </row>
    <row r="291" ht="15.75" customHeight="1">
      <c r="A291" s="105" t="s">
        <v>676</v>
      </c>
      <c r="B291" s="17" t="s">
        <v>677</v>
      </c>
      <c r="C291" s="17" t="s">
        <v>49</v>
      </c>
      <c r="D291" s="17" t="s">
        <v>657</v>
      </c>
      <c r="E291" s="17" t="s">
        <v>309</v>
      </c>
      <c r="F291" s="106">
        <v>0.0</v>
      </c>
      <c r="G291" s="106">
        <v>0.0</v>
      </c>
      <c r="H291" s="17">
        <v>0.0</v>
      </c>
      <c r="I291" s="17">
        <v>0.0</v>
      </c>
      <c r="J291" s="125" t="s">
        <v>322</v>
      </c>
      <c r="K291" s="125" t="s">
        <v>322</v>
      </c>
      <c r="L291" s="101">
        <v>5.99</v>
      </c>
      <c r="M291" s="101">
        <v>3.2</v>
      </c>
      <c r="N291" s="126" t="s">
        <v>322</v>
      </c>
      <c r="O291" s="126">
        <v>0.0</v>
      </c>
      <c r="P291" s="125">
        <v>0.46577629382303837</v>
      </c>
      <c r="Q291" s="17">
        <v>0.0</v>
      </c>
      <c r="R291" s="102" t="s">
        <v>322</v>
      </c>
      <c r="S291" s="101" t="s">
        <v>322</v>
      </c>
      <c r="T291" s="17" t="s">
        <v>344</v>
      </c>
      <c r="U291" s="105"/>
      <c r="V291" s="105"/>
      <c r="W291" s="105"/>
      <c r="X291" s="105"/>
      <c r="Y291" s="105"/>
      <c r="Z291" s="105"/>
    </row>
    <row r="292" ht="15.75" customHeight="1">
      <c r="A292" s="105" t="s">
        <v>678</v>
      </c>
      <c r="B292" s="17" t="s">
        <v>679</v>
      </c>
      <c r="C292" s="17" t="s">
        <v>49</v>
      </c>
      <c r="D292" s="17" t="s">
        <v>657</v>
      </c>
      <c r="E292" s="17" t="s">
        <v>309</v>
      </c>
      <c r="F292" s="106">
        <v>0.0</v>
      </c>
      <c r="G292" s="106">
        <v>0.0</v>
      </c>
      <c r="H292" s="17">
        <v>0.0</v>
      </c>
      <c r="I292" s="17">
        <v>0.0</v>
      </c>
      <c r="J292" s="125" t="s">
        <v>322</v>
      </c>
      <c r="K292" s="125" t="s">
        <v>322</v>
      </c>
      <c r="L292" s="101">
        <v>4.99</v>
      </c>
      <c r="M292" s="101">
        <v>2.76</v>
      </c>
      <c r="N292" s="126" t="s">
        <v>322</v>
      </c>
      <c r="O292" s="126">
        <v>0.0</v>
      </c>
      <c r="P292" s="125">
        <v>0.44689378757515036</v>
      </c>
      <c r="Q292" s="17">
        <v>0.0</v>
      </c>
      <c r="R292" s="102" t="s">
        <v>322</v>
      </c>
      <c r="S292" s="101" t="s">
        <v>322</v>
      </c>
      <c r="T292" s="17" t="s">
        <v>344</v>
      </c>
      <c r="U292" s="105"/>
      <c r="V292" s="105"/>
      <c r="W292" s="105"/>
      <c r="X292" s="105"/>
      <c r="Y292" s="105"/>
      <c r="Z292" s="105"/>
    </row>
    <row r="293" ht="15.75" customHeight="1">
      <c r="A293" s="105" t="s">
        <v>680</v>
      </c>
      <c r="B293" s="17" t="s">
        <v>681</v>
      </c>
      <c r="C293" s="17" t="s">
        <v>47</v>
      </c>
      <c r="D293" s="17" t="s">
        <v>657</v>
      </c>
      <c r="E293" s="17" t="s">
        <v>309</v>
      </c>
      <c r="F293" s="106">
        <v>3236.5200000000004</v>
      </c>
      <c r="G293" s="106">
        <v>2659.520000000001</v>
      </c>
      <c r="H293" s="17">
        <v>1020.0</v>
      </c>
      <c r="I293" s="17">
        <v>648.0</v>
      </c>
      <c r="J293" s="125">
        <v>0.6352941176470588</v>
      </c>
      <c r="K293" s="125">
        <v>0.17827790342713767</v>
      </c>
      <c r="L293" s="101">
        <v>3.69</v>
      </c>
      <c r="M293" s="101">
        <v>1.93</v>
      </c>
      <c r="N293" s="126">
        <v>5094.522222222223</v>
      </c>
      <c r="O293" s="126">
        <v>1968.6</v>
      </c>
      <c r="P293" s="125">
        <v>0.47696476964769646</v>
      </c>
      <c r="Q293" s="17">
        <v>1008.0</v>
      </c>
      <c r="R293" s="102">
        <v>1.0119047619047619</v>
      </c>
      <c r="S293" s="101">
        <v>4.104197530864199</v>
      </c>
      <c r="T293" s="17" t="s">
        <v>75</v>
      </c>
      <c r="U293" s="105"/>
      <c r="V293" s="105"/>
      <c r="W293" s="105"/>
      <c r="X293" s="105"/>
      <c r="Y293" s="105"/>
      <c r="Z293" s="105"/>
    </row>
    <row r="294" ht="15.75" customHeight="1">
      <c r="A294" s="105" t="s">
        <v>682</v>
      </c>
      <c r="B294" s="17" t="s">
        <v>683</v>
      </c>
      <c r="C294" s="17" t="s">
        <v>47</v>
      </c>
      <c r="D294" s="17" t="s">
        <v>657</v>
      </c>
      <c r="E294" s="17" t="s">
        <v>309</v>
      </c>
      <c r="F294" s="106">
        <v>1861.2700000000016</v>
      </c>
      <c r="G294" s="106">
        <v>1530.2700000000016</v>
      </c>
      <c r="H294" s="17">
        <v>960.0</v>
      </c>
      <c r="I294" s="17">
        <v>373.0</v>
      </c>
      <c r="J294" s="125">
        <v>0.3885416666666667</v>
      </c>
      <c r="K294" s="125">
        <v>0.17783556388917232</v>
      </c>
      <c r="L294" s="101">
        <v>3.69</v>
      </c>
      <c r="M294" s="101">
        <v>1.93</v>
      </c>
      <c r="N294" s="126">
        <v>4790.400000000004</v>
      </c>
      <c r="O294" s="126">
        <v>1852.8</v>
      </c>
      <c r="P294" s="125">
        <v>0.47696476964769646</v>
      </c>
      <c r="Q294" s="17">
        <v>960.0</v>
      </c>
      <c r="R294" s="102">
        <v>1.0</v>
      </c>
      <c r="S294" s="101">
        <v>4.102600536193034</v>
      </c>
      <c r="T294" s="17" t="s">
        <v>75</v>
      </c>
      <c r="U294" s="105"/>
      <c r="V294" s="105"/>
      <c r="W294" s="105"/>
      <c r="X294" s="105"/>
      <c r="Y294" s="105"/>
      <c r="Z294" s="105"/>
    </row>
    <row r="295" ht="15.75" customHeight="1">
      <c r="A295" s="105" t="s">
        <v>684</v>
      </c>
      <c r="B295" s="17" t="s">
        <v>685</v>
      </c>
      <c r="C295" s="17" t="s">
        <v>49</v>
      </c>
      <c r="D295" s="17" t="s">
        <v>657</v>
      </c>
      <c r="E295" s="17" t="s">
        <v>309</v>
      </c>
      <c r="F295" s="106">
        <v>3270.5399999999995</v>
      </c>
      <c r="G295" s="106">
        <v>2646.5399999999995</v>
      </c>
      <c r="H295" s="17">
        <v>900.0</v>
      </c>
      <c r="I295" s="17">
        <v>546.0</v>
      </c>
      <c r="J295" s="125">
        <v>0.6066666666666667</v>
      </c>
      <c r="K295" s="125">
        <v>0.19079418077748633</v>
      </c>
      <c r="L295" s="101">
        <v>4.49</v>
      </c>
      <c r="M295" s="101">
        <v>2.44</v>
      </c>
      <c r="N295" s="126">
        <v>5390.999999999999</v>
      </c>
      <c r="O295" s="126">
        <v>2196.0</v>
      </c>
      <c r="P295" s="125">
        <v>0.4565701559020045</v>
      </c>
      <c r="Q295" s="17">
        <v>900.0</v>
      </c>
      <c r="R295" s="102">
        <v>1.0</v>
      </c>
      <c r="S295" s="101">
        <v>4.847142857142856</v>
      </c>
      <c r="T295" s="17" t="s">
        <v>654</v>
      </c>
      <c r="U295" s="105"/>
      <c r="V295" s="105"/>
      <c r="W295" s="105"/>
      <c r="X295" s="105"/>
      <c r="Y295" s="105"/>
      <c r="Z295" s="105"/>
    </row>
    <row r="296" ht="15.75" customHeight="1">
      <c r="A296" s="105" t="s">
        <v>686</v>
      </c>
      <c r="B296" s="17" t="s">
        <v>687</v>
      </c>
      <c r="C296" s="17" t="s">
        <v>49</v>
      </c>
      <c r="D296" s="17" t="s">
        <v>657</v>
      </c>
      <c r="E296" s="17" t="s">
        <v>309</v>
      </c>
      <c r="F296" s="106">
        <v>1223.250000000001</v>
      </c>
      <c r="G296" s="106">
        <v>997.8499999999998</v>
      </c>
      <c r="H296" s="17">
        <v>1992.0</v>
      </c>
      <c r="I296" s="17">
        <v>175.0</v>
      </c>
      <c r="J296" s="125">
        <v>0.08785140562248996</v>
      </c>
      <c r="K296" s="125">
        <v>0.1842632331902726</v>
      </c>
      <c r="L296" s="101">
        <v>5.99</v>
      </c>
      <c r="M296" s="101">
        <v>3.0</v>
      </c>
      <c r="N296" s="126">
        <v>13924.08000000001</v>
      </c>
      <c r="O296" s="126">
        <v>5976.0</v>
      </c>
      <c r="P296" s="125">
        <v>0.4991652754590985</v>
      </c>
      <c r="Q296" s="17">
        <v>1992.0</v>
      </c>
      <c r="R296" s="102">
        <v>1.0</v>
      </c>
      <c r="S296" s="101">
        <v>5.701999999999999</v>
      </c>
      <c r="T296" s="17" t="s">
        <v>350</v>
      </c>
      <c r="U296" s="105"/>
      <c r="V296" s="105"/>
      <c r="W296" s="105"/>
      <c r="X296" s="105"/>
      <c r="Y296" s="105"/>
      <c r="Z296" s="105"/>
    </row>
    <row r="297" ht="15.75" customHeight="1">
      <c r="A297" s="105" t="s">
        <v>688</v>
      </c>
      <c r="B297" s="17" t="s">
        <v>689</v>
      </c>
      <c r="C297" s="17" t="s">
        <v>49</v>
      </c>
      <c r="D297" s="17" t="s">
        <v>657</v>
      </c>
      <c r="E297" s="17" t="s">
        <v>309</v>
      </c>
      <c r="F297" s="106">
        <v>1391.0100000000014</v>
      </c>
      <c r="G297" s="106">
        <v>1127.8099999999993</v>
      </c>
      <c r="H297" s="17">
        <v>1992.0</v>
      </c>
      <c r="I297" s="17">
        <v>199.0</v>
      </c>
      <c r="J297" s="125">
        <v>0.09989959839357429</v>
      </c>
      <c r="K297" s="125">
        <v>0.18921503080495594</v>
      </c>
      <c r="L297" s="101">
        <v>5.99</v>
      </c>
      <c r="M297" s="101">
        <v>3.0</v>
      </c>
      <c r="N297" s="126">
        <v>13924.080000000013</v>
      </c>
      <c r="O297" s="126">
        <v>5976.0</v>
      </c>
      <c r="P297" s="125">
        <v>0.4991652754590985</v>
      </c>
      <c r="Q297" s="17">
        <v>1992.0</v>
      </c>
      <c r="R297" s="102">
        <v>1.0</v>
      </c>
      <c r="S297" s="101">
        <v>5.667386934673363</v>
      </c>
      <c r="T297" s="17" t="s">
        <v>350</v>
      </c>
      <c r="U297" s="105"/>
      <c r="V297" s="105"/>
      <c r="W297" s="105"/>
      <c r="X297" s="105"/>
      <c r="Y297" s="105"/>
      <c r="Z297" s="105"/>
    </row>
    <row r="298" ht="15.75" customHeight="1">
      <c r="A298" s="105" t="s">
        <v>690</v>
      </c>
      <c r="B298" s="17" t="s">
        <v>691</v>
      </c>
      <c r="C298" s="17" t="s">
        <v>49</v>
      </c>
      <c r="D298" s="17" t="s">
        <v>657</v>
      </c>
      <c r="E298" s="17" t="s">
        <v>309</v>
      </c>
      <c r="F298" s="106">
        <v>5.97</v>
      </c>
      <c r="G298" s="106">
        <v>5.97</v>
      </c>
      <c r="H298" s="17">
        <v>0.0</v>
      </c>
      <c r="I298" s="17">
        <v>3.0</v>
      </c>
      <c r="J298" s="125" t="s">
        <v>322</v>
      </c>
      <c r="K298" s="125">
        <v>0.0</v>
      </c>
      <c r="L298" s="101">
        <v>1.99</v>
      </c>
      <c r="M298" s="101">
        <v>1.1</v>
      </c>
      <c r="N298" s="126">
        <v>0.0</v>
      </c>
      <c r="O298" s="126">
        <v>0.0</v>
      </c>
      <c r="P298" s="125">
        <v>0.44723618090452255</v>
      </c>
      <c r="Q298" s="17">
        <v>0.0</v>
      </c>
      <c r="R298" s="102" t="s">
        <v>322</v>
      </c>
      <c r="S298" s="101">
        <v>1.99</v>
      </c>
      <c r="T298" s="17" t="s">
        <v>654</v>
      </c>
      <c r="U298" s="105"/>
      <c r="V298" s="105"/>
      <c r="W298" s="105"/>
      <c r="X298" s="105"/>
      <c r="Y298" s="105"/>
      <c r="Z298" s="105"/>
    </row>
    <row r="299" ht="15.75" customHeight="1">
      <c r="A299" s="105" t="s">
        <v>692</v>
      </c>
      <c r="B299" s="17" t="s">
        <v>693</v>
      </c>
      <c r="C299" s="17" t="s">
        <v>49</v>
      </c>
      <c r="D299" s="17" t="s">
        <v>657</v>
      </c>
      <c r="E299" s="17" t="s">
        <v>309</v>
      </c>
      <c r="F299" s="106">
        <v>19.9</v>
      </c>
      <c r="G299" s="106">
        <v>19.9</v>
      </c>
      <c r="H299" s="17">
        <v>0.0</v>
      </c>
      <c r="I299" s="17">
        <v>10.0</v>
      </c>
      <c r="J299" s="125" t="s">
        <v>322</v>
      </c>
      <c r="K299" s="125">
        <v>0.0</v>
      </c>
      <c r="L299" s="101">
        <v>1.99</v>
      </c>
      <c r="M299" s="101">
        <v>1.1</v>
      </c>
      <c r="N299" s="126">
        <v>0.0</v>
      </c>
      <c r="O299" s="126">
        <v>0.0</v>
      </c>
      <c r="P299" s="125">
        <v>0.44723618090452255</v>
      </c>
      <c r="Q299" s="17">
        <v>0.0</v>
      </c>
      <c r="R299" s="102" t="s">
        <v>322</v>
      </c>
      <c r="S299" s="101">
        <v>1.9899999999999998</v>
      </c>
      <c r="T299" s="17" t="s">
        <v>654</v>
      </c>
      <c r="U299" s="105"/>
      <c r="V299" s="105"/>
      <c r="W299" s="105"/>
      <c r="X299" s="105"/>
      <c r="Y299" s="105"/>
      <c r="Z299" s="105"/>
    </row>
    <row r="300" ht="15.75" customHeight="1">
      <c r="A300" s="105" t="s">
        <v>694</v>
      </c>
      <c r="B300" s="17" t="s">
        <v>695</v>
      </c>
      <c r="C300" s="17" t="s">
        <v>49</v>
      </c>
      <c r="D300" s="17" t="s">
        <v>657</v>
      </c>
      <c r="E300" s="17" t="s">
        <v>309</v>
      </c>
      <c r="F300" s="106">
        <v>21.889999999999997</v>
      </c>
      <c r="G300" s="106">
        <v>21.889999999999997</v>
      </c>
      <c r="H300" s="17">
        <v>0.0</v>
      </c>
      <c r="I300" s="17">
        <v>11.0</v>
      </c>
      <c r="J300" s="125" t="s">
        <v>322</v>
      </c>
      <c r="K300" s="125">
        <v>0.0</v>
      </c>
      <c r="L300" s="101">
        <v>1.99</v>
      </c>
      <c r="M300" s="101">
        <v>1.1</v>
      </c>
      <c r="N300" s="126">
        <v>0.0</v>
      </c>
      <c r="O300" s="126">
        <v>0.0</v>
      </c>
      <c r="P300" s="125">
        <v>0.44723618090452255</v>
      </c>
      <c r="Q300" s="17">
        <v>0.0</v>
      </c>
      <c r="R300" s="102" t="s">
        <v>322</v>
      </c>
      <c r="S300" s="101">
        <v>1.9899999999999998</v>
      </c>
      <c r="T300" s="17" t="s">
        <v>654</v>
      </c>
      <c r="U300" s="105"/>
      <c r="V300" s="105"/>
      <c r="W300" s="105"/>
      <c r="X300" s="105"/>
      <c r="Y300" s="105"/>
      <c r="Z300" s="105"/>
    </row>
    <row r="301" ht="15.75" customHeight="1">
      <c r="A301" s="105" t="s">
        <v>696</v>
      </c>
      <c r="B301" s="17" t="s">
        <v>697</v>
      </c>
      <c r="C301" s="17" t="s">
        <v>49</v>
      </c>
      <c r="D301" s="17" t="s">
        <v>657</v>
      </c>
      <c r="E301" s="17" t="s">
        <v>309</v>
      </c>
      <c r="F301" s="106">
        <v>0.0</v>
      </c>
      <c r="G301" s="106">
        <v>0.0</v>
      </c>
      <c r="H301" s="17">
        <v>0.0</v>
      </c>
      <c r="I301" s="17">
        <v>0.0</v>
      </c>
      <c r="J301" s="125" t="s">
        <v>322</v>
      </c>
      <c r="K301" s="125" t="s">
        <v>322</v>
      </c>
      <c r="L301" s="101">
        <v>1.99</v>
      </c>
      <c r="M301" s="101">
        <v>1.1</v>
      </c>
      <c r="N301" s="126" t="s">
        <v>322</v>
      </c>
      <c r="O301" s="126">
        <v>0.0</v>
      </c>
      <c r="P301" s="125">
        <v>0.44723618090452255</v>
      </c>
      <c r="Q301" s="17">
        <v>0.0</v>
      </c>
      <c r="R301" s="102" t="s">
        <v>322</v>
      </c>
      <c r="S301" s="101" t="s">
        <v>322</v>
      </c>
      <c r="T301" s="17" t="s">
        <v>654</v>
      </c>
      <c r="U301" s="105"/>
      <c r="V301" s="105"/>
      <c r="W301" s="105"/>
      <c r="X301" s="105"/>
      <c r="Y301" s="105"/>
      <c r="Z301" s="105"/>
    </row>
    <row r="302" ht="15.75" customHeight="1">
      <c r="A302" s="105" t="s">
        <v>698</v>
      </c>
      <c r="B302" s="17" t="s">
        <v>699</v>
      </c>
      <c r="C302" s="17" t="s">
        <v>49</v>
      </c>
      <c r="D302" s="17" t="s">
        <v>657</v>
      </c>
      <c r="E302" s="17" t="s">
        <v>309</v>
      </c>
      <c r="F302" s="106">
        <v>0.0</v>
      </c>
      <c r="G302" s="106">
        <v>0.0</v>
      </c>
      <c r="H302" s="17">
        <v>0.0</v>
      </c>
      <c r="I302" s="17">
        <v>0.0</v>
      </c>
      <c r="J302" s="125" t="s">
        <v>322</v>
      </c>
      <c r="K302" s="125" t="s">
        <v>322</v>
      </c>
      <c r="L302" s="101">
        <v>1.99</v>
      </c>
      <c r="M302" s="101">
        <v>1.1</v>
      </c>
      <c r="N302" s="126" t="s">
        <v>322</v>
      </c>
      <c r="O302" s="126">
        <v>0.0</v>
      </c>
      <c r="P302" s="125">
        <v>0.44723618090452255</v>
      </c>
      <c r="Q302" s="17">
        <v>0.0</v>
      </c>
      <c r="R302" s="102" t="s">
        <v>322</v>
      </c>
      <c r="S302" s="101" t="s">
        <v>322</v>
      </c>
      <c r="T302" s="17" t="s">
        <v>654</v>
      </c>
      <c r="U302" s="105"/>
      <c r="V302" s="105"/>
      <c r="W302" s="105"/>
      <c r="X302" s="105"/>
      <c r="Y302" s="105"/>
      <c r="Z302" s="105"/>
    </row>
    <row r="303" ht="15.75" customHeight="1">
      <c r="A303" s="105" t="s">
        <v>700</v>
      </c>
      <c r="B303" s="17" t="s">
        <v>701</v>
      </c>
      <c r="C303" s="17" t="s">
        <v>49</v>
      </c>
      <c r="D303" s="17" t="s">
        <v>657</v>
      </c>
      <c r="E303" s="17" t="s">
        <v>309</v>
      </c>
      <c r="F303" s="106">
        <v>0.0</v>
      </c>
      <c r="G303" s="106">
        <v>0.0</v>
      </c>
      <c r="H303" s="17">
        <v>0.0</v>
      </c>
      <c r="I303" s="17">
        <v>0.0</v>
      </c>
      <c r="J303" s="125" t="s">
        <v>322</v>
      </c>
      <c r="K303" s="125" t="s">
        <v>322</v>
      </c>
      <c r="L303" s="101">
        <v>1.99</v>
      </c>
      <c r="M303" s="101">
        <v>1.1</v>
      </c>
      <c r="N303" s="126" t="s">
        <v>322</v>
      </c>
      <c r="O303" s="126">
        <v>0.0</v>
      </c>
      <c r="P303" s="125">
        <v>0.44723618090452255</v>
      </c>
      <c r="Q303" s="17">
        <v>0.0</v>
      </c>
      <c r="R303" s="102" t="s">
        <v>322</v>
      </c>
      <c r="S303" s="101" t="s">
        <v>322</v>
      </c>
      <c r="T303" s="17" t="s">
        <v>654</v>
      </c>
      <c r="U303" s="105"/>
      <c r="V303" s="105"/>
      <c r="W303" s="105"/>
      <c r="X303" s="105"/>
      <c r="Y303" s="105"/>
      <c r="Z303" s="105"/>
    </row>
    <row r="304" ht="15.75" customHeight="1">
      <c r="A304" s="105" t="s">
        <v>702</v>
      </c>
      <c r="B304" s="17" t="s">
        <v>703</v>
      </c>
      <c r="C304" s="17" t="s">
        <v>49</v>
      </c>
      <c r="D304" s="17" t="s">
        <v>657</v>
      </c>
      <c r="E304" s="17" t="s">
        <v>309</v>
      </c>
      <c r="F304" s="106">
        <v>34.74</v>
      </c>
      <c r="G304" s="106">
        <v>34.74</v>
      </c>
      <c r="H304" s="17">
        <v>0.0</v>
      </c>
      <c r="I304" s="17">
        <v>6.0</v>
      </c>
      <c r="J304" s="125" t="s">
        <v>322</v>
      </c>
      <c r="K304" s="125">
        <v>0.0</v>
      </c>
      <c r="L304" s="101">
        <v>4.99</v>
      </c>
      <c r="M304" s="101">
        <v>2.42</v>
      </c>
      <c r="N304" s="126">
        <v>0.0</v>
      </c>
      <c r="O304" s="126">
        <v>0.0</v>
      </c>
      <c r="P304" s="125">
        <v>0.5150300601202406</v>
      </c>
      <c r="Q304" s="17">
        <v>0.0</v>
      </c>
      <c r="R304" s="102" t="s">
        <v>322</v>
      </c>
      <c r="S304" s="101">
        <v>5.79</v>
      </c>
      <c r="T304" s="17" t="s">
        <v>344</v>
      </c>
      <c r="U304" s="105"/>
      <c r="V304" s="105"/>
      <c r="W304" s="105"/>
      <c r="X304" s="105"/>
      <c r="Y304" s="105"/>
      <c r="Z304" s="105"/>
    </row>
    <row r="305" ht="15.75" customHeight="1">
      <c r="A305" s="105" t="s">
        <v>704</v>
      </c>
      <c r="B305" s="17" t="s">
        <v>705</v>
      </c>
      <c r="C305" s="17" t="s">
        <v>49</v>
      </c>
      <c r="D305" s="17" t="s">
        <v>657</v>
      </c>
      <c r="E305" s="17" t="s">
        <v>309</v>
      </c>
      <c r="F305" s="106">
        <v>3667.4100000000003</v>
      </c>
      <c r="G305" s="106">
        <v>2985.81</v>
      </c>
      <c r="H305" s="17">
        <v>1020.0</v>
      </c>
      <c r="I305" s="17">
        <v>459.0</v>
      </c>
      <c r="J305" s="125">
        <v>0.45</v>
      </c>
      <c r="K305" s="125">
        <v>0.18585323157214495</v>
      </c>
      <c r="L305" s="101">
        <v>7.49</v>
      </c>
      <c r="M305" s="101">
        <v>3.93</v>
      </c>
      <c r="N305" s="126">
        <v>8149.800000000001</v>
      </c>
      <c r="O305" s="126">
        <v>4008.6000000000004</v>
      </c>
      <c r="P305" s="125">
        <v>0.4753004005340454</v>
      </c>
      <c r="Q305" s="17">
        <v>1020.0</v>
      </c>
      <c r="R305" s="102">
        <v>1.0</v>
      </c>
      <c r="S305" s="101">
        <v>6.505032679738562</v>
      </c>
      <c r="T305" s="17" t="s">
        <v>654</v>
      </c>
      <c r="U305" s="105"/>
      <c r="V305" s="105"/>
      <c r="W305" s="105"/>
      <c r="X305" s="105"/>
      <c r="Y305" s="105"/>
      <c r="Z305" s="105"/>
    </row>
    <row r="306" ht="15.75" customHeight="1">
      <c r="A306" s="105" t="s">
        <v>706</v>
      </c>
      <c r="B306" s="17" t="s">
        <v>707</v>
      </c>
      <c r="C306" s="17" t="s">
        <v>49</v>
      </c>
      <c r="D306" s="17" t="s">
        <v>657</v>
      </c>
      <c r="E306" s="17" t="s">
        <v>309</v>
      </c>
      <c r="F306" s="106">
        <v>9221.269999999997</v>
      </c>
      <c r="G306" s="106">
        <v>7500.470000000003</v>
      </c>
      <c r="H306" s="17">
        <v>5592.0</v>
      </c>
      <c r="I306" s="17">
        <v>1543.0</v>
      </c>
      <c r="J306" s="125">
        <v>0.2759298998569385</v>
      </c>
      <c r="K306" s="125">
        <v>0.186612039339483</v>
      </c>
      <c r="L306" s="101">
        <v>4.49</v>
      </c>
      <c r="M306" s="101">
        <v>2.44</v>
      </c>
      <c r="N306" s="126">
        <v>33418.88648088139</v>
      </c>
      <c r="O306" s="126">
        <v>13644.48</v>
      </c>
      <c r="P306" s="125">
        <v>0.4565701559020045</v>
      </c>
      <c r="Q306" s="17">
        <v>5544.0</v>
      </c>
      <c r="R306" s="102">
        <v>1.0086580086580086</v>
      </c>
      <c r="S306" s="101">
        <v>4.860965651328582</v>
      </c>
      <c r="T306" s="17" t="s">
        <v>654</v>
      </c>
      <c r="U306" s="105"/>
      <c r="V306" s="105"/>
      <c r="W306" s="105"/>
      <c r="X306" s="105"/>
      <c r="Y306" s="105"/>
      <c r="Z306" s="105"/>
    </row>
    <row r="307" ht="15.75" customHeight="1">
      <c r="A307" s="105" t="s">
        <v>708</v>
      </c>
      <c r="B307" s="17" t="s">
        <v>709</v>
      </c>
      <c r="C307" s="17" t="s">
        <v>47</v>
      </c>
      <c r="D307" s="17" t="s">
        <v>657</v>
      </c>
      <c r="E307" s="17" t="s">
        <v>309</v>
      </c>
      <c r="F307" s="106">
        <v>2357.490000000002</v>
      </c>
      <c r="G307" s="106">
        <v>1888.0599999999993</v>
      </c>
      <c r="H307" s="17">
        <v>1464.0</v>
      </c>
      <c r="I307" s="17">
        <v>676.0</v>
      </c>
      <c r="J307" s="125">
        <v>0.46174863387978143</v>
      </c>
      <c r="K307" s="125">
        <v>0.19912279585491455</v>
      </c>
      <c r="L307" s="101">
        <v>2.49</v>
      </c>
      <c r="M307" s="101">
        <v>1.22</v>
      </c>
      <c r="N307" s="126">
        <v>5105.570059171602</v>
      </c>
      <c r="O307" s="126">
        <v>1786.08</v>
      </c>
      <c r="P307" s="125">
        <v>0.5100401606425703</v>
      </c>
      <c r="Q307" s="17">
        <v>1440.0</v>
      </c>
      <c r="R307" s="102">
        <v>1.0166666666666666</v>
      </c>
      <c r="S307" s="101">
        <v>2.7929881656804723</v>
      </c>
      <c r="T307" s="17" t="s">
        <v>75</v>
      </c>
      <c r="U307" s="105"/>
      <c r="V307" s="105"/>
      <c r="W307" s="105"/>
      <c r="X307" s="105"/>
      <c r="Y307" s="105"/>
      <c r="Z307" s="105"/>
    </row>
    <row r="308" ht="15.75" customHeight="1">
      <c r="A308" s="105" t="s">
        <v>710</v>
      </c>
      <c r="B308" s="17" t="s">
        <v>711</v>
      </c>
      <c r="C308" s="17" t="s">
        <v>49</v>
      </c>
      <c r="D308" s="17" t="s">
        <v>657</v>
      </c>
      <c r="E308" s="17" t="s">
        <v>309</v>
      </c>
      <c r="F308" s="106">
        <v>1885.2700000000007</v>
      </c>
      <c r="G308" s="106">
        <v>1518.8700000000006</v>
      </c>
      <c r="H308" s="17">
        <v>1752.0</v>
      </c>
      <c r="I308" s="17">
        <v>473.0</v>
      </c>
      <c r="J308" s="125">
        <v>0.2699771689497717</v>
      </c>
      <c r="K308" s="125">
        <v>0.19434882006290877</v>
      </c>
      <c r="L308" s="101">
        <v>2.99</v>
      </c>
      <c r="M308" s="101">
        <v>1.49</v>
      </c>
      <c r="N308" s="126">
        <v>6983.071966173364</v>
      </c>
      <c r="O308" s="126">
        <v>2610.48</v>
      </c>
      <c r="P308" s="125">
        <v>0.5016722408026756</v>
      </c>
      <c r="Q308" s="17">
        <v>1824.0</v>
      </c>
      <c r="R308" s="102">
        <v>0.9605263157894737</v>
      </c>
      <c r="S308" s="101">
        <v>3.211141649048627</v>
      </c>
      <c r="T308" s="17" t="s">
        <v>654</v>
      </c>
      <c r="U308" s="105"/>
      <c r="V308" s="105"/>
      <c r="W308" s="105"/>
      <c r="X308" s="105"/>
      <c r="Y308" s="105"/>
      <c r="Z308" s="105"/>
    </row>
    <row r="309" ht="15.75" customHeight="1">
      <c r="A309" s="105" t="s">
        <v>712</v>
      </c>
      <c r="B309" s="17" t="s">
        <v>713</v>
      </c>
      <c r="C309" s="17" t="s">
        <v>49</v>
      </c>
      <c r="D309" s="17" t="s">
        <v>657</v>
      </c>
      <c r="E309" s="17" t="s">
        <v>309</v>
      </c>
      <c r="F309" s="106">
        <v>67.27</v>
      </c>
      <c r="G309" s="106">
        <v>67.27</v>
      </c>
      <c r="H309" s="17">
        <v>0.0</v>
      </c>
      <c r="I309" s="17">
        <v>23.0</v>
      </c>
      <c r="J309" s="125" t="s">
        <v>322</v>
      </c>
      <c r="K309" s="125">
        <v>0.0</v>
      </c>
      <c r="L309" s="101">
        <v>2.49</v>
      </c>
      <c r="M309" s="101">
        <v>1.25</v>
      </c>
      <c r="N309" s="126">
        <v>0.0</v>
      </c>
      <c r="O309" s="126">
        <v>0.0</v>
      </c>
      <c r="P309" s="125">
        <v>0.497991967871486</v>
      </c>
      <c r="Q309" s="17">
        <v>0.0</v>
      </c>
      <c r="R309" s="102" t="s">
        <v>322</v>
      </c>
      <c r="S309" s="101">
        <v>2.924782608695652</v>
      </c>
      <c r="T309" s="17" t="s">
        <v>654</v>
      </c>
      <c r="U309" s="105"/>
      <c r="V309" s="105"/>
      <c r="W309" s="105"/>
      <c r="X309" s="105"/>
      <c r="Y309" s="105"/>
      <c r="Z309" s="105"/>
    </row>
    <row r="310" ht="15.75" customHeight="1">
      <c r="A310" s="105" t="s">
        <v>714</v>
      </c>
      <c r="B310" s="17" t="s">
        <v>715</v>
      </c>
      <c r="C310" s="17" t="s">
        <v>47</v>
      </c>
      <c r="D310" s="17" t="s">
        <v>657</v>
      </c>
      <c r="E310" s="17" t="s">
        <v>309</v>
      </c>
      <c r="F310" s="106">
        <v>5264.449999999999</v>
      </c>
      <c r="G310" s="106">
        <v>4317.449999999998</v>
      </c>
      <c r="H310" s="17">
        <v>3288.0</v>
      </c>
      <c r="I310" s="17">
        <v>1055.0</v>
      </c>
      <c r="J310" s="125">
        <v>0.32086374695863745</v>
      </c>
      <c r="K310" s="125">
        <v>0.1798858380267646</v>
      </c>
      <c r="L310" s="101">
        <v>3.69</v>
      </c>
      <c r="M310" s="101">
        <v>1.95</v>
      </c>
      <c r="N310" s="126">
        <v>16407.12</v>
      </c>
      <c r="O310" s="126">
        <v>6411.599999999999</v>
      </c>
      <c r="P310" s="125">
        <v>0.4715447154471545</v>
      </c>
      <c r="Q310" s="17">
        <v>3264.0</v>
      </c>
      <c r="R310" s="102">
        <v>1.0073529411764706</v>
      </c>
      <c r="S310" s="101">
        <v>4.092369668246444</v>
      </c>
      <c r="T310" s="17" t="s">
        <v>75</v>
      </c>
      <c r="U310" s="105"/>
      <c r="V310" s="105"/>
      <c r="W310" s="105"/>
      <c r="X310" s="105"/>
      <c r="Y310" s="105"/>
      <c r="Z310" s="105"/>
    </row>
    <row r="311" ht="15.75" customHeight="1">
      <c r="A311" s="105" t="s">
        <v>716</v>
      </c>
      <c r="B311" s="17" t="s">
        <v>717</v>
      </c>
      <c r="C311" s="17" t="s">
        <v>49</v>
      </c>
      <c r="D311" s="17" t="s">
        <v>657</v>
      </c>
      <c r="E311" s="17" t="s">
        <v>309</v>
      </c>
      <c r="F311" s="106">
        <v>24.87</v>
      </c>
      <c r="G311" s="106">
        <v>24.87</v>
      </c>
      <c r="H311" s="17">
        <v>0.0</v>
      </c>
      <c r="I311" s="17">
        <v>3.0</v>
      </c>
      <c r="J311" s="125" t="s">
        <v>322</v>
      </c>
      <c r="K311" s="125">
        <v>0.0</v>
      </c>
      <c r="L311" s="101">
        <v>6.99</v>
      </c>
      <c r="M311" s="101">
        <v>3.56</v>
      </c>
      <c r="N311" s="126">
        <v>0.0</v>
      </c>
      <c r="O311" s="126">
        <v>0.0</v>
      </c>
      <c r="P311" s="125">
        <v>0.4907010014306152</v>
      </c>
      <c r="Q311" s="17">
        <v>0.0</v>
      </c>
      <c r="R311" s="102" t="s">
        <v>322</v>
      </c>
      <c r="S311" s="101">
        <v>8.290000000000001</v>
      </c>
      <c r="T311" s="17" t="s">
        <v>654</v>
      </c>
      <c r="U311" s="105"/>
      <c r="V311" s="105"/>
      <c r="W311" s="105"/>
      <c r="X311" s="105"/>
      <c r="Y311" s="105"/>
      <c r="Z311" s="105"/>
    </row>
    <row r="312" ht="15.75" customHeight="1">
      <c r="A312" s="105" t="s">
        <v>718</v>
      </c>
      <c r="B312" s="17" t="s">
        <v>719</v>
      </c>
      <c r="C312" s="17" t="s">
        <v>49</v>
      </c>
      <c r="D312" s="17" t="s">
        <v>657</v>
      </c>
      <c r="E312" s="17" t="s">
        <v>309</v>
      </c>
      <c r="F312" s="106">
        <v>1671.2100000000016</v>
      </c>
      <c r="G312" s="106">
        <v>1354.409999999999</v>
      </c>
      <c r="H312" s="17">
        <v>2244.0</v>
      </c>
      <c r="I312" s="17">
        <v>279.0</v>
      </c>
      <c r="J312" s="125">
        <v>0.12433155080213903</v>
      </c>
      <c r="K312" s="125">
        <v>0.18956325057892331</v>
      </c>
      <c r="L312" s="101">
        <v>4.49</v>
      </c>
      <c r="M312" s="101">
        <v>2.44</v>
      </c>
      <c r="N312" s="126">
        <v>13441.560000000012</v>
      </c>
      <c r="O312" s="126">
        <v>5475.36</v>
      </c>
      <c r="P312" s="125">
        <v>0.4565701559020045</v>
      </c>
      <c r="Q312" s="17">
        <v>2232.0</v>
      </c>
      <c r="R312" s="102">
        <v>1.0053763440860215</v>
      </c>
      <c r="S312" s="101">
        <v>4.8545161290322545</v>
      </c>
      <c r="T312" s="17" t="s">
        <v>344</v>
      </c>
      <c r="U312" s="105"/>
      <c r="V312" s="105"/>
      <c r="W312" s="105"/>
      <c r="X312" s="105"/>
      <c r="Y312" s="105"/>
      <c r="Z312" s="105"/>
    </row>
    <row r="313" ht="15.75" customHeight="1">
      <c r="A313" s="105" t="s">
        <v>720</v>
      </c>
      <c r="B313" s="17" t="s">
        <v>721</v>
      </c>
      <c r="C313" s="17" t="s">
        <v>46</v>
      </c>
      <c r="D313" s="17" t="s">
        <v>657</v>
      </c>
      <c r="E313" s="17" t="s">
        <v>309</v>
      </c>
      <c r="F313" s="106">
        <v>1332.2300000000007</v>
      </c>
      <c r="G313" s="106">
        <v>1273.2300000000007</v>
      </c>
      <c r="H313" s="17">
        <v>1128.0</v>
      </c>
      <c r="I313" s="17">
        <v>127.0</v>
      </c>
      <c r="J313" s="125">
        <v>0.1125886524822695</v>
      </c>
      <c r="K313" s="125">
        <v>0.044286647200558416</v>
      </c>
      <c r="L313" s="101">
        <v>7.99</v>
      </c>
      <c r="M313" s="101">
        <v>3.97</v>
      </c>
      <c r="N313" s="126">
        <v>11832.720000000007</v>
      </c>
      <c r="O313" s="126">
        <v>4478.16</v>
      </c>
      <c r="P313" s="125">
        <v>0.5031289111389236</v>
      </c>
      <c r="Q313" s="17">
        <v>1128.0</v>
      </c>
      <c r="R313" s="102">
        <v>1.0</v>
      </c>
      <c r="S313" s="101">
        <v>10.025433070866148</v>
      </c>
      <c r="T313" s="17" t="s">
        <v>722</v>
      </c>
      <c r="U313" s="105"/>
      <c r="V313" s="105"/>
      <c r="W313" s="105"/>
      <c r="X313" s="105"/>
      <c r="Y313" s="105"/>
      <c r="Z313" s="105"/>
    </row>
    <row r="314" ht="15.75" customHeight="1">
      <c r="A314" s="105" t="s">
        <v>723</v>
      </c>
      <c r="B314" s="17" t="s">
        <v>724</v>
      </c>
      <c r="C314" s="17" t="s">
        <v>49</v>
      </c>
      <c r="D314" s="17" t="s">
        <v>657</v>
      </c>
      <c r="E314" s="17" t="s">
        <v>309</v>
      </c>
      <c r="F314" s="106">
        <v>9583.999999999996</v>
      </c>
      <c r="G314" s="106">
        <v>7798.399999999996</v>
      </c>
      <c r="H314" s="17">
        <v>11046.0</v>
      </c>
      <c r="I314" s="17">
        <v>1600.0</v>
      </c>
      <c r="J314" s="125">
        <v>0.14484881405033495</v>
      </c>
      <c r="K314" s="125">
        <v>0.18631051752921546</v>
      </c>
      <c r="L314" s="101">
        <v>4.49</v>
      </c>
      <c r="M314" s="101">
        <v>2.44</v>
      </c>
      <c r="N314" s="126">
        <v>66165.53999999998</v>
      </c>
      <c r="O314" s="126">
        <v>26952.239999999998</v>
      </c>
      <c r="P314" s="125">
        <v>0.4565701559020045</v>
      </c>
      <c r="Q314" s="17">
        <v>11028.0</v>
      </c>
      <c r="R314" s="102">
        <v>1.001632208922742</v>
      </c>
      <c r="S314" s="101">
        <v>4.873999999999998</v>
      </c>
      <c r="T314" s="17" t="s">
        <v>654</v>
      </c>
      <c r="U314" s="105"/>
      <c r="V314" s="105"/>
      <c r="W314" s="105"/>
      <c r="X314" s="105"/>
      <c r="Y314" s="105"/>
      <c r="Z314" s="105"/>
    </row>
    <row r="315" ht="15.75" customHeight="1">
      <c r="A315" s="105" t="s">
        <v>725</v>
      </c>
      <c r="B315" s="17" t="s">
        <v>726</v>
      </c>
      <c r="C315" s="17" t="s">
        <v>47</v>
      </c>
      <c r="D315" s="17" t="s">
        <v>657</v>
      </c>
      <c r="E315" s="17" t="s">
        <v>309</v>
      </c>
      <c r="F315" s="106">
        <v>3150.99</v>
      </c>
      <c r="G315" s="106">
        <v>2650.5900000000006</v>
      </c>
      <c r="H315" s="17">
        <v>792.0</v>
      </c>
      <c r="I315" s="17">
        <v>351.0</v>
      </c>
      <c r="J315" s="125">
        <v>0.4431818181818182</v>
      </c>
      <c r="K315" s="125">
        <v>0.15880723201279578</v>
      </c>
      <c r="L315" s="101">
        <v>8.99</v>
      </c>
      <c r="M315" s="101">
        <v>4.98</v>
      </c>
      <c r="N315" s="126">
        <v>7109.926153846154</v>
      </c>
      <c r="O315" s="126">
        <v>3944.1600000000003</v>
      </c>
      <c r="P315" s="125">
        <v>0.44605116796440486</v>
      </c>
      <c r="Q315" s="17">
        <v>792.0</v>
      </c>
      <c r="R315" s="102">
        <v>1.0</v>
      </c>
      <c r="S315" s="101">
        <v>7.551538461538463</v>
      </c>
      <c r="T315" s="17" t="s">
        <v>75</v>
      </c>
      <c r="U315" s="105"/>
      <c r="V315" s="105"/>
      <c r="W315" s="105"/>
      <c r="X315" s="105"/>
      <c r="Y315" s="105"/>
      <c r="Z315" s="105"/>
    </row>
    <row r="316" ht="15.75" customHeight="1">
      <c r="A316" s="105" t="s">
        <v>727</v>
      </c>
      <c r="B316" s="17" t="s">
        <v>728</v>
      </c>
      <c r="C316" s="17" t="s">
        <v>49</v>
      </c>
      <c r="D316" s="17" t="s">
        <v>657</v>
      </c>
      <c r="E316" s="17" t="s">
        <v>309</v>
      </c>
      <c r="F316" s="106">
        <v>604.9900000000001</v>
      </c>
      <c r="G316" s="106">
        <v>488.5900000000002</v>
      </c>
      <c r="H316" s="17">
        <v>1122.0</v>
      </c>
      <c r="I316" s="17">
        <v>101.0</v>
      </c>
      <c r="J316" s="125">
        <v>0.09001782531194295</v>
      </c>
      <c r="K316" s="125">
        <v>0.1923998743780887</v>
      </c>
      <c r="L316" s="101">
        <v>4.49</v>
      </c>
      <c r="M316" s="101">
        <v>2.44</v>
      </c>
      <c r="N316" s="126">
        <v>6720.780000000002</v>
      </c>
      <c r="O316" s="126">
        <v>2737.68</v>
      </c>
      <c r="P316" s="125">
        <v>0.4565701559020045</v>
      </c>
      <c r="Q316" s="17">
        <v>1116.0</v>
      </c>
      <c r="R316" s="102">
        <v>1.0053763440860215</v>
      </c>
      <c r="S316" s="101">
        <v>4.837524752475249</v>
      </c>
      <c r="T316" s="17" t="s">
        <v>344</v>
      </c>
      <c r="U316" s="105"/>
      <c r="V316" s="105"/>
      <c r="W316" s="105"/>
      <c r="X316" s="105"/>
      <c r="Y316" s="105"/>
      <c r="Z316" s="105"/>
    </row>
    <row r="317" ht="15.75" customHeight="1">
      <c r="A317" s="105" t="s">
        <v>729</v>
      </c>
      <c r="B317" s="17" t="s">
        <v>730</v>
      </c>
      <c r="C317" s="17" t="s">
        <v>47</v>
      </c>
      <c r="D317" s="17" t="s">
        <v>298</v>
      </c>
      <c r="E317" s="17" t="s">
        <v>309</v>
      </c>
      <c r="F317" s="106">
        <v>738.1500000000004</v>
      </c>
      <c r="G317" s="106">
        <v>595.75</v>
      </c>
      <c r="H317" s="17">
        <v>1200.0</v>
      </c>
      <c r="I317" s="17">
        <v>185.0</v>
      </c>
      <c r="J317" s="125">
        <v>0.15416666666666667</v>
      </c>
      <c r="K317" s="125">
        <v>0.19291471923050918</v>
      </c>
      <c r="L317" s="101">
        <v>2.99</v>
      </c>
      <c r="M317" s="101">
        <v>1.6</v>
      </c>
      <c r="N317" s="126">
        <v>4788.000000000003</v>
      </c>
      <c r="O317" s="126">
        <v>1920.0</v>
      </c>
      <c r="P317" s="125">
        <v>0.46488294314381273</v>
      </c>
      <c r="Q317" s="17">
        <v>1200.0</v>
      </c>
      <c r="R317" s="102">
        <v>1.0</v>
      </c>
      <c r="S317" s="101">
        <v>3.2202702702702704</v>
      </c>
      <c r="T317" s="17" t="s">
        <v>75</v>
      </c>
      <c r="U317" s="105"/>
      <c r="V317" s="105"/>
      <c r="W317" s="105"/>
      <c r="X317" s="105"/>
      <c r="Y317" s="105"/>
      <c r="Z317" s="105"/>
    </row>
    <row r="318" ht="15.75" customHeight="1">
      <c r="A318" s="105" t="s">
        <v>731</v>
      </c>
      <c r="B318" s="17" t="s">
        <v>732</v>
      </c>
      <c r="C318" s="17" t="s">
        <v>47</v>
      </c>
      <c r="D318" s="17" t="s">
        <v>298</v>
      </c>
      <c r="E318" s="17" t="s">
        <v>309</v>
      </c>
      <c r="F318" s="106">
        <v>534.6600000000003</v>
      </c>
      <c r="G318" s="106">
        <v>432.2599999999998</v>
      </c>
      <c r="H318" s="17">
        <v>1200.0</v>
      </c>
      <c r="I318" s="17">
        <v>134.0</v>
      </c>
      <c r="J318" s="125">
        <v>0.11166666666666666</v>
      </c>
      <c r="K318" s="125">
        <v>0.1915235850821091</v>
      </c>
      <c r="L318" s="101">
        <v>2.99</v>
      </c>
      <c r="M318" s="101">
        <v>1.6</v>
      </c>
      <c r="N318" s="126">
        <v>4788.000000000003</v>
      </c>
      <c r="O318" s="126">
        <v>1920.0</v>
      </c>
      <c r="P318" s="125">
        <v>0.46488294314381273</v>
      </c>
      <c r="Q318" s="17">
        <v>1200.0</v>
      </c>
      <c r="R318" s="102">
        <v>1.0</v>
      </c>
      <c r="S318" s="101">
        <v>3.2258208955223866</v>
      </c>
      <c r="T318" s="17" t="s">
        <v>75</v>
      </c>
      <c r="U318" s="105"/>
      <c r="V318" s="105"/>
      <c r="W318" s="105"/>
      <c r="X318" s="105"/>
      <c r="Y318" s="105"/>
      <c r="Z318" s="105"/>
    </row>
    <row r="319" ht="15.75" customHeight="1">
      <c r="A319" s="105" t="s">
        <v>733</v>
      </c>
      <c r="B319" s="17" t="s">
        <v>734</v>
      </c>
      <c r="C319" s="17" t="s">
        <v>47</v>
      </c>
      <c r="D319" s="17" t="s">
        <v>298</v>
      </c>
      <c r="E319" s="17" t="s">
        <v>309</v>
      </c>
      <c r="F319" s="106">
        <v>207.48000000000002</v>
      </c>
      <c r="G319" s="106">
        <v>166.67999999999995</v>
      </c>
      <c r="H319" s="17">
        <v>1200.0</v>
      </c>
      <c r="I319" s="17">
        <v>52.0</v>
      </c>
      <c r="J319" s="125">
        <v>0.043333333333333335</v>
      </c>
      <c r="K319" s="125">
        <v>0.1966454598033549</v>
      </c>
      <c r="L319" s="101">
        <v>2.99</v>
      </c>
      <c r="M319" s="101">
        <v>1.6</v>
      </c>
      <c r="N319" s="126">
        <v>4788.0</v>
      </c>
      <c r="O319" s="126">
        <v>1920.0</v>
      </c>
      <c r="P319" s="125">
        <v>0.46488294314381273</v>
      </c>
      <c r="Q319" s="17">
        <v>1200.0</v>
      </c>
      <c r="R319" s="102">
        <v>1.0</v>
      </c>
      <c r="S319" s="101">
        <v>3.2053846153846144</v>
      </c>
      <c r="T319" s="17" t="s">
        <v>75</v>
      </c>
      <c r="U319" s="105"/>
      <c r="V319" s="105"/>
      <c r="W319" s="105"/>
      <c r="X319" s="105"/>
      <c r="Y319" s="105"/>
      <c r="Z319" s="105"/>
    </row>
    <row r="320" ht="15.75" customHeight="1">
      <c r="A320" s="105" t="s">
        <v>735</v>
      </c>
      <c r="B320" s="17" t="s">
        <v>736</v>
      </c>
      <c r="C320" s="17" t="s">
        <v>49</v>
      </c>
      <c r="D320" s="17" t="s">
        <v>737</v>
      </c>
      <c r="E320" s="17" t="s">
        <v>309</v>
      </c>
      <c r="F320" s="106">
        <v>1100.3200000000006</v>
      </c>
      <c r="G320" s="106">
        <v>895.1199999999999</v>
      </c>
      <c r="H320" s="17">
        <v>876.0</v>
      </c>
      <c r="I320" s="17">
        <v>368.0</v>
      </c>
      <c r="J320" s="125">
        <v>0.4200913242009132</v>
      </c>
      <c r="K320" s="125">
        <v>0.186491202559256</v>
      </c>
      <c r="L320" s="101">
        <v>2.49</v>
      </c>
      <c r="M320" s="101">
        <v>1.28</v>
      </c>
      <c r="N320" s="126">
        <v>2619.240000000001</v>
      </c>
      <c r="O320" s="126">
        <v>1121.28</v>
      </c>
      <c r="P320" s="125">
        <v>0.48594377510040165</v>
      </c>
      <c r="Q320" s="17">
        <v>864.0</v>
      </c>
      <c r="R320" s="102">
        <v>1.0138888888888888</v>
      </c>
      <c r="S320" s="101">
        <v>2.4323913043478256</v>
      </c>
      <c r="T320" s="17" t="s">
        <v>350</v>
      </c>
      <c r="U320" s="105"/>
      <c r="V320" s="105"/>
      <c r="W320" s="105"/>
      <c r="X320" s="105"/>
      <c r="Y320" s="105"/>
      <c r="Z320" s="105"/>
    </row>
    <row r="321" ht="15.75" customHeight="1">
      <c r="A321" s="105" t="s">
        <v>738</v>
      </c>
      <c r="B321" s="17" t="s">
        <v>739</v>
      </c>
      <c r="C321" s="17" t="s">
        <v>48</v>
      </c>
      <c r="D321" s="17" t="s">
        <v>737</v>
      </c>
      <c r="E321" s="17" t="s">
        <v>309</v>
      </c>
      <c r="F321" s="106">
        <v>0.0</v>
      </c>
      <c r="G321" s="106">
        <v>0.0</v>
      </c>
      <c r="H321" s="17">
        <v>0.0</v>
      </c>
      <c r="I321" s="17">
        <v>0.0</v>
      </c>
      <c r="J321" s="125" t="s">
        <v>322</v>
      </c>
      <c r="K321" s="125" t="s">
        <v>322</v>
      </c>
      <c r="L321" s="101">
        <v>2.49</v>
      </c>
      <c r="M321" s="101">
        <v>1.25</v>
      </c>
      <c r="N321" s="126" t="s">
        <v>322</v>
      </c>
      <c r="O321" s="126">
        <v>0.0</v>
      </c>
      <c r="P321" s="125">
        <v>0.497991967871486</v>
      </c>
      <c r="Q321" s="17">
        <v>0.0</v>
      </c>
      <c r="R321" s="102" t="s">
        <v>322</v>
      </c>
      <c r="S321" s="101" t="s">
        <v>322</v>
      </c>
      <c r="T321" s="17" t="s">
        <v>92</v>
      </c>
      <c r="U321" s="105"/>
      <c r="V321" s="105"/>
      <c r="W321" s="105"/>
      <c r="X321" s="105"/>
      <c r="Y321" s="105"/>
      <c r="Z321" s="105"/>
    </row>
    <row r="322" ht="15.75" customHeight="1">
      <c r="A322" s="105" t="s">
        <v>740</v>
      </c>
      <c r="B322" s="17" t="s">
        <v>741</v>
      </c>
      <c r="C322" s="17" t="s">
        <v>47</v>
      </c>
      <c r="D322" s="17" t="s">
        <v>742</v>
      </c>
      <c r="E322" s="17" t="s">
        <v>309</v>
      </c>
      <c r="F322" s="106">
        <v>1043.1000000000006</v>
      </c>
      <c r="G322" s="106">
        <v>858.2999999999993</v>
      </c>
      <c r="H322" s="17">
        <v>924.0</v>
      </c>
      <c r="I322" s="17">
        <v>190.0</v>
      </c>
      <c r="J322" s="125">
        <v>0.20562770562770563</v>
      </c>
      <c r="K322" s="125">
        <v>0.1771642220304872</v>
      </c>
      <c r="L322" s="101">
        <v>3.99</v>
      </c>
      <c r="M322" s="101">
        <v>2.09</v>
      </c>
      <c r="N322" s="126">
        <v>5072.760000000003</v>
      </c>
      <c r="O322" s="126">
        <v>1931.1599999999999</v>
      </c>
      <c r="P322" s="125">
        <v>0.4761904761904763</v>
      </c>
      <c r="Q322" s="17">
        <v>924.0</v>
      </c>
      <c r="R322" s="102">
        <v>1.0</v>
      </c>
      <c r="S322" s="101">
        <v>4.517368421052628</v>
      </c>
      <c r="T322" s="17" t="s">
        <v>183</v>
      </c>
      <c r="U322" s="105"/>
      <c r="V322" s="105"/>
      <c r="W322" s="105"/>
      <c r="X322" s="105"/>
      <c r="Y322" s="105"/>
      <c r="Z322" s="105"/>
    </row>
    <row r="323" ht="15.75" customHeight="1">
      <c r="A323" s="105" t="s">
        <v>743</v>
      </c>
      <c r="B323" s="17" t="s">
        <v>744</v>
      </c>
      <c r="C323" s="17" t="s">
        <v>49</v>
      </c>
      <c r="D323" s="17" t="s">
        <v>742</v>
      </c>
      <c r="E323" s="17" t="s">
        <v>309</v>
      </c>
      <c r="F323" s="106">
        <v>478.8000000000003</v>
      </c>
      <c r="G323" s="106">
        <v>391.59999999999985</v>
      </c>
      <c r="H323" s="17">
        <v>648.0</v>
      </c>
      <c r="I323" s="17">
        <v>120.0</v>
      </c>
      <c r="J323" s="125">
        <v>0.18518518518518517</v>
      </c>
      <c r="K323" s="125">
        <v>0.18212197159565657</v>
      </c>
      <c r="L323" s="101">
        <v>3.49</v>
      </c>
      <c r="M323" s="101">
        <v>1.7</v>
      </c>
      <c r="N323" s="126">
        <v>2585.520000000002</v>
      </c>
      <c r="O323" s="126">
        <v>1101.6</v>
      </c>
      <c r="P323" s="125">
        <v>0.512893982808023</v>
      </c>
      <c r="Q323" s="17">
        <v>648.0</v>
      </c>
      <c r="R323" s="102">
        <v>1.0</v>
      </c>
      <c r="S323" s="101">
        <v>3.2633333333333323</v>
      </c>
      <c r="T323" s="17" t="s">
        <v>654</v>
      </c>
      <c r="U323" s="105"/>
      <c r="V323" s="105"/>
      <c r="W323" s="105"/>
      <c r="X323" s="105"/>
      <c r="Y323" s="105"/>
      <c r="Z323" s="105"/>
    </row>
    <row r="324" ht="15.75" customHeight="1">
      <c r="A324" s="105" t="s">
        <v>745</v>
      </c>
      <c r="B324" s="17" t="s">
        <v>746</v>
      </c>
      <c r="C324" s="17" t="s">
        <v>49</v>
      </c>
      <c r="D324" s="17" t="s">
        <v>742</v>
      </c>
      <c r="E324" s="17" t="s">
        <v>309</v>
      </c>
      <c r="F324" s="106">
        <v>790.0200000000006</v>
      </c>
      <c r="G324" s="106">
        <v>638.8199999999999</v>
      </c>
      <c r="H324" s="17">
        <v>648.0</v>
      </c>
      <c r="I324" s="17">
        <v>198.0</v>
      </c>
      <c r="J324" s="125">
        <v>0.3055555555555556</v>
      </c>
      <c r="K324" s="125">
        <v>0.1913875598086131</v>
      </c>
      <c r="L324" s="101">
        <v>3.49</v>
      </c>
      <c r="M324" s="101">
        <v>1.7</v>
      </c>
      <c r="N324" s="126">
        <v>2585.520000000002</v>
      </c>
      <c r="O324" s="126">
        <v>1101.6</v>
      </c>
      <c r="P324" s="125">
        <v>0.512893982808023</v>
      </c>
      <c r="Q324" s="17">
        <v>648.0</v>
      </c>
      <c r="R324" s="102">
        <v>1.0</v>
      </c>
      <c r="S324" s="101">
        <v>3.226363636363636</v>
      </c>
      <c r="T324" s="17" t="s">
        <v>654</v>
      </c>
      <c r="U324" s="105"/>
      <c r="V324" s="105"/>
      <c r="W324" s="105"/>
      <c r="X324" s="105"/>
      <c r="Y324" s="105"/>
      <c r="Z324" s="105"/>
    </row>
    <row r="325" ht="15.75" customHeight="1">
      <c r="A325" s="105" t="s">
        <v>747</v>
      </c>
      <c r="B325" s="17" t="s">
        <v>748</v>
      </c>
      <c r="C325" s="17" t="s">
        <v>49</v>
      </c>
      <c r="D325" s="17" t="s">
        <v>742</v>
      </c>
      <c r="E325" s="17" t="s">
        <v>309</v>
      </c>
      <c r="F325" s="106">
        <v>654.3600000000005</v>
      </c>
      <c r="G325" s="106">
        <v>529.5599999999998</v>
      </c>
      <c r="H325" s="17">
        <v>486.0</v>
      </c>
      <c r="I325" s="17">
        <v>164.0</v>
      </c>
      <c r="J325" s="125">
        <v>0.3374485596707819</v>
      </c>
      <c r="K325" s="125">
        <v>0.19072070419952403</v>
      </c>
      <c r="L325" s="101">
        <v>3.49</v>
      </c>
      <c r="M325" s="101">
        <v>1.7</v>
      </c>
      <c r="N325" s="126">
        <v>1939.1400000000015</v>
      </c>
      <c r="O325" s="126">
        <v>826.1999999999999</v>
      </c>
      <c r="P325" s="125">
        <v>0.512893982808023</v>
      </c>
      <c r="Q325" s="17">
        <v>486.0</v>
      </c>
      <c r="R325" s="102">
        <v>1.0</v>
      </c>
      <c r="S325" s="101">
        <v>3.2290243902439015</v>
      </c>
      <c r="T325" s="17" t="s">
        <v>654</v>
      </c>
      <c r="U325" s="105"/>
      <c r="V325" s="105"/>
      <c r="W325" s="105"/>
      <c r="X325" s="105"/>
      <c r="Y325" s="105"/>
      <c r="Z325" s="105"/>
    </row>
    <row r="326" ht="15.75" customHeight="1">
      <c r="A326" s="105" t="s">
        <v>749</v>
      </c>
      <c r="B326" s="17" t="s">
        <v>750</v>
      </c>
      <c r="C326" s="17" t="s">
        <v>49</v>
      </c>
      <c r="D326" s="17" t="s">
        <v>742</v>
      </c>
      <c r="E326" s="17" t="s">
        <v>309</v>
      </c>
      <c r="F326" s="106">
        <v>602.4900000000004</v>
      </c>
      <c r="G326" s="106">
        <v>488.0899999999998</v>
      </c>
      <c r="H326" s="17">
        <v>486.0</v>
      </c>
      <c r="I326" s="17">
        <v>151.0</v>
      </c>
      <c r="J326" s="125">
        <v>0.31069958847736623</v>
      </c>
      <c r="K326" s="125">
        <v>0.18987867018539806</v>
      </c>
      <c r="L326" s="101">
        <v>3.49</v>
      </c>
      <c r="M326" s="101">
        <v>1.7</v>
      </c>
      <c r="N326" s="126">
        <v>1939.1400000000012</v>
      </c>
      <c r="O326" s="126">
        <v>826.1999999999999</v>
      </c>
      <c r="P326" s="125">
        <v>0.512893982808023</v>
      </c>
      <c r="Q326" s="17">
        <v>486.0</v>
      </c>
      <c r="R326" s="102">
        <v>1.0</v>
      </c>
      <c r="S326" s="101">
        <v>3.232384105960264</v>
      </c>
      <c r="T326" s="17" t="s">
        <v>654</v>
      </c>
      <c r="U326" s="105"/>
      <c r="V326" s="105"/>
      <c r="W326" s="105"/>
      <c r="X326" s="105"/>
      <c r="Y326" s="105"/>
      <c r="Z326" s="105"/>
    </row>
    <row r="327" ht="15.75" customHeight="1">
      <c r="A327" s="105" t="s">
        <v>751</v>
      </c>
      <c r="B327" s="17" t="s">
        <v>752</v>
      </c>
      <c r="C327" s="17" t="s">
        <v>49</v>
      </c>
      <c r="D327" s="17" t="s">
        <v>742</v>
      </c>
      <c r="E327" s="17" t="s">
        <v>309</v>
      </c>
      <c r="F327" s="106">
        <v>2990.499999999999</v>
      </c>
      <c r="G327" s="106">
        <v>2449.700000000003</v>
      </c>
      <c r="H327" s="17">
        <v>4224.0</v>
      </c>
      <c r="I327" s="17">
        <v>750.0</v>
      </c>
      <c r="J327" s="125">
        <v>0.17755681818181818</v>
      </c>
      <c r="K327" s="125">
        <v>0.1808393245276697</v>
      </c>
      <c r="L327" s="101">
        <v>2.99</v>
      </c>
      <c r="M327" s="101">
        <v>1.5</v>
      </c>
      <c r="N327" s="126">
        <v>16842.495999999996</v>
      </c>
      <c r="O327" s="126">
        <v>6336.0</v>
      </c>
      <c r="P327" s="125">
        <v>0.49832775919732447</v>
      </c>
      <c r="Q327" s="17">
        <v>4128.0</v>
      </c>
      <c r="R327" s="102">
        <v>1.0232558139534884</v>
      </c>
      <c r="S327" s="101">
        <v>3.2662666666666706</v>
      </c>
      <c r="T327" s="17" t="s">
        <v>654</v>
      </c>
      <c r="U327" s="105"/>
      <c r="V327" s="105"/>
      <c r="W327" s="105"/>
      <c r="X327" s="105"/>
      <c r="Y327" s="105"/>
      <c r="Z327" s="105"/>
    </row>
    <row r="328" ht="15.75" customHeight="1">
      <c r="A328" s="105" t="s">
        <v>753</v>
      </c>
      <c r="B328" s="17" t="s">
        <v>754</v>
      </c>
      <c r="C328" s="17" t="s">
        <v>49</v>
      </c>
      <c r="D328" s="17" t="s">
        <v>742</v>
      </c>
      <c r="E328" s="17" t="s">
        <v>309</v>
      </c>
      <c r="F328" s="106">
        <v>2.9699999999999998</v>
      </c>
      <c r="G328" s="106">
        <v>2.9699999999999998</v>
      </c>
      <c r="H328" s="17">
        <v>0.0</v>
      </c>
      <c r="I328" s="17">
        <v>3.0</v>
      </c>
      <c r="J328" s="125" t="s">
        <v>322</v>
      </c>
      <c r="K328" s="125">
        <v>0.0</v>
      </c>
      <c r="L328" s="101">
        <v>1.49</v>
      </c>
      <c r="M328" s="101">
        <v>0.72</v>
      </c>
      <c r="N328" s="126">
        <v>0.0</v>
      </c>
      <c r="O328" s="126">
        <v>0.0</v>
      </c>
      <c r="P328" s="125">
        <v>0.5167785234899329</v>
      </c>
      <c r="Q328" s="17">
        <v>0.0</v>
      </c>
      <c r="R328" s="102" t="s">
        <v>322</v>
      </c>
      <c r="S328" s="101">
        <v>0.9899999999999999</v>
      </c>
      <c r="T328" s="17" t="s">
        <v>363</v>
      </c>
      <c r="U328" s="105"/>
      <c r="V328" s="105"/>
      <c r="W328" s="105"/>
      <c r="X328" s="105"/>
      <c r="Y328" s="105"/>
      <c r="Z328" s="105"/>
    </row>
    <row r="329" ht="15.75" customHeight="1">
      <c r="A329" s="105" t="s">
        <v>755</v>
      </c>
      <c r="B329" s="17" t="s">
        <v>756</v>
      </c>
      <c r="C329" s="17" t="s">
        <v>49</v>
      </c>
      <c r="D329" s="17" t="s">
        <v>757</v>
      </c>
      <c r="E329" s="17" t="s">
        <v>309</v>
      </c>
      <c r="F329" s="106">
        <v>0.0</v>
      </c>
      <c r="G329" s="106">
        <v>0.0</v>
      </c>
      <c r="H329" s="17">
        <v>0.0</v>
      </c>
      <c r="I329" s="17">
        <v>0.0</v>
      </c>
      <c r="J329" s="125" t="s">
        <v>322</v>
      </c>
      <c r="K329" s="125" t="s">
        <v>322</v>
      </c>
      <c r="L329" s="101">
        <v>2.99</v>
      </c>
      <c r="M329" s="101">
        <v>1.68</v>
      </c>
      <c r="N329" s="126" t="s">
        <v>322</v>
      </c>
      <c r="O329" s="126">
        <v>0.0</v>
      </c>
      <c r="P329" s="125">
        <v>0.4381270903010034</v>
      </c>
      <c r="Q329" s="17">
        <v>736.0</v>
      </c>
      <c r="R329" s="102">
        <v>0.0</v>
      </c>
      <c r="S329" s="101" t="s">
        <v>322</v>
      </c>
      <c r="T329" s="17" t="s">
        <v>350</v>
      </c>
      <c r="U329" s="105"/>
      <c r="V329" s="105"/>
      <c r="W329" s="105"/>
      <c r="X329" s="105"/>
      <c r="Y329" s="105"/>
      <c r="Z329" s="105"/>
    </row>
    <row r="330" ht="15.75" customHeight="1">
      <c r="A330" s="105" t="s">
        <v>758</v>
      </c>
      <c r="B330" s="17" t="s">
        <v>759</v>
      </c>
      <c r="C330" s="17" t="s">
        <v>49</v>
      </c>
      <c r="D330" s="17" t="s">
        <v>757</v>
      </c>
      <c r="E330" s="17" t="s">
        <v>309</v>
      </c>
      <c r="F330" s="106">
        <v>0.0</v>
      </c>
      <c r="G330" s="106">
        <v>0.0</v>
      </c>
      <c r="H330" s="17">
        <v>0.0</v>
      </c>
      <c r="I330" s="17">
        <v>0.0</v>
      </c>
      <c r="J330" s="125" t="s">
        <v>322</v>
      </c>
      <c r="K330" s="125" t="s">
        <v>322</v>
      </c>
      <c r="L330" s="101">
        <v>2.99</v>
      </c>
      <c r="M330" s="101">
        <v>1.68</v>
      </c>
      <c r="N330" s="126" t="s">
        <v>322</v>
      </c>
      <c r="O330" s="126">
        <v>0.0</v>
      </c>
      <c r="P330" s="125">
        <v>0.4381270903010034</v>
      </c>
      <c r="Q330" s="17">
        <v>736.0</v>
      </c>
      <c r="R330" s="102">
        <v>0.0</v>
      </c>
      <c r="S330" s="101" t="s">
        <v>322</v>
      </c>
      <c r="T330" s="17" t="s">
        <v>350</v>
      </c>
      <c r="U330" s="105"/>
      <c r="V330" s="105"/>
      <c r="W330" s="105"/>
      <c r="X330" s="105"/>
      <c r="Y330" s="105"/>
      <c r="Z330" s="105"/>
    </row>
    <row r="331" ht="15.75" customHeight="1">
      <c r="A331" s="105" t="s">
        <v>760</v>
      </c>
      <c r="B331" s="17" t="s">
        <v>761</v>
      </c>
      <c r="C331" s="17" t="s">
        <v>49</v>
      </c>
      <c r="D331" s="17" t="s">
        <v>757</v>
      </c>
      <c r="E331" s="17" t="s">
        <v>309</v>
      </c>
      <c r="F331" s="106">
        <v>0.0</v>
      </c>
      <c r="G331" s="106">
        <v>0.0</v>
      </c>
      <c r="H331" s="17">
        <v>0.0</v>
      </c>
      <c r="I331" s="17">
        <v>0.0</v>
      </c>
      <c r="J331" s="125" t="s">
        <v>322</v>
      </c>
      <c r="K331" s="125" t="s">
        <v>322</v>
      </c>
      <c r="L331" s="101">
        <v>2.99</v>
      </c>
      <c r="M331" s="101">
        <v>1.68</v>
      </c>
      <c r="N331" s="126" t="s">
        <v>322</v>
      </c>
      <c r="O331" s="126">
        <v>0.0</v>
      </c>
      <c r="P331" s="125">
        <v>0.4381270903010034</v>
      </c>
      <c r="Q331" s="17">
        <v>736.0</v>
      </c>
      <c r="R331" s="102">
        <v>0.0</v>
      </c>
      <c r="S331" s="101" t="s">
        <v>322</v>
      </c>
      <c r="T331" s="17" t="s">
        <v>350</v>
      </c>
      <c r="U331" s="105"/>
      <c r="V331" s="105"/>
      <c r="W331" s="105"/>
      <c r="X331" s="105"/>
      <c r="Y331" s="105"/>
      <c r="Z331" s="105"/>
    </row>
    <row r="332" ht="15.75" customHeight="1">
      <c r="A332" s="105" t="s">
        <v>762</v>
      </c>
      <c r="B332" s="17" t="s">
        <v>763</v>
      </c>
      <c r="C332" s="17" t="s">
        <v>49</v>
      </c>
      <c r="D332" s="17" t="s">
        <v>657</v>
      </c>
      <c r="E332" s="17" t="s">
        <v>309</v>
      </c>
      <c r="F332" s="106">
        <v>2894.369999999999</v>
      </c>
      <c r="G332" s="106">
        <v>2341.169999999998</v>
      </c>
      <c r="H332" s="17">
        <v>3740.0</v>
      </c>
      <c r="I332" s="17">
        <v>483.0</v>
      </c>
      <c r="J332" s="125">
        <v>0.12914438502673797</v>
      </c>
      <c r="K332" s="125">
        <v>0.19112967588801755</v>
      </c>
      <c r="L332" s="101">
        <v>4.49</v>
      </c>
      <c r="M332" s="101">
        <v>2.44</v>
      </c>
      <c r="N332" s="126">
        <v>22411.891925465832</v>
      </c>
      <c r="O332" s="126">
        <v>9125.6</v>
      </c>
      <c r="P332" s="125">
        <v>0.4565701559020045</v>
      </c>
      <c r="Q332" s="17">
        <v>5580.0</v>
      </c>
      <c r="R332" s="102">
        <v>0.6702508960573477</v>
      </c>
      <c r="S332" s="101">
        <v>4.8471428571428525</v>
      </c>
      <c r="T332" s="17" t="s">
        <v>344</v>
      </c>
      <c r="U332" s="105"/>
      <c r="V332" s="105"/>
      <c r="W332" s="105"/>
      <c r="X332" s="105"/>
      <c r="Y332" s="105"/>
      <c r="Z332" s="105"/>
    </row>
    <row r="333" ht="15.75" customHeight="1">
      <c r="A333" s="105" t="s">
        <v>764</v>
      </c>
      <c r="B333" s="17" t="s">
        <v>765</v>
      </c>
      <c r="C333" s="17" t="s">
        <v>47</v>
      </c>
      <c r="D333" s="17" t="s">
        <v>766</v>
      </c>
      <c r="E333" s="17" t="s">
        <v>309</v>
      </c>
      <c r="F333" s="106">
        <v>551.3100000000002</v>
      </c>
      <c r="G333" s="106">
        <v>442.50999999999976</v>
      </c>
      <c r="H333" s="17">
        <v>0.0</v>
      </c>
      <c r="I333" s="17">
        <v>69.0</v>
      </c>
      <c r="J333" s="125" t="s">
        <v>322</v>
      </c>
      <c r="K333" s="125">
        <v>0.19734813444341726</v>
      </c>
      <c r="L333" s="101">
        <v>5.99</v>
      </c>
      <c r="M333" s="101">
        <v>3.08</v>
      </c>
      <c r="N333" s="126">
        <v>0.0</v>
      </c>
      <c r="O333" s="126">
        <v>0.0</v>
      </c>
      <c r="P333" s="125">
        <v>0.48580968280467446</v>
      </c>
      <c r="Q333" s="17">
        <v>330.0</v>
      </c>
      <c r="R333" s="102">
        <v>0.0</v>
      </c>
      <c r="S333" s="101">
        <v>6.413188405797098</v>
      </c>
      <c r="T333" s="17" t="s">
        <v>75</v>
      </c>
      <c r="U333" s="105"/>
      <c r="V333" s="105"/>
      <c r="W333" s="105"/>
      <c r="X333" s="105"/>
      <c r="Y333" s="105"/>
      <c r="Z333" s="105"/>
    </row>
    <row r="334" ht="15.75" customHeight="1">
      <c r="A334" s="105" t="s">
        <v>767</v>
      </c>
      <c r="B334" s="17" t="s">
        <v>768</v>
      </c>
      <c r="C334" s="17" t="s">
        <v>47</v>
      </c>
      <c r="D334" s="17" t="s">
        <v>766</v>
      </c>
      <c r="E334" s="17" t="s">
        <v>309</v>
      </c>
      <c r="F334" s="106">
        <v>1049.8700000000006</v>
      </c>
      <c r="G334" s="106">
        <v>849.8699999999995</v>
      </c>
      <c r="H334" s="17">
        <v>0.0</v>
      </c>
      <c r="I334" s="17">
        <v>133.0</v>
      </c>
      <c r="J334" s="125" t="s">
        <v>322</v>
      </c>
      <c r="K334" s="125">
        <v>0.19049977616276392</v>
      </c>
      <c r="L334" s="101">
        <v>5.99</v>
      </c>
      <c r="M334" s="101">
        <v>3.08</v>
      </c>
      <c r="N334" s="126">
        <v>0.0</v>
      </c>
      <c r="O334" s="126">
        <v>0.0</v>
      </c>
      <c r="P334" s="125">
        <v>0.48580968280467446</v>
      </c>
      <c r="Q334" s="17">
        <v>330.0</v>
      </c>
      <c r="R334" s="102">
        <v>0.0</v>
      </c>
      <c r="S334" s="101">
        <v>6.389999999999997</v>
      </c>
      <c r="T334" s="17" t="s">
        <v>75</v>
      </c>
      <c r="U334" s="105"/>
      <c r="V334" s="105"/>
      <c r="W334" s="105"/>
      <c r="X334" s="105"/>
      <c r="Y334" s="105"/>
      <c r="Z334" s="105"/>
    </row>
    <row r="335" ht="15.75" customHeight="1">
      <c r="A335" s="105" t="s">
        <v>769</v>
      </c>
      <c r="B335" s="17" t="s">
        <v>770</v>
      </c>
      <c r="C335" s="17" t="s">
        <v>47</v>
      </c>
      <c r="D335" s="17" t="s">
        <v>766</v>
      </c>
      <c r="E335" s="17" t="s">
        <v>309</v>
      </c>
      <c r="F335" s="106">
        <v>6433.2599999999975</v>
      </c>
      <c r="G335" s="106">
        <v>5239.260000000001</v>
      </c>
      <c r="H335" s="17">
        <v>2560.0</v>
      </c>
      <c r="I335" s="17">
        <v>1074.0</v>
      </c>
      <c r="J335" s="125">
        <v>0.41953125</v>
      </c>
      <c r="K335" s="125">
        <v>0.18559797054681404</v>
      </c>
      <c r="L335" s="101">
        <v>4.99</v>
      </c>
      <c r="M335" s="101">
        <v>2.36</v>
      </c>
      <c r="N335" s="126">
        <v>15334.399999999994</v>
      </c>
      <c r="O335" s="126">
        <v>6041.599999999999</v>
      </c>
      <c r="P335" s="125">
        <v>0.527054108216433</v>
      </c>
      <c r="Q335" s="17">
        <v>2528.0</v>
      </c>
      <c r="R335" s="102">
        <v>1.0126582278481013</v>
      </c>
      <c r="S335" s="101">
        <v>4.878268156424582</v>
      </c>
      <c r="T335" s="17" t="s">
        <v>75</v>
      </c>
      <c r="U335" s="105"/>
      <c r="V335" s="105"/>
      <c r="W335" s="105"/>
      <c r="X335" s="105"/>
      <c r="Y335" s="105"/>
      <c r="Z335" s="105"/>
    </row>
    <row r="336" ht="15.75" customHeight="1">
      <c r="A336" s="105" t="s">
        <v>771</v>
      </c>
      <c r="B336" s="17" t="s">
        <v>772</v>
      </c>
      <c r="C336" s="17" t="s">
        <v>47</v>
      </c>
      <c r="D336" s="17" t="s">
        <v>766</v>
      </c>
      <c r="E336" s="17" t="s">
        <v>309</v>
      </c>
      <c r="F336" s="106">
        <v>3366.3799999999987</v>
      </c>
      <c r="G336" s="106">
        <v>2735.1799999999976</v>
      </c>
      <c r="H336" s="17">
        <v>1280.0</v>
      </c>
      <c r="I336" s="17">
        <v>562.0</v>
      </c>
      <c r="J336" s="125">
        <v>0.4390625</v>
      </c>
      <c r="K336" s="125">
        <v>0.18750111395623825</v>
      </c>
      <c r="L336" s="101">
        <v>4.99</v>
      </c>
      <c r="M336" s="101">
        <v>2.36</v>
      </c>
      <c r="N336" s="126">
        <v>7667.199999999997</v>
      </c>
      <c r="O336" s="126">
        <v>3020.7999999999997</v>
      </c>
      <c r="P336" s="125">
        <v>0.527054108216433</v>
      </c>
      <c r="Q336" s="17">
        <v>1264.0</v>
      </c>
      <c r="R336" s="102">
        <v>1.0126582278481013</v>
      </c>
      <c r="S336" s="101">
        <v>4.8668683274021305</v>
      </c>
      <c r="T336" s="17" t="s">
        <v>75</v>
      </c>
      <c r="U336" s="105"/>
      <c r="V336" s="105"/>
      <c r="W336" s="105"/>
      <c r="X336" s="105"/>
      <c r="Y336" s="105"/>
      <c r="Z336" s="105"/>
    </row>
    <row r="337" ht="15.75" customHeight="1">
      <c r="A337" s="105" t="s">
        <v>773</v>
      </c>
      <c r="B337" s="17" t="s">
        <v>774</v>
      </c>
      <c r="C337" s="17" t="s">
        <v>47</v>
      </c>
      <c r="D337" s="17" t="s">
        <v>766</v>
      </c>
      <c r="E337" s="17" t="s">
        <v>309</v>
      </c>
      <c r="F337" s="106">
        <v>4949.0099999999975</v>
      </c>
      <c r="G337" s="106">
        <v>3999.2499999999995</v>
      </c>
      <c r="H337" s="17">
        <v>1584.0</v>
      </c>
      <c r="I337" s="17">
        <v>524.0</v>
      </c>
      <c r="J337" s="125">
        <v>0.33080808080808083</v>
      </c>
      <c r="K337" s="125">
        <v>0.19190908888848446</v>
      </c>
      <c r="L337" s="101">
        <v>6.99</v>
      </c>
      <c r="M337" s="101">
        <v>3.65</v>
      </c>
      <c r="N337" s="126">
        <v>14960.366106870222</v>
      </c>
      <c r="O337" s="126">
        <v>5781.599999999999</v>
      </c>
      <c r="P337" s="125">
        <v>0.4778254649499285</v>
      </c>
      <c r="Q337" s="17">
        <v>1552.0</v>
      </c>
      <c r="R337" s="102">
        <v>1.0206185567010309</v>
      </c>
      <c r="S337" s="101">
        <v>7.632156488549618</v>
      </c>
      <c r="T337" s="17" t="s">
        <v>75</v>
      </c>
      <c r="U337" s="105"/>
      <c r="V337" s="105"/>
      <c r="W337" s="105"/>
      <c r="X337" s="105"/>
      <c r="Y337" s="105"/>
      <c r="Z337" s="105"/>
    </row>
    <row r="338" ht="15.75" customHeight="1">
      <c r="A338" s="105" t="s">
        <v>775</v>
      </c>
      <c r="B338" s="17" t="s">
        <v>776</v>
      </c>
      <c r="C338" s="17" t="s">
        <v>47</v>
      </c>
      <c r="D338" s="17" t="s">
        <v>766</v>
      </c>
      <c r="E338" s="17" t="s">
        <v>309</v>
      </c>
      <c r="F338" s="106">
        <v>2528.1300000000006</v>
      </c>
      <c r="G338" s="106">
        <v>2058.83</v>
      </c>
      <c r="H338" s="17">
        <v>792.0</v>
      </c>
      <c r="I338" s="17">
        <v>267.0</v>
      </c>
      <c r="J338" s="125">
        <v>0.3371212121212121</v>
      </c>
      <c r="K338" s="125">
        <v>0.18563127687262937</v>
      </c>
      <c r="L338" s="101">
        <v>6.99</v>
      </c>
      <c r="M338" s="101">
        <v>3.65</v>
      </c>
      <c r="N338" s="126">
        <v>7499.172134831462</v>
      </c>
      <c r="O338" s="126">
        <v>2890.7999999999997</v>
      </c>
      <c r="P338" s="125">
        <v>0.4778254649499285</v>
      </c>
      <c r="Q338" s="17">
        <v>776.0</v>
      </c>
      <c r="R338" s="102">
        <v>1.0206185567010309</v>
      </c>
      <c r="S338" s="101">
        <v>7.710973782771536</v>
      </c>
      <c r="T338" s="17" t="s">
        <v>75</v>
      </c>
      <c r="U338" s="105"/>
      <c r="V338" s="105"/>
      <c r="W338" s="105"/>
      <c r="X338" s="105"/>
      <c r="Y338" s="105"/>
      <c r="Z338" s="105"/>
    </row>
    <row r="339" ht="15.75" customHeight="1">
      <c r="A339" s="105" t="s">
        <v>777</v>
      </c>
      <c r="B339" s="17" t="s">
        <v>778</v>
      </c>
      <c r="C339" s="17" t="s">
        <v>47</v>
      </c>
      <c r="D339" s="17" t="s">
        <v>766</v>
      </c>
      <c r="E339" s="17" t="s">
        <v>309</v>
      </c>
      <c r="F339" s="106">
        <v>964.3900000000008</v>
      </c>
      <c r="G339" s="106">
        <v>819.19</v>
      </c>
      <c r="H339" s="17">
        <v>0.0</v>
      </c>
      <c r="I339" s="17">
        <v>161.0</v>
      </c>
      <c r="J339" s="125" t="s">
        <v>322</v>
      </c>
      <c r="K339" s="125">
        <v>0.15056149483093006</v>
      </c>
      <c r="L339" s="101">
        <v>5.99</v>
      </c>
      <c r="M339" s="101">
        <v>3.02</v>
      </c>
      <c r="N339" s="126">
        <v>0.0</v>
      </c>
      <c r="O339" s="126">
        <v>0.0</v>
      </c>
      <c r="P339" s="125">
        <v>0.4958263772954925</v>
      </c>
      <c r="Q339" s="17">
        <v>444.0</v>
      </c>
      <c r="R339" s="102">
        <v>0.0</v>
      </c>
      <c r="S339" s="101">
        <v>5.0881366459627335</v>
      </c>
      <c r="T339" s="17" t="s">
        <v>75</v>
      </c>
      <c r="U339" s="105"/>
      <c r="V339" s="105"/>
      <c r="W339" s="105"/>
      <c r="X339" s="105"/>
      <c r="Y339" s="105"/>
      <c r="Z339" s="105"/>
    </row>
    <row r="340" ht="15.75" customHeight="1">
      <c r="A340" s="105" t="s">
        <v>779</v>
      </c>
      <c r="B340" s="17" t="s">
        <v>780</v>
      </c>
      <c r="C340" s="17" t="s">
        <v>47</v>
      </c>
      <c r="D340" s="17" t="s">
        <v>766</v>
      </c>
      <c r="E340" s="17" t="s">
        <v>309</v>
      </c>
      <c r="F340" s="106">
        <v>1118.9900000000005</v>
      </c>
      <c r="G340" s="106">
        <v>901.3899999999995</v>
      </c>
      <c r="H340" s="17">
        <v>0.0</v>
      </c>
      <c r="I340" s="17">
        <v>141.0</v>
      </c>
      <c r="J340" s="125" t="s">
        <v>322</v>
      </c>
      <c r="K340" s="125">
        <v>0.19446107650649325</v>
      </c>
      <c r="L340" s="101">
        <v>5.99</v>
      </c>
      <c r="M340" s="101">
        <v>3.02</v>
      </c>
      <c r="N340" s="126">
        <v>0.0</v>
      </c>
      <c r="O340" s="126">
        <v>0.0</v>
      </c>
      <c r="P340" s="125">
        <v>0.4958263772954925</v>
      </c>
      <c r="Q340" s="17">
        <v>444.0</v>
      </c>
      <c r="R340" s="102">
        <v>0.0</v>
      </c>
      <c r="S340" s="101">
        <v>6.392836879432621</v>
      </c>
      <c r="T340" s="17" t="s">
        <v>75</v>
      </c>
      <c r="U340" s="105"/>
      <c r="V340" s="105"/>
      <c r="W340" s="105"/>
      <c r="X340" s="105"/>
      <c r="Y340" s="105"/>
      <c r="Z340" s="105"/>
    </row>
    <row r="341" ht="15.75" customHeight="1">
      <c r="A341" s="105"/>
      <c r="B341" s="105"/>
      <c r="C341" s="105"/>
      <c r="D341" s="105"/>
      <c r="E341" s="105"/>
      <c r="F341" s="106"/>
      <c r="G341" s="106"/>
      <c r="H341" s="17"/>
      <c r="I341" s="17"/>
      <c r="J341" s="102"/>
      <c r="K341" s="102"/>
      <c r="L341" s="101"/>
      <c r="M341" s="101"/>
      <c r="N341" s="106"/>
      <c r="O341" s="106"/>
      <c r="P341" s="102"/>
      <c r="Q341" s="17"/>
      <c r="R341" s="102"/>
      <c r="S341" s="101"/>
      <c r="T341" s="105"/>
      <c r="U341" s="105"/>
      <c r="V341" s="105"/>
      <c r="W341" s="105"/>
      <c r="X341" s="105"/>
      <c r="Y341" s="105"/>
      <c r="Z341" s="105"/>
    </row>
    <row r="342" ht="15.75" customHeight="1">
      <c r="A342" s="105"/>
      <c r="B342" s="105"/>
      <c r="C342" s="105"/>
      <c r="D342" s="105"/>
      <c r="E342" s="105"/>
      <c r="F342" s="106"/>
      <c r="G342" s="106"/>
      <c r="H342" s="17"/>
      <c r="I342" s="17"/>
      <c r="J342" s="102"/>
      <c r="K342" s="102"/>
      <c r="L342" s="101"/>
      <c r="M342" s="101"/>
      <c r="N342" s="106"/>
      <c r="O342" s="106"/>
      <c r="P342" s="102"/>
      <c r="Q342" s="17"/>
      <c r="R342" s="102"/>
      <c r="S342" s="101"/>
      <c r="T342" s="105"/>
      <c r="U342" s="105"/>
      <c r="V342" s="105"/>
      <c r="W342" s="105"/>
      <c r="X342" s="105"/>
      <c r="Y342" s="105"/>
      <c r="Z342" s="105"/>
    </row>
    <row r="343" ht="15.75" customHeight="1">
      <c r="A343" s="105"/>
      <c r="B343" s="105"/>
      <c r="C343" s="105"/>
      <c r="D343" s="105"/>
      <c r="E343" s="105"/>
      <c r="F343" s="106"/>
      <c r="G343" s="106"/>
      <c r="H343" s="17"/>
      <c r="I343" s="17"/>
      <c r="J343" s="102"/>
      <c r="K343" s="102"/>
      <c r="L343" s="101"/>
      <c r="M343" s="101"/>
      <c r="N343" s="106"/>
      <c r="O343" s="106"/>
      <c r="P343" s="102"/>
      <c r="Q343" s="17"/>
      <c r="R343" s="102"/>
      <c r="S343" s="101"/>
      <c r="T343" s="105"/>
      <c r="U343" s="105"/>
      <c r="V343" s="105"/>
      <c r="W343" s="105"/>
      <c r="X343" s="105"/>
      <c r="Y343" s="105"/>
      <c r="Z343" s="105"/>
    </row>
    <row r="344" ht="15.75" customHeight="1">
      <c r="A344" s="105"/>
      <c r="B344" s="105"/>
      <c r="C344" s="105"/>
      <c r="D344" s="105"/>
      <c r="E344" s="105"/>
      <c r="F344" s="106"/>
      <c r="G344" s="106"/>
      <c r="H344" s="17"/>
      <c r="I344" s="17"/>
      <c r="J344" s="102"/>
      <c r="K344" s="102"/>
      <c r="L344" s="101"/>
      <c r="M344" s="101"/>
      <c r="N344" s="106"/>
      <c r="O344" s="106"/>
      <c r="P344" s="102"/>
      <c r="Q344" s="17"/>
      <c r="R344" s="102"/>
      <c r="S344" s="101"/>
      <c r="T344" s="105"/>
      <c r="U344" s="105"/>
      <c r="V344" s="105"/>
      <c r="W344" s="105"/>
      <c r="X344" s="105"/>
      <c r="Y344" s="105"/>
      <c r="Z344" s="105"/>
    </row>
    <row r="345" ht="15.75" customHeight="1">
      <c r="A345" s="105"/>
      <c r="B345" s="105"/>
      <c r="C345" s="105"/>
      <c r="D345" s="105"/>
      <c r="E345" s="105"/>
      <c r="F345" s="106"/>
      <c r="G345" s="106"/>
      <c r="H345" s="17"/>
      <c r="I345" s="17"/>
      <c r="J345" s="102"/>
      <c r="K345" s="102"/>
      <c r="L345" s="101"/>
      <c r="M345" s="101"/>
      <c r="N345" s="106"/>
      <c r="O345" s="106"/>
      <c r="P345" s="102"/>
      <c r="Q345" s="17"/>
      <c r="R345" s="102"/>
      <c r="S345" s="101"/>
      <c r="T345" s="105"/>
      <c r="U345" s="105"/>
      <c r="V345" s="105"/>
      <c r="W345" s="105"/>
      <c r="X345" s="105"/>
      <c r="Y345" s="105"/>
      <c r="Z345" s="105"/>
    </row>
    <row r="346" ht="15.75" customHeight="1">
      <c r="A346" s="105"/>
      <c r="B346" s="105"/>
      <c r="C346" s="105"/>
      <c r="D346" s="105"/>
      <c r="E346" s="105"/>
      <c r="F346" s="106"/>
      <c r="G346" s="106"/>
      <c r="H346" s="17"/>
      <c r="I346" s="17"/>
      <c r="J346" s="102"/>
      <c r="K346" s="102"/>
      <c r="L346" s="101"/>
      <c r="M346" s="101"/>
      <c r="N346" s="106"/>
      <c r="O346" s="106"/>
      <c r="P346" s="102"/>
      <c r="Q346" s="17"/>
      <c r="R346" s="102"/>
      <c r="S346" s="101"/>
      <c r="T346" s="105"/>
      <c r="U346" s="105"/>
      <c r="V346" s="105"/>
      <c r="W346" s="105"/>
      <c r="X346" s="105"/>
      <c r="Y346" s="105"/>
      <c r="Z346" s="105"/>
    </row>
    <row r="347" ht="15.75" customHeight="1">
      <c r="A347" s="105"/>
      <c r="B347" s="105"/>
      <c r="C347" s="105"/>
      <c r="D347" s="105"/>
      <c r="E347" s="105"/>
      <c r="F347" s="106"/>
      <c r="G347" s="106"/>
      <c r="H347" s="17"/>
      <c r="I347" s="17"/>
      <c r="J347" s="102"/>
      <c r="K347" s="102"/>
      <c r="L347" s="101"/>
      <c r="M347" s="101"/>
      <c r="N347" s="106"/>
      <c r="O347" s="106"/>
      <c r="P347" s="102"/>
      <c r="Q347" s="17"/>
      <c r="R347" s="102"/>
      <c r="S347" s="101"/>
      <c r="T347" s="105"/>
      <c r="U347" s="105"/>
      <c r="V347" s="105"/>
      <c r="W347" s="105"/>
      <c r="X347" s="105"/>
      <c r="Y347" s="105"/>
      <c r="Z347" s="105"/>
    </row>
    <row r="348" ht="15.75" customHeight="1">
      <c r="A348" s="105"/>
      <c r="B348" s="105"/>
      <c r="C348" s="105"/>
      <c r="D348" s="105"/>
      <c r="E348" s="105"/>
      <c r="F348" s="106"/>
      <c r="G348" s="106"/>
      <c r="H348" s="17"/>
      <c r="I348" s="17"/>
      <c r="J348" s="102"/>
      <c r="K348" s="102"/>
      <c r="L348" s="101"/>
      <c r="M348" s="101"/>
      <c r="N348" s="106"/>
      <c r="O348" s="106"/>
      <c r="P348" s="102"/>
      <c r="Q348" s="17"/>
      <c r="R348" s="102"/>
      <c r="S348" s="101"/>
      <c r="T348" s="105"/>
      <c r="U348" s="105"/>
      <c r="V348" s="105"/>
      <c r="W348" s="105"/>
      <c r="X348" s="105"/>
      <c r="Y348" s="105"/>
      <c r="Z348" s="105"/>
    </row>
    <row r="349" ht="15.75" customHeight="1">
      <c r="A349" s="105"/>
      <c r="B349" s="105"/>
      <c r="C349" s="105"/>
      <c r="D349" s="105"/>
      <c r="E349" s="105"/>
      <c r="F349" s="106"/>
      <c r="G349" s="106"/>
      <c r="H349" s="17"/>
      <c r="I349" s="17"/>
      <c r="J349" s="102"/>
      <c r="K349" s="102"/>
      <c r="L349" s="101"/>
      <c r="M349" s="101"/>
      <c r="N349" s="106"/>
      <c r="O349" s="106"/>
      <c r="P349" s="102"/>
      <c r="Q349" s="17"/>
      <c r="R349" s="102"/>
      <c r="S349" s="101"/>
      <c r="T349" s="105"/>
      <c r="U349" s="105"/>
      <c r="V349" s="105"/>
      <c r="W349" s="105"/>
      <c r="X349" s="105"/>
      <c r="Y349" s="105"/>
      <c r="Z349" s="105"/>
    </row>
    <row r="350" ht="15.75" customHeight="1">
      <c r="A350" s="105"/>
      <c r="B350" s="105"/>
      <c r="C350" s="105"/>
      <c r="D350" s="105"/>
      <c r="E350" s="105"/>
      <c r="F350" s="106"/>
      <c r="G350" s="106"/>
      <c r="H350" s="17"/>
      <c r="I350" s="17"/>
      <c r="J350" s="102"/>
      <c r="K350" s="102"/>
      <c r="L350" s="101"/>
      <c r="M350" s="101"/>
      <c r="N350" s="106"/>
      <c r="O350" s="106"/>
      <c r="P350" s="102"/>
      <c r="Q350" s="17"/>
      <c r="R350" s="102"/>
      <c r="S350" s="101"/>
      <c r="T350" s="105"/>
      <c r="U350" s="105"/>
      <c r="V350" s="105"/>
      <c r="W350" s="105"/>
      <c r="X350" s="105"/>
      <c r="Y350" s="105"/>
      <c r="Z350" s="105"/>
    </row>
    <row r="351" ht="15.75" customHeight="1">
      <c r="A351" s="105"/>
      <c r="B351" s="105"/>
      <c r="C351" s="105"/>
      <c r="D351" s="105"/>
      <c r="E351" s="105"/>
      <c r="F351" s="106"/>
      <c r="G351" s="106"/>
      <c r="H351" s="17"/>
      <c r="I351" s="17"/>
      <c r="J351" s="102"/>
      <c r="K351" s="102"/>
      <c r="L351" s="101"/>
      <c r="M351" s="101"/>
      <c r="N351" s="106"/>
      <c r="O351" s="106"/>
      <c r="P351" s="102"/>
      <c r="Q351" s="17"/>
      <c r="R351" s="102"/>
      <c r="S351" s="101"/>
      <c r="T351" s="105"/>
      <c r="U351" s="105"/>
      <c r="V351" s="105"/>
      <c r="W351" s="105"/>
      <c r="X351" s="105"/>
      <c r="Y351" s="105"/>
      <c r="Z351" s="105"/>
    </row>
    <row r="352" ht="15.75" customHeight="1">
      <c r="A352" s="105"/>
      <c r="B352" s="105"/>
      <c r="C352" s="105"/>
      <c r="D352" s="105"/>
      <c r="E352" s="105"/>
      <c r="F352" s="106"/>
      <c r="G352" s="106"/>
      <c r="H352" s="17"/>
      <c r="I352" s="17"/>
      <c r="J352" s="102"/>
      <c r="K352" s="102"/>
      <c r="L352" s="101"/>
      <c r="M352" s="101"/>
      <c r="N352" s="106"/>
      <c r="O352" s="106"/>
      <c r="P352" s="102"/>
      <c r="Q352" s="17"/>
      <c r="R352" s="102"/>
      <c r="S352" s="101"/>
      <c r="T352" s="105"/>
      <c r="U352" s="105"/>
      <c r="V352" s="105"/>
      <c r="W352" s="105"/>
      <c r="X352" s="105"/>
      <c r="Y352" s="105"/>
      <c r="Z352" s="105"/>
    </row>
    <row r="353" ht="15.75" customHeight="1">
      <c r="A353" s="105"/>
      <c r="B353" s="105"/>
      <c r="C353" s="105"/>
      <c r="D353" s="105"/>
      <c r="E353" s="105"/>
      <c r="F353" s="106"/>
      <c r="G353" s="106"/>
      <c r="H353" s="17"/>
      <c r="I353" s="17"/>
      <c r="J353" s="102"/>
      <c r="K353" s="102"/>
      <c r="L353" s="101"/>
      <c r="M353" s="101"/>
      <c r="N353" s="106"/>
      <c r="O353" s="106"/>
      <c r="P353" s="102"/>
      <c r="Q353" s="17"/>
      <c r="R353" s="102"/>
      <c r="S353" s="101"/>
      <c r="T353" s="105"/>
      <c r="U353" s="105"/>
      <c r="V353" s="105"/>
      <c r="W353" s="105"/>
      <c r="X353" s="105"/>
      <c r="Y353" s="105"/>
      <c r="Z353" s="105"/>
    </row>
    <row r="354" ht="15.75" customHeight="1">
      <c r="A354" s="105"/>
      <c r="B354" s="105"/>
      <c r="C354" s="105"/>
      <c r="D354" s="105"/>
      <c r="E354" s="105"/>
      <c r="F354" s="106"/>
      <c r="G354" s="106"/>
      <c r="H354" s="17"/>
      <c r="I354" s="17"/>
      <c r="J354" s="102"/>
      <c r="K354" s="102"/>
      <c r="L354" s="101"/>
      <c r="M354" s="101"/>
      <c r="N354" s="106"/>
      <c r="O354" s="106"/>
      <c r="P354" s="102"/>
      <c r="Q354" s="17"/>
      <c r="R354" s="102"/>
      <c r="S354" s="101"/>
      <c r="T354" s="105"/>
      <c r="U354" s="105"/>
      <c r="V354" s="105"/>
      <c r="W354" s="105"/>
      <c r="X354" s="105"/>
      <c r="Y354" s="105"/>
      <c r="Z354" s="105"/>
    </row>
    <row r="355" ht="15.75" customHeight="1">
      <c r="A355" s="105"/>
      <c r="B355" s="105"/>
      <c r="C355" s="105"/>
      <c r="D355" s="105"/>
      <c r="E355" s="105"/>
      <c r="F355" s="106"/>
      <c r="G355" s="106"/>
      <c r="H355" s="17"/>
      <c r="I355" s="17"/>
      <c r="J355" s="102"/>
      <c r="K355" s="102"/>
      <c r="L355" s="101"/>
      <c r="M355" s="101"/>
      <c r="N355" s="106"/>
      <c r="O355" s="106"/>
      <c r="P355" s="102"/>
      <c r="Q355" s="17"/>
      <c r="R355" s="102"/>
      <c r="S355" s="101"/>
      <c r="T355" s="105"/>
      <c r="U355" s="105"/>
      <c r="V355" s="105"/>
      <c r="W355" s="105"/>
      <c r="X355" s="105"/>
      <c r="Y355" s="105"/>
      <c r="Z355" s="105"/>
    </row>
    <row r="356" ht="15.75" customHeight="1">
      <c r="A356" s="105"/>
      <c r="B356" s="105"/>
      <c r="C356" s="105"/>
      <c r="D356" s="105"/>
      <c r="E356" s="105"/>
      <c r="F356" s="106"/>
      <c r="G356" s="106"/>
      <c r="H356" s="17"/>
      <c r="I356" s="17"/>
      <c r="J356" s="102"/>
      <c r="K356" s="102"/>
      <c r="L356" s="101"/>
      <c r="M356" s="101"/>
      <c r="N356" s="106"/>
      <c r="O356" s="106"/>
      <c r="P356" s="102"/>
      <c r="Q356" s="17"/>
      <c r="R356" s="102"/>
      <c r="S356" s="101"/>
      <c r="T356" s="105"/>
      <c r="U356" s="105"/>
      <c r="V356" s="105"/>
      <c r="W356" s="105"/>
      <c r="X356" s="105"/>
      <c r="Y356" s="105"/>
      <c r="Z356" s="105"/>
    </row>
    <row r="357" ht="15.75" customHeight="1">
      <c r="A357" s="105"/>
      <c r="B357" s="105"/>
      <c r="C357" s="105"/>
      <c r="D357" s="105"/>
      <c r="E357" s="105"/>
      <c r="F357" s="106"/>
      <c r="G357" s="106"/>
      <c r="H357" s="17"/>
      <c r="I357" s="17"/>
      <c r="J357" s="102"/>
      <c r="K357" s="102"/>
      <c r="L357" s="101"/>
      <c r="M357" s="101"/>
      <c r="N357" s="106"/>
      <c r="O357" s="106"/>
      <c r="P357" s="102"/>
      <c r="Q357" s="17"/>
      <c r="R357" s="102"/>
      <c r="S357" s="101"/>
      <c r="T357" s="105"/>
      <c r="U357" s="105"/>
      <c r="V357" s="105"/>
      <c r="W357" s="105"/>
      <c r="X357" s="105"/>
      <c r="Y357" s="105"/>
      <c r="Z357" s="105"/>
    </row>
    <row r="358" ht="15.75" customHeight="1">
      <c r="A358" s="105"/>
      <c r="B358" s="105"/>
      <c r="C358" s="105"/>
      <c r="D358" s="105"/>
      <c r="E358" s="105"/>
      <c r="F358" s="106"/>
      <c r="G358" s="106"/>
      <c r="H358" s="17"/>
      <c r="I358" s="17"/>
      <c r="J358" s="102"/>
      <c r="K358" s="102"/>
      <c r="L358" s="101"/>
      <c r="M358" s="101"/>
      <c r="N358" s="106"/>
      <c r="O358" s="106"/>
      <c r="P358" s="102"/>
      <c r="Q358" s="17"/>
      <c r="R358" s="102"/>
      <c r="S358" s="101"/>
      <c r="T358" s="105"/>
      <c r="U358" s="105"/>
      <c r="V358" s="105"/>
      <c r="W358" s="105"/>
      <c r="X358" s="105"/>
      <c r="Y358" s="105"/>
      <c r="Z358" s="105"/>
    </row>
    <row r="359" ht="15.75" customHeight="1">
      <c r="A359" s="105"/>
      <c r="B359" s="105"/>
      <c r="C359" s="105"/>
      <c r="D359" s="105"/>
      <c r="E359" s="105"/>
      <c r="F359" s="106"/>
      <c r="G359" s="106"/>
      <c r="H359" s="17"/>
      <c r="I359" s="17"/>
      <c r="J359" s="102"/>
      <c r="K359" s="102"/>
      <c r="L359" s="101"/>
      <c r="M359" s="101"/>
      <c r="N359" s="106"/>
      <c r="O359" s="106"/>
      <c r="P359" s="102"/>
      <c r="Q359" s="17"/>
      <c r="R359" s="102"/>
      <c r="S359" s="101"/>
      <c r="T359" s="105"/>
      <c r="U359" s="105"/>
      <c r="V359" s="105"/>
      <c r="W359" s="105"/>
      <c r="X359" s="105"/>
      <c r="Y359" s="105"/>
      <c r="Z359" s="105"/>
    </row>
    <row r="360" ht="15.75" customHeight="1">
      <c r="A360" s="105"/>
      <c r="B360" s="105"/>
      <c r="C360" s="105"/>
      <c r="D360" s="105"/>
      <c r="E360" s="105"/>
      <c r="F360" s="106"/>
      <c r="G360" s="106"/>
      <c r="H360" s="17"/>
      <c r="I360" s="17"/>
      <c r="J360" s="102"/>
      <c r="K360" s="102"/>
      <c r="L360" s="101"/>
      <c r="M360" s="101"/>
      <c r="N360" s="106"/>
      <c r="O360" s="106"/>
      <c r="P360" s="102"/>
      <c r="Q360" s="17"/>
      <c r="R360" s="102"/>
      <c r="S360" s="101"/>
      <c r="T360" s="105"/>
      <c r="U360" s="105"/>
      <c r="V360" s="105"/>
      <c r="W360" s="105"/>
      <c r="X360" s="105"/>
      <c r="Y360" s="105"/>
      <c r="Z360" s="105"/>
    </row>
    <row r="361" ht="15.75" customHeight="1">
      <c r="A361" s="105"/>
      <c r="B361" s="105"/>
      <c r="C361" s="105"/>
      <c r="D361" s="105"/>
      <c r="E361" s="105"/>
      <c r="F361" s="106"/>
      <c r="G361" s="106"/>
      <c r="H361" s="17"/>
      <c r="I361" s="17"/>
      <c r="J361" s="102"/>
      <c r="K361" s="102"/>
      <c r="L361" s="101"/>
      <c r="M361" s="101"/>
      <c r="N361" s="106"/>
      <c r="O361" s="106"/>
      <c r="P361" s="102"/>
      <c r="Q361" s="17"/>
      <c r="R361" s="102"/>
      <c r="S361" s="101"/>
      <c r="T361" s="105"/>
      <c r="U361" s="105"/>
      <c r="V361" s="105"/>
      <c r="W361" s="105"/>
      <c r="X361" s="105"/>
      <c r="Y361" s="105"/>
      <c r="Z361" s="105"/>
    </row>
    <row r="362" ht="15.75" customHeight="1">
      <c r="A362" s="105"/>
      <c r="B362" s="105"/>
      <c r="C362" s="105"/>
      <c r="D362" s="105"/>
      <c r="E362" s="105"/>
      <c r="F362" s="106"/>
      <c r="G362" s="106"/>
      <c r="H362" s="17"/>
      <c r="I362" s="17"/>
      <c r="J362" s="102"/>
      <c r="K362" s="102"/>
      <c r="L362" s="101"/>
      <c r="M362" s="101"/>
      <c r="N362" s="106"/>
      <c r="O362" s="106"/>
      <c r="P362" s="102"/>
      <c r="Q362" s="17"/>
      <c r="R362" s="102"/>
      <c r="S362" s="101"/>
      <c r="T362" s="105"/>
      <c r="U362" s="105"/>
      <c r="V362" s="105"/>
      <c r="W362" s="105"/>
      <c r="X362" s="105"/>
      <c r="Y362" s="105"/>
      <c r="Z362" s="105"/>
    </row>
    <row r="363" ht="15.75" customHeight="1">
      <c r="A363" s="105"/>
      <c r="B363" s="105"/>
      <c r="C363" s="105"/>
      <c r="D363" s="105"/>
      <c r="E363" s="105"/>
      <c r="F363" s="106"/>
      <c r="G363" s="106"/>
      <c r="H363" s="17"/>
      <c r="I363" s="17"/>
      <c r="J363" s="102"/>
      <c r="K363" s="102"/>
      <c r="L363" s="101"/>
      <c r="M363" s="101"/>
      <c r="N363" s="106"/>
      <c r="O363" s="106"/>
      <c r="P363" s="102"/>
      <c r="Q363" s="17"/>
      <c r="R363" s="102"/>
      <c r="S363" s="101"/>
      <c r="T363" s="105"/>
      <c r="U363" s="105"/>
      <c r="V363" s="105"/>
      <c r="W363" s="105"/>
      <c r="X363" s="105"/>
      <c r="Y363" s="105"/>
      <c r="Z363" s="105"/>
    </row>
    <row r="364" ht="15.75" customHeight="1">
      <c r="A364" s="105"/>
      <c r="B364" s="105"/>
      <c r="C364" s="105"/>
      <c r="D364" s="105"/>
      <c r="E364" s="105"/>
      <c r="F364" s="106"/>
      <c r="G364" s="106"/>
      <c r="H364" s="17"/>
      <c r="I364" s="17"/>
      <c r="J364" s="102"/>
      <c r="K364" s="102"/>
      <c r="L364" s="101"/>
      <c r="M364" s="101"/>
      <c r="N364" s="106"/>
      <c r="O364" s="106"/>
      <c r="P364" s="102"/>
      <c r="Q364" s="17"/>
      <c r="R364" s="102"/>
      <c r="S364" s="101"/>
      <c r="T364" s="105"/>
      <c r="U364" s="105"/>
      <c r="V364" s="105"/>
      <c r="W364" s="105"/>
      <c r="X364" s="105"/>
      <c r="Y364" s="105"/>
      <c r="Z364" s="105"/>
    </row>
    <row r="365" ht="15.75" customHeight="1">
      <c r="A365" s="105"/>
      <c r="B365" s="105"/>
      <c r="C365" s="105"/>
      <c r="D365" s="105"/>
      <c r="E365" s="105"/>
      <c r="F365" s="106"/>
      <c r="G365" s="106"/>
      <c r="H365" s="17"/>
      <c r="I365" s="17"/>
      <c r="J365" s="102"/>
      <c r="K365" s="102"/>
      <c r="L365" s="101"/>
      <c r="M365" s="101"/>
      <c r="N365" s="106"/>
      <c r="O365" s="106"/>
      <c r="P365" s="102"/>
      <c r="Q365" s="17"/>
      <c r="R365" s="102"/>
      <c r="S365" s="101"/>
      <c r="T365" s="105"/>
      <c r="U365" s="105"/>
      <c r="V365" s="105"/>
      <c r="W365" s="105"/>
      <c r="X365" s="105"/>
      <c r="Y365" s="105"/>
      <c r="Z365" s="105"/>
    </row>
    <row r="366" ht="15.75" customHeight="1">
      <c r="A366" s="105"/>
      <c r="B366" s="105"/>
      <c r="C366" s="105"/>
      <c r="D366" s="105"/>
      <c r="E366" s="105"/>
      <c r="F366" s="106"/>
      <c r="G366" s="106"/>
      <c r="H366" s="17"/>
      <c r="I366" s="17"/>
      <c r="J366" s="102"/>
      <c r="K366" s="102"/>
      <c r="L366" s="101"/>
      <c r="M366" s="101"/>
      <c r="N366" s="106"/>
      <c r="O366" s="106"/>
      <c r="P366" s="102"/>
      <c r="Q366" s="17"/>
      <c r="R366" s="102"/>
      <c r="S366" s="101"/>
      <c r="T366" s="105"/>
      <c r="U366" s="105"/>
      <c r="V366" s="105"/>
      <c r="W366" s="105"/>
      <c r="X366" s="105"/>
      <c r="Y366" s="105"/>
      <c r="Z366" s="105"/>
    </row>
    <row r="367" ht="15.75" customHeight="1">
      <c r="A367" s="105"/>
      <c r="B367" s="105"/>
      <c r="C367" s="105"/>
      <c r="D367" s="105"/>
      <c r="E367" s="105"/>
      <c r="F367" s="106"/>
      <c r="G367" s="106"/>
      <c r="H367" s="17"/>
      <c r="I367" s="17"/>
      <c r="J367" s="102"/>
      <c r="K367" s="102"/>
      <c r="L367" s="101"/>
      <c r="M367" s="101"/>
      <c r="N367" s="106"/>
      <c r="O367" s="106"/>
      <c r="P367" s="102"/>
      <c r="Q367" s="17"/>
      <c r="R367" s="102"/>
      <c r="S367" s="101"/>
      <c r="T367" s="105"/>
      <c r="U367" s="105"/>
      <c r="V367" s="105"/>
      <c r="W367" s="105"/>
      <c r="X367" s="105"/>
      <c r="Y367" s="105"/>
      <c r="Z367" s="105"/>
    </row>
    <row r="368" ht="15.75" customHeight="1">
      <c r="A368" s="105"/>
      <c r="B368" s="105"/>
      <c r="C368" s="105"/>
      <c r="D368" s="105"/>
      <c r="E368" s="105"/>
      <c r="F368" s="106"/>
      <c r="G368" s="106"/>
      <c r="H368" s="17"/>
      <c r="I368" s="17"/>
      <c r="J368" s="102"/>
      <c r="K368" s="102"/>
      <c r="L368" s="101"/>
      <c r="M368" s="101"/>
      <c r="N368" s="106"/>
      <c r="O368" s="106"/>
      <c r="P368" s="102"/>
      <c r="Q368" s="17"/>
      <c r="R368" s="102"/>
      <c r="S368" s="101"/>
      <c r="T368" s="105"/>
      <c r="U368" s="105"/>
      <c r="V368" s="105"/>
      <c r="W368" s="105"/>
      <c r="X368" s="105"/>
      <c r="Y368" s="105"/>
      <c r="Z368" s="105"/>
    </row>
    <row r="369" ht="15.75" customHeight="1">
      <c r="A369" s="105"/>
      <c r="B369" s="105"/>
      <c r="C369" s="105"/>
      <c r="D369" s="105"/>
      <c r="E369" s="105"/>
      <c r="F369" s="106"/>
      <c r="G369" s="106"/>
      <c r="H369" s="17"/>
      <c r="I369" s="17"/>
      <c r="J369" s="102"/>
      <c r="K369" s="102"/>
      <c r="L369" s="101"/>
      <c r="M369" s="101"/>
      <c r="N369" s="106"/>
      <c r="O369" s="106"/>
      <c r="P369" s="102"/>
      <c r="Q369" s="17"/>
      <c r="R369" s="102"/>
      <c r="S369" s="101"/>
      <c r="T369" s="105"/>
      <c r="U369" s="105"/>
      <c r="V369" s="105"/>
      <c r="W369" s="105"/>
      <c r="X369" s="105"/>
      <c r="Y369" s="105"/>
      <c r="Z369" s="105"/>
    </row>
    <row r="370" ht="15.75" customHeight="1">
      <c r="A370" s="105"/>
      <c r="B370" s="105"/>
      <c r="C370" s="105"/>
      <c r="D370" s="105"/>
      <c r="E370" s="105"/>
      <c r="F370" s="106"/>
      <c r="G370" s="106"/>
      <c r="H370" s="17"/>
      <c r="I370" s="17"/>
      <c r="J370" s="102"/>
      <c r="K370" s="102"/>
      <c r="L370" s="101"/>
      <c r="M370" s="101"/>
      <c r="N370" s="106"/>
      <c r="O370" s="106"/>
      <c r="P370" s="102"/>
      <c r="Q370" s="17"/>
      <c r="R370" s="102"/>
      <c r="S370" s="101"/>
      <c r="T370" s="105"/>
      <c r="U370" s="105"/>
      <c r="V370" s="105"/>
      <c r="W370" s="105"/>
      <c r="X370" s="105"/>
      <c r="Y370" s="105"/>
      <c r="Z370" s="105"/>
    </row>
    <row r="371" ht="15.75" customHeight="1">
      <c r="A371" s="105"/>
      <c r="B371" s="105"/>
      <c r="C371" s="105"/>
      <c r="D371" s="105"/>
      <c r="E371" s="105"/>
      <c r="F371" s="106"/>
      <c r="G371" s="106"/>
      <c r="H371" s="17"/>
      <c r="I371" s="17"/>
      <c r="J371" s="102"/>
      <c r="K371" s="102"/>
      <c r="L371" s="101"/>
      <c r="M371" s="101"/>
      <c r="N371" s="106"/>
      <c r="O371" s="106"/>
      <c r="P371" s="102"/>
      <c r="Q371" s="17"/>
      <c r="R371" s="102"/>
      <c r="S371" s="101"/>
      <c r="T371" s="105"/>
      <c r="U371" s="105"/>
      <c r="V371" s="105"/>
      <c r="W371" s="105"/>
      <c r="X371" s="105"/>
      <c r="Y371" s="105"/>
      <c r="Z371" s="105"/>
    </row>
    <row r="372" ht="15.75" customHeight="1">
      <c r="A372" s="105"/>
      <c r="B372" s="105"/>
      <c r="C372" s="105"/>
      <c r="D372" s="105"/>
      <c r="E372" s="105"/>
      <c r="F372" s="106"/>
      <c r="G372" s="106"/>
      <c r="H372" s="17"/>
      <c r="I372" s="17"/>
      <c r="J372" s="102"/>
      <c r="K372" s="102"/>
      <c r="L372" s="101"/>
      <c r="M372" s="101"/>
      <c r="N372" s="106"/>
      <c r="O372" s="106"/>
      <c r="P372" s="102"/>
      <c r="Q372" s="17"/>
      <c r="R372" s="102"/>
      <c r="S372" s="101"/>
      <c r="T372" s="105"/>
      <c r="U372" s="105"/>
      <c r="V372" s="105"/>
      <c r="W372" s="105"/>
      <c r="X372" s="105"/>
      <c r="Y372" s="105"/>
      <c r="Z372" s="105"/>
    </row>
    <row r="373" ht="15.75" customHeight="1">
      <c r="A373" s="105"/>
      <c r="B373" s="105"/>
      <c r="C373" s="105"/>
      <c r="D373" s="105"/>
      <c r="E373" s="105"/>
      <c r="F373" s="106"/>
      <c r="G373" s="106"/>
      <c r="H373" s="17"/>
      <c r="I373" s="17"/>
      <c r="J373" s="102"/>
      <c r="K373" s="102"/>
      <c r="L373" s="101"/>
      <c r="M373" s="101"/>
      <c r="N373" s="106"/>
      <c r="O373" s="106"/>
      <c r="P373" s="102"/>
      <c r="Q373" s="17"/>
      <c r="R373" s="102"/>
      <c r="S373" s="101"/>
      <c r="T373" s="105"/>
      <c r="U373" s="105"/>
      <c r="V373" s="105"/>
      <c r="W373" s="105"/>
      <c r="X373" s="105"/>
      <c r="Y373" s="105"/>
      <c r="Z373" s="105"/>
    </row>
    <row r="374" ht="15.75" customHeight="1">
      <c r="A374" s="105"/>
      <c r="B374" s="105"/>
      <c r="C374" s="105"/>
      <c r="D374" s="105"/>
      <c r="E374" s="105"/>
      <c r="F374" s="106"/>
      <c r="G374" s="106"/>
      <c r="H374" s="17"/>
      <c r="I374" s="17"/>
      <c r="J374" s="102"/>
      <c r="K374" s="102"/>
      <c r="L374" s="101"/>
      <c r="M374" s="101"/>
      <c r="N374" s="106"/>
      <c r="O374" s="106"/>
      <c r="P374" s="102"/>
      <c r="Q374" s="17"/>
      <c r="R374" s="102"/>
      <c r="S374" s="101"/>
      <c r="T374" s="105"/>
      <c r="U374" s="105"/>
      <c r="V374" s="105"/>
      <c r="W374" s="105"/>
      <c r="X374" s="105"/>
      <c r="Y374" s="105"/>
      <c r="Z374" s="105"/>
    </row>
    <row r="375" ht="15.75" customHeight="1">
      <c r="A375" s="105"/>
      <c r="B375" s="105"/>
      <c r="C375" s="105"/>
      <c r="D375" s="105"/>
      <c r="E375" s="105"/>
      <c r="F375" s="106"/>
      <c r="G375" s="106"/>
      <c r="H375" s="17"/>
      <c r="I375" s="17"/>
      <c r="J375" s="102"/>
      <c r="K375" s="102"/>
      <c r="L375" s="101"/>
      <c r="M375" s="101"/>
      <c r="N375" s="106"/>
      <c r="O375" s="106"/>
      <c r="P375" s="102"/>
      <c r="Q375" s="17"/>
      <c r="R375" s="102"/>
      <c r="S375" s="101"/>
      <c r="T375" s="105"/>
      <c r="U375" s="105"/>
      <c r="V375" s="105"/>
      <c r="W375" s="105"/>
      <c r="X375" s="105"/>
      <c r="Y375" s="105"/>
      <c r="Z375" s="105"/>
    </row>
    <row r="376" ht="15.75" customHeight="1">
      <c r="A376" s="105"/>
      <c r="B376" s="105"/>
      <c r="C376" s="105"/>
      <c r="D376" s="105"/>
      <c r="E376" s="105"/>
      <c r="F376" s="106"/>
      <c r="G376" s="106"/>
      <c r="H376" s="17"/>
      <c r="I376" s="17"/>
      <c r="J376" s="102"/>
      <c r="K376" s="102"/>
      <c r="L376" s="101"/>
      <c r="M376" s="101"/>
      <c r="N376" s="106"/>
      <c r="O376" s="106"/>
      <c r="P376" s="102"/>
      <c r="Q376" s="17"/>
      <c r="R376" s="102"/>
      <c r="S376" s="101"/>
      <c r="T376" s="105"/>
      <c r="U376" s="105"/>
      <c r="V376" s="105"/>
      <c r="W376" s="105"/>
      <c r="X376" s="105"/>
      <c r="Y376" s="105"/>
      <c r="Z376" s="105"/>
    </row>
    <row r="377" ht="15.75" customHeight="1">
      <c r="A377" s="105"/>
      <c r="B377" s="105"/>
      <c r="C377" s="105"/>
      <c r="D377" s="105"/>
      <c r="E377" s="105"/>
      <c r="F377" s="106"/>
      <c r="G377" s="106"/>
      <c r="H377" s="17"/>
      <c r="I377" s="17"/>
      <c r="J377" s="102"/>
      <c r="K377" s="102"/>
      <c r="L377" s="101"/>
      <c r="M377" s="101"/>
      <c r="N377" s="106"/>
      <c r="O377" s="106"/>
      <c r="P377" s="102"/>
      <c r="Q377" s="17"/>
      <c r="R377" s="102"/>
      <c r="S377" s="101"/>
      <c r="T377" s="105"/>
      <c r="U377" s="105"/>
      <c r="V377" s="105"/>
      <c r="W377" s="105"/>
      <c r="X377" s="105"/>
      <c r="Y377" s="105"/>
      <c r="Z377" s="105"/>
    </row>
    <row r="378" ht="15.75" customHeight="1">
      <c r="A378" s="105"/>
      <c r="B378" s="105"/>
      <c r="C378" s="105"/>
      <c r="D378" s="105"/>
      <c r="E378" s="105"/>
      <c r="F378" s="106"/>
      <c r="G378" s="106"/>
      <c r="H378" s="17"/>
      <c r="I378" s="17"/>
      <c r="J378" s="102"/>
      <c r="K378" s="102"/>
      <c r="L378" s="101"/>
      <c r="M378" s="101"/>
      <c r="N378" s="106"/>
      <c r="O378" s="106"/>
      <c r="P378" s="102"/>
      <c r="Q378" s="17"/>
      <c r="R378" s="102"/>
      <c r="S378" s="101"/>
      <c r="T378" s="105"/>
      <c r="U378" s="105"/>
      <c r="V378" s="105"/>
      <c r="W378" s="105"/>
      <c r="X378" s="105"/>
      <c r="Y378" s="105"/>
      <c r="Z378" s="105"/>
    </row>
    <row r="379" ht="15.75" customHeight="1">
      <c r="A379" s="105"/>
      <c r="B379" s="105"/>
      <c r="C379" s="105"/>
      <c r="D379" s="105"/>
      <c r="E379" s="105"/>
      <c r="F379" s="106"/>
      <c r="G379" s="106"/>
      <c r="H379" s="17"/>
      <c r="I379" s="17"/>
      <c r="J379" s="102"/>
      <c r="K379" s="102"/>
      <c r="L379" s="101"/>
      <c r="M379" s="101"/>
      <c r="N379" s="106"/>
      <c r="O379" s="106"/>
      <c r="P379" s="102"/>
      <c r="Q379" s="17"/>
      <c r="R379" s="102"/>
      <c r="S379" s="101"/>
      <c r="T379" s="105"/>
      <c r="U379" s="105"/>
      <c r="V379" s="105"/>
      <c r="W379" s="105"/>
      <c r="X379" s="105"/>
      <c r="Y379" s="105"/>
      <c r="Z379" s="105"/>
    </row>
    <row r="380" ht="15.75" customHeight="1">
      <c r="A380" s="105"/>
      <c r="B380" s="105"/>
      <c r="C380" s="105"/>
      <c r="D380" s="105"/>
      <c r="E380" s="105"/>
      <c r="F380" s="106"/>
      <c r="G380" s="106"/>
      <c r="H380" s="17"/>
      <c r="I380" s="17"/>
      <c r="J380" s="102"/>
      <c r="K380" s="102"/>
      <c r="L380" s="101"/>
      <c r="M380" s="101"/>
      <c r="N380" s="106"/>
      <c r="O380" s="106"/>
      <c r="P380" s="102"/>
      <c r="Q380" s="17"/>
      <c r="R380" s="102"/>
      <c r="S380" s="101"/>
      <c r="T380" s="105"/>
      <c r="U380" s="105"/>
      <c r="V380" s="105"/>
      <c r="W380" s="105"/>
      <c r="X380" s="105"/>
      <c r="Y380" s="105"/>
      <c r="Z380" s="105"/>
    </row>
    <row r="381" ht="15.75" customHeight="1">
      <c r="A381" s="105"/>
      <c r="B381" s="105"/>
      <c r="C381" s="105"/>
      <c r="D381" s="105"/>
      <c r="E381" s="105"/>
      <c r="F381" s="106"/>
      <c r="G381" s="106"/>
      <c r="H381" s="17"/>
      <c r="I381" s="17"/>
      <c r="J381" s="102"/>
      <c r="K381" s="102"/>
      <c r="L381" s="101"/>
      <c r="M381" s="101"/>
      <c r="N381" s="106"/>
      <c r="O381" s="106"/>
      <c r="P381" s="102"/>
      <c r="Q381" s="17"/>
      <c r="R381" s="102"/>
      <c r="S381" s="101"/>
      <c r="T381" s="105"/>
      <c r="U381" s="105"/>
      <c r="V381" s="105"/>
      <c r="W381" s="105"/>
      <c r="X381" s="105"/>
      <c r="Y381" s="105"/>
      <c r="Z381" s="105"/>
    </row>
    <row r="382" ht="15.75" customHeight="1">
      <c r="A382" s="105"/>
      <c r="B382" s="105"/>
      <c r="C382" s="105"/>
      <c r="D382" s="105"/>
      <c r="E382" s="105"/>
      <c r="F382" s="106"/>
      <c r="G382" s="106"/>
      <c r="H382" s="17"/>
      <c r="I382" s="17"/>
      <c r="J382" s="102"/>
      <c r="K382" s="102"/>
      <c r="L382" s="101"/>
      <c r="M382" s="101"/>
      <c r="N382" s="106"/>
      <c r="O382" s="106"/>
      <c r="P382" s="102"/>
      <c r="Q382" s="17"/>
      <c r="R382" s="102"/>
      <c r="S382" s="101"/>
      <c r="T382" s="105"/>
      <c r="U382" s="105"/>
      <c r="V382" s="105"/>
      <c r="W382" s="105"/>
      <c r="X382" s="105"/>
      <c r="Y382" s="105"/>
      <c r="Z382" s="105"/>
    </row>
    <row r="383" ht="15.75" customHeight="1">
      <c r="A383" s="105"/>
      <c r="B383" s="105"/>
      <c r="C383" s="105"/>
      <c r="D383" s="105"/>
      <c r="E383" s="105"/>
      <c r="F383" s="106"/>
      <c r="G383" s="106"/>
      <c r="H383" s="17"/>
      <c r="I383" s="17"/>
      <c r="J383" s="102"/>
      <c r="K383" s="102"/>
      <c r="L383" s="101"/>
      <c r="M383" s="101"/>
      <c r="N383" s="106"/>
      <c r="O383" s="106"/>
      <c r="P383" s="102"/>
      <c r="Q383" s="17"/>
      <c r="R383" s="102"/>
      <c r="S383" s="101"/>
      <c r="T383" s="105"/>
      <c r="U383" s="105"/>
      <c r="V383" s="105"/>
      <c r="W383" s="105"/>
      <c r="X383" s="105"/>
      <c r="Y383" s="105"/>
      <c r="Z383" s="105"/>
    </row>
    <row r="384" ht="15.75" customHeight="1">
      <c r="A384" s="105"/>
      <c r="B384" s="105"/>
      <c r="C384" s="105"/>
      <c r="D384" s="105"/>
      <c r="E384" s="105"/>
      <c r="F384" s="106"/>
      <c r="G384" s="106"/>
      <c r="H384" s="17"/>
      <c r="I384" s="17"/>
      <c r="J384" s="102"/>
      <c r="K384" s="102"/>
      <c r="L384" s="101"/>
      <c r="M384" s="101"/>
      <c r="N384" s="106"/>
      <c r="O384" s="106"/>
      <c r="P384" s="102"/>
      <c r="Q384" s="17"/>
      <c r="R384" s="102"/>
      <c r="S384" s="101"/>
      <c r="T384" s="105"/>
      <c r="U384" s="105"/>
      <c r="V384" s="105"/>
      <c r="W384" s="105"/>
      <c r="X384" s="105"/>
      <c r="Y384" s="105"/>
      <c r="Z384" s="105"/>
    </row>
    <row r="385" ht="15.75" customHeight="1">
      <c r="A385" s="105"/>
      <c r="B385" s="105"/>
      <c r="C385" s="105"/>
      <c r="D385" s="105"/>
      <c r="E385" s="105"/>
      <c r="F385" s="106"/>
      <c r="G385" s="106"/>
      <c r="H385" s="17"/>
      <c r="I385" s="17"/>
      <c r="J385" s="102"/>
      <c r="K385" s="102"/>
      <c r="L385" s="101"/>
      <c r="M385" s="101"/>
      <c r="N385" s="106"/>
      <c r="O385" s="106"/>
      <c r="P385" s="102"/>
      <c r="Q385" s="17"/>
      <c r="R385" s="102"/>
      <c r="S385" s="101"/>
      <c r="T385" s="105"/>
      <c r="U385" s="105"/>
      <c r="V385" s="105"/>
      <c r="W385" s="105"/>
      <c r="X385" s="105"/>
      <c r="Y385" s="105"/>
      <c r="Z385" s="105"/>
    </row>
    <row r="386" ht="15.75" customHeight="1">
      <c r="A386" s="105"/>
      <c r="B386" s="105"/>
      <c r="C386" s="105"/>
      <c r="D386" s="105"/>
      <c r="E386" s="105"/>
      <c r="F386" s="106"/>
      <c r="G386" s="106"/>
      <c r="H386" s="17"/>
      <c r="I386" s="17"/>
      <c r="J386" s="102"/>
      <c r="K386" s="102"/>
      <c r="L386" s="101"/>
      <c r="M386" s="101"/>
      <c r="N386" s="106"/>
      <c r="O386" s="106"/>
      <c r="P386" s="102"/>
      <c r="Q386" s="17"/>
      <c r="R386" s="102"/>
      <c r="S386" s="101"/>
      <c r="T386" s="105"/>
      <c r="U386" s="105"/>
      <c r="V386" s="105"/>
      <c r="W386" s="105"/>
      <c r="X386" s="105"/>
      <c r="Y386" s="105"/>
      <c r="Z386" s="105"/>
    </row>
    <row r="387" ht="15.75" customHeight="1">
      <c r="A387" s="105"/>
      <c r="B387" s="105"/>
      <c r="C387" s="105"/>
      <c r="D387" s="105"/>
      <c r="E387" s="105"/>
      <c r="F387" s="106"/>
      <c r="G387" s="106"/>
      <c r="H387" s="17"/>
      <c r="I387" s="17"/>
      <c r="J387" s="102"/>
      <c r="K387" s="102"/>
      <c r="L387" s="101"/>
      <c r="M387" s="101"/>
      <c r="N387" s="106"/>
      <c r="O387" s="106"/>
      <c r="P387" s="102"/>
      <c r="Q387" s="17"/>
      <c r="R387" s="102"/>
      <c r="S387" s="101"/>
      <c r="T387" s="105"/>
      <c r="U387" s="105"/>
      <c r="V387" s="105"/>
      <c r="W387" s="105"/>
      <c r="X387" s="105"/>
      <c r="Y387" s="105"/>
      <c r="Z387" s="105"/>
    </row>
    <row r="388" ht="15.75" customHeight="1">
      <c r="A388" s="105"/>
      <c r="B388" s="105"/>
      <c r="C388" s="105"/>
      <c r="D388" s="105"/>
      <c r="E388" s="105"/>
      <c r="F388" s="106"/>
      <c r="G388" s="106"/>
      <c r="H388" s="17"/>
      <c r="I388" s="17"/>
      <c r="J388" s="102"/>
      <c r="K388" s="102"/>
      <c r="L388" s="101"/>
      <c r="M388" s="101"/>
      <c r="N388" s="106"/>
      <c r="O388" s="106"/>
      <c r="P388" s="102"/>
      <c r="Q388" s="17"/>
      <c r="R388" s="102"/>
      <c r="S388" s="101"/>
      <c r="T388" s="105"/>
      <c r="U388" s="105"/>
      <c r="V388" s="105"/>
      <c r="W388" s="105"/>
      <c r="X388" s="105"/>
      <c r="Y388" s="105"/>
      <c r="Z388" s="105"/>
    </row>
    <row r="389" ht="15.75" customHeight="1">
      <c r="A389" s="105"/>
      <c r="B389" s="105"/>
      <c r="C389" s="105"/>
      <c r="D389" s="105"/>
      <c r="E389" s="105"/>
      <c r="F389" s="106"/>
      <c r="G389" s="106"/>
      <c r="H389" s="17"/>
      <c r="I389" s="17"/>
      <c r="J389" s="102"/>
      <c r="K389" s="102"/>
      <c r="L389" s="101"/>
      <c r="M389" s="101"/>
      <c r="N389" s="106"/>
      <c r="O389" s="106"/>
      <c r="P389" s="102"/>
      <c r="Q389" s="17"/>
      <c r="R389" s="102"/>
      <c r="S389" s="101"/>
      <c r="T389" s="105"/>
      <c r="U389" s="105"/>
      <c r="V389" s="105"/>
      <c r="W389" s="105"/>
      <c r="X389" s="105"/>
      <c r="Y389" s="105"/>
      <c r="Z389" s="105"/>
    </row>
    <row r="390" ht="15.75" customHeight="1">
      <c r="A390" s="105"/>
      <c r="B390" s="105"/>
      <c r="C390" s="105"/>
      <c r="D390" s="105"/>
      <c r="E390" s="105"/>
      <c r="F390" s="106"/>
      <c r="G390" s="106"/>
      <c r="H390" s="17"/>
      <c r="I390" s="17"/>
      <c r="J390" s="102"/>
      <c r="K390" s="102"/>
      <c r="L390" s="101"/>
      <c r="M390" s="101"/>
      <c r="N390" s="106"/>
      <c r="O390" s="106"/>
      <c r="P390" s="102"/>
      <c r="Q390" s="17"/>
      <c r="R390" s="102"/>
      <c r="S390" s="101"/>
      <c r="T390" s="105"/>
      <c r="U390" s="105"/>
      <c r="V390" s="105"/>
      <c r="W390" s="105"/>
      <c r="X390" s="105"/>
      <c r="Y390" s="105"/>
      <c r="Z390" s="105"/>
    </row>
    <row r="391" ht="15.75" customHeight="1">
      <c r="A391" s="105"/>
      <c r="B391" s="105"/>
      <c r="C391" s="105"/>
      <c r="D391" s="105"/>
      <c r="E391" s="105"/>
      <c r="F391" s="106"/>
      <c r="G391" s="106"/>
      <c r="H391" s="17"/>
      <c r="I391" s="17"/>
      <c r="J391" s="102"/>
      <c r="K391" s="102"/>
      <c r="L391" s="101"/>
      <c r="M391" s="101"/>
      <c r="N391" s="106"/>
      <c r="O391" s="106"/>
      <c r="P391" s="102"/>
      <c r="Q391" s="17"/>
      <c r="R391" s="102"/>
      <c r="S391" s="101"/>
      <c r="T391" s="105"/>
      <c r="U391" s="105"/>
      <c r="V391" s="105"/>
      <c r="W391" s="105"/>
      <c r="X391" s="105"/>
      <c r="Y391" s="105"/>
      <c r="Z391" s="105"/>
    </row>
    <row r="392" ht="15.75" customHeight="1">
      <c r="A392" s="105"/>
      <c r="B392" s="105"/>
      <c r="C392" s="105"/>
      <c r="D392" s="105"/>
      <c r="E392" s="105"/>
      <c r="F392" s="106"/>
      <c r="G392" s="106"/>
      <c r="H392" s="17"/>
      <c r="I392" s="17"/>
      <c r="J392" s="102"/>
      <c r="K392" s="102"/>
      <c r="L392" s="101"/>
      <c r="M392" s="101"/>
      <c r="N392" s="106"/>
      <c r="O392" s="106"/>
      <c r="P392" s="102"/>
      <c r="Q392" s="17"/>
      <c r="R392" s="102"/>
      <c r="S392" s="101"/>
      <c r="T392" s="105"/>
      <c r="U392" s="105"/>
      <c r="V392" s="105"/>
      <c r="W392" s="105"/>
      <c r="X392" s="105"/>
      <c r="Y392" s="105"/>
      <c r="Z392" s="105"/>
    </row>
    <row r="393" ht="15.75" customHeight="1">
      <c r="A393" s="105"/>
      <c r="B393" s="105"/>
      <c r="C393" s="105"/>
      <c r="D393" s="105"/>
      <c r="E393" s="105"/>
      <c r="F393" s="106"/>
      <c r="G393" s="106"/>
      <c r="H393" s="17"/>
      <c r="I393" s="17"/>
      <c r="J393" s="102"/>
      <c r="K393" s="102"/>
      <c r="L393" s="101"/>
      <c r="M393" s="101"/>
      <c r="N393" s="106"/>
      <c r="O393" s="106"/>
      <c r="P393" s="102"/>
      <c r="Q393" s="17"/>
      <c r="R393" s="102"/>
      <c r="S393" s="101"/>
      <c r="T393" s="105"/>
      <c r="U393" s="105"/>
      <c r="V393" s="105"/>
      <c r="W393" s="105"/>
      <c r="X393" s="105"/>
      <c r="Y393" s="105"/>
      <c r="Z393" s="105"/>
    </row>
    <row r="394" ht="15.75" customHeight="1">
      <c r="A394" s="105"/>
      <c r="B394" s="105"/>
      <c r="C394" s="105"/>
      <c r="D394" s="105"/>
      <c r="E394" s="105"/>
      <c r="F394" s="106"/>
      <c r="G394" s="106"/>
      <c r="H394" s="17"/>
      <c r="I394" s="17"/>
      <c r="J394" s="102"/>
      <c r="K394" s="102"/>
      <c r="L394" s="101"/>
      <c r="M394" s="101"/>
      <c r="N394" s="106"/>
      <c r="O394" s="106"/>
      <c r="P394" s="102"/>
      <c r="Q394" s="17"/>
      <c r="R394" s="102"/>
      <c r="S394" s="101"/>
      <c r="T394" s="105"/>
      <c r="U394" s="105"/>
      <c r="V394" s="105"/>
      <c r="W394" s="105"/>
      <c r="X394" s="105"/>
      <c r="Y394" s="105"/>
      <c r="Z394" s="105"/>
    </row>
    <row r="395" ht="15.75" customHeight="1">
      <c r="A395" s="105"/>
      <c r="B395" s="105"/>
      <c r="C395" s="105"/>
      <c r="D395" s="105"/>
      <c r="E395" s="105"/>
      <c r="F395" s="106"/>
      <c r="G395" s="106"/>
      <c r="H395" s="17"/>
      <c r="I395" s="17"/>
      <c r="J395" s="102"/>
      <c r="K395" s="102"/>
      <c r="L395" s="101"/>
      <c r="M395" s="101"/>
      <c r="N395" s="106"/>
      <c r="O395" s="106"/>
      <c r="P395" s="102"/>
      <c r="Q395" s="17"/>
      <c r="R395" s="102"/>
      <c r="S395" s="101"/>
      <c r="T395" s="105"/>
      <c r="U395" s="105"/>
      <c r="V395" s="105"/>
      <c r="W395" s="105"/>
      <c r="X395" s="105"/>
      <c r="Y395" s="105"/>
      <c r="Z395" s="105"/>
    </row>
    <row r="396" ht="15.75" customHeight="1">
      <c r="A396" s="105"/>
      <c r="B396" s="105"/>
      <c r="C396" s="105"/>
      <c r="D396" s="105"/>
      <c r="E396" s="105"/>
      <c r="F396" s="106"/>
      <c r="G396" s="106"/>
      <c r="H396" s="17"/>
      <c r="I396" s="17"/>
      <c r="J396" s="102"/>
      <c r="K396" s="102"/>
      <c r="L396" s="101"/>
      <c r="M396" s="101"/>
      <c r="N396" s="106"/>
      <c r="O396" s="106"/>
      <c r="P396" s="102"/>
      <c r="Q396" s="17"/>
      <c r="R396" s="102"/>
      <c r="S396" s="101"/>
      <c r="T396" s="105"/>
      <c r="U396" s="105"/>
      <c r="V396" s="105"/>
      <c r="W396" s="105"/>
      <c r="X396" s="105"/>
      <c r="Y396" s="105"/>
      <c r="Z396" s="105"/>
    </row>
    <row r="397" ht="15.75" customHeight="1">
      <c r="A397" s="105"/>
      <c r="B397" s="105"/>
      <c r="C397" s="105"/>
      <c r="D397" s="105"/>
      <c r="E397" s="105"/>
      <c r="F397" s="106"/>
      <c r="G397" s="106"/>
      <c r="H397" s="17"/>
      <c r="I397" s="17"/>
      <c r="J397" s="102"/>
      <c r="K397" s="102"/>
      <c r="L397" s="101"/>
      <c r="M397" s="101"/>
      <c r="N397" s="106"/>
      <c r="O397" s="106"/>
      <c r="P397" s="102"/>
      <c r="Q397" s="17"/>
      <c r="R397" s="102"/>
      <c r="S397" s="101"/>
      <c r="T397" s="105"/>
      <c r="U397" s="105"/>
      <c r="V397" s="105"/>
      <c r="W397" s="105"/>
      <c r="X397" s="105"/>
      <c r="Y397" s="105"/>
      <c r="Z397" s="105"/>
    </row>
    <row r="398" ht="15.75" customHeight="1">
      <c r="A398" s="105"/>
      <c r="B398" s="105"/>
      <c r="C398" s="105"/>
      <c r="D398" s="105"/>
      <c r="E398" s="105"/>
      <c r="F398" s="106"/>
      <c r="G398" s="106"/>
      <c r="H398" s="17"/>
      <c r="I398" s="17"/>
      <c r="J398" s="102"/>
      <c r="K398" s="102"/>
      <c r="L398" s="101"/>
      <c r="M398" s="101"/>
      <c r="N398" s="106"/>
      <c r="O398" s="106"/>
      <c r="P398" s="102"/>
      <c r="Q398" s="17"/>
      <c r="R398" s="102"/>
      <c r="S398" s="101"/>
      <c r="T398" s="105"/>
      <c r="U398" s="105"/>
      <c r="V398" s="105"/>
      <c r="W398" s="105"/>
      <c r="X398" s="105"/>
      <c r="Y398" s="105"/>
      <c r="Z398" s="105"/>
    </row>
    <row r="399" ht="15.75" customHeight="1">
      <c r="A399" s="105"/>
      <c r="B399" s="105"/>
      <c r="C399" s="105"/>
      <c r="D399" s="105"/>
      <c r="E399" s="105"/>
      <c r="F399" s="106"/>
      <c r="G399" s="106"/>
      <c r="H399" s="17"/>
      <c r="I399" s="17"/>
      <c r="J399" s="102"/>
      <c r="K399" s="102"/>
      <c r="L399" s="101"/>
      <c r="M399" s="101"/>
      <c r="N399" s="106"/>
      <c r="O399" s="106"/>
      <c r="P399" s="102"/>
      <c r="Q399" s="17"/>
      <c r="R399" s="102"/>
      <c r="S399" s="101"/>
      <c r="T399" s="105"/>
      <c r="U399" s="105"/>
      <c r="V399" s="105"/>
      <c r="W399" s="105"/>
      <c r="X399" s="105"/>
      <c r="Y399" s="105"/>
      <c r="Z399" s="105"/>
    </row>
    <row r="400" ht="15.75" customHeight="1">
      <c r="A400" s="105"/>
      <c r="B400" s="105"/>
      <c r="C400" s="105"/>
      <c r="D400" s="105"/>
      <c r="E400" s="105"/>
      <c r="F400" s="106"/>
      <c r="G400" s="106"/>
      <c r="H400" s="17"/>
      <c r="I400" s="17"/>
      <c r="J400" s="102"/>
      <c r="K400" s="102"/>
      <c r="L400" s="101"/>
      <c r="M400" s="101"/>
      <c r="N400" s="106"/>
      <c r="O400" s="106"/>
      <c r="P400" s="102"/>
      <c r="Q400" s="17"/>
      <c r="R400" s="102"/>
      <c r="S400" s="101"/>
      <c r="T400" s="105"/>
      <c r="U400" s="105"/>
      <c r="V400" s="105"/>
      <c r="W400" s="105"/>
      <c r="X400" s="105"/>
      <c r="Y400" s="105"/>
      <c r="Z400" s="105"/>
    </row>
    <row r="401" ht="15.75" customHeight="1">
      <c r="A401" s="105"/>
      <c r="B401" s="105"/>
      <c r="C401" s="105"/>
      <c r="D401" s="105"/>
      <c r="E401" s="105"/>
      <c r="F401" s="106"/>
      <c r="G401" s="106"/>
      <c r="H401" s="17"/>
      <c r="I401" s="17"/>
      <c r="J401" s="102"/>
      <c r="K401" s="102"/>
      <c r="L401" s="101"/>
      <c r="M401" s="101"/>
      <c r="N401" s="106"/>
      <c r="O401" s="106"/>
      <c r="P401" s="102"/>
      <c r="Q401" s="17"/>
      <c r="R401" s="102"/>
      <c r="S401" s="101"/>
      <c r="T401" s="105"/>
      <c r="U401" s="105"/>
      <c r="V401" s="105"/>
      <c r="W401" s="105"/>
      <c r="X401" s="105"/>
      <c r="Y401" s="105"/>
      <c r="Z401" s="105"/>
    </row>
    <row r="402" ht="15.75" customHeight="1">
      <c r="A402" s="105"/>
      <c r="B402" s="105"/>
      <c r="C402" s="105"/>
      <c r="D402" s="105"/>
      <c r="E402" s="105"/>
      <c r="F402" s="106"/>
      <c r="G402" s="106"/>
      <c r="H402" s="17"/>
      <c r="I402" s="17"/>
      <c r="J402" s="102"/>
      <c r="K402" s="102"/>
      <c r="L402" s="101"/>
      <c r="M402" s="101"/>
      <c r="N402" s="106"/>
      <c r="O402" s="106"/>
      <c r="P402" s="102"/>
      <c r="Q402" s="17"/>
      <c r="R402" s="102"/>
      <c r="S402" s="101"/>
      <c r="T402" s="105"/>
      <c r="U402" s="105"/>
      <c r="V402" s="105"/>
      <c r="W402" s="105"/>
      <c r="X402" s="105"/>
      <c r="Y402" s="105"/>
      <c r="Z402" s="105"/>
    </row>
    <row r="403" ht="15.75" customHeight="1">
      <c r="A403" s="105"/>
      <c r="B403" s="105"/>
      <c r="C403" s="105"/>
      <c r="D403" s="105"/>
      <c r="E403" s="105"/>
      <c r="F403" s="106"/>
      <c r="G403" s="106"/>
      <c r="H403" s="17"/>
      <c r="I403" s="17"/>
      <c r="J403" s="102"/>
      <c r="K403" s="102"/>
      <c r="L403" s="101"/>
      <c r="M403" s="101"/>
      <c r="N403" s="106"/>
      <c r="O403" s="106"/>
      <c r="P403" s="102"/>
      <c r="Q403" s="17"/>
      <c r="R403" s="102"/>
      <c r="S403" s="101"/>
      <c r="T403" s="105"/>
      <c r="U403" s="105"/>
      <c r="V403" s="105"/>
      <c r="W403" s="105"/>
      <c r="X403" s="105"/>
      <c r="Y403" s="105"/>
      <c r="Z403" s="105"/>
    </row>
    <row r="404" ht="15.75" customHeight="1">
      <c r="A404" s="105"/>
      <c r="B404" s="105"/>
      <c r="C404" s="105"/>
      <c r="D404" s="105"/>
      <c r="E404" s="105"/>
      <c r="F404" s="106"/>
      <c r="G404" s="106"/>
      <c r="H404" s="17"/>
      <c r="I404" s="17"/>
      <c r="J404" s="102"/>
      <c r="K404" s="102"/>
      <c r="L404" s="101"/>
      <c r="M404" s="101"/>
      <c r="N404" s="106"/>
      <c r="O404" s="106"/>
      <c r="P404" s="102"/>
      <c r="Q404" s="17"/>
      <c r="R404" s="102"/>
      <c r="S404" s="101"/>
      <c r="T404" s="105"/>
      <c r="U404" s="105"/>
      <c r="V404" s="105"/>
      <c r="W404" s="105"/>
      <c r="X404" s="105"/>
      <c r="Y404" s="105"/>
      <c r="Z404" s="105"/>
    </row>
    <row r="405" ht="15.75" customHeight="1">
      <c r="A405" s="105"/>
      <c r="B405" s="105"/>
      <c r="C405" s="105"/>
      <c r="D405" s="105"/>
      <c r="E405" s="105"/>
      <c r="F405" s="106"/>
      <c r="G405" s="106"/>
      <c r="H405" s="17"/>
      <c r="I405" s="17"/>
      <c r="J405" s="102"/>
      <c r="K405" s="102"/>
      <c r="L405" s="101"/>
      <c r="M405" s="101"/>
      <c r="N405" s="106"/>
      <c r="O405" s="106"/>
      <c r="P405" s="102"/>
      <c r="Q405" s="17"/>
      <c r="R405" s="102"/>
      <c r="S405" s="101"/>
      <c r="T405" s="105"/>
      <c r="U405" s="105"/>
      <c r="V405" s="105"/>
      <c r="W405" s="105"/>
      <c r="X405" s="105"/>
      <c r="Y405" s="105"/>
      <c r="Z405" s="105"/>
    </row>
    <row r="406" ht="15.75" customHeight="1">
      <c r="A406" s="105"/>
      <c r="B406" s="105"/>
      <c r="C406" s="105"/>
      <c r="D406" s="105"/>
      <c r="E406" s="105"/>
      <c r="F406" s="106"/>
      <c r="G406" s="106"/>
      <c r="H406" s="17"/>
      <c r="I406" s="17"/>
      <c r="J406" s="102"/>
      <c r="K406" s="102"/>
      <c r="L406" s="101"/>
      <c r="M406" s="101"/>
      <c r="N406" s="106"/>
      <c r="O406" s="106"/>
      <c r="P406" s="102"/>
      <c r="Q406" s="17"/>
      <c r="R406" s="102"/>
      <c r="S406" s="101"/>
      <c r="T406" s="105"/>
      <c r="U406" s="105"/>
      <c r="V406" s="105"/>
      <c r="W406" s="105"/>
      <c r="X406" s="105"/>
      <c r="Y406" s="105"/>
      <c r="Z406" s="105"/>
    </row>
    <row r="407" ht="15.75" customHeight="1">
      <c r="A407" s="105"/>
      <c r="B407" s="105"/>
      <c r="C407" s="105"/>
      <c r="D407" s="105"/>
      <c r="E407" s="105"/>
      <c r="F407" s="106"/>
      <c r="G407" s="106"/>
      <c r="H407" s="17"/>
      <c r="I407" s="17"/>
      <c r="J407" s="102"/>
      <c r="K407" s="102"/>
      <c r="L407" s="101"/>
      <c r="M407" s="101"/>
      <c r="N407" s="106"/>
      <c r="O407" s="106"/>
      <c r="P407" s="102"/>
      <c r="Q407" s="17"/>
      <c r="R407" s="102"/>
      <c r="S407" s="101"/>
      <c r="T407" s="105"/>
      <c r="U407" s="105"/>
      <c r="V407" s="105"/>
      <c r="W407" s="105"/>
      <c r="X407" s="105"/>
      <c r="Y407" s="105"/>
      <c r="Z407" s="105"/>
    </row>
    <row r="408" ht="15.75" customHeight="1">
      <c r="A408" s="105"/>
      <c r="B408" s="105"/>
      <c r="C408" s="105"/>
      <c r="D408" s="105"/>
      <c r="E408" s="105"/>
      <c r="F408" s="106"/>
      <c r="G408" s="106"/>
      <c r="H408" s="17"/>
      <c r="I408" s="17"/>
      <c r="J408" s="102"/>
      <c r="K408" s="102"/>
      <c r="L408" s="101"/>
      <c r="M408" s="101"/>
      <c r="N408" s="106"/>
      <c r="O408" s="106"/>
      <c r="P408" s="102"/>
      <c r="Q408" s="17"/>
      <c r="R408" s="102"/>
      <c r="S408" s="101"/>
      <c r="T408" s="105"/>
      <c r="U408" s="105"/>
      <c r="V408" s="105"/>
      <c r="W408" s="105"/>
      <c r="X408" s="105"/>
      <c r="Y408" s="105"/>
      <c r="Z408" s="105"/>
    </row>
    <row r="409" ht="15.75" customHeight="1">
      <c r="A409" s="105"/>
      <c r="B409" s="105"/>
      <c r="C409" s="105"/>
      <c r="D409" s="105"/>
      <c r="E409" s="105"/>
      <c r="F409" s="106"/>
      <c r="G409" s="106"/>
      <c r="H409" s="17"/>
      <c r="I409" s="17"/>
      <c r="J409" s="102"/>
      <c r="K409" s="102"/>
      <c r="L409" s="101"/>
      <c r="M409" s="101"/>
      <c r="N409" s="106"/>
      <c r="O409" s="106"/>
      <c r="P409" s="102"/>
      <c r="Q409" s="17"/>
      <c r="R409" s="102"/>
      <c r="S409" s="101"/>
      <c r="T409" s="105"/>
      <c r="U409" s="105"/>
      <c r="V409" s="105"/>
      <c r="W409" s="105"/>
      <c r="X409" s="105"/>
      <c r="Y409" s="105"/>
      <c r="Z409" s="105"/>
    </row>
    <row r="410" ht="15.75" customHeight="1">
      <c r="A410" s="105"/>
      <c r="B410" s="105"/>
      <c r="C410" s="105"/>
      <c r="D410" s="105"/>
      <c r="E410" s="105"/>
      <c r="F410" s="106"/>
      <c r="G410" s="106"/>
      <c r="H410" s="17"/>
      <c r="I410" s="17"/>
      <c r="J410" s="102"/>
      <c r="K410" s="102"/>
      <c r="L410" s="101"/>
      <c r="M410" s="101"/>
      <c r="N410" s="106"/>
      <c r="O410" s="106"/>
      <c r="P410" s="102"/>
      <c r="Q410" s="17"/>
      <c r="R410" s="102"/>
      <c r="S410" s="101"/>
      <c r="T410" s="105"/>
      <c r="U410" s="105"/>
      <c r="V410" s="105"/>
      <c r="W410" s="105"/>
      <c r="X410" s="105"/>
      <c r="Y410" s="105"/>
      <c r="Z410" s="105"/>
    </row>
    <row r="411" ht="15.75" customHeight="1">
      <c r="A411" s="105"/>
      <c r="B411" s="105"/>
      <c r="C411" s="105"/>
      <c r="D411" s="105"/>
      <c r="E411" s="105"/>
      <c r="F411" s="106"/>
      <c r="G411" s="106"/>
      <c r="H411" s="17"/>
      <c r="I411" s="17"/>
      <c r="J411" s="102"/>
      <c r="K411" s="102"/>
      <c r="L411" s="101"/>
      <c r="M411" s="101"/>
      <c r="N411" s="106"/>
      <c r="O411" s="106"/>
      <c r="P411" s="102"/>
      <c r="Q411" s="17"/>
      <c r="R411" s="102"/>
      <c r="S411" s="101"/>
      <c r="T411" s="105"/>
      <c r="U411" s="105"/>
      <c r="V411" s="105"/>
      <c r="W411" s="105"/>
      <c r="X411" s="105"/>
      <c r="Y411" s="105"/>
      <c r="Z411" s="105"/>
    </row>
    <row r="412" ht="15.75" customHeight="1">
      <c r="A412" s="105"/>
      <c r="B412" s="105"/>
      <c r="C412" s="105"/>
      <c r="D412" s="105"/>
      <c r="E412" s="105"/>
      <c r="F412" s="106"/>
      <c r="G412" s="106"/>
      <c r="H412" s="17"/>
      <c r="I412" s="17"/>
      <c r="J412" s="102"/>
      <c r="K412" s="102"/>
      <c r="L412" s="101"/>
      <c r="M412" s="101"/>
      <c r="N412" s="106"/>
      <c r="O412" s="106"/>
      <c r="P412" s="102"/>
      <c r="Q412" s="17"/>
      <c r="R412" s="102"/>
      <c r="S412" s="101"/>
      <c r="T412" s="105"/>
      <c r="U412" s="105"/>
      <c r="V412" s="105"/>
      <c r="W412" s="105"/>
      <c r="X412" s="105"/>
      <c r="Y412" s="105"/>
      <c r="Z412" s="105"/>
    </row>
    <row r="413" ht="15.75" customHeight="1">
      <c r="A413" s="105"/>
      <c r="B413" s="105"/>
      <c r="C413" s="105"/>
      <c r="D413" s="105"/>
      <c r="E413" s="105"/>
      <c r="F413" s="106"/>
      <c r="G413" s="106"/>
      <c r="H413" s="17"/>
      <c r="I413" s="17"/>
      <c r="J413" s="102"/>
      <c r="K413" s="102"/>
      <c r="L413" s="101"/>
      <c r="M413" s="101"/>
      <c r="N413" s="106"/>
      <c r="O413" s="106"/>
      <c r="P413" s="102"/>
      <c r="Q413" s="17"/>
      <c r="R413" s="102"/>
      <c r="S413" s="101"/>
      <c r="T413" s="105"/>
      <c r="U413" s="105"/>
      <c r="V413" s="105"/>
      <c r="W413" s="105"/>
      <c r="X413" s="105"/>
      <c r="Y413" s="105"/>
      <c r="Z413" s="105"/>
    </row>
    <row r="414" ht="15.75" customHeight="1">
      <c r="A414" s="105"/>
      <c r="B414" s="105"/>
      <c r="C414" s="105"/>
      <c r="D414" s="105"/>
      <c r="E414" s="105"/>
      <c r="F414" s="106"/>
      <c r="G414" s="106"/>
      <c r="H414" s="17"/>
      <c r="I414" s="17"/>
      <c r="J414" s="102"/>
      <c r="K414" s="102"/>
      <c r="L414" s="101"/>
      <c r="M414" s="101"/>
      <c r="N414" s="106"/>
      <c r="O414" s="106"/>
      <c r="P414" s="102"/>
      <c r="Q414" s="17"/>
      <c r="R414" s="102"/>
      <c r="S414" s="101"/>
      <c r="T414" s="105"/>
      <c r="U414" s="105"/>
      <c r="V414" s="105"/>
      <c r="W414" s="105"/>
      <c r="X414" s="105"/>
      <c r="Y414" s="105"/>
      <c r="Z414" s="105"/>
    </row>
    <row r="415" ht="15.75" customHeight="1">
      <c r="A415" s="105"/>
      <c r="B415" s="105"/>
      <c r="C415" s="105"/>
      <c r="D415" s="105"/>
      <c r="E415" s="105"/>
      <c r="F415" s="106"/>
      <c r="G415" s="106"/>
      <c r="H415" s="17"/>
      <c r="I415" s="17"/>
      <c r="J415" s="102"/>
      <c r="K415" s="102"/>
      <c r="L415" s="101"/>
      <c r="M415" s="101"/>
      <c r="N415" s="106"/>
      <c r="O415" s="106"/>
      <c r="P415" s="102"/>
      <c r="Q415" s="17"/>
      <c r="R415" s="102"/>
      <c r="S415" s="101"/>
      <c r="T415" s="105"/>
      <c r="U415" s="105"/>
      <c r="V415" s="105"/>
      <c r="W415" s="105"/>
      <c r="X415" s="105"/>
      <c r="Y415" s="105"/>
      <c r="Z415" s="105"/>
    </row>
    <row r="416" ht="15.75" customHeight="1">
      <c r="A416" s="105"/>
      <c r="B416" s="105"/>
      <c r="C416" s="105"/>
      <c r="D416" s="105"/>
      <c r="E416" s="105"/>
      <c r="F416" s="106"/>
      <c r="G416" s="106"/>
      <c r="H416" s="17"/>
      <c r="I416" s="17"/>
      <c r="J416" s="102"/>
      <c r="K416" s="102"/>
      <c r="L416" s="101"/>
      <c r="M416" s="101"/>
      <c r="N416" s="106"/>
      <c r="O416" s="106"/>
      <c r="P416" s="102"/>
      <c r="Q416" s="17"/>
      <c r="R416" s="102"/>
      <c r="S416" s="101"/>
      <c r="T416" s="105"/>
      <c r="U416" s="105"/>
      <c r="V416" s="105"/>
      <c r="W416" s="105"/>
      <c r="X416" s="105"/>
      <c r="Y416" s="105"/>
      <c r="Z416" s="105"/>
    </row>
    <row r="417" ht="15.75" customHeight="1">
      <c r="A417" s="105"/>
      <c r="B417" s="105"/>
      <c r="C417" s="105"/>
      <c r="D417" s="105"/>
      <c r="E417" s="105"/>
      <c r="F417" s="106"/>
      <c r="G417" s="106"/>
      <c r="H417" s="17"/>
      <c r="I417" s="17"/>
      <c r="J417" s="102"/>
      <c r="K417" s="102"/>
      <c r="L417" s="101"/>
      <c r="M417" s="101"/>
      <c r="N417" s="106"/>
      <c r="O417" s="106"/>
      <c r="P417" s="102"/>
      <c r="Q417" s="17"/>
      <c r="R417" s="102"/>
      <c r="S417" s="101"/>
      <c r="T417" s="105"/>
      <c r="U417" s="105"/>
      <c r="V417" s="105"/>
      <c r="W417" s="105"/>
      <c r="X417" s="105"/>
      <c r="Y417" s="105"/>
      <c r="Z417" s="105"/>
    </row>
    <row r="418" ht="15.75" customHeight="1">
      <c r="A418" s="105"/>
      <c r="B418" s="105"/>
      <c r="C418" s="105"/>
      <c r="D418" s="105"/>
      <c r="E418" s="105"/>
      <c r="F418" s="106"/>
      <c r="G418" s="106"/>
      <c r="H418" s="17"/>
      <c r="I418" s="17"/>
      <c r="J418" s="102"/>
      <c r="K418" s="102"/>
      <c r="L418" s="101"/>
      <c r="M418" s="101"/>
      <c r="N418" s="106"/>
      <c r="O418" s="106"/>
      <c r="P418" s="102"/>
      <c r="Q418" s="17"/>
      <c r="R418" s="102"/>
      <c r="S418" s="101"/>
      <c r="T418" s="105"/>
      <c r="U418" s="105"/>
      <c r="V418" s="105"/>
      <c r="W418" s="105"/>
      <c r="X418" s="105"/>
      <c r="Y418" s="105"/>
      <c r="Z418" s="105"/>
    </row>
    <row r="419" ht="15.75" customHeight="1">
      <c r="A419" s="105"/>
      <c r="B419" s="105"/>
      <c r="C419" s="105"/>
      <c r="D419" s="105"/>
      <c r="E419" s="105"/>
      <c r="F419" s="106"/>
      <c r="G419" s="106"/>
      <c r="H419" s="17"/>
      <c r="I419" s="17"/>
      <c r="J419" s="102"/>
      <c r="K419" s="102"/>
      <c r="L419" s="101"/>
      <c r="M419" s="101"/>
      <c r="N419" s="106"/>
      <c r="O419" s="106"/>
      <c r="P419" s="102"/>
      <c r="Q419" s="17"/>
      <c r="R419" s="102"/>
      <c r="S419" s="101"/>
      <c r="T419" s="105"/>
      <c r="U419" s="105"/>
      <c r="V419" s="105"/>
      <c r="W419" s="105"/>
      <c r="X419" s="105"/>
      <c r="Y419" s="105"/>
      <c r="Z419" s="105"/>
    </row>
    <row r="420" ht="15.75" customHeight="1">
      <c r="A420" s="105"/>
      <c r="B420" s="105"/>
      <c r="C420" s="105"/>
      <c r="D420" s="105"/>
      <c r="E420" s="105"/>
      <c r="F420" s="106"/>
      <c r="G420" s="106"/>
      <c r="H420" s="17"/>
      <c r="I420" s="17"/>
      <c r="J420" s="102"/>
      <c r="K420" s="102"/>
      <c r="L420" s="101"/>
      <c r="M420" s="101"/>
      <c r="N420" s="106"/>
      <c r="O420" s="106"/>
      <c r="P420" s="102"/>
      <c r="Q420" s="17"/>
      <c r="R420" s="102"/>
      <c r="S420" s="101"/>
      <c r="T420" s="105"/>
      <c r="U420" s="105"/>
      <c r="V420" s="105"/>
      <c r="W420" s="105"/>
      <c r="X420" s="105"/>
      <c r="Y420" s="105"/>
      <c r="Z420" s="105"/>
    </row>
    <row r="421" ht="15.75" customHeight="1">
      <c r="A421" s="105"/>
      <c r="B421" s="105"/>
      <c r="C421" s="105"/>
      <c r="D421" s="105"/>
      <c r="E421" s="105"/>
      <c r="F421" s="106"/>
      <c r="G421" s="106"/>
      <c r="H421" s="17"/>
      <c r="I421" s="17"/>
      <c r="J421" s="102"/>
      <c r="K421" s="102"/>
      <c r="L421" s="101"/>
      <c r="M421" s="101"/>
      <c r="N421" s="106"/>
      <c r="O421" s="106"/>
      <c r="P421" s="102"/>
      <c r="Q421" s="17"/>
      <c r="R421" s="102"/>
      <c r="S421" s="101"/>
      <c r="T421" s="105"/>
      <c r="U421" s="105"/>
      <c r="V421" s="105"/>
      <c r="W421" s="105"/>
      <c r="X421" s="105"/>
      <c r="Y421" s="105"/>
      <c r="Z421" s="105"/>
    </row>
    <row r="422" ht="15.75" customHeight="1">
      <c r="A422" s="105"/>
      <c r="B422" s="105"/>
      <c r="C422" s="105"/>
      <c r="D422" s="105"/>
      <c r="E422" s="105"/>
      <c r="F422" s="106"/>
      <c r="G422" s="106"/>
      <c r="H422" s="17"/>
      <c r="I422" s="17"/>
      <c r="J422" s="102"/>
      <c r="K422" s="102"/>
      <c r="L422" s="101"/>
      <c r="M422" s="101"/>
      <c r="N422" s="106"/>
      <c r="O422" s="106"/>
      <c r="P422" s="102"/>
      <c r="Q422" s="17"/>
      <c r="R422" s="102"/>
      <c r="S422" s="101"/>
      <c r="T422" s="105"/>
      <c r="U422" s="105"/>
      <c r="V422" s="105"/>
      <c r="W422" s="105"/>
      <c r="X422" s="105"/>
      <c r="Y422" s="105"/>
      <c r="Z422" s="105"/>
    </row>
    <row r="423" ht="15.75" customHeight="1">
      <c r="A423" s="105"/>
      <c r="B423" s="105"/>
      <c r="C423" s="105"/>
      <c r="D423" s="105"/>
      <c r="E423" s="105"/>
      <c r="F423" s="106"/>
      <c r="G423" s="106"/>
      <c r="H423" s="17"/>
      <c r="I423" s="17"/>
      <c r="J423" s="102"/>
      <c r="K423" s="102"/>
      <c r="L423" s="101"/>
      <c r="M423" s="101"/>
      <c r="N423" s="106"/>
      <c r="O423" s="106"/>
      <c r="P423" s="102"/>
      <c r="Q423" s="17"/>
      <c r="R423" s="102"/>
      <c r="S423" s="101"/>
      <c r="T423" s="105"/>
      <c r="U423" s="105"/>
      <c r="V423" s="105"/>
      <c r="W423" s="105"/>
      <c r="X423" s="105"/>
      <c r="Y423" s="105"/>
      <c r="Z423" s="105"/>
    </row>
    <row r="424" ht="15.75" customHeight="1">
      <c r="A424" s="105"/>
      <c r="B424" s="105"/>
      <c r="C424" s="105"/>
      <c r="D424" s="105"/>
      <c r="E424" s="105"/>
      <c r="F424" s="106"/>
      <c r="G424" s="106"/>
      <c r="H424" s="17"/>
      <c r="I424" s="17"/>
      <c r="J424" s="102"/>
      <c r="K424" s="102"/>
      <c r="L424" s="101"/>
      <c r="M424" s="101"/>
      <c r="N424" s="106"/>
      <c r="O424" s="106"/>
      <c r="P424" s="102"/>
      <c r="Q424" s="17"/>
      <c r="R424" s="102"/>
      <c r="S424" s="101"/>
      <c r="T424" s="105"/>
      <c r="U424" s="105"/>
      <c r="V424" s="105"/>
      <c r="W424" s="105"/>
      <c r="X424" s="105"/>
      <c r="Y424" s="105"/>
      <c r="Z424" s="105"/>
    </row>
    <row r="425" ht="15.75" customHeight="1">
      <c r="A425" s="105"/>
      <c r="B425" s="105"/>
      <c r="C425" s="105"/>
      <c r="D425" s="105"/>
      <c r="E425" s="105"/>
      <c r="F425" s="106"/>
      <c r="G425" s="106"/>
      <c r="H425" s="17"/>
      <c r="I425" s="17"/>
      <c r="J425" s="102"/>
      <c r="K425" s="102"/>
      <c r="L425" s="101"/>
      <c r="M425" s="101"/>
      <c r="N425" s="106"/>
      <c r="O425" s="106"/>
      <c r="P425" s="102"/>
      <c r="Q425" s="17"/>
      <c r="R425" s="102"/>
      <c r="S425" s="101"/>
      <c r="T425" s="105"/>
      <c r="U425" s="105"/>
      <c r="V425" s="105"/>
      <c r="W425" s="105"/>
      <c r="X425" s="105"/>
      <c r="Y425" s="105"/>
      <c r="Z425" s="105"/>
    </row>
    <row r="426" ht="15.75" customHeight="1">
      <c r="A426" s="105"/>
      <c r="B426" s="105"/>
      <c r="C426" s="105"/>
      <c r="D426" s="105"/>
      <c r="E426" s="105"/>
      <c r="F426" s="106"/>
      <c r="G426" s="106"/>
      <c r="H426" s="17"/>
      <c r="I426" s="17"/>
      <c r="J426" s="102"/>
      <c r="K426" s="102"/>
      <c r="L426" s="101"/>
      <c r="M426" s="101"/>
      <c r="N426" s="106"/>
      <c r="O426" s="106"/>
      <c r="P426" s="102"/>
      <c r="Q426" s="17"/>
      <c r="R426" s="102"/>
      <c r="S426" s="101"/>
      <c r="T426" s="105"/>
      <c r="U426" s="105"/>
      <c r="V426" s="105"/>
      <c r="W426" s="105"/>
      <c r="X426" s="105"/>
      <c r="Y426" s="105"/>
      <c r="Z426" s="105"/>
    </row>
    <row r="427" ht="15.75" customHeight="1">
      <c r="A427" s="105"/>
      <c r="B427" s="105"/>
      <c r="C427" s="105"/>
      <c r="D427" s="105"/>
      <c r="E427" s="105"/>
      <c r="F427" s="106"/>
      <c r="G427" s="106"/>
      <c r="H427" s="17"/>
      <c r="I427" s="17"/>
      <c r="J427" s="102"/>
      <c r="K427" s="102"/>
      <c r="L427" s="101"/>
      <c r="M427" s="101"/>
      <c r="N427" s="106"/>
      <c r="O427" s="106"/>
      <c r="P427" s="102"/>
      <c r="Q427" s="17"/>
      <c r="R427" s="102"/>
      <c r="S427" s="101"/>
      <c r="T427" s="105"/>
      <c r="U427" s="105"/>
      <c r="V427" s="105"/>
      <c r="W427" s="105"/>
      <c r="X427" s="105"/>
      <c r="Y427" s="105"/>
      <c r="Z427" s="105"/>
    </row>
    <row r="428" ht="15.75" customHeight="1">
      <c r="A428" s="105"/>
      <c r="B428" s="105"/>
      <c r="C428" s="105"/>
      <c r="D428" s="105"/>
      <c r="E428" s="105"/>
      <c r="F428" s="106"/>
      <c r="G428" s="106"/>
      <c r="H428" s="17"/>
      <c r="I428" s="17"/>
      <c r="J428" s="102"/>
      <c r="K428" s="102"/>
      <c r="L428" s="101"/>
      <c r="M428" s="101"/>
      <c r="N428" s="106"/>
      <c r="O428" s="106"/>
      <c r="P428" s="102"/>
      <c r="Q428" s="17"/>
      <c r="R428" s="102"/>
      <c r="S428" s="101"/>
      <c r="T428" s="105"/>
      <c r="U428" s="105"/>
      <c r="V428" s="105"/>
      <c r="W428" s="105"/>
      <c r="X428" s="105"/>
      <c r="Y428" s="105"/>
      <c r="Z428" s="105"/>
    </row>
    <row r="429" ht="15.75" customHeight="1">
      <c r="A429" s="105"/>
      <c r="B429" s="105"/>
      <c r="C429" s="105"/>
      <c r="D429" s="105"/>
      <c r="E429" s="105"/>
      <c r="F429" s="106"/>
      <c r="G429" s="106"/>
      <c r="H429" s="17"/>
      <c r="I429" s="17"/>
      <c r="J429" s="102"/>
      <c r="K429" s="102"/>
      <c r="L429" s="101"/>
      <c r="M429" s="101"/>
      <c r="N429" s="106"/>
      <c r="O429" s="106"/>
      <c r="P429" s="102"/>
      <c r="Q429" s="17"/>
      <c r="R429" s="102"/>
      <c r="S429" s="101"/>
      <c r="T429" s="105"/>
      <c r="U429" s="105"/>
      <c r="V429" s="105"/>
      <c r="W429" s="105"/>
      <c r="X429" s="105"/>
      <c r="Y429" s="105"/>
      <c r="Z429" s="105"/>
    </row>
    <row r="430" ht="15.75" customHeight="1">
      <c r="A430" s="105"/>
      <c r="B430" s="105"/>
      <c r="C430" s="105"/>
      <c r="D430" s="105"/>
      <c r="E430" s="105"/>
      <c r="F430" s="106"/>
      <c r="G430" s="106"/>
      <c r="H430" s="17"/>
      <c r="I430" s="17"/>
      <c r="J430" s="102"/>
      <c r="K430" s="102"/>
      <c r="L430" s="101"/>
      <c r="M430" s="101"/>
      <c r="N430" s="106"/>
      <c r="O430" s="106"/>
      <c r="P430" s="102"/>
      <c r="Q430" s="17"/>
      <c r="R430" s="102"/>
      <c r="S430" s="101"/>
      <c r="T430" s="105"/>
      <c r="U430" s="105"/>
      <c r="V430" s="105"/>
      <c r="W430" s="105"/>
      <c r="X430" s="105"/>
      <c r="Y430" s="105"/>
      <c r="Z430" s="105"/>
    </row>
    <row r="431" ht="15.75" customHeight="1">
      <c r="A431" s="105"/>
      <c r="B431" s="105"/>
      <c r="C431" s="105"/>
      <c r="D431" s="105"/>
      <c r="E431" s="105"/>
      <c r="F431" s="106"/>
      <c r="G431" s="106"/>
      <c r="H431" s="17"/>
      <c r="I431" s="17"/>
      <c r="J431" s="102"/>
      <c r="K431" s="102"/>
      <c r="L431" s="101"/>
      <c r="M431" s="101"/>
      <c r="N431" s="106"/>
      <c r="O431" s="106"/>
      <c r="P431" s="102"/>
      <c r="Q431" s="17"/>
      <c r="R431" s="102"/>
      <c r="S431" s="101"/>
      <c r="T431" s="105"/>
      <c r="U431" s="105"/>
      <c r="V431" s="105"/>
      <c r="W431" s="105"/>
      <c r="X431" s="105"/>
      <c r="Y431" s="105"/>
      <c r="Z431" s="105"/>
    </row>
    <row r="432" ht="15.75" customHeight="1">
      <c r="A432" s="105"/>
      <c r="B432" s="105"/>
      <c r="C432" s="105"/>
      <c r="D432" s="105"/>
      <c r="E432" s="105"/>
      <c r="F432" s="106"/>
      <c r="G432" s="106"/>
      <c r="H432" s="17"/>
      <c r="I432" s="17"/>
      <c r="J432" s="102"/>
      <c r="K432" s="102"/>
      <c r="L432" s="101"/>
      <c r="M432" s="101"/>
      <c r="N432" s="106"/>
      <c r="O432" s="106"/>
      <c r="P432" s="102"/>
      <c r="Q432" s="17"/>
      <c r="R432" s="102"/>
      <c r="S432" s="101"/>
      <c r="T432" s="105"/>
      <c r="U432" s="105"/>
      <c r="V432" s="105"/>
      <c r="W432" s="105"/>
      <c r="X432" s="105"/>
      <c r="Y432" s="105"/>
      <c r="Z432" s="105"/>
    </row>
    <row r="433" ht="15.75" customHeight="1">
      <c r="A433" s="105"/>
      <c r="B433" s="105"/>
      <c r="C433" s="105"/>
      <c r="D433" s="105"/>
      <c r="E433" s="105"/>
      <c r="F433" s="106"/>
      <c r="G433" s="106"/>
      <c r="H433" s="17"/>
      <c r="I433" s="17"/>
      <c r="J433" s="102"/>
      <c r="K433" s="102"/>
      <c r="L433" s="101"/>
      <c r="M433" s="101"/>
      <c r="N433" s="106"/>
      <c r="O433" s="106"/>
      <c r="P433" s="102"/>
      <c r="Q433" s="17"/>
      <c r="R433" s="102"/>
      <c r="S433" s="101"/>
      <c r="T433" s="105"/>
      <c r="U433" s="105"/>
      <c r="V433" s="105"/>
      <c r="W433" s="105"/>
      <c r="X433" s="105"/>
      <c r="Y433" s="105"/>
      <c r="Z433" s="105"/>
    </row>
    <row r="434" ht="15.75" customHeight="1">
      <c r="A434" s="105"/>
      <c r="B434" s="105"/>
      <c r="C434" s="105"/>
      <c r="D434" s="105"/>
      <c r="E434" s="105"/>
      <c r="F434" s="106"/>
      <c r="G434" s="106"/>
      <c r="H434" s="17"/>
      <c r="I434" s="17"/>
      <c r="J434" s="102"/>
      <c r="K434" s="102"/>
      <c r="L434" s="101"/>
      <c r="M434" s="101"/>
      <c r="N434" s="106"/>
      <c r="O434" s="106"/>
      <c r="P434" s="102"/>
      <c r="Q434" s="17"/>
      <c r="R434" s="102"/>
      <c r="S434" s="101"/>
      <c r="T434" s="105"/>
      <c r="U434" s="105"/>
      <c r="V434" s="105"/>
      <c r="W434" s="105"/>
      <c r="X434" s="105"/>
      <c r="Y434" s="105"/>
      <c r="Z434" s="105"/>
    </row>
    <row r="435" ht="15.75" customHeight="1">
      <c r="A435" s="105"/>
      <c r="B435" s="105"/>
      <c r="C435" s="105"/>
      <c r="D435" s="105"/>
      <c r="E435" s="105"/>
      <c r="F435" s="106"/>
      <c r="G435" s="106"/>
      <c r="H435" s="17"/>
      <c r="I435" s="17"/>
      <c r="J435" s="102"/>
      <c r="K435" s="102"/>
      <c r="L435" s="101"/>
      <c r="M435" s="101"/>
      <c r="N435" s="106"/>
      <c r="O435" s="106"/>
      <c r="P435" s="102"/>
      <c r="Q435" s="17"/>
      <c r="R435" s="102"/>
      <c r="S435" s="101"/>
      <c r="T435" s="105"/>
      <c r="U435" s="105"/>
      <c r="V435" s="105"/>
      <c r="W435" s="105"/>
      <c r="X435" s="105"/>
      <c r="Y435" s="105"/>
      <c r="Z435" s="105"/>
    </row>
    <row r="436" ht="15.75" customHeight="1">
      <c r="A436" s="105"/>
      <c r="B436" s="105"/>
      <c r="C436" s="105"/>
      <c r="D436" s="105"/>
      <c r="E436" s="105"/>
      <c r="F436" s="106"/>
      <c r="G436" s="106"/>
      <c r="H436" s="17"/>
      <c r="I436" s="17"/>
      <c r="J436" s="102"/>
      <c r="K436" s="102"/>
      <c r="L436" s="101"/>
      <c r="M436" s="101"/>
      <c r="N436" s="106"/>
      <c r="O436" s="106"/>
      <c r="P436" s="102"/>
      <c r="Q436" s="17"/>
      <c r="R436" s="102"/>
      <c r="S436" s="101"/>
      <c r="T436" s="105"/>
      <c r="U436" s="105"/>
      <c r="V436" s="105"/>
      <c r="W436" s="105"/>
      <c r="X436" s="105"/>
      <c r="Y436" s="105"/>
      <c r="Z436" s="105"/>
    </row>
    <row r="437" ht="15.75" customHeight="1">
      <c r="A437" s="105"/>
      <c r="B437" s="105"/>
      <c r="C437" s="105"/>
      <c r="D437" s="105"/>
      <c r="E437" s="105"/>
      <c r="F437" s="106"/>
      <c r="G437" s="106"/>
      <c r="H437" s="17"/>
      <c r="I437" s="17"/>
      <c r="J437" s="102"/>
      <c r="K437" s="102"/>
      <c r="L437" s="101"/>
      <c r="M437" s="101"/>
      <c r="N437" s="106"/>
      <c r="O437" s="106"/>
      <c r="P437" s="102"/>
      <c r="Q437" s="17"/>
      <c r="R437" s="102"/>
      <c r="S437" s="101"/>
      <c r="T437" s="105"/>
      <c r="U437" s="105"/>
      <c r="V437" s="105"/>
      <c r="W437" s="105"/>
      <c r="X437" s="105"/>
      <c r="Y437" s="105"/>
      <c r="Z437" s="105"/>
    </row>
    <row r="438" ht="15.75" customHeight="1">
      <c r="A438" s="105"/>
      <c r="B438" s="105"/>
      <c r="C438" s="105"/>
      <c r="D438" s="105"/>
      <c r="E438" s="105"/>
      <c r="F438" s="106"/>
      <c r="G438" s="106"/>
      <c r="H438" s="17"/>
      <c r="I438" s="17"/>
      <c r="J438" s="102"/>
      <c r="K438" s="102"/>
      <c r="L438" s="101"/>
      <c r="M438" s="101"/>
      <c r="N438" s="106"/>
      <c r="O438" s="106"/>
      <c r="P438" s="102"/>
      <c r="Q438" s="17"/>
      <c r="R438" s="102"/>
      <c r="S438" s="101"/>
      <c r="T438" s="105"/>
      <c r="U438" s="105"/>
      <c r="V438" s="105"/>
      <c r="W438" s="105"/>
      <c r="X438" s="105"/>
      <c r="Y438" s="105"/>
      <c r="Z438" s="105"/>
    </row>
    <row r="439" ht="15.75" customHeight="1">
      <c r="A439" s="105"/>
      <c r="B439" s="105"/>
      <c r="C439" s="105"/>
      <c r="D439" s="105"/>
      <c r="E439" s="105"/>
      <c r="F439" s="106"/>
      <c r="G439" s="106"/>
      <c r="H439" s="17"/>
      <c r="I439" s="17"/>
      <c r="J439" s="102"/>
      <c r="K439" s="102"/>
      <c r="L439" s="101"/>
      <c r="M439" s="101"/>
      <c r="N439" s="106"/>
      <c r="O439" s="106"/>
      <c r="P439" s="102"/>
      <c r="Q439" s="17"/>
      <c r="R439" s="102"/>
      <c r="S439" s="101"/>
      <c r="T439" s="105"/>
      <c r="U439" s="105"/>
      <c r="V439" s="105"/>
      <c r="W439" s="105"/>
      <c r="X439" s="105"/>
      <c r="Y439" s="105"/>
      <c r="Z439" s="105"/>
    </row>
    <row r="440" ht="15.75" customHeight="1">
      <c r="A440" s="105"/>
      <c r="B440" s="105"/>
      <c r="C440" s="105"/>
      <c r="D440" s="105"/>
      <c r="E440" s="105"/>
      <c r="F440" s="106"/>
      <c r="G440" s="106"/>
      <c r="H440" s="17"/>
      <c r="I440" s="17"/>
      <c r="J440" s="102"/>
      <c r="K440" s="102"/>
      <c r="L440" s="101"/>
      <c r="M440" s="101"/>
      <c r="N440" s="106"/>
      <c r="O440" s="106"/>
      <c r="P440" s="102"/>
      <c r="Q440" s="17"/>
      <c r="R440" s="102"/>
      <c r="S440" s="101"/>
      <c r="T440" s="105"/>
      <c r="U440" s="105"/>
      <c r="V440" s="105"/>
      <c r="W440" s="105"/>
      <c r="X440" s="105"/>
      <c r="Y440" s="105"/>
      <c r="Z440" s="105"/>
    </row>
    <row r="441" ht="15.75" customHeight="1">
      <c r="A441" s="105"/>
      <c r="B441" s="105"/>
      <c r="C441" s="105"/>
      <c r="D441" s="105"/>
      <c r="E441" s="105"/>
      <c r="F441" s="106"/>
      <c r="G441" s="106"/>
      <c r="H441" s="17"/>
      <c r="I441" s="17"/>
      <c r="J441" s="102"/>
      <c r="K441" s="102"/>
      <c r="L441" s="101"/>
      <c r="M441" s="101"/>
      <c r="N441" s="106"/>
      <c r="O441" s="106"/>
      <c r="P441" s="102"/>
      <c r="Q441" s="17"/>
      <c r="R441" s="102"/>
      <c r="S441" s="101"/>
      <c r="T441" s="105"/>
      <c r="U441" s="105"/>
      <c r="V441" s="105"/>
      <c r="W441" s="105"/>
      <c r="X441" s="105"/>
      <c r="Y441" s="105"/>
      <c r="Z441" s="105"/>
    </row>
    <row r="442" ht="15.75" customHeight="1">
      <c r="A442" s="105"/>
      <c r="B442" s="105"/>
      <c r="C442" s="105"/>
      <c r="D442" s="105"/>
      <c r="E442" s="105"/>
      <c r="F442" s="106"/>
      <c r="G442" s="106"/>
      <c r="H442" s="17"/>
      <c r="I442" s="17"/>
      <c r="J442" s="102"/>
      <c r="K442" s="102"/>
      <c r="L442" s="101"/>
      <c r="M442" s="101"/>
      <c r="N442" s="106"/>
      <c r="O442" s="106"/>
      <c r="P442" s="102"/>
      <c r="Q442" s="17"/>
      <c r="R442" s="102"/>
      <c r="S442" s="101"/>
      <c r="T442" s="105"/>
      <c r="U442" s="105"/>
      <c r="V442" s="105"/>
      <c r="W442" s="105"/>
      <c r="X442" s="105"/>
      <c r="Y442" s="105"/>
      <c r="Z442" s="105"/>
    </row>
    <row r="443" ht="15.75" customHeight="1">
      <c r="A443" s="105"/>
      <c r="B443" s="105"/>
      <c r="C443" s="105"/>
      <c r="D443" s="105"/>
      <c r="E443" s="105"/>
      <c r="F443" s="106"/>
      <c r="G443" s="106"/>
      <c r="H443" s="17"/>
      <c r="I443" s="17"/>
      <c r="J443" s="102"/>
      <c r="K443" s="102"/>
      <c r="L443" s="101"/>
      <c r="M443" s="101"/>
      <c r="N443" s="106"/>
      <c r="O443" s="106"/>
      <c r="P443" s="102"/>
      <c r="Q443" s="17"/>
      <c r="R443" s="102"/>
      <c r="S443" s="101"/>
      <c r="T443" s="105"/>
      <c r="U443" s="105"/>
      <c r="V443" s="105"/>
      <c r="W443" s="105"/>
      <c r="X443" s="105"/>
      <c r="Y443" s="105"/>
      <c r="Z443" s="105"/>
    </row>
    <row r="444" ht="15.75" customHeight="1">
      <c r="A444" s="105"/>
      <c r="B444" s="105"/>
      <c r="C444" s="105"/>
      <c r="D444" s="105"/>
      <c r="E444" s="105"/>
      <c r="F444" s="106"/>
      <c r="G444" s="106"/>
      <c r="H444" s="17"/>
      <c r="I444" s="17"/>
      <c r="J444" s="102"/>
      <c r="K444" s="102"/>
      <c r="L444" s="101"/>
      <c r="M444" s="101"/>
      <c r="N444" s="106"/>
      <c r="O444" s="106"/>
      <c r="P444" s="102"/>
      <c r="Q444" s="17"/>
      <c r="R444" s="102"/>
      <c r="S444" s="101"/>
      <c r="T444" s="105"/>
      <c r="U444" s="105"/>
      <c r="V444" s="105"/>
      <c r="W444" s="105"/>
      <c r="X444" s="105"/>
      <c r="Y444" s="105"/>
      <c r="Z444" s="105"/>
    </row>
    <row r="445" ht="15.75" customHeight="1">
      <c r="A445" s="105"/>
      <c r="B445" s="105"/>
      <c r="C445" s="105"/>
      <c r="D445" s="105"/>
      <c r="E445" s="105"/>
      <c r="F445" s="106"/>
      <c r="G445" s="106"/>
      <c r="H445" s="17"/>
      <c r="I445" s="17"/>
      <c r="J445" s="102"/>
      <c r="K445" s="102"/>
      <c r="L445" s="101"/>
      <c r="M445" s="101"/>
      <c r="N445" s="106"/>
      <c r="O445" s="106"/>
      <c r="P445" s="102"/>
      <c r="Q445" s="17"/>
      <c r="R445" s="102"/>
      <c r="S445" s="101"/>
      <c r="T445" s="105"/>
      <c r="U445" s="105"/>
      <c r="V445" s="105"/>
      <c r="W445" s="105"/>
      <c r="X445" s="105"/>
      <c r="Y445" s="105"/>
      <c r="Z445" s="105"/>
    </row>
    <row r="446" ht="15.75" customHeight="1">
      <c r="A446" s="105"/>
      <c r="B446" s="105"/>
      <c r="C446" s="105"/>
      <c r="D446" s="105"/>
      <c r="E446" s="105"/>
      <c r="F446" s="106"/>
      <c r="G446" s="106"/>
      <c r="H446" s="17"/>
      <c r="I446" s="17"/>
      <c r="J446" s="102"/>
      <c r="K446" s="102"/>
      <c r="L446" s="101"/>
      <c r="M446" s="101"/>
      <c r="N446" s="106"/>
      <c r="O446" s="106"/>
      <c r="P446" s="102"/>
      <c r="Q446" s="17"/>
      <c r="R446" s="102"/>
      <c r="S446" s="101"/>
      <c r="T446" s="105"/>
      <c r="U446" s="105"/>
      <c r="V446" s="105"/>
      <c r="W446" s="105"/>
      <c r="X446" s="105"/>
      <c r="Y446" s="105"/>
      <c r="Z446" s="105"/>
    </row>
    <row r="447" ht="15.75" customHeight="1">
      <c r="A447" s="105"/>
      <c r="B447" s="105"/>
      <c r="C447" s="105"/>
      <c r="D447" s="105"/>
      <c r="E447" s="105"/>
      <c r="F447" s="106"/>
      <c r="G447" s="106"/>
      <c r="H447" s="17"/>
      <c r="I447" s="17"/>
      <c r="J447" s="102"/>
      <c r="K447" s="102"/>
      <c r="L447" s="101"/>
      <c r="M447" s="101"/>
      <c r="N447" s="106"/>
      <c r="O447" s="106"/>
      <c r="P447" s="102"/>
      <c r="Q447" s="17"/>
      <c r="R447" s="102"/>
      <c r="S447" s="101"/>
      <c r="T447" s="105"/>
      <c r="U447" s="105"/>
      <c r="V447" s="105"/>
      <c r="W447" s="105"/>
      <c r="X447" s="105"/>
      <c r="Y447" s="105"/>
      <c r="Z447" s="105"/>
    </row>
    <row r="448" ht="15.75" customHeight="1">
      <c r="A448" s="105"/>
      <c r="B448" s="105"/>
      <c r="C448" s="105"/>
      <c r="D448" s="105"/>
      <c r="E448" s="105"/>
      <c r="F448" s="106"/>
      <c r="G448" s="106"/>
      <c r="H448" s="17"/>
      <c r="I448" s="17"/>
      <c r="J448" s="102"/>
      <c r="K448" s="102"/>
      <c r="L448" s="101"/>
      <c r="M448" s="101"/>
      <c r="N448" s="106"/>
      <c r="O448" s="106"/>
      <c r="P448" s="102"/>
      <c r="Q448" s="17"/>
      <c r="R448" s="102"/>
      <c r="S448" s="101"/>
      <c r="T448" s="105"/>
      <c r="U448" s="105"/>
      <c r="V448" s="105"/>
      <c r="W448" s="105"/>
      <c r="X448" s="105"/>
      <c r="Y448" s="105"/>
      <c r="Z448" s="105"/>
    </row>
    <row r="449" ht="15.75" customHeight="1">
      <c r="A449" s="105"/>
      <c r="B449" s="105"/>
      <c r="C449" s="105"/>
      <c r="D449" s="105"/>
      <c r="E449" s="105"/>
      <c r="F449" s="106"/>
      <c r="G449" s="106"/>
      <c r="H449" s="17"/>
      <c r="I449" s="17"/>
      <c r="J449" s="102"/>
      <c r="K449" s="102"/>
      <c r="L449" s="101"/>
      <c r="M449" s="101"/>
      <c r="N449" s="106"/>
      <c r="O449" s="106"/>
      <c r="P449" s="102"/>
      <c r="Q449" s="17"/>
      <c r="R449" s="102"/>
      <c r="S449" s="101"/>
      <c r="T449" s="105"/>
      <c r="U449" s="105"/>
      <c r="V449" s="105"/>
      <c r="W449" s="105"/>
      <c r="X449" s="105"/>
      <c r="Y449" s="105"/>
      <c r="Z449" s="105"/>
    </row>
    <row r="450" ht="15.75" customHeight="1">
      <c r="A450" s="105"/>
      <c r="B450" s="105"/>
      <c r="C450" s="105"/>
      <c r="D450" s="105"/>
      <c r="E450" s="105"/>
      <c r="F450" s="106"/>
      <c r="G450" s="106"/>
      <c r="H450" s="17"/>
      <c r="I450" s="17"/>
      <c r="J450" s="102"/>
      <c r="K450" s="102"/>
      <c r="L450" s="101"/>
      <c r="M450" s="101"/>
      <c r="N450" s="106"/>
      <c r="O450" s="106"/>
      <c r="P450" s="102"/>
      <c r="Q450" s="17"/>
      <c r="R450" s="102"/>
      <c r="S450" s="101"/>
      <c r="T450" s="105"/>
      <c r="U450" s="105"/>
      <c r="V450" s="105"/>
      <c r="W450" s="105"/>
      <c r="X450" s="105"/>
      <c r="Y450" s="105"/>
      <c r="Z450" s="105"/>
    </row>
    <row r="451" ht="15.75" customHeight="1">
      <c r="A451" s="105"/>
      <c r="B451" s="105"/>
      <c r="C451" s="105"/>
      <c r="D451" s="105"/>
      <c r="E451" s="105"/>
      <c r="F451" s="106"/>
      <c r="G451" s="106"/>
      <c r="H451" s="17"/>
      <c r="I451" s="17"/>
      <c r="J451" s="102"/>
      <c r="K451" s="102"/>
      <c r="L451" s="101"/>
      <c r="M451" s="101"/>
      <c r="N451" s="106"/>
      <c r="O451" s="106"/>
      <c r="P451" s="102"/>
      <c r="Q451" s="17"/>
      <c r="R451" s="102"/>
      <c r="S451" s="101"/>
      <c r="T451" s="105"/>
      <c r="U451" s="105"/>
      <c r="V451" s="105"/>
      <c r="W451" s="105"/>
      <c r="X451" s="105"/>
      <c r="Y451" s="105"/>
      <c r="Z451" s="105"/>
    </row>
    <row r="452" ht="15.75" customHeight="1">
      <c r="A452" s="105"/>
      <c r="B452" s="105"/>
      <c r="C452" s="105"/>
      <c r="D452" s="105"/>
      <c r="E452" s="105"/>
      <c r="F452" s="106"/>
      <c r="G452" s="106"/>
      <c r="H452" s="17"/>
      <c r="I452" s="17"/>
      <c r="J452" s="102"/>
      <c r="K452" s="102"/>
      <c r="L452" s="101"/>
      <c r="M452" s="101"/>
      <c r="N452" s="106"/>
      <c r="O452" s="106"/>
      <c r="P452" s="102"/>
      <c r="Q452" s="17"/>
      <c r="R452" s="102"/>
      <c r="S452" s="101"/>
      <c r="T452" s="105"/>
      <c r="U452" s="105"/>
      <c r="V452" s="105"/>
      <c r="W452" s="105"/>
      <c r="X452" s="105"/>
      <c r="Y452" s="105"/>
      <c r="Z452" s="105"/>
    </row>
    <row r="453" ht="15.75" customHeight="1">
      <c r="A453" s="105"/>
      <c r="B453" s="105"/>
      <c r="C453" s="105"/>
      <c r="D453" s="105"/>
      <c r="E453" s="105"/>
      <c r="F453" s="106"/>
      <c r="G453" s="106"/>
      <c r="H453" s="17"/>
      <c r="I453" s="17"/>
      <c r="J453" s="102"/>
      <c r="K453" s="102"/>
      <c r="L453" s="101"/>
      <c r="M453" s="101"/>
      <c r="N453" s="106"/>
      <c r="O453" s="106"/>
      <c r="P453" s="102"/>
      <c r="Q453" s="17"/>
      <c r="R453" s="102"/>
      <c r="S453" s="101"/>
      <c r="T453" s="105"/>
      <c r="U453" s="105"/>
      <c r="V453" s="105"/>
      <c r="W453" s="105"/>
      <c r="X453" s="105"/>
      <c r="Y453" s="105"/>
      <c r="Z453" s="105"/>
    </row>
    <row r="454" ht="15.75" customHeight="1">
      <c r="A454" s="105"/>
      <c r="B454" s="105"/>
      <c r="C454" s="105"/>
      <c r="D454" s="105"/>
      <c r="E454" s="105"/>
      <c r="F454" s="106"/>
      <c r="G454" s="106"/>
      <c r="H454" s="17"/>
      <c r="I454" s="17"/>
      <c r="J454" s="102"/>
      <c r="K454" s="102"/>
      <c r="L454" s="101"/>
      <c r="M454" s="101"/>
      <c r="N454" s="106"/>
      <c r="O454" s="106"/>
      <c r="P454" s="102"/>
      <c r="Q454" s="17"/>
      <c r="R454" s="102"/>
      <c r="S454" s="101"/>
      <c r="T454" s="105"/>
      <c r="U454" s="105"/>
      <c r="V454" s="105"/>
      <c r="W454" s="105"/>
      <c r="X454" s="105"/>
      <c r="Y454" s="105"/>
      <c r="Z454" s="105"/>
    </row>
    <row r="455" ht="15.75" customHeight="1">
      <c r="A455" s="105"/>
      <c r="B455" s="105"/>
      <c r="C455" s="105"/>
      <c r="D455" s="105"/>
      <c r="E455" s="105"/>
      <c r="F455" s="106"/>
      <c r="G455" s="106"/>
      <c r="H455" s="17"/>
      <c r="I455" s="17"/>
      <c r="J455" s="102"/>
      <c r="K455" s="102"/>
      <c r="L455" s="101"/>
      <c r="M455" s="101"/>
      <c r="N455" s="106"/>
      <c r="O455" s="106"/>
      <c r="P455" s="102"/>
      <c r="Q455" s="17"/>
      <c r="R455" s="102"/>
      <c r="S455" s="101"/>
      <c r="T455" s="105"/>
      <c r="U455" s="105"/>
      <c r="V455" s="105"/>
      <c r="W455" s="105"/>
      <c r="X455" s="105"/>
      <c r="Y455" s="105"/>
      <c r="Z455" s="105"/>
    </row>
    <row r="456" ht="15.75" customHeight="1">
      <c r="A456" s="105"/>
      <c r="B456" s="105"/>
      <c r="C456" s="105"/>
      <c r="D456" s="105"/>
      <c r="E456" s="105"/>
      <c r="F456" s="106"/>
      <c r="G456" s="106"/>
      <c r="H456" s="17"/>
      <c r="I456" s="17"/>
      <c r="J456" s="102"/>
      <c r="K456" s="102"/>
      <c r="L456" s="101"/>
      <c r="M456" s="101"/>
      <c r="N456" s="106"/>
      <c r="O456" s="106"/>
      <c r="P456" s="102"/>
      <c r="Q456" s="17"/>
      <c r="R456" s="102"/>
      <c r="S456" s="101"/>
      <c r="T456" s="105"/>
      <c r="U456" s="105"/>
      <c r="V456" s="105"/>
      <c r="W456" s="105"/>
      <c r="X456" s="105"/>
      <c r="Y456" s="105"/>
      <c r="Z456" s="105"/>
    </row>
    <row r="457" ht="15.75" customHeight="1">
      <c r="A457" s="105"/>
      <c r="B457" s="105"/>
      <c r="C457" s="105"/>
      <c r="D457" s="105"/>
      <c r="E457" s="105"/>
      <c r="F457" s="106"/>
      <c r="G457" s="106"/>
      <c r="H457" s="17"/>
      <c r="I457" s="17"/>
      <c r="J457" s="102"/>
      <c r="K457" s="102"/>
      <c r="L457" s="101"/>
      <c r="M457" s="101"/>
      <c r="N457" s="106"/>
      <c r="O457" s="106"/>
      <c r="P457" s="102"/>
      <c r="Q457" s="17"/>
      <c r="R457" s="102"/>
      <c r="S457" s="101"/>
      <c r="T457" s="105"/>
      <c r="U457" s="105"/>
      <c r="V457" s="105"/>
      <c r="W457" s="105"/>
      <c r="X457" s="105"/>
      <c r="Y457" s="105"/>
      <c r="Z457" s="105"/>
    </row>
    <row r="458" ht="15.75" customHeight="1">
      <c r="A458" s="105"/>
      <c r="B458" s="105"/>
      <c r="C458" s="105"/>
      <c r="D458" s="105"/>
      <c r="E458" s="105"/>
      <c r="F458" s="106"/>
      <c r="G458" s="106"/>
      <c r="H458" s="17"/>
      <c r="I458" s="17"/>
      <c r="J458" s="102"/>
      <c r="K458" s="102"/>
      <c r="L458" s="101"/>
      <c r="M458" s="101"/>
      <c r="N458" s="106"/>
      <c r="O458" s="106"/>
      <c r="P458" s="102"/>
      <c r="Q458" s="17"/>
      <c r="R458" s="102"/>
      <c r="S458" s="101"/>
      <c r="T458" s="105"/>
      <c r="U458" s="105"/>
      <c r="V458" s="105"/>
      <c r="W458" s="105"/>
      <c r="X458" s="105"/>
      <c r="Y458" s="105"/>
      <c r="Z458" s="105"/>
    </row>
    <row r="459" ht="15.75" customHeight="1">
      <c r="A459" s="105"/>
      <c r="B459" s="105"/>
      <c r="C459" s="105"/>
      <c r="D459" s="105"/>
      <c r="E459" s="105"/>
      <c r="F459" s="106"/>
      <c r="G459" s="106"/>
      <c r="H459" s="17"/>
      <c r="I459" s="17"/>
      <c r="J459" s="102"/>
      <c r="K459" s="102"/>
      <c r="L459" s="101"/>
      <c r="M459" s="101"/>
      <c r="N459" s="106"/>
      <c r="O459" s="106"/>
      <c r="P459" s="102"/>
      <c r="Q459" s="17"/>
      <c r="R459" s="102"/>
      <c r="S459" s="101"/>
      <c r="T459" s="105"/>
      <c r="U459" s="105"/>
      <c r="V459" s="105"/>
      <c r="W459" s="105"/>
      <c r="X459" s="105"/>
      <c r="Y459" s="105"/>
      <c r="Z459" s="105"/>
    </row>
    <row r="460" ht="15.75" customHeight="1">
      <c r="A460" s="105"/>
      <c r="B460" s="105"/>
      <c r="C460" s="105"/>
      <c r="D460" s="105"/>
      <c r="E460" s="105"/>
      <c r="F460" s="106"/>
      <c r="G460" s="106"/>
      <c r="H460" s="17"/>
      <c r="I460" s="17"/>
      <c r="J460" s="102"/>
      <c r="K460" s="102"/>
      <c r="L460" s="101"/>
      <c r="M460" s="101"/>
      <c r="N460" s="106"/>
      <c r="O460" s="106"/>
      <c r="P460" s="102"/>
      <c r="Q460" s="17"/>
      <c r="R460" s="102"/>
      <c r="S460" s="101"/>
      <c r="T460" s="105"/>
      <c r="U460" s="105"/>
      <c r="V460" s="105"/>
      <c r="W460" s="105"/>
      <c r="X460" s="105"/>
      <c r="Y460" s="105"/>
      <c r="Z460" s="105"/>
    </row>
    <row r="461" ht="15.75" customHeight="1">
      <c r="A461" s="105"/>
      <c r="B461" s="105"/>
      <c r="C461" s="105"/>
      <c r="D461" s="105"/>
      <c r="E461" s="105"/>
      <c r="F461" s="106"/>
      <c r="G461" s="106"/>
      <c r="H461" s="17"/>
      <c r="I461" s="17"/>
      <c r="J461" s="102"/>
      <c r="K461" s="102"/>
      <c r="L461" s="101"/>
      <c r="M461" s="101"/>
      <c r="N461" s="106"/>
      <c r="O461" s="106"/>
      <c r="P461" s="102"/>
      <c r="Q461" s="17"/>
      <c r="R461" s="102"/>
      <c r="S461" s="101"/>
      <c r="T461" s="105"/>
      <c r="U461" s="105"/>
      <c r="V461" s="105"/>
      <c r="W461" s="105"/>
      <c r="X461" s="105"/>
      <c r="Y461" s="105"/>
      <c r="Z461" s="105"/>
    </row>
    <row r="462" ht="15.75" customHeight="1">
      <c r="A462" s="105"/>
      <c r="B462" s="105"/>
      <c r="C462" s="105"/>
      <c r="D462" s="105"/>
      <c r="E462" s="105"/>
      <c r="F462" s="106"/>
      <c r="G462" s="106"/>
      <c r="H462" s="17"/>
      <c r="I462" s="17"/>
      <c r="J462" s="102"/>
      <c r="K462" s="102"/>
      <c r="L462" s="101"/>
      <c r="M462" s="101"/>
      <c r="N462" s="106"/>
      <c r="O462" s="106"/>
      <c r="P462" s="102"/>
      <c r="Q462" s="17"/>
      <c r="R462" s="102"/>
      <c r="S462" s="101"/>
      <c r="T462" s="105"/>
      <c r="U462" s="105"/>
      <c r="V462" s="105"/>
      <c r="W462" s="105"/>
      <c r="X462" s="105"/>
      <c r="Y462" s="105"/>
      <c r="Z462" s="105"/>
    </row>
    <row r="463" ht="15.75" customHeight="1">
      <c r="A463" s="105"/>
      <c r="B463" s="105"/>
      <c r="C463" s="105"/>
      <c r="D463" s="105"/>
      <c r="E463" s="105"/>
      <c r="F463" s="106"/>
      <c r="G463" s="106"/>
      <c r="H463" s="17"/>
      <c r="I463" s="17"/>
      <c r="J463" s="102"/>
      <c r="K463" s="102"/>
      <c r="L463" s="101"/>
      <c r="M463" s="101"/>
      <c r="N463" s="106"/>
      <c r="O463" s="106"/>
      <c r="P463" s="102"/>
      <c r="Q463" s="17"/>
      <c r="R463" s="102"/>
      <c r="S463" s="101"/>
      <c r="T463" s="105"/>
      <c r="U463" s="105"/>
      <c r="V463" s="105"/>
      <c r="W463" s="105"/>
      <c r="X463" s="105"/>
      <c r="Y463" s="105"/>
      <c r="Z463" s="105"/>
    </row>
    <row r="464" ht="15.75" customHeight="1">
      <c r="A464" s="105"/>
      <c r="B464" s="105"/>
      <c r="C464" s="105"/>
      <c r="D464" s="105"/>
      <c r="E464" s="105"/>
      <c r="F464" s="106"/>
      <c r="G464" s="106"/>
      <c r="H464" s="17"/>
      <c r="I464" s="17"/>
      <c r="J464" s="102"/>
      <c r="K464" s="102"/>
      <c r="L464" s="101"/>
      <c r="M464" s="101"/>
      <c r="N464" s="106"/>
      <c r="O464" s="106"/>
      <c r="P464" s="102"/>
      <c r="Q464" s="17"/>
      <c r="R464" s="102"/>
      <c r="S464" s="101"/>
      <c r="T464" s="105"/>
      <c r="U464" s="105"/>
      <c r="V464" s="105"/>
      <c r="W464" s="105"/>
      <c r="X464" s="105"/>
      <c r="Y464" s="105"/>
      <c r="Z464" s="105"/>
    </row>
    <row r="465" ht="15.75" customHeight="1">
      <c r="A465" s="105"/>
      <c r="B465" s="105"/>
      <c r="C465" s="105"/>
      <c r="D465" s="105"/>
      <c r="E465" s="105"/>
      <c r="F465" s="106"/>
      <c r="G465" s="106"/>
      <c r="H465" s="17"/>
      <c r="I465" s="17"/>
      <c r="J465" s="102"/>
      <c r="K465" s="102"/>
      <c r="L465" s="101"/>
      <c r="M465" s="101"/>
      <c r="N465" s="106"/>
      <c r="O465" s="106"/>
      <c r="P465" s="102"/>
      <c r="Q465" s="17"/>
      <c r="R465" s="102"/>
      <c r="S465" s="101"/>
      <c r="T465" s="105"/>
      <c r="U465" s="105"/>
      <c r="V465" s="105"/>
      <c r="W465" s="105"/>
      <c r="X465" s="105"/>
      <c r="Y465" s="105"/>
      <c r="Z465" s="105"/>
    </row>
    <row r="466" ht="15.75" customHeight="1">
      <c r="A466" s="105"/>
      <c r="B466" s="105"/>
      <c r="C466" s="105"/>
      <c r="D466" s="105"/>
      <c r="E466" s="105"/>
      <c r="F466" s="106"/>
      <c r="G466" s="106"/>
      <c r="H466" s="17"/>
      <c r="I466" s="17"/>
      <c r="J466" s="102"/>
      <c r="K466" s="102"/>
      <c r="L466" s="101"/>
      <c r="M466" s="101"/>
      <c r="N466" s="106"/>
      <c r="O466" s="106"/>
      <c r="P466" s="102"/>
      <c r="Q466" s="17"/>
      <c r="R466" s="102"/>
      <c r="S466" s="101"/>
      <c r="T466" s="105"/>
      <c r="U466" s="105"/>
      <c r="V466" s="105"/>
      <c r="W466" s="105"/>
      <c r="X466" s="105"/>
      <c r="Y466" s="105"/>
      <c r="Z466" s="105"/>
    </row>
    <row r="467" ht="15.75" customHeight="1">
      <c r="A467" s="105"/>
      <c r="B467" s="105"/>
      <c r="C467" s="105"/>
      <c r="D467" s="105"/>
      <c r="E467" s="105"/>
      <c r="F467" s="106"/>
      <c r="G467" s="106"/>
      <c r="H467" s="17"/>
      <c r="I467" s="17"/>
      <c r="J467" s="102"/>
      <c r="K467" s="102"/>
      <c r="L467" s="101"/>
      <c r="M467" s="101"/>
      <c r="N467" s="106"/>
      <c r="O467" s="106"/>
      <c r="P467" s="102"/>
      <c r="Q467" s="17"/>
      <c r="R467" s="102"/>
      <c r="S467" s="101"/>
      <c r="T467" s="105"/>
      <c r="U467" s="105"/>
      <c r="V467" s="105"/>
      <c r="W467" s="105"/>
      <c r="X467" s="105"/>
      <c r="Y467" s="105"/>
      <c r="Z467" s="105"/>
    </row>
    <row r="468" ht="15.75" customHeight="1">
      <c r="A468" s="105"/>
      <c r="B468" s="105"/>
      <c r="C468" s="105"/>
      <c r="D468" s="105"/>
      <c r="E468" s="105"/>
      <c r="F468" s="106"/>
      <c r="G468" s="106"/>
      <c r="H468" s="17"/>
      <c r="I468" s="17"/>
      <c r="J468" s="102"/>
      <c r="K468" s="102"/>
      <c r="L468" s="101"/>
      <c r="M468" s="101"/>
      <c r="N468" s="106"/>
      <c r="O468" s="106"/>
      <c r="P468" s="102"/>
      <c r="Q468" s="17"/>
      <c r="R468" s="102"/>
      <c r="S468" s="101"/>
      <c r="T468" s="105"/>
      <c r="U468" s="105"/>
      <c r="V468" s="105"/>
      <c r="W468" s="105"/>
      <c r="X468" s="105"/>
      <c r="Y468" s="105"/>
      <c r="Z468" s="105"/>
    </row>
    <row r="469" ht="15.75" customHeight="1">
      <c r="A469" s="105"/>
      <c r="B469" s="105"/>
      <c r="C469" s="105"/>
      <c r="D469" s="105"/>
      <c r="E469" s="105"/>
      <c r="F469" s="106"/>
      <c r="G469" s="106"/>
      <c r="H469" s="17"/>
      <c r="I469" s="17"/>
      <c r="J469" s="102"/>
      <c r="K469" s="102"/>
      <c r="L469" s="101"/>
      <c r="M469" s="101"/>
      <c r="N469" s="106"/>
      <c r="O469" s="106"/>
      <c r="P469" s="102"/>
      <c r="Q469" s="17"/>
      <c r="R469" s="102"/>
      <c r="S469" s="101"/>
      <c r="T469" s="105"/>
      <c r="U469" s="105"/>
      <c r="V469" s="105"/>
      <c r="W469" s="105"/>
      <c r="X469" s="105"/>
      <c r="Y469" s="105"/>
      <c r="Z469" s="105"/>
    </row>
    <row r="470" ht="15.75" customHeight="1">
      <c r="A470" s="105"/>
      <c r="B470" s="105"/>
      <c r="C470" s="105"/>
      <c r="D470" s="105"/>
      <c r="E470" s="105"/>
      <c r="F470" s="106"/>
      <c r="G470" s="106"/>
      <c r="H470" s="17"/>
      <c r="I470" s="17"/>
      <c r="J470" s="102"/>
      <c r="K470" s="102"/>
      <c r="L470" s="101"/>
      <c r="M470" s="101"/>
      <c r="N470" s="106"/>
      <c r="O470" s="106"/>
      <c r="P470" s="102"/>
      <c r="Q470" s="17"/>
      <c r="R470" s="102"/>
      <c r="S470" s="101"/>
      <c r="T470" s="105"/>
      <c r="U470" s="105"/>
      <c r="V470" s="105"/>
      <c r="W470" s="105"/>
      <c r="X470" s="105"/>
      <c r="Y470" s="105"/>
      <c r="Z470" s="105"/>
    </row>
    <row r="471" ht="15.75" customHeight="1">
      <c r="A471" s="105"/>
      <c r="B471" s="105"/>
      <c r="C471" s="105"/>
      <c r="D471" s="105"/>
      <c r="E471" s="105"/>
      <c r="F471" s="106"/>
      <c r="G471" s="106"/>
      <c r="H471" s="17"/>
      <c r="I471" s="17"/>
      <c r="J471" s="102"/>
      <c r="K471" s="102"/>
      <c r="L471" s="101"/>
      <c r="M471" s="101"/>
      <c r="N471" s="106"/>
      <c r="O471" s="106"/>
      <c r="P471" s="102"/>
      <c r="Q471" s="17"/>
      <c r="R471" s="102"/>
      <c r="S471" s="101"/>
      <c r="T471" s="105"/>
      <c r="U471" s="105"/>
      <c r="V471" s="105"/>
      <c r="W471" s="105"/>
      <c r="X471" s="105"/>
      <c r="Y471" s="105"/>
      <c r="Z471" s="105"/>
    </row>
    <row r="472" ht="15.75" customHeight="1">
      <c r="A472" s="105"/>
      <c r="B472" s="105"/>
      <c r="C472" s="105"/>
      <c r="D472" s="105"/>
      <c r="E472" s="105"/>
      <c r="F472" s="106"/>
      <c r="G472" s="106"/>
      <c r="H472" s="17"/>
      <c r="I472" s="17"/>
      <c r="J472" s="102"/>
      <c r="K472" s="102"/>
      <c r="L472" s="101"/>
      <c r="M472" s="101"/>
      <c r="N472" s="106"/>
      <c r="O472" s="106"/>
      <c r="P472" s="102"/>
      <c r="Q472" s="17"/>
      <c r="R472" s="102"/>
      <c r="S472" s="101"/>
      <c r="T472" s="105"/>
      <c r="U472" s="105"/>
      <c r="V472" s="105"/>
      <c r="W472" s="105"/>
      <c r="X472" s="105"/>
      <c r="Y472" s="105"/>
      <c r="Z472" s="105"/>
    </row>
    <row r="473" ht="15.75" customHeight="1">
      <c r="A473" s="105"/>
      <c r="B473" s="105"/>
      <c r="C473" s="105"/>
      <c r="D473" s="105"/>
      <c r="E473" s="105"/>
      <c r="F473" s="106"/>
      <c r="G473" s="106"/>
      <c r="H473" s="17"/>
      <c r="I473" s="17"/>
      <c r="J473" s="102"/>
      <c r="K473" s="102"/>
      <c r="L473" s="101"/>
      <c r="M473" s="101"/>
      <c r="N473" s="106"/>
      <c r="O473" s="106"/>
      <c r="P473" s="102"/>
      <c r="Q473" s="17"/>
      <c r="R473" s="102"/>
      <c r="S473" s="101"/>
      <c r="T473" s="105"/>
      <c r="U473" s="105"/>
      <c r="V473" s="105"/>
      <c r="W473" s="105"/>
      <c r="X473" s="105"/>
      <c r="Y473" s="105"/>
      <c r="Z473" s="105"/>
    </row>
    <row r="474" ht="15.75" customHeight="1">
      <c r="A474" s="105"/>
      <c r="B474" s="105"/>
      <c r="C474" s="105"/>
      <c r="D474" s="105"/>
      <c r="E474" s="105"/>
      <c r="F474" s="106"/>
      <c r="G474" s="106"/>
      <c r="H474" s="17"/>
      <c r="I474" s="17"/>
      <c r="J474" s="102"/>
      <c r="K474" s="102"/>
      <c r="L474" s="101"/>
      <c r="M474" s="101"/>
      <c r="N474" s="106"/>
      <c r="O474" s="106"/>
      <c r="P474" s="102"/>
      <c r="Q474" s="17"/>
      <c r="R474" s="102"/>
      <c r="S474" s="101"/>
      <c r="T474" s="105"/>
      <c r="U474" s="105"/>
      <c r="V474" s="105"/>
      <c r="W474" s="105"/>
      <c r="X474" s="105"/>
      <c r="Y474" s="105"/>
      <c r="Z474" s="105"/>
    </row>
    <row r="475" ht="15.75" customHeight="1">
      <c r="A475" s="105"/>
      <c r="B475" s="105"/>
      <c r="C475" s="105"/>
      <c r="D475" s="105"/>
      <c r="E475" s="105"/>
      <c r="F475" s="106"/>
      <c r="G475" s="106"/>
      <c r="H475" s="17"/>
      <c r="I475" s="17"/>
      <c r="J475" s="102"/>
      <c r="K475" s="102"/>
      <c r="L475" s="101"/>
      <c r="M475" s="101"/>
      <c r="N475" s="106"/>
      <c r="O475" s="106"/>
      <c r="P475" s="102"/>
      <c r="Q475" s="17"/>
      <c r="R475" s="102"/>
      <c r="S475" s="101"/>
      <c r="T475" s="105"/>
      <c r="U475" s="105"/>
      <c r="V475" s="105"/>
      <c r="W475" s="105"/>
      <c r="X475" s="105"/>
      <c r="Y475" s="105"/>
      <c r="Z475" s="105"/>
    </row>
    <row r="476" ht="15.75" customHeight="1">
      <c r="A476" s="105"/>
      <c r="B476" s="105"/>
      <c r="C476" s="105"/>
      <c r="D476" s="105"/>
      <c r="E476" s="105"/>
      <c r="F476" s="106"/>
      <c r="G476" s="106"/>
      <c r="H476" s="17"/>
      <c r="I476" s="17"/>
      <c r="J476" s="102"/>
      <c r="K476" s="102"/>
      <c r="L476" s="101"/>
      <c r="M476" s="101"/>
      <c r="N476" s="106"/>
      <c r="O476" s="106"/>
      <c r="P476" s="102"/>
      <c r="Q476" s="17"/>
      <c r="R476" s="102"/>
      <c r="S476" s="101"/>
      <c r="T476" s="105"/>
      <c r="U476" s="105"/>
      <c r="V476" s="105"/>
      <c r="W476" s="105"/>
      <c r="X476" s="105"/>
      <c r="Y476" s="105"/>
      <c r="Z476" s="105"/>
    </row>
    <row r="477" ht="15.75" customHeight="1">
      <c r="A477" s="105"/>
      <c r="B477" s="105"/>
      <c r="C477" s="105"/>
      <c r="D477" s="105"/>
      <c r="E477" s="105"/>
      <c r="F477" s="106"/>
      <c r="G477" s="106"/>
      <c r="H477" s="17"/>
      <c r="I477" s="17"/>
      <c r="J477" s="102"/>
      <c r="K477" s="102"/>
      <c r="L477" s="101"/>
      <c r="M477" s="101"/>
      <c r="N477" s="106"/>
      <c r="O477" s="106"/>
      <c r="P477" s="102"/>
      <c r="Q477" s="17"/>
      <c r="R477" s="102"/>
      <c r="S477" s="101"/>
      <c r="T477" s="105"/>
      <c r="U477" s="105"/>
      <c r="V477" s="105"/>
      <c r="W477" s="105"/>
      <c r="X477" s="105"/>
      <c r="Y477" s="105"/>
      <c r="Z477" s="105"/>
    </row>
    <row r="478" ht="15.75" customHeight="1">
      <c r="A478" s="105"/>
      <c r="B478" s="105"/>
      <c r="C478" s="105"/>
      <c r="D478" s="105"/>
      <c r="E478" s="105"/>
      <c r="F478" s="106"/>
      <c r="G478" s="106"/>
      <c r="H478" s="17"/>
      <c r="I478" s="17"/>
      <c r="J478" s="102"/>
      <c r="K478" s="102"/>
      <c r="L478" s="101"/>
      <c r="M478" s="101"/>
      <c r="N478" s="106"/>
      <c r="O478" s="106"/>
      <c r="P478" s="102"/>
      <c r="Q478" s="17"/>
      <c r="R478" s="102"/>
      <c r="S478" s="101"/>
      <c r="T478" s="105"/>
      <c r="U478" s="105"/>
      <c r="V478" s="105"/>
      <c r="W478" s="105"/>
      <c r="X478" s="105"/>
      <c r="Y478" s="105"/>
      <c r="Z478" s="105"/>
    </row>
    <row r="479" ht="15.75" customHeight="1">
      <c r="A479" s="105"/>
      <c r="B479" s="105"/>
      <c r="C479" s="105"/>
      <c r="D479" s="105"/>
      <c r="E479" s="105"/>
      <c r="F479" s="106"/>
      <c r="G479" s="106"/>
      <c r="H479" s="17"/>
      <c r="I479" s="17"/>
      <c r="J479" s="102"/>
      <c r="K479" s="102"/>
      <c r="L479" s="101"/>
      <c r="M479" s="101"/>
      <c r="N479" s="106"/>
      <c r="O479" s="106"/>
      <c r="P479" s="102"/>
      <c r="Q479" s="17"/>
      <c r="R479" s="102"/>
      <c r="S479" s="101"/>
      <c r="T479" s="105"/>
      <c r="U479" s="105"/>
      <c r="V479" s="105"/>
      <c r="W479" s="105"/>
      <c r="X479" s="105"/>
      <c r="Y479" s="105"/>
      <c r="Z479" s="105"/>
    </row>
    <row r="480" ht="15.75" customHeight="1">
      <c r="A480" s="105"/>
      <c r="B480" s="105"/>
      <c r="C480" s="105"/>
      <c r="D480" s="105"/>
      <c r="E480" s="105"/>
      <c r="F480" s="106"/>
      <c r="G480" s="106"/>
      <c r="H480" s="17"/>
      <c r="I480" s="17"/>
      <c r="J480" s="102"/>
      <c r="K480" s="102"/>
      <c r="L480" s="101"/>
      <c r="M480" s="101"/>
      <c r="N480" s="106"/>
      <c r="O480" s="106"/>
      <c r="P480" s="102"/>
      <c r="Q480" s="17"/>
      <c r="R480" s="102"/>
      <c r="S480" s="101"/>
      <c r="T480" s="105"/>
      <c r="U480" s="105"/>
      <c r="V480" s="105"/>
      <c r="W480" s="105"/>
      <c r="X480" s="105"/>
      <c r="Y480" s="105"/>
      <c r="Z480" s="105"/>
    </row>
    <row r="481" ht="15.75" customHeight="1">
      <c r="A481" s="105"/>
      <c r="B481" s="105"/>
      <c r="C481" s="105"/>
      <c r="D481" s="105"/>
      <c r="E481" s="105"/>
      <c r="F481" s="106"/>
      <c r="G481" s="106"/>
      <c r="H481" s="17"/>
      <c r="I481" s="17"/>
      <c r="J481" s="102"/>
      <c r="K481" s="102"/>
      <c r="L481" s="101"/>
      <c r="M481" s="101"/>
      <c r="N481" s="106"/>
      <c r="O481" s="106"/>
      <c r="P481" s="102"/>
      <c r="Q481" s="17"/>
      <c r="R481" s="102"/>
      <c r="S481" s="101"/>
      <c r="T481" s="105"/>
      <c r="U481" s="105"/>
      <c r="V481" s="105"/>
      <c r="W481" s="105"/>
      <c r="X481" s="105"/>
      <c r="Y481" s="105"/>
      <c r="Z481" s="105"/>
    </row>
    <row r="482" ht="15.75" customHeight="1">
      <c r="A482" s="105"/>
      <c r="B482" s="105"/>
      <c r="C482" s="105"/>
      <c r="D482" s="105"/>
      <c r="E482" s="105"/>
      <c r="F482" s="106"/>
      <c r="G482" s="106"/>
      <c r="H482" s="17"/>
      <c r="I482" s="17"/>
      <c r="J482" s="102"/>
      <c r="K482" s="102"/>
      <c r="L482" s="101"/>
      <c r="M482" s="101"/>
      <c r="N482" s="106"/>
      <c r="O482" s="106"/>
      <c r="P482" s="102"/>
      <c r="Q482" s="17"/>
      <c r="R482" s="102"/>
      <c r="S482" s="101"/>
      <c r="T482" s="105"/>
      <c r="U482" s="105"/>
      <c r="V482" s="105"/>
      <c r="W482" s="105"/>
      <c r="X482" s="105"/>
      <c r="Y482" s="105"/>
      <c r="Z482" s="105"/>
    </row>
    <row r="483" ht="15.75" customHeight="1">
      <c r="A483" s="105"/>
      <c r="B483" s="105"/>
      <c r="C483" s="105"/>
      <c r="D483" s="105"/>
      <c r="E483" s="105"/>
      <c r="F483" s="106"/>
      <c r="G483" s="106"/>
      <c r="H483" s="17"/>
      <c r="I483" s="17"/>
      <c r="J483" s="102"/>
      <c r="K483" s="102"/>
      <c r="L483" s="101"/>
      <c r="M483" s="101"/>
      <c r="N483" s="106"/>
      <c r="O483" s="106"/>
      <c r="P483" s="102"/>
      <c r="Q483" s="17"/>
      <c r="R483" s="102"/>
      <c r="S483" s="101"/>
      <c r="T483" s="105"/>
      <c r="U483" s="105"/>
      <c r="V483" s="105"/>
      <c r="W483" s="105"/>
      <c r="X483" s="105"/>
      <c r="Y483" s="105"/>
      <c r="Z483" s="105"/>
    </row>
    <row r="484" ht="15.75" customHeight="1">
      <c r="A484" s="105"/>
      <c r="B484" s="105"/>
      <c r="C484" s="105"/>
      <c r="D484" s="105"/>
      <c r="E484" s="105"/>
      <c r="F484" s="106"/>
      <c r="G484" s="106"/>
      <c r="H484" s="17"/>
      <c r="I484" s="17"/>
      <c r="J484" s="102"/>
      <c r="K484" s="102"/>
      <c r="L484" s="101"/>
      <c r="M484" s="101"/>
      <c r="N484" s="106"/>
      <c r="O484" s="106"/>
      <c r="P484" s="102"/>
      <c r="Q484" s="17"/>
      <c r="R484" s="102"/>
      <c r="S484" s="101"/>
      <c r="T484" s="105"/>
      <c r="U484" s="105"/>
      <c r="V484" s="105"/>
      <c r="W484" s="105"/>
      <c r="X484" s="105"/>
      <c r="Y484" s="105"/>
      <c r="Z484" s="105"/>
    </row>
    <row r="485" ht="15.75" customHeight="1">
      <c r="A485" s="105"/>
      <c r="B485" s="105"/>
      <c r="C485" s="105"/>
      <c r="D485" s="105"/>
      <c r="E485" s="105"/>
      <c r="F485" s="106"/>
      <c r="G485" s="106"/>
      <c r="H485" s="17"/>
      <c r="I485" s="17"/>
      <c r="J485" s="102"/>
      <c r="K485" s="102"/>
      <c r="L485" s="101"/>
      <c r="M485" s="101"/>
      <c r="N485" s="106"/>
      <c r="O485" s="106"/>
      <c r="P485" s="102"/>
      <c r="Q485" s="17"/>
      <c r="R485" s="102"/>
      <c r="S485" s="101"/>
      <c r="T485" s="105"/>
      <c r="U485" s="105"/>
      <c r="V485" s="105"/>
      <c r="W485" s="105"/>
      <c r="X485" s="105"/>
      <c r="Y485" s="105"/>
      <c r="Z485" s="105"/>
    </row>
    <row r="486" ht="15.75" customHeight="1">
      <c r="A486" s="105"/>
      <c r="B486" s="105"/>
      <c r="C486" s="105"/>
      <c r="D486" s="105"/>
      <c r="E486" s="105"/>
      <c r="F486" s="106"/>
      <c r="G486" s="106"/>
      <c r="H486" s="17"/>
      <c r="I486" s="17"/>
      <c r="J486" s="102"/>
      <c r="K486" s="102"/>
      <c r="L486" s="101"/>
      <c r="M486" s="101"/>
      <c r="N486" s="106"/>
      <c r="O486" s="106"/>
      <c r="P486" s="102"/>
      <c r="Q486" s="17"/>
      <c r="R486" s="102"/>
      <c r="S486" s="101"/>
      <c r="T486" s="105"/>
      <c r="U486" s="105"/>
      <c r="V486" s="105"/>
      <c r="W486" s="105"/>
      <c r="X486" s="105"/>
      <c r="Y486" s="105"/>
      <c r="Z486" s="105"/>
    </row>
    <row r="487" ht="15.75" customHeight="1">
      <c r="A487" s="105"/>
      <c r="B487" s="105"/>
      <c r="C487" s="105"/>
      <c r="D487" s="105"/>
      <c r="E487" s="105"/>
      <c r="F487" s="106"/>
      <c r="G487" s="106"/>
      <c r="H487" s="17"/>
      <c r="I487" s="17"/>
      <c r="J487" s="102"/>
      <c r="K487" s="102"/>
      <c r="L487" s="101"/>
      <c r="M487" s="101"/>
      <c r="N487" s="106"/>
      <c r="O487" s="106"/>
      <c r="P487" s="102"/>
      <c r="Q487" s="17"/>
      <c r="R487" s="102"/>
      <c r="S487" s="101"/>
      <c r="T487" s="105"/>
      <c r="U487" s="105"/>
      <c r="V487" s="105"/>
      <c r="W487" s="105"/>
      <c r="X487" s="105"/>
      <c r="Y487" s="105"/>
      <c r="Z487" s="105"/>
    </row>
    <row r="488" ht="15.75" customHeight="1">
      <c r="A488" s="105"/>
      <c r="B488" s="105"/>
      <c r="C488" s="105"/>
      <c r="D488" s="105"/>
      <c r="E488" s="105"/>
      <c r="F488" s="106"/>
      <c r="G488" s="106"/>
      <c r="H488" s="17"/>
      <c r="I488" s="17"/>
      <c r="J488" s="102"/>
      <c r="K488" s="102"/>
      <c r="L488" s="101"/>
      <c r="M488" s="101"/>
      <c r="N488" s="106"/>
      <c r="O488" s="106"/>
      <c r="P488" s="102"/>
      <c r="Q488" s="17"/>
      <c r="R488" s="102"/>
      <c r="S488" s="101"/>
      <c r="T488" s="105"/>
      <c r="U488" s="105"/>
      <c r="V488" s="105"/>
      <c r="W488" s="105"/>
      <c r="X488" s="105"/>
      <c r="Y488" s="105"/>
      <c r="Z488" s="105"/>
    </row>
    <row r="489" ht="15.75" customHeight="1">
      <c r="A489" s="105"/>
      <c r="B489" s="105"/>
      <c r="C489" s="105"/>
      <c r="D489" s="105"/>
      <c r="E489" s="105"/>
      <c r="F489" s="106"/>
      <c r="G489" s="106"/>
      <c r="H489" s="17"/>
      <c r="I489" s="17"/>
      <c r="J489" s="102"/>
      <c r="K489" s="102"/>
      <c r="L489" s="101"/>
      <c r="M489" s="101"/>
      <c r="N489" s="106"/>
      <c r="O489" s="106"/>
      <c r="P489" s="102"/>
      <c r="Q489" s="17"/>
      <c r="R489" s="102"/>
      <c r="S489" s="101"/>
      <c r="T489" s="105"/>
      <c r="U489" s="105"/>
      <c r="V489" s="105"/>
      <c r="W489" s="105"/>
      <c r="X489" s="105"/>
      <c r="Y489" s="105"/>
      <c r="Z489" s="105"/>
    </row>
    <row r="490" ht="15.75" customHeight="1">
      <c r="A490" s="105"/>
      <c r="B490" s="105"/>
      <c r="C490" s="105"/>
      <c r="D490" s="105"/>
      <c r="E490" s="105"/>
      <c r="F490" s="106"/>
      <c r="G490" s="106"/>
      <c r="H490" s="17"/>
      <c r="I490" s="17"/>
      <c r="J490" s="102"/>
      <c r="K490" s="102"/>
      <c r="L490" s="101"/>
      <c r="M490" s="101"/>
      <c r="N490" s="106"/>
      <c r="O490" s="106"/>
      <c r="P490" s="102"/>
      <c r="Q490" s="17"/>
      <c r="R490" s="102"/>
      <c r="S490" s="101"/>
      <c r="T490" s="105"/>
      <c r="U490" s="105"/>
      <c r="V490" s="105"/>
      <c r="W490" s="105"/>
      <c r="X490" s="105"/>
      <c r="Y490" s="105"/>
      <c r="Z490" s="105"/>
    </row>
    <row r="491" ht="15.75" customHeight="1">
      <c r="A491" s="105"/>
      <c r="B491" s="105"/>
      <c r="C491" s="105"/>
      <c r="D491" s="105"/>
      <c r="E491" s="105"/>
      <c r="F491" s="106"/>
      <c r="G491" s="106"/>
      <c r="H491" s="17"/>
      <c r="I491" s="17"/>
      <c r="J491" s="102"/>
      <c r="K491" s="102"/>
      <c r="L491" s="101"/>
      <c r="M491" s="101"/>
      <c r="N491" s="106"/>
      <c r="O491" s="106"/>
      <c r="P491" s="102"/>
      <c r="Q491" s="17"/>
      <c r="R491" s="102"/>
      <c r="S491" s="101"/>
      <c r="T491" s="105"/>
      <c r="U491" s="105"/>
      <c r="V491" s="105"/>
      <c r="W491" s="105"/>
      <c r="X491" s="105"/>
      <c r="Y491" s="105"/>
      <c r="Z491" s="105"/>
    </row>
    <row r="492" ht="15.75" customHeight="1">
      <c r="A492" s="105"/>
      <c r="B492" s="105"/>
      <c r="C492" s="105"/>
      <c r="D492" s="105"/>
      <c r="E492" s="105"/>
      <c r="F492" s="106"/>
      <c r="G492" s="106"/>
      <c r="H492" s="17"/>
      <c r="I492" s="17"/>
      <c r="J492" s="102"/>
      <c r="K492" s="102"/>
      <c r="L492" s="101"/>
      <c r="M492" s="101"/>
      <c r="N492" s="106"/>
      <c r="O492" s="106"/>
      <c r="P492" s="102"/>
      <c r="Q492" s="17"/>
      <c r="R492" s="102"/>
      <c r="S492" s="101"/>
      <c r="T492" s="105"/>
      <c r="U492" s="105"/>
      <c r="V492" s="105"/>
      <c r="W492" s="105"/>
      <c r="X492" s="105"/>
      <c r="Y492" s="105"/>
      <c r="Z492" s="105"/>
    </row>
    <row r="493" ht="15.75" customHeight="1">
      <c r="A493" s="105"/>
      <c r="B493" s="105"/>
      <c r="C493" s="105"/>
      <c r="D493" s="105"/>
      <c r="E493" s="105"/>
      <c r="F493" s="106"/>
      <c r="G493" s="106"/>
      <c r="H493" s="17"/>
      <c r="I493" s="17"/>
      <c r="J493" s="102"/>
      <c r="K493" s="102"/>
      <c r="L493" s="101"/>
      <c r="M493" s="101"/>
      <c r="N493" s="106"/>
      <c r="O493" s="106"/>
      <c r="P493" s="102"/>
      <c r="Q493" s="17"/>
      <c r="R493" s="102"/>
      <c r="S493" s="101"/>
      <c r="T493" s="105"/>
      <c r="U493" s="105"/>
      <c r="V493" s="105"/>
      <c r="W493" s="105"/>
      <c r="X493" s="105"/>
      <c r="Y493" s="105"/>
      <c r="Z493" s="105"/>
    </row>
    <row r="494" ht="15.75" customHeight="1">
      <c r="A494" s="105"/>
      <c r="B494" s="105"/>
      <c r="C494" s="105"/>
      <c r="D494" s="105"/>
      <c r="E494" s="105"/>
      <c r="F494" s="106"/>
      <c r="G494" s="106"/>
      <c r="H494" s="17"/>
      <c r="I494" s="17"/>
      <c r="J494" s="102"/>
      <c r="K494" s="102"/>
      <c r="L494" s="101"/>
      <c r="M494" s="101"/>
      <c r="N494" s="106"/>
      <c r="O494" s="106"/>
      <c r="P494" s="102"/>
      <c r="Q494" s="17"/>
      <c r="R494" s="102"/>
      <c r="S494" s="101"/>
      <c r="T494" s="105"/>
      <c r="U494" s="105"/>
      <c r="V494" s="105"/>
      <c r="W494" s="105"/>
      <c r="X494" s="105"/>
      <c r="Y494" s="105"/>
      <c r="Z494" s="105"/>
    </row>
    <row r="495" ht="15.75" customHeight="1">
      <c r="A495" s="105"/>
      <c r="B495" s="105"/>
      <c r="C495" s="105"/>
      <c r="D495" s="105"/>
      <c r="E495" s="105"/>
      <c r="F495" s="106"/>
      <c r="G495" s="106"/>
      <c r="H495" s="17"/>
      <c r="I495" s="17"/>
      <c r="J495" s="102"/>
      <c r="K495" s="102"/>
      <c r="L495" s="101"/>
      <c r="M495" s="101"/>
      <c r="N495" s="106"/>
      <c r="O495" s="106"/>
      <c r="P495" s="102"/>
      <c r="Q495" s="17"/>
      <c r="R495" s="102"/>
      <c r="S495" s="101"/>
      <c r="T495" s="105"/>
      <c r="U495" s="105"/>
      <c r="V495" s="105"/>
      <c r="W495" s="105"/>
      <c r="X495" s="105"/>
      <c r="Y495" s="105"/>
      <c r="Z495" s="105"/>
    </row>
    <row r="496" ht="15.75" customHeight="1">
      <c r="A496" s="105"/>
      <c r="B496" s="105"/>
      <c r="C496" s="105"/>
      <c r="D496" s="105"/>
      <c r="E496" s="105"/>
      <c r="F496" s="106"/>
      <c r="G496" s="106"/>
      <c r="H496" s="17"/>
      <c r="I496" s="17"/>
      <c r="J496" s="102"/>
      <c r="K496" s="102"/>
      <c r="L496" s="101"/>
      <c r="M496" s="101"/>
      <c r="N496" s="106"/>
      <c r="O496" s="106"/>
      <c r="P496" s="102"/>
      <c r="Q496" s="17"/>
      <c r="R496" s="102"/>
      <c r="S496" s="101"/>
      <c r="T496" s="105"/>
      <c r="U496" s="105"/>
      <c r="V496" s="105"/>
      <c r="W496" s="105"/>
      <c r="X496" s="105"/>
      <c r="Y496" s="105"/>
      <c r="Z496" s="105"/>
    </row>
    <row r="497" ht="15.75" customHeight="1">
      <c r="A497" s="105"/>
      <c r="B497" s="105"/>
      <c r="C497" s="105"/>
      <c r="D497" s="105"/>
      <c r="E497" s="105"/>
      <c r="F497" s="106"/>
      <c r="G497" s="106"/>
      <c r="H497" s="17"/>
      <c r="I497" s="17"/>
      <c r="J497" s="102"/>
      <c r="K497" s="102"/>
      <c r="L497" s="101"/>
      <c r="M497" s="101"/>
      <c r="N497" s="106"/>
      <c r="O497" s="106"/>
      <c r="P497" s="102"/>
      <c r="Q497" s="17"/>
      <c r="R497" s="102"/>
      <c r="S497" s="101"/>
      <c r="T497" s="105"/>
      <c r="U497" s="105"/>
      <c r="V497" s="105"/>
      <c r="W497" s="105"/>
      <c r="X497" s="105"/>
      <c r="Y497" s="105"/>
      <c r="Z497" s="105"/>
    </row>
    <row r="498" ht="15.75" customHeight="1">
      <c r="A498" s="105"/>
      <c r="B498" s="105"/>
      <c r="C498" s="105"/>
      <c r="D498" s="105"/>
      <c r="E498" s="105"/>
      <c r="F498" s="106"/>
      <c r="G498" s="106"/>
      <c r="H498" s="17"/>
      <c r="I498" s="17"/>
      <c r="J498" s="102"/>
      <c r="K498" s="102"/>
      <c r="L498" s="101"/>
      <c r="M498" s="101"/>
      <c r="N498" s="106"/>
      <c r="O498" s="106"/>
      <c r="P498" s="102"/>
      <c r="Q498" s="17"/>
      <c r="R498" s="102"/>
      <c r="S498" s="101"/>
      <c r="T498" s="105"/>
      <c r="U498" s="105"/>
      <c r="V498" s="105"/>
      <c r="W498" s="105"/>
      <c r="X498" s="105"/>
      <c r="Y498" s="105"/>
      <c r="Z498" s="105"/>
    </row>
    <row r="499" ht="15.75" customHeight="1">
      <c r="A499" s="105"/>
      <c r="B499" s="105"/>
      <c r="C499" s="105"/>
      <c r="D499" s="105"/>
      <c r="E499" s="105"/>
      <c r="F499" s="106"/>
      <c r="G499" s="106"/>
      <c r="H499" s="17"/>
      <c r="I499" s="17"/>
      <c r="J499" s="102"/>
      <c r="K499" s="102"/>
      <c r="L499" s="101"/>
      <c r="M499" s="101"/>
      <c r="N499" s="106"/>
      <c r="O499" s="106"/>
      <c r="P499" s="102"/>
      <c r="Q499" s="17"/>
      <c r="R499" s="102"/>
      <c r="S499" s="101"/>
      <c r="T499" s="105"/>
      <c r="U499" s="105"/>
      <c r="V499" s="105"/>
      <c r="W499" s="105"/>
      <c r="X499" s="105"/>
      <c r="Y499" s="105"/>
      <c r="Z499" s="105"/>
    </row>
    <row r="500" ht="15.75" customHeight="1">
      <c r="A500" s="105"/>
      <c r="B500" s="105"/>
      <c r="C500" s="105"/>
      <c r="D500" s="105"/>
      <c r="E500" s="105"/>
      <c r="F500" s="106"/>
      <c r="G500" s="106"/>
      <c r="H500" s="17"/>
      <c r="I500" s="17"/>
      <c r="J500" s="102"/>
      <c r="K500" s="102"/>
      <c r="L500" s="101"/>
      <c r="M500" s="101"/>
      <c r="N500" s="106"/>
      <c r="O500" s="106"/>
      <c r="P500" s="102"/>
      <c r="Q500" s="17"/>
      <c r="R500" s="102"/>
      <c r="S500" s="101"/>
      <c r="T500" s="105"/>
      <c r="U500" s="105"/>
      <c r="V500" s="105"/>
      <c r="W500" s="105"/>
      <c r="X500" s="105"/>
      <c r="Y500" s="105"/>
      <c r="Z500" s="105"/>
    </row>
    <row r="501" ht="15.75" customHeight="1">
      <c r="A501" s="105"/>
      <c r="B501" s="105"/>
      <c r="C501" s="105"/>
      <c r="D501" s="105"/>
      <c r="E501" s="105"/>
      <c r="F501" s="106"/>
      <c r="G501" s="106"/>
      <c r="H501" s="17"/>
      <c r="I501" s="17"/>
      <c r="J501" s="102"/>
      <c r="K501" s="102"/>
      <c r="L501" s="101"/>
      <c r="M501" s="101"/>
      <c r="N501" s="106"/>
      <c r="O501" s="106"/>
      <c r="P501" s="102"/>
      <c r="Q501" s="17"/>
      <c r="R501" s="102"/>
      <c r="S501" s="101"/>
      <c r="T501" s="105"/>
      <c r="U501" s="105"/>
      <c r="V501" s="105"/>
      <c r="W501" s="105"/>
      <c r="X501" s="105"/>
      <c r="Y501" s="105"/>
      <c r="Z501" s="105"/>
    </row>
    <row r="502" ht="15.75" customHeight="1">
      <c r="A502" s="105"/>
      <c r="B502" s="105"/>
      <c r="C502" s="105"/>
      <c r="D502" s="105"/>
      <c r="E502" s="105"/>
      <c r="F502" s="106"/>
      <c r="G502" s="106"/>
      <c r="H502" s="17"/>
      <c r="I502" s="17"/>
      <c r="J502" s="102"/>
      <c r="K502" s="102"/>
      <c r="L502" s="101"/>
      <c r="M502" s="101"/>
      <c r="N502" s="106"/>
      <c r="O502" s="106"/>
      <c r="P502" s="102"/>
      <c r="Q502" s="17"/>
      <c r="R502" s="102"/>
      <c r="S502" s="101"/>
      <c r="T502" s="105"/>
      <c r="U502" s="105"/>
      <c r="V502" s="105"/>
      <c r="W502" s="105"/>
      <c r="X502" s="105"/>
      <c r="Y502" s="105"/>
      <c r="Z502" s="105"/>
    </row>
    <row r="503" ht="15.75" customHeight="1">
      <c r="A503" s="105"/>
      <c r="B503" s="105"/>
      <c r="C503" s="105"/>
      <c r="D503" s="105"/>
      <c r="E503" s="105"/>
      <c r="F503" s="106"/>
      <c r="G503" s="106"/>
      <c r="H503" s="17"/>
      <c r="I503" s="17"/>
      <c r="J503" s="102"/>
      <c r="K503" s="102"/>
      <c r="L503" s="101"/>
      <c r="M503" s="101"/>
      <c r="N503" s="106"/>
      <c r="O503" s="106"/>
      <c r="P503" s="102"/>
      <c r="Q503" s="17"/>
      <c r="R503" s="102"/>
      <c r="S503" s="101"/>
      <c r="T503" s="105"/>
      <c r="U503" s="105"/>
      <c r="V503" s="105"/>
      <c r="W503" s="105"/>
      <c r="X503" s="105"/>
      <c r="Y503" s="105"/>
      <c r="Z503" s="105"/>
    </row>
    <row r="504" ht="15.75" customHeight="1">
      <c r="A504" s="105"/>
      <c r="B504" s="105"/>
      <c r="C504" s="105"/>
      <c r="D504" s="105"/>
      <c r="E504" s="105"/>
      <c r="F504" s="106"/>
      <c r="G504" s="106"/>
      <c r="H504" s="17"/>
      <c r="I504" s="17"/>
      <c r="J504" s="102"/>
      <c r="K504" s="102"/>
      <c r="L504" s="101"/>
      <c r="M504" s="101"/>
      <c r="N504" s="106"/>
      <c r="O504" s="106"/>
      <c r="P504" s="102"/>
      <c r="Q504" s="17"/>
      <c r="R504" s="102"/>
      <c r="S504" s="101"/>
      <c r="T504" s="105"/>
      <c r="U504" s="105"/>
      <c r="V504" s="105"/>
      <c r="W504" s="105"/>
      <c r="X504" s="105"/>
      <c r="Y504" s="105"/>
      <c r="Z504" s="105"/>
    </row>
    <row r="505" ht="15.75" customHeight="1">
      <c r="A505" s="105"/>
      <c r="B505" s="105"/>
      <c r="C505" s="105"/>
      <c r="D505" s="105"/>
      <c r="E505" s="105"/>
      <c r="F505" s="106"/>
      <c r="G505" s="106"/>
      <c r="H505" s="17"/>
      <c r="I505" s="17"/>
      <c r="J505" s="102"/>
      <c r="K505" s="102"/>
      <c r="L505" s="101"/>
      <c r="M505" s="101"/>
      <c r="N505" s="106"/>
      <c r="O505" s="106"/>
      <c r="P505" s="102"/>
      <c r="Q505" s="17"/>
      <c r="R505" s="102"/>
      <c r="S505" s="101"/>
      <c r="T505" s="105"/>
      <c r="U505" s="105"/>
      <c r="V505" s="105"/>
      <c r="W505" s="105"/>
      <c r="X505" s="105"/>
      <c r="Y505" s="105"/>
      <c r="Z505" s="105"/>
    </row>
    <row r="506" ht="15.75" customHeight="1">
      <c r="A506" s="105"/>
      <c r="B506" s="105"/>
      <c r="C506" s="105"/>
      <c r="D506" s="105"/>
      <c r="E506" s="105"/>
      <c r="F506" s="106"/>
      <c r="G506" s="106"/>
      <c r="H506" s="17"/>
      <c r="I506" s="17"/>
      <c r="J506" s="102"/>
      <c r="K506" s="102"/>
      <c r="L506" s="101"/>
      <c r="M506" s="101"/>
      <c r="N506" s="106"/>
      <c r="O506" s="106"/>
      <c r="P506" s="102"/>
      <c r="Q506" s="17"/>
      <c r="R506" s="102"/>
      <c r="S506" s="101"/>
      <c r="T506" s="105"/>
      <c r="U506" s="105"/>
      <c r="V506" s="105"/>
      <c r="W506" s="105"/>
      <c r="X506" s="105"/>
      <c r="Y506" s="105"/>
      <c r="Z506" s="105"/>
    </row>
    <row r="507" ht="15.75" customHeight="1">
      <c r="A507" s="105"/>
      <c r="B507" s="105"/>
      <c r="C507" s="105"/>
      <c r="D507" s="105"/>
      <c r="E507" s="105"/>
      <c r="F507" s="106"/>
      <c r="G507" s="106"/>
      <c r="H507" s="17"/>
      <c r="I507" s="17"/>
      <c r="J507" s="102"/>
      <c r="K507" s="102"/>
      <c r="L507" s="101"/>
      <c r="M507" s="101"/>
      <c r="N507" s="106"/>
      <c r="O507" s="106"/>
      <c r="P507" s="102"/>
      <c r="Q507" s="17"/>
      <c r="R507" s="102"/>
      <c r="S507" s="101"/>
      <c r="T507" s="105"/>
      <c r="U507" s="105"/>
      <c r="V507" s="105"/>
      <c r="W507" s="105"/>
      <c r="X507" s="105"/>
      <c r="Y507" s="105"/>
      <c r="Z507" s="105"/>
    </row>
    <row r="508" ht="15.75" customHeight="1">
      <c r="A508" s="105"/>
      <c r="B508" s="105"/>
      <c r="C508" s="105"/>
      <c r="D508" s="105"/>
      <c r="E508" s="105"/>
      <c r="F508" s="106"/>
      <c r="G508" s="106"/>
      <c r="H508" s="17"/>
      <c r="I508" s="17"/>
      <c r="J508" s="102"/>
      <c r="K508" s="102"/>
      <c r="L508" s="101"/>
      <c r="M508" s="101"/>
      <c r="N508" s="106"/>
      <c r="O508" s="106"/>
      <c r="P508" s="102"/>
      <c r="Q508" s="17"/>
      <c r="R508" s="102"/>
      <c r="S508" s="101"/>
      <c r="T508" s="105"/>
      <c r="U508" s="105"/>
      <c r="V508" s="105"/>
      <c r="W508" s="105"/>
      <c r="X508" s="105"/>
      <c r="Y508" s="105"/>
      <c r="Z508" s="105"/>
    </row>
    <row r="509" ht="15.75" customHeight="1">
      <c r="A509" s="105"/>
      <c r="B509" s="105"/>
      <c r="C509" s="105"/>
      <c r="D509" s="105"/>
      <c r="E509" s="105"/>
      <c r="F509" s="106"/>
      <c r="G509" s="106"/>
      <c r="H509" s="17"/>
      <c r="I509" s="17"/>
      <c r="J509" s="102"/>
      <c r="K509" s="102"/>
      <c r="L509" s="101"/>
      <c r="M509" s="101"/>
      <c r="N509" s="106"/>
      <c r="O509" s="106"/>
      <c r="P509" s="102"/>
      <c r="Q509" s="17"/>
      <c r="R509" s="102"/>
      <c r="S509" s="101"/>
      <c r="T509" s="105"/>
      <c r="U509" s="105"/>
      <c r="V509" s="105"/>
      <c r="W509" s="105"/>
      <c r="X509" s="105"/>
      <c r="Y509" s="105"/>
      <c r="Z509" s="105"/>
    </row>
    <row r="510" ht="15.75" customHeight="1">
      <c r="A510" s="105"/>
      <c r="B510" s="105"/>
      <c r="C510" s="105"/>
      <c r="D510" s="105"/>
      <c r="E510" s="105"/>
      <c r="F510" s="106"/>
      <c r="G510" s="106"/>
      <c r="H510" s="17"/>
      <c r="I510" s="17"/>
      <c r="J510" s="102"/>
      <c r="K510" s="102"/>
      <c r="L510" s="101"/>
      <c r="M510" s="101"/>
      <c r="N510" s="106"/>
      <c r="O510" s="106"/>
      <c r="P510" s="102"/>
      <c r="Q510" s="17"/>
      <c r="R510" s="102"/>
      <c r="S510" s="101"/>
      <c r="T510" s="105"/>
      <c r="U510" s="105"/>
      <c r="V510" s="105"/>
      <c r="W510" s="105"/>
      <c r="X510" s="105"/>
      <c r="Y510" s="105"/>
      <c r="Z510" s="105"/>
    </row>
    <row r="511" ht="15.75" customHeight="1">
      <c r="A511" s="105"/>
      <c r="B511" s="105"/>
      <c r="C511" s="105"/>
      <c r="D511" s="105"/>
      <c r="E511" s="105"/>
      <c r="F511" s="106"/>
      <c r="G511" s="106"/>
      <c r="H511" s="17"/>
      <c r="I511" s="17"/>
      <c r="J511" s="102"/>
      <c r="K511" s="102"/>
      <c r="L511" s="101"/>
      <c r="M511" s="101"/>
      <c r="N511" s="106"/>
      <c r="O511" s="106"/>
      <c r="P511" s="102"/>
      <c r="Q511" s="17"/>
      <c r="R511" s="102"/>
      <c r="S511" s="101"/>
      <c r="T511" s="105"/>
      <c r="U511" s="105"/>
      <c r="V511" s="105"/>
      <c r="W511" s="105"/>
      <c r="X511" s="105"/>
      <c r="Y511" s="105"/>
      <c r="Z511" s="105"/>
    </row>
    <row r="512" ht="15.75" customHeight="1">
      <c r="A512" s="105"/>
      <c r="B512" s="105"/>
      <c r="C512" s="105"/>
      <c r="D512" s="105"/>
      <c r="E512" s="105"/>
      <c r="F512" s="106"/>
      <c r="G512" s="106"/>
      <c r="H512" s="17"/>
      <c r="I512" s="17"/>
      <c r="J512" s="102"/>
      <c r="K512" s="102"/>
      <c r="L512" s="101"/>
      <c r="M512" s="101"/>
      <c r="N512" s="106"/>
      <c r="O512" s="106"/>
      <c r="P512" s="102"/>
      <c r="Q512" s="17"/>
      <c r="R512" s="102"/>
      <c r="S512" s="101"/>
      <c r="T512" s="105"/>
      <c r="U512" s="105"/>
      <c r="V512" s="105"/>
      <c r="W512" s="105"/>
      <c r="X512" s="105"/>
      <c r="Y512" s="105"/>
      <c r="Z512" s="105"/>
    </row>
    <row r="513" ht="15.75" customHeight="1">
      <c r="A513" s="105"/>
      <c r="B513" s="105"/>
      <c r="C513" s="105"/>
      <c r="D513" s="105"/>
      <c r="E513" s="105"/>
      <c r="F513" s="106"/>
      <c r="G513" s="106"/>
      <c r="H513" s="17"/>
      <c r="I513" s="17"/>
      <c r="J513" s="102"/>
      <c r="K513" s="102"/>
      <c r="L513" s="101"/>
      <c r="M513" s="101"/>
      <c r="N513" s="106"/>
      <c r="O513" s="106"/>
      <c r="P513" s="102"/>
      <c r="Q513" s="17"/>
      <c r="R513" s="102"/>
      <c r="S513" s="101"/>
      <c r="T513" s="105"/>
      <c r="U513" s="105"/>
      <c r="V513" s="105"/>
      <c r="W513" s="105"/>
      <c r="X513" s="105"/>
      <c r="Y513" s="105"/>
      <c r="Z513" s="105"/>
    </row>
    <row r="514" ht="15.75" customHeight="1">
      <c r="A514" s="105"/>
      <c r="B514" s="105"/>
      <c r="C514" s="105"/>
      <c r="D514" s="105"/>
      <c r="E514" s="105"/>
      <c r="F514" s="106"/>
      <c r="G514" s="106"/>
      <c r="H514" s="17"/>
      <c r="I514" s="17"/>
      <c r="J514" s="102"/>
      <c r="K514" s="102"/>
      <c r="L514" s="101"/>
      <c r="M514" s="101"/>
      <c r="N514" s="106"/>
      <c r="O514" s="106"/>
      <c r="P514" s="102"/>
      <c r="Q514" s="17"/>
      <c r="R514" s="102"/>
      <c r="S514" s="101"/>
      <c r="T514" s="105"/>
      <c r="U514" s="105"/>
      <c r="V514" s="105"/>
      <c r="W514" s="105"/>
      <c r="X514" s="105"/>
      <c r="Y514" s="105"/>
      <c r="Z514" s="105"/>
    </row>
    <row r="515" ht="15.75" customHeight="1">
      <c r="A515" s="105"/>
      <c r="B515" s="105"/>
      <c r="C515" s="105"/>
      <c r="D515" s="105"/>
      <c r="E515" s="105"/>
      <c r="F515" s="106"/>
      <c r="G515" s="106"/>
      <c r="H515" s="17"/>
      <c r="I515" s="17"/>
      <c r="J515" s="102"/>
      <c r="K515" s="102"/>
      <c r="L515" s="101"/>
      <c r="M515" s="101"/>
      <c r="N515" s="106"/>
      <c r="O515" s="106"/>
      <c r="P515" s="102"/>
      <c r="Q515" s="17"/>
      <c r="R515" s="102"/>
      <c r="S515" s="101"/>
      <c r="T515" s="105"/>
      <c r="U515" s="105"/>
      <c r="V515" s="105"/>
      <c r="W515" s="105"/>
      <c r="X515" s="105"/>
      <c r="Y515" s="105"/>
      <c r="Z515" s="105"/>
    </row>
    <row r="516" ht="15.75" customHeight="1">
      <c r="A516" s="105"/>
      <c r="B516" s="105"/>
      <c r="C516" s="105"/>
      <c r="D516" s="105"/>
      <c r="E516" s="105"/>
      <c r="F516" s="106"/>
      <c r="G516" s="106"/>
      <c r="H516" s="17"/>
      <c r="I516" s="17"/>
      <c r="J516" s="102"/>
      <c r="K516" s="102"/>
      <c r="L516" s="101"/>
      <c r="M516" s="101"/>
      <c r="N516" s="106"/>
      <c r="O516" s="106"/>
      <c r="P516" s="102"/>
      <c r="Q516" s="17"/>
      <c r="R516" s="102"/>
      <c r="S516" s="101"/>
      <c r="T516" s="105"/>
      <c r="U516" s="105"/>
      <c r="V516" s="105"/>
      <c r="W516" s="105"/>
      <c r="X516" s="105"/>
      <c r="Y516" s="105"/>
      <c r="Z516" s="105"/>
    </row>
    <row r="517" ht="15.75" customHeight="1">
      <c r="A517" s="105"/>
      <c r="B517" s="105"/>
      <c r="C517" s="105"/>
      <c r="D517" s="105"/>
      <c r="E517" s="105"/>
      <c r="F517" s="106"/>
      <c r="G517" s="106"/>
      <c r="H517" s="17"/>
      <c r="I517" s="17"/>
      <c r="J517" s="102"/>
      <c r="K517" s="102"/>
      <c r="L517" s="101"/>
      <c r="M517" s="101"/>
      <c r="N517" s="106"/>
      <c r="O517" s="106"/>
      <c r="P517" s="102"/>
      <c r="Q517" s="17"/>
      <c r="R517" s="102"/>
      <c r="S517" s="101"/>
      <c r="T517" s="105"/>
      <c r="U517" s="105"/>
      <c r="V517" s="105"/>
      <c r="W517" s="105"/>
      <c r="X517" s="105"/>
      <c r="Y517" s="105"/>
      <c r="Z517" s="105"/>
    </row>
    <row r="518" ht="15.75" customHeight="1">
      <c r="A518" s="105"/>
      <c r="B518" s="105"/>
      <c r="C518" s="105"/>
      <c r="D518" s="105"/>
      <c r="E518" s="105"/>
      <c r="F518" s="106"/>
      <c r="G518" s="106"/>
      <c r="H518" s="17"/>
      <c r="I518" s="17"/>
      <c r="J518" s="102"/>
      <c r="K518" s="102"/>
      <c r="L518" s="101"/>
      <c r="M518" s="101"/>
      <c r="N518" s="106"/>
      <c r="O518" s="106"/>
      <c r="P518" s="102"/>
      <c r="Q518" s="17"/>
      <c r="R518" s="102"/>
      <c r="S518" s="101"/>
      <c r="T518" s="105"/>
      <c r="U518" s="105"/>
      <c r="V518" s="105"/>
      <c r="W518" s="105"/>
      <c r="X518" s="105"/>
      <c r="Y518" s="105"/>
      <c r="Z518" s="105"/>
    </row>
    <row r="519" ht="15.75" customHeight="1">
      <c r="A519" s="105"/>
      <c r="B519" s="105"/>
      <c r="C519" s="105"/>
      <c r="D519" s="105"/>
      <c r="E519" s="105"/>
      <c r="F519" s="106"/>
      <c r="G519" s="106"/>
      <c r="H519" s="17"/>
      <c r="I519" s="17"/>
      <c r="J519" s="102"/>
      <c r="K519" s="102"/>
      <c r="L519" s="101"/>
      <c r="M519" s="101"/>
      <c r="N519" s="106"/>
      <c r="O519" s="106"/>
      <c r="P519" s="102"/>
      <c r="Q519" s="17"/>
      <c r="R519" s="102"/>
      <c r="S519" s="101"/>
      <c r="T519" s="105"/>
      <c r="U519" s="105"/>
      <c r="V519" s="105"/>
      <c r="W519" s="105"/>
      <c r="X519" s="105"/>
      <c r="Y519" s="105"/>
      <c r="Z519" s="105"/>
    </row>
    <row r="520" ht="15.75" customHeight="1">
      <c r="A520" s="105"/>
      <c r="B520" s="105"/>
      <c r="C520" s="105"/>
      <c r="D520" s="105"/>
      <c r="E520" s="105"/>
      <c r="F520" s="106"/>
      <c r="G520" s="106"/>
      <c r="H520" s="17"/>
      <c r="I520" s="17"/>
      <c r="J520" s="102"/>
      <c r="K520" s="102"/>
      <c r="L520" s="101"/>
      <c r="M520" s="101"/>
      <c r="N520" s="106"/>
      <c r="O520" s="106"/>
      <c r="P520" s="102"/>
      <c r="Q520" s="17"/>
      <c r="R520" s="102"/>
      <c r="S520" s="101"/>
      <c r="T520" s="105"/>
      <c r="U520" s="105"/>
      <c r="V520" s="105"/>
      <c r="W520" s="105"/>
      <c r="X520" s="105"/>
      <c r="Y520" s="105"/>
      <c r="Z520" s="105"/>
    </row>
    <row r="521" ht="15.75" customHeight="1">
      <c r="A521" s="105"/>
      <c r="B521" s="105"/>
      <c r="C521" s="105"/>
      <c r="D521" s="105"/>
      <c r="E521" s="105"/>
      <c r="F521" s="106"/>
      <c r="G521" s="106"/>
      <c r="H521" s="17"/>
      <c r="I521" s="17"/>
      <c r="J521" s="102"/>
      <c r="K521" s="102"/>
      <c r="L521" s="101"/>
      <c r="M521" s="101"/>
      <c r="N521" s="106"/>
      <c r="O521" s="106"/>
      <c r="P521" s="102"/>
      <c r="Q521" s="17"/>
      <c r="R521" s="102"/>
      <c r="S521" s="101"/>
      <c r="T521" s="105"/>
      <c r="U521" s="105"/>
      <c r="V521" s="105"/>
      <c r="W521" s="105"/>
      <c r="X521" s="105"/>
      <c r="Y521" s="105"/>
      <c r="Z521" s="105"/>
    </row>
    <row r="522" ht="15.75" customHeight="1">
      <c r="A522" s="105"/>
      <c r="B522" s="105"/>
      <c r="C522" s="105"/>
      <c r="D522" s="105"/>
      <c r="E522" s="105"/>
      <c r="F522" s="106"/>
      <c r="G522" s="106"/>
      <c r="H522" s="17"/>
      <c r="I522" s="17"/>
      <c r="J522" s="102"/>
      <c r="K522" s="102"/>
      <c r="L522" s="101"/>
      <c r="M522" s="101"/>
      <c r="N522" s="106"/>
      <c r="O522" s="106"/>
      <c r="P522" s="102"/>
      <c r="Q522" s="17"/>
      <c r="R522" s="102"/>
      <c r="S522" s="101"/>
      <c r="T522" s="105"/>
      <c r="U522" s="105"/>
      <c r="V522" s="105"/>
      <c r="W522" s="105"/>
      <c r="X522" s="105"/>
      <c r="Y522" s="105"/>
      <c r="Z522" s="105"/>
    </row>
    <row r="523" ht="15.75" customHeight="1">
      <c r="A523" s="105"/>
      <c r="B523" s="105"/>
      <c r="C523" s="105"/>
      <c r="D523" s="105"/>
      <c r="E523" s="105"/>
      <c r="F523" s="106"/>
      <c r="G523" s="106"/>
      <c r="H523" s="17"/>
      <c r="I523" s="17"/>
      <c r="J523" s="102"/>
      <c r="K523" s="102"/>
      <c r="L523" s="101"/>
      <c r="M523" s="101"/>
      <c r="N523" s="106"/>
      <c r="O523" s="106"/>
      <c r="P523" s="102"/>
      <c r="Q523" s="17"/>
      <c r="R523" s="102"/>
      <c r="S523" s="101"/>
      <c r="T523" s="105"/>
      <c r="U523" s="105"/>
      <c r="V523" s="105"/>
      <c r="W523" s="105"/>
      <c r="X523" s="105"/>
      <c r="Y523" s="105"/>
      <c r="Z523" s="105"/>
    </row>
    <row r="524" ht="15.75" customHeight="1">
      <c r="A524" s="105"/>
      <c r="B524" s="105"/>
      <c r="C524" s="105"/>
      <c r="D524" s="105"/>
      <c r="E524" s="105"/>
      <c r="F524" s="106"/>
      <c r="G524" s="106"/>
      <c r="H524" s="17"/>
      <c r="I524" s="17"/>
      <c r="J524" s="102"/>
      <c r="K524" s="102"/>
      <c r="L524" s="101"/>
      <c r="M524" s="101"/>
      <c r="N524" s="106"/>
      <c r="O524" s="106"/>
      <c r="P524" s="102"/>
      <c r="Q524" s="17"/>
      <c r="R524" s="102"/>
      <c r="S524" s="101"/>
      <c r="T524" s="105"/>
      <c r="U524" s="105"/>
      <c r="V524" s="105"/>
      <c r="W524" s="105"/>
      <c r="X524" s="105"/>
      <c r="Y524" s="105"/>
      <c r="Z524" s="105"/>
    </row>
    <row r="525" ht="15.75" customHeight="1">
      <c r="A525" s="105"/>
      <c r="B525" s="105"/>
      <c r="C525" s="105"/>
      <c r="D525" s="105"/>
      <c r="E525" s="105"/>
      <c r="F525" s="106"/>
      <c r="G525" s="106"/>
      <c r="H525" s="17"/>
      <c r="I525" s="17"/>
      <c r="J525" s="102"/>
      <c r="K525" s="102"/>
      <c r="L525" s="101"/>
      <c r="M525" s="101"/>
      <c r="N525" s="106"/>
      <c r="O525" s="106"/>
      <c r="P525" s="102"/>
      <c r="Q525" s="17"/>
      <c r="R525" s="102"/>
      <c r="S525" s="101"/>
      <c r="T525" s="105"/>
      <c r="U525" s="105"/>
      <c r="V525" s="105"/>
      <c r="W525" s="105"/>
      <c r="X525" s="105"/>
      <c r="Y525" s="105"/>
      <c r="Z525" s="105"/>
    </row>
    <row r="526" ht="15.75" customHeight="1">
      <c r="A526" s="105"/>
      <c r="B526" s="105"/>
      <c r="C526" s="105"/>
      <c r="D526" s="105"/>
      <c r="E526" s="105"/>
      <c r="F526" s="106"/>
      <c r="G526" s="106"/>
      <c r="H526" s="17"/>
      <c r="I526" s="17"/>
      <c r="J526" s="102"/>
      <c r="K526" s="102"/>
      <c r="L526" s="101"/>
      <c r="M526" s="101"/>
      <c r="N526" s="106"/>
      <c r="O526" s="106"/>
      <c r="P526" s="102"/>
      <c r="Q526" s="17"/>
      <c r="R526" s="102"/>
      <c r="S526" s="101"/>
      <c r="T526" s="105"/>
      <c r="U526" s="105"/>
      <c r="V526" s="105"/>
      <c r="W526" s="105"/>
      <c r="X526" s="105"/>
      <c r="Y526" s="105"/>
      <c r="Z526" s="105"/>
    </row>
    <row r="527" ht="15.75" customHeight="1">
      <c r="A527" s="105"/>
      <c r="B527" s="105"/>
      <c r="C527" s="105"/>
      <c r="D527" s="105"/>
      <c r="E527" s="105"/>
      <c r="F527" s="106"/>
      <c r="G527" s="106"/>
      <c r="H527" s="17"/>
      <c r="I527" s="17"/>
      <c r="J527" s="102"/>
      <c r="K527" s="102"/>
      <c r="L527" s="101"/>
      <c r="M527" s="101"/>
      <c r="N527" s="106"/>
      <c r="O527" s="106"/>
      <c r="P527" s="102"/>
      <c r="Q527" s="17"/>
      <c r="R527" s="102"/>
      <c r="S527" s="101"/>
      <c r="T527" s="105"/>
      <c r="U527" s="105"/>
      <c r="V527" s="105"/>
      <c r="W527" s="105"/>
      <c r="X527" s="105"/>
      <c r="Y527" s="105"/>
      <c r="Z527" s="105"/>
    </row>
    <row r="528" ht="15.75" customHeight="1">
      <c r="A528" s="105"/>
      <c r="B528" s="105"/>
      <c r="C528" s="105"/>
      <c r="D528" s="105"/>
      <c r="E528" s="105"/>
      <c r="F528" s="106"/>
      <c r="G528" s="106"/>
      <c r="H528" s="17"/>
      <c r="I528" s="17"/>
      <c r="J528" s="102"/>
      <c r="K528" s="102"/>
      <c r="L528" s="101"/>
      <c r="M528" s="101"/>
      <c r="N528" s="106"/>
      <c r="O528" s="106"/>
      <c r="P528" s="102"/>
      <c r="Q528" s="17"/>
      <c r="R528" s="102"/>
      <c r="S528" s="101"/>
      <c r="T528" s="105"/>
      <c r="U528" s="105"/>
      <c r="V528" s="105"/>
      <c r="W528" s="105"/>
      <c r="X528" s="105"/>
      <c r="Y528" s="105"/>
      <c r="Z528" s="105"/>
    </row>
    <row r="529" ht="15.75" customHeight="1">
      <c r="A529" s="105"/>
      <c r="B529" s="105"/>
      <c r="C529" s="105"/>
      <c r="D529" s="105"/>
      <c r="E529" s="105"/>
      <c r="F529" s="106"/>
      <c r="G529" s="106"/>
      <c r="H529" s="17"/>
      <c r="I529" s="17"/>
      <c r="J529" s="102"/>
      <c r="K529" s="102"/>
      <c r="L529" s="101"/>
      <c r="M529" s="101"/>
      <c r="N529" s="106"/>
      <c r="O529" s="106"/>
      <c r="P529" s="102"/>
      <c r="Q529" s="17"/>
      <c r="R529" s="102"/>
      <c r="S529" s="101"/>
      <c r="T529" s="105"/>
      <c r="U529" s="105"/>
      <c r="V529" s="105"/>
      <c r="W529" s="105"/>
      <c r="X529" s="105"/>
      <c r="Y529" s="105"/>
      <c r="Z529" s="105"/>
    </row>
    <row r="530" ht="15.75" customHeight="1">
      <c r="A530" s="105"/>
      <c r="B530" s="105"/>
      <c r="C530" s="105"/>
      <c r="D530" s="105"/>
      <c r="E530" s="105"/>
      <c r="F530" s="106"/>
      <c r="G530" s="106"/>
      <c r="H530" s="17"/>
      <c r="I530" s="17"/>
      <c r="J530" s="102"/>
      <c r="K530" s="102"/>
      <c r="L530" s="101"/>
      <c r="M530" s="101"/>
      <c r="N530" s="106"/>
      <c r="O530" s="106"/>
      <c r="P530" s="102"/>
      <c r="Q530" s="17"/>
      <c r="R530" s="102"/>
      <c r="S530" s="101"/>
      <c r="T530" s="105"/>
      <c r="U530" s="105"/>
      <c r="V530" s="105"/>
      <c r="W530" s="105"/>
      <c r="X530" s="105"/>
      <c r="Y530" s="105"/>
      <c r="Z530" s="105"/>
    </row>
    <row r="531" ht="15.75" customHeight="1">
      <c r="A531" s="105"/>
      <c r="B531" s="105"/>
      <c r="C531" s="105"/>
      <c r="D531" s="105"/>
      <c r="E531" s="105"/>
      <c r="F531" s="106"/>
      <c r="G531" s="106"/>
      <c r="H531" s="17"/>
      <c r="I531" s="17"/>
      <c r="J531" s="102"/>
      <c r="K531" s="102"/>
      <c r="L531" s="101"/>
      <c r="M531" s="101"/>
      <c r="N531" s="106"/>
      <c r="O531" s="106"/>
      <c r="P531" s="102"/>
      <c r="Q531" s="17"/>
      <c r="R531" s="102"/>
      <c r="S531" s="101"/>
      <c r="T531" s="105"/>
      <c r="U531" s="105"/>
      <c r="V531" s="105"/>
      <c r="W531" s="105"/>
      <c r="X531" s="105"/>
      <c r="Y531" s="105"/>
      <c r="Z531" s="105"/>
    </row>
    <row r="532" ht="15.75" customHeight="1">
      <c r="A532" s="105"/>
      <c r="B532" s="105"/>
      <c r="C532" s="105"/>
      <c r="D532" s="105"/>
      <c r="E532" s="105"/>
      <c r="F532" s="106"/>
      <c r="G532" s="106"/>
      <c r="H532" s="17"/>
      <c r="I532" s="17"/>
      <c r="J532" s="102"/>
      <c r="K532" s="102"/>
      <c r="L532" s="101"/>
      <c r="M532" s="101"/>
      <c r="N532" s="106"/>
      <c r="O532" s="106"/>
      <c r="P532" s="102"/>
      <c r="Q532" s="17"/>
      <c r="R532" s="102"/>
      <c r="S532" s="101"/>
      <c r="T532" s="105"/>
      <c r="U532" s="105"/>
      <c r="V532" s="105"/>
      <c r="W532" s="105"/>
      <c r="X532" s="105"/>
      <c r="Y532" s="105"/>
      <c r="Z532" s="105"/>
    </row>
    <row r="533" ht="15.75" customHeight="1">
      <c r="A533" s="105"/>
      <c r="B533" s="105"/>
      <c r="C533" s="105"/>
      <c r="D533" s="105"/>
      <c r="E533" s="105"/>
      <c r="F533" s="106"/>
      <c r="G533" s="106"/>
      <c r="H533" s="17"/>
      <c r="I533" s="17"/>
      <c r="J533" s="102"/>
      <c r="K533" s="102"/>
      <c r="L533" s="101"/>
      <c r="M533" s="101"/>
      <c r="N533" s="106"/>
      <c r="O533" s="106"/>
      <c r="P533" s="102"/>
      <c r="Q533" s="17"/>
      <c r="R533" s="102"/>
      <c r="S533" s="101"/>
      <c r="T533" s="105"/>
      <c r="U533" s="105"/>
      <c r="V533" s="105"/>
      <c r="W533" s="105"/>
      <c r="X533" s="105"/>
      <c r="Y533" s="105"/>
      <c r="Z533" s="105"/>
    </row>
    <row r="534" ht="15.75" customHeight="1">
      <c r="A534" s="105"/>
      <c r="B534" s="105"/>
      <c r="C534" s="105"/>
      <c r="D534" s="105"/>
      <c r="E534" s="105"/>
      <c r="F534" s="106"/>
      <c r="G534" s="106"/>
      <c r="H534" s="17"/>
      <c r="I534" s="17"/>
      <c r="J534" s="102"/>
      <c r="K534" s="102"/>
      <c r="L534" s="101"/>
      <c r="M534" s="101"/>
      <c r="N534" s="106"/>
      <c r="O534" s="106"/>
      <c r="P534" s="102"/>
      <c r="Q534" s="17"/>
      <c r="R534" s="102"/>
      <c r="S534" s="101"/>
      <c r="T534" s="105"/>
      <c r="U534" s="105"/>
      <c r="V534" s="105"/>
      <c r="W534" s="105"/>
      <c r="X534" s="105"/>
      <c r="Y534" s="105"/>
      <c r="Z534" s="105"/>
    </row>
    <row r="535" ht="15.75" customHeight="1">
      <c r="A535" s="105"/>
      <c r="B535" s="105"/>
      <c r="C535" s="105"/>
      <c r="D535" s="105"/>
      <c r="E535" s="105"/>
      <c r="F535" s="106"/>
      <c r="G535" s="106"/>
      <c r="H535" s="17"/>
      <c r="I535" s="17"/>
      <c r="J535" s="102"/>
      <c r="K535" s="102"/>
      <c r="L535" s="101"/>
      <c r="M535" s="101"/>
      <c r="N535" s="106"/>
      <c r="O535" s="106"/>
      <c r="P535" s="102"/>
      <c r="Q535" s="17"/>
      <c r="R535" s="102"/>
      <c r="S535" s="101"/>
      <c r="T535" s="105"/>
      <c r="U535" s="105"/>
      <c r="V535" s="105"/>
      <c r="W535" s="105"/>
      <c r="X535" s="105"/>
      <c r="Y535" s="105"/>
      <c r="Z535" s="105"/>
    </row>
    <row r="536" ht="15.75" customHeight="1">
      <c r="A536" s="105"/>
      <c r="B536" s="105"/>
      <c r="C536" s="105"/>
      <c r="D536" s="105"/>
      <c r="E536" s="105"/>
      <c r="F536" s="106"/>
      <c r="G536" s="106"/>
      <c r="H536" s="17"/>
      <c r="I536" s="17"/>
      <c r="J536" s="102"/>
      <c r="K536" s="102"/>
      <c r="L536" s="101"/>
      <c r="M536" s="101"/>
      <c r="N536" s="106"/>
      <c r="O536" s="106"/>
      <c r="P536" s="102"/>
      <c r="Q536" s="17"/>
      <c r="R536" s="102"/>
      <c r="S536" s="101"/>
      <c r="T536" s="105"/>
      <c r="U536" s="105"/>
      <c r="V536" s="105"/>
      <c r="W536" s="105"/>
      <c r="X536" s="105"/>
      <c r="Y536" s="105"/>
      <c r="Z536" s="105"/>
    </row>
    <row r="537" ht="15.75" customHeight="1">
      <c r="A537" s="105"/>
      <c r="B537" s="105"/>
      <c r="C537" s="105"/>
      <c r="D537" s="105"/>
      <c r="E537" s="105"/>
      <c r="F537" s="106"/>
      <c r="G537" s="106"/>
      <c r="H537" s="17"/>
      <c r="I537" s="17"/>
      <c r="J537" s="102"/>
      <c r="K537" s="102"/>
      <c r="L537" s="101"/>
      <c r="M537" s="101"/>
      <c r="N537" s="106"/>
      <c r="O537" s="106"/>
      <c r="P537" s="102"/>
      <c r="Q537" s="17"/>
      <c r="R537" s="102"/>
      <c r="S537" s="101"/>
      <c r="T537" s="105"/>
      <c r="U537" s="105"/>
      <c r="V537" s="105"/>
      <c r="W537" s="105"/>
      <c r="X537" s="105"/>
      <c r="Y537" s="105"/>
      <c r="Z537" s="105"/>
    </row>
    <row r="538" ht="15.75" customHeight="1">
      <c r="A538" s="105"/>
      <c r="B538" s="105"/>
      <c r="C538" s="105"/>
      <c r="D538" s="105"/>
      <c r="E538" s="105"/>
      <c r="F538" s="106"/>
      <c r="G538" s="106"/>
      <c r="H538" s="17"/>
      <c r="I538" s="17"/>
      <c r="J538" s="102"/>
      <c r="K538" s="102"/>
      <c r="L538" s="101"/>
      <c r="M538" s="101"/>
      <c r="N538" s="106"/>
      <c r="O538" s="106"/>
      <c r="P538" s="102"/>
      <c r="Q538" s="17"/>
      <c r="R538" s="102"/>
      <c r="S538" s="101"/>
      <c r="T538" s="105"/>
      <c r="U538" s="105"/>
      <c r="V538" s="105"/>
      <c r="W538" s="105"/>
      <c r="X538" s="105"/>
      <c r="Y538" s="105"/>
      <c r="Z538" s="105"/>
    </row>
    <row r="539" ht="15.75" customHeight="1">
      <c r="A539" s="105"/>
      <c r="B539" s="105"/>
      <c r="C539" s="105"/>
      <c r="D539" s="105"/>
      <c r="E539" s="105"/>
      <c r="F539" s="106"/>
      <c r="G539" s="106"/>
      <c r="H539" s="17"/>
      <c r="I539" s="17"/>
      <c r="J539" s="102"/>
      <c r="K539" s="102"/>
      <c r="L539" s="101"/>
      <c r="M539" s="101"/>
      <c r="N539" s="106"/>
      <c r="O539" s="106"/>
      <c r="P539" s="102"/>
      <c r="Q539" s="17"/>
      <c r="R539" s="102"/>
      <c r="S539" s="101"/>
      <c r="T539" s="105"/>
      <c r="U539" s="105"/>
      <c r="V539" s="105"/>
      <c r="W539" s="105"/>
      <c r="X539" s="105"/>
      <c r="Y539" s="105"/>
      <c r="Z539" s="105"/>
    </row>
    <row r="540" ht="15.75" customHeight="1">
      <c r="A540" s="105"/>
      <c r="B540" s="105"/>
      <c r="C540" s="105"/>
      <c r="D540" s="105"/>
      <c r="E540" s="105"/>
      <c r="F540" s="106"/>
      <c r="G540" s="106"/>
      <c r="H540" s="17"/>
      <c r="I540" s="17"/>
      <c r="J540" s="102"/>
      <c r="K540" s="102"/>
      <c r="L540" s="101"/>
      <c r="M540" s="101"/>
      <c r="N540" s="106"/>
      <c r="O540" s="106"/>
      <c r="P540" s="102"/>
      <c r="Q540" s="17"/>
      <c r="R540" s="102"/>
      <c r="S540" s="101"/>
      <c r="T540" s="105"/>
      <c r="U540" s="105"/>
      <c r="V540" s="105"/>
      <c r="W540" s="105"/>
      <c r="X540" s="105"/>
      <c r="Y540" s="105"/>
      <c r="Z540" s="105"/>
    </row>
    <row r="541" ht="15.75" customHeight="1">
      <c r="A541" s="105"/>
      <c r="B541" s="105"/>
      <c r="C541" s="105"/>
      <c r="D541" s="105"/>
      <c r="E541" s="105"/>
      <c r="F541" s="106"/>
      <c r="G541" s="106"/>
      <c r="H541" s="17"/>
      <c r="I541" s="17"/>
      <c r="J541" s="102"/>
      <c r="K541" s="102"/>
      <c r="L541" s="101"/>
      <c r="M541" s="101"/>
      <c r="N541" s="106"/>
      <c r="O541" s="106"/>
      <c r="P541" s="102"/>
      <c r="Q541" s="17"/>
      <c r="R541" s="102"/>
      <c r="S541" s="101"/>
      <c r="T541" s="105"/>
      <c r="U541" s="105"/>
      <c r="V541" s="105"/>
      <c r="W541" s="105"/>
      <c r="X541" s="105"/>
      <c r="Y541" s="105"/>
      <c r="Z541" s="105"/>
    </row>
    <row r="542" ht="15.75" customHeight="1">
      <c r="A542" s="105"/>
      <c r="B542" s="105"/>
      <c r="C542" s="105"/>
      <c r="D542" s="105"/>
      <c r="E542" s="105"/>
      <c r="F542" s="106"/>
      <c r="G542" s="106"/>
      <c r="H542" s="17"/>
      <c r="I542" s="17"/>
      <c r="J542" s="102"/>
      <c r="K542" s="102"/>
      <c r="L542" s="101"/>
      <c r="M542" s="101"/>
      <c r="N542" s="106"/>
      <c r="O542" s="106"/>
      <c r="P542" s="102"/>
      <c r="Q542" s="17"/>
      <c r="R542" s="102"/>
      <c r="S542" s="101"/>
      <c r="T542" s="105"/>
      <c r="U542" s="105"/>
      <c r="V542" s="105"/>
      <c r="W542" s="105"/>
      <c r="X542" s="105"/>
      <c r="Y542" s="105"/>
      <c r="Z542" s="105"/>
    </row>
    <row r="543" ht="15.75" customHeight="1">
      <c r="A543" s="105"/>
      <c r="B543" s="105"/>
      <c r="C543" s="105"/>
      <c r="D543" s="105"/>
      <c r="E543" s="105"/>
      <c r="F543" s="106"/>
      <c r="G543" s="106"/>
      <c r="H543" s="17"/>
      <c r="I543" s="17"/>
      <c r="J543" s="102"/>
      <c r="K543" s="102"/>
      <c r="L543" s="101"/>
      <c r="M543" s="101"/>
      <c r="N543" s="106"/>
      <c r="O543" s="106"/>
      <c r="P543" s="102"/>
      <c r="Q543" s="17"/>
      <c r="R543" s="102"/>
      <c r="S543" s="101"/>
      <c r="T543" s="105"/>
      <c r="U543" s="105"/>
      <c r="V543" s="105"/>
      <c r="W543" s="105"/>
      <c r="X543" s="105"/>
      <c r="Y543" s="105"/>
      <c r="Z543" s="105"/>
    </row>
    <row r="544" ht="15.75" customHeight="1">
      <c r="A544" s="105"/>
      <c r="B544" s="105"/>
      <c r="C544" s="105"/>
      <c r="D544" s="105"/>
      <c r="E544" s="105"/>
      <c r="F544" s="106"/>
      <c r="G544" s="106"/>
      <c r="H544" s="17"/>
      <c r="I544" s="17"/>
      <c r="J544" s="102"/>
      <c r="K544" s="102"/>
      <c r="L544" s="101"/>
      <c r="M544" s="101"/>
      <c r="N544" s="106"/>
      <c r="O544" s="106"/>
      <c r="P544" s="102"/>
      <c r="Q544" s="17"/>
      <c r="R544" s="102"/>
      <c r="S544" s="101"/>
      <c r="T544" s="105"/>
      <c r="U544" s="105"/>
      <c r="V544" s="105"/>
      <c r="W544" s="105"/>
      <c r="X544" s="105"/>
      <c r="Y544" s="105"/>
      <c r="Z544" s="105"/>
    </row>
    <row r="545" ht="15.75" customHeight="1">
      <c r="A545" s="105"/>
      <c r="B545" s="105"/>
      <c r="C545" s="105"/>
      <c r="D545" s="105"/>
      <c r="E545" s="105"/>
      <c r="F545" s="106"/>
      <c r="G545" s="106"/>
      <c r="H545" s="17"/>
      <c r="I545" s="17"/>
      <c r="J545" s="102"/>
      <c r="K545" s="102"/>
      <c r="L545" s="101"/>
      <c r="M545" s="101"/>
      <c r="N545" s="106"/>
      <c r="O545" s="106"/>
      <c r="P545" s="102"/>
      <c r="Q545" s="17"/>
      <c r="R545" s="102"/>
      <c r="S545" s="101"/>
      <c r="T545" s="105"/>
      <c r="U545" s="105"/>
      <c r="V545" s="105"/>
      <c r="W545" s="105"/>
      <c r="X545" s="105"/>
      <c r="Y545" s="105"/>
      <c r="Z545" s="105"/>
    </row>
    <row r="546" ht="15.75" customHeight="1">
      <c r="A546" s="105"/>
      <c r="B546" s="105"/>
      <c r="C546" s="105"/>
      <c r="D546" s="105"/>
      <c r="E546" s="105"/>
      <c r="F546" s="106"/>
      <c r="G546" s="106"/>
      <c r="H546" s="17"/>
      <c r="I546" s="17"/>
      <c r="J546" s="102"/>
      <c r="K546" s="102"/>
      <c r="L546" s="101"/>
      <c r="M546" s="101"/>
      <c r="N546" s="106"/>
      <c r="O546" s="106"/>
      <c r="P546" s="102"/>
      <c r="Q546" s="17"/>
      <c r="R546" s="102"/>
      <c r="S546" s="101"/>
      <c r="T546" s="105"/>
      <c r="U546" s="105"/>
      <c r="V546" s="105"/>
      <c r="W546" s="105"/>
      <c r="X546" s="105"/>
      <c r="Y546" s="105"/>
      <c r="Z546" s="105"/>
    </row>
    <row r="547" ht="15.75" customHeight="1">
      <c r="A547" s="105"/>
      <c r="B547" s="105"/>
      <c r="C547" s="105"/>
      <c r="D547" s="105"/>
      <c r="E547" s="105"/>
      <c r="F547" s="106"/>
      <c r="G547" s="106"/>
      <c r="H547" s="17"/>
      <c r="I547" s="17"/>
      <c r="J547" s="102"/>
      <c r="K547" s="102"/>
      <c r="L547" s="101"/>
      <c r="M547" s="101"/>
      <c r="N547" s="106"/>
      <c r="O547" s="106"/>
      <c r="P547" s="102"/>
      <c r="Q547" s="17"/>
      <c r="R547" s="102"/>
      <c r="S547" s="101"/>
      <c r="T547" s="105"/>
      <c r="U547" s="105"/>
      <c r="V547" s="105"/>
      <c r="W547" s="105"/>
      <c r="X547" s="105"/>
      <c r="Y547" s="105"/>
      <c r="Z547" s="105"/>
    </row>
    <row r="548" ht="15.75" customHeight="1">
      <c r="A548" s="105"/>
      <c r="B548" s="105"/>
      <c r="C548" s="105"/>
      <c r="D548" s="105"/>
      <c r="E548" s="105"/>
      <c r="F548" s="106"/>
      <c r="G548" s="106"/>
      <c r="H548" s="17"/>
      <c r="I548" s="17"/>
      <c r="J548" s="102"/>
      <c r="K548" s="102"/>
      <c r="L548" s="101"/>
      <c r="M548" s="101"/>
      <c r="N548" s="106"/>
      <c r="O548" s="106"/>
      <c r="P548" s="102"/>
      <c r="Q548" s="17"/>
      <c r="R548" s="102"/>
      <c r="S548" s="101"/>
      <c r="T548" s="105"/>
      <c r="U548" s="105"/>
      <c r="V548" s="105"/>
      <c r="W548" s="105"/>
      <c r="X548" s="105"/>
      <c r="Y548" s="105"/>
      <c r="Z548" s="105"/>
    </row>
    <row r="549" ht="15.75" customHeight="1">
      <c r="A549" s="105"/>
      <c r="B549" s="105"/>
      <c r="C549" s="105"/>
      <c r="D549" s="105"/>
      <c r="E549" s="105"/>
      <c r="F549" s="106"/>
      <c r="G549" s="106"/>
      <c r="H549" s="17"/>
      <c r="I549" s="17"/>
      <c r="J549" s="102"/>
      <c r="K549" s="102"/>
      <c r="L549" s="101"/>
      <c r="M549" s="101"/>
      <c r="N549" s="106"/>
      <c r="O549" s="106"/>
      <c r="P549" s="102"/>
      <c r="Q549" s="17"/>
      <c r="R549" s="102"/>
      <c r="S549" s="101"/>
      <c r="T549" s="105"/>
      <c r="U549" s="105"/>
      <c r="V549" s="105"/>
      <c r="W549" s="105"/>
      <c r="X549" s="105"/>
      <c r="Y549" s="105"/>
      <c r="Z549" s="105"/>
    </row>
    <row r="550" ht="15.75" customHeight="1">
      <c r="A550" s="105"/>
      <c r="B550" s="105"/>
      <c r="C550" s="105"/>
      <c r="D550" s="105"/>
      <c r="E550" s="105"/>
      <c r="F550" s="106"/>
      <c r="G550" s="106"/>
      <c r="H550" s="17"/>
      <c r="I550" s="17"/>
      <c r="J550" s="102"/>
      <c r="K550" s="102"/>
      <c r="L550" s="101"/>
      <c r="M550" s="101"/>
      <c r="N550" s="106"/>
      <c r="O550" s="106"/>
      <c r="P550" s="102"/>
      <c r="Q550" s="17"/>
      <c r="R550" s="102"/>
      <c r="S550" s="101"/>
      <c r="T550" s="105"/>
      <c r="U550" s="105"/>
      <c r="V550" s="105"/>
      <c r="W550" s="105"/>
      <c r="X550" s="105"/>
      <c r="Y550" s="105"/>
      <c r="Z550" s="105"/>
    </row>
    <row r="551" ht="15.75" customHeight="1">
      <c r="A551" s="105"/>
      <c r="B551" s="105"/>
      <c r="C551" s="105"/>
      <c r="D551" s="105"/>
      <c r="E551" s="105"/>
      <c r="F551" s="106"/>
      <c r="G551" s="106"/>
      <c r="H551" s="17"/>
      <c r="I551" s="17"/>
      <c r="J551" s="102"/>
      <c r="K551" s="102"/>
      <c r="L551" s="101"/>
      <c r="M551" s="101"/>
      <c r="N551" s="106"/>
      <c r="O551" s="106"/>
      <c r="P551" s="102"/>
      <c r="Q551" s="17"/>
      <c r="R551" s="102"/>
      <c r="S551" s="101"/>
      <c r="T551" s="105"/>
      <c r="U551" s="105"/>
      <c r="V551" s="105"/>
      <c r="W551" s="105"/>
      <c r="X551" s="105"/>
      <c r="Y551" s="105"/>
      <c r="Z551" s="105"/>
    </row>
    <row r="552" ht="15.75" customHeight="1">
      <c r="A552" s="105"/>
      <c r="B552" s="105"/>
      <c r="C552" s="105"/>
      <c r="D552" s="105"/>
      <c r="E552" s="105"/>
      <c r="F552" s="106"/>
      <c r="G552" s="106"/>
      <c r="H552" s="17"/>
      <c r="I552" s="17"/>
      <c r="J552" s="102"/>
      <c r="K552" s="102"/>
      <c r="L552" s="101"/>
      <c r="M552" s="101"/>
      <c r="N552" s="106"/>
      <c r="O552" s="106"/>
      <c r="P552" s="102"/>
      <c r="Q552" s="17"/>
      <c r="R552" s="102"/>
      <c r="S552" s="101"/>
      <c r="T552" s="105"/>
      <c r="U552" s="105"/>
      <c r="V552" s="105"/>
      <c r="W552" s="105"/>
      <c r="X552" s="105"/>
      <c r="Y552" s="105"/>
      <c r="Z552" s="105"/>
    </row>
    <row r="553" ht="15.75" customHeight="1">
      <c r="A553" s="105"/>
      <c r="B553" s="105"/>
      <c r="C553" s="105"/>
      <c r="D553" s="105"/>
      <c r="E553" s="105"/>
      <c r="F553" s="106"/>
      <c r="G553" s="106"/>
      <c r="H553" s="17"/>
      <c r="I553" s="17"/>
      <c r="J553" s="102"/>
      <c r="K553" s="102"/>
      <c r="L553" s="101"/>
      <c r="M553" s="101"/>
      <c r="N553" s="106"/>
      <c r="O553" s="106"/>
      <c r="P553" s="102"/>
      <c r="Q553" s="17"/>
      <c r="R553" s="102"/>
      <c r="S553" s="101"/>
      <c r="T553" s="105"/>
      <c r="U553" s="105"/>
      <c r="V553" s="105"/>
      <c r="W553" s="105"/>
      <c r="X553" s="105"/>
      <c r="Y553" s="105"/>
      <c r="Z553" s="105"/>
    </row>
    <row r="554" ht="15.75" customHeight="1">
      <c r="A554" s="105"/>
      <c r="B554" s="105"/>
      <c r="C554" s="105"/>
      <c r="D554" s="105"/>
      <c r="E554" s="105"/>
      <c r="F554" s="106"/>
      <c r="G554" s="106"/>
      <c r="H554" s="17"/>
      <c r="I554" s="17"/>
      <c r="J554" s="102"/>
      <c r="K554" s="102"/>
      <c r="L554" s="101"/>
      <c r="M554" s="101"/>
      <c r="N554" s="106"/>
      <c r="O554" s="106"/>
      <c r="P554" s="102"/>
      <c r="Q554" s="17"/>
      <c r="R554" s="102"/>
      <c r="S554" s="101"/>
      <c r="T554" s="105"/>
      <c r="U554" s="105"/>
      <c r="V554" s="105"/>
      <c r="W554" s="105"/>
      <c r="X554" s="105"/>
      <c r="Y554" s="105"/>
      <c r="Z554" s="105"/>
    </row>
    <row r="555" ht="15.75" customHeight="1">
      <c r="A555" s="105"/>
      <c r="B555" s="105"/>
      <c r="C555" s="105"/>
      <c r="D555" s="105"/>
      <c r="E555" s="105"/>
      <c r="F555" s="106"/>
      <c r="G555" s="106"/>
      <c r="H555" s="17"/>
      <c r="I555" s="17"/>
      <c r="J555" s="102"/>
      <c r="K555" s="102"/>
      <c r="L555" s="101"/>
      <c r="M555" s="101"/>
      <c r="N555" s="106"/>
      <c r="O555" s="106"/>
      <c r="P555" s="102"/>
      <c r="Q555" s="17"/>
      <c r="R555" s="102"/>
      <c r="S555" s="101"/>
      <c r="T555" s="105"/>
      <c r="U555" s="105"/>
      <c r="V555" s="105"/>
      <c r="W555" s="105"/>
      <c r="X555" s="105"/>
      <c r="Y555" s="105"/>
      <c r="Z555" s="105"/>
    </row>
    <row r="556" ht="15.75" customHeight="1">
      <c r="A556" s="105"/>
      <c r="B556" s="105"/>
      <c r="C556" s="105"/>
      <c r="D556" s="105"/>
      <c r="E556" s="105"/>
      <c r="F556" s="106"/>
      <c r="G556" s="106"/>
      <c r="H556" s="17"/>
      <c r="I556" s="17"/>
      <c r="J556" s="102"/>
      <c r="K556" s="102"/>
      <c r="L556" s="101"/>
      <c r="M556" s="101"/>
      <c r="N556" s="106"/>
      <c r="O556" s="106"/>
      <c r="P556" s="102"/>
      <c r="Q556" s="17"/>
      <c r="R556" s="102"/>
      <c r="S556" s="101"/>
      <c r="T556" s="105"/>
      <c r="U556" s="105"/>
      <c r="V556" s="105"/>
      <c r="W556" s="105"/>
      <c r="X556" s="105"/>
      <c r="Y556" s="105"/>
      <c r="Z556" s="105"/>
    </row>
    <row r="557" ht="15.75" customHeight="1">
      <c r="A557" s="105"/>
      <c r="B557" s="105"/>
      <c r="C557" s="105"/>
      <c r="D557" s="105"/>
      <c r="E557" s="105"/>
      <c r="F557" s="106"/>
      <c r="G557" s="106"/>
      <c r="H557" s="17"/>
      <c r="I557" s="17"/>
      <c r="J557" s="102"/>
      <c r="K557" s="102"/>
      <c r="L557" s="101"/>
      <c r="M557" s="101"/>
      <c r="N557" s="106"/>
      <c r="O557" s="106"/>
      <c r="P557" s="102"/>
      <c r="Q557" s="17"/>
      <c r="R557" s="102"/>
      <c r="S557" s="101"/>
      <c r="T557" s="105"/>
      <c r="U557" s="105"/>
      <c r="V557" s="105"/>
      <c r="W557" s="105"/>
      <c r="X557" s="105"/>
      <c r="Y557" s="105"/>
      <c r="Z557" s="105"/>
    </row>
    <row r="558" ht="15.75" customHeight="1">
      <c r="A558" s="105"/>
      <c r="B558" s="105"/>
      <c r="C558" s="105"/>
      <c r="D558" s="105"/>
      <c r="E558" s="105"/>
      <c r="F558" s="106"/>
      <c r="G558" s="106"/>
      <c r="H558" s="17"/>
      <c r="I558" s="17"/>
      <c r="J558" s="102"/>
      <c r="K558" s="102"/>
      <c r="L558" s="101"/>
      <c r="M558" s="101"/>
      <c r="N558" s="106"/>
      <c r="O558" s="106"/>
      <c r="P558" s="102"/>
      <c r="Q558" s="17"/>
      <c r="R558" s="102"/>
      <c r="S558" s="101"/>
      <c r="T558" s="105"/>
      <c r="U558" s="105"/>
      <c r="V558" s="105"/>
      <c r="W558" s="105"/>
      <c r="X558" s="105"/>
      <c r="Y558" s="105"/>
      <c r="Z558" s="105"/>
    </row>
    <row r="559" ht="15.75" customHeight="1">
      <c r="A559" s="105"/>
      <c r="B559" s="105"/>
      <c r="C559" s="105"/>
      <c r="D559" s="105"/>
      <c r="E559" s="105"/>
      <c r="F559" s="106"/>
      <c r="G559" s="106"/>
      <c r="H559" s="17"/>
      <c r="I559" s="17"/>
      <c r="J559" s="102"/>
      <c r="K559" s="102"/>
      <c r="L559" s="101"/>
      <c r="M559" s="101"/>
      <c r="N559" s="106"/>
      <c r="O559" s="106"/>
      <c r="P559" s="102"/>
      <c r="Q559" s="17"/>
      <c r="R559" s="102"/>
      <c r="S559" s="101"/>
      <c r="T559" s="105"/>
      <c r="U559" s="105"/>
      <c r="V559" s="105"/>
      <c r="W559" s="105"/>
      <c r="X559" s="105"/>
      <c r="Y559" s="105"/>
      <c r="Z559" s="105"/>
    </row>
    <row r="560" ht="15.75" customHeight="1">
      <c r="A560" s="105"/>
      <c r="B560" s="105"/>
      <c r="C560" s="105"/>
      <c r="D560" s="105"/>
      <c r="E560" s="105"/>
      <c r="F560" s="106"/>
      <c r="G560" s="106"/>
      <c r="H560" s="17"/>
      <c r="I560" s="17"/>
      <c r="J560" s="102"/>
      <c r="K560" s="102"/>
      <c r="L560" s="101"/>
      <c r="M560" s="101"/>
      <c r="N560" s="106"/>
      <c r="O560" s="106"/>
      <c r="P560" s="102"/>
      <c r="Q560" s="17"/>
      <c r="R560" s="102"/>
      <c r="S560" s="101"/>
      <c r="T560" s="105"/>
      <c r="U560" s="105"/>
      <c r="V560" s="105"/>
      <c r="W560" s="105"/>
      <c r="X560" s="105"/>
      <c r="Y560" s="105"/>
      <c r="Z560" s="105"/>
    </row>
    <row r="561" ht="15.75" customHeight="1">
      <c r="A561" s="105"/>
      <c r="B561" s="105"/>
      <c r="C561" s="105"/>
      <c r="D561" s="105"/>
      <c r="E561" s="105"/>
      <c r="F561" s="106"/>
      <c r="G561" s="106"/>
      <c r="H561" s="17"/>
      <c r="I561" s="17"/>
      <c r="J561" s="102"/>
      <c r="K561" s="102"/>
      <c r="L561" s="101"/>
      <c r="M561" s="101"/>
      <c r="N561" s="106"/>
      <c r="O561" s="106"/>
      <c r="P561" s="102"/>
      <c r="Q561" s="17"/>
      <c r="R561" s="102"/>
      <c r="S561" s="101"/>
      <c r="T561" s="105"/>
      <c r="U561" s="105"/>
      <c r="V561" s="105"/>
      <c r="W561" s="105"/>
      <c r="X561" s="105"/>
      <c r="Y561" s="105"/>
      <c r="Z561" s="105"/>
    </row>
    <row r="562" ht="15.75" customHeight="1">
      <c r="A562" s="105"/>
      <c r="B562" s="105"/>
      <c r="C562" s="105"/>
      <c r="D562" s="105"/>
      <c r="E562" s="105"/>
      <c r="F562" s="106"/>
      <c r="G562" s="106"/>
      <c r="H562" s="17"/>
      <c r="I562" s="17"/>
      <c r="J562" s="102"/>
      <c r="K562" s="102"/>
      <c r="L562" s="101"/>
      <c r="M562" s="101"/>
      <c r="N562" s="106"/>
      <c r="O562" s="106"/>
      <c r="P562" s="102"/>
      <c r="Q562" s="17"/>
      <c r="R562" s="102"/>
      <c r="S562" s="101"/>
      <c r="T562" s="105"/>
      <c r="U562" s="105"/>
      <c r="V562" s="105"/>
      <c r="W562" s="105"/>
      <c r="X562" s="105"/>
      <c r="Y562" s="105"/>
      <c r="Z562" s="105"/>
    </row>
    <row r="563" ht="15.75" customHeight="1">
      <c r="A563" s="105"/>
      <c r="B563" s="105"/>
      <c r="C563" s="105"/>
      <c r="D563" s="105"/>
      <c r="E563" s="105"/>
      <c r="F563" s="106"/>
      <c r="G563" s="106"/>
      <c r="H563" s="17"/>
      <c r="I563" s="17"/>
      <c r="J563" s="102"/>
      <c r="K563" s="102"/>
      <c r="L563" s="101"/>
      <c r="M563" s="101"/>
      <c r="N563" s="106"/>
      <c r="O563" s="106"/>
      <c r="P563" s="102"/>
      <c r="Q563" s="17"/>
      <c r="R563" s="102"/>
      <c r="S563" s="101"/>
      <c r="T563" s="105"/>
      <c r="U563" s="105"/>
      <c r="V563" s="105"/>
      <c r="W563" s="105"/>
      <c r="X563" s="105"/>
      <c r="Y563" s="105"/>
      <c r="Z563" s="105"/>
    </row>
    <row r="564" ht="15.75" customHeight="1">
      <c r="A564" s="105"/>
      <c r="B564" s="105"/>
      <c r="C564" s="105"/>
      <c r="D564" s="105"/>
      <c r="E564" s="105"/>
      <c r="F564" s="106"/>
      <c r="G564" s="106"/>
      <c r="H564" s="17"/>
      <c r="I564" s="17"/>
      <c r="J564" s="102"/>
      <c r="K564" s="102"/>
      <c r="L564" s="101"/>
      <c r="M564" s="101"/>
      <c r="N564" s="106"/>
      <c r="O564" s="106"/>
      <c r="P564" s="102"/>
      <c r="Q564" s="17"/>
      <c r="R564" s="102"/>
      <c r="S564" s="101"/>
      <c r="T564" s="105"/>
      <c r="U564" s="105"/>
      <c r="V564" s="105"/>
      <c r="W564" s="105"/>
      <c r="X564" s="105"/>
      <c r="Y564" s="105"/>
      <c r="Z564" s="105"/>
    </row>
    <row r="565" ht="15.75" customHeight="1">
      <c r="A565" s="105"/>
      <c r="B565" s="105"/>
      <c r="C565" s="105"/>
      <c r="D565" s="105"/>
      <c r="E565" s="105"/>
      <c r="F565" s="106"/>
      <c r="G565" s="106"/>
      <c r="H565" s="17"/>
      <c r="I565" s="17"/>
      <c r="J565" s="102"/>
      <c r="K565" s="102"/>
      <c r="L565" s="101"/>
      <c r="M565" s="101"/>
      <c r="N565" s="106"/>
      <c r="O565" s="106"/>
      <c r="P565" s="102"/>
      <c r="Q565" s="17"/>
      <c r="R565" s="102"/>
      <c r="S565" s="101"/>
      <c r="T565" s="105"/>
      <c r="U565" s="105"/>
      <c r="V565" s="105"/>
      <c r="W565" s="105"/>
      <c r="X565" s="105"/>
      <c r="Y565" s="105"/>
      <c r="Z565" s="105"/>
    </row>
    <row r="566" ht="15.75" customHeight="1">
      <c r="A566" s="105"/>
      <c r="B566" s="105"/>
      <c r="C566" s="105"/>
      <c r="D566" s="105"/>
      <c r="E566" s="105"/>
      <c r="F566" s="106"/>
      <c r="G566" s="106"/>
      <c r="H566" s="17"/>
      <c r="I566" s="17"/>
      <c r="J566" s="102"/>
      <c r="K566" s="102"/>
      <c r="L566" s="101"/>
      <c r="M566" s="101"/>
      <c r="N566" s="106"/>
      <c r="O566" s="106"/>
      <c r="P566" s="102"/>
      <c r="Q566" s="17"/>
      <c r="R566" s="102"/>
      <c r="S566" s="101"/>
      <c r="T566" s="105"/>
      <c r="U566" s="105"/>
      <c r="V566" s="105"/>
      <c r="W566" s="105"/>
      <c r="X566" s="105"/>
      <c r="Y566" s="105"/>
      <c r="Z566" s="105"/>
    </row>
    <row r="567" ht="15.75" customHeight="1">
      <c r="A567" s="105"/>
      <c r="B567" s="105"/>
      <c r="C567" s="105"/>
      <c r="D567" s="105"/>
      <c r="E567" s="105"/>
      <c r="F567" s="106"/>
      <c r="G567" s="106"/>
      <c r="H567" s="17"/>
      <c r="I567" s="17"/>
      <c r="J567" s="102"/>
      <c r="K567" s="102"/>
      <c r="L567" s="101"/>
      <c r="M567" s="101"/>
      <c r="N567" s="106"/>
      <c r="O567" s="106"/>
      <c r="P567" s="102"/>
      <c r="Q567" s="17"/>
      <c r="R567" s="102"/>
      <c r="S567" s="101"/>
      <c r="T567" s="105"/>
      <c r="U567" s="105"/>
      <c r="V567" s="105"/>
      <c r="W567" s="105"/>
      <c r="X567" s="105"/>
      <c r="Y567" s="105"/>
      <c r="Z567" s="105"/>
    </row>
    <row r="568" ht="15.75" customHeight="1">
      <c r="A568" s="105"/>
      <c r="B568" s="105"/>
      <c r="C568" s="105"/>
      <c r="D568" s="105"/>
      <c r="E568" s="105"/>
      <c r="F568" s="106"/>
      <c r="G568" s="106"/>
      <c r="H568" s="17"/>
      <c r="I568" s="17"/>
      <c r="J568" s="102"/>
      <c r="K568" s="102"/>
      <c r="L568" s="101"/>
      <c r="M568" s="101"/>
      <c r="N568" s="106"/>
      <c r="O568" s="106"/>
      <c r="P568" s="102"/>
      <c r="Q568" s="17"/>
      <c r="R568" s="102"/>
      <c r="S568" s="101"/>
      <c r="T568" s="105"/>
      <c r="U568" s="105"/>
      <c r="V568" s="105"/>
      <c r="W568" s="105"/>
      <c r="X568" s="105"/>
      <c r="Y568" s="105"/>
      <c r="Z568" s="105"/>
    </row>
    <row r="569" ht="15.75" customHeight="1">
      <c r="A569" s="105"/>
      <c r="B569" s="105"/>
      <c r="C569" s="105"/>
      <c r="D569" s="105"/>
      <c r="E569" s="105"/>
      <c r="F569" s="106"/>
      <c r="G569" s="106"/>
      <c r="H569" s="17"/>
      <c r="I569" s="17"/>
      <c r="J569" s="102"/>
      <c r="K569" s="102"/>
      <c r="L569" s="101"/>
      <c r="M569" s="101"/>
      <c r="N569" s="106"/>
      <c r="O569" s="106"/>
      <c r="P569" s="102"/>
      <c r="Q569" s="17"/>
      <c r="R569" s="102"/>
      <c r="S569" s="101"/>
      <c r="T569" s="105"/>
      <c r="U569" s="105"/>
      <c r="V569" s="105"/>
      <c r="W569" s="105"/>
      <c r="X569" s="105"/>
      <c r="Y569" s="105"/>
      <c r="Z569" s="105"/>
    </row>
    <row r="570" ht="15.75" customHeight="1">
      <c r="A570" s="105"/>
      <c r="B570" s="105"/>
      <c r="C570" s="105"/>
      <c r="D570" s="105"/>
      <c r="E570" s="105"/>
      <c r="F570" s="106"/>
      <c r="G570" s="106"/>
      <c r="H570" s="17"/>
      <c r="I570" s="17"/>
      <c r="J570" s="102"/>
      <c r="K570" s="102"/>
      <c r="L570" s="101"/>
      <c r="M570" s="101"/>
      <c r="N570" s="106"/>
      <c r="O570" s="106"/>
      <c r="P570" s="102"/>
      <c r="Q570" s="17"/>
      <c r="R570" s="102"/>
      <c r="S570" s="101"/>
      <c r="T570" s="105"/>
      <c r="U570" s="105"/>
      <c r="V570" s="105"/>
      <c r="W570" s="105"/>
      <c r="X570" s="105"/>
      <c r="Y570" s="105"/>
      <c r="Z570" s="105"/>
    </row>
    <row r="571" ht="15.75" customHeight="1">
      <c r="A571" s="105"/>
      <c r="B571" s="105"/>
      <c r="C571" s="105"/>
      <c r="D571" s="105"/>
      <c r="E571" s="105"/>
      <c r="F571" s="106"/>
      <c r="G571" s="106"/>
      <c r="H571" s="17"/>
      <c r="I571" s="17"/>
      <c r="J571" s="102"/>
      <c r="K571" s="102"/>
      <c r="L571" s="101"/>
      <c r="M571" s="101"/>
      <c r="N571" s="106"/>
      <c r="O571" s="106"/>
      <c r="P571" s="102"/>
      <c r="Q571" s="17"/>
      <c r="R571" s="102"/>
      <c r="S571" s="101"/>
      <c r="T571" s="105"/>
      <c r="U571" s="105"/>
      <c r="V571" s="105"/>
      <c r="W571" s="105"/>
      <c r="X571" s="105"/>
      <c r="Y571" s="105"/>
      <c r="Z571" s="105"/>
    </row>
    <row r="572" ht="15.75" customHeight="1">
      <c r="A572" s="105"/>
      <c r="B572" s="105"/>
      <c r="C572" s="105"/>
      <c r="D572" s="105"/>
      <c r="E572" s="105"/>
      <c r="F572" s="106"/>
      <c r="G572" s="106"/>
      <c r="H572" s="17"/>
      <c r="I572" s="17"/>
      <c r="J572" s="102"/>
      <c r="K572" s="102"/>
      <c r="L572" s="101"/>
      <c r="M572" s="101"/>
      <c r="N572" s="106"/>
      <c r="O572" s="106"/>
      <c r="P572" s="102"/>
      <c r="Q572" s="17"/>
      <c r="R572" s="102"/>
      <c r="S572" s="101"/>
      <c r="T572" s="105"/>
      <c r="U572" s="105"/>
      <c r="V572" s="105"/>
      <c r="W572" s="105"/>
      <c r="X572" s="105"/>
      <c r="Y572" s="105"/>
      <c r="Z572" s="105"/>
    </row>
    <row r="573" ht="15.75" customHeight="1">
      <c r="A573" s="105"/>
      <c r="B573" s="105"/>
      <c r="C573" s="105"/>
      <c r="D573" s="105"/>
      <c r="E573" s="105"/>
      <c r="F573" s="106"/>
      <c r="G573" s="106"/>
      <c r="H573" s="17"/>
      <c r="I573" s="17"/>
      <c r="J573" s="102"/>
      <c r="K573" s="102"/>
      <c r="L573" s="101"/>
      <c r="M573" s="101"/>
      <c r="N573" s="106"/>
      <c r="O573" s="106"/>
      <c r="P573" s="102"/>
      <c r="Q573" s="17"/>
      <c r="R573" s="102"/>
      <c r="S573" s="101"/>
      <c r="T573" s="105"/>
      <c r="U573" s="105"/>
      <c r="V573" s="105"/>
      <c r="W573" s="105"/>
      <c r="X573" s="105"/>
      <c r="Y573" s="105"/>
      <c r="Z573" s="105"/>
    </row>
    <row r="574" ht="15.75" customHeight="1">
      <c r="A574" s="105"/>
      <c r="B574" s="105"/>
      <c r="C574" s="105"/>
      <c r="D574" s="105"/>
      <c r="E574" s="105"/>
      <c r="F574" s="106"/>
      <c r="G574" s="106"/>
      <c r="H574" s="17"/>
      <c r="I574" s="17"/>
      <c r="J574" s="102"/>
      <c r="K574" s="102"/>
      <c r="L574" s="101"/>
      <c r="M574" s="101"/>
      <c r="N574" s="106"/>
      <c r="O574" s="106"/>
      <c r="P574" s="102"/>
      <c r="Q574" s="17"/>
      <c r="R574" s="102"/>
      <c r="S574" s="101"/>
      <c r="T574" s="105"/>
      <c r="U574" s="105"/>
      <c r="V574" s="105"/>
      <c r="W574" s="105"/>
      <c r="X574" s="105"/>
      <c r="Y574" s="105"/>
      <c r="Z574" s="105"/>
    </row>
    <row r="575" ht="15.75" customHeight="1">
      <c r="A575" s="105"/>
      <c r="B575" s="105"/>
      <c r="C575" s="105"/>
      <c r="D575" s="105"/>
      <c r="E575" s="105"/>
      <c r="F575" s="106"/>
      <c r="G575" s="106"/>
      <c r="H575" s="17"/>
      <c r="I575" s="17"/>
      <c r="J575" s="102"/>
      <c r="K575" s="102"/>
      <c r="L575" s="101"/>
      <c r="M575" s="101"/>
      <c r="N575" s="106"/>
      <c r="O575" s="106"/>
      <c r="P575" s="102"/>
      <c r="Q575" s="17"/>
      <c r="R575" s="102"/>
      <c r="S575" s="101"/>
      <c r="T575" s="105"/>
      <c r="U575" s="105"/>
      <c r="V575" s="105"/>
      <c r="W575" s="105"/>
      <c r="X575" s="105"/>
      <c r="Y575" s="105"/>
      <c r="Z575" s="105"/>
    </row>
    <row r="576" ht="15.75" customHeight="1">
      <c r="A576" s="105"/>
      <c r="B576" s="105"/>
      <c r="C576" s="105"/>
      <c r="D576" s="105"/>
      <c r="E576" s="105"/>
      <c r="F576" s="106"/>
      <c r="G576" s="106"/>
      <c r="H576" s="17"/>
      <c r="I576" s="17"/>
      <c r="J576" s="102"/>
      <c r="K576" s="102"/>
      <c r="L576" s="101"/>
      <c r="M576" s="101"/>
      <c r="N576" s="106"/>
      <c r="O576" s="106"/>
      <c r="P576" s="102"/>
      <c r="Q576" s="17"/>
      <c r="R576" s="102"/>
      <c r="S576" s="101"/>
      <c r="T576" s="105"/>
      <c r="U576" s="105"/>
      <c r="V576" s="105"/>
      <c r="W576" s="105"/>
      <c r="X576" s="105"/>
      <c r="Y576" s="105"/>
      <c r="Z576" s="105"/>
    </row>
    <row r="577" ht="15.75" customHeight="1">
      <c r="A577" s="105"/>
      <c r="B577" s="105"/>
      <c r="C577" s="105"/>
      <c r="D577" s="105"/>
      <c r="E577" s="105"/>
      <c r="F577" s="106"/>
      <c r="G577" s="106"/>
      <c r="H577" s="17"/>
      <c r="I577" s="17"/>
      <c r="J577" s="102"/>
      <c r="K577" s="102"/>
      <c r="L577" s="101"/>
      <c r="M577" s="101"/>
      <c r="N577" s="106"/>
      <c r="O577" s="106"/>
      <c r="P577" s="102"/>
      <c r="Q577" s="17"/>
      <c r="R577" s="102"/>
      <c r="S577" s="101"/>
      <c r="T577" s="105"/>
      <c r="U577" s="105"/>
      <c r="V577" s="105"/>
      <c r="W577" s="105"/>
      <c r="X577" s="105"/>
      <c r="Y577" s="105"/>
      <c r="Z577" s="105"/>
    </row>
    <row r="578" ht="15.75" customHeight="1">
      <c r="A578" s="105"/>
      <c r="B578" s="105"/>
      <c r="C578" s="105"/>
      <c r="D578" s="105"/>
      <c r="E578" s="105"/>
      <c r="F578" s="106"/>
      <c r="G578" s="106"/>
      <c r="H578" s="17"/>
      <c r="I578" s="17"/>
      <c r="J578" s="102"/>
      <c r="K578" s="102"/>
      <c r="L578" s="101"/>
      <c r="M578" s="101"/>
      <c r="N578" s="106"/>
      <c r="O578" s="106"/>
      <c r="P578" s="102"/>
      <c r="Q578" s="17"/>
      <c r="R578" s="102"/>
      <c r="S578" s="101"/>
      <c r="T578" s="105"/>
      <c r="U578" s="105"/>
      <c r="V578" s="105"/>
      <c r="W578" s="105"/>
      <c r="X578" s="105"/>
      <c r="Y578" s="105"/>
      <c r="Z578" s="105"/>
    </row>
    <row r="579" ht="15.75" customHeight="1">
      <c r="A579" s="105"/>
      <c r="B579" s="105"/>
      <c r="C579" s="105"/>
      <c r="D579" s="105"/>
      <c r="E579" s="105"/>
      <c r="F579" s="106"/>
      <c r="G579" s="106"/>
      <c r="H579" s="17"/>
      <c r="I579" s="17"/>
      <c r="J579" s="102"/>
      <c r="K579" s="102"/>
      <c r="L579" s="101"/>
      <c r="M579" s="101"/>
      <c r="N579" s="106"/>
      <c r="O579" s="106"/>
      <c r="P579" s="102"/>
      <c r="Q579" s="17"/>
      <c r="R579" s="102"/>
      <c r="S579" s="101"/>
      <c r="T579" s="105"/>
      <c r="U579" s="105"/>
      <c r="V579" s="105"/>
      <c r="W579" s="105"/>
      <c r="X579" s="105"/>
      <c r="Y579" s="105"/>
      <c r="Z579" s="105"/>
    </row>
    <row r="580" ht="15.75" customHeight="1">
      <c r="A580" s="105"/>
      <c r="B580" s="105"/>
      <c r="C580" s="105"/>
      <c r="D580" s="105"/>
      <c r="E580" s="105"/>
      <c r="F580" s="106"/>
      <c r="G580" s="106"/>
      <c r="H580" s="17"/>
      <c r="I580" s="17"/>
      <c r="J580" s="102"/>
      <c r="K580" s="102"/>
      <c r="L580" s="101"/>
      <c r="M580" s="101"/>
      <c r="N580" s="106"/>
      <c r="O580" s="106"/>
      <c r="P580" s="102"/>
      <c r="Q580" s="17"/>
      <c r="R580" s="102"/>
      <c r="S580" s="101"/>
      <c r="T580" s="105"/>
      <c r="U580" s="105"/>
      <c r="V580" s="105"/>
      <c r="W580" s="105"/>
      <c r="X580" s="105"/>
      <c r="Y580" s="105"/>
      <c r="Z580" s="105"/>
    </row>
    <row r="581" ht="15.75" customHeight="1">
      <c r="A581" s="105"/>
      <c r="B581" s="105"/>
      <c r="C581" s="105"/>
      <c r="D581" s="105"/>
      <c r="E581" s="105"/>
      <c r="F581" s="106"/>
      <c r="G581" s="106"/>
      <c r="H581" s="17"/>
      <c r="I581" s="17"/>
      <c r="J581" s="102"/>
      <c r="K581" s="102"/>
      <c r="L581" s="101"/>
      <c r="M581" s="101"/>
      <c r="N581" s="106"/>
      <c r="O581" s="106"/>
      <c r="P581" s="102"/>
      <c r="Q581" s="17"/>
      <c r="R581" s="102"/>
      <c r="S581" s="101"/>
      <c r="T581" s="105"/>
      <c r="U581" s="105"/>
      <c r="V581" s="105"/>
      <c r="W581" s="105"/>
      <c r="X581" s="105"/>
      <c r="Y581" s="105"/>
      <c r="Z581" s="105"/>
    </row>
    <row r="582" ht="15.75" customHeight="1">
      <c r="A582" s="105"/>
      <c r="B582" s="105"/>
      <c r="C582" s="105"/>
      <c r="D582" s="105"/>
      <c r="E582" s="105"/>
      <c r="F582" s="106"/>
      <c r="G582" s="106"/>
      <c r="H582" s="17"/>
      <c r="I582" s="17"/>
      <c r="J582" s="102"/>
      <c r="K582" s="102"/>
      <c r="L582" s="101"/>
      <c r="M582" s="101"/>
      <c r="N582" s="106"/>
      <c r="O582" s="106"/>
      <c r="P582" s="102"/>
      <c r="Q582" s="17"/>
      <c r="R582" s="102"/>
      <c r="S582" s="101"/>
      <c r="T582" s="105"/>
      <c r="U582" s="105"/>
      <c r="V582" s="105"/>
      <c r="W582" s="105"/>
      <c r="X582" s="105"/>
      <c r="Y582" s="105"/>
      <c r="Z582" s="105"/>
    </row>
    <row r="583" ht="15.75" customHeight="1">
      <c r="A583" s="105"/>
      <c r="B583" s="105"/>
      <c r="C583" s="105"/>
      <c r="D583" s="105"/>
      <c r="E583" s="105"/>
      <c r="F583" s="106"/>
      <c r="G583" s="106"/>
      <c r="H583" s="17"/>
      <c r="I583" s="17"/>
      <c r="J583" s="102"/>
      <c r="K583" s="102"/>
      <c r="L583" s="101"/>
      <c r="M583" s="101"/>
      <c r="N583" s="106"/>
      <c r="O583" s="106"/>
      <c r="P583" s="102"/>
      <c r="Q583" s="17"/>
      <c r="R583" s="102"/>
      <c r="S583" s="101"/>
      <c r="T583" s="105"/>
      <c r="U583" s="105"/>
      <c r="V583" s="105"/>
      <c r="W583" s="105"/>
      <c r="X583" s="105"/>
      <c r="Y583" s="105"/>
      <c r="Z583" s="105"/>
    </row>
    <row r="584" ht="15.75" customHeight="1">
      <c r="A584" s="105"/>
      <c r="B584" s="105"/>
      <c r="C584" s="105"/>
      <c r="D584" s="105"/>
      <c r="E584" s="105"/>
      <c r="F584" s="106"/>
      <c r="G584" s="106"/>
      <c r="H584" s="17"/>
      <c r="I584" s="17"/>
      <c r="J584" s="102"/>
      <c r="K584" s="102"/>
      <c r="L584" s="101"/>
      <c r="M584" s="101"/>
      <c r="N584" s="106"/>
      <c r="O584" s="106"/>
      <c r="P584" s="102"/>
      <c r="Q584" s="17"/>
      <c r="R584" s="102"/>
      <c r="S584" s="101"/>
      <c r="T584" s="105"/>
      <c r="U584" s="105"/>
      <c r="V584" s="105"/>
      <c r="W584" s="105"/>
      <c r="X584" s="105"/>
      <c r="Y584" s="105"/>
      <c r="Z584" s="105"/>
    </row>
    <row r="585" ht="15.75" customHeight="1">
      <c r="A585" s="105"/>
      <c r="B585" s="105"/>
      <c r="C585" s="105"/>
      <c r="D585" s="105"/>
      <c r="E585" s="105"/>
      <c r="F585" s="106"/>
      <c r="G585" s="106"/>
      <c r="H585" s="17"/>
      <c r="I585" s="17"/>
      <c r="J585" s="102"/>
      <c r="K585" s="102"/>
      <c r="L585" s="101"/>
      <c r="M585" s="101"/>
      <c r="N585" s="106"/>
      <c r="O585" s="106"/>
      <c r="P585" s="102"/>
      <c r="Q585" s="17"/>
      <c r="R585" s="102"/>
      <c r="S585" s="101"/>
      <c r="T585" s="105"/>
      <c r="U585" s="105"/>
      <c r="V585" s="105"/>
      <c r="W585" s="105"/>
      <c r="X585" s="105"/>
      <c r="Y585" s="105"/>
      <c r="Z585" s="105"/>
    </row>
    <row r="586" ht="15.75" customHeight="1">
      <c r="A586" s="105"/>
      <c r="B586" s="105"/>
      <c r="C586" s="105"/>
      <c r="D586" s="105"/>
      <c r="E586" s="105"/>
      <c r="F586" s="106"/>
      <c r="G586" s="106"/>
      <c r="H586" s="17"/>
      <c r="I586" s="17"/>
      <c r="J586" s="102"/>
      <c r="K586" s="102"/>
      <c r="L586" s="101"/>
      <c r="M586" s="101"/>
      <c r="N586" s="106"/>
      <c r="O586" s="106"/>
      <c r="P586" s="102"/>
      <c r="Q586" s="17"/>
      <c r="R586" s="102"/>
      <c r="S586" s="101"/>
      <c r="T586" s="105"/>
      <c r="U586" s="105"/>
      <c r="V586" s="105"/>
      <c r="W586" s="105"/>
      <c r="X586" s="105"/>
      <c r="Y586" s="105"/>
      <c r="Z586" s="105"/>
    </row>
    <row r="587" ht="15.75" customHeight="1">
      <c r="A587" s="105"/>
      <c r="B587" s="105"/>
      <c r="C587" s="105"/>
      <c r="D587" s="105"/>
      <c r="E587" s="105"/>
      <c r="F587" s="106"/>
      <c r="G587" s="106"/>
      <c r="H587" s="17"/>
      <c r="I587" s="17"/>
      <c r="J587" s="102"/>
      <c r="K587" s="102"/>
      <c r="L587" s="101"/>
      <c r="M587" s="101"/>
      <c r="N587" s="106"/>
      <c r="O587" s="106"/>
      <c r="P587" s="102"/>
      <c r="Q587" s="17"/>
      <c r="R587" s="102"/>
      <c r="S587" s="101"/>
      <c r="T587" s="105"/>
      <c r="U587" s="105"/>
      <c r="V587" s="105"/>
      <c r="W587" s="105"/>
      <c r="X587" s="105"/>
      <c r="Y587" s="105"/>
      <c r="Z587" s="105"/>
    </row>
    <row r="588" ht="15.75" customHeight="1">
      <c r="A588" s="105"/>
      <c r="B588" s="105"/>
      <c r="C588" s="105"/>
      <c r="D588" s="105"/>
      <c r="E588" s="105"/>
      <c r="F588" s="106"/>
      <c r="G588" s="106"/>
      <c r="H588" s="17"/>
      <c r="I588" s="17"/>
      <c r="J588" s="102"/>
      <c r="K588" s="102"/>
      <c r="L588" s="101"/>
      <c r="M588" s="101"/>
      <c r="N588" s="106"/>
      <c r="O588" s="106"/>
      <c r="P588" s="102"/>
      <c r="Q588" s="17"/>
      <c r="R588" s="102"/>
      <c r="S588" s="101"/>
      <c r="T588" s="105"/>
      <c r="U588" s="105"/>
      <c r="V588" s="105"/>
      <c r="W588" s="105"/>
      <c r="X588" s="105"/>
      <c r="Y588" s="105"/>
      <c r="Z588" s="105"/>
    </row>
    <row r="589" ht="15.75" customHeight="1">
      <c r="A589" s="105"/>
      <c r="B589" s="105"/>
      <c r="C589" s="105"/>
      <c r="D589" s="105"/>
      <c r="E589" s="105"/>
      <c r="F589" s="106"/>
      <c r="G589" s="106"/>
      <c r="H589" s="17"/>
      <c r="I589" s="17"/>
      <c r="J589" s="102"/>
      <c r="K589" s="102"/>
      <c r="L589" s="101"/>
      <c r="M589" s="101"/>
      <c r="N589" s="106"/>
      <c r="O589" s="106"/>
      <c r="P589" s="102"/>
      <c r="Q589" s="17"/>
      <c r="R589" s="102"/>
      <c r="S589" s="101"/>
      <c r="T589" s="105"/>
      <c r="U589" s="105"/>
      <c r="V589" s="105"/>
      <c r="W589" s="105"/>
      <c r="X589" s="105"/>
      <c r="Y589" s="105"/>
      <c r="Z589" s="105"/>
    </row>
    <row r="590" ht="15.75" customHeight="1">
      <c r="A590" s="105"/>
      <c r="B590" s="105"/>
      <c r="C590" s="105"/>
      <c r="D590" s="105"/>
      <c r="E590" s="105"/>
      <c r="F590" s="106"/>
      <c r="G590" s="106"/>
      <c r="H590" s="17"/>
      <c r="I590" s="17"/>
      <c r="J590" s="102"/>
      <c r="K590" s="102"/>
      <c r="L590" s="101"/>
      <c r="M590" s="101"/>
      <c r="N590" s="106"/>
      <c r="O590" s="106"/>
      <c r="P590" s="102"/>
      <c r="Q590" s="17"/>
      <c r="R590" s="102"/>
      <c r="S590" s="101"/>
      <c r="T590" s="105"/>
      <c r="U590" s="105"/>
      <c r="V590" s="105"/>
      <c r="W590" s="105"/>
      <c r="X590" s="105"/>
      <c r="Y590" s="105"/>
      <c r="Z590" s="105"/>
    </row>
    <row r="591" ht="15.75" customHeight="1">
      <c r="A591" s="105"/>
      <c r="B591" s="105"/>
      <c r="C591" s="105"/>
      <c r="D591" s="105"/>
      <c r="E591" s="105"/>
      <c r="F591" s="106"/>
      <c r="G591" s="106"/>
      <c r="H591" s="17"/>
      <c r="I591" s="17"/>
      <c r="J591" s="102"/>
      <c r="K591" s="102"/>
      <c r="L591" s="101"/>
      <c r="M591" s="101"/>
      <c r="N591" s="106"/>
      <c r="O591" s="106"/>
      <c r="P591" s="102"/>
      <c r="Q591" s="17"/>
      <c r="R591" s="102"/>
      <c r="S591" s="101"/>
      <c r="T591" s="105"/>
      <c r="U591" s="105"/>
      <c r="V591" s="105"/>
      <c r="W591" s="105"/>
      <c r="X591" s="105"/>
      <c r="Y591" s="105"/>
      <c r="Z591" s="105"/>
    </row>
    <row r="592" ht="15.75" customHeight="1">
      <c r="A592" s="105"/>
      <c r="B592" s="105"/>
      <c r="C592" s="105"/>
      <c r="D592" s="105"/>
      <c r="E592" s="105"/>
      <c r="F592" s="106"/>
      <c r="G592" s="106"/>
      <c r="H592" s="17"/>
      <c r="I592" s="17"/>
      <c r="J592" s="102"/>
      <c r="K592" s="102"/>
      <c r="L592" s="101"/>
      <c r="M592" s="101"/>
      <c r="N592" s="106"/>
      <c r="O592" s="106"/>
      <c r="P592" s="102"/>
      <c r="Q592" s="17"/>
      <c r="R592" s="102"/>
      <c r="S592" s="101"/>
      <c r="T592" s="105"/>
      <c r="U592" s="105"/>
      <c r="V592" s="105"/>
      <c r="W592" s="105"/>
      <c r="X592" s="105"/>
      <c r="Y592" s="105"/>
      <c r="Z592" s="105"/>
    </row>
    <row r="593" ht="15.75" customHeight="1">
      <c r="A593" s="105"/>
      <c r="B593" s="105"/>
      <c r="C593" s="105"/>
      <c r="D593" s="105"/>
      <c r="E593" s="105"/>
      <c r="F593" s="106"/>
      <c r="G593" s="106"/>
      <c r="H593" s="17"/>
      <c r="I593" s="17"/>
      <c r="J593" s="102"/>
      <c r="K593" s="102"/>
      <c r="L593" s="101"/>
      <c r="M593" s="101"/>
      <c r="N593" s="106"/>
      <c r="O593" s="106"/>
      <c r="P593" s="102"/>
      <c r="Q593" s="17"/>
      <c r="R593" s="102"/>
      <c r="S593" s="101"/>
      <c r="T593" s="105"/>
      <c r="U593" s="105"/>
      <c r="V593" s="105"/>
      <c r="W593" s="105"/>
      <c r="X593" s="105"/>
      <c r="Y593" s="105"/>
      <c r="Z593" s="105"/>
    </row>
    <row r="594" ht="15.75" customHeight="1">
      <c r="A594" s="105"/>
      <c r="B594" s="105"/>
      <c r="C594" s="105"/>
      <c r="D594" s="105"/>
      <c r="E594" s="105"/>
      <c r="F594" s="106"/>
      <c r="G594" s="106"/>
      <c r="H594" s="17"/>
      <c r="I594" s="17"/>
      <c r="J594" s="102"/>
      <c r="K594" s="102"/>
      <c r="L594" s="101"/>
      <c r="M594" s="101"/>
      <c r="N594" s="106"/>
      <c r="O594" s="106"/>
      <c r="P594" s="102"/>
      <c r="Q594" s="17"/>
      <c r="R594" s="102"/>
      <c r="S594" s="101"/>
      <c r="T594" s="105"/>
      <c r="U594" s="105"/>
      <c r="V594" s="105"/>
      <c r="W594" s="105"/>
      <c r="X594" s="105"/>
      <c r="Y594" s="105"/>
      <c r="Z594" s="105"/>
    </row>
    <row r="595" ht="15.75" customHeight="1">
      <c r="A595" s="105"/>
      <c r="B595" s="105"/>
      <c r="C595" s="105"/>
      <c r="D595" s="105"/>
      <c r="E595" s="105"/>
      <c r="F595" s="106"/>
      <c r="G595" s="106"/>
      <c r="H595" s="17"/>
      <c r="I595" s="17"/>
      <c r="J595" s="102"/>
      <c r="K595" s="102"/>
      <c r="L595" s="101"/>
      <c r="M595" s="101"/>
      <c r="N595" s="106"/>
      <c r="O595" s="106"/>
      <c r="P595" s="102"/>
      <c r="Q595" s="17"/>
      <c r="R595" s="102"/>
      <c r="S595" s="101"/>
      <c r="T595" s="105"/>
      <c r="U595" s="105"/>
      <c r="V595" s="105"/>
      <c r="W595" s="105"/>
      <c r="X595" s="105"/>
      <c r="Y595" s="105"/>
      <c r="Z595" s="105"/>
    </row>
    <row r="596" ht="15.75" customHeight="1">
      <c r="A596" s="105"/>
      <c r="B596" s="105"/>
      <c r="C596" s="105"/>
      <c r="D596" s="105"/>
      <c r="E596" s="105"/>
      <c r="F596" s="106"/>
      <c r="G596" s="106"/>
      <c r="H596" s="17"/>
      <c r="I596" s="17"/>
      <c r="J596" s="102"/>
      <c r="K596" s="102"/>
      <c r="L596" s="101"/>
      <c r="M596" s="101"/>
      <c r="N596" s="106"/>
      <c r="O596" s="106"/>
      <c r="P596" s="102"/>
      <c r="Q596" s="17"/>
      <c r="R596" s="102"/>
      <c r="S596" s="101"/>
      <c r="T596" s="105"/>
      <c r="U596" s="105"/>
      <c r="V596" s="105"/>
      <c r="W596" s="105"/>
      <c r="X596" s="105"/>
      <c r="Y596" s="105"/>
      <c r="Z596" s="105"/>
    </row>
    <row r="597" ht="15.75" customHeight="1">
      <c r="A597" s="105"/>
      <c r="B597" s="105"/>
      <c r="C597" s="105"/>
      <c r="D597" s="105"/>
      <c r="E597" s="105"/>
      <c r="F597" s="106"/>
      <c r="G597" s="106"/>
      <c r="H597" s="17"/>
      <c r="I597" s="17"/>
      <c r="J597" s="102"/>
      <c r="K597" s="102"/>
      <c r="L597" s="101"/>
      <c r="M597" s="101"/>
      <c r="N597" s="106"/>
      <c r="O597" s="106"/>
      <c r="P597" s="102"/>
      <c r="Q597" s="17"/>
      <c r="R597" s="102"/>
      <c r="S597" s="101"/>
      <c r="T597" s="105"/>
      <c r="U597" s="105"/>
      <c r="V597" s="105"/>
      <c r="W597" s="105"/>
      <c r="X597" s="105"/>
      <c r="Y597" s="105"/>
      <c r="Z597" s="105"/>
    </row>
    <row r="598" ht="15.75" customHeight="1">
      <c r="A598" s="105"/>
      <c r="B598" s="105"/>
      <c r="C598" s="105"/>
      <c r="D598" s="105"/>
      <c r="E598" s="105"/>
      <c r="F598" s="106"/>
      <c r="G598" s="106"/>
      <c r="H598" s="17"/>
      <c r="I598" s="17"/>
      <c r="J598" s="102"/>
      <c r="K598" s="102"/>
      <c r="L598" s="101"/>
      <c r="M598" s="101"/>
      <c r="N598" s="106"/>
      <c r="O598" s="106"/>
      <c r="P598" s="102"/>
      <c r="Q598" s="17"/>
      <c r="R598" s="102"/>
      <c r="S598" s="101"/>
      <c r="T598" s="105"/>
      <c r="U598" s="105"/>
      <c r="V598" s="105"/>
      <c r="W598" s="105"/>
      <c r="X598" s="105"/>
      <c r="Y598" s="105"/>
      <c r="Z598" s="105"/>
    </row>
    <row r="599" ht="15.75" customHeight="1">
      <c r="A599" s="105"/>
      <c r="B599" s="105"/>
      <c r="C599" s="105"/>
      <c r="D599" s="105"/>
      <c r="E599" s="105"/>
      <c r="F599" s="106"/>
      <c r="G599" s="106"/>
      <c r="H599" s="17"/>
      <c r="I599" s="17"/>
      <c r="J599" s="102"/>
      <c r="K599" s="102"/>
      <c r="L599" s="101"/>
      <c r="M599" s="101"/>
      <c r="N599" s="106"/>
      <c r="O599" s="106"/>
      <c r="P599" s="102"/>
      <c r="Q599" s="17"/>
      <c r="R599" s="102"/>
      <c r="S599" s="101"/>
      <c r="T599" s="105"/>
      <c r="U599" s="105"/>
      <c r="V599" s="105"/>
      <c r="W599" s="105"/>
      <c r="X599" s="105"/>
      <c r="Y599" s="105"/>
      <c r="Z599" s="105"/>
    </row>
    <row r="600" ht="15.75" customHeight="1">
      <c r="A600" s="105"/>
      <c r="B600" s="105"/>
      <c r="C600" s="105"/>
      <c r="D600" s="105"/>
      <c r="E600" s="105"/>
      <c r="F600" s="106"/>
      <c r="G600" s="106"/>
      <c r="H600" s="17"/>
      <c r="I600" s="17"/>
      <c r="J600" s="102"/>
      <c r="K600" s="102"/>
      <c r="L600" s="101"/>
      <c r="M600" s="101"/>
      <c r="N600" s="106"/>
      <c r="O600" s="106"/>
      <c r="P600" s="102"/>
      <c r="Q600" s="17"/>
      <c r="R600" s="102"/>
      <c r="S600" s="101"/>
      <c r="T600" s="105"/>
      <c r="U600" s="105"/>
      <c r="V600" s="105"/>
      <c r="W600" s="105"/>
      <c r="X600" s="105"/>
      <c r="Y600" s="105"/>
      <c r="Z600" s="105"/>
    </row>
    <row r="601" ht="15.75" customHeight="1">
      <c r="A601" s="105"/>
      <c r="B601" s="105"/>
      <c r="C601" s="105"/>
      <c r="D601" s="105"/>
      <c r="E601" s="105"/>
      <c r="F601" s="106"/>
      <c r="G601" s="106"/>
      <c r="H601" s="17"/>
      <c r="I601" s="17"/>
      <c r="J601" s="102"/>
      <c r="K601" s="102"/>
      <c r="L601" s="101"/>
      <c r="M601" s="101"/>
      <c r="N601" s="106"/>
      <c r="O601" s="106"/>
      <c r="P601" s="102"/>
      <c r="Q601" s="17"/>
      <c r="R601" s="102"/>
      <c r="S601" s="101"/>
      <c r="T601" s="105"/>
      <c r="U601" s="105"/>
      <c r="V601" s="105"/>
      <c r="W601" s="105"/>
      <c r="X601" s="105"/>
      <c r="Y601" s="105"/>
      <c r="Z601" s="105"/>
    </row>
    <row r="602" ht="15.75" customHeight="1">
      <c r="A602" s="105"/>
      <c r="B602" s="105"/>
      <c r="C602" s="105"/>
      <c r="D602" s="105"/>
      <c r="E602" s="105"/>
      <c r="F602" s="106"/>
      <c r="G602" s="106"/>
      <c r="H602" s="17"/>
      <c r="I602" s="17"/>
      <c r="J602" s="102"/>
      <c r="K602" s="102"/>
      <c r="L602" s="101"/>
      <c r="M602" s="101"/>
      <c r="N602" s="106"/>
      <c r="O602" s="106"/>
      <c r="P602" s="102"/>
      <c r="Q602" s="17"/>
      <c r="R602" s="102"/>
      <c r="S602" s="101"/>
      <c r="T602" s="105"/>
      <c r="U602" s="105"/>
      <c r="V602" s="105"/>
      <c r="W602" s="105"/>
      <c r="X602" s="105"/>
      <c r="Y602" s="105"/>
      <c r="Z602" s="105"/>
    </row>
    <row r="603" ht="15.75" customHeight="1">
      <c r="A603" s="105"/>
      <c r="B603" s="105"/>
      <c r="C603" s="105"/>
      <c r="D603" s="105"/>
      <c r="E603" s="105"/>
      <c r="F603" s="106"/>
      <c r="G603" s="106"/>
      <c r="H603" s="17"/>
      <c r="I603" s="17"/>
      <c r="J603" s="102"/>
      <c r="K603" s="102"/>
      <c r="L603" s="101"/>
      <c r="M603" s="101"/>
      <c r="N603" s="106"/>
      <c r="O603" s="106"/>
      <c r="P603" s="102"/>
      <c r="Q603" s="17"/>
      <c r="R603" s="102"/>
      <c r="S603" s="101"/>
      <c r="T603" s="105"/>
      <c r="U603" s="105"/>
      <c r="V603" s="105"/>
      <c r="W603" s="105"/>
      <c r="X603" s="105"/>
      <c r="Y603" s="105"/>
      <c r="Z603" s="105"/>
    </row>
    <row r="604" ht="15.75" customHeight="1">
      <c r="A604" s="105"/>
      <c r="B604" s="105"/>
      <c r="C604" s="105"/>
      <c r="D604" s="105"/>
      <c r="E604" s="105"/>
      <c r="F604" s="106"/>
      <c r="G604" s="106"/>
      <c r="H604" s="17"/>
      <c r="I604" s="17"/>
      <c r="J604" s="102"/>
      <c r="K604" s="102"/>
      <c r="L604" s="101"/>
      <c r="M604" s="101"/>
      <c r="N604" s="106"/>
      <c r="O604" s="106"/>
      <c r="P604" s="102"/>
      <c r="Q604" s="17"/>
      <c r="R604" s="102"/>
      <c r="S604" s="101"/>
      <c r="T604" s="105"/>
      <c r="U604" s="105"/>
      <c r="V604" s="105"/>
      <c r="W604" s="105"/>
      <c r="X604" s="105"/>
      <c r="Y604" s="105"/>
      <c r="Z604" s="105"/>
    </row>
    <row r="605" ht="15.75" customHeight="1">
      <c r="A605" s="105"/>
      <c r="B605" s="105"/>
      <c r="C605" s="105"/>
      <c r="D605" s="105"/>
      <c r="E605" s="105"/>
      <c r="F605" s="106"/>
      <c r="G605" s="106"/>
      <c r="H605" s="17"/>
      <c r="I605" s="17"/>
      <c r="J605" s="102"/>
      <c r="K605" s="102"/>
      <c r="L605" s="101"/>
      <c r="M605" s="101"/>
      <c r="N605" s="106"/>
      <c r="O605" s="106"/>
      <c r="P605" s="102"/>
      <c r="Q605" s="17"/>
      <c r="R605" s="102"/>
      <c r="S605" s="101"/>
      <c r="T605" s="105"/>
      <c r="U605" s="105"/>
      <c r="V605" s="105"/>
      <c r="W605" s="105"/>
      <c r="X605" s="105"/>
      <c r="Y605" s="105"/>
      <c r="Z605" s="105"/>
    </row>
    <row r="606" ht="15.75" customHeight="1">
      <c r="A606" s="105"/>
      <c r="B606" s="105"/>
      <c r="C606" s="105"/>
      <c r="D606" s="105"/>
      <c r="E606" s="105"/>
      <c r="F606" s="106"/>
      <c r="G606" s="106"/>
      <c r="H606" s="17"/>
      <c r="I606" s="17"/>
      <c r="J606" s="102"/>
      <c r="K606" s="102"/>
      <c r="L606" s="101"/>
      <c r="M606" s="101"/>
      <c r="N606" s="106"/>
      <c r="O606" s="106"/>
      <c r="P606" s="102"/>
      <c r="Q606" s="17"/>
      <c r="R606" s="102"/>
      <c r="S606" s="101"/>
      <c r="T606" s="105"/>
      <c r="U606" s="105"/>
      <c r="V606" s="105"/>
      <c r="W606" s="105"/>
      <c r="X606" s="105"/>
      <c r="Y606" s="105"/>
      <c r="Z606" s="105"/>
    </row>
    <row r="607" ht="15.75" customHeight="1">
      <c r="A607" s="105"/>
      <c r="B607" s="105"/>
      <c r="C607" s="105"/>
      <c r="D607" s="105"/>
      <c r="E607" s="105"/>
      <c r="F607" s="106"/>
      <c r="G607" s="106"/>
      <c r="H607" s="17"/>
      <c r="I607" s="17"/>
      <c r="J607" s="102"/>
      <c r="K607" s="102"/>
      <c r="L607" s="101"/>
      <c r="M607" s="101"/>
      <c r="N607" s="106"/>
      <c r="O607" s="106"/>
      <c r="P607" s="102"/>
      <c r="Q607" s="17"/>
      <c r="R607" s="102"/>
      <c r="S607" s="101"/>
      <c r="T607" s="105"/>
      <c r="U607" s="105"/>
      <c r="V607" s="105"/>
      <c r="W607" s="105"/>
      <c r="X607" s="105"/>
      <c r="Y607" s="105"/>
      <c r="Z607" s="105"/>
    </row>
    <row r="608" ht="15.75" customHeight="1">
      <c r="A608" s="105"/>
      <c r="B608" s="105"/>
      <c r="C608" s="105"/>
      <c r="D608" s="105"/>
      <c r="E608" s="105"/>
      <c r="F608" s="106"/>
      <c r="G608" s="106"/>
      <c r="H608" s="17"/>
      <c r="I608" s="17"/>
      <c r="J608" s="102"/>
      <c r="K608" s="102"/>
      <c r="L608" s="101"/>
      <c r="M608" s="101"/>
      <c r="N608" s="106"/>
      <c r="O608" s="106"/>
      <c r="P608" s="102"/>
      <c r="Q608" s="17"/>
      <c r="R608" s="102"/>
      <c r="S608" s="101"/>
      <c r="T608" s="105"/>
      <c r="U608" s="105"/>
      <c r="V608" s="105"/>
      <c r="W608" s="105"/>
      <c r="X608" s="105"/>
      <c r="Y608" s="105"/>
      <c r="Z608" s="105"/>
    </row>
    <row r="609" ht="15.75" customHeight="1">
      <c r="A609" s="105"/>
      <c r="B609" s="105"/>
      <c r="C609" s="105"/>
      <c r="D609" s="105"/>
      <c r="E609" s="105"/>
      <c r="F609" s="106"/>
      <c r="G609" s="106"/>
      <c r="H609" s="17"/>
      <c r="I609" s="17"/>
      <c r="J609" s="102"/>
      <c r="K609" s="102"/>
      <c r="L609" s="101"/>
      <c r="M609" s="101"/>
      <c r="N609" s="106"/>
      <c r="O609" s="106"/>
      <c r="P609" s="102"/>
      <c r="Q609" s="17"/>
      <c r="R609" s="102"/>
      <c r="S609" s="101"/>
      <c r="T609" s="105"/>
      <c r="U609" s="105"/>
      <c r="V609" s="105"/>
      <c r="W609" s="105"/>
      <c r="X609" s="105"/>
      <c r="Y609" s="105"/>
      <c r="Z609" s="105"/>
    </row>
    <row r="610" ht="15.75" customHeight="1">
      <c r="A610" s="105"/>
      <c r="B610" s="105"/>
      <c r="C610" s="105"/>
      <c r="D610" s="105"/>
      <c r="E610" s="105"/>
      <c r="F610" s="106"/>
      <c r="G610" s="106"/>
      <c r="H610" s="17"/>
      <c r="I610" s="17"/>
      <c r="J610" s="102"/>
      <c r="K610" s="102"/>
      <c r="L610" s="101"/>
      <c r="M610" s="101"/>
      <c r="N610" s="106"/>
      <c r="O610" s="106"/>
      <c r="P610" s="102"/>
      <c r="Q610" s="17"/>
      <c r="R610" s="102"/>
      <c r="S610" s="101"/>
      <c r="T610" s="105"/>
      <c r="U610" s="105"/>
      <c r="V610" s="105"/>
      <c r="W610" s="105"/>
      <c r="X610" s="105"/>
      <c r="Y610" s="105"/>
      <c r="Z610" s="105"/>
    </row>
    <row r="611" ht="15.75" customHeight="1">
      <c r="A611" s="105"/>
      <c r="B611" s="105"/>
      <c r="C611" s="105"/>
      <c r="D611" s="105"/>
      <c r="E611" s="105"/>
      <c r="F611" s="106"/>
      <c r="G611" s="106"/>
      <c r="H611" s="17"/>
      <c r="I611" s="17"/>
      <c r="J611" s="102"/>
      <c r="K611" s="102"/>
      <c r="L611" s="101"/>
      <c r="M611" s="101"/>
      <c r="N611" s="106"/>
      <c r="O611" s="106"/>
      <c r="P611" s="102"/>
      <c r="Q611" s="17"/>
      <c r="R611" s="102"/>
      <c r="S611" s="101"/>
      <c r="T611" s="105"/>
      <c r="U611" s="105"/>
      <c r="V611" s="105"/>
      <c r="W611" s="105"/>
      <c r="X611" s="105"/>
      <c r="Y611" s="105"/>
      <c r="Z611" s="105"/>
    </row>
    <row r="612" ht="15.75" customHeight="1">
      <c r="A612" s="105"/>
      <c r="B612" s="105"/>
      <c r="C612" s="105"/>
      <c r="D612" s="105"/>
      <c r="E612" s="105"/>
      <c r="F612" s="106"/>
      <c r="G612" s="106"/>
      <c r="H612" s="17"/>
      <c r="I612" s="17"/>
      <c r="J612" s="102"/>
      <c r="K612" s="102"/>
      <c r="L612" s="101"/>
      <c r="M612" s="101"/>
      <c r="N612" s="106"/>
      <c r="O612" s="106"/>
      <c r="P612" s="102"/>
      <c r="Q612" s="17"/>
      <c r="R612" s="102"/>
      <c r="S612" s="101"/>
      <c r="T612" s="105"/>
      <c r="U612" s="105"/>
      <c r="V612" s="105"/>
      <c r="W612" s="105"/>
      <c r="X612" s="105"/>
      <c r="Y612" s="105"/>
      <c r="Z612" s="105"/>
    </row>
    <row r="613" ht="15.75" customHeight="1">
      <c r="A613" s="105"/>
      <c r="B613" s="105"/>
      <c r="C613" s="105"/>
      <c r="D613" s="105"/>
      <c r="E613" s="105"/>
      <c r="F613" s="106"/>
      <c r="G613" s="106"/>
      <c r="H613" s="17"/>
      <c r="I613" s="17"/>
      <c r="J613" s="102"/>
      <c r="K613" s="102"/>
      <c r="L613" s="101"/>
      <c r="M613" s="101"/>
      <c r="N613" s="106"/>
      <c r="O613" s="106"/>
      <c r="P613" s="102"/>
      <c r="Q613" s="17"/>
      <c r="R613" s="102"/>
      <c r="S613" s="101"/>
      <c r="T613" s="105"/>
      <c r="U613" s="105"/>
      <c r="V613" s="105"/>
      <c r="W613" s="105"/>
      <c r="X613" s="105"/>
      <c r="Y613" s="105"/>
      <c r="Z613" s="105"/>
    </row>
    <row r="614" ht="15.75" customHeight="1">
      <c r="A614" s="105"/>
      <c r="B614" s="105"/>
      <c r="C614" s="105"/>
      <c r="D614" s="105"/>
      <c r="E614" s="105"/>
      <c r="F614" s="106"/>
      <c r="G614" s="106"/>
      <c r="H614" s="17"/>
      <c r="I614" s="17"/>
      <c r="J614" s="102"/>
      <c r="K614" s="102"/>
      <c r="L614" s="101"/>
      <c r="M614" s="101"/>
      <c r="N614" s="106"/>
      <c r="O614" s="106"/>
      <c r="P614" s="102"/>
      <c r="Q614" s="17"/>
      <c r="R614" s="102"/>
      <c r="S614" s="101"/>
      <c r="T614" s="105"/>
      <c r="U614" s="105"/>
      <c r="V614" s="105"/>
      <c r="W614" s="105"/>
      <c r="X614" s="105"/>
      <c r="Y614" s="105"/>
      <c r="Z614" s="105"/>
    </row>
    <row r="615" ht="15.75" customHeight="1">
      <c r="A615" s="105"/>
      <c r="B615" s="105"/>
      <c r="C615" s="105"/>
      <c r="D615" s="105"/>
      <c r="E615" s="105"/>
      <c r="F615" s="106"/>
      <c r="G615" s="106"/>
      <c r="H615" s="17"/>
      <c r="I615" s="17"/>
      <c r="J615" s="102"/>
      <c r="K615" s="102"/>
      <c r="L615" s="101"/>
      <c r="M615" s="101"/>
      <c r="N615" s="106"/>
      <c r="O615" s="106"/>
      <c r="P615" s="102"/>
      <c r="Q615" s="17"/>
      <c r="R615" s="102"/>
      <c r="S615" s="101"/>
      <c r="T615" s="105"/>
      <c r="U615" s="105"/>
      <c r="V615" s="105"/>
      <c r="W615" s="105"/>
      <c r="X615" s="105"/>
      <c r="Y615" s="105"/>
      <c r="Z615" s="105"/>
    </row>
    <row r="616" ht="15.75" customHeight="1">
      <c r="A616" s="105"/>
      <c r="B616" s="105"/>
      <c r="C616" s="105"/>
      <c r="D616" s="105"/>
      <c r="E616" s="105"/>
      <c r="F616" s="106"/>
      <c r="G616" s="106"/>
      <c r="H616" s="17"/>
      <c r="I616" s="17"/>
      <c r="J616" s="102"/>
      <c r="K616" s="102"/>
      <c r="L616" s="101"/>
      <c r="M616" s="101"/>
      <c r="N616" s="106"/>
      <c r="O616" s="106"/>
      <c r="P616" s="102"/>
      <c r="Q616" s="17"/>
      <c r="R616" s="102"/>
      <c r="S616" s="101"/>
      <c r="T616" s="105"/>
      <c r="U616" s="105"/>
      <c r="V616" s="105"/>
      <c r="W616" s="105"/>
      <c r="X616" s="105"/>
      <c r="Y616" s="105"/>
      <c r="Z616" s="105"/>
    </row>
    <row r="617" ht="15.75" customHeight="1">
      <c r="A617" s="105"/>
      <c r="B617" s="105"/>
      <c r="C617" s="105"/>
      <c r="D617" s="105"/>
      <c r="E617" s="105"/>
      <c r="F617" s="106"/>
      <c r="G617" s="106"/>
      <c r="H617" s="17"/>
      <c r="I617" s="17"/>
      <c r="J617" s="102"/>
      <c r="K617" s="102"/>
      <c r="L617" s="101"/>
      <c r="M617" s="101"/>
      <c r="N617" s="106"/>
      <c r="O617" s="106"/>
      <c r="P617" s="102"/>
      <c r="Q617" s="17"/>
      <c r="R617" s="102"/>
      <c r="S617" s="101"/>
      <c r="T617" s="105"/>
      <c r="U617" s="105"/>
      <c r="V617" s="105"/>
      <c r="W617" s="105"/>
      <c r="X617" s="105"/>
      <c r="Y617" s="105"/>
      <c r="Z617" s="105"/>
    </row>
    <row r="618" ht="15.75" customHeight="1">
      <c r="A618" s="105"/>
      <c r="B618" s="105"/>
      <c r="C618" s="105"/>
      <c r="D618" s="105"/>
      <c r="E618" s="105"/>
      <c r="F618" s="106"/>
      <c r="G618" s="106"/>
      <c r="H618" s="17"/>
      <c r="I618" s="17"/>
      <c r="J618" s="102"/>
      <c r="K618" s="102"/>
      <c r="L618" s="101"/>
      <c r="M618" s="101"/>
      <c r="N618" s="106"/>
      <c r="O618" s="106"/>
      <c r="P618" s="102"/>
      <c r="Q618" s="17"/>
      <c r="R618" s="102"/>
      <c r="S618" s="101"/>
      <c r="T618" s="105"/>
      <c r="U618" s="105"/>
      <c r="V618" s="105"/>
      <c r="W618" s="105"/>
      <c r="X618" s="105"/>
      <c r="Y618" s="105"/>
      <c r="Z618" s="105"/>
    </row>
    <row r="619" ht="15.75" customHeight="1">
      <c r="A619" s="105"/>
      <c r="B619" s="105"/>
      <c r="C619" s="105"/>
      <c r="D619" s="105"/>
      <c r="E619" s="105"/>
      <c r="F619" s="106"/>
      <c r="G619" s="106"/>
      <c r="H619" s="17"/>
      <c r="I619" s="17"/>
      <c r="J619" s="102"/>
      <c r="K619" s="102"/>
      <c r="L619" s="101"/>
      <c r="M619" s="101"/>
      <c r="N619" s="106"/>
      <c r="O619" s="106"/>
      <c r="P619" s="102"/>
      <c r="Q619" s="17"/>
      <c r="R619" s="102"/>
      <c r="S619" s="101"/>
      <c r="T619" s="105"/>
      <c r="U619" s="105"/>
      <c r="V619" s="105"/>
      <c r="W619" s="105"/>
      <c r="X619" s="105"/>
      <c r="Y619" s="105"/>
      <c r="Z619" s="105"/>
    </row>
    <row r="620" ht="15.75" customHeight="1">
      <c r="A620" s="105"/>
      <c r="B620" s="105"/>
      <c r="C620" s="105"/>
      <c r="D620" s="105"/>
      <c r="E620" s="105"/>
      <c r="F620" s="106"/>
      <c r="G620" s="106"/>
      <c r="H620" s="17"/>
      <c r="I620" s="17"/>
      <c r="J620" s="102"/>
      <c r="K620" s="102"/>
      <c r="L620" s="101"/>
      <c r="M620" s="101"/>
      <c r="N620" s="106"/>
      <c r="O620" s="106"/>
      <c r="P620" s="102"/>
      <c r="Q620" s="17"/>
      <c r="R620" s="102"/>
      <c r="S620" s="101"/>
      <c r="T620" s="105"/>
      <c r="U620" s="105"/>
      <c r="V620" s="105"/>
      <c r="W620" s="105"/>
      <c r="X620" s="105"/>
      <c r="Y620" s="105"/>
      <c r="Z620" s="105"/>
    </row>
    <row r="621" ht="15.75" customHeight="1">
      <c r="A621" s="105"/>
      <c r="B621" s="105"/>
      <c r="C621" s="105"/>
      <c r="D621" s="105"/>
      <c r="E621" s="105"/>
      <c r="F621" s="106"/>
      <c r="G621" s="106"/>
      <c r="H621" s="17"/>
      <c r="I621" s="17"/>
      <c r="J621" s="102"/>
      <c r="K621" s="102"/>
      <c r="L621" s="101"/>
      <c r="M621" s="101"/>
      <c r="N621" s="106"/>
      <c r="O621" s="106"/>
      <c r="P621" s="102"/>
      <c r="Q621" s="17"/>
      <c r="R621" s="102"/>
      <c r="S621" s="101"/>
      <c r="T621" s="105"/>
      <c r="U621" s="105"/>
      <c r="V621" s="105"/>
      <c r="W621" s="105"/>
      <c r="X621" s="105"/>
      <c r="Y621" s="105"/>
      <c r="Z621" s="105"/>
    </row>
    <row r="622" ht="15.75" customHeight="1">
      <c r="A622" s="105"/>
      <c r="B622" s="105"/>
      <c r="C622" s="105"/>
      <c r="D622" s="105"/>
      <c r="E622" s="105"/>
      <c r="F622" s="106"/>
      <c r="G622" s="106"/>
      <c r="H622" s="17"/>
      <c r="I622" s="17"/>
      <c r="J622" s="102"/>
      <c r="K622" s="102"/>
      <c r="L622" s="101"/>
      <c r="M622" s="101"/>
      <c r="N622" s="106"/>
      <c r="O622" s="106"/>
      <c r="P622" s="102"/>
      <c r="Q622" s="17"/>
      <c r="R622" s="102"/>
      <c r="S622" s="101"/>
      <c r="T622" s="105"/>
      <c r="U622" s="105"/>
      <c r="V622" s="105"/>
      <c r="W622" s="105"/>
      <c r="X622" s="105"/>
      <c r="Y622" s="105"/>
      <c r="Z622" s="105"/>
    </row>
    <row r="623" ht="15.75" customHeight="1">
      <c r="A623" s="105"/>
      <c r="B623" s="105"/>
      <c r="C623" s="105"/>
      <c r="D623" s="105"/>
      <c r="E623" s="105"/>
      <c r="F623" s="106"/>
      <c r="G623" s="106"/>
      <c r="H623" s="17"/>
      <c r="I623" s="17"/>
      <c r="J623" s="102"/>
      <c r="K623" s="102"/>
      <c r="L623" s="101"/>
      <c r="M623" s="101"/>
      <c r="N623" s="106"/>
      <c r="O623" s="106"/>
      <c r="P623" s="102"/>
      <c r="Q623" s="17"/>
      <c r="R623" s="102"/>
      <c r="S623" s="101"/>
      <c r="T623" s="105"/>
      <c r="U623" s="105"/>
      <c r="V623" s="105"/>
      <c r="W623" s="105"/>
      <c r="X623" s="105"/>
      <c r="Y623" s="105"/>
      <c r="Z623" s="105"/>
    </row>
    <row r="624" ht="15.75" customHeight="1">
      <c r="A624" s="105"/>
      <c r="B624" s="105"/>
      <c r="C624" s="105"/>
      <c r="D624" s="105"/>
      <c r="E624" s="105"/>
      <c r="F624" s="106"/>
      <c r="G624" s="106"/>
      <c r="H624" s="17"/>
      <c r="I624" s="17"/>
      <c r="J624" s="102"/>
      <c r="K624" s="102"/>
      <c r="L624" s="101"/>
      <c r="M624" s="101"/>
      <c r="N624" s="106"/>
      <c r="O624" s="106"/>
      <c r="P624" s="102"/>
      <c r="Q624" s="17"/>
      <c r="R624" s="102"/>
      <c r="S624" s="101"/>
      <c r="T624" s="105"/>
      <c r="U624" s="105"/>
      <c r="V624" s="105"/>
      <c r="W624" s="105"/>
      <c r="X624" s="105"/>
      <c r="Y624" s="105"/>
      <c r="Z624" s="105"/>
    </row>
    <row r="625" ht="15.75" customHeight="1">
      <c r="A625" s="105"/>
      <c r="B625" s="105"/>
      <c r="C625" s="105"/>
      <c r="D625" s="105"/>
      <c r="E625" s="105"/>
      <c r="F625" s="106"/>
      <c r="G625" s="106"/>
      <c r="H625" s="17"/>
      <c r="I625" s="17"/>
      <c r="J625" s="102"/>
      <c r="K625" s="102"/>
      <c r="L625" s="101"/>
      <c r="M625" s="101"/>
      <c r="N625" s="106"/>
      <c r="O625" s="106"/>
      <c r="P625" s="102"/>
      <c r="Q625" s="17"/>
      <c r="R625" s="102"/>
      <c r="S625" s="101"/>
      <c r="T625" s="105"/>
      <c r="U625" s="105"/>
      <c r="V625" s="105"/>
      <c r="W625" s="105"/>
      <c r="X625" s="105"/>
      <c r="Y625" s="105"/>
      <c r="Z625" s="105"/>
    </row>
    <row r="626" ht="15.75" customHeight="1">
      <c r="A626" s="105"/>
      <c r="B626" s="105"/>
      <c r="C626" s="105"/>
      <c r="D626" s="105"/>
      <c r="E626" s="105"/>
      <c r="F626" s="106"/>
      <c r="G626" s="106"/>
      <c r="H626" s="17"/>
      <c r="I626" s="17"/>
      <c r="J626" s="102"/>
      <c r="K626" s="102"/>
      <c r="L626" s="101"/>
      <c r="M626" s="101"/>
      <c r="N626" s="106"/>
      <c r="O626" s="106"/>
      <c r="P626" s="102"/>
      <c r="Q626" s="17"/>
      <c r="R626" s="102"/>
      <c r="S626" s="101"/>
      <c r="T626" s="105"/>
      <c r="U626" s="105"/>
      <c r="V626" s="105"/>
      <c r="W626" s="105"/>
      <c r="X626" s="105"/>
      <c r="Y626" s="105"/>
      <c r="Z626" s="105"/>
    </row>
    <row r="627" ht="15.75" customHeight="1">
      <c r="A627" s="105"/>
      <c r="B627" s="105"/>
      <c r="C627" s="105"/>
      <c r="D627" s="105"/>
      <c r="E627" s="105"/>
      <c r="F627" s="106"/>
      <c r="G627" s="106"/>
      <c r="H627" s="17"/>
      <c r="I627" s="17"/>
      <c r="J627" s="102"/>
      <c r="K627" s="102"/>
      <c r="L627" s="101"/>
      <c r="M627" s="101"/>
      <c r="N627" s="106"/>
      <c r="O627" s="106"/>
      <c r="P627" s="102"/>
      <c r="Q627" s="17"/>
      <c r="R627" s="102"/>
      <c r="S627" s="101"/>
      <c r="T627" s="105"/>
      <c r="U627" s="105"/>
      <c r="V627" s="105"/>
      <c r="W627" s="105"/>
      <c r="X627" s="105"/>
      <c r="Y627" s="105"/>
      <c r="Z627" s="105"/>
    </row>
    <row r="628" ht="15.75" customHeight="1">
      <c r="A628" s="105"/>
      <c r="B628" s="105"/>
      <c r="C628" s="105"/>
      <c r="D628" s="105"/>
      <c r="E628" s="105"/>
      <c r="F628" s="106"/>
      <c r="G628" s="106"/>
      <c r="H628" s="17"/>
      <c r="I628" s="17"/>
      <c r="J628" s="102"/>
      <c r="K628" s="102"/>
      <c r="L628" s="101"/>
      <c r="M628" s="101"/>
      <c r="N628" s="106"/>
      <c r="O628" s="106"/>
      <c r="P628" s="102"/>
      <c r="Q628" s="17"/>
      <c r="R628" s="102"/>
      <c r="S628" s="101"/>
      <c r="T628" s="105"/>
      <c r="U628" s="105"/>
      <c r="V628" s="105"/>
      <c r="W628" s="105"/>
      <c r="X628" s="105"/>
      <c r="Y628" s="105"/>
      <c r="Z628" s="105"/>
    </row>
    <row r="629" ht="15.75" customHeight="1">
      <c r="A629" s="105"/>
      <c r="B629" s="105"/>
      <c r="C629" s="105"/>
      <c r="D629" s="105"/>
      <c r="E629" s="105"/>
      <c r="F629" s="106"/>
      <c r="G629" s="106"/>
      <c r="H629" s="17"/>
      <c r="I629" s="17"/>
      <c r="J629" s="102"/>
      <c r="K629" s="102"/>
      <c r="L629" s="101"/>
      <c r="M629" s="101"/>
      <c r="N629" s="106"/>
      <c r="O629" s="106"/>
      <c r="P629" s="102"/>
      <c r="Q629" s="17"/>
      <c r="R629" s="102"/>
      <c r="S629" s="101"/>
      <c r="T629" s="105"/>
      <c r="U629" s="105"/>
      <c r="V629" s="105"/>
      <c r="W629" s="105"/>
      <c r="X629" s="105"/>
      <c r="Y629" s="105"/>
      <c r="Z629" s="105"/>
    </row>
    <row r="630" ht="15.75" customHeight="1">
      <c r="A630" s="105"/>
      <c r="B630" s="105"/>
      <c r="C630" s="105"/>
      <c r="D630" s="105"/>
      <c r="E630" s="105"/>
      <c r="F630" s="106"/>
      <c r="G630" s="106"/>
      <c r="H630" s="17"/>
      <c r="I630" s="17"/>
      <c r="J630" s="102"/>
      <c r="K630" s="102"/>
      <c r="L630" s="101"/>
      <c r="M630" s="101"/>
      <c r="N630" s="106"/>
      <c r="O630" s="106"/>
      <c r="P630" s="102"/>
      <c r="Q630" s="17"/>
      <c r="R630" s="102"/>
      <c r="S630" s="101"/>
      <c r="T630" s="105"/>
      <c r="U630" s="105"/>
      <c r="V630" s="105"/>
      <c r="W630" s="105"/>
      <c r="X630" s="105"/>
      <c r="Y630" s="105"/>
      <c r="Z630" s="105"/>
    </row>
    <row r="631" ht="15.75" customHeight="1">
      <c r="A631" s="105"/>
      <c r="B631" s="105"/>
      <c r="C631" s="105"/>
      <c r="D631" s="105"/>
      <c r="E631" s="105"/>
      <c r="F631" s="106"/>
      <c r="G631" s="106"/>
      <c r="H631" s="17"/>
      <c r="I631" s="17"/>
      <c r="J631" s="102"/>
      <c r="K631" s="102"/>
      <c r="L631" s="101"/>
      <c r="M631" s="101"/>
      <c r="N631" s="106"/>
      <c r="O631" s="106"/>
      <c r="P631" s="102"/>
      <c r="Q631" s="17"/>
      <c r="R631" s="102"/>
      <c r="S631" s="101"/>
      <c r="T631" s="105"/>
      <c r="U631" s="105"/>
      <c r="V631" s="105"/>
      <c r="W631" s="105"/>
      <c r="X631" s="105"/>
      <c r="Y631" s="105"/>
      <c r="Z631" s="105"/>
    </row>
    <row r="632" ht="15.75" customHeight="1">
      <c r="A632" s="105"/>
      <c r="B632" s="105"/>
      <c r="C632" s="105"/>
      <c r="D632" s="105"/>
      <c r="E632" s="105"/>
      <c r="F632" s="106"/>
      <c r="G632" s="106"/>
      <c r="H632" s="17"/>
      <c r="I632" s="17"/>
      <c r="J632" s="102"/>
      <c r="K632" s="102"/>
      <c r="L632" s="101"/>
      <c r="M632" s="101"/>
      <c r="N632" s="106"/>
      <c r="O632" s="106"/>
      <c r="P632" s="102"/>
      <c r="Q632" s="17"/>
      <c r="R632" s="102"/>
      <c r="S632" s="101"/>
      <c r="T632" s="105"/>
      <c r="U632" s="105"/>
      <c r="V632" s="105"/>
      <c r="W632" s="105"/>
      <c r="X632" s="105"/>
      <c r="Y632" s="105"/>
      <c r="Z632" s="105"/>
    </row>
    <row r="633" ht="15.75" customHeight="1">
      <c r="A633" s="105"/>
      <c r="B633" s="105"/>
      <c r="C633" s="105"/>
      <c r="D633" s="105"/>
      <c r="E633" s="105"/>
      <c r="F633" s="106"/>
      <c r="G633" s="106"/>
      <c r="H633" s="17"/>
      <c r="I633" s="17"/>
      <c r="J633" s="102"/>
      <c r="K633" s="102"/>
      <c r="L633" s="101"/>
      <c r="M633" s="101"/>
      <c r="N633" s="106"/>
      <c r="O633" s="106"/>
      <c r="P633" s="102"/>
      <c r="Q633" s="17"/>
      <c r="R633" s="102"/>
      <c r="S633" s="101"/>
      <c r="T633" s="105"/>
      <c r="U633" s="105"/>
      <c r="V633" s="105"/>
      <c r="W633" s="105"/>
      <c r="X633" s="105"/>
      <c r="Y633" s="105"/>
      <c r="Z633" s="105"/>
    </row>
    <row r="634" ht="15.75" customHeight="1">
      <c r="A634" s="105"/>
      <c r="B634" s="105"/>
      <c r="C634" s="105"/>
      <c r="D634" s="105"/>
      <c r="E634" s="105"/>
      <c r="F634" s="106"/>
      <c r="G634" s="106"/>
      <c r="H634" s="17"/>
      <c r="I634" s="17"/>
      <c r="J634" s="102"/>
      <c r="K634" s="102"/>
      <c r="L634" s="101"/>
      <c r="M634" s="101"/>
      <c r="N634" s="106"/>
      <c r="O634" s="106"/>
      <c r="P634" s="102"/>
      <c r="Q634" s="17"/>
      <c r="R634" s="102"/>
      <c r="S634" s="101"/>
      <c r="T634" s="105"/>
      <c r="U634" s="105"/>
      <c r="V634" s="105"/>
      <c r="W634" s="105"/>
      <c r="X634" s="105"/>
      <c r="Y634" s="105"/>
      <c r="Z634" s="105"/>
    </row>
    <row r="635" ht="15.75" customHeight="1">
      <c r="A635" s="105"/>
      <c r="B635" s="105"/>
      <c r="C635" s="105"/>
      <c r="D635" s="105"/>
      <c r="E635" s="105"/>
      <c r="F635" s="106"/>
      <c r="G635" s="106"/>
      <c r="H635" s="17"/>
      <c r="I635" s="17"/>
      <c r="J635" s="102"/>
      <c r="K635" s="102"/>
      <c r="L635" s="101"/>
      <c r="M635" s="101"/>
      <c r="N635" s="106"/>
      <c r="O635" s="106"/>
      <c r="P635" s="102"/>
      <c r="Q635" s="17"/>
      <c r="R635" s="102"/>
      <c r="S635" s="101"/>
      <c r="T635" s="105"/>
      <c r="U635" s="105"/>
      <c r="V635" s="105"/>
      <c r="W635" s="105"/>
      <c r="X635" s="105"/>
      <c r="Y635" s="105"/>
      <c r="Z635" s="105"/>
    </row>
    <row r="636" ht="15.75" customHeight="1">
      <c r="A636" s="105"/>
      <c r="B636" s="105"/>
      <c r="C636" s="105"/>
      <c r="D636" s="105"/>
      <c r="E636" s="105"/>
      <c r="F636" s="106"/>
      <c r="G636" s="106"/>
      <c r="H636" s="17"/>
      <c r="I636" s="17"/>
      <c r="J636" s="102"/>
      <c r="K636" s="102"/>
      <c r="L636" s="101"/>
      <c r="M636" s="101"/>
      <c r="N636" s="106"/>
      <c r="O636" s="106"/>
      <c r="P636" s="102"/>
      <c r="Q636" s="17"/>
      <c r="R636" s="102"/>
      <c r="S636" s="101"/>
      <c r="T636" s="105"/>
      <c r="U636" s="105"/>
      <c r="V636" s="105"/>
      <c r="W636" s="105"/>
      <c r="X636" s="105"/>
      <c r="Y636" s="105"/>
      <c r="Z636" s="105"/>
    </row>
    <row r="637" ht="15.75" customHeight="1">
      <c r="A637" s="105"/>
      <c r="B637" s="105"/>
      <c r="C637" s="105"/>
      <c r="D637" s="105"/>
      <c r="E637" s="105"/>
      <c r="F637" s="106"/>
      <c r="G637" s="106"/>
      <c r="H637" s="17"/>
      <c r="I637" s="17"/>
      <c r="J637" s="102"/>
      <c r="K637" s="102"/>
      <c r="L637" s="101"/>
      <c r="M637" s="101"/>
      <c r="N637" s="106"/>
      <c r="O637" s="106"/>
      <c r="P637" s="102"/>
      <c r="Q637" s="17"/>
      <c r="R637" s="102"/>
      <c r="S637" s="101"/>
      <c r="T637" s="105"/>
      <c r="U637" s="105"/>
      <c r="V637" s="105"/>
      <c r="W637" s="105"/>
      <c r="X637" s="105"/>
      <c r="Y637" s="105"/>
      <c r="Z637" s="105"/>
    </row>
    <row r="638" ht="15.75" customHeight="1">
      <c r="A638" s="105"/>
      <c r="B638" s="105"/>
      <c r="C638" s="105"/>
      <c r="D638" s="105"/>
      <c r="E638" s="105"/>
      <c r="F638" s="106"/>
      <c r="G638" s="106"/>
      <c r="H638" s="17"/>
      <c r="I638" s="17"/>
      <c r="J638" s="102"/>
      <c r="K638" s="102"/>
      <c r="L638" s="101"/>
      <c r="M638" s="101"/>
      <c r="N638" s="106"/>
      <c r="O638" s="106"/>
      <c r="P638" s="102"/>
      <c r="Q638" s="17"/>
      <c r="R638" s="102"/>
      <c r="S638" s="101"/>
      <c r="T638" s="105"/>
      <c r="U638" s="105"/>
      <c r="V638" s="105"/>
      <c r="W638" s="105"/>
      <c r="X638" s="105"/>
      <c r="Y638" s="105"/>
      <c r="Z638" s="105"/>
    </row>
    <row r="639" ht="15.75" customHeight="1">
      <c r="A639" s="105"/>
      <c r="B639" s="105"/>
      <c r="C639" s="105"/>
      <c r="D639" s="105"/>
      <c r="E639" s="105"/>
      <c r="F639" s="106"/>
      <c r="G639" s="106"/>
      <c r="H639" s="17"/>
      <c r="I639" s="17"/>
      <c r="J639" s="102"/>
      <c r="K639" s="102"/>
      <c r="L639" s="101"/>
      <c r="M639" s="101"/>
      <c r="N639" s="106"/>
      <c r="O639" s="106"/>
      <c r="P639" s="102"/>
      <c r="Q639" s="17"/>
      <c r="R639" s="102"/>
      <c r="S639" s="101"/>
      <c r="T639" s="105"/>
      <c r="U639" s="105"/>
      <c r="V639" s="105"/>
      <c r="W639" s="105"/>
      <c r="X639" s="105"/>
      <c r="Y639" s="105"/>
      <c r="Z639" s="105"/>
    </row>
    <row r="640" ht="15.75" customHeight="1">
      <c r="A640" s="105"/>
      <c r="B640" s="105"/>
      <c r="C640" s="105"/>
      <c r="D640" s="105"/>
      <c r="E640" s="105"/>
      <c r="F640" s="106"/>
      <c r="G640" s="106"/>
      <c r="H640" s="17"/>
      <c r="I640" s="17"/>
      <c r="J640" s="102"/>
      <c r="K640" s="102"/>
      <c r="L640" s="101"/>
      <c r="M640" s="101"/>
      <c r="N640" s="106"/>
      <c r="O640" s="106"/>
      <c r="P640" s="102"/>
      <c r="Q640" s="17"/>
      <c r="R640" s="102"/>
      <c r="S640" s="101"/>
      <c r="T640" s="105"/>
      <c r="U640" s="105"/>
      <c r="V640" s="105"/>
      <c r="W640" s="105"/>
      <c r="X640" s="105"/>
      <c r="Y640" s="105"/>
      <c r="Z640" s="105"/>
    </row>
    <row r="641" ht="15.75" customHeight="1">
      <c r="A641" s="105"/>
      <c r="B641" s="105"/>
      <c r="C641" s="105"/>
      <c r="D641" s="105"/>
      <c r="E641" s="105"/>
      <c r="F641" s="106"/>
      <c r="G641" s="106"/>
      <c r="H641" s="17"/>
      <c r="I641" s="17"/>
      <c r="J641" s="102"/>
      <c r="K641" s="102"/>
      <c r="L641" s="101"/>
      <c r="M641" s="101"/>
      <c r="N641" s="106"/>
      <c r="O641" s="106"/>
      <c r="P641" s="102"/>
      <c r="Q641" s="17"/>
      <c r="R641" s="102"/>
      <c r="S641" s="101"/>
      <c r="T641" s="105"/>
      <c r="U641" s="105"/>
      <c r="V641" s="105"/>
      <c r="W641" s="105"/>
      <c r="X641" s="105"/>
      <c r="Y641" s="105"/>
      <c r="Z641" s="105"/>
    </row>
    <row r="642" ht="15.75" customHeight="1">
      <c r="A642" s="105"/>
      <c r="B642" s="105"/>
      <c r="C642" s="105"/>
      <c r="D642" s="105"/>
      <c r="E642" s="105"/>
      <c r="F642" s="106"/>
      <c r="G642" s="106"/>
      <c r="H642" s="17"/>
      <c r="I642" s="17"/>
      <c r="J642" s="102"/>
      <c r="K642" s="102"/>
      <c r="L642" s="101"/>
      <c r="M642" s="101"/>
      <c r="N642" s="106"/>
      <c r="O642" s="106"/>
      <c r="P642" s="102"/>
      <c r="Q642" s="17"/>
      <c r="R642" s="102"/>
      <c r="S642" s="101"/>
      <c r="T642" s="105"/>
      <c r="U642" s="105"/>
      <c r="V642" s="105"/>
      <c r="W642" s="105"/>
      <c r="X642" s="105"/>
      <c r="Y642" s="105"/>
      <c r="Z642" s="105"/>
    </row>
    <row r="643" ht="15.75" customHeight="1">
      <c r="A643" s="105"/>
      <c r="B643" s="105"/>
      <c r="C643" s="105"/>
      <c r="D643" s="105"/>
      <c r="E643" s="105"/>
      <c r="F643" s="106"/>
      <c r="G643" s="106"/>
      <c r="H643" s="17"/>
      <c r="I643" s="17"/>
      <c r="J643" s="102"/>
      <c r="K643" s="102"/>
      <c r="L643" s="101"/>
      <c r="M643" s="101"/>
      <c r="N643" s="106"/>
      <c r="O643" s="106"/>
      <c r="P643" s="102"/>
      <c r="Q643" s="17"/>
      <c r="R643" s="102"/>
      <c r="S643" s="101"/>
      <c r="T643" s="105"/>
      <c r="U643" s="105"/>
      <c r="V643" s="105"/>
      <c r="W643" s="105"/>
      <c r="X643" s="105"/>
      <c r="Y643" s="105"/>
      <c r="Z643" s="105"/>
    </row>
    <row r="644" ht="15.75" customHeight="1">
      <c r="A644" s="105"/>
      <c r="B644" s="105"/>
      <c r="C644" s="105"/>
      <c r="D644" s="105"/>
      <c r="E644" s="105"/>
      <c r="F644" s="106"/>
      <c r="G644" s="106"/>
      <c r="H644" s="17"/>
      <c r="I644" s="17"/>
      <c r="J644" s="102"/>
      <c r="K644" s="102"/>
      <c r="L644" s="101"/>
      <c r="M644" s="101"/>
      <c r="N644" s="106"/>
      <c r="O644" s="106"/>
      <c r="P644" s="102"/>
      <c r="Q644" s="17"/>
      <c r="R644" s="102"/>
      <c r="S644" s="101"/>
      <c r="T644" s="105"/>
      <c r="U644" s="105"/>
      <c r="V644" s="105"/>
      <c r="W644" s="105"/>
      <c r="X644" s="105"/>
      <c r="Y644" s="105"/>
      <c r="Z644" s="105"/>
    </row>
    <row r="645" ht="15.75" customHeight="1">
      <c r="A645" s="105"/>
      <c r="B645" s="105"/>
      <c r="C645" s="105"/>
      <c r="D645" s="105"/>
      <c r="E645" s="105"/>
      <c r="F645" s="106"/>
      <c r="G645" s="106"/>
      <c r="H645" s="17"/>
      <c r="I645" s="17"/>
      <c r="J645" s="102"/>
      <c r="K645" s="102"/>
      <c r="L645" s="101"/>
      <c r="M645" s="101"/>
      <c r="N645" s="106"/>
      <c r="O645" s="106"/>
      <c r="P645" s="102"/>
      <c r="Q645" s="17"/>
      <c r="R645" s="102"/>
      <c r="S645" s="101"/>
      <c r="T645" s="105"/>
      <c r="U645" s="105"/>
      <c r="V645" s="105"/>
      <c r="W645" s="105"/>
      <c r="X645" s="105"/>
      <c r="Y645" s="105"/>
      <c r="Z645" s="105"/>
    </row>
    <row r="646" ht="15.75" customHeight="1">
      <c r="A646" s="105"/>
      <c r="B646" s="105"/>
      <c r="C646" s="105"/>
      <c r="D646" s="105"/>
      <c r="E646" s="105"/>
      <c r="F646" s="106"/>
      <c r="G646" s="106"/>
      <c r="H646" s="17"/>
      <c r="I646" s="17"/>
      <c r="J646" s="102"/>
      <c r="K646" s="102"/>
      <c r="L646" s="101"/>
      <c r="M646" s="101"/>
      <c r="N646" s="106"/>
      <c r="O646" s="106"/>
      <c r="P646" s="102"/>
      <c r="Q646" s="17"/>
      <c r="R646" s="102"/>
      <c r="S646" s="101"/>
      <c r="T646" s="105"/>
      <c r="U646" s="105"/>
      <c r="V646" s="105"/>
      <c r="W646" s="105"/>
      <c r="X646" s="105"/>
      <c r="Y646" s="105"/>
      <c r="Z646" s="105"/>
    </row>
    <row r="647" ht="15.75" customHeight="1">
      <c r="A647" s="105"/>
      <c r="B647" s="105"/>
      <c r="C647" s="105"/>
      <c r="D647" s="105"/>
      <c r="E647" s="105"/>
      <c r="F647" s="106"/>
      <c r="G647" s="106"/>
      <c r="H647" s="17"/>
      <c r="I647" s="17"/>
      <c r="J647" s="102"/>
      <c r="K647" s="102"/>
      <c r="L647" s="101"/>
      <c r="M647" s="101"/>
      <c r="N647" s="106"/>
      <c r="O647" s="106"/>
      <c r="P647" s="102"/>
      <c r="Q647" s="17"/>
      <c r="R647" s="102"/>
      <c r="S647" s="101"/>
      <c r="T647" s="105"/>
      <c r="U647" s="105"/>
      <c r="V647" s="105"/>
      <c r="W647" s="105"/>
      <c r="X647" s="105"/>
      <c r="Y647" s="105"/>
      <c r="Z647" s="105"/>
    </row>
    <row r="648" ht="15.75" customHeight="1">
      <c r="A648" s="105"/>
      <c r="B648" s="105"/>
      <c r="C648" s="105"/>
      <c r="D648" s="105"/>
      <c r="E648" s="105"/>
      <c r="F648" s="106"/>
      <c r="G648" s="106"/>
      <c r="H648" s="17"/>
      <c r="I648" s="17"/>
      <c r="J648" s="102"/>
      <c r="K648" s="102"/>
      <c r="L648" s="101"/>
      <c r="M648" s="101"/>
      <c r="N648" s="106"/>
      <c r="O648" s="106"/>
      <c r="P648" s="102"/>
      <c r="Q648" s="17"/>
      <c r="R648" s="102"/>
      <c r="S648" s="101"/>
      <c r="T648" s="105"/>
      <c r="U648" s="105"/>
      <c r="V648" s="105"/>
      <c r="W648" s="105"/>
      <c r="X648" s="105"/>
      <c r="Y648" s="105"/>
      <c r="Z648" s="105"/>
    </row>
    <row r="649" ht="15.75" customHeight="1">
      <c r="A649" s="105"/>
      <c r="B649" s="105"/>
      <c r="C649" s="105"/>
      <c r="D649" s="105"/>
      <c r="E649" s="105"/>
      <c r="F649" s="106"/>
      <c r="G649" s="106"/>
      <c r="H649" s="17"/>
      <c r="I649" s="17"/>
      <c r="J649" s="102"/>
      <c r="K649" s="102"/>
      <c r="L649" s="101"/>
      <c r="M649" s="101"/>
      <c r="N649" s="106"/>
      <c r="O649" s="106"/>
      <c r="P649" s="102"/>
      <c r="Q649" s="17"/>
      <c r="R649" s="102"/>
      <c r="S649" s="101"/>
      <c r="T649" s="105"/>
      <c r="U649" s="105"/>
      <c r="V649" s="105"/>
      <c r="W649" s="105"/>
      <c r="X649" s="105"/>
      <c r="Y649" s="105"/>
      <c r="Z649" s="105"/>
    </row>
    <row r="650" ht="15.75" customHeight="1">
      <c r="A650" s="105"/>
      <c r="B650" s="105"/>
      <c r="C650" s="105"/>
      <c r="D650" s="105"/>
      <c r="E650" s="105"/>
      <c r="F650" s="106"/>
      <c r="G650" s="106"/>
      <c r="H650" s="17"/>
      <c r="I650" s="17"/>
      <c r="J650" s="102"/>
      <c r="K650" s="102"/>
      <c r="L650" s="101"/>
      <c r="M650" s="101"/>
      <c r="N650" s="106"/>
      <c r="O650" s="106"/>
      <c r="P650" s="102"/>
      <c r="Q650" s="17"/>
      <c r="R650" s="102"/>
      <c r="S650" s="101"/>
      <c r="T650" s="105"/>
      <c r="U650" s="105"/>
      <c r="V650" s="105"/>
      <c r="W650" s="105"/>
      <c r="X650" s="105"/>
      <c r="Y650" s="105"/>
      <c r="Z650" s="105"/>
    </row>
    <row r="651" ht="15.75" customHeight="1">
      <c r="A651" s="105"/>
      <c r="B651" s="105"/>
      <c r="C651" s="105"/>
      <c r="D651" s="105"/>
      <c r="E651" s="105"/>
      <c r="F651" s="106"/>
      <c r="G651" s="106"/>
      <c r="H651" s="17"/>
      <c r="I651" s="17"/>
      <c r="J651" s="102"/>
      <c r="K651" s="102"/>
      <c r="L651" s="101"/>
      <c r="M651" s="101"/>
      <c r="N651" s="106"/>
      <c r="O651" s="106"/>
      <c r="P651" s="102"/>
      <c r="Q651" s="17"/>
      <c r="R651" s="102"/>
      <c r="S651" s="101"/>
      <c r="T651" s="105"/>
      <c r="U651" s="105"/>
      <c r="V651" s="105"/>
      <c r="W651" s="105"/>
      <c r="X651" s="105"/>
      <c r="Y651" s="105"/>
      <c r="Z651" s="105"/>
    </row>
    <row r="652" ht="15.75" customHeight="1">
      <c r="A652" s="105"/>
      <c r="B652" s="105"/>
      <c r="C652" s="105"/>
      <c r="D652" s="105"/>
      <c r="E652" s="105"/>
      <c r="F652" s="106"/>
      <c r="G652" s="106"/>
      <c r="H652" s="17"/>
      <c r="I652" s="17"/>
      <c r="J652" s="102"/>
      <c r="K652" s="102"/>
      <c r="L652" s="101"/>
      <c r="M652" s="101"/>
      <c r="N652" s="106"/>
      <c r="O652" s="106"/>
      <c r="P652" s="102"/>
      <c r="Q652" s="17"/>
      <c r="R652" s="102"/>
      <c r="S652" s="101"/>
      <c r="T652" s="105"/>
      <c r="U652" s="105"/>
      <c r="V652" s="105"/>
      <c r="W652" s="105"/>
      <c r="X652" s="105"/>
      <c r="Y652" s="105"/>
      <c r="Z652" s="105"/>
    </row>
    <row r="653" ht="15.75" customHeight="1">
      <c r="A653" s="105"/>
      <c r="B653" s="105"/>
      <c r="C653" s="105"/>
      <c r="D653" s="105"/>
      <c r="E653" s="105"/>
      <c r="F653" s="106"/>
      <c r="G653" s="106"/>
      <c r="H653" s="17"/>
      <c r="I653" s="17"/>
      <c r="J653" s="102"/>
      <c r="K653" s="102"/>
      <c r="L653" s="101"/>
      <c r="M653" s="101"/>
      <c r="N653" s="106"/>
      <c r="O653" s="106"/>
      <c r="P653" s="102"/>
      <c r="Q653" s="17"/>
      <c r="R653" s="102"/>
      <c r="S653" s="101"/>
      <c r="T653" s="105"/>
      <c r="U653" s="105"/>
      <c r="V653" s="105"/>
      <c r="W653" s="105"/>
      <c r="X653" s="105"/>
      <c r="Y653" s="105"/>
      <c r="Z653" s="105"/>
    </row>
    <row r="654" ht="15.75" customHeight="1">
      <c r="A654" s="105"/>
      <c r="B654" s="105"/>
      <c r="C654" s="105"/>
      <c r="D654" s="105"/>
      <c r="E654" s="105"/>
      <c r="F654" s="106"/>
      <c r="G654" s="106"/>
      <c r="H654" s="17"/>
      <c r="I654" s="17"/>
      <c r="J654" s="102"/>
      <c r="K654" s="102"/>
      <c r="L654" s="101"/>
      <c r="M654" s="101"/>
      <c r="N654" s="106"/>
      <c r="O654" s="106"/>
      <c r="P654" s="102"/>
      <c r="Q654" s="17"/>
      <c r="R654" s="102"/>
      <c r="S654" s="101"/>
      <c r="T654" s="105"/>
      <c r="U654" s="105"/>
      <c r="V654" s="105"/>
      <c r="W654" s="105"/>
      <c r="X654" s="105"/>
      <c r="Y654" s="105"/>
      <c r="Z654" s="105"/>
    </row>
    <row r="655" ht="15.75" customHeight="1">
      <c r="A655" s="105"/>
      <c r="B655" s="105"/>
      <c r="C655" s="105"/>
      <c r="D655" s="105"/>
      <c r="E655" s="105"/>
      <c r="F655" s="106"/>
      <c r="G655" s="106"/>
      <c r="H655" s="17"/>
      <c r="I655" s="17"/>
      <c r="J655" s="102"/>
      <c r="K655" s="102"/>
      <c r="L655" s="101"/>
      <c r="M655" s="101"/>
      <c r="N655" s="106"/>
      <c r="O655" s="106"/>
      <c r="P655" s="102"/>
      <c r="Q655" s="17"/>
      <c r="R655" s="102"/>
      <c r="S655" s="101"/>
      <c r="T655" s="105"/>
      <c r="U655" s="105"/>
      <c r="V655" s="105"/>
      <c r="W655" s="105"/>
      <c r="X655" s="105"/>
      <c r="Y655" s="105"/>
      <c r="Z655" s="105"/>
    </row>
    <row r="656" ht="15.75" customHeight="1">
      <c r="A656" s="105"/>
      <c r="B656" s="105"/>
      <c r="C656" s="105"/>
      <c r="D656" s="105"/>
      <c r="E656" s="105"/>
      <c r="F656" s="106"/>
      <c r="G656" s="106"/>
      <c r="H656" s="17"/>
      <c r="I656" s="17"/>
      <c r="J656" s="102"/>
      <c r="K656" s="102"/>
      <c r="L656" s="101"/>
      <c r="M656" s="101"/>
      <c r="N656" s="106"/>
      <c r="O656" s="106"/>
      <c r="P656" s="102"/>
      <c r="Q656" s="17"/>
      <c r="R656" s="102"/>
      <c r="S656" s="101"/>
      <c r="T656" s="105"/>
      <c r="U656" s="105"/>
      <c r="V656" s="105"/>
      <c r="W656" s="105"/>
      <c r="X656" s="105"/>
      <c r="Y656" s="105"/>
      <c r="Z656" s="105"/>
    </row>
    <row r="657" ht="15.75" customHeight="1">
      <c r="A657" s="105"/>
      <c r="B657" s="105"/>
      <c r="C657" s="105"/>
      <c r="D657" s="105"/>
      <c r="E657" s="105"/>
      <c r="F657" s="106"/>
      <c r="G657" s="106"/>
      <c r="H657" s="17"/>
      <c r="I657" s="17"/>
      <c r="J657" s="102"/>
      <c r="K657" s="102"/>
      <c r="L657" s="101"/>
      <c r="M657" s="101"/>
      <c r="N657" s="106"/>
      <c r="O657" s="106"/>
      <c r="P657" s="102"/>
      <c r="Q657" s="17"/>
      <c r="R657" s="102"/>
      <c r="S657" s="101"/>
      <c r="T657" s="105"/>
      <c r="U657" s="105"/>
      <c r="V657" s="105"/>
      <c r="W657" s="105"/>
      <c r="X657" s="105"/>
      <c r="Y657" s="105"/>
      <c r="Z657" s="105"/>
    </row>
    <row r="658" ht="15.75" customHeight="1">
      <c r="A658" s="105"/>
      <c r="B658" s="105"/>
      <c r="C658" s="105"/>
      <c r="D658" s="105"/>
      <c r="E658" s="105"/>
      <c r="F658" s="106"/>
      <c r="G658" s="106"/>
      <c r="H658" s="17"/>
      <c r="I658" s="17"/>
      <c r="J658" s="102"/>
      <c r="K658" s="102"/>
      <c r="L658" s="101"/>
      <c r="M658" s="101"/>
      <c r="N658" s="106"/>
      <c r="O658" s="106"/>
      <c r="P658" s="102"/>
      <c r="Q658" s="17"/>
      <c r="R658" s="102"/>
      <c r="S658" s="101"/>
      <c r="T658" s="105"/>
      <c r="U658" s="105"/>
      <c r="V658" s="105"/>
      <c r="W658" s="105"/>
      <c r="X658" s="105"/>
      <c r="Y658" s="105"/>
      <c r="Z658" s="105"/>
    </row>
    <row r="659" ht="15.75" customHeight="1">
      <c r="A659" s="105"/>
      <c r="B659" s="105"/>
      <c r="C659" s="105"/>
      <c r="D659" s="105"/>
      <c r="E659" s="105"/>
      <c r="F659" s="106"/>
      <c r="G659" s="106"/>
      <c r="H659" s="17"/>
      <c r="I659" s="17"/>
      <c r="J659" s="102"/>
      <c r="K659" s="102"/>
      <c r="L659" s="101"/>
      <c r="M659" s="101"/>
      <c r="N659" s="106"/>
      <c r="O659" s="106"/>
      <c r="P659" s="102"/>
      <c r="Q659" s="17"/>
      <c r="R659" s="102"/>
      <c r="S659" s="101"/>
      <c r="T659" s="105"/>
      <c r="U659" s="105"/>
      <c r="V659" s="105"/>
      <c r="W659" s="105"/>
      <c r="X659" s="105"/>
      <c r="Y659" s="105"/>
      <c r="Z659" s="105"/>
    </row>
    <row r="660" ht="15.75" customHeight="1">
      <c r="A660" s="105"/>
      <c r="B660" s="105"/>
      <c r="C660" s="105"/>
      <c r="D660" s="105"/>
      <c r="E660" s="105"/>
      <c r="F660" s="106"/>
      <c r="G660" s="106"/>
      <c r="H660" s="17"/>
      <c r="I660" s="17"/>
      <c r="J660" s="102"/>
      <c r="K660" s="102"/>
      <c r="L660" s="101"/>
      <c r="M660" s="101"/>
      <c r="N660" s="106"/>
      <c r="O660" s="106"/>
      <c r="P660" s="102"/>
      <c r="Q660" s="17"/>
      <c r="R660" s="102"/>
      <c r="S660" s="101"/>
      <c r="T660" s="105"/>
      <c r="U660" s="105"/>
      <c r="V660" s="105"/>
      <c r="W660" s="105"/>
      <c r="X660" s="105"/>
      <c r="Y660" s="105"/>
      <c r="Z660" s="105"/>
    </row>
    <row r="661" ht="15.75" customHeight="1">
      <c r="A661" s="105"/>
      <c r="B661" s="105"/>
      <c r="C661" s="105"/>
      <c r="D661" s="105"/>
      <c r="E661" s="105"/>
      <c r="F661" s="106"/>
      <c r="G661" s="106"/>
      <c r="H661" s="17"/>
      <c r="I661" s="17"/>
      <c r="J661" s="102"/>
      <c r="K661" s="102"/>
      <c r="L661" s="101"/>
      <c r="M661" s="101"/>
      <c r="N661" s="106"/>
      <c r="O661" s="106"/>
      <c r="P661" s="102"/>
      <c r="Q661" s="17"/>
      <c r="R661" s="102"/>
      <c r="S661" s="101"/>
      <c r="T661" s="105"/>
      <c r="U661" s="105"/>
      <c r="V661" s="105"/>
      <c r="W661" s="105"/>
      <c r="X661" s="105"/>
      <c r="Y661" s="105"/>
      <c r="Z661" s="105"/>
    </row>
    <row r="662" ht="15.75" customHeight="1">
      <c r="A662" s="105"/>
      <c r="B662" s="105"/>
      <c r="C662" s="105"/>
      <c r="D662" s="105"/>
      <c r="E662" s="105"/>
      <c r="F662" s="106"/>
      <c r="G662" s="106"/>
      <c r="H662" s="17"/>
      <c r="I662" s="17"/>
      <c r="J662" s="102"/>
      <c r="K662" s="102"/>
      <c r="L662" s="101"/>
      <c r="M662" s="101"/>
      <c r="N662" s="106"/>
      <c r="O662" s="106"/>
      <c r="P662" s="102"/>
      <c r="Q662" s="17"/>
      <c r="R662" s="102"/>
      <c r="S662" s="101"/>
      <c r="T662" s="105"/>
      <c r="U662" s="105"/>
      <c r="V662" s="105"/>
      <c r="W662" s="105"/>
      <c r="X662" s="105"/>
      <c r="Y662" s="105"/>
      <c r="Z662" s="105"/>
    </row>
    <row r="663" ht="15.75" customHeight="1">
      <c r="A663" s="105"/>
      <c r="B663" s="105"/>
      <c r="C663" s="105"/>
      <c r="D663" s="105"/>
      <c r="E663" s="105"/>
      <c r="F663" s="106"/>
      <c r="G663" s="106"/>
      <c r="H663" s="17"/>
      <c r="I663" s="17"/>
      <c r="J663" s="102"/>
      <c r="K663" s="102"/>
      <c r="L663" s="101"/>
      <c r="M663" s="101"/>
      <c r="N663" s="106"/>
      <c r="O663" s="106"/>
      <c r="P663" s="102"/>
      <c r="Q663" s="17"/>
      <c r="R663" s="102"/>
      <c r="S663" s="101"/>
      <c r="T663" s="105"/>
      <c r="U663" s="105"/>
      <c r="V663" s="105"/>
      <c r="W663" s="105"/>
      <c r="X663" s="105"/>
      <c r="Y663" s="105"/>
      <c r="Z663" s="105"/>
    </row>
    <row r="664" ht="15.75" customHeight="1">
      <c r="A664" s="105"/>
      <c r="B664" s="105"/>
      <c r="C664" s="105"/>
      <c r="D664" s="105"/>
      <c r="E664" s="105"/>
      <c r="F664" s="106"/>
      <c r="G664" s="106"/>
      <c r="H664" s="17"/>
      <c r="I664" s="17"/>
      <c r="J664" s="102"/>
      <c r="K664" s="102"/>
      <c r="L664" s="101"/>
      <c r="M664" s="101"/>
      <c r="N664" s="106"/>
      <c r="O664" s="106"/>
      <c r="P664" s="102"/>
      <c r="Q664" s="17"/>
      <c r="R664" s="102"/>
      <c r="S664" s="101"/>
      <c r="T664" s="105"/>
      <c r="U664" s="105"/>
      <c r="V664" s="105"/>
      <c r="W664" s="105"/>
      <c r="X664" s="105"/>
      <c r="Y664" s="105"/>
      <c r="Z664" s="105"/>
    </row>
    <row r="665" ht="15.75" customHeight="1">
      <c r="A665" s="105"/>
      <c r="B665" s="105"/>
      <c r="C665" s="105"/>
      <c r="D665" s="105"/>
      <c r="E665" s="105"/>
      <c r="F665" s="106"/>
      <c r="G665" s="106"/>
      <c r="H665" s="17"/>
      <c r="I665" s="17"/>
      <c r="J665" s="102"/>
      <c r="K665" s="102"/>
      <c r="L665" s="101"/>
      <c r="M665" s="101"/>
      <c r="N665" s="106"/>
      <c r="O665" s="106"/>
      <c r="P665" s="102"/>
      <c r="Q665" s="17"/>
      <c r="R665" s="102"/>
      <c r="S665" s="101"/>
      <c r="T665" s="105"/>
      <c r="U665" s="105"/>
      <c r="V665" s="105"/>
      <c r="W665" s="105"/>
      <c r="X665" s="105"/>
      <c r="Y665" s="105"/>
      <c r="Z665" s="105"/>
    </row>
    <row r="666" ht="15.75" customHeight="1">
      <c r="A666" s="105"/>
      <c r="B666" s="105"/>
      <c r="C666" s="105"/>
      <c r="D666" s="105"/>
      <c r="E666" s="105"/>
      <c r="F666" s="106"/>
      <c r="G666" s="106"/>
      <c r="H666" s="17"/>
      <c r="I666" s="17"/>
      <c r="J666" s="102"/>
      <c r="K666" s="102"/>
      <c r="L666" s="101"/>
      <c r="M666" s="101"/>
      <c r="N666" s="106"/>
      <c r="O666" s="106"/>
      <c r="P666" s="102"/>
      <c r="Q666" s="17"/>
      <c r="R666" s="102"/>
      <c r="S666" s="101"/>
      <c r="T666" s="105"/>
      <c r="U666" s="105"/>
      <c r="V666" s="105"/>
      <c r="W666" s="105"/>
      <c r="X666" s="105"/>
      <c r="Y666" s="105"/>
      <c r="Z666" s="105"/>
    </row>
    <row r="667" ht="15.75" customHeight="1">
      <c r="A667" s="105"/>
      <c r="B667" s="105"/>
      <c r="C667" s="105"/>
      <c r="D667" s="105"/>
      <c r="E667" s="105"/>
      <c r="F667" s="106"/>
      <c r="G667" s="106"/>
      <c r="H667" s="17"/>
      <c r="I667" s="17"/>
      <c r="J667" s="102"/>
      <c r="K667" s="102"/>
      <c r="L667" s="101"/>
      <c r="M667" s="101"/>
      <c r="N667" s="106"/>
      <c r="O667" s="106"/>
      <c r="P667" s="102"/>
      <c r="Q667" s="17"/>
      <c r="R667" s="102"/>
      <c r="S667" s="101"/>
      <c r="T667" s="105"/>
      <c r="U667" s="105"/>
      <c r="V667" s="105"/>
      <c r="W667" s="105"/>
      <c r="X667" s="105"/>
      <c r="Y667" s="105"/>
      <c r="Z667" s="105"/>
    </row>
    <row r="668" ht="15.75" customHeight="1">
      <c r="A668" s="105"/>
      <c r="B668" s="105"/>
      <c r="C668" s="105"/>
      <c r="D668" s="105"/>
      <c r="E668" s="105"/>
      <c r="F668" s="106"/>
      <c r="G668" s="106"/>
      <c r="H668" s="17"/>
      <c r="I668" s="17"/>
      <c r="J668" s="102"/>
      <c r="K668" s="102"/>
      <c r="L668" s="101"/>
      <c r="M668" s="101"/>
      <c r="N668" s="106"/>
      <c r="O668" s="106"/>
      <c r="P668" s="102"/>
      <c r="Q668" s="17"/>
      <c r="R668" s="102"/>
      <c r="S668" s="101"/>
      <c r="T668" s="105"/>
      <c r="U668" s="105"/>
      <c r="V668" s="105"/>
      <c r="W668" s="105"/>
      <c r="X668" s="105"/>
      <c r="Y668" s="105"/>
      <c r="Z668" s="105"/>
    </row>
    <row r="669" ht="15.75" customHeight="1">
      <c r="A669" s="105"/>
      <c r="B669" s="105"/>
      <c r="C669" s="105"/>
      <c r="D669" s="105"/>
      <c r="E669" s="105"/>
      <c r="F669" s="106"/>
      <c r="G669" s="106"/>
      <c r="H669" s="17"/>
      <c r="I669" s="17"/>
      <c r="J669" s="102"/>
      <c r="K669" s="102"/>
      <c r="L669" s="101"/>
      <c r="M669" s="101"/>
      <c r="N669" s="106"/>
      <c r="O669" s="106"/>
      <c r="P669" s="102"/>
      <c r="Q669" s="17"/>
      <c r="R669" s="102"/>
      <c r="S669" s="101"/>
      <c r="T669" s="105"/>
      <c r="U669" s="105"/>
      <c r="V669" s="105"/>
      <c r="W669" s="105"/>
      <c r="X669" s="105"/>
      <c r="Y669" s="105"/>
      <c r="Z669" s="105"/>
    </row>
    <row r="670" ht="15.75" customHeight="1">
      <c r="A670" s="105"/>
      <c r="B670" s="105"/>
      <c r="C670" s="105"/>
      <c r="D670" s="105"/>
      <c r="E670" s="105"/>
      <c r="F670" s="106"/>
      <c r="G670" s="106"/>
      <c r="H670" s="17"/>
      <c r="I670" s="17"/>
      <c r="J670" s="102"/>
      <c r="K670" s="102"/>
      <c r="L670" s="101"/>
      <c r="M670" s="101"/>
      <c r="N670" s="106"/>
      <c r="O670" s="106"/>
      <c r="P670" s="102"/>
      <c r="Q670" s="17"/>
      <c r="R670" s="102"/>
      <c r="S670" s="101"/>
      <c r="T670" s="105"/>
      <c r="U670" s="105"/>
      <c r="V670" s="105"/>
      <c r="W670" s="105"/>
      <c r="X670" s="105"/>
      <c r="Y670" s="105"/>
      <c r="Z670" s="105"/>
    </row>
    <row r="671" ht="15.75" customHeight="1">
      <c r="A671" s="105"/>
      <c r="B671" s="105"/>
      <c r="C671" s="105"/>
      <c r="D671" s="105"/>
      <c r="E671" s="105"/>
      <c r="F671" s="106"/>
      <c r="G671" s="106"/>
      <c r="H671" s="17"/>
      <c r="I671" s="17"/>
      <c r="J671" s="102"/>
      <c r="K671" s="102"/>
      <c r="L671" s="101"/>
      <c r="M671" s="101"/>
      <c r="N671" s="106"/>
      <c r="O671" s="106"/>
      <c r="P671" s="102"/>
      <c r="Q671" s="17"/>
      <c r="R671" s="102"/>
      <c r="S671" s="101"/>
      <c r="T671" s="105"/>
      <c r="U671" s="105"/>
      <c r="V671" s="105"/>
      <c r="W671" s="105"/>
      <c r="X671" s="105"/>
      <c r="Y671" s="105"/>
      <c r="Z671" s="105"/>
    </row>
    <row r="672" ht="15.75" customHeight="1">
      <c r="A672" s="105"/>
      <c r="B672" s="105"/>
      <c r="C672" s="105"/>
      <c r="D672" s="105"/>
      <c r="E672" s="105"/>
      <c r="F672" s="106"/>
      <c r="G672" s="106"/>
      <c r="H672" s="17"/>
      <c r="I672" s="17"/>
      <c r="J672" s="102"/>
      <c r="K672" s="102"/>
      <c r="L672" s="101"/>
      <c r="M672" s="101"/>
      <c r="N672" s="106"/>
      <c r="O672" s="106"/>
      <c r="P672" s="102"/>
      <c r="Q672" s="17"/>
      <c r="R672" s="102"/>
      <c r="S672" s="101"/>
      <c r="T672" s="105"/>
      <c r="U672" s="105"/>
      <c r="V672" s="105"/>
      <c r="W672" s="105"/>
      <c r="X672" s="105"/>
      <c r="Y672" s="105"/>
      <c r="Z672" s="105"/>
    </row>
    <row r="673" ht="15.75" customHeight="1">
      <c r="A673" s="105"/>
      <c r="B673" s="105"/>
      <c r="C673" s="105"/>
      <c r="D673" s="105"/>
      <c r="E673" s="105"/>
      <c r="F673" s="106"/>
      <c r="G673" s="106"/>
      <c r="H673" s="17"/>
      <c r="I673" s="17"/>
      <c r="J673" s="102"/>
      <c r="K673" s="102"/>
      <c r="L673" s="101"/>
      <c r="M673" s="101"/>
      <c r="N673" s="106"/>
      <c r="O673" s="106"/>
      <c r="P673" s="102"/>
      <c r="Q673" s="17"/>
      <c r="R673" s="102"/>
      <c r="S673" s="101"/>
      <c r="T673" s="105"/>
      <c r="U673" s="105"/>
      <c r="V673" s="105"/>
      <c r="W673" s="105"/>
      <c r="X673" s="105"/>
      <c r="Y673" s="105"/>
      <c r="Z673" s="105"/>
    </row>
    <row r="674" ht="15.75" customHeight="1">
      <c r="A674" s="105"/>
      <c r="B674" s="105"/>
      <c r="C674" s="105"/>
      <c r="D674" s="105"/>
      <c r="E674" s="105"/>
      <c r="F674" s="106"/>
      <c r="G674" s="106"/>
      <c r="H674" s="17"/>
      <c r="I674" s="17"/>
      <c r="J674" s="102"/>
      <c r="K674" s="102"/>
      <c r="L674" s="101"/>
      <c r="M674" s="101"/>
      <c r="N674" s="106"/>
      <c r="O674" s="106"/>
      <c r="P674" s="102"/>
      <c r="Q674" s="17"/>
      <c r="R674" s="102"/>
      <c r="S674" s="101"/>
      <c r="T674" s="105"/>
      <c r="U674" s="105"/>
      <c r="V674" s="105"/>
      <c r="W674" s="105"/>
      <c r="X674" s="105"/>
      <c r="Y674" s="105"/>
      <c r="Z674" s="105"/>
    </row>
    <row r="675" ht="15.75" customHeight="1">
      <c r="A675" s="105"/>
      <c r="B675" s="105"/>
      <c r="C675" s="105"/>
      <c r="D675" s="105"/>
      <c r="E675" s="105"/>
      <c r="F675" s="106"/>
      <c r="G675" s="106"/>
      <c r="H675" s="17"/>
      <c r="I675" s="17"/>
      <c r="J675" s="102"/>
      <c r="K675" s="102"/>
      <c r="L675" s="101"/>
      <c r="M675" s="101"/>
      <c r="N675" s="106"/>
      <c r="O675" s="106"/>
      <c r="P675" s="102"/>
      <c r="Q675" s="17"/>
      <c r="R675" s="102"/>
      <c r="S675" s="101"/>
      <c r="T675" s="105"/>
      <c r="U675" s="105"/>
      <c r="V675" s="105"/>
      <c r="W675" s="105"/>
      <c r="X675" s="105"/>
      <c r="Y675" s="105"/>
      <c r="Z675" s="105"/>
    </row>
    <row r="676" ht="15.75" customHeight="1">
      <c r="A676" s="105"/>
      <c r="B676" s="105"/>
      <c r="C676" s="105"/>
      <c r="D676" s="105"/>
      <c r="E676" s="105"/>
      <c r="F676" s="106"/>
      <c r="G676" s="106"/>
      <c r="H676" s="17"/>
      <c r="I676" s="17"/>
      <c r="J676" s="102"/>
      <c r="K676" s="102"/>
      <c r="L676" s="101"/>
      <c r="M676" s="101"/>
      <c r="N676" s="106"/>
      <c r="O676" s="106"/>
      <c r="P676" s="102"/>
      <c r="Q676" s="17"/>
      <c r="R676" s="102"/>
      <c r="S676" s="101"/>
      <c r="T676" s="105"/>
      <c r="U676" s="105"/>
      <c r="V676" s="105"/>
      <c r="W676" s="105"/>
      <c r="X676" s="105"/>
      <c r="Y676" s="105"/>
      <c r="Z676" s="105"/>
    </row>
    <row r="677" ht="15.75" customHeight="1">
      <c r="A677" s="105"/>
      <c r="B677" s="105"/>
      <c r="C677" s="105"/>
      <c r="D677" s="105"/>
      <c r="E677" s="105"/>
      <c r="F677" s="106"/>
      <c r="G677" s="106"/>
      <c r="H677" s="17"/>
      <c r="I677" s="17"/>
      <c r="J677" s="102"/>
      <c r="K677" s="102"/>
      <c r="L677" s="101"/>
      <c r="M677" s="101"/>
      <c r="N677" s="106"/>
      <c r="O677" s="106"/>
      <c r="P677" s="102"/>
      <c r="Q677" s="17"/>
      <c r="R677" s="102"/>
      <c r="S677" s="101"/>
      <c r="T677" s="105"/>
      <c r="U677" s="105"/>
      <c r="V677" s="105"/>
      <c r="W677" s="105"/>
      <c r="X677" s="105"/>
      <c r="Y677" s="105"/>
      <c r="Z677" s="105"/>
    </row>
    <row r="678" ht="15.75" customHeight="1">
      <c r="A678" s="105"/>
      <c r="B678" s="105"/>
      <c r="C678" s="105"/>
      <c r="D678" s="105"/>
      <c r="E678" s="105"/>
      <c r="F678" s="106"/>
      <c r="G678" s="106"/>
      <c r="H678" s="17"/>
      <c r="I678" s="17"/>
      <c r="J678" s="102"/>
      <c r="K678" s="102"/>
      <c r="L678" s="101"/>
      <c r="M678" s="101"/>
      <c r="N678" s="106"/>
      <c r="O678" s="106"/>
      <c r="P678" s="102"/>
      <c r="Q678" s="17"/>
      <c r="R678" s="102"/>
      <c r="S678" s="101"/>
      <c r="T678" s="105"/>
      <c r="U678" s="105"/>
      <c r="V678" s="105"/>
      <c r="W678" s="105"/>
      <c r="X678" s="105"/>
      <c r="Y678" s="105"/>
      <c r="Z678" s="105"/>
    </row>
    <row r="679" ht="15.75" customHeight="1">
      <c r="A679" s="105"/>
      <c r="B679" s="105"/>
      <c r="C679" s="105"/>
      <c r="D679" s="105"/>
      <c r="E679" s="105"/>
      <c r="F679" s="106"/>
      <c r="G679" s="106"/>
      <c r="H679" s="17"/>
      <c r="I679" s="17"/>
      <c r="J679" s="102"/>
      <c r="K679" s="102"/>
      <c r="L679" s="101"/>
      <c r="M679" s="101"/>
      <c r="N679" s="106"/>
      <c r="O679" s="106"/>
      <c r="P679" s="102"/>
      <c r="Q679" s="17"/>
      <c r="R679" s="102"/>
      <c r="S679" s="101"/>
      <c r="T679" s="105"/>
      <c r="U679" s="105"/>
      <c r="V679" s="105"/>
      <c r="W679" s="105"/>
      <c r="X679" s="105"/>
      <c r="Y679" s="105"/>
      <c r="Z679" s="105"/>
    </row>
    <row r="680" ht="15.75" customHeight="1">
      <c r="A680" s="105"/>
      <c r="B680" s="105"/>
      <c r="C680" s="105"/>
      <c r="D680" s="105"/>
      <c r="E680" s="105"/>
      <c r="F680" s="106"/>
      <c r="G680" s="106"/>
      <c r="H680" s="17"/>
      <c r="I680" s="17"/>
      <c r="J680" s="102"/>
      <c r="K680" s="102"/>
      <c r="L680" s="101"/>
      <c r="M680" s="101"/>
      <c r="N680" s="106"/>
      <c r="O680" s="106"/>
      <c r="P680" s="102"/>
      <c r="Q680" s="17"/>
      <c r="R680" s="102"/>
      <c r="S680" s="101"/>
      <c r="T680" s="105"/>
      <c r="U680" s="105"/>
      <c r="V680" s="105"/>
      <c r="W680" s="105"/>
      <c r="X680" s="105"/>
      <c r="Y680" s="105"/>
      <c r="Z680" s="105"/>
    </row>
    <row r="681" ht="15.75" customHeight="1">
      <c r="A681" s="105"/>
      <c r="B681" s="105"/>
      <c r="C681" s="105"/>
      <c r="D681" s="105"/>
      <c r="E681" s="105"/>
      <c r="F681" s="106"/>
      <c r="G681" s="106"/>
      <c r="H681" s="17"/>
      <c r="I681" s="17"/>
      <c r="J681" s="102"/>
      <c r="K681" s="102"/>
      <c r="L681" s="101"/>
      <c r="M681" s="101"/>
      <c r="N681" s="106"/>
      <c r="O681" s="106"/>
      <c r="P681" s="102"/>
      <c r="Q681" s="17"/>
      <c r="R681" s="102"/>
      <c r="S681" s="101"/>
      <c r="T681" s="105"/>
      <c r="U681" s="105"/>
      <c r="V681" s="105"/>
      <c r="W681" s="105"/>
      <c r="X681" s="105"/>
      <c r="Y681" s="105"/>
      <c r="Z681" s="105"/>
    </row>
    <row r="682" ht="15.75" customHeight="1">
      <c r="A682" s="105"/>
      <c r="B682" s="105"/>
      <c r="C682" s="105"/>
      <c r="D682" s="105"/>
      <c r="E682" s="105"/>
      <c r="F682" s="106"/>
      <c r="G682" s="106"/>
      <c r="H682" s="17"/>
      <c r="I682" s="17"/>
      <c r="J682" s="102"/>
      <c r="K682" s="102"/>
      <c r="L682" s="101"/>
      <c r="M682" s="101"/>
      <c r="N682" s="106"/>
      <c r="O682" s="106"/>
      <c r="P682" s="102"/>
      <c r="Q682" s="17"/>
      <c r="R682" s="102"/>
      <c r="S682" s="101"/>
      <c r="T682" s="105"/>
      <c r="U682" s="105"/>
      <c r="V682" s="105"/>
      <c r="W682" s="105"/>
      <c r="X682" s="105"/>
      <c r="Y682" s="105"/>
      <c r="Z682" s="105"/>
    </row>
    <row r="683" ht="15.75" customHeight="1">
      <c r="A683" s="105"/>
      <c r="B683" s="105"/>
      <c r="C683" s="105"/>
      <c r="D683" s="105"/>
      <c r="E683" s="105"/>
      <c r="F683" s="106"/>
      <c r="G683" s="106"/>
      <c r="H683" s="17"/>
      <c r="I683" s="17"/>
      <c r="J683" s="102"/>
      <c r="K683" s="102"/>
      <c r="L683" s="101"/>
      <c r="M683" s="101"/>
      <c r="N683" s="106"/>
      <c r="O683" s="106"/>
      <c r="P683" s="102"/>
      <c r="Q683" s="17"/>
      <c r="R683" s="102"/>
      <c r="S683" s="101"/>
      <c r="T683" s="105"/>
      <c r="U683" s="105"/>
      <c r="V683" s="105"/>
      <c r="W683" s="105"/>
      <c r="X683" s="105"/>
      <c r="Y683" s="105"/>
      <c r="Z683" s="105"/>
    </row>
    <row r="684" ht="15.75" customHeight="1">
      <c r="A684" s="105"/>
      <c r="B684" s="105"/>
      <c r="C684" s="105"/>
      <c r="D684" s="105"/>
      <c r="E684" s="105"/>
      <c r="F684" s="106"/>
      <c r="G684" s="106"/>
      <c r="H684" s="17"/>
      <c r="I684" s="17"/>
      <c r="J684" s="102"/>
      <c r="K684" s="102"/>
      <c r="L684" s="101"/>
      <c r="M684" s="101"/>
      <c r="N684" s="106"/>
      <c r="O684" s="106"/>
      <c r="P684" s="102"/>
      <c r="Q684" s="17"/>
      <c r="R684" s="102"/>
      <c r="S684" s="101"/>
      <c r="T684" s="105"/>
      <c r="U684" s="105"/>
      <c r="V684" s="105"/>
      <c r="W684" s="105"/>
      <c r="X684" s="105"/>
      <c r="Y684" s="105"/>
      <c r="Z684" s="105"/>
    </row>
    <row r="685" ht="15.75" customHeight="1">
      <c r="A685" s="105"/>
      <c r="B685" s="105"/>
      <c r="C685" s="105"/>
      <c r="D685" s="105"/>
      <c r="E685" s="105"/>
      <c r="F685" s="106"/>
      <c r="G685" s="106"/>
      <c r="H685" s="17"/>
      <c r="I685" s="17"/>
      <c r="J685" s="102"/>
      <c r="K685" s="102"/>
      <c r="L685" s="101"/>
      <c r="M685" s="101"/>
      <c r="N685" s="106"/>
      <c r="O685" s="106"/>
      <c r="P685" s="102"/>
      <c r="Q685" s="17"/>
      <c r="R685" s="102"/>
      <c r="S685" s="101"/>
      <c r="T685" s="105"/>
      <c r="U685" s="105"/>
      <c r="V685" s="105"/>
      <c r="W685" s="105"/>
      <c r="X685" s="105"/>
      <c r="Y685" s="105"/>
      <c r="Z685" s="105"/>
    </row>
    <row r="686" ht="15.75" customHeight="1">
      <c r="A686" s="105"/>
      <c r="B686" s="105"/>
      <c r="C686" s="105"/>
      <c r="D686" s="105"/>
      <c r="E686" s="105"/>
      <c r="F686" s="106"/>
      <c r="G686" s="106"/>
      <c r="H686" s="17"/>
      <c r="I686" s="17"/>
      <c r="J686" s="102"/>
      <c r="K686" s="102"/>
      <c r="L686" s="101"/>
      <c r="M686" s="101"/>
      <c r="N686" s="106"/>
      <c r="O686" s="106"/>
      <c r="P686" s="102"/>
      <c r="Q686" s="17"/>
      <c r="R686" s="102"/>
      <c r="S686" s="101"/>
      <c r="T686" s="105"/>
      <c r="U686" s="105"/>
      <c r="V686" s="105"/>
      <c r="W686" s="105"/>
      <c r="X686" s="105"/>
      <c r="Y686" s="105"/>
      <c r="Z686" s="105"/>
    </row>
    <row r="687" ht="15.75" customHeight="1">
      <c r="A687" s="105"/>
      <c r="B687" s="105"/>
      <c r="C687" s="105"/>
      <c r="D687" s="105"/>
      <c r="E687" s="105"/>
      <c r="F687" s="106"/>
      <c r="G687" s="106"/>
      <c r="H687" s="17"/>
      <c r="I687" s="17"/>
      <c r="J687" s="102"/>
      <c r="K687" s="102"/>
      <c r="L687" s="101"/>
      <c r="M687" s="101"/>
      <c r="N687" s="106"/>
      <c r="O687" s="106"/>
      <c r="P687" s="102"/>
      <c r="Q687" s="17"/>
      <c r="R687" s="102"/>
      <c r="S687" s="101"/>
      <c r="T687" s="105"/>
      <c r="U687" s="105"/>
      <c r="V687" s="105"/>
      <c r="W687" s="105"/>
      <c r="X687" s="105"/>
      <c r="Y687" s="105"/>
      <c r="Z687" s="105"/>
    </row>
    <row r="688" ht="15.75" customHeight="1">
      <c r="A688" s="105"/>
      <c r="B688" s="105"/>
      <c r="C688" s="105"/>
      <c r="D688" s="105"/>
      <c r="E688" s="105"/>
      <c r="F688" s="106"/>
      <c r="G688" s="106"/>
      <c r="H688" s="17"/>
      <c r="I688" s="17"/>
      <c r="J688" s="102"/>
      <c r="K688" s="102"/>
      <c r="L688" s="101"/>
      <c r="M688" s="101"/>
      <c r="N688" s="106"/>
      <c r="O688" s="106"/>
      <c r="P688" s="102"/>
      <c r="Q688" s="17"/>
      <c r="R688" s="102"/>
      <c r="S688" s="101"/>
      <c r="T688" s="105"/>
      <c r="U688" s="105"/>
      <c r="V688" s="105"/>
      <c r="W688" s="105"/>
      <c r="X688" s="105"/>
      <c r="Y688" s="105"/>
      <c r="Z688" s="105"/>
    </row>
    <row r="689" ht="15.75" customHeight="1">
      <c r="A689" s="105"/>
      <c r="B689" s="105"/>
      <c r="C689" s="105"/>
      <c r="D689" s="105"/>
      <c r="E689" s="105"/>
      <c r="F689" s="106"/>
      <c r="G689" s="106"/>
      <c r="H689" s="17"/>
      <c r="I689" s="17"/>
      <c r="J689" s="102"/>
      <c r="K689" s="102"/>
      <c r="L689" s="101"/>
      <c r="M689" s="101"/>
      <c r="N689" s="106"/>
      <c r="O689" s="106"/>
      <c r="P689" s="102"/>
      <c r="Q689" s="17"/>
      <c r="R689" s="102"/>
      <c r="S689" s="101"/>
      <c r="T689" s="105"/>
      <c r="U689" s="105"/>
      <c r="V689" s="105"/>
      <c r="W689" s="105"/>
      <c r="X689" s="105"/>
      <c r="Y689" s="105"/>
      <c r="Z689" s="105"/>
    </row>
    <row r="690" ht="15.75" customHeight="1">
      <c r="A690" s="105"/>
      <c r="B690" s="105"/>
      <c r="C690" s="105"/>
      <c r="D690" s="105"/>
      <c r="E690" s="105"/>
      <c r="F690" s="106"/>
      <c r="G690" s="106"/>
      <c r="H690" s="17"/>
      <c r="I690" s="17"/>
      <c r="J690" s="102"/>
      <c r="K690" s="102"/>
      <c r="L690" s="101"/>
      <c r="M690" s="101"/>
      <c r="N690" s="106"/>
      <c r="O690" s="106"/>
      <c r="P690" s="102"/>
      <c r="Q690" s="17"/>
      <c r="R690" s="102"/>
      <c r="S690" s="101"/>
      <c r="T690" s="105"/>
      <c r="U690" s="105"/>
      <c r="V690" s="105"/>
      <c r="W690" s="105"/>
      <c r="X690" s="105"/>
      <c r="Y690" s="105"/>
      <c r="Z690" s="105"/>
    </row>
    <row r="691" ht="15.75" customHeight="1">
      <c r="A691" s="105"/>
      <c r="B691" s="105"/>
      <c r="C691" s="105"/>
      <c r="D691" s="105"/>
      <c r="E691" s="105"/>
      <c r="F691" s="106"/>
      <c r="G691" s="106"/>
      <c r="H691" s="17"/>
      <c r="I691" s="17"/>
      <c r="J691" s="102"/>
      <c r="K691" s="102"/>
      <c r="L691" s="101"/>
      <c r="M691" s="101"/>
      <c r="N691" s="106"/>
      <c r="O691" s="106"/>
      <c r="P691" s="102"/>
      <c r="Q691" s="17"/>
      <c r="R691" s="102"/>
      <c r="S691" s="101"/>
      <c r="T691" s="105"/>
      <c r="U691" s="105"/>
      <c r="V691" s="105"/>
      <c r="W691" s="105"/>
      <c r="X691" s="105"/>
      <c r="Y691" s="105"/>
      <c r="Z691" s="105"/>
    </row>
    <row r="692" ht="15.75" customHeight="1">
      <c r="A692" s="105"/>
      <c r="B692" s="105"/>
      <c r="C692" s="105"/>
      <c r="D692" s="105"/>
      <c r="E692" s="105"/>
      <c r="F692" s="106"/>
      <c r="G692" s="106"/>
      <c r="H692" s="17"/>
      <c r="I692" s="17"/>
      <c r="J692" s="102"/>
      <c r="K692" s="102"/>
      <c r="L692" s="101"/>
      <c r="M692" s="101"/>
      <c r="N692" s="106"/>
      <c r="O692" s="106"/>
      <c r="P692" s="102"/>
      <c r="Q692" s="17"/>
      <c r="R692" s="102"/>
      <c r="S692" s="101"/>
      <c r="T692" s="105"/>
      <c r="U692" s="105"/>
      <c r="V692" s="105"/>
      <c r="W692" s="105"/>
      <c r="X692" s="105"/>
      <c r="Y692" s="105"/>
      <c r="Z692" s="105"/>
    </row>
    <row r="693" ht="15.75" customHeight="1">
      <c r="A693" s="105"/>
      <c r="B693" s="105"/>
      <c r="C693" s="105"/>
      <c r="D693" s="105"/>
      <c r="E693" s="105"/>
      <c r="F693" s="106"/>
      <c r="G693" s="106"/>
      <c r="H693" s="17"/>
      <c r="I693" s="17"/>
      <c r="J693" s="102"/>
      <c r="K693" s="102"/>
      <c r="L693" s="101"/>
      <c r="M693" s="101"/>
      <c r="N693" s="106"/>
      <c r="O693" s="106"/>
      <c r="P693" s="102"/>
      <c r="Q693" s="17"/>
      <c r="R693" s="102"/>
      <c r="S693" s="101"/>
      <c r="T693" s="105"/>
      <c r="U693" s="105"/>
      <c r="V693" s="105"/>
      <c r="W693" s="105"/>
      <c r="X693" s="105"/>
      <c r="Y693" s="105"/>
      <c r="Z693" s="105"/>
    </row>
    <row r="694" ht="15.75" customHeight="1">
      <c r="A694" s="105"/>
      <c r="B694" s="105"/>
      <c r="C694" s="105"/>
      <c r="D694" s="105"/>
      <c r="E694" s="105"/>
      <c r="F694" s="106"/>
      <c r="G694" s="106"/>
      <c r="H694" s="17"/>
      <c r="I694" s="17"/>
      <c r="J694" s="102"/>
      <c r="K694" s="102"/>
      <c r="L694" s="101"/>
      <c r="M694" s="101"/>
      <c r="N694" s="106"/>
      <c r="O694" s="106"/>
      <c r="P694" s="102"/>
      <c r="Q694" s="17"/>
      <c r="R694" s="102"/>
      <c r="S694" s="101"/>
      <c r="T694" s="105"/>
      <c r="U694" s="105"/>
      <c r="V694" s="105"/>
      <c r="W694" s="105"/>
      <c r="X694" s="105"/>
      <c r="Y694" s="105"/>
      <c r="Z694" s="105"/>
    </row>
    <row r="695" ht="15.75" customHeight="1">
      <c r="A695" s="105"/>
      <c r="B695" s="105"/>
      <c r="C695" s="105"/>
      <c r="D695" s="105"/>
      <c r="E695" s="105"/>
      <c r="F695" s="106"/>
      <c r="G695" s="106"/>
      <c r="H695" s="17"/>
      <c r="I695" s="17"/>
      <c r="J695" s="102"/>
      <c r="K695" s="102"/>
      <c r="L695" s="101"/>
      <c r="M695" s="101"/>
      <c r="N695" s="106"/>
      <c r="O695" s="106"/>
      <c r="P695" s="102"/>
      <c r="Q695" s="17"/>
      <c r="R695" s="102"/>
      <c r="S695" s="101"/>
      <c r="T695" s="105"/>
      <c r="U695" s="105"/>
      <c r="V695" s="105"/>
      <c r="W695" s="105"/>
      <c r="X695" s="105"/>
      <c r="Y695" s="105"/>
      <c r="Z695" s="105"/>
    </row>
    <row r="696" ht="15.75" customHeight="1">
      <c r="A696" s="105"/>
      <c r="B696" s="105"/>
      <c r="C696" s="105"/>
      <c r="D696" s="105"/>
      <c r="E696" s="105"/>
      <c r="F696" s="106"/>
      <c r="G696" s="106"/>
      <c r="H696" s="17"/>
      <c r="I696" s="17"/>
      <c r="J696" s="102"/>
      <c r="K696" s="102"/>
      <c r="L696" s="101"/>
      <c r="M696" s="101"/>
      <c r="N696" s="106"/>
      <c r="O696" s="106"/>
      <c r="P696" s="102"/>
      <c r="Q696" s="17"/>
      <c r="R696" s="102"/>
      <c r="S696" s="101"/>
      <c r="T696" s="105"/>
      <c r="U696" s="105"/>
      <c r="V696" s="105"/>
      <c r="W696" s="105"/>
      <c r="X696" s="105"/>
      <c r="Y696" s="105"/>
      <c r="Z696" s="105"/>
    </row>
    <row r="697" ht="15.75" customHeight="1">
      <c r="A697" s="105"/>
      <c r="B697" s="105"/>
      <c r="C697" s="105"/>
      <c r="D697" s="105"/>
      <c r="E697" s="105"/>
      <c r="F697" s="106"/>
      <c r="G697" s="106"/>
      <c r="H697" s="17"/>
      <c r="I697" s="17"/>
      <c r="J697" s="102"/>
      <c r="K697" s="102"/>
      <c r="L697" s="101"/>
      <c r="M697" s="101"/>
      <c r="N697" s="106"/>
      <c r="O697" s="106"/>
      <c r="P697" s="102"/>
      <c r="Q697" s="17"/>
      <c r="R697" s="102"/>
      <c r="S697" s="101"/>
      <c r="T697" s="105"/>
      <c r="U697" s="105"/>
      <c r="V697" s="105"/>
      <c r="W697" s="105"/>
      <c r="X697" s="105"/>
      <c r="Y697" s="105"/>
      <c r="Z697" s="105"/>
    </row>
    <row r="698" ht="15.75" customHeight="1">
      <c r="A698" s="105"/>
      <c r="B698" s="105"/>
      <c r="C698" s="105"/>
      <c r="D698" s="105"/>
      <c r="E698" s="105"/>
      <c r="F698" s="106"/>
      <c r="G698" s="106"/>
      <c r="H698" s="17"/>
      <c r="I698" s="17"/>
      <c r="J698" s="102"/>
      <c r="K698" s="102"/>
      <c r="L698" s="101"/>
      <c r="M698" s="101"/>
      <c r="N698" s="106"/>
      <c r="O698" s="106"/>
      <c r="P698" s="102"/>
      <c r="Q698" s="17"/>
      <c r="R698" s="102"/>
      <c r="S698" s="101"/>
      <c r="T698" s="105"/>
      <c r="U698" s="105"/>
      <c r="V698" s="105"/>
      <c r="W698" s="105"/>
      <c r="X698" s="105"/>
      <c r="Y698" s="105"/>
      <c r="Z698" s="105"/>
    </row>
    <row r="699" ht="15.75" customHeight="1">
      <c r="A699" s="105"/>
      <c r="B699" s="105"/>
      <c r="C699" s="105"/>
      <c r="D699" s="105"/>
      <c r="E699" s="105"/>
      <c r="F699" s="106"/>
      <c r="G699" s="106"/>
      <c r="H699" s="17"/>
      <c r="I699" s="17"/>
      <c r="J699" s="102"/>
      <c r="K699" s="102"/>
      <c r="L699" s="101"/>
      <c r="M699" s="101"/>
      <c r="N699" s="106"/>
      <c r="O699" s="106"/>
      <c r="P699" s="102"/>
      <c r="Q699" s="17"/>
      <c r="R699" s="102"/>
      <c r="S699" s="101"/>
      <c r="T699" s="105"/>
      <c r="U699" s="105"/>
      <c r="V699" s="105"/>
      <c r="W699" s="105"/>
      <c r="X699" s="105"/>
      <c r="Y699" s="105"/>
      <c r="Z699" s="105"/>
    </row>
    <row r="700" ht="15.75" customHeight="1">
      <c r="A700" s="105"/>
      <c r="B700" s="105"/>
      <c r="C700" s="105"/>
      <c r="D700" s="105"/>
      <c r="E700" s="105"/>
      <c r="F700" s="106"/>
      <c r="G700" s="106"/>
      <c r="H700" s="17"/>
      <c r="I700" s="17"/>
      <c r="J700" s="102"/>
      <c r="K700" s="102"/>
      <c r="L700" s="101"/>
      <c r="M700" s="101"/>
      <c r="N700" s="106"/>
      <c r="O700" s="106"/>
      <c r="P700" s="102"/>
      <c r="Q700" s="17"/>
      <c r="R700" s="102"/>
      <c r="S700" s="101"/>
      <c r="T700" s="105"/>
      <c r="U700" s="105"/>
      <c r="V700" s="105"/>
      <c r="W700" s="105"/>
      <c r="X700" s="105"/>
      <c r="Y700" s="105"/>
      <c r="Z700" s="105"/>
    </row>
    <row r="701" ht="15.75" customHeight="1">
      <c r="A701" s="105"/>
      <c r="B701" s="105"/>
      <c r="C701" s="105"/>
      <c r="D701" s="105"/>
      <c r="E701" s="105"/>
      <c r="F701" s="106"/>
      <c r="G701" s="106"/>
      <c r="H701" s="17"/>
      <c r="I701" s="17"/>
      <c r="J701" s="102"/>
      <c r="K701" s="102"/>
      <c r="L701" s="101"/>
      <c r="M701" s="101"/>
      <c r="N701" s="106"/>
      <c r="O701" s="106"/>
      <c r="P701" s="102"/>
      <c r="Q701" s="17"/>
      <c r="R701" s="102"/>
      <c r="S701" s="101"/>
      <c r="T701" s="105"/>
      <c r="U701" s="105"/>
      <c r="V701" s="105"/>
      <c r="W701" s="105"/>
      <c r="X701" s="105"/>
      <c r="Y701" s="105"/>
      <c r="Z701" s="105"/>
    </row>
    <row r="702" ht="15.75" customHeight="1">
      <c r="A702" s="105"/>
      <c r="B702" s="105"/>
      <c r="C702" s="105"/>
      <c r="D702" s="105"/>
      <c r="E702" s="105"/>
      <c r="F702" s="106"/>
      <c r="G702" s="106"/>
      <c r="H702" s="17"/>
      <c r="I702" s="17"/>
      <c r="J702" s="102"/>
      <c r="K702" s="102"/>
      <c r="L702" s="101"/>
      <c r="M702" s="101"/>
      <c r="N702" s="106"/>
      <c r="O702" s="106"/>
      <c r="P702" s="102"/>
      <c r="Q702" s="17"/>
      <c r="R702" s="102"/>
      <c r="S702" s="101"/>
      <c r="T702" s="105"/>
      <c r="U702" s="105"/>
      <c r="V702" s="105"/>
      <c r="W702" s="105"/>
      <c r="X702" s="105"/>
      <c r="Y702" s="105"/>
      <c r="Z702" s="105"/>
    </row>
    <row r="703" ht="15.75" customHeight="1">
      <c r="A703" s="105"/>
      <c r="B703" s="105"/>
      <c r="C703" s="105"/>
      <c r="D703" s="105"/>
      <c r="E703" s="105"/>
      <c r="F703" s="106"/>
      <c r="G703" s="106"/>
      <c r="H703" s="17"/>
      <c r="I703" s="17"/>
      <c r="J703" s="102"/>
      <c r="K703" s="102"/>
      <c r="L703" s="101"/>
      <c r="M703" s="101"/>
      <c r="N703" s="106"/>
      <c r="O703" s="106"/>
      <c r="P703" s="102"/>
      <c r="Q703" s="17"/>
      <c r="R703" s="102"/>
      <c r="S703" s="101"/>
      <c r="T703" s="105"/>
      <c r="U703" s="105"/>
      <c r="V703" s="105"/>
      <c r="W703" s="105"/>
      <c r="X703" s="105"/>
      <c r="Y703" s="105"/>
      <c r="Z703" s="105"/>
    </row>
    <row r="704" ht="15.75" customHeight="1">
      <c r="A704" s="105"/>
      <c r="B704" s="105"/>
      <c r="C704" s="105"/>
      <c r="D704" s="105"/>
      <c r="E704" s="105"/>
      <c r="F704" s="106"/>
      <c r="G704" s="106"/>
      <c r="H704" s="17"/>
      <c r="I704" s="17"/>
      <c r="J704" s="102"/>
      <c r="K704" s="102"/>
      <c r="L704" s="101"/>
      <c r="M704" s="101"/>
      <c r="N704" s="106"/>
      <c r="O704" s="106"/>
      <c r="P704" s="102"/>
      <c r="Q704" s="17"/>
      <c r="R704" s="102"/>
      <c r="S704" s="101"/>
      <c r="T704" s="105"/>
      <c r="U704" s="105"/>
      <c r="V704" s="105"/>
      <c r="W704" s="105"/>
      <c r="X704" s="105"/>
      <c r="Y704" s="105"/>
      <c r="Z704" s="105"/>
    </row>
    <row r="705" ht="15.75" customHeight="1">
      <c r="A705" s="105"/>
      <c r="B705" s="105"/>
      <c r="C705" s="105"/>
      <c r="D705" s="105"/>
      <c r="E705" s="105"/>
      <c r="F705" s="106"/>
      <c r="G705" s="106"/>
      <c r="H705" s="17"/>
      <c r="I705" s="17"/>
      <c r="J705" s="102"/>
      <c r="K705" s="102"/>
      <c r="L705" s="101"/>
      <c r="M705" s="101"/>
      <c r="N705" s="106"/>
      <c r="O705" s="106"/>
      <c r="P705" s="102"/>
      <c r="Q705" s="17"/>
      <c r="R705" s="102"/>
      <c r="S705" s="101"/>
      <c r="T705" s="105"/>
      <c r="U705" s="105"/>
      <c r="V705" s="105"/>
      <c r="W705" s="105"/>
      <c r="X705" s="105"/>
      <c r="Y705" s="105"/>
      <c r="Z705" s="105"/>
    </row>
    <row r="706" ht="15.75" customHeight="1">
      <c r="A706" s="105"/>
      <c r="B706" s="105"/>
      <c r="C706" s="105"/>
      <c r="D706" s="105"/>
      <c r="E706" s="105"/>
      <c r="F706" s="106"/>
      <c r="G706" s="106"/>
      <c r="H706" s="17"/>
      <c r="I706" s="17"/>
      <c r="J706" s="102"/>
      <c r="K706" s="102"/>
      <c r="L706" s="101"/>
      <c r="M706" s="101"/>
      <c r="N706" s="106"/>
      <c r="O706" s="106"/>
      <c r="P706" s="102"/>
      <c r="Q706" s="17"/>
      <c r="R706" s="102"/>
      <c r="S706" s="101"/>
      <c r="T706" s="105"/>
      <c r="U706" s="105"/>
      <c r="V706" s="105"/>
      <c r="W706" s="105"/>
      <c r="X706" s="105"/>
      <c r="Y706" s="105"/>
      <c r="Z706" s="105"/>
    </row>
    <row r="707" ht="15.75" customHeight="1">
      <c r="A707" s="105"/>
      <c r="B707" s="105"/>
      <c r="C707" s="105"/>
      <c r="D707" s="105"/>
      <c r="E707" s="105"/>
      <c r="F707" s="106"/>
      <c r="G707" s="106"/>
      <c r="H707" s="17"/>
      <c r="I707" s="17"/>
      <c r="J707" s="102"/>
      <c r="K707" s="102"/>
      <c r="L707" s="101"/>
      <c r="M707" s="101"/>
      <c r="N707" s="106"/>
      <c r="O707" s="106"/>
      <c r="P707" s="102"/>
      <c r="Q707" s="17"/>
      <c r="R707" s="102"/>
      <c r="S707" s="101"/>
      <c r="T707" s="105"/>
      <c r="U707" s="105"/>
      <c r="V707" s="105"/>
      <c r="W707" s="105"/>
      <c r="X707" s="105"/>
      <c r="Y707" s="105"/>
      <c r="Z707" s="105"/>
    </row>
    <row r="708" ht="15.75" customHeight="1">
      <c r="A708" s="105"/>
      <c r="B708" s="105"/>
      <c r="C708" s="105"/>
      <c r="D708" s="105"/>
      <c r="E708" s="105"/>
      <c r="F708" s="106"/>
      <c r="G708" s="106"/>
      <c r="H708" s="17"/>
      <c r="I708" s="17"/>
      <c r="J708" s="102"/>
      <c r="K708" s="102"/>
      <c r="L708" s="101"/>
      <c r="M708" s="101"/>
      <c r="N708" s="106"/>
      <c r="O708" s="106"/>
      <c r="P708" s="102"/>
      <c r="Q708" s="17"/>
      <c r="R708" s="102"/>
      <c r="S708" s="101"/>
      <c r="T708" s="105"/>
      <c r="U708" s="105"/>
      <c r="V708" s="105"/>
      <c r="W708" s="105"/>
      <c r="X708" s="105"/>
      <c r="Y708" s="105"/>
      <c r="Z708" s="105"/>
    </row>
    <row r="709" ht="15.75" customHeight="1">
      <c r="A709" s="105"/>
      <c r="B709" s="105"/>
      <c r="C709" s="105"/>
      <c r="D709" s="105"/>
      <c r="E709" s="105"/>
      <c r="F709" s="106"/>
      <c r="G709" s="106"/>
      <c r="H709" s="17"/>
      <c r="I709" s="17"/>
      <c r="J709" s="102"/>
      <c r="K709" s="102"/>
      <c r="L709" s="101"/>
      <c r="M709" s="101"/>
      <c r="N709" s="106"/>
      <c r="O709" s="106"/>
      <c r="P709" s="102"/>
      <c r="Q709" s="17"/>
      <c r="R709" s="102"/>
      <c r="S709" s="101"/>
      <c r="T709" s="105"/>
      <c r="U709" s="105"/>
      <c r="V709" s="105"/>
      <c r="W709" s="105"/>
      <c r="X709" s="105"/>
      <c r="Y709" s="105"/>
      <c r="Z709" s="105"/>
    </row>
    <row r="710" ht="15.75" customHeight="1">
      <c r="A710" s="105"/>
      <c r="B710" s="105"/>
      <c r="C710" s="105"/>
      <c r="D710" s="105"/>
      <c r="E710" s="105"/>
      <c r="F710" s="106"/>
      <c r="G710" s="106"/>
      <c r="H710" s="17"/>
      <c r="I710" s="17"/>
      <c r="J710" s="102"/>
      <c r="K710" s="102"/>
      <c r="L710" s="101"/>
      <c r="M710" s="101"/>
      <c r="N710" s="106"/>
      <c r="O710" s="106"/>
      <c r="P710" s="102"/>
      <c r="Q710" s="17"/>
      <c r="R710" s="102"/>
      <c r="S710" s="101"/>
      <c r="T710" s="105"/>
      <c r="U710" s="105"/>
      <c r="V710" s="105"/>
      <c r="W710" s="105"/>
      <c r="X710" s="105"/>
      <c r="Y710" s="105"/>
      <c r="Z710" s="105"/>
    </row>
    <row r="711" ht="15.75" customHeight="1">
      <c r="A711" s="105"/>
      <c r="B711" s="105"/>
      <c r="C711" s="105"/>
      <c r="D711" s="105"/>
      <c r="E711" s="105"/>
      <c r="F711" s="106"/>
      <c r="G711" s="106"/>
      <c r="H711" s="17"/>
      <c r="I711" s="17"/>
      <c r="J711" s="102"/>
      <c r="K711" s="102"/>
      <c r="L711" s="101"/>
      <c r="M711" s="101"/>
      <c r="N711" s="106"/>
      <c r="O711" s="106"/>
      <c r="P711" s="102"/>
      <c r="Q711" s="17"/>
      <c r="R711" s="102"/>
      <c r="S711" s="101"/>
      <c r="T711" s="105"/>
      <c r="U711" s="105"/>
      <c r="V711" s="105"/>
      <c r="W711" s="105"/>
      <c r="X711" s="105"/>
      <c r="Y711" s="105"/>
      <c r="Z711" s="105"/>
    </row>
    <row r="712" ht="15.75" customHeight="1">
      <c r="A712" s="105"/>
      <c r="B712" s="105"/>
      <c r="C712" s="105"/>
      <c r="D712" s="105"/>
      <c r="E712" s="105"/>
      <c r="F712" s="106"/>
      <c r="G712" s="106"/>
      <c r="H712" s="17"/>
      <c r="I712" s="17"/>
      <c r="J712" s="102"/>
      <c r="K712" s="102"/>
      <c r="L712" s="101"/>
      <c r="M712" s="101"/>
      <c r="N712" s="106"/>
      <c r="O712" s="106"/>
      <c r="P712" s="102"/>
      <c r="Q712" s="17"/>
      <c r="R712" s="102"/>
      <c r="S712" s="101"/>
      <c r="T712" s="105"/>
      <c r="U712" s="105"/>
      <c r="V712" s="105"/>
      <c r="W712" s="105"/>
      <c r="X712" s="105"/>
      <c r="Y712" s="105"/>
      <c r="Z712" s="105"/>
    </row>
    <row r="713" ht="15.75" customHeight="1">
      <c r="A713" s="105"/>
      <c r="B713" s="105"/>
      <c r="C713" s="105"/>
      <c r="D713" s="105"/>
      <c r="E713" s="105"/>
      <c r="F713" s="106"/>
      <c r="G713" s="106"/>
      <c r="H713" s="17"/>
      <c r="I713" s="17"/>
      <c r="J713" s="102"/>
      <c r="K713" s="102"/>
      <c r="L713" s="101"/>
      <c r="M713" s="101"/>
      <c r="N713" s="106"/>
      <c r="O713" s="106"/>
      <c r="P713" s="102"/>
      <c r="Q713" s="17"/>
      <c r="R713" s="102"/>
      <c r="S713" s="101"/>
      <c r="T713" s="105"/>
      <c r="U713" s="105"/>
      <c r="V713" s="105"/>
      <c r="W713" s="105"/>
      <c r="X713" s="105"/>
      <c r="Y713" s="105"/>
      <c r="Z713" s="105"/>
    </row>
    <row r="714" ht="15.75" customHeight="1">
      <c r="A714" s="105"/>
      <c r="B714" s="105"/>
      <c r="C714" s="105"/>
      <c r="D714" s="105"/>
      <c r="E714" s="105"/>
      <c r="F714" s="106"/>
      <c r="G714" s="106"/>
      <c r="H714" s="17"/>
      <c r="I714" s="17"/>
      <c r="J714" s="102"/>
      <c r="K714" s="102"/>
      <c r="L714" s="101"/>
      <c r="M714" s="101"/>
      <c r="N714" s="106"/>
      <c r="O714" s="106"/>
      <c r="P714" s="102"/>
      <c r="Q714" s="17"/>
      <c r="R714" s="102"/>
      <c r="S714" s="101"/>
      <c r="T714" s="105"/>
      <c r="U714" s="105"/>
      <c r="V714" s="105"/>
      <c r="W714" s="105"/>
      <c r="X714" s="105"/>
      <c r="Y714" s="105"/>
      <c r="Z714" s="105"/>
    </row>
    <row r="715" ht="15.75" customHeight="1">
      <c r="A715" s="105"/>
      <c r="B715" s="105"/>
      <c r="C715" s="105"/>
      <c r="D715" s="105"/>
      <c r="E715" s="105"/>
      <c r="F715" s="106"/>
      <c r="G715" s="106"/>
      <c r="H715" s="17"/>
      <c r="I715" s="17"/>
      <c r="J715" s="102"/>
      <c r="K715" s="102"/>
      <c r="L715" s="101"/>
      <c r="M715" s="101"/>
      <c r="N715" s="106"/>
      <c r="O715" s="106"/>
      <c r="P715" s="102"/>
      <c r="Q715" s="17"/>
      <c r="R715" s="102"/>
      <c r="S715" s="101"/>
      <c r="T715" s="105"/>
      <c r="U715" s="105"/>
      <c r="V715" s="105"/>
      <c r="W715" s="105"/>
      <c r="X715" s="105"/>
      <c r="Y715" s="105"/>
      <c r="Z715" s="105"/>
    </row>
    <row r="716" ht="15.75" customHeight="1">
      <c r="A716" s="105"/>
      <c r="B716" s="105"/>
      <c r="C716" s="105"/>
      <c r="D716" s="105"/>
      <c r="E716" s="105"/>
      <c r="F716" s="106"/>
      <c r="G716" s="106"/>
      <c r="H716" s="17"/>
      <c r="I716" s="17"/>
      <c r="J716" s="102"/>
      <c r="K716" s="102"/>
      <c r="L716" s="101"/>
      <c r="M716" s="101"/>
      <c r="N716" s="106"/>
      <c r="O716" s="106"/>
      <c r="P716" s="102"/>
      <c r="Q716" s="17"/>
      <c r="R716" s="102"/>
      <c r="S716" s="101"/>
      <c r="T716" s="105"/>
      <c r="U716" s="105"/>
      <c r="V716" s="105"/>
      <c r="W716" s="105"/>
      <c r="X716" s="105"/>
      <c r="Y716" s="105"/>
      <c r="Z716" s="105"/>
    </row>
    <row r="717" ht="15.75" customHeight="1">
      <c r="A717" s="105"/>
      <c r="B717" s="105"/>
      <c r="C717" s="105"/>
      <c r="D717" s="105"/>
      <c r="E717" s="105"/>
      <c r="F717" s="106"/>
      <c r="G717" s="106"/>
      <c r="H717" s="17"/>
      <c r="I717" s="17"/>
      <c r="J717" s="102"/>
      <c r="K717" s="102"/>
      <c r="L717" s="101"/>
      <c r="M717" s="101"/>
      <c r="N717" s="106"/>
      <c r="O717" s="106"/>
      <c r="P717" s="102"/>
      <c r="Q717" s="17"/>
      <c r="R717" s="102"/>
      <c r="S717" s="101"/>
      <c r="T717" s="105"/>
      <c r="U717" s="105"/>
      <c r="V717" s="105"/>
      <c r="W717" s="105"/>
      <c r="X717" s="105"/>
      <c r="Y717" s="105"/>
      <c r="Z717" s="105"/>
    </row>
    <row r="718" ht="15.75" customHeight="1">
      <c r="A718" s="105"/>
      <c r="B718" s="105"/>
      <c r="C718" s="105"/>
      <c r="D718" s="105"/>
      <c r="E718" s="105"/>
      <c r="F718" s="106"/>
      <c r="G718" s="106"/>
      <c r="H718" s="17"/>
      <c r="I718" s="17"/>
      <c r="J718" s="102"/>
      <c r="K718" s="102"/>
      <c r="L718" s="101"/>
      <c r="M718" s="101"/>
      <c r="N718" s="106"/>
      <c r="O718" s="106"/>
      <c r="P718" s="102"/>
      <c r="Q718" s="17"/>
      <c r="R718" s="102"/>
      <c r="S718" s="101"/>
      <c r="T718" s="105"/>
      <c r="U718" s="105"/>
      <c r="V718" s="105"/>
      <c r="W718" s="105"/>
      <c r="X718" s="105"/>
      <c r="Y718" s="105"/>
      <c r="Z718" s="105"/>
    </row>
    <row r="719" ht="15.75" customHeight="1">
      <c r="A719" s="105"/>
      <c r="B719" s="105"/>
      <c r="C719" s="105"/>
      <c r="D719" s="105"/>
      <c r="E719" s="105"/>
      <c r="F719" s="106"/>
      <c r="G719" s="106"/>
      <c r="H719" s="17"/>
      <c r="I719" s="17"/>
      <c r="J719" s="102"/>
      <c r="K719" s="102"/>
      <c r="L719" s="101"/>
      <c r="M719" s="101"/>
      <c r="N719" s="106"/>
      <c r="O719" s="106"/>
      <c r="P719" s="102"/>
      <c r="Q719" s="17"/>
      <c r="R719" s="102"/>
      <c r="S719" s="101"/>
      <c r="T719" s="105"/>
      <c r="U719" s="105"/>
      <c r="V719" s="105"/>
      <c r="W719" s="105"/>
      <c r="X719" s="105"/>
      <c r="Y719" s="105"/>
      <c r="Z719" s="105"/>
    </row>
    <row r="720" ht="15.75" customHeight="1">
      <c r="A720" s="105"/>
      <c r="B720" s="105"/>
      <c r="C720" s="105"/>
      <c r="D720" s="105"/>
      <c r="E720" s="105"/>
      <c r="F720" s="106"/>
      <c r="G720" s="106"/>
      <c r="H720" s="17"/>
      <c r="I720" s="17"/>
      <c r="J720" s="102"/>
      <c r="K720" s="102"/>
      <c r="L720" s="101"/>
      <c r="M720" s="101"/>
      <c r="N720" s="106"/>
      <c r="O720" s="106"/>
      <c r="P720" s="102"/>
      <c r="Q720" s="17"/>
      <c r="R720" s="102"/>
      <c r="S720" s="101"/>
      <c r="T720" s="105"/>
      <c r="U720" s="105"/>
      <c r="V720" s="105"/>
      <c r="W720" s="105"/>
      <c r="X720" s="105"/>
      <c r="Y720" s="105"/>
      <c r="Z720" s="105"/>
    </row>
    <row r="721" ht="15.75" customHeight="1">
      <c r="A721" s="105"/>
      <c r="B721" s="105"/>
      <c r="C721" s="105"/>
      <c r="D721" s="105"/>
      <c r="E721" s="105"/>
      <c r="F721" s="106"/>
      <c r="G721" s="106"/>
      <c r="H721" s="17"/>
      <c r="I721" s="17"/>
      <c r="J721" s="102"/>
      <c r="K721" s="102"/>
      <c r="L721" s="101"/>
      <c r="M721" s="101"/>
      <c r="N721" s="106"/>
      <c r="O721" s="106"/>
      <c r="P721" s="102"/>
      <c r="Q721" s="17"/>
      <c r="R721" s="102"/>
      <c r="S721" s="101"/>
      <c r="T721" s="105"/>
      <c r="U721" s="105"/>
      <c r="V721" s="105"/>
      <c r="W721" s="105"/>
      <c r="X721" s="105"/>
      <c r="Y721" s="105"/>
      <c r="Z721" s="105"/>
    </row>
    <row r="722" ht="15.75" customHeight="1">
      <c r="A722" s="105"/>
      <c r="B722" s="105"/>
      <c r="C722" s="105"/>
      <c r="D722" s="105"/>
      <c r="E722" s="105"/>
      <c r="F722" s="106"/>
      <c r="G722" s="106"/>
      <c r="H722" s="17"/>
      <c r="I722" s="17"/>
      <c r="J722" s="102"/>
      <c r="K722" s="102"/>
      <c r="L722" s="101"/>
      <c r="M722" s="101"/>
      <c r="N722" s="106"/>
      <c r="O722" s="106"/>
      <c r="P722" s="102"/>
      <c r="Q722" s="17"/>
      <c r="R722" s="102"/>
      <c r="S722" s="101"/>
      <c r="T722" s="105"/>
      <c r="U722" s="105"/>
      <c r="V722" s="105"/>
      <c r="W722" s="105"/>
      <c r="X722" s="105"/>
      <c r="Y722" s="105"/>
      <c r="Z722" s="105"/>
    </row>
    <row r="723" ht="15.75" customHeight="1">
      <c r="A723" s="105"/>
      <c r="B723" s="105"/>
      <c r="C723" s="105"/>
      <c r="D723" s="105"/>
      <c r="E723" s="105"/>
      <c r="F723" s="106"/>
      <c r="G723" s="106"/>
      <c r="H723" s="17"/>
      <c r="I723" s="17"/>
      <c r="J723" s="102"/>
      <c r="K723" s="102"/>
      <c r="L723" s="101"/>
      <c r="M723" s="101"/>
      <c r="N723" s="106"/>
      <c r="O723" s="106"/>
      <c r="P723" s="102"/>
      <c r="Q723" s="17"/>
      <c r="R723" s="102"/>
      <c r="S723" s="101"/>
      <c r="T723" s="105"/>
      <c r="U723" s="105"/>
      <c r="V723" s="105"/>
      <c r="W723" s="105"/>
      <c r="X723" s="105"/>
      <c r="Y723" s="105"/>
      <c r="Z723" s="105"/>
    </row>
    <row r="724" ht="15.75" customHeight="1">
      <c r="A724" s="105"/>
      <c r="B724" s="105"/>
      <c r="C724" s="105"/>
      <c r="D724" s="105"/>
      <c r="E724" s="105"/>
      <c r="F724" s="106"/>
      <c r="G724" s="106"/>
      <c r="H724" s="17"/>
      <c r="I724" s="17"/>
      <c r="J724" s="102"/>
      <c r="K724" s="102"/>
      <c r="L724" s="101"/>
      <c r="M724" s="101"/>
      <c r="N724" s="106"/>
      <c r="O724" s="106"/>
      <c r="P724" s="102"/>
      <c r="Q724" s="17"/>
      <c r="R724" s="102"/>
      <c r="S724" s="101"/>
      <c r="T724" s="105"/>
      <c r="U724" s="105"/>
      <c r="V724" s="105"/>
      <c r="W724" s="105"/>
      <c r="X724" s="105"/>
      <c r="Y724" s="105"/>
      <c r="Z724" s="105"/>
    </row>
    <row r="725" ht="15.75" customHeight="1">
      <c r="A725" s="105"/>
      <c r="B725" s="105"/>
      <c r="C725" s="105"/>
      <c r="D725" s="105"/>
      <c r="E725" s="105"/>
      <c r="F725" s="106"/>
      <c r="G725" s="106"/>
      <c r="H725" s="17"/>
      <c r="I725" s="17"/>
      <c r="J725" s="102"/>
      <c r="K725" s="102"/>
      <c r="L725" s="101"/>
      <c r="M725" s="101"/>
      <c r="N725" s="106"/>
      <c r="O725" s="106"/>
      <c r="P725" s="102"/>
      <c r="Q725" s="17"/>
      <c r="R725" s="102"/>
      <c r="S725" s="101"/>
      <c r="T725" s="105"/>
      <c r="U725" s="105"/>
      <c r="V725" s="105"/>
      <c r="W725" s="105"/>
      <c r="X725" s="105"/>
      <c r="Y725" s="105"/>
      <c r="Z725" s="105"/>
    </row>
    <row r="726" ht="15.75" customHeight="1">
      <c r="A726" s="105"/>
      <c r="B726" s="105"/>
      <c r="C726" s="105"/>
      <c r="D726" s="105"/>
      <c r="E726" s="105"/>
      <c r="F726" s="106"/>
      <c r="G726" s="106"/>
      <c r="H726" s="17"/>
      <c r="I726" s="17"/>
      <c r="J726" s="102"/>
      <c r="K726" s="102"/>
      <c r="L726" s="101"/>
      <c r="M726" s="101"/>
      <c r="N726" s="106"/>
      <c r="O726" s="106"/>
      <c r="P726" s="102"/>
      <c r="Q726" s="17"/>
      <c r="R726" s="102"/>
      <c r="S726" s="101"/>
      <c r="T726" s="105"/>
      <c r="U726" s="105"/>
      <c r="V726" s="105"/>
      <c r="W726" s="105"/>
      <c r="X726" s="105"/>
      <c r="Y726" s="105"/>
      <c r="Z726" s="105"/>
    </row>
    <row r="727" ht="15.75" customHeight="1">
      <c r="A727" s="105"/>
      <c r="B727" s="105"/>
      <c r="C727" s="105"/>
      <c r="D727" s="105"/>
      <c r="E727" s="105"/>
      <c r="F727" s="106"/>
      <c r="G727" s="106"/>
      <c r="H727" s="17"/>
      <c r="I727" s="17"/>
      <c r="J727" s="102"/>
      <c r="K727" s="102"/>
      <c r="L727" s="101"/>
      <c r="M727" s="101"/>
      <c r="N727" s="106"/>
      <c r="O727" s="106"/>
      <c r="P727" s="102"/>
      <c r="Q727" s="17"/>
      <c r="R727" s="102"/>
      <c r="S727" s="101"/>
      <c r="T727" s="105"/>
      <c r="U727" s="105"/>
      <c r="V727" s="105"/>
      <c r="W727" s="105"/>
      <c r="X727" s="105"/>
      <c r="Y727" s="105"/>
      <c r="Z727" s="105"/>
    </row>
    <row r="728" ht="15.75" customHeight="1">
      <c r="A728" s="105"/>
      <c r="B728" s="105"/>
      <c r="C728" s="105"/>
      <c r="D728" s="105"/>
      <c r="E728" s="105"/>
      <c r="F728" s="106"/>
      <c r="G728" s="106"/>
      <c r="H728" s="17"/>
      <c r="I728" s="17"/>
      <c r="J728" s="102"/>
      <c r="K728" s="102"/>
      <c r="L728" s="101"/>
      <c r="M728" s="101"/>
      <c r="N728" s="106"/>
      <c r="O728" s="106"/>
      <c r="P728" s="102"/>
      <c r="Q728" s="17"/>
      <c r="R728" s="102"/>
      <c r="S728" s="101"/>
      <c r="T728" s="105"/>
      <c r="U728" s="105"/>
      <c r="V728" s="105"/>
      <c r="W728" s="105"/>
      <c r="X728" s="105"/>
      <c r="Y728" s="105"/>
      <c r="Z728" s="105"/>
    </row>
    <row r="729" ht="15.75" customHeight="1">
      <c r="A729" s="105"/>
      <c r="B729" s="105"/>
      <c r="C729" s="105"/>
      <c r="D729" s="105"/>
      <c r="E729" s="105"/>
      <c r="F729" s="106"/>
      <c r="G729" s="106"/>
      <c r="H729" s="17"/>
      <c r="I729" s="17"/>
      <c r="J729" s="102"/>
      <c r="K729" s="102"/>
      <c r="L729" s="101"/>
      <c r="M729" s="101"/>
      <c r="N729" s="106"/>
      <c r="O729" s="106"/>
      <c r="P729" s="102"/>
      <c r="Q729" s="17"/>
      <c r="R729" s="102"/>
      <c r="S729" s="101"/>
      <c r="T729" s="105"/>
      <c r="U729" s="105"/>
      <c r="V729" s="105"/>
      <c r="W729" s="105"/>
      <c r="X729" s="105"/>
      <c r="Y729" s="105"/>
      <c r="Z729" s="105"/>
    </row>
    <row r="730" ht="15.75" customHeight="1">
      <c r="A730" s="105"/>
      <c r="B730" s="105"/>
      <c r="C730" s="105"/>
      <c r="D730" s="105"/>
      <c r="E730" s="105"/>
      <c r="F730" s="106"/>
      <c r="G730" s="106"/>
      <c r="H730" s="17"/>
      <c r="I730" s="17"/>
      <c r="J730" s="102"/>
      <c r="K730" s="102"/>
      <c r="L730" s="101"/>
      <c r="M730" s="101"/>
      <c r="N730" s="106"/>
      <c r="O730" s="106"/>
      <c r="P730" s="102"/>
      <c r="Q730" s="17"/>
      <c r="R730" s="102"/>
      <c r="S730" s="101"/>
      <c r="T730" s="105"/>
      <c r="U730" s="105"/>
      <c r="V730" s="105"/>
      <c r="W730" s="105"/>
      <c r="X730" s="105"/>
      <c r="Y730" s="105"/>
      <c r="Z730" s="105"/>
    </row>
    <row r="731" ht="15.75" customHeight="1">
      <c r="A731" s="105"/>
      <c r="B731" s="105"/>
      <c r="C731" s="105"/>
      <c r="D731" s="105"/>
      <c r="E731" s="105"/>
      <c r="F731" s="106"/>
      <c r="G731" s="106"/>
      <c r="H731" s="17"/>
      <c r="I731" s="17"/>
      <c r="J731" s="102"/>
      <c r="K731" s="102"/>
      <c r="L731" s="101"/>
      <c r="M731" s="101"/>
      <c r="N731" s="106"/>
      <c r="O731" s="106"/>
      <c r="P731" s="102"/>
      <c r="Q731" s="17"/>
      <c r="R731" s="102"/>
      <c r="S731" s="101"/>
      <c r="T731" s="105"/>
      <c r="U731" s="105"/>
      <c r="V731" s="105"/>
      <c r="W731" s="105"/>
      <c r="X731" s="105"/>
      <c r="Y731" s="105"/>
      <c r="Z731" s="105"/>
    </row>
    <row r="732" ht="15.75" customHeight="1">
      <c r="A732" s="105"/>
      <c r="B732" s="105"/>
      <c r="C732" s="105"/>
      <c r="D732" s="105"/>
      <c r="E732" s="105"/>
      <c r="F732" s="106"/>
      <c r="G732" s="106"/>
      <c r="H732" s="17"/>
      <c r="I732" s="17"/>
      <c r="J732" s="102"/>
      <c r="K732" s="102"/>
      <c r="L732" s="101"/>
      <c r="M732" s="101"/>
      <c r="N732" s="106"/>
      <c r="O732" s="106"/>
      <c r="P732" s="102"/>
      <c r="Q732" s="17"/>
      <c r="R732" s="102"/>
      <c r="S732" s="101"/>
      <c r="T732" s="105"/>
      <c r="U732" s="105"/>
      <c r="V732" s="105"/>
      <c r="W732" s="105"/>
      <c r="X732" s="105"/>
      <c r="Y732" s="105"/>
      <c r="Z732" s="105"/>
    </row>
    <row r="733" ht="15.75" customHeight="1">
      <c r="A733" s="105"/>
      <c r="B733" s="105"/>
      <c r="C733" s="105"/>
      <c r="D733" s="105"/>
      <c r="E733" s="105"/>
      <c r="F733" s="106"/>
      <c r="G733" s="106"/>
      <c r="H733" s="17"/>
      <c r="I733" s="17"/>
      <c r="J733" s="102"/>
      <c r="K733" s="102"/>
      <c r="L733" s="101"/>
      <c r="M733" s="101"/>
      <c r="N733" s="106"/>
      <c r="O733" s="106"/>
      <c r="P733" s="102"/>
      <c r="Q733" s="17"/>
      <c r="R733" s="102"/>
      <c r="S733" s="101"/>
      <c r="T733" s="105"/>
      <c r="U733" s="105"/>
      <c r="V733" s="105"/>
      <c r="W733" s="105"/>
      <c r="X733" s="105"/>
      <c r="Y733" s="105"/>
      <c r="Z733" s="105"/>
    </row>
    <row r="734" ht="15.75" customHeight="1">
      <c r="A734" s="105"/>
      <c r="B734" s="105"/>
      <c r="C734" s="105"/>
      <c r="D734" s="105"/>
      <c r="E734" s="105"/>
      <c r="F734" s="106"/>
      <c r="G734" s="106"/>
      <c r="H734" s="17"/>
      <c r="I734" s="17"/>
      <c r="J734" s="102"/>
      <c r="K734" s="102"/>
      <c r="L734" s="101"/>
      <c r="M734" s="101"/>
      <c r="N734" s="106"/>
      <c r="O734" s="106"/>
      <c r="P734" s="102"/>
      <c r="Q734" s="17"/>
      <c r="R734" s="102"/>
      <c r="S734" s="101"/>
      <c r="T734" s="105"/>
      <c r="U734" s="105"/>
      <c r="V734" s="105"/>
      <c r="W734" s="105"/>
      <c r="X734" s="105"/>
      <c r="Y734" s="105"/>
      <c r="Z734" s="105"/>
    </row>
    <row r="735" ht="15.75" customHeight="1">
      <c r="A735" s="105"/>
      <c r="B735" s="105"/>
      <c r="C735" s="105"/>
      <c r="D735" s="105"/>
      <c r="E735" s="105"/>
      <c r="F735" s="106"/>
      <c r="G735" s="106"/>
      <c r="H735" s="17"/>
      <c r="I735" s="17"/>
      <c r="J735" s="102"/>
      <c r="K735" s="102"/>
      <c r="L735" s="101"/>
      <c r="M735" s="101"/>
      <c r="N735" s="106"/>
      <c r="O735" s="106"/>
      <c r="P735" s="102"/>
      <c r="Q735" s="17"/>
      <c r="R735" s="102"/>
      <c r="S735" s="101"/>
      <c r="T735" s="105"/>
      <c r="U735" s="105"/>
      <c r="V735" s="105"/>
      <c r="W735" s="105"/>
      <c r="X735" s="105"/>
      <c r="Y735" s="105"/>
      <c r="Z735" s="105"/>
    </row>
    <row r="736" ht="15.75" customHeight="1">
      <c r="A736" s="105"/>
      <c r="B736" s="105"/>
      <c r="C736" s="105"/>
      <c r="D736" s="105"/>
      <c r="E736" s="105"/>
      <c r="F736" s="106"/>
      <c r="G736" s="106"/>
      <c r="H736" s="17"/>
      <c r="I736" s="17"/>
      <c r="J736" s="102"/>
      <c r="K736" s="102"/>
      <c r="L736" s="101"/>
      <c r="M736" s="101"/>
      <c r="N736" s="106"/>
      <c r="O736" s="106"/>
      <c r="P736" s="102"/>
      <c r="Q736" s="17"/>
      <c r="R736" s="102"/>
      <c r="S736" s="101"/>
      <c r="T736" s="105"/>
      <c r="U736" s="105"/>
      <c r="V736" s="105"/>
      <c r="W736" s="105"/>
      <c r="X736" s="105"/>
      <c r="Y736" s="105"/>
      <c r="Z736" s="105"/>
    </row>
    <row r="737" ht="15.75" customHeight="1">
      <c r="A737" s="105"/>
      <c r="B737" s="105"/>
      <c r="C737" s="105"/>
      <c r="D737" s="105"/>
      <c r="E737" s="105"/>
      <c r="F737" s="106"/>
      <c r="G737" s="106"/>
      <c r="H737" s="17"/>
      <c r="I737" s="17"/>
      <c r="J737" s="102"/>
      <c r="K737" s="102"/>
      <c r="L737" s="101"/>
      <c r="M737" s="101"/>
      <c r="N737" s="106"/>
      <c r="O737" s="106"/>
      <c r="P737" s="102"/>
      <c r="Q737" s="17"/>
      <c r="R737" s="102"/>
      <c r="S737" s="101"/>
      <c r="T737" s="105"/>
      <c r="U737" s="105"/>
      <c r="V737" s="105"/>
      <c r="W737" s="105"/>
      <c r="X737" s="105"/>
      <c r="Y737" s="105"/>
      <c r="Z737" s="105"/>
    </row>
    <row r="738" ht="15.75" customHeight="1">
      <c r="A738" s="105"/>
      <c r="B738" s="105"/>
      <c r="C738" s="105"/>
      <c r="D738" s="105"/>
      <c r="E738" s="105"/>
      <c r="F738" s="106"/>
      <c r="G738" s="106"/>
      <c r="H738" s="17"/>
      <c r="I738" s="17"/>
      <c r="J738" s="102"/>
      <c r="K738" s="102"/>
      <c r="L738" s="101"/>
      <c r="M738" s="101"/>
      <c r="N738" s="106"/>
      <c r="O738" s="106"/>
      <c r="P738" s="102"/>
      <c r="Q738" s="17"/>
      <c r="R738" s="102"/>
      <c r="S738" s="101"/>
      <c r="T738" s="105"/>
      <c r="U738" s="105"/>
      <c r="V738" s="105"/>
      <c r="W738" s="105"/>
      <c r="X738" s="105"/>
      <c r="Y738" s="105"/>
      <c r="Z738" s="105"/>
    </row>
    <row r="739" ht="15.75" customHeight="1">
      <c r="A739" s="105"/>
      <c r="B739" s="105"/>
      <c r="C739" s="105"/>
      <c r="D739" s="105"/>
      <c r="E739" s="105"/>
      <c r="F739" s="106"/>
      <c r="G739" s="106"/>
      <c r="H739" s="17"/>
      <c r="I739" s="17"/>
      <c r="J739" s="102"/>
      <c r="K739" s="102"/>
      <c r="L739" s="101"/>
      <c r="M739" s="101"/>
      <c r="N739" s="106"/>
      <c r="O739" s="106"/>
      <c r="P739" s="102"/>
      <c r="Q739" s="17"/>
      <c r="R739" s="102"/>
      <c r="S739" s="101"/>
      <c r="T739" s="105"/>
      <c r="U739" s="105"/>
      <c r="V739" s="105"/>
      <c r="W739" s="105"/>
      <c r="X739" s="105"/>
      <c r="Y739" s="105"/>
      <c r="Z739" s="105"/>
    </row>
    <row r="740" ht="15.75" customHeight="1">
      <c r="A740" s="105"/>
      <c r="B740" s="105"/>
      <c r="C740" s="105"/>
      <c r="D740" s="105"/>
      <c r="E740" s="105"/>
      <c r="F740" s="106"/>
      <c r="G740" s="106"/>
      <c r="H740" s="17"/>
      <c r="I740" s="17"/>
      <c r="J740" s="102"/>
      <c r="K740" s="102"/>
      <c r="L740" s="101"/>
      <c r="M740" s="101"/>
      <c r="N740" s="106"/>
      <c r="O740" s="106"/>
      <c r="P740" s="102"/>
      <c r="Q740" s="17"/>
      <c r="R740" s="102"/>
      <c r="S740" s="101"/>
      <c r="T740" s="105"/>
      <c r="U740" s="105"/>
      <c r="V740" s="105"/>
      <c r="W740" s="105"/>
      <c r="X740" s="105"/>
      <c r="Y740" s="105"/>
      <c r="Z740" s="105"/>
    </row>
    <row r="741" ht="15.75" customHeight="1">
      <c r="A741" s="105"/>
      <c r="B741" s="105"/>
      <c r="C741" s="105"/>
      <c r="D741" s="105"/>
      <c r="E741" s="105"/>
      <c r="F741" s="106"/>
      <c r="G741" s="106"/>
      <c r="H741" s="17"/>
      <c r="I741" s="17"/>
      <c r="J741" s="102"/>
      <c r="K741" s="102"/>
      <c r="L741" s="101"/>
      <c r="M741" s="101"/>
      <c r="N741" s="106"/>
      <c r="O741" s="106"/>
      <c r="P741" s="102"/>
      <c r="Q741" s="17"/>
      <c r="R741" s="102"/>
      <c r="S741" s="101"/>
      <c r="T741" s="105"/>
      <c r="U741" s="105"/>
      <c r="V741" s="105"/>
      <c r="W741" s="105"/>
      <c r="X741" s="105"/>
      <c r="Y741" s="105"/>
      <c r="Z741" s="105"/>
    </row>
    <row r="742" ht="15.75" customHeight="1">
      <c r="A742" s="105"/>
      <c r="B742" s="105"/>
      <c r="C742" s="105"/>
      <c r="D742" s="105"/>
      <c r="E742" s="105"/>
      <c r="F742" s="106"/>
      <c r="G742" s="106"/>
      <c r="H742" s="17"/>
      <c r="I742" s="17"/>
      <c r="J742" s="102"/>
      <c r="K742" s="102"/>
      <c r="L742" s="101"/>
      <c r="M742" s="101"/>
      <c r="N742" s="106"/>
      <c r="O742" s="106"/>
      <c r="P742" s="102"/>
      <c r="Q742" s="17"/>
      <c r="R742" s="102"/>
      <c r="S742" s="101"/>
      <c r="T742" s="105"/>
      <c r="U742" s="105"/>
      <c r="V742" s="105"/>
      <c r="W742" s="105"/>
      <c r="X742" s="105"/>
      <c r="Y742" s="105"/>
      <c r="Z742" s="105"/>
    </row>
    <row r="743" ht="15.75" customHeight="1">
      <c r="A743" s="105"/>
      <c r="B743" s="105"/>
      <c r="C743" s="105"/>
      <c r="D743" s="105"/>
      <c r="E743" s="105"/>
      <c r="F743" s="106"/>
      <c r="G743" s="106"/>
      <c r="H743" s="17"/>
      <c r="I743" s="17"/>
      <c r="J743" s="102"/>
      <c r="K743" s="102"/>
      <c r="L743" s="101"/>
      <c r="M743" s="101"/>
      <c r="N743" s="106"/>
      <c r="O743" s="106"/>
      <c r="P743" s="102"/>
      <c r="Q743" s="17"/>
      <c r="R743" s="102"/>
      <c r="S743" s="101"/>
      <c r="T743" s="105"/>
      <c r="U743" s="105"/>
      <c r="V743" s="105"/>
      <c r="W743" s="105"/>
      <c r="X743" s="105"/>
      <c r="Y743" s="105"/>
      <c r="Z743" s="105"/>
    </row>
    <row r="744" ht="15.75" customHeight="1">
      <c r="A744" s="105"/>
      <c r="B744" s="105"/>
      <c r="C744" s="105"/>
      <c r="D744" s="105"/>
      <c r="E744" s="105"/>
      <c r="F744" s="106"/>
      <c r="G744" s="106"/>
      <c r="H744" s="17"/>
      <c r="I744" s="17"/>
      <c r="J744" s="102"/>
      <c r="K744" s="102"/>
      <c r="L744" s="101"/>
      <c r="M744" s="101"/>
      <c r="N744" s="106"/>
      <c r="O744" s="106"/>
      <c r="P744" s="102"/>
      <c r="Q744" s="17"/>
      <c r="R744" s="102"/>
      <c r="S744" s="101"/>
      <c r="T744" s="105"/>
      <c r="U744" s="105"/>
      <c r="V744" s="105"/>
      <c r="W744" s="105"/>
      <c r="X744" s="105"/>
      <c r="Y744" s="105"/>
      <c r="Z744" s="105"/>
    </row>
    <row r="745" ht="15.75" customHeight="1">
      <c r="A745" s="105"/>
      <c r="B745" s="105"/>
      <c r="C745" s="105"/>
      <c r="D745" s="105"/>
      <c r="E745" s="105"/>
      <c r="F745" s="106"/>
      <c r="G745" s="106"/>
      <c r="H745" s="17"/>
      <c r="I745" s="17"/>
      <c r="J745" s="102"/>
      <c r="K745" s="102"/>
      <c r="L745" s="101"/>
      <c r="M745" s="101"/>
      <c r="N745" s="106"/>
      <c r="O745" s="106"/>
      <c r="P745" s="102"/>
      <c r="Q745" s="17"/>
      <c r="R745" s="102"/>
      <c r="S745" s="101"/>
      <c r="T745" s="105"/>
      <c r="U745" s="105"/>
      <c r="V745" s="105"/>
      <c r="W745" s="105"/>
      <c r="X745" s="105"/>
      <c r="Y745" s="105"/>
      <c r="Z745" s="105"/>
    </row>
    <row r="746" ht="15.75" customHeight="1">
      <c r="A746" s="105"/>
      <c r="B746" s="105"/>
      <c r="C746" s="105"/>
      <c r="D746" s="105"/>
      <c r="E746" s="105"/>
      <c r="F746" s="106"/>
      <c r="G746" s="106"/>
      <c r="H746" s="17"/>
      <c r="I746" s="17"/>
      <c r="J746" s="102"/>
      <c r="K746" s="102"/>
      <c r="L746" s="101"/>
      <c r="M746" s="101"/>
      <c r="N746" s="106"/>
      <c r="O746" s="106"/>
      <c r="P746" s="102"/>
      <c r="Q746" s="17"/>
      <c r="R746" s="102"/>
      <c r="S746" s="101"/>
      <c r="T746" s="105"/>
      <c r="U746" s="105"/>
      <c r="V746" s="105"/>
      <c r="W746" s="105"/>
      <c r="X746" s="105"/>
      <c r="Y746" s="105"/>
      <c r="Z746" s="105"/>
    </row>
    <row r="747" ht="15.75" customHeight="1">
      <c r="A747" s="105"/>
      <c r="B747" s="105"/>
      <c r="C747" s="105"/>
      <c r="D747" s="105"/>
      <c r="E747" s="105"/>
      <c r="F747" s="106"/>
      <c r="G747" s="106"/>
      <c r="H747" s="17"/>
      <c r="I747" s="17"/>
      <c r="J747" s="102"/>
      <c r="K747" s="102"/>
      <c r="L747" s="101"/>
      <c r="M747" s="101"/>
      <c r="N747" s="106"/>
      <c r="O747" s="106"/>
      <c r="P747" s="102"/>
      <c r="Q747" s="17"/>
      <c r="R747" s="102"/>
      <c r="S747" s="101"/>
      <c r="T747" s="105"/>
      <c r="U747" s="105"/>
      <c r="V747" s="105"/>
      <c r="W747" s="105"/>
      <c r="X747" s="105"/>
      <c r="Y747" s="105"/>
      <c r="Z747" s="105"/>
    </row>
    <row r="748" ht="15.75" customHeight="1">
      <c r="A748" s="105"/>
      <c r="B748" s="105"/>
      <c r="C748" s="105"/>
      <c r="D748" s="105"/>
      <c r="E748" s="105"/>
      <c r="F748" s="106"/>
      <c r="G748" s="106"/>
      <c r="H748" s="17"/>
      <c r="I748" s="17"/>
      <c r="J748" s="102"/>
      <c r="K748" s="102"/>
      <c r="L748" s="101"/>
      <c r="M748" s="101"/>
      <c r="N748" s="106"/>
      <c r="O748" s="106"/>
      <c r="P748" s="102"/>
      <c r="Q748" s="17"/>
      <c r="R748" s="102"/>
      <c r="S748" s="101"/>
      <c r="T748" s="105"/>
      <c r="U748" s="105"/>
      <c r="V748" s="105"/>
      <c r="W748" s="105"/>
      <c r="X748" s="105"/>
      <c r="Y748" s="105"/>
      <c r="Z748" s="105"/>
    </row>
    <row r="749" ht="15.75" customHeight="1">
      <c r="A749" s="105"/>
      <c r="B749" s="105"/>
      <c r="C749" s="105"/>
      <c r="D749" s="105"/>
      <c r="E749" s="105"/>
      <c r="F749" s="106"/>
      <c r="G749" s="106"/>
      <c r="H749" s="17"/>
      <c r="I749" s="17"/>
      <c r="J749" s="102"/>
      <c r="K749" s="102"/>
      <c r="L749" s="101"/>
      <c r="M749" s="101"/>
      <c r="N749" s="106"/>
      <c r="O749" s="106"/>
      <c r="P749" s="102"/>
      <c r="Q749" s="17"/>
      <c r="R749" s="102"/>
      <c r="S749" s="101"/>
      <c r="T749" s="105"/>
      <c r="U749" s="105"/>
      <c r="V749" s="105"/>
      <c r="W749" s="105"/>
      <c r="X749" s="105"/>
      <c r="Y749" s="105"/>
      <c r="Z749" s="105"/>
    </row>
    <row r="750" ht="15.75" customHeight="1">
      <c r="A750" s="105"/>
      <c r="B750" s="105"/>
      <c r="C750" s="105"/>
      <c r="D750" s="105"/>
      <c r="E750" s="105"/>
      <c r="F750" s="106"/>
      <c r="G750" s="106"/>
      <c r="H750" s="17"/>
      <c r="I750" s="17"/>
      <c r="J750" s="102"/>
      <c r="K750" s="102"/>
      <c r="L750" s="101"/>
      <c r="M750" s="101"/>
      <c r="N750" s="106"/>
      <c r="O750" s="106"/>
      <c r="P750" s="102"/>
      <c r="Q750" s="17"/>
      <c r="R750" s="102"/>
      <c r="S750" s="101"/>
      <c r="T750" s="105"/>
      <c r="U750" s="105"/>
      <c r="V750" s="105"/>
      <c r="W750" s="105"/>
      <c r="X750" s="105"/>
      <c r="Y750" s="105"/>
      <c r="Z750" s="105"/>
    </row>
    <row r="751" ht="15.75" customHeight="1">
      <c r="A751" s="105"/>
      <c r="B751" s="105"/>
      <c r="C751" s="105"/>
      <c r="D751" s="105"/>
      <c r="E751" s="105"/>
      <c r="F751" s="106"/>
      <c r="G751" s="106"/>
      <c r="H751" s="17"/>
      <c r="I751" s="17"/>
      <c r="J751" s="102"/>
      <c r="K751" s="102"/>
      <c r="L751" s="101"/>
      <c r="M751" s="101"/>
      <c r="N751" s="106"/>
      <c r="O751" s="106"/>
      <c r="P751" s="102"/>
      <c r="Q751" s="17"/>
      <c r="R751" s="102"/>
      <c r="S751" s="101"/>
      <c r="T751" s="105"/>
      <c r="U751" s="105"/>
      <c r="V751" s="105"/>
      <c r="W751" s="105"/>
      <c r="X751" s="105"/>
      <c r="Y751" s="105"/>
      <c r="Z751" s="105"/>
    </row>
    <row r="752" ht="15.75" customHeight="1">
      <c r="A752" s="105"/>
      <c r="B752" s="105"/>
      <c r="C752" s="105"/>
      <c r="D752" s="105"/>
      <c r="E752" s="105"/>
      <c r="F752" s="106"/>
      <c r="G752" s="106"/>
      <c r="H752" s="17"/>
      <c r="I752" s="17"/>
      <c r="J752" s="102"/>
      <c r="K752" s="102"/>
      <c r="L752" s="101"/>
      <c r="M752" s="101"/>
      <c r="N752" s="106"/>
      <c r="O752" s="106"/>
      <c r="P752" s="102"/>
      <c r="Q752" s="17"/>
      <c r="R752" s="102"/>
      <c r="S752" s="101"/>
      <c r="T752" s="105"/>
      <c r="U752" s="105"/>
      <c r="V752" s="105"/>
      <c r="W752" s="105"/>
      <c r="X752" s="105"/>
      <c r="Y752" s="105"/>
      <c r="Z752" s="105"/>
    </row>
    <row r="753" ht="15.75" customHeight="1">
      <c r="A753" s="105"/>
      <c r="B753" s="105"/>
      <c r="C753" s="105"/>
      <c r="D753" s="105"/>
      <c r="E753" s="105"/>
      <c r="F753" s="106"/>
      <c r="G753" s="106"/>
      <c r="H753" s="17"/>
      <c r="I753" s="17"/>
      <c r="J753" s="102"/>
      <c r="K753" s="102"/>
      <c r="L753" s="101"/>
      <c r="M753" s="101"/>
      <c r="N753" s="106"/>
      <c r="O753" s="106"/>
      <c r="P753" s="102"/>
      <c r="Q753" s="17"/>
      <c r="R753" s="102"/>
      <c r="S753" s="101"/>
      <c r="T753" s="105"/>
      <c r="U753" s="105"/>
      <c r="V753" s="105"/>
      <c r="W753" s="105"/>
      <c r="X753" s="105"/>
      <c r="Y753" s="105"/>
      <c r="Z753" s="105"/>
    </row>
    <row r="754" ht="15.75" customHeight="1">
      <c r="A754" s="105"/>
      <c r="B754" s="105"/>
      <c r="C754" s="105"/>
      <c r="D754" s="105"/>
      <c r="E754" s="105"/>
      <c r="F754" s="106"/>
      <c r="G754" s="106"/>
      <c r="H754" s="17"/>
      <c r="I754" s="17"/>
      <c r="J754" s="102"/>
      <c r="K754" s="102"/>
      <c r="L754" s="101"/>
      <c r="M754" s="101"/>
      <c r="N754" s="106"/>
      <c r="O754" s="106"/>
      <c r="P754" s="102"/>
      <c r="Q754" s="17"/>
      <c r="R754" s="102"/>
      <c r="S754" s="101"/>
      <c r="T754" s="105"/>
      <c r="U754" s="105"/>
      <c r="V754" s="105"/>
      <c r="W754" s="105"/>
      <c r="X754" s="105"/>
      <c r="Y754" s="105"/>
      <c r="Z754" s="105"/>
    </row>
    <row r="755" ht="15.75" customHeight="1">
      <c r="A755" s="105"/>
      <c r="B755" s="105"/>
      <c r="C755" s="105"/>
      <c r="D755" s="105"/>
      <c r="E755" s="105"/>
      <c r="F755" s="106"/>
      <c r="G755" s="106"/>
      <c r="H755" s="17"/>
      <c r="I755" s="17"/>
      <c r="J755" s="102"/>
      <c r="K755" s="102"/>
      <c r="L755" s="101"/>
      <c r="M755" s="101"/>
      <c r="N755" s="106"/>
      <c r="O755" s="106"/>
      <c r="P755" s="102"/>
      <c r="Q755" s="17"/>
      <c r="R755" s="102"/>
      <c r="S755" s="101"/>
      <c r="T755" s="105"/>
      <c r="U755" s="105"/>
      <c r="V755" s="105"/>
      <c r="W755" s="105"/>
      <c r="X755" s="105"/>
      <c r="Y755" s="105"/>
      <c r="Z755" s="105"/>
    </row>
    <row r="756" ht="15.75" customHeight="1">
      <c r="A756" s="105"/>
      <c r="B756" s="105"/>
      <c r="C756" s="105"/>
      <c r="D756" s="105"/>
      <c r="E756" s="105"/>
      <c r="F756" s="106"/>
      <c r="G756" s="106"/>
      <c r="H756" s="17"/>
      <c r="I756" s="17"/>
      <c r="J756" s="102"/>
      <c r="K756" s="102"/>
      <c r="L756" s="101"/>
      <c r="M756" s="101"/>
      <c r="N756" s="106"/>
      <c r="O756" s="106"/>
      <c r="P756" s="102"/>
      <c r="Q756" s="17"/>
      <c r="R756" s="102"/>
      <c r="S756" s="101"/>
      <c r="T756" s="105"/>
      <c r="U756" s="105"/>
      <c r="V756" s="105"/>
      <c r="W756" s="105"/>
      <c r="X756" s="105"/>
      <c r="Y756" s="105"/>
      <c r="Z756" s="105"/>
    </row>
    <row r="757" ht="15.75" customHeight="1">
      <c r="A757" s="105"/>
      <c r="B757" s="105"/>
      <c r="C757" s="105"/>
      <c r="D757" s="105"/>
      <c r="E757" s="105"/>
      <c r="F757" s="106"/>
      <c r="G757" s="106"/>
      <c r="H757" s="17"/>
      <c r="I757" s="17"/>
      <c r="J757" s="102"/>
      <c r="K757" s="102"/>
      <c r="L757" s="101"/>
      <c r="M757" s="101"/>
      <c r="N757" s="106"/>
      <c r="O757" s="106"/>
      <c r="P757" s="102"/>
      <c r="Q757" s="17"/>
      <c r="R757" s="102"/>
      <c r="S757" s="101"/>
      <c r="T757" s="105"/>
      <c r="U757" s="105"/>
      <c r="V757" s="105"/>
      <c r="W757" s="105"/>
      <c r="X757" s="105"/>
      <c r="Y757" s="105"/>
      <c r="Z757" s="105"/>
    </row>
    <row r="758" ht="15.75" customHeight="1">
      <c r="A758" s="105"/>
      <c r="B758" s="105"/>
      <c r="C758" s="105"/>
      <c r="D758" s="105"/>
      <c r="E758" s="105"/>
      <c r="F758" s="106"/>
      <c r="G758" s="106"/>
      <c r="H758" s="17"/>
      <c r="I758" s="17"/>
      <c r="J758" s="102"/>
      <c r="K758" s="102"/>
      <c r="L758" s="101"/>
      <c r="M758" s="101"/>
      <c r="N758" s="106"/>
      <c r="O758" s="106"/>
      <c r="P758" s="102"/>
      <c r="Q758" s="17"/>
      <c r="R758" s="102"/>
      <c r="S758" s="101"/>
      <c r="T758" s="105"/>
      <c r="U758" s="105"/>
      <c r="V758" s="105"/>
      <c r="W758" s="105"/>
      <c r="X758" s="105"/>
      <c r="Y758" s="105"/>
      <c r="Z758" s="105"/>
    </row>
    <row r="759" ht="15.75" customHeight="1">
      <c r="A759" s="105"/>
      <c r="B759" s="105"/>
      <c r="C759" s="105"/>
      <c r="D759" s="105"/>
      <c r="E759" s="105"/>
      <c r="F759" s="106"/>
      <c r="G759" s="106"/>
      <c r="H759" s="17"/>
      <c r="I759" s="17"/>
      <c r="J759" s="102"/>
      <c r="K759" s="102"/>
      <c r="L759" s="101"/>
      <c r="M759" s="101"/>
      <c r="N759" s="106"/>
      <c r="O759" s="106"/>
      <c r="P759" s="102"/>
      <c r="Q759" s="17"/>
      <c r="R759" s="102"/>
      <c r="S759" s="101"/>
      <c r="T759" s="105"/>
      <c r="U759" s="105"/>
      <c r="V759" s="105"/>
      <c r="W759" s="105"/>
      <c r="X759" s="105"/>
      <c r="Y759" s="105"/>
      <c r="Z759" s="105"/>
    </row>
    <row r="760" ht="15.75" customHeight="1">
      <c r="A760" s="105"/>
      <c r="B760" s="105"/>
      <c r="C760" s="105"/>
      <c r="D760" s="105"/>
      <c r="E760" s="105"/>
      <c r="F760" s="106"/>
      <c r="G760" s="106"/>
      <c r="H760" s="17"/>
      <c r="I760" s="17"/>
      <c r="J760" s="102"/>
      <c r="K760" s="102"/>
      <c r="L760" s="101"/>
      <c r="M760" s="101"/>
      <c r="N760" s="106"/>
      <c r="O760" s="106"/>
      <c r="P760" s="102"/>
      <c r="Q760" s="17"/>
      <c r="R760" s="102"/>
      <c r="S760" s="101"/>
      <c r="T760" s="105"/>
      <c r="U760" s="105"/>
      <c r="V760" s="105"/>
      <c r="W760" s="105"/>
      <c r="X760" s="105"/>
      <c r="Y760" s="105"/>
      <c r="Z760" s="105"/>
    </row>
    <row r="761" ht="15.75" customHeight="1">
      <c r="A761" s="105"/>
      <c r="B761" s="105"/>
      <c r="C761" s="105"/>
      <c r="D761" s="105"/>
      <c r="E761" s="105"/>
      <c r="F761" s="106"/>
      <c r="G761" s="106"/>
      <c r="H761" s="17"/>
      <c r="I761" s="17"/>
      <c r="J761" s="102"/>
      <c r="K761" s="102"/>
      <c r="L761" s="101"/>
      <c r="M761" s="101"/>
      <c r="N761" s="106"/>
      <c r="O761" s="106"/>
      <c r="P761" s="102"/>
      <c r="Q761" s="17"/>
      <c r="R761" s="102"/>
      <c r="S761" s="101"/>
      <c r="T761" s="105"/>
      <c r="U761" s="105"/>
      <c r="V761" s="105"/>
      <c r="W761" s="105"/>
      <c r="X761" s="105"/>
      <c r="Y761" s="105"/>
      <c r="Z761" s="105"/>
    </row>
    <row r="762" ht="15.75" customHeight="1">
      <c r="A762" s="105"/>
      <c r="B762" s="105"/>
      <c r="C762" s="105"/>
      <c r="D762" s="105"/>
      <c r="E762" s="105"/>
      <c r="F762" s="106"/>
      <c r="G762" s="106"/>
      <c r="H762" s="17"/>
      <c r="I762" s="17"/>
      <c r="J762" s="102"/>
      <c r="K762" s="102"/>
      <c r="L762" s="101"/>
      <c r="M762" s="101"/>
      <c r="N762" s="106"/>
      <c r="O762" s="106"/>
      <c r="P762" s="102"/>
      <c r="Q762" s="17"/>
      <c r="R762" s="102"/>
      <c r="S762" s="101"/>
      <c r="T762" s="105"/>
      <c r="U762" s="105"/>
      <c r="V762" s="105"/>
      <c r="W762" s="105"/>
      <c r="X762" s="105"/>
      <c r="Y762" s="105"/>
      <c r="Z762" s="105"/>
    </row>
    <row r="763" ht="15.75" customHeight="1">
      <c r="A763" s="105"/>
      <c r="B763" s="105"/>
      <c r="C763" s="105"/>
      <c r="D763" s="105"/>
      <c r="E763" s="105"/>
      <c r="F763" s="106"/>
      <c r="G763" s="106"/>
      <c r="H763" s="17"/>
      <c r="I763" s="17"/>
      <c r="J763" s="102"/>
      <c r="K763" s="102"/>
      <c r="L763" s="101"/>
      <c r="M763" s="101"/>
      <c r="N763" s="106"/>
      <c r="O763" s="106"/>
      <c r="P763" s="102"/>
      <c r="Q763" s="17"/>
      <c r="R763" s="102"/>
      <c r="S763" s="101"/>
      <c r="T763" s="105"/>
      <c r="U763" s="105"/>
      <c r="V763" s="105"/>
      <c r="W763" s="105"/>
      <c r="X763" s="105"/>
      <c r="Y763" s="105"/>
      <c r="Z763" s="105"/>
    </row>
    <row r="764" ht="15.75" customHeight="1">
      <c r="A764" s="105"/>
      <c r="B764" s="105"/>
      <c r="C764" s="105"/>
      <c r="D764" s="105"/>
      <c r="E764" s="105"/>
      <c r="F764" s="106"/>
      <c r="G764" s="106"/>
      <c r="H764" s="17"/>
      <c r="I764" s="17"/>
      <c r="J764" s="102"/>
      <c r="K764" s="102"/>
      <c r="L764" s="101"/>
      <c r="M764" s="101"/>
      <c r="N764" s="106"/>
      <c r="O764" s="106"/>
      <c r="P764" s="102"/>
      <c r="Q764" s="17"/>
      <c r="R764" s="102"/>
      <c r="S764" s="101"/>
      <c r="T764" s="105"/>
      <c r="U764" s="105"/>
      <c r="V764" s="105"/>
      <c r="W764" s="105"/>
      <c r="X764" s="105"/>
      <c r="Y764" s="105"/>
      <c r="Z764" s="105"/>
    </row>
    <row r="765" ht="15.75" customHeight="1">
      <c r="A765" s="105"/>
      <c r="B765" s="105"/>
      <c r="C765" s="105"/>
      <c r="D765" s="105"/>
      <c r="E765" s="105"/>
      <c r="F765" s="106"/>
      <c r="G765" s="106"/>
      <c r="H765" s="17"/>
      <c r="I765" s="17"/>
      <c r="J765" s="102"/>
      <c r="K765" s="102"/>
      <c r="L765" s="101"/>
      <c r="M765" s="101"/>
      <c r="N765" s="106"/>
      <c r="O765" s="106"/>
      <c r="P765" s="102"/>
      <c r="Q765" s="17"/>
      <c r="R765" s="102"/>
      <c r="S765" s="101"/>
      <c r="T765" s="105"/>
      <c r="U765" s="105"/>
      <c r="V765" s="105"/>
      <c r="W765" s="105"/>
      <c r="X765" s="105"/>
      <c r="Y765" s="105"/>
      <c r="Z765" s="105"/>
    </row>
    <row r="766" ht="15.75" customHeight="1">
      <c r="A766" s="105"/>
      <c r="B766" s="105"/>
      <c r="C766" s="105"/>
      <c r="D766" s="105"/>
      <c r="E766" s="105"/>
      <c r="F766" s="106"/>
      <c r="G766" s="106"/>
      <c r="H766" s="17"/>
      <c r="I766" s="17"/>
      <c r="J766" s="102"/>
      <c r="K766" s="102"/>
      <c r="L766" s="101"/>
      <c r="M766" s="101"/>
      <c r="N766" s="106"/>
      <c r="O766" s="106"/>
      <c r="P766" s="102"/>
      <c r="Q766" s="17"/>
      <c r="R766" s="102"/>
      <c r="S766" s="101"/>
      <c r="T766" s="105"/>
      <c r="U766" s="105"/>
      <c r="V766" s="105"/>
      <c r="W766" s="105"/>
      <c r="X766" s="105"/>
      <c r="Y766" s="105"/>
      <c r="Z766" s="105"/>
    </row>
    <row r="767" ht="15.75" customHeight="1">
      <c r="A767" s="105"/>
      <c r="B767" s="105"/>
      <c r="C767" s="105"/>
      <c r="D767" s="105"/>
      <c r="E767" s="105"/>
      <c r="F767" s="106"/>
      <c r="G767" s="106"/>
      <c r="H767" s="17"/>
      <c r="I767" s="17"/>
      <c r="J767" s="102"/>
      <c r="K767" s="102"/>
      <c r="L767" s="101"/>
      <c r="M767" s="101"/>
      <c r="N767" s="106"/>
      <c r="O767" s="106"/>
      <c r="P767" s="102"/>
      <c r="Q767" s="17"/>
      <c r="R767" s="102"/>
      <c r="S767" s="101"/>
      <c r="T767" s="105"/>
      <c r="U767" s="105"/>
      <c r="V767" s="105"/>
      <c r="W767" s="105"/>
      <c r="X767" s="105"/>
      <c r="Y767" s="105"/>
      <c r="Z767" s="105"/>
    </row>
    <row r="768" ht="15.75" customHeight="1">
      <c r="A768" s="105"/>
      <c r="B768" s="105"/>
      <c r="C768" s="105"/>
      <c r="D768" s="105"/>
      <c r="E768" s="105"/>
      <c r="F768" s="106"/>
      <c r="G768" s="106"/>
      <c r="H768" s="17"/>
      <c r="I768" s="17"/>
      <c r="J768" s="102"/>
      <c r="K768" s="102"/>
      <c r="L768" s="101"/>
      <c r="M768" s="101"/>
      <c r="N768" s="106"/>
      <c r="O768" s="106"/>
      <c r="P768" s="102"/>
      <c r="Q768" s="17"/>
      <c r="R768" s="102"/>
      <c r="S768" s="101"/>
      <c r="T768" s="105"/>
      <c r="U768" s="105"/>
      <c r="V768" s="105"/>
      <c r="W768" s="105"/>
      <c r="X768" s="105"/>
      <c r="Y768" s="105"/>
      <c r="Z768" s="105"/>
    </row>
    <row r="769" ht="15.75" customHeight="1">
      <c r="A769" s="105"/>
      <c r="B769" s="105"/>
      <c r="C769" s="105"/>
      <c r="D769" s="105"/>
      <c r="E769" s="105"/>
      <c r="F769" s="106"/>
      <c r="G769" s="106"/>
      <c r="H769" s="17"/>
      <c r="I769" s="17"/>
      <c r="J769" s="102"/>
      <c r="K769" s="102"/>
      <c r="L769" s="101"/>
      <c r="M769" s="101"/>
      <c r="N769" s="106"/>
      <c r="O769" s="106"/>
      <c r="P769" s="102"/>
      <c r="Q769" s="17"/>
      <c r="R769" s="102"/>
      <c r="S769" s="101"/>
      <c r="T769" s="105"/>
      <c r="U769" s="105"/>
      <c r="V769" s="105"/>
      <c r="W769" s="105"/>
      <c r="X769" s="105"/>
      <c r="Y769" s="105"/>
      <c r="Z769" s="105"/>
    </row>
    <row r="770" ht="15.75" customHeight="1">
      <c r="A770" s="105"/>
      <c r="B770" s="105"/>
      <c r="C770" s="105"/>
      <c r="D770" s="105"/>
      <c r="E770" s="105"/>
      <c r="F770" s="106"/>
      <c r="G770" s="106"/>
      <c r="H770" s="17"/>
      <c r="I770" s="17"/>
      <c r="J770" s="102"/>
      <c r="K770" s="102"/>
      <c r="L770" s="101"/>
      <c r="M770" s="101"/>
      <c r="N770" s="106"/>
      <c r="O770" s="106"/>
      <c r="P770" s="102"/>
      <c r="Q770" s="17"/>
      <c r="R770" s="102"/>
      <c r="S770" s="101"/>
      <c r="T770" s="105"/>
      <c r="U770" s="105"/>
      <c r="V770" s="105"/>
      <c r="W770" s="105"/>
      <c r="X770" s="105"/>
      <c r="Y770" s="105"/>
      <c r="Z770" s="105"/>
    </row>
    <row r="771" ht="15.75" customHeight="1">
      <c r="A771" s="105"/>
      <c r="B771" s="105"/>
      <c r="C771" s="105"/>
      <c r="D771" s="105"/>
      <c r="E771" s="105"/>
      <c r="F771" s="106"/>
      <c r="G771" s="106"/>
      <c r="H771" s="17"/>
      <c r="I771" s="17"/>
      <c r="J771" s="102"/>
      <c r="K771" s="102"/>
      <c r="L771" s="101"/>
      <c r="M771" s="101"/>
      <c r="N771" s="106"/>
      <c r="O771" s="106"/>
      <c r="P771" s="102"/>
      <c r="Q771" s="17"/>
      <c r="R771" s="102"/>
      <c r="S771" s="101"/>
      <c r="T771" s="105"/>
      <c r="U771" s="105"/>
      <c r="V771" s="105"/>
      <c r="W771" s="105"/>
      <c r="X771" s="105"/>
      <c r="Y771" s="105"/>
      <c r="Z771" s="105"/>
    </row>
    <row r="772" ht="15.75" customHeight="1">
      <c r="A772" s="105"/>
      <c r="B772" s="105"/>
      <c r="C772" s="105"/>
      <c r="D772" s="105"/>
      <c r="E772" s="105"/>
      <c r="F772" s="106"/>
      <c r="G772" s="106"/>
      <c r="H772" s="17"/>
      <c r="I772" s="17"/>
      <c r="J772" s="102"/>
      <c r="K772" s="102"/>
      <c r="L772" s="101"/>
      <c r="M772" s="101"/>
      <c r="N772" s="106"/>
      <c r="O772" s="106"/>
      <c r="P772" s="102"/>
      <c r="Q772" s="17"/>
      <c r="R772" s="102"/>
      <c r="S772" s="101"/>
      <c r="T772" s="105"/>
      <c r="U772" s="105"/>
      <c r="V772" s="105"/>
      <c r="W772" s="105"/>
      <c r="X772" s="105"/>
      <c r="Y772" s="105"/>
      <c r="Z772" s="105"/>
    </row>
    <row r="773" ht="15.75" customHeight="1">
      <c r="A773" s="105"/>
      <c r="B773" s="105"/>
      <c r="C773" s="105"/>
      <c r="D773" s="105"/>
      <c r="E773" s="105"/>
      <c r="F773" s="106"/>
      <c r="G773" s="106"/>
      <c r="H773" s="17"/>
      <c r="I773" s="17"/>
      <c r="J773" s="102"/>
      <c r="K773" s="102"/>
      <c r="L773" s="101"/>
      <c r="M773" s="101"/>
      <c r="N773" s="106"/>
      <c r="O773" s="106"/>
      <c r="P773" s="102"/>
      <c r="Q773" s="17"/>
      <c r="R773" s="102"/>
      <c r="S773" s="101"/>
      <c r="T773" s="105"/>
      <c r="U773" s="105"/>
      <c r="V773" s="105"/>
      <c r="W773" s="105"/>
      <c r="X773" s="105"/>
      <c r="Y773" s="105"/>
      <c r="Z773" s="105"/>
    </row>
    <row r="774" ht="15.75" customHeight="1">
      <c r="A774" s="105"/>
      <c r="B774" s="105"/>
      <c r="C774" s="105"/>
      <c r="D774" s="105"/>
      <c r="E774" s="105"/>
      <c r="F774" s="106"/>
      <c r="G774" s="106"/>
      <c r="H774" s="17"/>
      <c r="I774" s="17"/>
      <c r="J774" s="102"/>
      <c r="K774" s="102"/>
      <c r="L774" s="101"/>
      <c r="M774" s="101"/>
      <c r="N774" s="106"/>
      <c r="O774" s="106"/>
      <c r="P774" s="102"/>
      <c r="Q774" s="17"/>
      <c r="R774" s="102"/>
      <c r="S774" s="101"/>
      <c r="T774" s="105"/>
      <c r="U774" s="105"/>
      <c r="V774" s="105"/>
      <c r="W774" s="105"/>
      <c r="X774" s="105"/>
      <c r="Y774" s="105"/>
      <c r="Z774" s="105"/>
    </row>
    <row r="775" ht="15.75" customHeight="1">
      <c r="A775" s="105"/>
      <c r="B775" s="105"/>
      <c r="C775" s="105"/>
      <c r="D775" s="105"/>
      <c r="E775" s="105"/>
      <c r="F775" s="106"/>
      <c r="G775" s="106"/>
      <c r="H775" s="17"/>
      <c r="I775" s="17"/>
      <c r="J775" s="102"/>
      <c r="K775" s="102"/>
      <c r="L775" s="101"/>
      <c r="M775" s="101"/>
      <c r="N775" s="106"/>
      <c r="O775" s="106"/>
      <c r="P775" s="102"/>
      <c r="Q775" s="17"/>
      <c r="R775" s="102"/>
      <c r="S775" s="101"/>
      <c r="T775" s="105"/>
      <c r="U775" s="105"/>
      <c r="V775" s="105"/>
      <c r="W775" s="105"/>
      <c r="X775" s="105"/>
      <c r="Y775" s="105"/>
      <c r="Z775" s="105"/>
    </row>
    <row r="776" ht="15.75" customHeight="1">
      <c r="A776" s="105"/>
      <c r="B776" s="105"/>
      <c r="C776" s="105"/>
      <c r="D776" s="105"/>
      <c r="E776" s="105"/>
      <c r="F776" s="106"/>
      <c r="G776" s="106"/>
      <c r="H776" s="17"/>
      <c r="I776" s="17"/>
      <c r="J776" s="102"/>
      <c r="K776" s="102"/>
      <c r="L776" s="101"/>
      <c r="M776" s="101"/>
      <c r="N776" s="106"/>
      <c r="O776" s="106"/>
      <c r="P776" s="102"/>
      <c r="Q776" s="17"/>
      <c r="R776" s="102"/>
      <c r="S776" s="101"/>
      <c r="T776" s="105"/>
      <c r="U776" s="105"/>
      <c r="V776" s="105"/>
      <c r="W776" s="105"/>
      <c r="X776" s="105"/>
      <c r="Y776" s="105"/>
      <c r="Z776" s="105"/>
    </row>
    <row r="777" ht="15.75" customHeight="1">
      <c r="A777" s="105"/>
      <c r="B777" s="105"/>
      <c r="C777" s="105"/>
      <c r="D777" s="105"/>
      <c r="E777" s="105"/>
      <c r="F777" s="106"/>
      <c r="G777" s="106"/>
      <c r="H777" s="17"/>
      <c r="I777" s="17"/>
      <c r="J777" s="102"/>
      <c r="K777" s="102"/>
      <c r="L777" s="101"/>
      <c r="M777" s="101"/>
      <c r="N777" s="106"/>
      <c r="O777" s="106"/>
      <c r="P777" s="102"/>
      <c r="Q777" s="17"/>
      <c r="R777" s="102"/>
      <c r="S777" s="101"/>
      <c r="T777" s="105"/>
      <c r="U777" s="105"/>
      <c r="V777" s="105"/>
      <c r="W777" s="105"/>
      <c r="X777" s="105"/>
      <c r="Y777" s="105"/>
      <c r="Z777" s="105"/>
    </row>
    <row r="778" ht="15.75" customHeight="1">
      <c r="A778" s="105"/>
      <c r="B778" s="105"/>
      <c r="C778" s="105"/>
      <c r="D778" s="105"/>
      <c r="E778" s="105"/>
      <c r="F778" s="106"/>
      <c r="G778" s="106"/>
      <c r="H778" s="17"/>
      <c r="I778" s="17"/>
      <c r="J778" s="102"/>
      <c r="K778" s="102"/>
      <c r="L778" s="101"/>
      <c r="M778" s="101"/>
      <c r="N778" s="106"/>
      <c r="O778" s="106"/>
      <c r="P778" s="102"/>
      <c r="Q778" s="17"/>
      <c r="R778" s="102"/>
      <c r="S778" s="101"/>
      <c r="T778" s="105"/>
      <c r="U778" s="105"/>
      <c r="V778" s="105"/>
      <c r="W778" s="105"/>
      <c r="X778" s="105"/>
      <c r="Y778" s="105"/>
      <c r="Z778" s="105"/>
    </row>
    <row r="779" ht="15.75" customHeight="1">
      <c r="A779" s="105"/>
      <c r="B779" s="105"/>
      <c r="C779" s="105"/>
      <c r="D779" s="105"/>
      <c r="E779" s="105"/>
      <c r="F779" s="106"/>
      <c r="G779" s="106"/>
      <c r="H779" s="17"/>
      <c r="I779" s="17"/>
      <c r="J779" s="102"/>
      <c r="K779" s="102"/>
      <c r="L779" s="101"/>
      <c r="M779" s="101"/>
      <c r="N779" s="106"/>
      <c r="O779" s="106"/>
      <c r="P779" s="102"/>
      <c r="Q779" s="17"/>
      <c r="R779" s="102"/>
      <c r="S779" s="101"/>
      <c r="T779" s="105"/>
      <c r="U779" s="105"/>
      <c r="V779" s="105"/>
      <c r="W779" s="105"/>
      <c r="X779" s="105"/>
      <c r="Y779" s="105"/>
      <c r="Z779" s="105"/>
    </row>
    <row r="780" ht="15.75" customHeight="1">
      <c r="A780" s="105"/>
      <c r="B780" s="105"/>
      <c r="C780" s="105"/>
      <c r="D780" s="105"/>
      <c r="E780" s="105"/>
      <c r="F780" s="106"/>
      <c r="G780" s="106"/>
      <c r="H780" s="17"/>
      <c r="I780" s="17"/>
      <c r="J780" s="102"/>
      <c r="K780" s="102"/>
      <c r="L780" s="101"/>
      <c r="M780" s="101"/>
      <c r="N780" s="106"/>
      <c r="O780" s="106"/>
      <c r="P780" s="102"/>
      <c r="Q780" s="17"/>
      <c r="R780" s="102"/>
      <c r="S780" s="101"/>
      <c r="T780" s="105"/>
      <c r="U780" s="105"/>
      <c r="V780" s="105"/>
      <c r="W780" s="105"/>
      <c r="X780" s="105"/>
      <c r="Y780" s="105"/>
      <c r="Z780" s="105"/>
    </row>
    <row r="781" ht="15.75" customHeight="1">
      <c r="A781" s="105"/>
      <c r="B781" s="105"/>
      <c r="C781" s="105"/>
      <c r="D781" s="105"/>
      <c r="E781" s="105"/>
      <c r="F781" s="106"/>
      <c r="G781" s="106"/>
      <c r="H781" s="17"/>
      <c r="I781" s="17"/>
      <c r="J781" s="102"/>
      <c r="K781" s="102"/>
      <c r="L781" s="101"/>
      <c r="M781" s="101"/>
      <c r="N781" s="106"/>
      <c r="O781" s="106"/>
      <c r="P781" s="102"/>
      <c r="Q781" s="17"/>
      <c r="R781" s="102"/>
      <c r="S781" s="101"/>
      <c r="T781" s="105"/>
      <c r="U781" s="105"/>
      <c r="V781" s="105"/>
      <c r="W781" s="105"/>
      <c r="X781" s="105"/>
      <c r="Y781" s="105"/>
      <c r="Z781" s="105"/>
    </row>
    <row r="782" ht="15.75" customHeight="1">
      <c r="A782" s="105"/>
      <c r="B782" s="105"/>
      <c r="C782" s="105"/>
      <c r="D782" s="105"/>
      <c r="E782" s="105"/>
      <c r="F782" s="106"/>
      <c r="G782" s="106"/>
      <c r="H782" s="17"/>
      <c r="I782" s="17"/>
      <c r="J782" s="102"/>
      <c r="K782" s="102"/>
      <c r="L782" s="101"/>
      <c r="M782" s="101"/>
      <c r="N782" s="106"/>
      <c r="O782" s="106"/>
      <c r="P782" s="102"/>
      <c r="Q782" s="17"/>
      <c r="R782" s="102"/>
      <c r="S782" s="101"/>
      <c r="T782" s="105"/>
      <c r="U782" s="105"/>
      <c r="V782" s="105"/>
      <c r="W782" s="105"/>
      <c r="X782" s="105"/>
      <c r="Y782" s="105"/>
      <c r="Z782" s="105"/>
    </row>
    <row r="783" ht="15.75" customHeight="1">
      <c r="A783" s="105"/>
      <c r="B783" s="105"/>
      <c r="C783" s="105"/>
      <c r="D783" s="105"/>
      <c r="E783" s="105"/>
      <c r="F783" s="106"/>
      <c r="G783" s="106"/>
      <c r="H783" s="17"/>
      <c r="I783" s="17"/>
      <c r="J783" s="102"/>
      <c r="K783" s="102"/>
      <c r="L783" s="101"/>
      <c r="M783" s="101"/>
      <c r="N783" s="106"/>
      <c r="O783" s="106"/>
      <c r="P783" s="102"/>
      <c r="Q783" s="17"/>
      <c r="R783" s="102"/>
      <c r="S783" s="101"/>
      <c r="T783" s="105"/>
      <c r="U783" s="105"/>
      <c r="V783" s="105"/>
      <c r="W783" s="105"/>
      <c r="X783" s="105"/>
      <c r="Y783" s="105"/>
      <c r="Z783" s="105"/>
    </row>
    <row r="784" ht="15.75" customHeight="1">
      <c r="A784" s="105"/>
      <c r="B784" s="105"/>
      <c r="C784" s="105"/>
      <c r="D784" s="105"/>
      <c r="E784" s="105"/>
      <c r="F784" s="106"/>
      <c r="G784" s="106"/>
      <c r="H784" s="17"/>
      <c r="I784" s="17"/>
      <c r="J784" s="102"/>
      <c r="K784" s="102"/>
      <c r="L784" s="101"/>
      <c r="M784" s="101"/>
      <c r="N784" s="106"/>
      <c r="O784" s="106"/>
      <c r="P784" s="102"/>
      <c r="Q784" s="17"/>
      <c r="R784" s="102"/>
      <c r="S784" s="101"/>
      <c r="T784" s="105"/>
      <c r="U784" s="105"/>
      <c r="V784" s="105"/>
      <c r="W784" s="105"/>
      <c r="X784" s="105"/>
      <c r="Y784" s="105"/>
      <c r="Z784" s="105"/>
    </row>
    <row r="785" ht="15.75" customHeight="1">
      <c r="A785" s="105"/>
      <c r="B785" s="105"/>
      <c r="C785" s="105"/>
      <c r="D785" s="105"/>
      <c r="E785" s="105"/>
      <c r="F785" s="106"/>
      <c r="G785" s="106"/>
      <c r="H785" s="17"/>
      <c r="I785" s="17"/>
      <c r="J785" s="102"/>
      <c r="K785" s="102"/>
      <c r="L785" s="101"/>
      <c r="M785" s="101"/>
      <c r="N785" s="106"/>
      <c r="O785" s="106"/>
      <c r="P785" s="102"/>
      <c r="Q785" s="17"/>
      <c r="R785" s="102"/>
      <c r="S785" s="101"/>
      <c r="T785" s="105"/>
      <c r="U785" s="105"/>
      <c r="V785" s="105"/>
      <c r="W785" s="105"/>
      <c r="X785" s="105"/>
      <c r="Y785" s="105"/>
      <c r="Z785" s="105"/>
    </row>
    <row r="786" ht="15.75" customHeight="1">
      <c r="A786" s="105"/>
      <c r="B786" s="105"/>
      <c r="C786" s="105"/>
      <c r="D786" s="105"/>
      <c r="E786" s="105"/>
      <c r="F786" s="106"/>
      <c r="G786" s="106"/>
      <c r="H786" s="17"/>
      <c r="I786" s="17"/>
      <c r="J786" s="102"/>
      <c r="K786" s="102"/>
      <c r="L786" s="101"/>
      <c r="M786" s="101"/>
      <c r="N786" s="106"/>
      <c r="O786" s="106"/>
      <c r="P786" s="102"/>
      <c r="Q786" s="17"/>
      <c r="R786" s="102"/>
      <c r="S786" s="101"/>
      <c r="T786" s="105"/>
      <c r="U786" s="105"/>
      <c r="V786" s="105"/>
      <c r="W786" s="105"/>
      <c r="X786" s="105"/>
      <c r="Y786" s="105"/>
      <c r="Z786" s="105"/>
    </row>
    <row r="787" ht="15.75" customHeight="1">
      <c r="A787" s="105"/>
      <c r="B787" s="105"/>
      <c r="C787" s="105"/>
      <c r="D787" s="105"/>
      <c r="E787" s="105"/>
      <c r="F787" s="106"/>
      <c r="G787" s="106"/>
      <c r="H787" s="17"/>
      <c r="I787" s="17"/>
      <c r="J787" s="102"/>
      <c r="K787" s="102"/>
      <c r="L787" s="101"/>
      <c r="M787" s="101"/>
      <c r="N787" s="106"/>
      <c r="O787" s="106"/>
      <c r="P787" s="102"/>
      <c r="Q787" s="17"/>
      <c r="R787" s="102"/>
      <c r="S787" s="101"/>
      <c r="T787" s="105"/>
      <c r="U787" s="105"/>
      <c r="V787" s="105"/>
      <c r="W787" s="105"/>
      <c r="X787" s="105"/>
      <c r="Y787" s="105"/>
      <c r="Z787" s="105"/>
    </row>
    <row r="788" ht="15.75" customHeight="1">
      <c r="A788" s="105"/>
      <c r="B788" s="105"/>
      <c r="C788" s="105"/>
      <c r="D788" s="105"/>
      <c r="E788" s="105"/>
      <c r="F788" s="106"/>
      <c r="G788" s="106"/>
      <c r="H788" s="17"/>
      <c r="I788" s="17"/>
      <c r="J788" s="102"/>
      <c r="K788" s="102"/>
      <c r="L788" s="101"/>
      <c r="M788" s="101"/>
      <c r="N788" s="106"/>
      <c r="O788" s="106"/>
      <c r="P788" s="102"/>
      <c r="Q788" s="17"/>
      <c r="R788" s="102"/>
      <c r="S788" s="101"/>
      <c r="T788" s="105"/>
      <c r="U788" s="105"/>
      <c r="V788" s="105"/>
      <c r="W788" s="105"/>
      <c r="X788" s="105"/>
      <c r="Y788" s="105"/>
      <c r="Z788" s="105"/>
    </row>
    <row r="789" ht="15.75" customHeight="1">
      <c r="A789" s="105"/>
      <c r="B789" s="105"/>
      <c r="C789" s="105"/>
      <c r="D789" s="105"/>
      <c r="E789" s="105"/>
      <c r="F789" s="106"/>
      <c r="G789" s="106"/>
      <c r="H789" s="17"/>
      <c r="I789" s="17"/>
      <c r="J789" s="102"/>
      <c r="K789" s="102"/>
      <c r="L789" s="101"/>
      <c r="M789" s="101"/>
      <c r="N789" s="106"/>
      <c r="O789" s="106"/>
      <c r="P789" s="102"/>
      <c r="Q789" s="17"/>
      <c r="R789" s="102"/>
      <c r="S789" s="101"/>
      <c r="T789" s="105"/>
      <c r="U789" s="105"/>
      <c r="V789" s="105"/>
      <c r="W789" s="105"/>
      <c r="X789" s="105"/>
      <c r="Y789" s="105"/>
      <c r="Z789" s="105"/>
    </row>
    <row r="790" ht="15.75" customHeight="1">
      <c r="A790" s="105"/>
      <c r="B790" s="105"/>
      <c r="C790" s="105"/>
      <c r="D790" s="105"/>
      <c r="E790" s="105"/>
      <c r="F790" s="106"/>
      <c r="G790" s="106"/>
      <c r="H790" s="17"/>
      <c r="I790" s="17"/>
      <c r="J790" s="102"/>
      <c r="K790" s="102"/>
      <c r="L790" s="101"/>
      <c r="M790" s="101"/>
      <c r="N790" s="106"/>
      <c r="O790" s="106"/>
      <c r="P790" s="102"/>
      <c r="Q790" s="17"/>
      <c r="R790" s="102"/>
      <c r="S790" s="101"/>
      <c r="T790" s="105"/>
      <c r="U790" s="105"/>
      <c r="V790" s="105"/>
      <c r="W790" s="105"/>
      <c r="X790" s="105"/>
      <c r="Y790" s="105"/>
      <c r="Z790" s="105"/>
    </row>
    <row r="791" ht="15.75" customHeight="1">
      <c r="A791" s="105"/>
      <c r="B791" s="105"/>
      <c r="C791" s="105"/>
      <c r="D791" s="105"/>
      <c r="E791" s="105"/>
      <c r="F791" s="106"/>
      <c r="G791" s="106"/>
      <c r="H791" s="17"/>
      <c r="I791" s="17"/>
      <c r="J791" s="102"/>
      <c r="K791" s="102"/>
      <c r="L791" s="101"/>
      <c r="M791" s="101"/>
      <c r="N791" s="106"/>
      <c r="O791" s="106"/>
      <c r="P791" s="102"/>
      <c r="Q791" s="17"/>
      <c r="R791" s="102"/>
      <c r="S791" s="101"/>
      <c r="T791" s="105"/>
      <c r="U791" s="105"/>
      <c r="V791" s="105"/>
      <c r="W791" s="105"/>
      <c r="X791" s="105"/>
      <c r="Y791" s="105"/>
      <c r="Z791" s="105"/>
    </row>
    <row r="792" ht="15.75" customHeight="1">
      <c r="A792" s="105"/>
      <c r="B792" s="105"/>
      <c r="C792" s="105"/>
      <c r="D792" s="105"/>
      <c r="E792" s="105"/>
      <c r="F792" s="106"/>
      <c r="G792" s="106"/>
      <c r="H792" s="17"/>
      <c r="I792" s="17"/>
      <c r="J792" s="102"/>
      <c r="K792" s="102"/>
      <c r="L792" s="101"/>
      <c r="M792" s="101"/>
      <c r="N792" s="106"/>
      <c r="O792" s="106"/>
      <c r="P792" s="102"/>
      <c r="Q792" s="17"/>
      <c r="R792" s="102"/>
      <c r="S792" s="101"/>
      <c r="T792" s="105"/>
      <c r="U792" s="105"/>
      <c r="V792" s="105"/>
      <c r="W792" s="105"/>
      <c r="X792" s="105"/>
      <c r="Y792" s="105"/>
      <c r="Z792" s="105"/>
    </row>
    <row r="793" ht="15.75" customHeight="1">
      <c r="A793" s="105"/>
      <c r="B793" s="105"/>
      <c r="C793" s="105"/>
      <c r="D793" s="105"/>
      <c r="E793" s="105"/>
      <c r="F793" s="106"/>
      <c r="G793" s="106"/>
      <c r="H793" s="17"/>
      <c r="I793" s="17"/>
      <c r="J793" s="102"/>
      <c r="K793" s="102"/>
      <c r="L793" s="101"/>
      <c r="M793" s="101"/>
      <c r="N793" s="106"/>
      <c r="O793" s="106"/>
      <c r="P793" s="102"/>
      <c r="Q793" s="17"/>
      <c r="R793" s="102"/>
      <c r="S793" s="101"/>
      <c r="T793" s="105"/>
      <c r="U793" s="105"/>
      <c r="V793" s="105"/>
      <c r="W793" s="105"/>
      <c r="X793" s="105"/>
      <c r="Y793" s="105"/>
      <c r="Z793" s="105"/>
    </row>
    <row r="794" ht="15.75" customHeight="1">
      <c r="A794" s="105"/>
      <c r="B794" s="105"/>
      <c r="C794" s="105"/>
      <c r="D794" s="105"/>
      <c r="E794" s="105"/>
      <c r="F794" s="106"/>
      <c r="G794" s="106"/>
      <c r="H794" s="17"/>
      <c r="I794" s="17"/>
      <c r="J794" s="102"/>
      <c r="K794" s="102"/>
      <c r="L794" s="101"/>
      <c r="M794" s="101"/>
      <c r="N794" s="106"/>
      <c r="O794" s="106"/>
      <c r="P794" s="102"/>
      <c r="Q794" s="17"/>
      <c r="R794" s="102"/>
      <c r="S794" s="101"/>
      <c r="T794" s="105"/>
      <c r="U794" s="105"/>
      <c r="V794" s="105"/>
      <c r="W794" s="105"/>
      <c r="X794" s="105"/>
      <c r="Y794" s="105"/>
      <c r="Z794" s="105"/>
    </row>
    <row r="795" ht="15.75" customHeight="1">
      <c r="A795" s="105"/>
      <c r="B795" s="105"/>
      <c r="C795" s="105"/>
      <c r="D795" s="105"/>
      <c r="E795" s="105"/>
      <c r="F795" s="106"/>
      <c r="G795" s="106"/>
      <c r="H795" s="17"/>
      <c r="I795" s="17"/>
      <c r="J795" s="102"/>
      <c r="K795" s="102"/>
      <c r="L795" s="101"/>
      <c r="M795" s="101"/>
      <c r="N795" s="106"/>
      <c r="O795" s="106"/>
      <c r="P795" s="102"/>
      <c r="Q795" s="17"/>
      <c r="R795" s="102"/>
      <c r="S795" s="101"/>
      <c r="T795" s="105"/>
      <c r="U795" s="105"/>
      <c r="V795" s="105"/>
      <c r="W795" s="105"/>
      <c r="X795" s="105"/>
      <c r="Y795" s="105"/>
      <c r="Z795" s="105"/>
    </row>
    <row r="796" ht="15.75" customHeight="1">
      <c r="A796" s="105"/>
      <c r="B796" s="105"/>
      <c r="C796" s="105"/>
      <c r="D796" s="105"/>
      <c r="E796" s="105"/>
      <c r="F796" s="106"/>
      <c r="G796" s="106"/>
      <c r="H796" s="17"/>
      <c r="I796" s="17"/>
      <c r="J796" s="102"/>
      <c r="K796" s="102"/>
      <c r="L796" s="101"/>
      <c r="M796" s="101"/>
      <c r="N796" s="106"/>
      <c r="O796" s="106"/>
      <c r="P796" s="102"/>
      <c r="Q796" s="17"/>
      <c r="R796" s="102"/>
      <c r="S796" s="101"/>
      <c r="T796" s="105"/>
      <c r="U796" s="105"/>
      <c r="V796" s="105"/>
      <c r="W796" s="105"/>
      <c r="X796" s="105"/>
      <c r="Y796" s="105"/>
      <c r="Z796" s="105"/>
    </row>
    <row r="797" ht="15.75" customHeight="1">
      <c r="A797" s="105"/>
      <c r="B797" s="105"/>
      <c r="C797" s="105"/>
      <c r="D797" s="105"/>
      <c r="E797" s="105"/>
      <c r="F797" s="106"/>
      <c r="G797" s="106"/>
      <c r="H797" s="17"/>
      <c r="I797" s="17"/>
      <c r="J797" s="102"/>
      <c r="K797" s="102"/>
      <c r="L797" s="101"/>
      <c r="M797" s="101"/>
      <c r="N797" s="106"/>
      <c r="O797" s="106"/>
      <c r="P797" s="102"/>
      <c r="Q797" s="17"/>
      <c r="R797" s="102"/>
      <c r="S797" s="101"/>
      <c r="T797" s="105"/>
      <c r="U797" s="105"/>
      <c r="V797" s="105"/>
      <c r="W797" s="105"/>
      <c r="X797" s="105"/>
      <c r="Y797" s="105"/>
      <c r="Z797" s="105"/>
    </row>
    <row r="798" ht="15.75" customHeight="1">
      <c r="A798" s="105"/>
      <c r="B798" s="105"/>
      <c r="C798" s="105"/>
      <c r="D798" s="105"/>
      <c r="E798" s="105"/>
      <c r="F798" s="106"/>
      <c r="G798" s="106"/>
      <c r="H798" s="17"/>
      <c r="I798" s="17"/>
      <c r="J798" s="102"/>
      <c r="K798" s="102"/>
      <c r="L798" s="101"/>
      <c r="M798" s="101"/>
      <c r="N798" s="106"/>
      <c r="O798" s="106"/>
      <c r="P798" s="102"/>
      <c r="Q798" s="17"/>
      <c r="R798" s="102"/>
      <c r="S798" s="101"/>
      <c r="T798" s="105"/>
      <c r="U798" s="105"/>
      <c r="V798" s="105"/>
      <c r="W798" s="105"/>
      <c r="X798" s="105"/>
      <c r="Y798" s="105"/>
      <c r="Z798" s="105"/>
    </row>
    <row r="799" ht="15.75" customHeight="1">
      <c r="A799" s="105"/>
      <c r="B799" s="105"/>
      <c r="C799" s="105"/>
      <c r="D799" s="105"/>
      <c r="E799" s="105"/>
      <c r="F799" s="106"/>
      <c r="G799" s="106"/>
      <c r="H799" s="17"/>
      <c r="I799" s="17"/>
      <c r="J799" s="102"/>
      <c r="K799" s="102"/>
      <c r="L799" s="101"/>
      <c r="M799" s="101"/>
      <c r="N799" s="106"/>
      <c r="O799" s="106"/>
      <c r="P799" s="102"/>
      <c r="Q799" s="17"/>
      <c r="R799" s="102"/>
      <c r="S799" s="101"/>
      <c r="T799" s="105"/>
      <c r="U799" s="105"/>
      <c r="V799" s="105"/>
      <c r="W799" s="105"/>
      <c r="X799" s="105"/>
      <c r="Y799" s="105"/>
      <c r="Z799" s="105"/>
    </row>
    <row r="800" ht="15.75" customHeight="1">
      <c r="A800" s="105"/>
      <c r="B800" s="105"/>
      <c r="C800" s="105"/>
      <c r="D800" s="105"/>
      <c r="E800" s="105"/>
      <c r="F800" s="106"/>
      <c r="G800" s="106"/>
      <c r="H800" s="17"/>
      <c r="I800" s="17"/>
      <c r="J800" s="102"/>
      <c r="K800" s="102"/>
      <c r="L800" s="101"/>
      <c r="M800" s="101"/>
      <c r="N800" s="106"/>
      <c r="O800" s="106"/>
      <c r="P800" s="102"/>
      <c r="Q800" s="17"/>
      <c r="R800" s="102"/>
      <c r="S800" s="101"/>
      <c r="T800" s="105"/>
      <c r="U800" s="105"/>
      <c r="V800" s="105"/>
      <c r="W800" s="105"/>
      <c r="X800" s="105"/>
      <c r="Y800" s="105"/>
      <c r="Z800" s="105"/>
    </row>
    <row r="801" ht="15.75" customHeight="1">
      <c r="A801" s="105"/>
      <c r="B801" s="105"/>
      <c r="C801" s="105"/>
      <c r="D801" s="105"/>
      <c r="E801" s="105"/>
      <c r="F801" s="106"/>
      <c r="G801" s="106"/>
      <c r="H801" s="17"/>
      <c r="I801" s="17"/>
      <c r="J801" s="102"/>
      <c r="K801" s="102"/>
      <c r="L801" s="101"/>
      <c r="M801" s="101"/>
      <c r="N801" s="106"/>
      <c r="O801" s="106"/>
      <c r="P801" s="102"/>
      <c r="Q801" s="17"/>
      <c r="R801" s="102"/>
      <c r="S801" s="101"/>
      <c r="T801" s="105"/>
      <c r="U801" s="105"/>
      <c r="V801" s="105"/>
      <c r="W801" s="105"/>
      <c r="X801" s="105"/>
      <c r="Y801" s="105"/>
      <c r="Z801" s="105"/>
    </row>
    <row r="802" ht="15.75" customHeight="1">
      <c r="A802" s="105"/>
      <c r="B802" s="105"/>
      <c r="C802" s="105"/>
      <c r="D802" s="105"/>
      <c r="E802" s="105"/>
      <c r="F802" s="106"/>
      <c r="G802" s="106"/>
      <c r="H802" s="17"/>
      <c r="I802" s="17"/>
      <c r="J802" s="102"/>
      <c r="K802" s="102"/>
      <c r="L802" s="101"/>
      <c r="M802" s="101"/>
      <c r="N802" s="106"/>
      <c r="O802" s="106"/>
      <c r="P802" s="102"/>
      <c r="Q802" s="17"/>
      <c r="R802" s="102"/>
      <c r="S802" s="101"/>
      <c r="T802" s="105"/>
      <c r="U802" s="105"/>
      <c r="V802" s="105"/>
      <c r="W802" s="105"/>
      <c r="X802" s="105"/>
      <c r="Y802" s="105"/>
      <c r="Z802" s="105"/>
    </row>
    <row r="803" ht="15.75" customHeight="1">
      <c r="A803" s="105"/>
      <c r="B803" s="105"/>
      <c r="C803" s="105"/>
      <c r="D803" s="105"/>
      <c r="E803" s="105"/>
      <c r="F803" s="106"/>
      <c r="G803" s="106"/>
      <c r="H803" s="17"/>
      <c r="I803" s="17"/>
      <c r="J803" s="102"/>
      <c r="K803" s="102"/>
      <c r="L803" s="101"/>
      <c r="M803" s="101"/>
      <c r="N803" s="106"/>
      <c r="O803" s="106"/>
      <c r="P803" s="102"/>
      <c r="Q803" s="17"/>
      <c r="R803" s="102"/>
      <c r="S803" s="101"/>
      <c r="T803" s="105"/>
      <c r="U803" s="105"/>
      <c r="V803" s="105"/>
      <c r="W803" s="105"/>
      <c r="X803" s="105"/>
      <c r="Y803" s="105"/>
      <c r="Z803" s="105"/>
    </row>
    <row r="804" ht="15.75" customHeight="1">
      <c r="A804" s="105"/>
      <c r="B804" s="105"/>
      <c r="C804" s="105"/>
      <c r="D804" s="105"/>
      <c r="E804" s="105"/>
      <c r="F804" s="106"/>
      <c r="G804" s="106"/>
      <c r="H804" s="17"/>
      <c r="I804" s="17"/>
      <c r="J804" s="102"/>
      <c r="K804" s="102"/>
      <c r="L804" s="101"/>
      <c r="M804" s="101"/>
      <c r="N804" s="106"/>
      <c r="O804" s="106"/>
      <c r="P804" s="102"/>
      <c r="Q804" s="17"/>
      <c r="R804" s="102"/>
      <c r="S804" s="101"/>
      <c r="T804" s="105"/>
      <c r="U804" s="105"/>
      <c r="V804" s="105"/>
      <c r="W804" s="105"/>
      <c r="X804" s="105"/>
      <c r="Y804" s="105"/>
      <c r="Z804" s="105"/>
    </row>
    <row r="805" ht="15.75" customHeight="1">
      <c r="A805" s="105"/>
      <c r="B805" s="105"/>
      <c r="C805" s="105"/>
      <c r="D805" s="105"/>
      <c r="E805" s="105"/>
      <c r="F805" s="106"/>
      <c r="G805" s="106"/>
      <c r="H805" s="17"/>
      <c r="I805" s="17"/>
      <c r="J805" s="102"/>
      <c r="K805" s="102"/>
      <c r="L805" s="101"/>
      <c r="M805" s="101"/>
      <c r="N805" s="106"/>
      <c r="O805" s="106"/>
      <c r="P805" s="102"/>
      <c r="Q805" s="17"/>
      <c r="R805" s="102"/>
      <c r="S805" s="101"/>
      <c r="T805" s="105"/>
      <c r="U805" s="105"/>
      <c r="V805" s="105"/>
      <c r="W805" s="105"/>
      <c r="X805" s="105"/>
      <c r="Y805" s="105"/>
      <c r="Z805" s="105"/>
    </row>
    <row r="806" ht="15.75" customHeight="1">
      <c r="A806" s="105"/>
      <c r="B806" s="105"/>
      <c r="C806" s="105"/>
      <c r="D806" s="105"/>
      <c r="E806" s="105"/>
      <c r="F806" s="106"/>
      <c r="G806" s="106"/>
      <c r="H806" s="17"/>
      <c r="I806" s="17"/>
      <c r="J806" s="102"/>
      <c r="K806" s="102"/>
      <c r="L806" s="101"/>
      <c r="M806" s="101"/>
      <c r="N806" s="106"/>
      <c r="O806" s="106"/>
      <c r="P806" s="102"/>
      <c r="Q806" s="17"/>
      <c r="R806" s="102"/>
      <c r="S806" s="101"/>
      <c r="T806" s="105"/>
      <c r="U806" s="105"/>
      <c r="V806" s="105"/>
      <c r="W806" s="105"/>
      <c r="X806" s="105"/>
      <c r="Y806" s="105"/>
      <c r="Z806" s="105"/>
    </row>
    <row r="807" ht="15.75" customHeight="1">
      <c r="A807" s="105"/>
      <c r="B807" s="105"/>
      <c r="C807" s="105"/>
      <c r="D807" s="105"/>
      <c r="E807" s="105"/>
      <c r="F807" s="106"/>
      <c r="G807" s="106"/>
      <c r="H807" s="17"/>
      <c r="I807" s="17"/>
      <c r="J807" s="102"/>
      <c r="K807" s="102"/>
      <c r="L807" s="101"/>
      <c r="M807" s="101"/>
      <c r="N807" s="106"/>
      <c r="O807" s="106"/>
      <c r="P807" s="102"/>
      <c r="Q807" s="17"/>
      <c r="R807" s="102"/>
      <c r="S807" s="101"/>
      <c r="T807" s="105"/>
      <c r="U807" s="105"/>
      <c r="V807" s="105"/>
      <c r="W807" s="105"/>
      <c r="X807" s="105"/>
      <c r="Y807" s="105"/>
      <c r="Z807" s="105"/>
    </row>
    <row r="808" ht="15.75" customHeight="1">
      <c r="A808" s="105"/>
      <c r="B808" s="105"/>
      <c r="C808" s="105"/>
      <c r="D808" s="105"/>
      <c r="E808" s="105"/>
      <c r="F808" s="106"/>
      <c r="G808" s="106"/>
      <c r="H808" s="17"/>
      <c r="I808" s="17"/>
      <c r="J808" s="102"/>
      <c r="K808" s="102"/>
      <c r="L808" s="101"/>
      <c r="M808" s="101"/>
      <c r="N808" s="106"/>
      <c r="O808" s="106"/>
      <c r="P808" s="102"/>
      <c r="Q808" s="17"/>
      <c r="R808" s="102"/>
      <c r="S808" s="101"/>
      <c r="T808" s="105"/>
      <c r="U808" s="105"/>
      <c r="V808" s="105"/>
      <c r="W808" s="105"/>
      <c r="X808" s="105"/>
      <c r="Y808" s="105"/>
      <c r="Z808" s="105"/>
    </row>
    <row r="809" ht="15.75" customHeight="1">
      <c r="A809" s="105"/>
      <c r="B809" s="105"/>
      <c r="C809" s="105"/>
      <c r="D809" s="105"/>
      <c r="E809" s="105"/>
      <c r="F809" s="106"/>
      <c r="G809" s="106"/>
      <c r="H809" s="17"/>
      <c r="I809" s="17"/>
      <c r="J809" s="102"/>
      <c r="K809" s="102"/>
      <c r="L809" s="101"/>
      <c r="M809" s="101"/>
      <c r="N809" s="106"/>
      <c r="O809" s="106"/>
      <c r="P809" s="102"/>
      <c r="Q809" s="17"/>
      <c r="R809" s="102"/>
      <c r="S809" s="101"/>
      <c r="T809" s="105"/>
      <c r="U809" s="105"/>
      <c r="V809" s="105"/>
      <c r="W809" s="105"/>
      <c r="X809" s="105"/>
      <c r="Y809" s="105"/>
      <c r="Z809" s="105"/>
    </row>
    <row r="810" ht="15.75" customHeight="1">
      <c r="A810" s="105"/>
      <c r="B810" s="105"/>
      <c r="C810" s="105"/>
      <c r="D810" s="105"/>
      <c r="E810" s="105"/>
      <c r="F810" s="106"/>
      <c r="G810" s="106"/>
      <c r="H810" s="17"/>
      <c r="I810" s="17"/>
      <c r="J810" s="102"/>
      <c r="K810" s="102"/>
      <c r="L810" s="101"/>
      <c r="M810" s="101"/>
      <c r="N810" s="106"/>
      <c r="O810" s="106"/>
      <c r="P810" s="102"/>
      <c r="Q810" s="17"/>
      <c r="R810" s="102"/>
      <c r="S810" s="101"/>
      <c r="T810" s="105"/>
      <c r="U810" s="105"/>
      <c r="V810" s="105"/>
      <c r="W810" s="105"/>
      <c r="X810" s="105"/>
      <c r="Y810" s="105"/>
      <c r="Z810" s="105"/>
    </row>
    <row r="811" ht="15.75" customHeight="1">
      <c r="A811" s="105"/>
      <c r="B811" s="105"/>
      <c r="C811" s="105"/>
      <c r="D811" s="105"/>
      <c r="E811" s="105"/>
      <c r="F811" s="106"/>
      <c r="G811" s="106"/>
      <c r="H811" s="17"/>
      <c r="I811" s="17"/>
      <c r="J811" s="102"/>
      <c r="K811" s="102"/>
      <c r="L811" s="101"/>
      <c r="M811" s="101"/>
      <c r="N811" s="106"/>
      <c r="O811" s="106"/>
      <c r="P811" s="102"/>
      <c r="Q811" s="17"/>
      <c r="R811" s="102"/>
      <c r="S811" s="101"/>
      <c r="T811" s="105"/>
      <c r="U811" s="105"/>
      <c r="V811" s="105"/>
      <c r="W811" s="105"/>
      <c r="X811" s="105"/>
      <c r="Y811" s="105"/>
      <c r="Z811" s="105"/>
    </row>
    <row r="812" ht="15.75" customHeight="1">
      <c r="A812" s="105"/>
      <c r="B812" s="105"/>
      <c r="C812" s="105"/>
      <c r="D812" s="105"/>
      <c r="E812" s="105"/>
      <c r="F812" s="106"/>
      <c r="G812" s="106"/>
      <c r="H812" s="17"/>
      <c r="I812" s="17"/>
      <c r="J812" s="102"/>
      <c r="K812" s="102"/>
      <c r="L812" s="101"/>
      <c r="M812" s="101"/>
      <c r="N812" s="106"/>
      <c r="O812" s="106"/>
      <c r="P812" s="102"/>
      <c r="Q812" s="17"/>
      <c r="R812" s="102"/>
      <c r="S812" s="101"/>
      <c r="T812" s="105"/>
      <c r="U812" s="105"/>
      <c r="V812" s="105"/>
      <c r="W812" s="105"/>
      <c r="X812" s="105"/>
      <c r="Y812" s="105"/>
      <c r="Z812" s="105"/>
    </row>
    <row r="813" ht="15.75" customHeight="1">
      <c r="A813" s="105"/>
      <c r="B813" s="105"/>
      <c r="C813" s="105"/>
      <c r="D813" s="105"/>
      <c r="E813" s="105"/>
      <c r="F813" s="106"/>
      <c r="G813" s="106"/>
      <c r="H813" s="17"/>
      <c r="I813" s="17"/>
      <c r="J813" s="102"/>
      <c r="K813" s="102"/>
      <c r="L813" s="101"/>
      <c r="M813" s="101"/>
      <c r="N813" s="106"/>
      <c r="O813" s="106"/>
      <c r="P813" s="102"/>
      <c r="Q813" s="17"/>
      <c r="R813" s="102"/>
      <c r="S813" s="101"/>
      <c r="T813" s="105"/>
      <c r="U813" s="105"/>
      <c r="V813" s="105"/>
      <c r="W813" s="105"/>
      <c r="X813" s="105"/>
      <c r="Y813" s="105"/>
      <c r="Z813" s="105"/>
    </row>
    <row r="814" ht="15.75" customHeight="1">
      <c r="A814" s="105"/>
      <c r="B814" s="105"/>
      <c r="C814" s="105"/>
      <c r="D814" s="105"/>
      <c r="E814" s="105"/>
      <c r="F814" s="106"/>
      <c r="G814" s="106"/>
      <c r="H814" s="17"/>
      <c r="I814" s="17"/>
      <c r="J814" s="102"/>
      <c r="K814" s="102"/>
      <c r="L814" s="101"/>
      <c r="M814" s="101"/>
      <c r="N814" s="106"/>
      <c r="O814" s="106"/>
      <c r="P814" s="102"/>
      <c r="Q814" s="17"/>
      <c r="R814" s="102"/>
      <c r="S814" s="101"/>
      <c r="T814" s="105"/>
      <c r="U814" s="105"/>
      <c r="V814" s="105"/>
      <c r="W814" s="105"/>
      <c r="X814" s="105"/>
      <c r="Y814" s="105"/>
      <c r="Z814" s="105"/>
    </row>
    <row r="815" ht="15.75" customHeight="1">
      <c r="A815" s="105"/>
      <c r="B815" s="105"/>
      <c r="C815" s="105"/>
      <c r="D815" s="105"/>
      <c r="E815" s="105"/>
      <c r="F815" s="106"/>
      <c r="G815" s="106"/>
      <c r="H815" s="17"/>
      <c r="I815" s="17"/>
      <c r="J815" s="102"/>
      <c r="K815" s="102"/>
      <c r="L815" s="101"/>
      <c r="M815" s="101"/>
      <c r="N815" s="106"/>
      <c r="O815" s="106"/>
      <c r="P815" s="102"/>
      <c r="Q815" s="17"/>
      <c r="R815" s="102"/>
      <c r="S815" s="101"/>
      <c r="T815" s="105"/>
      <c r="U815" s="105"/>
      <c r="V815" s="105"/>
      <c r="W815" s="105"/>
      <c r="X815" s="105"/>
      <c r="Y815" s="105"/>
      <c r="Z815" s="105"/>
    </row>
    <row r="816" ht="15.75" customHeight="1">
      <c r="A816" s="105"/>
      <c r="B816" s="105"/>
      <c r="C816" s="105"/>
      <c r="D816" s="105"/>
      <c r="E816" s="105"/>
      <c r="F816" s="106"/>
      <c r="G816" s="106"/>
      <c r="H816" s="17"/>
      <c r="I816" s="17"/>
      <c r="J816" s="102"/>
      <c r="K816" s="102"/>
      <c r="L816" s="101"/>
      <c r="M816" s="101"/>
      <c r="N816" s="106"/>
      <c r="O816" s="106"/>
      <c r="P816" s="102"/>
      <c r="Q816" s="17"/>
      <c r="R816" s="102"/>
      <c r="S816" s="101"/>
      <c r="T816" s="105"/>
      <c r="U816" s="105"/>
      <c r="V816" s="105"/>
      <c r="W816" s="105"/>
      <c r="X816" s="105"/>
      <c r="Y816" s="105"/>
      <c r="Z816" s="105"/>
    </row>
    <row r="817" ht="15.75" customHeight="1">
      <c r="A817" s="105"/>
      <c r="B817" s="105"/>
      <c r="C817" s="105"/>
      <c r="D817" s="105"/>
      <c r="E817" s="105"/>
      <c r="F817" s="106"/>
      <c r="G817" s="106"/>
      <c r="H817" s="17"/>
      <c r="I817" s="17"/>
      <c r="J817" s="102"/>
      <c r="K817" s="102"/>
      <c r="L817" s="101"/>
      <c r="M817" s="101"/>
      <c r="N817" s="106"/>
      <c r="O817" s="106"/>
      <c r="P817" s="102"/>
      <c r="Q817" s="17"/>
      <c r="R817" s="102"/>
      <c r="S817" s="101"/>
      <c r="T817" s="105"/>
      <c r="U817" s="105"/>
      <c r="V817" s="105"/>
      <c r="W817" s="105"/>
      <c r="X817" s="105"/>
      <c r="Y817" s="105"/>
      <c r="Z817" s="105"/>
    </row>
    <row r="818" ht="15.75" customHeight="1">
      <c r="A818" s="105"/>
      <c r="B818" s="105"/>
      <c r="C818" s="105"/>
      <c r="D818" s="105"/>
      <c r="E818" s="105"/>
      <c r="F818" s="106"/>
      <c r="G818" s="106"/>
      <c r="H818" s="17"/>
      <c r="I818" s="17"/>
      <c r="J818" s="102"/>
      <c r="K818" s="102"/>
      <c r="L818" s="101"/>
      <c r="M818" s="101"/>
      <c r="N818" s="106"/>
      <c r="O818" s="106"/>
      <c r="P818" s="102"/>
      <c r="Q818" s="17"/>
      <c r="R818" s="102"/>
      <c r="S818" s="101"/>
      <c r="T818" s="105"/>
      <c r="U818" s="105"/>
      <c r="V818" s="105"/>
      <c r="W818" s="105"/>
      <c r="X818" s="105"/>
      <c r="Y818" s="105"/>
      <c r="Z818" s="105"/>
    </row>
    <row r="819" ht="15.75" customHeight="1">
      <c r="A819" s="105"/>
      <c r="B819" s="105"/>
      <c r="C819" s="105"/>
      <c r="D819" s="105"/>
      <c r="E819" s="105"/>
      <c r="F819" s="106"/>
      <c r="G819" s="106"/>
      <c r="H819" s="17"/>
      <c r="I819" s="17"/>
      <c r="J819" s="102"/>
      <c r="K819" s="102"/>
      <c r="L819" s="101"/>
      <c r="M819" s="101"/>
      <c r="N819" s="106"/>
      <c r="O819" s="106"/>
      <c r="P819" s="102"/>
      <c r="Q819" s="17"/>
      <c r="R819" s="102"/>
      <c r="S819" s="101"/>
      <c r="T819" s="105"/>
      <c r="U819" s="105"/>
      <c r="V819" s="105"/>
      <c r="W819" s="105"/>
      <c r="X819" s="105"/>
      <c r="Y819" s="105"/>
      <c r="Z819" s="105"/>
    </row>
    <row r="820" ht="15.75" customHeight="1">
      <c r="A820" s="105"/>
      <c r="B820" s="105"/>
      <c r="C820" s="105"/>
      <c r="D820" s="105"/>
      <c r="E820" s="105"/>
      <c r="F820" s="106"/>
      <c r="G820" s="106"/>
      <c r="H820" s="17"/>
      <c r="I820" s="17"/>
      <c r="J820" s="102"/>
      <c r="K820" s="102"/>
      <c r="L820" s="101"/>
      <c r="M820" s="101"/>
      <c r="N820" s="106"/>
      <c r="O820" s="106"/>
      <c r="P820" s="102"/>
      <c r="Q820" s="17"/>
      <c r="R820" s="102"/>
      <c r="S820" s="101"/>
      <c r="T820" s="105"/>
      <c r="U820" s="105"/>
      <c r="V820" s="105"/>
      <c r="W820" s="105"/>
      <c r="X820" s="105"/>
      <c r="Y820" s="105"/>
      <c r="Z820" s="105"/>
    </row>
    <row r="821" ht="15.75" customHeight="1">
      <c r="A821" s="105"/>
      <c r="B821" s="105"/>
      <c r="C821" s="105"/>
      <c r="D821" s="105"/>
      <c r="E821" s="105"/>
      <c r="F821" s="106"/>
      <c r="G821" s="106"/>
      <c r="H821" s="17"/>
      <c r="I821" s="17"/>
      <c r="J821" s="102"/>
      <c r="K821" s="102"/>
      <c r="L821" s="101"/>
      <c r="M821" s="101"/>
      <c r="N821" s="106"/>
      <c r="O821" s="106"/>
      <c r="P821" s="102"/>
      <c r="Q821" s="17"/>
      <c r="R821" s="102"/>
      <c r="S821" s="101"/>
      <c r="T821" s="105"/>
      <c r="U821" s="105"/>
      <c r="V821" s="105"/>
      <c r="W821" s="105"/>
      <c r="X821" s="105"/>
      <c r="Y821" s="105"/>
      <c r="Z821" s="105"/>
    </row>
    <row r="822" ht="15.75" customHeight="1">
      <c r="A822" s="105"/>
      <c r="B822" s="105"/>
      <c r="C822" s="105"/>
      <c r="D822" s="105"/>
      <c r="E822" s="105"/>
      <c r="F822" s="106"/>
      <c r="G822" s="106"/>
      <c r="H822" s="17"/>
      <c r="I822" s="17"/>
      <c r="J822" s="102"/>
      <c r="K822" s="102"/>
      <c r="L822" s="101"/>
      <c r="M822" s="101"/>
      <c r="N822" s="106"/>
      <c r="O822" s="106"/>
      <c r="P822" s="102"/>
      <c r="Q822" s="17"/>
      <c r="R822" s="102"/>
      <c r="S822" s="101"/>
      <c r="T822" s="105"/>
      <c r="U822" s="105"/>
      <c r="V822" s="105"/>
      <c r="W822" s="105"/>
      <c r="X822" s="105"/>
      <c r="Y822" s="105"/>
      <c r="Z822" s="105"/>
    </row>
    <row r="823" ht="15.75" customHeight="1">
      <c r="A823" s="105"/>
      <c r="B823" s="105"/>
      <c r="C823" s="105"/>
      <c r="D823" s="105"/>
      <c r="E823" s="105"/>
      <c r="F823" s="106"/>
      <c r="G823" s="106"/>
      <c r="H823" s="17"/>
      <c r="I823" s="17"/>
      <c r="J823" s="102"/>
      <c r="K823" s="102"/>
      <c r="L823" s="101"/>
      <c r="M823" s="101"/>
      <c r="N823" s="106"/>
      <c r="O823" s="106"/>
      <c r="P823" s="102"/>
      <c r="Q823" s="17"/>
      <c r="R823" s="102"/>
      <c r="S823" s="101"/>
      <c r="T823" s="105"/>
      <c r="U823" s="105"/>
      <c r="V823" s="105"/>
      <c r="W823" s="105"/>
      <c r="X823" s="105"/>
      <c r="Y823" s="105"/>
      <c r="Z823" s="105"/>
    </row>
    <row r="824" ht="15.75" customHeight="1">
      <c r="A824" s="105"/>
      <c r="B824" s="105"/>
      <c r="C824" s="105"/>
      <c r="D824" s="105"/>
      <c r="E824" s="105"/>
      <c r="F824" s="106"/>
      <c r="G824" s="106"/>
      <c r="H824" s="17"/>
      <c r="I824" s="17"/>
      <c r="J824" s="102"/>
      <c r="K824" s="102"/>
      <c r="L824" s="101"/>
      <c r="M824" s="101"/>
      <c r="N824" s="106"/>
      <c r="O824" s="106"/>
      <c r="P824" s="102"/>
      <c r="Q824" s="17"/>
      <c r="R824" s="102"/>
      <c r="S824" s="101"/>
      <c r="T824" s="105"/>
      <c r="U824" s="105"/>
      <c r="V824" s="105"/>
      <c r="W824" s="105"/>
      <c r="X824" s="105"/>
      <c r="Y824" s="105"/>
      <c r="Z824" s="105"/>
    </row>
    <row r="825" ht="15.75" customHeight="1">
      <c r="A825" s="105"/>
      <c r="B825" s="105"/>
      <c r="C825" s="105"/>
      <c r="D825" s="105"/>
      <c r="E825" s="105"/>
      <c r="F825" s="106"/>
      <c r="G825" s="106"/>
      <c r="H825" s="17"/>
      <c r="I825" s="17"/>
      <c r="J825" s="102"/>
      <c r="K825" s="102"/>
      <c r="L825" s="101"/>
      <c r="M825" s="101"/>
      <c r="N825" s="106"/>
      <c r="O825" s="106"/>
      <c r="P825" s="102"/>
      <c r="Q825" s="17"/>
      <c r="R825" s="102"/>
      <c r="S825" s="101"/>
      <c r="T825" s="105"/>
      <c r="U825" s="105"/>
      <c r="V825" s="105"/>
      <c r="W825" s="105"/>
      <c r="X825" s="105"/>
      <c r="Y825" s="105"/>
      <c r="Z825" s="105"/>
    </row>
    <row r="826" ht="15.75" customHeight="1">
      <c r="A826" s="105"/>
      <c r="B826" s="105"/>
      <c r="C826" s="105"/>
      <c r="D826" s="105"/>
      <c r="E826" s="105"/>
      <c r="F826" s="106"/>
      <c r="G826" s="106"/>
      <c r="H826" s="17"/>
      <c r="I826" s="17"/>
      <c r="J826" s="102"/>
      <c r="K826" s="102"/>
      <c r="L826" s="101"/>
      <c r="M826" s="101"/>
      <c r="N826" s="106"/>
      <c r="O826" s="106"/>
      <c r="P826" s="102"/>
      <c r="Q826" s="17"/>
      <c r="R826" s="102"/>
      <c r="S826" s="101"/>
      <c r="T826" s="105"/>
      <c r="U826" s="105"/>
      <c r="V826" s="105"/>
      <c r="W826" s="105"/>
      <c r="X826" s="105"/>
      <c r="Y826" s="105"/>
      <c r="Z826" s="105"/>
    </row>
    <row r="827" ht="15.75" customHeight="1">
      <c r="A827" s="105"/>
      <c r="B827" s="105"/>
      <c r="C827" s="105"/>
      <c r="D827" s="105"/>
      <c r="E827" s="105"/>
      <c r="F827" s="106"/>
      <c r="G827" s="106"/>
      <c r="H827" s="17"/>
      <c r="I827" s="17"/>
      <c r="J827" s="102"/>
      <c r="K827" s="102"/>
      <c r="L827" s="101"/>
      <c r="M827" s="101"/>
      <c r="N827" s="106"/>
      <c r="O827" s="106"/>
      <c r="P827" s="102"/>
      <c r="Q827" s="17"/>
      <c r="R827" s="102"/>
      <c r="S827" s="101"/>
      <c r="T827" s="105"/>
      <c r="U827" s="105"/>
      <c r="V827" s="105"/>
      <c r="W827" s="105"/>
      <c r="X827" s="105"/>
      <c r="Y827" s="105"/>
      <c r="Z827" s="105"/>
    </row>
    <row r="828" ht="15.75" customHeight="1">
      <c r="A828" s="105"/>
      <c r="B828" s="105"/>
      <c r="C828" s="105"/>
      <c r="D828" s="105"/>
      <c r="E828" s="105"/>
      <c r="F828" s="106"/>
      <c r="G828" s="106"/>
      <c r="H828" s="17"/>
      <c r="I828" s="17"/>
      <c r="J828" s="102"/>
      <c r="K828" s="102"/>
      <c r="L828" s="101"/>
      <c r="M828" s="101"/>
      <c r="N828" s="106"/>
      <c r="O828" s="106"/>
      <c r="P828" s="102"/>
      <c r="Q828" s="17"/>
      <c r="R828" s="102"/>
      <c r="S828" s="101"/>
      <c r="T828" s="105"/>
      <c r="U828" s="105"/>
      <c r="V828" s="105"/>
      <c r="W828" s="105"/>
      <c r="X828" s="105"/>
      <c r="Y828" s="105"/>
      <c r="Z828" s="105"/>
    </row>
    <row r="829" ht="15.75" customHeight="1">
      <c r="A829" s="105"/>
      <c r="B829" s="105"/>
      <c r="C829" s="105"/>
      <c r="D829" s="105"/>
      <c r="E829" s="105"/>
      <c r="F829" s="106"/>
      <c r="G829" s="106"/>
      <c r="H829" s="17"/>
      <c r="I829" s="17"/>
      <c r="J829" s="102"/>
      <c r="K829" s="102"/>
      <c r="L829" s="101"/>
      <c r="M829" s="101"/>
      <c r="N829" s="106"/>
      <c r="O829" s="106"/>
      <c r="P829" s="102"/>
      <c r="Q829" s="17"/>
      <c r="R829" s="102"/>
      <c r="S829" s="101"/>
      <c r="T829" s="105"/>
      <c r="U829" s="105"/>
      <c r="V829" s="105"/>
      <c r="W829" s="105"/>
      <c r="X829" s="105"/>
      <c r="Y829" s="105"/>
      <c r="Z829" s="105"/>
    </row>
    <row r="830" ht="15.75" customHeight="1">
      <c r="A830" s="105"/>
      <c r="B830" s="105"/>
      <c r="C830" s="105"/>
      <c r="D830" s="105"/>
      <c r="E830" s="105"/>
      <c r="F830" s="106"/>
      <c r="G830" s="106"/>
      <c r="H830" s="17"/>
      <c r="I830" s="17"/>
      <c r="J830" s="102"/>
      <c r="K830" s="102"/>
      <c r="L830" s="101"/>
      <c r="M830" s="101"/>
      <c r="N830" s="106"/>
      <c r="O830" s="106"/>
      <c r="P830" s="102"/>
      <c r="Q830" s="17"/>
      <c r="R830" s="102"/>
      <c r="S830" s="101"/>
      <c r="T830" s="105"/>
      <c r="U830" s="105"/>
      <c r="V830" s="105"/>
      <c r="W830" s="105"/>
      <c r="X830" s="105"/>
      <c r="Y830" s="105"/>
      <c r="Z830" s="105"/>
    </row>
    <row r="831" ht="15.75" customHeight="1">
      <c r="A831" s="105"/>
      <c r="B831" s="105"/>
      <c r="C831" s="105"/>
      <c r="D831" s="105"/>
      <c r="E831" s="105"/>
      <c r="F831" s="106"/>
      <c r="G831" s="106"/>
      <c r="H831" s="17"/>
      <c r="I831" s="17"/>
      <c r="J831" s="102"/>
      <c r="K831" s="102"/>
      <c r="L831" s="101"/>
      <c r="M831" s="101"/>
      <c r="N831" s="106"/>
      <c r="O831" s="106"/>
      <c r="P831" s="102"/>
      <c r="Q831" s="17"/>
      <c r="R831" s="102"/>
      <c r="S831" s="101"/>
      <c r="T831" s="105"/>
      <c r="U831" s="105"/>
      <c r="V831" s="105"/>
      <c r="W831" s="105"/>
      <c r="X831" s="105"/>
      <c r="Y831" s="105"/>
      <c r="Z831" s="105"/>
    </row>
    <row r="832" ht="15.75" customHeight="1">
      <c r="A832" s="105"/>
      <c r="B832" s="105"/>
      <c r="C832" s="105"/>
      <c r="D832" s="105"/>
      <c r="E832" s="105"/>
      <c r="F832" s="106"/>
      <c r="G832" s="106"/>
      <c r="H832" s="17"/>
      <c r="I832" s="17"/>
      <c r="J832" s="102"/>
      <c r="K832" s="102"/>
      <c r="L832" s="101"/>
      <c r="M832" s="101"/>
      <c r="N832" s="106"/>
      <c r="O832" s="106"/>
      <c r="P832" s="102"/>
      <c r="Q832" s="17"/>
      <c r="R832" s="102"/>
      <c r="S832" s="101"/>
      <c r="T832" s="105"/>
      <c r="U832" s="105"/>
      <c r="V832" s="105"/>
      <c r="W832" s="105"/>
      <c r="X832" s="105"/>
      <c r="Y832" s="105"/>
      <c r="Z832" s="105"/>
    </row>
    <row r="833" ht="15.75" customHeight="1">
      <c r="A833" s="105"/>
      <c r="B833" s="105"/>
      <c r="C833" s="105"/>
      <c r="D833" s="105"/>
      <c r="E833" s="105"/>
      <c r="F833" s="106"/>
      <c r="G833" s="106"/>
      <c r="H833" s="17"/>
      <c r="I833" s="17"/>
      <c r="J833" s="102"/>
      <c r="K833" s="102"/>
      <c r="L833" s="101"/>
      <c r="M833" s="101"/>
      <c r="N833" s="106"/>
      <c r="O833" s="106"/>
      <c r="P833" s="102"/>
      <c r="Q833" s="17"/>
      <c r="R833" s="102"/>
      <c r="S833" s="101"/>
      <c r="T833" s="105"/>
      <c r="U833" s="105"/>
      <c r="V833" s="105"/>
      <c r="W833" s="105"/>
      <c r="X833" s="105"/>
      <c r="Y833" s="105"/>
      <c r="Z833" s="105"/>
    </row>
    <row r="834" ht="15.75" customHeight="1">
      <c r="A834" s="105"/>
      <c r="B834" s="105"/>
      <c r="C834" s="105"/>
      <c r="D834" s="105"/>
      <c r="E834" s="105"/>
      <c r="F834" s="106"/>
      <c r="G834" s="106"/>
      <c r="H834" s="17"/>
      <c r="I834" s="17"/>
      <c r="J834" s="102"/>
      <c r="K834" s="102"/>
      <c r="L834" s="101"/>
      <c r="M834" s="101"/>
      <c r="N834" s="106"/>
      <c r="O834" s="106"/>
      <c r="P834" s="102"/>
      <c r="Q834" s="17"/>
      <c r="R834" s="102"/>
      <c r="S834" s="101"/>
      <c r="T834" s="105"/>
      <c r="U834" s="105"/>
      <c r="V834" s="105"/>
      <c r="W834" s="105"/>
      <c r="X834" s="105"/>
      <c r="Y834" s="105"/>
      <c r="Z834" s="105"/>
    </row>
    <row r="835" ht="15.75" customHeight="1">
      <c r="A835" s="105"/>
      <c r="B835" s="105"/>
      <c r="C835" s="105"/>
      <c r="D835" s="105"/>
      <c r="E835" s="105"/>
      <c r="F835" s="106"/>
      <c r="G835" s="106"/>
      <c r="H835" s="17"/>
      <c r="I835" s="17"/>
      <c r="J835" s="102"/>
      <c r="K835" s="102"/>
      <c r="L835" s="101"/>
      <c r="M835" s="101"/>
      <c r="N835" s="106"/>
      <c r="O835" s="106"/>
      <c r="P835" s="102"/>
      <c r="Q835" s="17"/>
      <c r="R835" s="102"/>
      <c r="S835" s="101"/>
      <c r="T835" s="105"/>
      <c r="U835" s="105"/>
      <c r="V835" s="105"/>
      <c r="W835" s="105"/>
      <c r="X835" s="105"/>
      <c r="Y835" s="105"/>
      <c r="Z835" s="105"/>
    </row>
    <row r="836" ht="15.75" customHeight="1">
      <c r="A836" s="105"/>
      <c r="B836" s="105"/>
      <c r="C836" s="105"/>
      <c r="D836" s="105"/>
      <c r="E836" s="105"/>
      <c r="F836" s="106"/>
      <c r="G836" s="106"/>
      <c r="H836" s="17"/>
      <c r="I836" s="17"/>
      <c r="J836" s="102"/>
      <c r="K836" s="102"/>
      <c r="L836" s="101"/>
      <c r="M836" s="101"/>
      <c r="N836" s="106"/>
      <c r="O836" s="106"/>
      <c r="P836" s="102"/>
      <c r="Q836" s="17"/>
      <c r="R836" s="102"/>
      <c r="S836" s="101"/>
      <c r="T836" s="105"/>
      <c r="U836" s="105"/>
      <c r="V836" s="105"/>
      <c r="W836" s="105"/>
      <c r="X836" s="105"/>
      <c r="Y836" s="105"/>
      <c r="Z836" s="105"/>
    </row>
    <row r="837" ht="15.75" customHeight="1">
      <c r="A837" s="105"/>
      <c r="B837" s="105"/>
      <c r="C837" s="105"/>
      <c r="D837" s="105"/>
      <c r="E837" s="105"/>
      <c r="F837" s="106"/>
      <c r="G837" s="106"/>
      <c r="H837" s="17"/>
      <c r="I837" s="17"/>
      <c r="J837" s="102"/>
      <c r="K837" s="102"/>
      <c r="L837" s="101"/>
      <c r="M837" s="101"/>
      <c r="N837" s="106"/>
      <c r="O837" s="106"/>
      <c r="P837" s="102"/>
      <c r="Q837" s="17"/>
      <c r="R837" s="102"/>
      <c r="S837" s="101"/>
      <c r="T837" s="105"/>
      <c r="U837" s="105"/>
      <c r="V837" s="105"/>
      <c r="W837" s="105"/>
      <c r="X837" s="105"/>
      <c r="Y837" s="105"/>
      <c r="Z837" s="105"/>
    </row>
    <row r="838" ht="15.75" customHeight="1">
      <c r="A838" s="105"/>
      <c r="B838" s="105"/>
      <c r="C838" s="105"/>
      <c r="D838" s="105"/>
      <c r="E838" s="105"/>
      <c r="F838" s="106"/>
      <c r="G838" s="106"/>
      <c r="H838" s="17"/>
      <c r="I838" s="17"/>
      <c r="J838" s="102"/>
      <c r="K838" s="102"/>
      <c r="L838" s="101"/>
      <c r="M838" s="101"/>
      <c r="N838" s="106"/>
      <c r="O838" s="106"/>
      <c r="P838" s="102"/>
      <c r="Q838" s="17"/>
      <c r="R838" s="102"/>
      <c r="S838" s="101"/>
      <c r="T838" s="105"/>
      <c r="U838" s="105"/>
      <c r="V838" s="105"/>
      <c r="W838" s="105"/>
      <c r="X838" s="105"/>
      <c r="Y838" s="105"/>
      <c r="Z838" s="105"/>
    </row>
    <row r="839" ht="15.75" customHeight="1">
      <c r="A839" s="105"/>
      <c r="B839" s="105"/>
      <c r="C839" s="105"/>
      <c r="D839" s="105"/>
      <c r="E839" s="105"/>
      <c r="F839" s="106"/>
      <c r="G839" s="106"/>
      <c r="H839" s="17"/>
      <c r="I839" s="17"/>
      <c r="J839" s="102"/>
      <c r="K839" s="102"/>
      <c r="L839" s="101"/>
      <c r="M839" s="101"/>
      <c r="N839" s="106"/>
      <c r="O839" s="106"/>
      <c r="P839" s="102"/>
      <c r="Q839" s="17"/>
      <c r="R839" s="102"/>
      <c r="S839" s="101"/>
      <c r="T839" s="105"/>
      <c r="U839" s="105"/>
      <c r="V839" s="105"/>
      <c r="W839" s="105"/>
      <c r="X839" s="105"/>
      <c r="Y839" s="105"/>
      <c r="Z839" s="105"/>
    </row>
    <row r="840" ht="15.75" customHeight="1">
      <c r="A840" s="105"/>
      <c r="B840" s="105"/>
      <c r="C840" s="105"/>
      <c r="D840" s="105"/>
      <c r="E840" s="105"/>
      <c r="F840" s="106"/>
      <c r="G840" s="106"/>
      <c r="H840" s="17"/>
      <c r="I840" s="17"/>
      <c r="J840" s="102"/>
      <c r="K840" s="102"/>
      <c r="L840" s="101"/>
      <c r="M840" s="101"/>
      <c r="N840" s="106"/>
      <c r="O840" s="106"/>
      <c r="P840" s="102"/>
      <c r="Q840" s="17"/>
      <c r="R840" s="102"/>
      <c r="S840" s="101"/>
      <c r="T840" s="105"/>
      <c r="U840" s="105"/>
      <c r="V840" s="105"/>
      <c r="W840" s="105"/>
      <c r="X840" s="105"/>
      <c r="Y840" s="105"/>
      <c r="Z840" s="105"/>
    </row>
    <row r="841" ht="15.75" customHeight="1">
      <c r="A841" s="105"/>
      <c r="B841" s="105"/>
      <c r="C841" s="105"/>
      <c r="D841" s="105"/>
      <c r="E841" s="105"/>
      <c r="F841" s="106"/>
      <c r="G841" s="106"/>
      <c r="H841" s="17"/>
      <c r="I841" s="17"/>
      <c r="J841" s="102"/>
      <c r="K841" s="102"/>
      <c r="L841" s="101"/>
      <c r="M841" s="101"/>
      <c r="N841" s="106"/>
      <c r="O841" s="106"/>
      <c r="P841" s="102"/>
      <c r="Q841" s="17"/>
      <c r="R841" s="102"/>
      <c r="S841" s="101"/>
      <c r="T841" s="105"/>
      <c r="U841" s="105"/>
      <c r="V841" s="105"/>
      <c r="W841" s="105"/>
      <c r="X841" s="105"/>
      <c r="Y841" s="105"/>
      <c r="Z841" s="105"/>
    </row>
    <row r="842" ht="15.75" customHeight="1">
      <c r="A842" s="105"/>
      <c r="B842" s="105"/>
      <c r="C842" s="105"/>
      <c r="D842" s="105"/>
      <c r="E842" s="105"/>
      <c r="F842" s="106"/>
      <c r="G842" s="106"/>
      <c r="H842" s="17"/>
      <c r="I842" s="17"/>
      <c r="J842" s="102"/>
      <c r="K842" s="102"/>
      <c r="L842" s="101"/>
      <c r="M842" s="101"/>
      <c r="N842" s="106"/>
      <c r="O842" s="106"/>
      <c r="P842" s="102"/>
      <c r="Q842" s="17"/>
      <c r="R842" s="102"/>
      <c r="S842" s="101"/>
      <c r="T842" s="105"/>
      <c r="U842" s="105"/>
      <c r="V842" s="105"/>
      <c r="W842" s="105"/>
      <c r="X842" s="105"/>
      <c r="Y842" s="105"/>
      <c r="Z842" s="105"/>
    </row>
    <row r="843" ht="15.75" customHeight="1">
      <c r="A843" s="105"/>
      <c r="B843" s="105"/>
      <c r="C843" s="105"/>
      <c r="D843" s="105"/>
      <c r="E843" s="105"/>
      <c r="F843" s="106"/>
      <c r="G843" s="106"/>
      <c r="H843" s="17"/>
      <c r="I843" s="17"/>
      <c r="J843" s="102"/>
      <c r="K843" s="102"/>
      <c r="L843" s="101"/>
      <c r="M843" s="101"/>
      <c r="N843" s="106"/>
      <c r="O843" s="106"/>
      <c r="P843" s="102"/>
      <c r="Q843" s="17"/>
      <c r="R843" s="102"/>
      <c r="S843" s="101"/>
      <c r="T843" s="105"/>
      <c r="U843" s="105"/>
      <c r="V843" s="105"/>
      <c r="W843" s="105"/>
      <c r="X843" s="105"/>
      <c r="Y843" s="105"/>
      <c r="Z843" s="105"/>
    </row>
    <row r="844" ht="15.75" customHeight="1">
      <c r="A844" s="105"/>
      <c r="B844" s="105"/>
      <c r="C844" s="105"/>
      <c r="D844" s="105"/>
      <c r="E844" s="105"/>
      <c r="F844" s="106"/>
      <c r="G844" s="106"/>
      <c r="H844" s="17"/>
      <c r="I844" s="17"/>
      <c r="J844" s="102"/>
      <c r="K844" s="102"/>
      <c r="L844" s="101"/>
      <c r="M844" s="101"/>
      <c r="N844" s="106"/>
      <c r="O844" s="106"/>
      <c r="P844" s="102"/>
      <c r="Q844" s="17"/>
      <c r="R844" s="102"/>
      <c r="S844" s="101"/>
      <c r="T844" s="105"/>
      <c r="U844" s="105"/>
      <c r="V844" s="105"/>
      <c r="W844" s="105"/>
      <c r="X844" s="105"/>
      <c r="Y844" s="105"/>
      <c r="Z844" s="105"/>
    </row>
    <row r="845" ht="15.75" customHeight="1">
      <c r="A845" s="105"/>
      <c r="B845" s="105"/>
      <c r="C845" s="105"/>
      <c r="D845" s="105"/>
      <c r="E845" s="105"/>
      <c r="F845" s="106"/>
      <c r="G845" s="106"/>
      <c r="H845" s="17"/>
      <c r="I845" s="17"/>
      <c r="J845" s="102"/>
      <c r="K845" s="102"/>
      <c r="L845" s="101"/>
      <c r="M845" s="101"/>
      <c r="N845" s="106"/>
      <c r="O845" s="106"/>
      <c r="P845" s="102"/>
      <c r="Q845" s="17"/>
      <c r="R845" s="102"/>
      <c r="S845" s="101"/>
      <c r="T845" s="105"/>
      <c r="U845" s="105"/>
      <c r="V845" s="105"/>
      <c r="W845" s="105"/>
      <c r="X845" s="105"/>
      <c r="Y845" s="105"/>
      <c r="Z845" s="105"/>
    </row>
    <row r="846" ht="15.75" customHeight="1">
      <c r="A846" s="105"/>
      <c r="B846" s="105"/>
      <c r="C846" s="105"/>
      <c r="D846" s="105"/>
      <c r="E846" s="105"/>
      <c r="F846" s="106"/>
      <c r="G846" s="106"/>
      <c r="H846" s="17"/>
      <c r="I846" s="17"/>
      <c r="J846" s="102"/>
      <c r="K846" s="102"/>
      <c r="L846" s="101"/>
      <c r="M846" s="101"/>
      <c r="N846" s="106"/>
      <c r="O846" s="106"/>
      <c r="P846" s="102"/>
      <c r="Q846" s="17"/>
      <c r="R846" s="102"/>
      <c r="S846" s="101"/>
      <c r="T846" s="105"/>
      <c r="U846" s="105"/>
      <c r="V846" s="105"/>
      <c r="W846" s="105"/>
      <c r="X846" s="105"/>
      <c r="Y846" s="105"/>
      <c r="Z846" s="105"/>
    </row>
    <row r="847" ht="15.75" customHeight="1">
      <c r="A847" s="105"/>
      <c r="B847" s="105"/>
      <c r="C847" s="105"/>
      <c r="D847" s="105"/>
      <c r="E847" s="105"/>
      <c r="F847" s="106"/>
      <c r="G847" s="106"/>
      <c r="H847" s="17"/>
      <c r="I847" s="17"/>
      <c r="J847" s="102"/>
      <c r="K847" s="102"/>
      <c r="L847" s="101"/>
      <c r="M847" s="101"/>
      <c r="N847" s="106"/>
      <c r="O847" s="106"/>
      <c r="P847" s="102"/>
      <c r="Q847" s="17"/>
      <c r="R847" s="102"/>
      <c r="S847" s="101"/>
      <c r="T847" s="105"/>
      <c r="U847" s="105"/>
      <c r="V847" s="105"/>
      <c r="W847" s="105"/>
      <c r="X847" s="105"/>
      <c r="Y847" s="105"/>
      <c r="Z847" s="105"/>
    </row>
    <row r="848" ht="15.75" customHeight="1">
      <c r="A848" s="105"/>
      <c r="B848" s="105"/>
      <c r="C848" s="105"/>
      <c r="D848" s="105"/>
      <c r="E848" s="105"/>
      <c r="F848" s="106"/>
      <c r="G848" s="106"/>
      <c r="H848" s="17"/>
      <c r="I848" s="17"/>
      <c r="J848" s="102"/>
      <c r="K848" s="102"/>
      <c r="L848" s="101"/>
      <c r="M848" s="101"/>
      <c r="N848" s="106"/>
      <c r="O848" s="106"/>
      <c r="P848" s="102"/>
      <c r="Q848" s="17"/>
      <c r="R848" s="102"/>
      <c r="S848" s="101"/>
      <c r="T848" s="105"/>
      <c r="U848" s="105"/>
      <c r="V848" s="105"/>
      <c r="W848" s="105"/>
      <c r="X848" s="105"/>
      <c r="Y848" s="105"/>
      <c r="Z848" s="105"/>
    </row>
    <row r="849" ht="15.75" customHeight="1">
      <c r="A849" s="105"/>
      <c r="B849" s="105"/>
      <c r="C849" s="105"/>
      <c r="D849" s="105"/>
      <c r="E849" s="105"/>
      <c r="F849" s="106"/>
      <c r="G849" s="106"/>
      <c r="H849" s="17"/>
      <c r="I849" s="17"/>
      <c r="J849" s="102"/>
      <c r="K849" s="102"/>
      <c r="L849" s="101"/>
      <c r="M849" s="101"/>
      <c r="N849" s="106"/>
      <c r="O849" s="106"/>
      <c r="P849" s="102"/>
      <c r="Q849" s="17"/>
      <c r="R849" s="102"/>
      <c r="S849" s="101"/>
      <c r="T849" s="105"/>
      <c r="U849" s="105"/>
      <c r="V849" s="105"/>
      <c r="W849" s="105"/>
      <c r="X849" s="105"/>
      <c r="Y849" s="105"/>
      <c r="Z849" s="105"/>
    </row>
    <row r="850" ht="15.75" customHeight="1">
      <c r="A850" s="105"/>
      <c r="B850" s="105"/>
      <c r="C850" s="105"/>
      <c r="D850" s="105"/>
      <c r="E850" s="105"/>
      <c r="F850" s="106"/>
      <c r="G850" s="106"/>
      <c r="H850" s="17"/>
      <c r="I850" s="17"/>
      <c r="J850" s="102"/>
      <c r="K850" s="102"/>
      <c r="L850" s="101"/>
      <c r="M850" s="101"/>
      <c r="N850" s="106"/>
      <c r="O850" s="106"/>
      <c r="P850" s="102"/>
      <c r="Q850" s="17"/>
      <c r="R850" s="102"/>
      <c r="S850" s="101"/>
      <c r="T850" s="105"/>
      <c r="U850" s="105"/>
      <c r="V850" s="105"/>
      <c r="W850" s="105"/>
      <c r="X850" s="105"/>
      <c r="Y850" s="105"/>
      <c r="Z850" s="105"/>
    </row>
    <row r="851" ht="15.75" customHeight="1">
      <c r="A851" s="105"/>
      <c r="B851" s="105"/>
      <c r="C851" s="105"/>
      <c r="D851" s="105"/>
      <c r="E851" s="105"/>
      <c r="F851" s="106"/>
      <c r="G851" s="106"/>
      <c r="H851" s="17"/>
      <c r="I851" s="17"/>
      <c r="J851" s="102"/>
      <c r="K851" s="102"/>
      <c r="L851" s="101"/>
      <c r="M851" s="101"/>
      <c r="N851" s="106"/>
      <c r="O851" s="106"/>
      <c r="P851" s="102"/>
      <c r="Q851" s="17"/>
      <c r="R851" s="102"/>
      <c r="S851" s="101"/>
      <c r="T851" s="105"/>
      <c r="U851" s="105"/>
      <c r="V851" s="105"/>
      <c r="W851" s="105"/>
      <c r="X851" s="105"/>
      <c r="Y851" s="105"/>
      <c r="Z851" s="105"/>
    </row>
    <row r="852" ht="15.75" customHeight="1">
      <c r="A852" s="105"/>
      <c r="B852" s="105"/>
      <c r="C852" s="105"/>
      <c r="D852" s="105"/>
      <c r="E852" s="105"/>
      <c r="F852" s="106"/>
      <c r="G852" s="106"/>
      <c r="H852" s="17"/>
      <c r="I852" s="17"/>
      <c r="J852" s="102"/>
      <c r="K852" s="102"/>
      <c r="L852" s="101"/>
      <c r="M852" s="101"/>
      <c r="N852" s="106"/>
      <c r="O852" s="106"/>
      <c r="P852" s="102"/>
      <c r="Q852" s="17"/>
      <c r="R852" s="102"/>
      <c r="S852" s="101"/>
      <c r="T852" s="105"/>
      <c r="U852" s="105"/>
      <c r="V852" s="105"/>
      <c r="W852" s="105"/>
      <c r="X852" s="105"/>
      <c r="Y852" s="105"/>
      <c r="Z852" s="105"/>
    </row>
    <row r="853" ht="15.75" customHeight="1">
      <c r="A853" s="105"/>
      <c r="B853" s="105"/>
      <c r="C853" s="105"/>
      <c r="D853" s="105"/>
      <c r="E853" s="105"/>
      <c r="F853" s="106"/>
      <c r="G853" s="106"/>
      <c r="H853" s="17"/>
      <c r="I853" s="17"/>
      <c r="J853" s="102"/>
      <c r="K853" s="102"/>
      <c r="L853" s="101"/>
      <c r="M853" s="101"/>
      <c r="N853" s="106"/>
      <c r="O853" s="106"/>
      <c r="P853" s="102"/>
      <c r="Q853" s="17"/>
      <c r="R853" s="102"/>
      <c r="S853" s="101"/>
      <c r="T853" s="105"/>
      <c r="U853" s="105"/>
      <c r="V853" s="105"/>
      <c r="W853" s="105"/>
      <c r="X853" s="105"/>
      <c r="Y853" s="105"/>
      <c r="Z853" s="105"/>
    </row>
    <row r="854" ht="15.75" customHeight="1">
      <c r="A854" s="105"/>
      <c r="B854" s="105"/>
      <c r="C854" s="105"/>
      <c r="D854" s="105"/>
      <c r="E854" s="105"/>
      <c r="F854" s="106"/>
      <c r="G854" s="106"/>
      <c r="H854" s="17"/>
      <c r="I854" s="17"/>
      <c r="J854" s="102"/>
      <c r="K854" s="102"/>
      <c r="L854" s="101"/>
      <c r="M854" s="101"/>
      <c r="N854" s="106"/>
      <c r="O854" s="106"/>
      <c r="P854" s="102"/>
      <c r="Q854" s="17"/>
      <c r="R854" s="102"/>
      <c r="S854" s="101"/>
      <c r="T854" s="105"/>
      <c r="U854" s="105"/>
      <c r="V854" s="105"/>
      <c r="W854" s="105"/>
      <c r="X854" s="105"/>
      <c r="Y854" s="105"/>
      <c r="Z854" s="105"/>
    </row>
    <row r="855" ht="15.75" customHeight="1">
      <c r="A855" s="105"/>
      <c r="B855" s="105"/>
      <c r="C855" s="105"/>
      <c r="D855" s="105"/>
      <c r="E855" s="105"/>
      <c r="F855" s="106"/>
      <c r="G855" s="106"/>
      <c r="H855" s="17"/>
      <c r="I855" s="17"/>
      <c r="J855" s="102"/>
      <c r="K855" s="102"/>
      <c r="L855" s="101"/>
      <c r="M855" s="101"/>
      <c r="N855" s="106"/>
      <c r="O855" s="106"/>
      <c r="P855" s="102"/>
      <c r="Q855" s="17"/>
      <c r="R855" s="102"/>
      <c r="S855" s="101"/>
      <c r="T855" s="105"/>
      <c r="U855" s="105"/>
      <c r="V855" s="105"/>
      <c r="W855" s="105"/>
      <c r="X855" s="105"/>
      <c r="Y855" s="105"/>
      <c r="Z855" s="105"/>
    </row>
    <row r="856" ht="15.75" customHeight="1">
      <c r="A856" s="105"/>
      <c r="B856" s="105"/>
      <c r="C856" s="105"/>
      <c r="D856" s="105"/>
      <c r="E856" s="105"/>
      <c r="F856" s="106"/>
      <c r="G856" s="106"/>
      <c r="H856" s="17"/>
      <c r="I856" s="17"/>
      <c r="J856" s="102"/>
      <c r="K856" s="102"/>
      <c r="L856" s="101"/>
      <c r="M856" s="101"/>
      <c r="N856" s="106"/>
      <c r="O856" s="106"/>
      <c r="P856" s="102"/>
      <c r="Q856" s="17"/>
      <c r="R856" s="102"/>
      <c r="S856" s="101"/>
      <c r="T856" s="105"/>
      <c r="U856" s="105"/>
      <c r="V856" s="105"/>
      <c r="W856" s="105"/>
      <c r="X856" s="105"/>
      <c r="Y856" s="105"/>
      <c r="Z856" s="105"/>
    </row>
    <row r="857" ht="15.75" customHeight="1">
      <c r="A857" s="105"/>
      <c r="B857" s="105"/>
      <c r="C857" s="105"/>
      <c r="D857" s="105"/>
      <c r="E857" s="105"/>
      <c r="F857" s="106"/>
      <c r="G857" s="106"/>
      <c r="H857" s="17"/>
      <c r="I857" s="17"/>
      <c r="J857" s="102"/>
      <c r="K857" s="102"/>
      <c r="L857" s="101"/>
      <c r="M857" s="101"/>
      <c r="N857" s="106"/>
      <c r="O857" s="106"/>
      <c r="P857" s="102"/>
      <c r="Q857" s="17"/>
      <c r="R857" s="102"/>
      <c r="S857" s="101"/>
      <c r="T857" s="105"/>
      <c r="U857" s="105"/>
      <c r="V857" s="105"/>
      <c r="W857" s="105"/>
      <c r="X857" s="105"/>
      <c r="Y857" s="105"/>
      <c r="Z857" s="105"/>
    </row>
    <row r="858" ht="15.75" customHeight="1">
      <c r="A858" s="105"/>
      <c r="B858" s="105"/>
      <c r="C858" s="105"/>
      <c r="D858" s="105"/>
      <c r="E858" s="105"/>
      <c r="F858" s="106"/>
      <c r="G858" s="106"/>
      <c r="H858" s="17"/>
      <c r="I858" s="17"/>
      <c r="J858" s="102"/>
      <c r="K858" s="102"/>
      <c r="L858" s="101"/>
      <c r="M858" s="101"/>
      <c r="N858" s="106"/>
      <c r="O858" s="106"/>
      <c r="P858" s="102"/>
      <c r="Q858" s="17"/>
      <c r="R858" s="102"/>
      <c r="S858" s="101"/>
      <c r="T858" s="105"/>
      <c r="U858" s="105"/>
      <c r="V858" s="105"/>
      <c r="W858" s="105"/>
      <c r="X858" s="105"/>
      <c r="Y858" s="105"/>
      <c r="Z858" s="105"/>
    </row>
    <row r="859" ht="15.75" customHeight="1">
      <c r="A859" s="105"/>
      <c r="B859" s="105"/>
      <c r="C859" s="105"/>
      <c r="D859" s="105"/>
      <c r="E859" s="105"/>
      <c r="F859" s="106"/>
      <c r="G859" s="106"/>
      <c r="H859" s="17"/>
      <c r="I859" s="17"/>
      <c r="J859" s="102"/>
      <c r="K859" s="102"/>
      <c r="L859" s="101"/>
      <c r="M859" s="101"/>
      <c r="N859" s="106"/>
      <c r="O859" s="106"/>
      <c r="P859" s="102"/>
      <c r="Q859" s="17"/>
      <c r="R859" s="102"/>
      <c r="S859" s="101"/>
      <c r="T859" s="105"/>
      <c r="U859" s="105"/>
      <c r="V859" s="105"/>
      <c r="W859" s="105"/>
      <c r="X859" s="105"/>
      <c r="Y859" s="105"/>
      <c r="Z859" s="105"/>
    </row>
    <row r="860" ht="15.75" customHeight="1">
      <c r="A860" s="105"/>
      <c r="B860" s="105"/>
      <c r="C860" s="105"/>
      <c r="D860" s="105"/>
      <c r="E860" s="105"/>
      <c r="F860" s="106"/>
      <c r="G860" s="106"/>
      <c r="H860" s="17"/>
      <c r="I860" s="17"/>
      <c r="J860" s="102"/>
      <c r="K860" s="102"/>
      <c r="L860" s="101"/>
      <c r="M860" s="101"/>
      <c r="N860" s="106"/>
      <c r="O860" s="106"/>
      <c r="P860" s="102"/>
      <c r="Q860" s="17"/>
      <c r="R860" s="102"/>
      <c r="S860" s="101"/>
      <c r="T860" s="105"/>
      <c r="U860" s="105"/>
      <c r="V860" s="105"/>
      <c r="W860" s="105"/>
      <c r="X860" s="105"/>
      <c r="Y860" s="105"/>
      <c r="Z860" s="105"/>
    </row>
    <row r="861" ht="15.75" customHeight="1">
      <c r="A861" s="105"/>
      <c r="B861" s="105"/>
      <c r="C861" s="105"/>
      <c r="D861" s="105"/>
      <c r="E861" s="105"/>
      <c r="F861" s="106"/>
      <c r="G861" s="106"/>
      <c r="H861" s="17"/>
      <c r="I861" s="17"/>
      <c r="J861" s="102"/>
      <c r="K861" s="102"/>
      <c r="L861" s="101"/>
      <c r="M861" s="101"/>
      <c r="N861" s="106"/>
      <c r="O861" s="106"/>
      <c r="P861" s="102"/>
      <c r="Q861" s="17"/>
      <c r="R861" s="102"/>
      <c r="S861" s="101"/>
      <c r="T861" s="105"/>
      <c r="U861" s="105"/>
      <c r="V861" s="105"/>
      <c r="W861" s="105"/>
      <c r="X861" s="105"/>
      <c r="Y861" s="105"/>
      <c r="Z861" s="105"/>
    </row>
    <row r="862" ht="15.75" customHeight="1">
      <c r="A862" s="105"/>
      <c r="B862" s="105"/>
      <c r="C862" s="105"/>
      <c r="D862" s="105"/>
      <c r="E862" s="105"/>
      <c r="F862" s="106"/>
      <c r="G862" s="106"/>
      <c r="H862" s="17"/>
      <c r="I862" s="17"/>
      <c r="J862" s="102"/>
      <c r="K862" s="102"/>
      <c r="L862" s="101"/>
      <c r="M862" s="101"/>
      <c r="N862" s="106"/>
      <c r="O862" s="106"/>
      <c r="P862" s="102"/>
      <c r="Q862" s="17"/>
      <c r="R862" s="102"/>
      <c r="S862" s="101"/>
      <c r="T862" s="105"/>
      <c r="U862" s="105"/>
      <c r="V862" s="105"/>
      <c r="W862" s="105"/>
      <c r="X862" s="105"/>
      <c r="Y862" s="105"/>
      <c r="Z862" s="105"/>
    </row>
    <row r="863" ht="15.75" customHeight="1">
      <c r="A863" s="105"/>
      <c r="B863" s="105"/>
      <c r="C863" s="105"/>
      <c r="D863" s="105"/>
      <c r="E863" s="105"/>
      <c r="F863" s="106"/>
      <c r="G863" s="106"/>
      <c r="H863" s="17"/>
      <c r="I863" s="17"/>
      <c r="J863" s="102"/>
      <c r="K863" s="102"/>
      <c r="L863" s="101"/>
      <c r="M863" s="101"/>
      <c r="N863" s="106"/>
      <c r="O863" s="106"/>
      <c r="P863" s="102"/>
      <c r="Q863" s="17"/>
      <c r="R863" s="102"/>
      <c r="S863" s="101"/>
      <c r="T863" s="105"/>
      <c r="U863" s="105"/>
      <c r="V863" s="105"/>
      <c r="W863" s="105"/>
      <c r="X863" s="105"/>
      <c r="Y863" s="105"/>
      <c r="Z863" s="105"/>
    </row>
    <row r="864" ht="15.75" customHeight="1">
      <c r="A864" s="105"/>
      <c r="B864" s="105"/>
      <c r="C864" s="105"/>
      <c r="D864" s="105"/>
      <c r="E864" s="105"/>
      <c r="F864" s="106"/>
      <c r="G864" s="106"/>
      <c r="H864" s="17"/>
      <c r="I864" s="17"/>
      <c r="J864" s="102"/>
      <c r="K864" s="102"/>
      <c r="L864" s="101"/>
      <c r="M864" s="101"/>
      <c r="N864" s="106"/>
      <c r="O864" s="106"/>
      <c r="P864" s="102"/>
      <c r="Q864" s="17"/>
      <c r="R864" s="102"/>
      <c r="S864" s="101"/>
      <c r="T864" s="105"/>
      <c r="U864" s="105"/>
      <c r="V864" s="105"/>
      <c r="W864" s="105"/>
      <c r="X864" s="105"/>
      <c r="Y864" s="105"/>
      <c r="Z864" s="105"/>
    </row>
    <row r="865" ht="15.75" customHeight="1">
      <c r="A865" s="105"/>
      <c r="B865" s="105"/>
      <c r="C865" s="105"/>
      <c r="D865" s="105"/>
      <c r="E865" s="105"/>
      <c r="F865" s="106"/>
      <c r="G865" s="106"/>
      <c r="H865" s="17"/>
      <c r="I865" s="17"/>
      <c r="J865" s="102"/>
      <c r="K865" s="102"/>
      <c r="L865" s="101"/>
      <c r="M865" s="101"/>
      <c r="N865" s="106"/>
      <c r="O865" s="106"/>
      <c r="P865" s="102"/>
      <c r="Q865" s="17"/>
      <c r="R865" s="102"/>
      <c r="S865" s="101"/>
      <c r="T865" s="105"/>
      <c r="U865" s="105"/>
      <c r="V865" s="105"/>
      <c r="W865" s="105"/>
      <c r="X865" s="105"/>
      <c r="Y865" s="105"/>
      <c r="Z865" s="105"/>
    </row>
    <row r="866" ht="15.75" customHeight="1">
      <c r="A866" s="105"/>
      <c r="B866" s="105"/>
      <c r="C866" s="105"/>
      <c r="D866" s="105"/>
      <c r="E866" s="105"/>
      <c r="F866" s="106"/>
      <c r="G866" s="106"/>
      <c r="H866" s="17"/>
      <c r="I866" s="17"/>
      <c r="J866" s="102"/>
      <c r="K866" s="102"/>
      <c r="L866" s="101"/>
      <c r="M866" s="101"/>
      <c r="N866" s="106"/>
      <c r="O866" s="106"/>
      <c r="P866" s="102"/>
      <c r="Q866" s="17"/>
      <c r="R866" s="102"/>
      <c r="S866" s="101"/>
      <c r="T866" s="105"/>
      <c r="U866" s="105"/>
      <c r="V866" s="105"/>
      <c r="W866" s="105"/>
      <c r="X866" s="105"/>
      <c r="Y866" s="105"/>
      <c r="Z866" s="105"/>
    </row>
    <row r="867" ht="15.75" customHeight="1">
      <c r="A867" s="105"/>
      <c r="B867" s="105"/>
      <c r="C867" s="105"/>
      <c r="D867" s="105"/>
      <c r="E867" s="105"/>
      <c r="F867" s="106"/>
      <c r="G867" s="106"/>
      <c r="H867" s="17"/>
      <c r="I867" s="17"/>
      <c r="J867" s="102"/>
      <c r="K867" s="102"/>
      <c r="L867" s="101"/>
      <c r="M867" s="101"/>
      <c r="N867" s="106"/>
      <c r="O867" s="106"/>
      <c r="P867" s="102"/>
      <c r="Q867" s="17"/>
      <c r="R867" s="102"/>
      <c r="S867" s="101"/>
      <c r="T867" s="105"/>
      <c r="U867" s="105"/>
      <c r="V867" s="105"/>
      <c r="W867" s="105"/>
      <c r="X867" s="105"/>
      <c r="Y867" s="105"/>
      <c r="Z867" s="105"/>
    </row>
    <row r="868" ht="15.75" customHeight="1">
      <c r="A868" s="105"/>
      <c r="B868" s="105"/>
      <c r="C868" s="105"/>
      <c r="D868" s="105"/>
      <c r="E868" s="105"/>
      <c r="F868" s="106"/>
      <c r="G868" s="106"/>
      <c r="H868" s="17"/>
      <c r="I868" s="17"/>
      <c r="J868" s="102"/>
      <c r="K868" s="102"/>
      <c r="L868" s="101"/>
      <c r="M868" s="101"/>
      <c r="N868" s="106"/>
      <c r="O868" s="106"/>
      <c r="P868" s="102"/>
      <c r="Q868" s="17"/>
      <c r="R868" s="102"/>
      <c r="S868" s="101"/>
      <c r="T868" s="105"/>
      <c r="U868" s="105"/>
      <c r="V868" s="105"/>
      <c r="W868" s="105"/>
      <c r="X868" s="105"/>
      <c r="Y868" s="105"/>
      <c r="Z868" s="105"/>
    </row>
    <row r="869" ht="15.75" customHeight="1">
      <c r="A869" s="105"/>
      <c r="B869" s="105"/>
      <c r="C869" s="105"/>
      <c r="D869" s="105"/>
      <c r="E869" s="105"/>
      <c r="F869" s="106"/>
      <c r="G869" s="106"/>
      <c r="H869" s="17"/>
      <c r="I869" s="17"/>
      <c r="J869" s="102"/>
      <c r="K869" s="102"/>
      <c r="L869" s="101"/>
      <c r="M869" s="101"/>
      <c r="N869" s="106"/>
      <c r="O869" s="106"/>
      <c r="P869" s="102"/>
      <c r="Q869" s="17"/>
      <c r="R869" s="102"/>
      <c r="S869" s="101"/>
      <c r="T869" s="105"/>
      <c r="U869" s="105"/>
      <c r="V869" s="105"/>
      <c r="W869" s="105"/>
      <c r="X869" s="105"/>
      <c r="Y869" s="105"/>
      <c r="Z869" s="105"/>
    </row>
    <row r="870" ht="15.75" customHeight="1">
      <c r="A870" s="105"/>
      <c r="B870" s="105"/>
      <c r="C870" s="105"/>
      <c r="D870" s="105"/>
      <c r="E870" s="105"/>
      <c r="F870" s="106"/>
      <c r="G870" s="106"/>
      <c r="H870" s="17"/>
      <c r="I870" s="17"/>
      <c r="J870" s="102"/>
      <c r="K870" s="102"/>
      <c r="L870" s="101"/>
      <c r="M870" s="101"/>
      <c r="N870" s="106"/>
      <c r="O870" s="106"/>
      <c r="P870" s="102"/>
      <c r="Q870" s="17"/>
      <c r="R870" s="102"/>
      <c r="S870" s="101"/>
      <c r="T870" s="105"/>
      <c r="U870" s="105"/>
      <c r="V870" s="105"/>
      <c r="W870" s="105"/>
      <c r="X870" s="105"/>
      <c r="Y870" s="105"/>
      <c r="Z870" s="105"/>
    </row>
    <row r="871" ht="15.75" customHeight="1">
      <c r="A871" s="105"/>
      <c r="B871" s="105"/>
      <c r="C871" s="105"/>
      <c r="D871" s="105"/>
      <c r="E871" s="105"/>
      <c r="F871" s="106"/>
      <c r="G871" s="106"/>
      <c r="H871" s="17"/>
      <c r="I871" s="17"/>
      <c r="J871" s="102"/>
      <c r="K871" s="102"/>
      <c r="L871" s="101"/>
      <c r="M871" s="101"/>
      <c r="N871" s="106"/>
      <c r="O871" s="106"/>
      <c r="P871" s="102"/>
      <c r="Q871" s="17"/>
      <c r="R871" s="102"/>
      <c r="S871" s="101"/>
      <c r="T871" s="105"/>
      <c r="U871" s="105"/>
      <c r="V871" s="105"/>
      <c r="W871" s="105"/>
      <c r="X871" s="105"/>
      <c r="Y871" s="105"/>
      <c r="Z871" s="105"/>
    </row>
    <row r="872" ht="15.75" customHeight="1">
      <c r="A872" s="105"/>
      <c r="B872" s="105"/>
      <c r="C872" s="105"/>
      <c r="D872" s="105"/>
      <c r="E872" s="105"/>
      <c r="F872" s="106"/>
      <c r="G872" s="106"/>
      <c r="H872" s="17"/>
      <c r="I872" s="17"/>
      <c r="J872" s="102"/>
      <c r="K872" s="102"/>
      <c r="L872" s="101"/>
      <c r="M872" s="101"/>
      <c r="N872" s="106"/>
      <c r="O872" s="106"/>
      <c r="P872" s="102"/>
      <c r="Q872" s="17"/>
      <c r="R872" s="102"/>
      <c r="S872" s="101"/>
      <c r="T872" s="105"/>
      <c r="U872" s="105"/>
      <c r="V872" s="105"/>
      <c r="W872" s="105"/>
      <c r="X872" s="105"/>
      <c r="Y872" s="105"/>
      <c r="Z872" s="105"/>
    </row>
    <row r="873" ht="15.75" customHeight="1">
      <c r="A873" s="105"/>
      <c r="B873" s="105"/>
      <c r="C873" s="105"/>
      <c r="D873" s="105"/>
      <c r="E873" s="105"/>
      <c r="F873" s="106"/>
      <c r="G873" s="106"/>
      <c r="H873" s="17"/>
      <c r="I873" s="17"/>
      <c r="J873" s="102"/>
      <c r="K873" s="102"/>
      <c r="L873" s="101"/>
      <c r="M873" s="101"/>
      <c r="N873" s="106"/>
      <c r="O873" s="106"/>
      <c r="P873" s="102"/>
      <c r="Q873" s="17"/>
      <c r="R873" s="102"/>
      <c r="S873" s="101"/>
      <c r="T873" s="105"/>
      <c r="U873" s="105"/>
      <c r="V873" s="105"/>
      <c r="W873" s="105"/>
      <c r="X873" s="105"/>
      <c r="Y873" s="105"/>
      <c r="Z873" s="105"/>
    </row>
    <row r="874" ht="15.75" customHeight="1">
      <c r="A874" s="105"/>
      <c r="B874" s="105"/>
      <c r="C874" s="105"/>
      <c r="D874" s="105"/>
      <c r="E874" s="105"/>
      <c r="F874" s="106"/>
      <c r="G874" s="106"/>
      <c r="H874" s="17"/>
      <c r="I874" s="17"/>
      <c r="J874" s="102"/>
      <c r="K874" s="102"/>
      <c r="L874" s="101"/>
      <c r="M874" s="101"/>
      <c r="N874" s="106"/>
      <c r="O874" s="106"/>
      <c r="P874" s="102"/>
      <c r="Q874" s="17"/>
      <c r="R874" s="102"/>
      <c r="S874" s="101"/>
      <c r="T874" s="105"/>
      <c r="U874" s="105"/>
      <c r="V874" s="105"/>
      <c r="W874" s="105"/>
      <c r="X874" s="105"/>
      <c r="Y874" s="105"/>
      <c r="Z874" s="105"/>
    </row>
    <row r="875" ht="15.75" customHeight="1">
      <c r="A875" s="105"/>
      <c r="B875" s="105"/>
      <c r="C875" s="105"/>
      <c r="D875" s="105"/>
      <c r="E875" s="105"/>
      <c r="F875" s="106"/>
      <c r="G875" s="106"/>
      <c r="H875" s="17"/>
      <c r="I875" s="17"/>
      <c r="J875" s="102"/>
      <c r="K875" s="102"/>
      <c r="L875" s="101"/>
      <c r="M875" s="101"/>
      <c r="N875" s="106"/>
      <c r="O875" s="106"/>
      <c r="P875" s="102"/>
      <c r="Q875" s="17"/>
      <c r="R875" s="102"/>
      <c r="S875" s="101"/>
      <c r="T875" s="105"/>
      <c r="U875" s="105"/>
      <c r="V875" s="105"/>
      <c r="W875" s="105"/>
      <c r="X875" s="105"/>
      <c r="Y875" s="105"/>
      <c r="Z875" s="105"/>
    </row>
    <row r="876" ht="15.75" customHeight="1">
      <c r="A876" s="105"/>
      <c r="B876" s="105"/>
      <c r="C876" s="105"/>
      <c r="D876" s="105"/>
      <c r="E876" s="105"/>
      <c r="F876" s="106"/>
      <c r="G876" s="106"/>
      <c r="H876" s="17"/>
      <c r="I876" s="17"/>
      <c r="J876" s="102"/>
      <c r="K876" s="102"/>
      <c r="L876" s="101"/>
      <c r="M876" s="101"/>
      <c r="N876" s="106"/>
      <c r="O876" s="106"/>
      <c r="P876" s="102"/>
      <c r="Q876" s="17"/>
      <c r="R876" s="102"/>
      <c r="S876" s="101"/>
      <c r="T876" s="105"/>
      <c r="U876" s="105"/>
      <c r="V876" s="105"/>
      <c r="W876" s="105"/>
      <c r="X876" s="105"/>
      <c r="Y876" s="105"/>
      <c r="Z876" s="105"/>
    </row>
    <row r="877" ht="15.75" customHeight="1">
      <c r="A877" s="105"/>
      <c r="B877" s="105"/>
      <c r="C877" s="105"/>
      <c r="D877" s="105"/>
      <c r="E877" s="105"/>
      <c r="F877" s="106"/>
      <c r="G877" s="106"/>
      <c r="H877" s="17"/>
      <c r="I877" s="17"/>
      <c r="J877" s="102"/>
      <c r="K877" s="102"/>
      <c r="L877" s="101"/>
      <c r="M877" s="101"/>
      <c r="N877" s="106"/>
      <c r="O877" s="106"/>
      <c r="P877" s="102"/>
      <c r="Q877" s="17"/>
      <c r="R877" s="102"/>
      <c r="S877" s="101"/>
      <c r="T877" s="105"/>
      <c r="U877" s="105"/>
      <c r="V877" s="105"/>
      <c r="W877" s="105"/>
      <c r="X877" s="105"/>
      <c r="Y877" s="105"/>
      <c r="Z877" s="105"/>
    </row>
    <row r="878" ht="15.75" customHeight="1">
      <c r="A878" s="105"/>
      <c r="B878" s="105"/>
      <c r="C878" s="105"/>
      <c r="D878" s="105"/>
      <c r="E878" s="105"/>
      <c r="F878" s="106"/>
      <c r="G878" s="106"/>
      <c r="H878" s="17"/>
      <c r="I878" s="17"/>
      <c r="J878" s="102"/>
      <c r="K878" s="102"/>
      <c r="L878" s="101"/>
      <c r="M878" s="101"/>
      <c r="N878" s="106"/>
      <c r="O878" s="106"/>
      <c r="P878" s="102"/>
      <c r="Q878" s="17"/>
      <c r="R878" s="102"/>
      <c r="S878" s="101"/>
      <c r="T878" s="105"/>
      <c r="U878" s="105"/>
      <c r="V878" s="105"/>
      <c r="W878" s="105"/>
      <c r="X878" s="105"/>
      <c r="Y878" s="105"/>
      <c r="Z878" s="105"/>
    </row>
    <row r="879" ht="15.75" customHeight="1">
      <c r="A879" s="105"/>
      <c r="B879" s="105"/>
      <c r="C879" s="105"/>
      <c r="D879" s="105"/>
      <c r="E879" s="105"/>
      <c r="F879" s="106"/>
      <c r="G879" s="106"/>
      <c r="H879" s="17"/>
      <c r="I879" s="17"/>
      <c r="J879" s="102"/>
      <c r="K879" s="102"/>
      <c r="L879" s="101"/>
      <c r="M879" s="101"/>
      <c r="N879" s="106"/>
      <c r="O879" s="106"/>
      <c r="P879" s="102"/>
      <c r="Q879" s="17"/>
      <c r="R879" s="102"/>
      <c r="S879" s="101"/>
      <c r="T879" s="105"/>
      <c r="U879" s="105"/>
      <c r="V879" s="105"/>
      <c r="W879" s="105"/>
      <c r="X879" s="105"/>
      <c r="Y879" s="105"/>
      <c r="Z879" s="105"/>
    </row>
    <row r="880" ht="15.75" customHeight="1">
      <c r="A880" s="105"/>
      <c r="B880" s="105"/>
      <c r="C880" s="105"/>
      <c r="D880" s="105"/>
      <c r="E880" s="105"/>
      <c r="F880" s="106"/>
      <c r="G880" s="106"/>
      <c r="H880" s="17"/>
      <c r="I880" s="17"/>
      <c r="J880" s="102"/>
      <c r="K880" s="102"/>
      <c r="L880" s="101"/>
      <c r="M880" s="101"/>
      <c r="N880" s="106"/>
      <c r="O880" s="106"/>
      <c r="P880" s="102"/>
      <c r="Q880" s="17"/>
      <c r="R880" s="102"/>
      <c r="S880" s="101"/>
      <c r="T880" s="105"/>
      <c r="U880" s="105"/>
      <c r="V880" s="105"/>
      <c r="W880" s="105"/>
      <c r="X880" s="105"/>
      <c r="Y880" s="105"/>
      <c r="Z880" s="105"/>
    </row>
    <row r="881" ht="15.75" customHeight="1">
      <c r="A881" s="105"/>
      <c r="B881" s="105"/>
      <c r="C881" s="105"/>
      <c r="D881" s="105"/>
      <c r="E881" s="105"/>
      <c r="F881" s="106"/>
      <c r="G881" s="106"/>
      <c r="H881" s="17"/>
      <c r="I881" s="17"/>
      <c r="J881" s="102"/>
      <c r="K881" s="102"/>
      <c r="L881" s="101"/>
      <c r="M881" s="101"/>
      <c r="N881" s="106"/>
      <c r="O881" s="106"/>
      <c r="P881" s="102"/>
      <c r="Q881" s="17"/>
      <c r="R881" s="102"/>
      <c r="S881" s="101"/>
      <c r="T881" s="105"/>
      <c r="U881" s="105"/>
      <c r="V881" s="105"/>
      <c r="W881" s="105"/>
      <c r="X881" s="105"/>
      <c r="Y881" s="105"/>
      <c r="Z881" s="105"/>
    </row>
    <row r="882" ht="15.75" customHeight="1">
      <c r="A882" s="105"/>
      <c r="B882" s="105"/>
      <c r="C882" s="105"/>
      <c r="D882" s="105"/>
      <c r="E882" s="105"/>
      <c r="F882" s="106"/>
      <c r="G882" s="106"/>
      <c r="H882" s="17"/>
      <c r="I882" s="17"/>
      <c r="J882" s="102"/>
      <c r="K882" s="102"/>
      <c r="L882" s="101"/>
      <c r="M882" s="101"/>
      <c r="N882" s="106"/>
      <c r="O882" s="106"/>
      <c r="P882" s="102"/>
      <c r="Q882" s="17"/>
      <c r="R882" s="102"/>
      <c r="S882" s="101"/>
      <c r="T882" s="105"/>
      <c r="U882" s="105"/>
      <c r="V882" s="105"/>
      <c r="W882" s="105"/>
      <c r="X882" s="105"/>
      <c r="Y882" s="105"/>
      <c r="Z882" s="105"/>
    </row>
    <row r="883" ht="15.75" customHeight="1">
      <c r="A883" s="105"/>
      <c r="B883" s="105"/>
      <c r="C883" s="105"/>
      <c r="D883" s="105"/>
      <c r="E883" s="105"/>
      <c r="F883" s="106"/>
      <c r="G883" s="106"/>
      <c r="H883" s="17"/>
      <c r="I883" s="17"/>
      <c r="J883" s="102"/>
      <c r="K883" s="102"/>
      <c r="L883" s="101"/>
      <c r="M883" s="101"/>
      <c r="N883" s="106"/>
      <c r="O883" s="106"/>
      <c r="P883" s="102"/>
      <c r="Q883" s="17"/>
      <c r="R883" s="102"/>
      <c r="S883" s="101"/>
      <c r="T883" s="105"/>
      <c r="U883" s="105"/>
      <c r="V883" s="105"/>
      <c r="W883" s="105"/>
      <c r="X883" s="105"/>
      <c r="Y883" s="105"/>
      <c r="Z883" s="105"/>
    </row>
    <row r="884" ht="15.75" customHeight="1">
      <c r="A884" s="105"/>
      <c r="B884" s="105"/>
      <c r="C884" s="105"/>
      <c r="D884" s="105"/>
      <c r="E884" s="105"/>
      <c r="F884" s="106"/>
      <c r="G884" s="106"/>
      <c r="H884" s="17"/>
      <c r="I884" s="17"/>
      <c r="J884" s="102"/>
      <c r="K884" s="102"/>
      <c r="L884" s="101"/>
      <c r="M884" s="101"/>
      <c r="N884" s="106"/>
      <c r="O884" s="106"/>
      <c r="P884" s="102"/>
      <c r="Q884" s="17"/>
      <c r="R884" s="102"/>
      <c r="S884" s="101"/>
      <c r="T884" s="105"/>
      <c r="U884" s="105"/>
      <c r="V884" s="105"/>
      <c r="W884" s="105"/>
      <c r="X884" s="105"/>
      <c r="Y884" s="105"/>
      <c r="Z884" s="105"/>
    </row>
    <row r="885" ht="15.75" customHeight="1">
      <c r="A885" s="105"/>
      <c r="B885" s="105"/>
      <c r="C885" s="105"/>
      <c r="D885" s="105"/>
      <c r="E885" s="105"/>
      <c r="F885" s="106"/>
      <c r="G885" s="106"/>
      <c r="H885" s="17"/>
      <c r="I885" s="17"/>
      <c r="J885" s="102"/>
      <c r="K885" s="102"/>
      <c r="L885" s="101"/>
      <c r="M885" s="101"/>
      <c r="N885" s="106"/>
      <c r="O885" s="106"/>
      <c r="P885" s="102"/>
      <c r="Q885" s="17"/>
      <c r="R885" s="102"/>
      <c r="S885" s="101"/>
      <c r="T885" s="105"/>
      <c r="U885" s="105"/>
      <c r="V885" s="105"/>
      <c r="W885" s="105"/>
      <c r="X885" s="105"/>
      <c r="Y885" s="105"/>
      <c r="Z885" s="105"/>
    </row>
    <row r="886" ht="15.75" customHeight="1">
      <c r="A886" s="105"/>
      <c r="B886" s="105"/>
      <c r="C886" s="105"/>
      <c r="D886" s="105"/>
      <c r="E886" s="105"/>
      <c r="F886" s="106"/>
      <c r="G886" s="106"/>
      <c r="H886" s="17"/>
      <c r="I886" s="17"/>
      <c r="J886" s="102"/>
      <c r="K886" s="102"/>
      <c r="L886" s="101"/>
      <c r="M886" s="101"/>
      <c r="N886" s="106"/>
      <c r="O886" s="106"/>
      <c r="P886" s="102"/>
      <c r="Q886" s="17"/>
      <c r="R886" s="102"/>
      <c r="S886" s="101"/>
      <c r="T886" s="105"/>
      <c r="U886" s="105"/>
      <c r="V886" s="105"/>
      <c r="W886" s="105"/>
      <c r="X886" s="105"/>
      <c r="Y886" s="105"/>
      <c r="Z886" s="105"/>
    </row>
    <row r="887" ht="15.75" customHeight="1">
      <c r="A887" s="105"/>
      <c r="B887" s="105"/>
      <c r="C887" s="105"/>
      <c r="D887" s="105"/>
      <c r="E887" s="105"/>
      <c r="F887" s="106"/>
      <c r="G887" s="106"/>
      <c r="H887" s="17"/>
      <c r="I887" s="17"/>
      <c r="J887" s="102"/>
      <c r="K887" s="102"/>
      <c r="L887" s="101"/>
      <c r="M887" s="101"/>
      <c r="N887" s="106"/>
      <c r="O887" s="106"/>
      <c r="P887" s="102"/>
      <c r="Q887" s="17"/>
      <c r="R887" s="102"/>
      <c r="S887" s="101"/>
      <c r="T887" s="105"/>
      <c r="U887" s="105"/>
      <c r="V887" s="105"/>
      <c r="W887" s="105"/>
      <c r="X887" s="105"/>
      <c r="Y887" s="105"/>
      <c r="Z887" s="105"/>
    </row>
    <row r="888" ht="15.75" customHeight="1">
      <c r="A888" s="105"/>
      <c r="B888" s="105"/>
      <c r="C888" s="105"/>
      <c r="D888" s="105"/>
      <c r="E888" s="105"/>
      <c r="F888" s="106"/>
      <c r="G888" s="106"/>
      <c r="H888" s="17"/>
      <c r="I888" s="17"/>
      <c r="J888" s="102"/>
      <c r="K888" s="102"/>
      <c r="L888" s="101"/>
      <c r="M888" s="101"/>
      <c r="N888" s="106"/>
      <c r="O888" s="106"/>
      <c r="P888" s="102"/>
      <c r="Q888" s="17"/>
      <c r="R888" s="102"/>
      <c r="S888" s="101"/>
      <c r="T888" s="105"/>
      <c r="U888" s="105"/>
      <c r="V888" s="105"/>
      <c r="W888" s="105"/>
      <c r="X888" s="105"/>
      <c r="Y888" s="105"/>
      <c r="Z888" s="105"/>
    </row>
    <row r="889" ht="15.75" customHeight="1">
      <c r="A889" s="105"/>
      <c r="B889" s="105"/>
      <c r="C889" s="105"/>
      <c r="D889" s="105"/>
      <c r="E889" s="105"/>
      <c r="F889" s="106"/>
      <c r="G889" s="106"/>
      <c r="H889" s="17"/>
      <c r="I889" s="17"/>
      <c r="J889" s="102"/>
      <c r="K889" s="102"/>
      <c r="L889" s="101"/>
      <c r="M889" s="101"/>
      <c r="N889" s="106"/>
      <c r="O889" s="106"/>
      <c r="P889" s="102"/>
      <c r="Q889" s="17"/>
      <c r="R889" s="102"/>
      <c r="S889" s="101"/>
      <c r="T889" s="105"/>
      <c r="U889" s="105"/>
      <c r="V889" s="105"/>
      <c r="W889" s="105"/>
      <c r="X889" s="105"/>
      <c r="Y889" s="105"/>
      <c r="Z889" s="105"/>
    </row>
    <row r="890" ht="15.75" customHeight="1">
      <c r="A890" s="105"/>
      <c r="B890" s="105"/>
      <c r="C890" s="105"/>
      <c r="D890" s="105"/>
      <c r="E890" s="105"/>
      <c r="F890" s="106"/>
      <c r="G890" s="106"/>
      <c r="H890" s="17"/>
      <c r="I890" s="17"/>
      <c r="J890" s="102"/>
      <c r="K890" s="102"/>
      <c r="L890" s="101"/>
      <c r="M890" s="101"/>
      <c r="N890" s="106"/>
      <c r="O890" s="106"/>
      <c r="P890" s="102"/>
      <c r="Q890" s="17"/>
      <c r="R890" s="102"/>
      <c r="S890" s="101"/>
      <c r="T890" s="105"/>
      <c r="U890" s="105"/>
      <c r="V890" s="105"/>
      <c r="W890" s="105"/>
      <c r="X890" s="105"/>
      <c r="Y890" s="105"/>
      <c r="Z890" s="105"/>
    </row>
    <row r="891" ht="15.75" customHeight="1">
      <c r="A891" s="105"/>
      <c r="B891" s="105"/>
      <c r="C891" s="105"/>
      <c r="D891" s="105"/>
      <c r="E891" s="105"/>
      <c r="F891" s="106"/>
      <c r="G891" s="106"/>
      <c r="H891" s="17"/>
      <c r="I891" s="17"/>
      <c r="J891" s="102"/>
      <c r="K891" s="102"/>
      <c r="L891" s="101"/>
      <c r="M891" s="101"/>
      <c r="N891" s="106"/>
      <c r="O891" s="106"/>
      <c r="P891" s="102"/>
      <c r="Q891" s="17"/>
      <c r="R891" s="102"/>
      <c r="S891" s="101"/>
      <c r="T891" s="105"/>
      <c r="U891" s="105"/>
      <c r="V891" s="105"/>
      <c r="W891" s="105"/>
      <c r="X891" s="105"/>
      <c r="Y891" s="105"/>
      <c r="Z891" s="105"/>
    </row>
    <row r="892" ht="15.75" customHeight="1">
      <c r="A892" s="105"/>
      <c r="B892" s="105"/>
      <c r="C892" s="105"/>
      <c r="D892" s="105"/>
      <c r="E892" s="105"/>
      <c r="F892" s="106"/>
      <c r="G892" s="106"/>
      <c r="H892" s="17"/>
      <c r="I892" s="17"/>
      <c r="J892" s="102"/>
      <c r="K892" s="102"/>
      <c r="L892" s="101"/>
      <c r="M892" s="101"/>
      <c r="N892" s="106"/>
      <c r="O892" s="106"/>
      <c r="P892" s="102"/>
      <c r="Q892" s="17"/>
      <c r="R892" s="102"/>
      <c r="S892" s="101"/>
      <c r="T892" s="105"/>
      <c r="U892" s="105"/>
      <c r="V892" s="105"/>
      <c r="W892" s="105"/>
      <c r="X892" s="105"/>
      <c r="Y892" s="105"/>
      <c r="Z892" s="105"/>
    </row>
    <row r="893" ht="15.75" customHeight="1">
      <c r="A893" s="105"/>
      <c r="B893" s="105"/>
      <c r="C893" s="105"/>
      <c r="D893" s="105"/>
      <c r="E893" s="105"/>
      <c r="F893" s="106"/>
      <c r="G893" s="106"/>
      <c r="H893" s="17"/>
      <c r="I893" s="17"/>
      <c r="J893" s="102"/>
      <c r="K893" s="102"/>
      <c r="L893" s="101"/>
      <c r="M893" s="101"/>
      <c r="N893" s="106"/>
      <c r="O893" s="106"/>
      <c r="P893" s="102"/>
      <c r="Q893" s="17"/>
      <c r="R893" s="102"/>
      <c r="S893" s="101"/>
      <c r="T893" s="105"/>
      <c r="U893" s="105"/>
      <c r="V893" s="105"/>
      <c r="W893" s="105"/>
      <c r="X893" s="105"/>
      <c r="Y893" s="105"/>
      <c r="Z893" s="105"/>
    </row>
    <row r="894" ht="15.75" customHeight="1">
      <c r="A894" s="105"/>
      <c r="B894" s="105"/>
      <c r="C894" s="105"/>
      <c r="D894" s="105"/>
      <c r="E894" s="105"/>
      <c r="F894" s="106"/>
      <c r="G894" s="106"/>
      <c r="H894" s="17"/>
      <c r="I894" s="17"/>
      <c r="J894" s="102"/>
      <c r="K894" s="102"/>
      <c r="L894" s="101"/>
      <c r="M894" s="101"/>
      <c r="N894" s="106"/>
      <c r="O894" s="106"/>
      <c r="P894" s="102"/>
      <c r="Q894" s="17"/>
      <c r="R894" s="102"/>
      <c r="S894" s="101"/>
      <c r="T894" s="105"/>
      <c r="U894" s="105"/>
      <c r="V894" s="105"/>
      <c r="W894" s="105"/>
      <c r="X894" s="105"/>
      <c r="Y894" s="105"/>
      <c r="Z894" s="105"/>
    </row>
    <row r="895" ht="15.75" customHeight="1">
      <c r="A895" s="105"/>
      <c r="B895" s="105"/>
      <c r="C895" s="105"/>
      <c r="D895" s="105"/>
      <c r="E895" s="105"/>
      <c r="F895" s="106"/>
      <c r="G895" s="106"/>
      <c r="H895" s="17"/>
      <c r="I895" s="17"/>
      <c r="J895" s="102"/>
      <c r="K895" s="102"/>
      <c r="L895" s="101"/>
      <c r="M895" s="101"/>
      <c r="N895" s="106"/>
      <c r="O895" s="106"/>
      <c r="P895" s="102"/>
      <c r="Q895" s="17"/>
      <c r="R895" s="102"/>
      <c r="S895" s="101"/>
      <c r="T895" s="105"/>
      <c r="U895" s="105"/>
      <c r="V895" s="105"/>
      <c r="W895" s="105"/>
      <c r="X895" s="105"/>
      <c r="Y895" s="105"/>
      <c r="Z895" s="105"/>
    </row>
    <row r="896" ht="15.75" customHeight="1">
      <c r="A896" s="105"/>
      <c r="B896" s="105"/>
      <c r="C896" s="105"/>
      <c r="D896" s="105"/>
      <c r="E896" s="105"/>
      <c r="F896" s="106"/>
      <c r="G896" s="106"/>
      <c r="H896" s="17"/>
      <c r="I896" s="17"/>
      <c r="J896" s="102"/>
      <c r="K896" s="102"/>
      <c r="L896" s="101"/>
      <c r="M896" s="101"/>
      <c r="N896" s="106"/>
      <c r="O896" s="106"/>
      <c r="P896" s="102"/>
      <c r="Q896" s="17"/>
      <c r="R896" s="102"/>
      <c r="S896" s="101"/>
      <c r="T896" s="105"/>
      <c r="U896" s="105"/>
      <c r="V896" s="105"/>
      <c r="W896" s="105"/>
      <c r="X896" s="105"/>
      <c r="Y896" s="105"/>
      <c r="Z896" s="105"/>
    </row>
    <row r="897" ht="15.75" customHeight="1">
      <c r="A897" s="105"/>
      <c r="B897" s="105"/>
      <c r="C897" s="105"/>
      <c r="D897" s="105"/>
      <c r="E897" s="105"/>
      <c r="F897" s="106"/>
      <c r="G897" s="106"/>
      <c r="H897" s="17"/>
      <c r="I897" s="17"/>
      <c r="J897" s="102"/>
      <c r="K897" s="102"/>
      <c r="L897" s="101"/>
      <c r="M897" s="101"/>
      <c r="N897" s="106"/>
      <c r="O897" s="106"/>
      <c r="P897" s="102"/>
      <c r="Q897" s="17"/>
      <c r="R897" s="102"/>
      <c r="S897" s="101"/>
      <c r="T897" s="105"/>
      <c r="U897" s="105"/>
      <c r="V897" s="105"/>
      <c r="W897" s="105"/>
      <c r="X897" s="105"/>
      <c r="Y897" s="105"/>
      <c r="Z897" s="105"/>
    </row>
    <row r="898" ht="15.75" customHeight="1">
      <c r="A898" s="105"/>
      <c r="B898" s="105"/>
      <c r="C898" s="105"/>
      <c r="D898" s="105"/>
      <c r="E898" s="105"/>
      <c r="F898" s="106"/>
      <c r="G898" s="106"/>
      <c r="H898" s="17"/>
      <c r="I898" s="17"/>
      <c r="J898" s="102"/>
      <c r="K898" s="102"/>
      <c r="L898" s="101"/>
      <c r="M898" s="101"/>
      <c r="N898" s="106"/>
      <c r="O898" s="106"/>
      <c r="P898" s="102"/>
      <c r="Q898" s="17"/>
      <c r="R898" s="102"/>
      <c r="S898" s="101"/>
      <c r="T898" s="105"/>
      <c r="U898" s="105"/>
      <c r="V898" s="105"/>
      <c r="W898" s="105"/>
      <c r="X898" s="105"/>
      <c r="Y898" s="105"/>
      <c r="Z898" s="105"/>
    </row>
    <row r="899" ht="15.75" customHeight="1">
      <c r="A899" s="105"/>
      <c r="B899" s="105"/>
      <c r="C899" s="105"/>
      <c r="D899" s="105"/>
      <c r="E899" s="105"/>
      <c r="F899" s="106"/>
      <c r="G899" s="106"/>
      <c r="H899" s="17"/>
      <c r="I899" s="17"/>
      <c r="J899" s="102"/>
      <c r="K899" s="102"/>
      <c r="L899" s="101"/>
      <c r="M899" s="101"/>
      <c r="N899" s="106"/>
      <c r="O899" s="106"/>
      <c r="P899" s="102"/>
      <c r="Q899" s="17"/>
      <c r="R899" s="102"/>
      <c r="S899" s="101"/>
      <c r="T899" s="105"/>
      <c r="U899" s="105"/>
      <c r="V899" s="105"/>
      <c r="W899" s="105"/>
      <c r="X899" s="105"/>
      <c r="Y899" s="105"/>
      <c r="Z899" s="105"/>
    </row>
    <row r="900" ht="15.75" customHeight="1">
      <c r="A900" s="105"/>
      <c r="B900" s="105"/>
      <c r="C900" s="105"/>
      <c r="D900" s="105"/>
      <c r="E900" s="105"/>
      <c r="F900" s="106"/>
      <c r="G900" s="106"/>
      <c r="H900" s="17"/>
      <c r="I900" s="17"/>
      <c r="J900" s="102"/>
      <c r="K900" s="102"/>
      <c r="L900" s="101"/>
      <c r="M900" s="101"/>
      <c r="N900" s="106"/>
      <c r="O900" s="106"/>
      <c r="P900" s="102"/>
      <c r="Q900" s="17"/>
      <c r="R900" s="102"/>
      <c r="S900" s="101"/>
      <c r="T900" s="105"/>
      <c r="U900" s="105"/>
      <c r="V900" s="105"/>
      <c r="W900" s="105"/>
      <c r="X900" s="105"/>
      <c r="Y900" s="105"/>
      <c r="Z900" s="105"/>
    </row>
    <row r="901" ht="15.75" customHeight="1">
      <c r="A901" s="105"/>
      <c r="B901" s="105"/>
      <c r="C901" s="105"/>
      <c r="D901" s="105"/>
      <c r="E901" s="105"/>
      <c r="F901" s="106"/>
      <c r="G901" s="106"/>
      <c r="H901" s="17"/>
      <c r="I901" s="17"/>
      <c r="J901" s="102"/>
      <c r="K901" s="102"/>
      <c r="L901" s="101"/>
      <c r="M901" s="101"/>
      <c r="N901" s="106"/>
      <c r="O901" s="106"/>
      <c r="P901" s="102"/>
      <c r="Q901" s="17"/>
      <c r="R901" s="102"/>
      <c r="S901" s="101"/>
      <c r="T901" s="105"/>
      <c r="U901" s="105"/>
      <c r="V901" s="105"/>
      <c r="W901" s="105"/>
      <c r="X901" s="105"/>
      <c r="Y901" s="105"/>
      <c r="Z901" s="105"/>
    </row>
    <row r="902" ht="15.75" customHeight="1">
      <c r="A902" s="105"/>
      <c r="B902" s="105"/>
      <c r="C902" s="105"/>
      <c r="D902" s="105"/>
      <c r="E902" s="105"/>
      <c r="F902" s="106"/>
      <c r="G902" s="106"/>
      <c r="H902" s="17"/>
      <c r="I902" s="17"/>
      <c r="J902" s="102"/>
      <c r="K902" s="102"/>
      <c r="L902" s="101"/>
      <c r="M902" s="101"/>
      <c r="N902" s="106"/>
      <c r="O902" s="106"/>
      <c r="P902" s="102"/>
      <c r="Q902" s="17"/>
      <c r="R902" s="102"/>
      <c r="S902" s="101"/>
      <c r="T902" s="105"/>
      <c r="U902" s="105"/>
      <c r="V902" s="105"/>
      <c r="W902" s="105"/>
      <c r="X902" s="105"/>
      <c r="Y902" s="105"/>
      <c r="Z902" s="105"/>
    </row>
    <row r="903" ht="15.75" customHeight="1">
      <c r="A903" s="105"/>
      <c r="B903" s="105"/>
      <c r="C903" s="105"/>
      <c r="D903" s="105"/>
      <c r="E903" s="105"/>
      <c r="F903" s="106"/>
      <c r="G903" s="106"/>
      <c r="H903" s="17"/>
      <c r="I903" s="17"/>
      <c r="J903" s="102"/>
      <c r="K903" s="102"/>
      <c r="L903" s="101"/>
      <c r="M903" s="101"/>
      <c r="N903" s="106"/>
      <c r="O903" s="106"/>
      <c r="P903" s="102"/>
      <c r="Q903" s="17"/>
      <c r="R903" s="102"/>
      <c r="S903" s="101"/>
      <c r="T903" s="105"/>
      <c r="U903" s="105"/>
      <c r="V903" s="105"/>
      <c r="W903" s="105"/>
      <c r="X903" s="105"/>
      <c r="Y903" s="105"/>
      <c r="Z903" s="105"/>
    </row>
    <row r="904" ht="15.75" customHeight="1">
      <c r="A904" s="105"/>
      <c r="B904" s="105"/>
      <c r="C904" s="105"/>
      <c r="D904" s="105"/>
      <c r="E904" s="105"/>
      <c r="F904" s="106"/>
      <c r="G904" s="106"/>
      <c r="H904" s="17"/>
      <c r="I904" s="17"/>
      <c r="J904" s="102"/>
      <c r="K904" s="102"/>
      <c r="L904" s="101"/>
      <c r="M904" s="101"/>
      <c r="N904" s="106"/>
      <c r="O904" s="106"/>
      <c r="P904" s="102"/>
      <c r="Q904" s="17"/>
      <c r="R904" s="102"/>
      <c r="S904" s="101"/>
      <c r="T904" s="105"/>
      <c r="U904" s="105"/>
      <c r="V904" s="105"/>
      <c r="W904" s="105"/>
      <c r="X904" s="105"/>
      <c r="Y904" s="105"/>
      <c r="Z904" s="105"/>
    </row>
    <row r="905" ht="15.75" customHeight="1">
      <c r="A905" s="105"/>
      <c r="B905" s="105"/>
      <c r="C905" s="105"/>
      <c r="D905" s="105"/>
      <c r="E905" s="105"/>
      <c r="F905" s="106"/>
      <c r="G905" s="106"/>
      <c r="H905" s="17"/>
      <c r="I905" s="17"/>
      <c r="J905" s="102"/>
      <c r="K905" s="102"/>
      <c r="L905" s="101"/>
      <c r="M905" s="101"/>
      <c r="N905" s="106"/>
      <c r="O905" s="106"/>
      <c r="P905" s="102"/>
      <c r="Q905" s="17"/>
      <c r="R905" s="102"/>
      <c r="S905" s="101"/>
      <c r="T905" s="105"/>
      <c r="U905" s="105"/>
      <c r="V905" s="105"/>
      <c r="W905" s="105"/>
      <c r="X905" s="105"/>
      <c r="Y905" s="105"/>
      <c r="Z905" s="105"/>
    </row>
    <row r="906" ht="15.75" customHeight="1">
      <c r="A906" s="105"/>
      <c r="B906" s="105"/>
      <c r="C906" s="105"/>
      <c r="D906" s="105"/>
      <c r="E906" s="105"/>
      <c r="F906" s="106"/>
      <c r="G906" s="106"/>
      <c r="H906" s="17"/>
      <c r="I906" s="17"/>
      <c r="J906" s="102"/>
      <c r="K906" s="102"/>
      <c r="L906" s="101"/>
      <c r="M906" s="101"/>
      <c r="N906" s="106"/>
      <c r="O906" s="106"/>
      <c r="P906" s="102"/>
      <c r="Q906" s="17"/>
      <c r="R906" s="102"/>
      <c r="S906" s="101"/>
      <c r="T906" s="105"/>
      <c r="U906" s="105"/>
      <c r="V906" s="105"/>
      <c r="W906" s="105"/>
      <c r="X906" s="105"/>
      <c r="Y906" s="105"/>
      <c r="Z906" s="105"/>
    </row>
    <row r="907" ht="15.75" customHeight="1">
      <c r="A907" s="105"/>
      <c r="B907" s="105"/>
      <c r="C907" s="105"/>
      <c r="D907" s="105"/>
      <c r="E907" s="105"/>
      <c r="F907" s="106"/>
      <c r="G907" s="106"/>
      <c r="H907" s="17"/>
      <c r="I907" s="17"/>
      <c r="J907" s="102"/>
      <c r="K907" s="102"/>
      <c r="L907" s="101"/>
      <c r="M907" s="101"/>
      <c r="N907" s="106"/>
      <c r="O907" s="106"/>
      <c r="P907" s="102"/>
      <c r="Q907" s="17"/>
      <c r="R907" s="102"/>
      <c r="S907" s="101"/>
      <c r="T907" s="105"/>
      <c r="U907" s="105"/>
      <c r="V907" s="105"/>
      <c r="W907" s="105"/>
      <c r="X907" s="105"/>
      <c r="Y907" s="105"/>
      <c r="Z907" s="105"/>
    </row>
    <row r="908" ht="15.75" customHeight="1">
      <c r="A908" s="105"/>
      <c r="B908" s="105"/>
      <c r="C908" s="105"/>
      <c r="D908" s="105"/>
      <c r="E908" s="105"/>
      <c r="F908" s="106"/>
      <c r="G908" s="106"/>
      <c r="H908" s="17"/>
      <c r="I908" s="17"/>
      <c r="J908" s="102"/>
      <c r="K908" s="102"/>
      <c r="L908" s="101"/>
      <c r="M908" s="101"/>
      <c r="N908" s="106"/>
      <c r="O908" s="106"/>
      <c r="P908" s="102"/>
      <c r="Q908" s="17"/>
      <c r="R908" s="102"/>
      <c r="S908" s="101"/>
      <c r="T908" s="105"/>
      <c r="U908" s="105"/>
      <c r="V908" s="105"/>
      <c r="W908" s="105"/>
      <c r="X908" s="105"/>
      <c r="Y908" s="105"/>
      <c r="Z908" s="105"/>
    </row>
    <row r="909" ht="15.75" customHeight="1">
      <c r="A909" s="105"/>
      <c r="B909" s="105"/>
      <c r="C909" s="105"/>
      <c r="D909" s="105"/>
      <c r="E909" s="105"/>
      <c r="F909" s="106"/>
      <c r="G909" s="106"/>
      <c r="H909" s="17"/>
      <c r="I909" s="17"/>
      <c r="J909" s="102"/>
      <c r="K909" s="102"/>
      <c r="L909" s="101"/>
      <c r="M909" s="101"/>
      <c r="N909" s="106"/>
      <c r="O909" s="106"/>
      <c r="P909" s="102"/>
      <c r="Q909" s="17"/>
      <c r="R909" s="102"/>
      <c r="S909" s="101"/>
      <c r="T909" s="105"/>
      <c r="U909" s="105"/>
      <c r="V909" s="105"/>
      <c r="W909" s="105"/>
      <c r="X909" s="105"/>
      <c r="Y909" s="105"/>
      <c r="Z909" s="105"/>
    </row>
    <row r="910" ht="15.75" customHeight="1">
      <c r="A910" s="105"/>
      <c r="B910" s="105"/>
      <c r="C910" s="105"/>
      <c r="D910" s="105"/>
      <c r="E910" s="105"/>
      <c r="F910" s="106"/>
      <c r="G910" s="106"/>
      <c r="H910" s="17"/>
      <c r="I910" s="17"/>
      <c r="J910" s="102"/>
      <c r="K910" s="102"/>
      <c r="L910" s="101"/>
      <c r="M910" s="101"/>
      <c r="N910" s="106"/>
      <c r="O910" s="106"/>
      <c r="P910" s="102"/>
      <c r="Q910" s="17"/>
      <c r="R910" s="102"/>
      <c r="S910" s="101"/>
      <c r="T910" s="105"/>
      <c r="U910" s="105"/>
      <c r="V910" s="105"/>
      <c r="W910" s="105"/>
      <c r="X910" s="105"/>
      <c r="Y910" s="105"/>
      <c r="Z910" s="105"/>
    </row>
    <row r="911" ht="15.75" customHeight="1">
      <c r="A911" s="105"/>
      <c r="B911" s="105"/>
      <c r="C911" s="105"/>
      <c r="D911" s="105"/>
      <c r="E911" s="105"/>
      <c r="F911" s="106"/>
      <c r="G911" s="106"/>
      <c r="H911" s="17"/>
      <c r="I911" s="17"/>
      <c r="J911" s="102"/>
      <c r="K911" s="102"/>
      <c r="L911" s="101"/>
      <c r="M911" s="101"/>
      <c r="N911" s="106"/>
      <c r="O911" s="106"/>
      <c r="P911" s="102"/>
      <c r="Q911" s="17"/>
      <c r="R911" s="102"/>
      <c r="S911" s="101"/>
      <c r="T911" s="105"/>
      <c r="U911" s="105"/>
      <c r="V911" s="105"/>
      <c r="W911" s="105"/>
      <c r="X911" s="105"/>
      <c r="Y911" s="105"/>
      <c r="Z911" s="105"/>
    </row>
    <row r="912" ht="15.75" customHeight="1">
      <c r="A912" s="105"/>
      <c r="B912" s="105"/>
      <c r="C912" s="105"/>
      <c r="D912" s="105"/>
      <c r="E912" s="105"/>
      <c r="F912" s="106"/>
      <c r="G912" s="106"/>
      <c r="H912" s="17"/>
      <c r="I912" s="17"/>
      <c r="J912" s="102"/>
      <c r="K912" s="102"/>
      <c r="L912" s="101"/>
      <c r="M912" s="101"/>
      <c r="N912" s="106"/>
      <c r="O912" s="106"/>
      <c r="P912" s="102"/>
      <c r="Q912" s="17"/>
      <c r="R912" s="102"/>
      <c r="S912" s="101"/>
      <c r="T912" s="105"/>
      <c r="U912" s="105"/>
      <c r="V912" s="105"/>
      <c r="W912" s="105"/>
      <c r="X912" s="105"/>
      <c r="Y912" s="105"/>
      <c r="Z912" s="105"/>
    </row>
    <row r="913" ht="15.75" customHeight="1">
      <c r="A913" s="105"/>
      <c r="B913" s="105"/>
      <c r="C913" s="105"/>
      <c r="D913" s="105"/>
      <c r="E913" s="105"/>
      <c r="F913" s="106"/>
      <c r="G913" s="106"/>
      <c r="H913" s="17"/>
      <c r="I913" s="17"/>
      <c r="J913" s="102"/>
      <c r="K913" s="102"/>
      <c r="L913" s="101"/>
      <c r="M913" s="101"/>
      <c r="N913" s="106"/>
      <c r="O913" s="106"/>
      <c r="P913" s="102"/>
      <c r="Q913" s="17"/>
      <c r="R913" s="102"/>
      <c r="S913" s="101"/>
      <c r="T913" s="105"/>
      <c r="U913" s="105"/>
      <c r="V913" s="105"/>
      <c r="W913" s="105"/>
      <c r="X913" s="105"/>
      <c r="Y913" s="105"/>
      <c r="Z913" s="105"/>
    </row>
    <row r="914" ht="15.75" customHeight="1">
      <c r="A914" s="105"/>
      <c r="B914" s="105"/>
      <c r="C914" s="105"/>
      <c r="D914" s="105"/>
      <c r="E914" s="105"/>
      <c r="F914" s="106"/>
      <c r="G914" s="106"/>
      <c r="H914" s="17"/>
      <c r="I914" s="17"/>
      <c r="J914" s="102"/>
      <c r="K914" s="102"/>
      <c r="L914" s="101"/>
      <c r="M914" s="101"/>
      <c r="N914" s="106"/>
      <c r="O914" s="106"/>
      <c r="P914" s="102"/>
      <c r="Q914" s="17"/>
      <c r="R914" s="102"/>
      <c r="S914" s="101"/>
      <c r="T914" s="105"/>
      <c r="U914" s="105"/>
      <c r="V914" s="105"/>
      <c r="W914" s="105"/>
      <c r="X914" s="105"/>
      <c r="Y914" s="105"/>
      <c r="Z914" s="105"/>
    </row>
    <row r="915" ht="15.75" customHeight="1">
      <c r="A915" s="105"/>
      <c r="B915" s="105"/>
      <c r="C915" s="105"/>
      <c r="D915" s="105"/>
      <c r="E915" s="105"/>
      <c r="F915" s="106"/>
      <c r="G915" s="106"/>
      <c r="H915" s="17"/>
      <c r="I915" s="17"/>
      <c r="J915" s="102"/>
      <c r="K915" s="102"/>
      <c r="L915" s="101"/>
      <c r="M915" s="101"/>
      <c r="N915" s="106"/>
      <c r="O915" s="106"/>
      <c r="P915" s="102"/>
      <c r="Q915" s="17"/>
      <c r="R915" s="102"/>
      <c r="S915" s="101"/>
      <c r="T915" s="105"/>
      <c r="U915" s="105"/>
      <c r="V915" s="105"/>
      <c r="W915" s="105"/>
      <c r="X915" s="105"/>
      <c r="Y915" s="105"/>
      <c r="Z915" s="105"/>
    </row>
    <row r="916" ht="15.75" customHeight="1">
      <c r="A916" s="105"/>
      <c r="B916" s="105"/>
      <c r="C916" s="105"/>
      <c r="D916" s="105"/>
      <c r="E916" s="105"/>
      <c r="F916" s="106"/>
      <c r="G916" s="106"/>
      <c r="H916" s="17"/>
      <c r="I916" s="17"/>
      <c r="J916" s="102"/>
      <c r="K916" s="102"/>
      <c r="L916" s="101"/>
      <c r="M916" s="101"/>
      <c r="N916" s="106"/>
      <c r="O916" s="106"/>
      <c r="P916" s="102"/>
      <c r="Q916" s="17"/>
      <c r="R916" s="102"/>
      <c r="S916" s="101"/>
      <c r="T916" s="105"/>
      <c r="U916" s="105"/>
      <c r="V916" s="105"/>
      <c r="W916" s="105"/>
      <c r="X916" s="105"/>
      <c r="Y916" s="105"/>
      <c r="Z916" s="105"/>
    </row>
    <row r="917" ht="15.75" customHeight="1">
      <c r="A917" s="105"/>
      <c r="B917" s="105"/>
      <c r="C917" s="105"/>
      <c r="D917" s="105"/>
      <c r="E917" s="105"/>
      <c r="F917" s="106"/>
      <c r="G917" s="106"/>
      <c r="H917" s="17"/>
      <c r="I917" s="17"/>
      <c r="J917" s="102"/>
      <c r="K917" s="102"/>
      <c r="L917" s="101"/>
      <c r="M917" s="101"/>
      <c r="N917" s="106"/>
      <c r="O917" s="106"/>
      <c r="P917" s="102"/>
      <c r="Q917" s="17"/>
      <c r="R917" s="102"/>
      <c r="S917" s="101"/>
      <c r="T917" s="105"/>
      <c r="U917" s="105"/>
      <c r="V917" s="105"/>
      <c r="W917" s="105"/>
      <c r="X917" s="105"/>
      <c r="Y917" s="105"/>
      <c r="Z917" s="105"/>
    </row>
    <row r="918" ht="15.75" customHeight="1">
      <c r="A918" s="105"/>
      <c r="B918" s="105"/>
      <c r="C918" s="105"/>
      <c r="D918" s="105"/>
      <c r="E918" s="105"/>
      <c r="F918" s="106"/>
      <c r="G918" s="106"/>
      <c r="H918" s="17"/>
      <c r="I918" s="17"/>
      <c r="J918" s="102"/>
      <c r="K918" s="102"/>
      <c r="L918" s="101"/>
      <c r="M918" s="101"/>
      <c r="N918" s="106"/>
      <c r="O918" s="106"/>
      <c r="P918" s="102"/>
      <c r="Q918" s="17"/>
      <c r="R918" s="102"/>
      <c r="S918" s="101"/>
      <c r="T918" s="105"/>
      <c r="U918" s="105"/>
      <c r="V918" s="105"/>
      <c r="W918" s="105"/>
      <c r="X918" s="105"/>
      <c r="Y918" s="105"/>
      <c r="Z918" s="105"/>
    </row>
    <row r="919" ht="15.75" customHeight="1">
      <c r="A919" s="105"/>
      <c r="B919" s="105"/>
      <c r="C919" s="105"/>
      <c r="D919" s="105"/>
      <c r="E919" s="105"/>
      <c r="F919" s="106"/>
      <c r="G919" s="106"/>
      <c r="H919" s="17"/>
      <c r="I919" s="17"/>
      <c r="J919" s="102"/>
      <c r="K919" s="102"/>
      <c r="L919" s="101"/>
      <c r="M919" s="101"/>
      <c r="N919" s="106"/>
      <c r="O919" s="106"/>
      <c r="P919" s="102"/>
      <c r="Q919" s="17"/>
      <c r="R919" s="102"/>
      <c r="S919" s="101"/>
      <c r="T919" s="105"/>
      <c r="U919" s="105"/>
      <c r="V919" s="105"/>
      <c r="W919" s="105"/>
      <c r="X919" s="105"/>
      <c r="Y919" s="105"/>
      <c r="Z919" s="105"/>
    </row>
    <row r="920" ht="15.75" customHeight="1">
      <c r="A920" s="105"/>
      <c r="B920" s="105"/>
      <c r="C920" s="105"/>
      <c r="D920" s="105"/>
      <c r="E920" s="105"/>
      <c r="F920" s="106"/>
      <c r="G920" s="106"/>
      <c r="H920" s="17"/>
      <c r="I920" s="17"/>
      <c r="J920" s="102"/>
      <c r="K920" s="102"/>
      <c r="L920" s="101"/>
      <c r="M920" s="101"/>
      <c r="N920" s="106"/>
      <c r="O920" s="106"/>
      <c r="P920" s="102"/>
      <c r="Q920" s="17"/>
      <c r="R920" s="102"/>
      <c r="S920" s="101"/>
      <c r="T920" s="105"/>
      <c r="U920" s="105"/>
      <c r="V920" s="105"/>
      <c r="W920" s="105"/>
      <c r="X920" s="105"/>
      <c r="Y920" s="105"/>
      <c r="Z920" s="105"/>
    </row>
    <row r="921" ht="15.75" customHeight="1">
      <c r="A921" s="105"/>
      <c r="B921" s="105"/>
      <c r="C921" s="105"/>
      <c r="D921" s="105"/>
      <c r="E921" s="105"/>
      <c r="F921" s="106"/>
      <c r="G921" s="106"/>
      <c r="H921" s="17"/>
      <c r="I921" s="17"/>
      <c r="J921" s="102"/>
      <c r="K921" s="102"/>
      <c r="L921" s="101"/>
      <c r="M921" s="101"/>
      <c r="N921" s="106"/>
      <c r="O921" s="106"/>
      <c r="P921" s="102"/>
      <c r="Q921" s="17"/>
      <c r="R921" s="102"/>
      <c r="S921" s="101"/>
      <c r="T921" s="105"/>
      <c r="U921" s="105"/>
      <c r="V921" s="105"/>
      <c r="W921" s="105"/>
      <c r="X921" s="105"/>
      <c r="Y921" s="105"/>
      <c r="Z921" s="105"/>
    </row>
    <row r="922" ht="15.75" customHeight="1">
      <c r="A922" s="105"/>
      <c r="B922" s="105"/>
      <c r="C922" s="105"/>
      <c r="D922" s="105"/>
      <c r="E922" s="105"/>
      <c r="F922" s="106"/>
      <c r="G922" s="106"/>
      <c r="H922" s="17"/>
      <c r="I922" s="17"/>
      <c r="J922" s="102"/>
      <c r="K922" s="102"/>
      <c r="L922" s="101"/>
      <c r="M922" s="101"/>
      <c r="N922" s="106"/>
      <c r="O922" s="106"/>
      <c r="P922" s="102"/>
      <c r="Q922" s="17"/>
      <c r="R922" s="102"/>
      <c r="S922" s="101"/>
      <c r="T922" s="105"/>
      <c r="U922" s="105"/>
      <c r="V922" s="105"/>
      <c r="W922" s="105"/>
      <c r="X922" s="105"/>
      <c r="Y922" s="105"/>
      <c r="Z922" s="105"/>
    </row>
    <row r="923" ht="15.75" customHeight="1">
      <c r="A923" s="105"/>
      <c r="B923" s="105"/>
      <c r="C923" s="105"/>
      <c r="D923" s="105"/>
      <c r="E923" s="105"/>
      <c r="F923" s="106"/>
      <c r="G923" s="106"/>
      <c r="H923" s="17"/>
      <c r="I923" s="17"/>
      <c r="J923" s="102"/>
      <c r="K923" s="102"/>
      <c r="L923" s="101"/>
      <c r="M923" s="101"/>
      <c r="N923" s="106"/>
      <c r="O923" s="106"/>
      <c r="P923" s="102"/>
      <c r="Q923" s="17"/>
      <c r="R923" s="102"/>
      <c r="S923" s="101"/>
      <c r="T923" s="105"/>
      <c r="U923" s="105"/>
      <c r="V923" s="105"/>
      <c r="W923" s="105"/>
      <c r="X923" s="105"/>
      <c r="Y923" s="105"/>
      <c r="Z923" s="105"/>
    </row>
    <row r="924" ht="15.75" customHeight="1">
      <c r="A924" s="105"/>
      <c r="B924" s="105"/>
      <c r="C924" s="105"/>
      <c r="D924" s="105"/>
      <c r="E924" s="105"/>
      <c r="F924" s="106"/>
      <c r="G924" s="106"/>
      <c r="H924" s="17"/>
      <c r="I924" s="17"/>
      <c r="J924" s="102"/>
      <c r="K924" s="102"/>
      <c r="L924" s="101"/>
      <c r="M924" s="101"/>
      <c r="N924" s="106"/>
      <c r="O924" s="106"/>
      <c r="P924" s="102"/>
      <c r="Q924" s="17"/>
      <c r="R924" s="102"/>
      <c r="S924" s="101"/>
      <c r="T924" s="105"/>
      <c r="U924" s="105"/>
      <c r="V924" s="105"/>
      <c r="W924" s="105"/>
      <c r="X924" s="105"/>
      <c r="Y924" s="105"/>
      <c r="Z924" s="105"/>
    </row>
    <row r="925" ht="15.75" customHeight="1">
      <c r="A925" s="105"/>
      <c r="B925" s="105"/>
      <c r="C925" s="105"/>
      <c r="D925" s="105"/>
      <c r="E925" s="105"/>
      <c r="F925" s="106"/>
      <c r="G925" s="106"/>
      <c r="H925" s="17"/>
      <c r="I925" s="17"/>
      <c r="J925" s="102"/>
      <c r="K925" s="102"/>
      <c r="L925" s="101"/>
      <c r="M925" s="101"/>
      <c r="N925" s="106"/>
      <c r="O925" s="106"/>
      <c r="P925" s="102"/>
      <c r="Q925" s="17"/>
      <c r="R925" s="102"/>
      <c r="S925" s="101"/>
      <c r="T925" s="105"/>
      <c r="U925" s="105"/>
      <c r="V925" s="105"/>
      <c r="W925" s="105"/>
      <c r="X925" s="105"/>
      <c r="Y925" s="105"/>
      <c r="Z925" s="105"/>
    </row>
    <row r="926" ht="15.75" customHeight="1">
      <c r="A926" s="105"/>
      <c r="B926" s="105"/>
      <c r="C926" s="105"/>
      <c r="D926" s="105"/>
      <c r="E926" s="105"/>
      <c r="F926" s="106"/>
      <c r="G926" s="106"/>
      <c r="H926" s="17"/>
      <c r="I926" s="17"/>
      <c r="J926" s="102"/>
      <c r="K926" s="102"/>
      <c r="L926" s="101"/>
      <c r="M926" s="101"/>
      <c r="N926" s="106"/>
      <c r="O926" s="106"/>
      <c r="P926" s="102"/>
      <c r="Q926" s="17"/>
      <c r="R926" s="102"/>
      <c r="S926" s="101"/>
      <c r="T926" s="105"/>
      <c r="U926" s="105"/>
      <c r="V926" s="105"/>
      <c r="W926" s="105"/>
      <c r="X926" s="105"/>
      <c r="Y926" s="105"/>
      <c r="Z926" s="105"/>
    </row>
    <row r="927" ht="15.75" customHeight="1">
      <c r="A927" s="105"/>
      <c r="B927" s="105"/>
      <c r="C927" s="105"/>
      <c r="D927" s="105"/>
      <c r="E927" s="105"/>
      <c r="F927" s="106"/>
      <c r="G927" s="106"/>
      <c r="H927" s="17"/>
      <c r="I927" s="17"/>
      <c r="J927" s="102"/>
      <c r="K927" s="102"/>
      <c r="L927" s="101"/>
      <c r="M927" s="101"/>
      <c r="N927" s="106"/>
      <c r="O927" s="106"/>
      <c r="P927" s="102"/>
      <c r="Q927" s="17"/>
      <c r="R927" s="102"/>
      <c r="S927" s="101"/>
      <c r="T927" s="105"/>
      <c r="U927" s="105"/>
      <c r="V927" s="105"/>
      <c r="W927" s="105"/>
      <c r="X927" s="105"/>
      <c r="Y927" s="105"/>
      <c r="Z927" s="105"/>
    </row>
    <row r="928" ht="15.75" customHeight="1">
      <c r="A928" s="105"/>
      <c r="B928" s="105"/>
      <c r="C928" s="105"/>
      <c r="D928" s="105"/>
      <c r="E928" s="105"/>
      <c r="F928" s="106"/>
      <c r="G928" s="106"/>
      <c r="H928" s="17"/>
      <c r="I928" s="17"/>
      <c r="J928" s="102"/>
      <c r="K928" s="102"/>
      <c r="L928" s="101"/>
      <c r="M928" s="101"/>
      <c r="N928" s="106"/>
      <c r="O928" s="106"/>
      <c r="P928" s="102"/>
      <c r="Q928" s="17"/>
      <c r="R928" s="102"/>
      <c r="S928" s="101"/>
      <c r="T928" s="105"/>
      <c r="U928" s="105"/>
      <c r="V928" s="105"/>
      <c r="W928" s="105"/>
      <c r="X928" s="105"/>
      <c r="Y928" s="105"/>
      <c r="Z928" s="105"/>
    </row>
    <row r="929" ht="15.75" customHeight="1">
      <c r="A929" s="105"/>
      <c r="B929" s="105"/>
      <c r="C929" s="105"/>
      <c r="D929" s="105"/>
      <c r="E929" s="105"/>
      <c r="F929" s="106"/>
      <c r="G929" s="106"/>
      <c r="H929" s="17"/>
      <c r="I929" s="17"/>
      <c r="J929" s="102"/>
      <c r="K929" s="102"/>
      <c r="L929" s="101"/>
      <c r="M929" s="101"/>
      <c r="N929" s="106"/>
      <c r="O929" s="106"/>
      <c r="P929" s="102"/>
      <c r="Q929" s="17"/>
      <c r="R929" s="102"/>
      <c r="S929" s="101"/>
      <c r="T929" s="105"/>
      <c r="U929" s="105"/>
      <c r="V929" s="105"/>
      <c r="W929" s="105"/>
      <c r="X929" s="105"/>
      <c r="Y929" s="105"/>
      <c r="Z929" s="105"/>
    </row>
    <row r="930" ht="15.75" customHeight="1">
      <c r="A930" s="105"/>
      <c r="B930" s="105"/>
      <c r="C930" s="105"/>
      <c r="D930" s="105"/>
      <c r="E930" s="105"/>
      <c r="F930" s="106"/>
      <c r="G930" s="106"/>
      <c r="H930" s="17"/>
      <c r="I930" s="17"/>
      <c r="J930" s="102"/>
      <c r="K930" s="102"/>
      <c r="L930" s="101"/>
      <c r="M930" s="101"/>
      <c r="N930" s="106"/>
      <c r="O930" s="106"/>
      <c r="P930" s="102"/>
      <c r="Q930" s="17"/>
      <c r="R930" s="102"/>
      <c r="S930" s="101"/>
      <c r="T930" s="105"/>
      <c r="U930" s="105"/>
      <c r="V930" s="105"/>
      <c r="W930" s="105"/>
      <c r="X930" s="105"/>
      <c r="Y930" s="105"/>
      <c r="Z930" s="105"/>
    </row>
    <row r="931" ht="15.75" customHeight="1">
      <c r="A931" s="105"/>
      <c r="B931" s="105"/>
      <c r="C931" s="105"/>
      <c r="D931" s="105"/>
      <c r="E931" s="105"/>
      <c r="F931" s="106"/>
      <c r="G931" s="106"/>
      <c r="H931" s="17"/>
      <c r="I931" s="17"/>
      <c r="J931" s="102"/>
      <c r="K931" s="102"/>
      <c r="L931" s="101"/>
      <c r="M931" s="101"/>
      <c r="N931" s="106"/>
      <c r="O931" s="106"/>
      <c r="P931" s="102"/>
      <c r="Q931" s="17"/>
      <c r="R931" s="102"/>
      <c r="S931" s="101"/>
      <c r="T931" s="105"/>
      <c r="U931" s="105"/>
      <c r="V931" s="105"/>
      <c r="W931" s="105"/>
      <c r="X931" s="105"/>
      <c r="Y931" s="105"/>
      <c r="Z931" s="105"/>
    </row>
    <row r="932" ht="15.75" customHeight="1">
      <c r="A932" s="105"/>
      <c r="B932" s="105"/>
      <c r="C932" s="105"/>
      <c r="D932" s="105"/>
      <c r="E932" s="105"/>
      <c r="F932" s="106"/>
      <c r="G932" s="106"/>
      <c r="H932" s="17"/>
      <c r="I932" s="17"/>
      <c r="J932" s="102"/>
      <c r="K932" s="102"/>
      <c r="L932" s="101"/>
      <c r="M932" s="101"/>
      <c r="N932" s="106"/>
      <c r="O932" s="106"/>
      <c r="P932" s="102"/>
      <c r="Q932" s="17"/>
      <c r="R932" s="102"/>
      <c r="S932" s="101"/>
      <c r="T932" s="105"/>
      <c r="U932" s="105"/>
      <c r="V932" s="105"/>
      <c r="W932" s="105"/>
      <c r="X932" s="105"/>
      <c r="Y932" s="105"/>
      <c r="Z932" s="105"/>
    </row>
    <row r="933" ht="15.75" customHeight="1">
      <c r="A933" s="105"/>
      <c r="B933" s="105"/>
      <c r="C933" s="105"/>
      <c r="D933" s="105"/>
      <c r="E933" s="105"/>
      <c r="F933" s="106"/>
      <c r="G933" s="106"/>
      <c r="H933" s="17"/>
      <c r="I933" s="17"/>
      <c r="J933" s="102"/>
      <c r="K933" s="102"/>
      <c r="L933" s="101"/>
      <c r="M933" s="101"/>
      <c r="N933" s="106"/>
      <c r="O933" s="106"/>
      <c r="P933" s="102"/>
      <c r="Q933" s="17"/>
      <c r="R933" s="102"/>
      <c r="S933" s="101"/>
      <c r="T933" s="105"/>
      <c r="U933" s="105"/>
      <c r="V933" s="105"/>
      <c r="W933" s="105"/>
      <c r="X933" s="105"/>
      <c r="Y933" s="105"/>
      <c r="Z933" s="105"/>
    </row>
    <row r="934" ht="15.75" customHeight="1">
      <c r="A934" s="105"/>
      <c r="B934" s="105"/>
      <c r="C934" s="105"/>
      <c r="D934" s="105"/>
      <c r="E934" s="105"/>
      <c r="F934" s="106"/>
      <c r="G934" s="106"/>
      <c r="H934" s="17"/>
      <c r="I934" s="17"/>
      <c r="J934" s="102"/>
      <c r="K934" s="102"/>
      <c r="L934" s="101"/>
      <c r="M934" s="101"/>
      <c r="N934" s="106"/>
      <c r="O934" s="106"/>
      <c r="P934" s="102"/>
      <c r="Q934" s="17"/>
      <c r="R934" s="102"/>
      <c r="S934" s="101"/>
      <c r="T934" s="105"/>
      <c r="U934" s="105"/>
      <c r="V934" s="105"/>
      <c r="W934" s="105"/>
      <c r="X934" s="105"/>
      <c r="Y934" s="105"/>
      <c r="Z934" s="105"/>
    </row>
    <row r="935" ht="15.75" customHeight="1">
      <c r="A935" s="105"/>
      <c r="B935" s="105"/>
      <c r="C935" s="105"/>
      <c r="D935" s="105"/>
      <c r="E935" s="105"/>
      <c r="F935" s="106"/>
      <c r="G935" s="106"/>
      <c r="H935" s="17"/>
      <c r="I935" s="17"/>
      <c r="J935" s="102"/>
      <c r="K935" s="102"/>
      <c r="L935" s="101"/>
      <c r="M935" s="101"/>
      <c r="N935" s="106"/>
      <c r="O935" s="106"/>
      <c r="P935" s="102"/>
      <c r="Q935" s="17"/>
      <c r="R935" s="102"/>
      <c r="S935" s="101"/>
      <c r="T935" s="105"/>
      <c r="U935" s="105"/>
      <c r="V935" s="105"/>
      <c r="W935" s="105"/>
      <c r="X935" s="105"/>
      <c r="Y935" s="105"/>
      <c r="Z935" s="105"/>
    </row>
    <row r="936" ht="15.75" customHeight="1">
      <c r="A936" s="105"/>
      <c r="B936" s="105"/>
      <c r="C936" s="105"/>
      <c r="D936" s="105"/>
      <c r="E936" s="105"/>
      <c r="F936" s="106"/>
      <c r="G936" s="106"/>
      <c r="H936" s="17"/>
      <c r="I936" s="17"/>
      <c r="J936" s="102"/>
      <c r="K936" s="102"/>
      <c r="L936" s="101"/>
      <c r="M936" s="101"/>
      <c r="N936" s="106"/>
      <c r="O936" s="106"/>
      <c r="P936" s="102"/>
      <c r="Q936" s="17"/>
      <c r="R936" s="102"/>
      <c r="S936" s="101"/>
      <c r="T936" s="105"/>
      <c r="U936" s="105"/>
      <c r="V936" s="105"/>
      <c r="W936" s="105"/>
      <c r="X936" s="105"/>
      <c r="Y936" s="105"/>
      <c r="Z936" s="105"/>
    </row>
    <row r="937" ht="15.75" customHeight="1">
      <c r="A937" s="105"/>
      <c r="B937" s="105"/>
      <c r="C937" s="105"/>
      <c r="D937" s="105"/>
      <c r="E937" s="105"/>
      <c r="F937" s="106"/>
      <c r="G937" s="106"/>
      <c r="H937" s="17"/>
      <c r="I937" s="17"/>
      <c r="J937" s="102"/>
      <c r="K937" s="102"/>
      <c r="L937" s="101"/>
      <c r="M937" s="101"/>
      <c r="N937" s="106"/>
      <c r="O937" s="106"/>
      <c r="P937" s="102"/>
      <c r="Q937" s="17"/>
      <c r="R937" s="102"/>
      <c r="S937" s="101"/>
      <c r="T937" s="105"/>
      <c r="U937" s="105"/>
      <c r="V937" s="105"/>
      <c r="W937" s="105"/>
      <c r="X937" s="105"/>
      <c r="Y937" s="105"/>
      <c r="Z937" s="105"/>
    </row>
    <row r="938" ht="15.75" customHeight="1">
      <c r="A938" s="105"/>
      <c r="B938" s="105"/>
      <c r="C938" s="105"/>
      <c r="D938" s="105"/>
      <c r="E938" s="105"/>
      <c r="F938" s="106"/>
      <c r="G938" s="106"/>
      <c r="H938" s="17"/>
      <c r="I938" s="17"/>
      <c r="J938" s="102"/>
      <c r="K938" s="102"/>
      <c r="L938" s="101"/>
      <c r="M938" s="101"/>
      <c r="N938" s="106"/>
      <c r="O938" s="106"/>
      <c r="P938" s="102"/>
      <c r="Q938" s="17"/>
      <c r="R938" s="102"/>
      <c r="S938" s="101"/>
      <c r="T938" s="105"/>
      <c r="U938" s="105"/>
      <c r="V938" s="105"/>
      <c r="W938" s="105"/>
      <c r="X938" s="105"/>
      <c r="Y938" s="105"/>
      <c r="Z938" s="105"/>
    </row>
    <row r="939" ht="15.75" customHeight="1">
      <c r="A939" s="105"/>
      <c r="B939" s="105"/>
      <c r="C939" s="105"/>
      <c r="D939" s="105"/>
      <c r="E939" s="105"/>
      <c r="F939" s="106"/>
      <c r="G939" s="106"/>
      <c r="H939" s="17"/>
      <c r="I939" s="17"/>
      <c r="J939" s="102"/>
      <c r="K939" s="102"/>
      <c r="L939" s="101"/>
      <c r="M939" s="101"/>
      <c r="N939" s="106"/>
      <c r="O939" s="106"/>
      <c r="P939" s="102"/>
      <c r="Q939" s="17"/>
      <c r="R939" s="102"/>
      <c r="S939" s="101"/>
      <c r="T939" s="105"/>
      <c r="U939" s="105"/>
      <c r="V939" s="105"/>
      <c r="W939" s="105"/>
      <c r="X939" s="105"/>
      <c r="Y939" s="105"/>
      <c r="Z939" s="105"/>
    </row>
    <row r="940" ht="15.75" customHeight="1">
      <c r="A940" s="105"/>
      <c r="B940" s="105"/>
      <c r="C940" s="105"/>
      <c r="D940" s="105"/>
      <c r="E940" s="105"/>
      <c r="F940" s="106"/>
      <c r="G940" s="106"/>
      <c r="H940" s="17"/>
      <c r="I940" s="17"/>
      <c r="J940" s="102"/>
      <c r="K940" s="102"/>
      <c r="L940" s="101"/>
      <c r="M940" s="101"/>
      <c r="N940" s="106"/>
      <c r="O940" s="106"/>
      <c r="P940" s="102"/>
      <c r="Q940" s="17"/>
      <c r="R940" s="102"/>
      <c r="S940" s="101"/>
      <c r="T940" s="105"/>
      <c r="U940" s="105"/>
      <c r="V940" s="105"/>
      <c r="W940" s="105"/>
      <c r="X940" s="105"/>
      <c r="Y940" s="105"/>
      <c r="Z940" s="105"/>
    </row>
    <row r="941" ht="15.75" customHeight="1">
      <c r="A941" s="105"/>
      <c r="B941" s="105"/>
      <c r="C941" s="105"/>
      <c r="D941" s="105"/>
      <c r="E941" s="105"/>
      <c r="F941" s="106"/>
      <c r="G941" s="106"/>
      <c r="H941" s="17"/>
      <c r="I941" s="17"/>
      <c r="J941" s="102"/>
      <c r="K941" s="102"/>
      <c r="L941" s="101"/>
      <c r="M941" s="101"/>
      <c r="N941" s="106"/>
      <c r="O941" s="106"/>
      <c r="P941" s="102"/>
      <c r="Q941" s="17"/>
      <c r="R941" s="102"/>
      <c r="S941" s="101"/>
      <c r="T941" s="105"/>
      <c r="U941" s="105"/>
      <c r="V941" s="105"/>
      <c r="W941" s="105"/>
      <c r="X941" s="105"/>
      <c r="Y941" s="105"/>
      <c r="Z941" s="105"/>
    </row>
    <row r="942" ht="15.75" customHeight="1">
      <c r="A942" s="105"/>
      <c r="B942" s="105"/>
      <c r="C942" s="105"/>
      <c r="D942" s="105"/>
      <c r="E942" s="105"/>
      <c r="F942" s="106"/>
      <c r="G942" s="106"/>
      <c r="H942" s="17"/>
      <c r="I942" s="17"/>
      <c r="J942" s="102"/>
      <c r="K942" s="102"/>
      <c r="L942" s="101"/>
      <c r="M942" s="101"/>
      <c r="N942" s="106"/>
      <c r="O942" s="106"/>
      <c r="P942" s="102"/>
      <c r="Q942" s="17"/>
      <c r="R942" s="102"/>
      <c r="S942" s="101"/>
      <c r="T942" s="105"/>
      <c r="U942" s="105"/>
      <c r="V942" s="105"/>
      <c r="W942" s="105"/>
      <c r="X942" s="105"/>
      <c r="Y942" s="105"/>
      <c r="Z942" s="105"/>
    </row>
    <row r="943" ht="15.75" customHeight="1">
      <c r="A943" s="105"/>
      <c r="B943" s="105"/>
      <c r="C943" s="105"/>
      <c r="D943" s="105"/>
      <c r="E943" s="105"/>
      <c r="F943" s="106"/>
      <c r="G943" s="106"/>
      <c r="H943" s="17"/>
      <c r="I943" s="17"/>
      <c r="J943" s="102"/>
      <c r="K943" s="102"/>
      <c r="L943" s="101"/>
      <c r="M943" s="101"/>
      <c r="N943" s="106"/>
      <c r="O943" s="106"/>
      <c r="P943" s="102"/>
      <c r="Q943" s="17"/>
      <c r="R943" s="102"/>
      <c r="S943" s="101"/>
      <c r="T943" s="105"/>
      <c r="U943" s="105"/>
      <c r="V943" s="105"/>
      <c r="W943" s="105"/>
      <c r="X943" s="105"/>
      <c r="Y943" s="105"/>
      <c r="Z943" s="105"/>
    </row>
    <row r="944" ht="15.75" customHeight="1">
      <c r="A944" s="105"/>
      <c r="B944" s="105"/>
      <c r="C944" s="105"/>
      <c r="D944" s="105"/>
      <c r="E944" s="105"/>
      <c r="F944" s="106"/>
      <c r="G944" s="106"/>
      <c r="H944" s="17"/>
      <c r="I944" s="17"/>
      <c r="J944" s="102"/>
      <c r="K944" s="102"/>
      <c r="L944" s="101"/>
      <c r="M944" s="101"/>
      <c r="N944" s="106"/>
      <c r="O944" s="106"/>
      <c r="P944" s="102"/>
      <c r="Q944" s="17"/>
      <c r="R944" s="102"/>
      <c r="S944" s="101"/>
      <c r="T944" s="105"/>
      <c r="U944" s="105"/>
      <c r="V944" s="105"/>
      <c r="W944" s="105"/>
      <c r="X944" s="105"/>
      <c r="Y944" s="105"/>
      <c r="Z944" s="105"/>
    </row>
    <row r="945" ht="15.75" customHeight="1">
      <c r="A945" s="105"/>
      <c r="B945" s="105"/>
      <c r="C945" s="105"/>
      <c r="D945" s="105"/>
      <c r="E945" s="105"/>
      <c r="F945" s="106"/>
      <c r="G945" s="106"/>
      <c r="H945" s="17"/>
      <c r="I945" s="17"/>
      <c r="J945" s="102"/>
      <c r="K945" s="102"/>
      <c r="L945" s="101"/>
      <c r="M945" s="101"/>
      <c r="N945" s="106"/>
      <c r="O945" s="106"/>
      <c r="P945" s="102"/>
      <c r="Q945" s="17"/>
      <c r="R945" s="102"/>
      <c r="S945" s="101"/>
      <c r="T945" s="105"/>
      <c r="U945" s="105"/>
      <c r="V945" s="105"/>
      <c r="W945" s="105"/>
      <c r="X945" s="105"/>
      <c r="Y945" s="105"/>
      <c r="Z945" s="105"/>
    </row>
    <row r="946" ht="15.75" customHeight="1">
      <c r="A946" s="105"/>
      <c r="B946" s="105"/>
      <c r="C946" s="105"/>
      <c r="D946" s="105"/>
      <c r="E946" s="105"/>
      <c r="F946" s="106"/>
      <c r="G946" s="106"/>
      <c r="H946" s="17"/>
      <c r="I946" s="17"/>
      <c r="J946" s="102"/>
      <c r="K946" s="102"/>
      <c r="L946" s="101"/>
      <c r="M946" s="101"/>
      <c r="N946" s="106"/>
      <c r="O946" s="106"/>
      <c r="P946" s="102"/>
      <c r="Q946" s="17"/>
      <c r="R946" s="102"/>
      <c r="S946" s="101"/>
      <c r="T946" s="105"/>
      <c r="U946" s="105"/>
      <c r="V946" s="105"/>
      <c r="W946" s="105"/>
      <c r="X946" s="105"/>
      <c r="Y946" s="105"/>
      <c r="Z946" s="105"/>
    </row>
    <row r="947" ht="15.75" customHeight="1">
      <c r="A947" s="105"/>
      <c r="B947" s="105"/>
      <c r="C947" s="105"/>
      <c r="D947" s="105"/>
      <c r="E947" s="105"/>
      <c r="F947" s="106"/>
      <c r="G947" s="106"/>
      <c r="H947" s="17"/>
      <c r="I947" s="17"/>
      <c r="J947" s="102"/>
      <c r="K947" s="102"/>
      <c r="L947" s="101"/>
      <c r="M947" s="101"/>
      <c r="N947" s="106"/>
      <c r="O947" s="106"/>
      <c r="P947" s="102"/>
      <c r="Q947" s="17"/>
      <c r="R947" s="102"/>
      <c r="S947" s="101"/>
      <c r="T947" s="105"/>
      <c r="U947" s="105"/>
      <c r="V947" s="105"/>
      <c r="W947" s="105"/>
      <c r="X947" s="105"/>
      <c r="Y947" s="105"/>
      <c r="Z947" s="105"/>
    </row>
    <row r="948" ht="15.75" customHeight="1">
      <c r="A948" s="105"/>
      <c r="B948" s="105"/>
      <c r="C948" s="105"/>
      <c r="D948" s="105"/>
      <c r="E948" s="105"/>
      <c r="F948" s="106"/>
      <c r="G948" s="106"/>
      <c r="H948" s="17"/>
      <c r="I948" s="17"/>
      <c r="J948" s="102"/>
      <c r="K948" s="102"/>
      <c r="L948" s="101"/>
      <c r="M948" s="101"/>
      <c r="N948" s="106"/>
      <c r="O948" s="106"/>
      <c r="P948" s="102"/>
      <c r="Q948" s="17"/>
      <c r="R948" s="102"/>
      <c r="S948" s="101"/>
      <c r="T948" s="105"/>
      <c r="U948" s="105"/>
      <c r="V948" s="105"/>
      <c r="W948" s="105"/>
      <c r="X948" s="105"/>
      <c r="Y948" s="105"/>
      <c r="Z948" s="105"/>
    </row>
    <row r="949" ht="15.75" customHeight="1">
      <c r="A949" s="105"/>
      <c r="B949" s="105"/>
      <c r="C949" s="105"/>
      <c r="D949" s="105"/>
      <c r="E949" s="105"/>
      <c r="F949" s="106"/>
      <c r="G949" s="106"/>
      <c r="H949" s="17"/>
      <c r="I949" s="17"/>
      <c r="J949" s="102"/>
      <c r="K949" s="102"/>
      <c r="L949" s="101"/>
      <c r="M949" s="101"/>
      <c r="N949" s="106"/>
      <c r="O949" s="106"/>
      <c r="P949" s="102"/>
      <c r="Q949" s="17"/>
      <c r="R949" s="102"/>
      <c r="S949" s="101"/>
      <c r="T949" s="105"/>
      <c r="U949" s="105"/>
      <c r="V949" s="105"/>
      <c r="W949" s="105"/>
      <c r="X949" s="105"/>
      <c r="Y949" s="105"/>
      <c r="Z949" s="105"/>
    </row>
    <row r="950" ht="15.75" customHeight="1">
      <c r="A950" s="105"/>
      <c r="B950" s="105"/>
      <c r="C950" s="105"/>
      <c r="D950" s="105"/>
      <c r="E950" s="105"/>
      <c r="F950" s="106"/>
      <c r="G950" s="106"/>
      <c r="H950" s="17"/>
      <c r="I950" s="17"/>
      <c r="J950" s="102"/>
      <c r="K950" s="102"/>
      <c r="L950" s="101"/>
      <c r="M950" s="101"/>
      <c r="N950" s="106"/>
      <c r="O950" s="106"/>
      <c r="P950" s="102"/>
      <c r="Q950" s="17"/>
      <c r="R950" s="102"/>
      <c r="S950" s="101"/>
      <c r="T950" s="105"/>
      <c r="U950" s="105"/>
      <c r="V950" s="105"/>
      <c r="W950" s="105"/>
      <c r="X950" s="105"/>
      <c r="Y950" s="105"/>
      <c r="Z950" s="105"/>
    </row>
    <row r="951" ht="15.75" customHeight="1">
      <c r="A951" s="105"/>
      <c r="B951" s="105"/>
      <c r="C951" s="105"/>
      <c r="D951" s="105"/>
      <c r="E951" s="105"/>
      <c r="F951" s="106"/>
      <c r="G951" s="106"/>
      <c r="H951" s="17"/>
      <c r="I951" s="17"/>
      <c r="J951" s="102"/>
      <c r="K951" s="102"/>
      <c r="L951" s="101"/>
      <c r="M951" s="101"/>
      <c r="N951" s="106"/>
      <c r="O951" s="106"/>
      <c r="P951" s="102"/>
      <c r="Q951" s="17"/>
      <c r="R951" s="102"/>
      <c r="S951" s="101"/>
      <c r="T951" s="105"/>
      <c r="U951" s="105"/>
      <c r="V951" s="105"/>
      <c r="W951" s="105"/>
      <c r="X951" s="105"/>
      <c r="Y951" s="105"/>
      <c r="Z951" s="105"/>
    </row>
    <row r="952" ht="15.75" customHeight="1">
      <c r="A952" s="105"/>
      <c r="B952" s="105"/>
      <c r="C952" s="105"/>
      <c r="D952" s="105"/>
      <c r="E952" s="105"/>
      <c r="F952" s="106"/>
      <c r="G952" s="106"/>
      <c r="H952" s="17"/>
      <c r="I952" s="17"/>
      <c r="J952" s="102"/>
      <c r="K952" s="102"/>
      <c r="L952" s="101"/>
      <c r="M952" s="101"/>
      <c r="N952" s="106"/>
      <c r="O952" s="106"/>
      <c r="P952" s="102"/>
      <c r="Q952" s="17"/>
      <c r="R952" s="102"/>
      <c r="S952" s="101"/>
      <c r="T952" s="105"/>
      <c r="U952" s="105"/>
      <c r="V952" s="105"/>
      <c r="W952" s="105"/>
      <c r="X952" s="105"/>
      <c r="Y952" s="105"/>
      <c r="Z952" s="105"/>
    </row>
    <row r="953" ht="15.75" customHeight="1">
      <c r="A953" s="105"/>
      <c r="B953" s="105"/>
      <c r="C953" s="105"/>
      <c r="D953" s="105"/>
      <c r="E953" s="105"/>
      <c r="F953" s="106"/>
      <c r="G953" s="106"/>
      <c r="H953" s="17"/>
      <c r="I953" s="17"/>
      <c r="J953" s="102"/>
      <c r="K953" s="102"/>
      <c r="L953" s="101"/>
      <c r="M953" s="101"/>
      <c r="N953" s="106"/>
      <c r="O953" s="106"/>
      <c r="P953" s="102"/>
      <c r="Q953" s="17"/>
      <c r="R953" s="102"/>
      <c r="S953" s="101"/>
      <c r="T953" s="105"/>
      <c r="U953" s="105"/>
      <c r="V953" s="105"/>
      <c r="W953" s="105"/>
      <c r="X953" s="105"/>
      <c r="Y953" s="105"/>
      <c r="Z953" s="105"/>
    </row>
    <row r="954" ht="15.75" customHeight="1">
      <c r="A954" s="105"/>
      <c r="B954" s="105"/>
      <c r="C954" s="105"/>
      <c r="D954" s="105"/>
      <c r="E954" s="105"/>
      <c r="F954" s="106"/>
      <c r="G954" s="106"/>
      <c r="H954" s="17"/>
      <c r="I954" s="17"/>
      <c r="J954" s="102"/>
      <c r="K954" s="102"/>
      <c r="L954" s="101"/>
      <c r="M954" s="101"/>
      <c r="N954" s="106"/>
      <c r="O954" s="106"/>
      <c r="P954" s="102"/>
      <c r="Q954" s="17"/>
      <c r="R954" s="102"/>
      <c r="S954" s="101"/>
      <c r="T954" s="105"/>
      <c r="U954" s="105"/>
      <c r="V954" s="105"/>
      <c r="W954" s="105"/>
      <c r="X954" s="105"/>
      <c r="Y954" s="105"/>
      <c r="Z954" s="105"/>
    </row>
    <row r="955" ht="15.75" customHeight="1">
      <c r="A955" s="105"/>
      <c r="B955" s="105"/>
      <c r="C955" s="105"/>
      <c r="D955" s="105"/>
      <c r="E955" s="105"/>
      <c r="F955" s="106"/>
      <c r="G955" s="106"/>
      <c r="H955" s="17"/>
      <c r="I955" s="17"/>
      <c r="J955" s="102"/>
      <c r="K955" s="102"/>
      <c r="L955" s="101"/>
      <c r="M955" s="101"/>
      <c r="N955" s="106"/>
      <c r="O955" s="106"/>
      <c r="P955" s="102"/>
      <c r="Q955" s="17"/>
      <c r="R955" s="102"/>
      <c r="S955" s="101"/>
      <c r="T955" s="105"/>
      <c r="U955" s="105"/>
      <c r="V955" s="105"/>
      <c r="W955" s="105"/>
      <c r="X955" s="105"/>
      <c r="Y955" s="105"/>
      <c r="Z955" s="105"/>
    </row>
    <row r="956" ht="15.75" customHeight="1">
      <c r="A956" s="105"/>
      <c r="B956" s="105"/>
      <c r="C956" s="105"/>
      <c r="D956" s="105"/>
      <c r="E956" s="105"/>
      <c r="F956" s="106"/>
      <c r="G956" s="106"/>
      <c r="H956" s="17"/>
      <c r="I956" s="17"/>
      <c r="J956" s="102"/>
      <c r="K956" s="102"/>
      <c r="L956" s="101"/>
      <c r="M956" s="101"/>
      <c r="N956" s="106"/>
      <c r="O956" s="106"/>
      <c r="P956" s="102"/>
      <c r="Q956" s="17"/>
      <c r="R956" s="102"/>
      <c r="S956" s="101"/>
      <c r="T956" s="105"/>
      <c r="U956" s="105"/>
      <c r="V956" s="105"/>
      <c r="W956" s="105"/>
      <c r="X956" s="105"/>
      <c r="Y956" s="105"/>
      <c r="Z956" s="105"/>
    </row>
    <row r="957" ht="15.75" customHeight="1">
      <c r="A957" s="105"/>
      <c r="B957" s="105"/>
      <c r="C957" s="105"/>
      <c r="D957" s="105"/>
      <c r="E957" s="105"/>
      <c r="F957" s="106"/>
      <c r="G957" s="106"/>
      <c r="H957" s="17"/>
      <c r="I957" s="17"/>
      <c r="J957" s="102"/>
      <c r="K957" s="102"/>
      <c r="L957" s="101"/>
      <c r="M957" s="101"/>
      <c r="N957" s="106"/>
      <c r="O957" s="106"/>
      <c r="P957" s="102"/>
      <c r="Q957" s="17"/>
      <c r="R957" s="102"/>
      <c r="S957" s="101"/>
      <c r="T957" s="105"/>
      <c r="U957" s="105"/>
      <c r="V957" s="105"/>
      <c r="W957" s="105"/>
      <c r="X957" s="105"/>
      <c r="Y957" s="105"/>
      <c r="Z957" s="105"/>
    </row>
    <row r="958" ht="15.75" customHeight="1">
      <c r="A958" s="105"/>
      <c r="B958" s="105"/>
      <c r="C958" s="105"/>
      <c r="D958" s="105"/>
      <c r="E958" s="105"/>
      <c r="F958" s="106"/>
      <c r="G958" s="106"/>
      <c r="H958" s="17"/>
      <c r="I958" s="17"/>
      <c r="J958" s="102"/>
      <c r="K958" s="102"/>
      <c r="L958" s="101"/>
      <c r="M958" s="101"/>
      <c r="N958" s="106"/>
      <c r="O958" s="106"/>
      <c r="P958" s="102"/>
      <c r="Q958" s="17"/>
      <c r="R958" s="102"/>
      <c r="S958" s="101"/>
      <c r="T958" s="105"/>
      <c r="U958" s="105"/>
      <c r="V958" s="105"/>
      <c r="W958" s="105"/>
      <c r="X958" s="105"/>
      <c r="Y958" s="105"/>
      <c r="Z958" s="105"/>
    </row>
    <row r="959" ht="15.75" customHeight="1">
      <c r="A959" s="105"/>
      <c r="B959" s="105"/>
      <c r="C959" s="105"/>
      <c r="D959" s="105"/>
      <c r="E959" s="105"/>
      <c r="F959" s="106"/>
      <c r="G959" s="106"/>
      <c r="H959" s="17"/>
      <c r="I959" s="17"/>
      <c r="J959" s="102"/>
      <c r="K959" s="102"/>
      <c r="L959" s="101"/>
      <c r="M959" s="101"/>
      <c r="N959" s="106"/>
      <c r="O959" s="106"/>
      <c r="P959" s="102"/>
      <c r="Q959" s="17"/>
      <c r="R959" s="102"/>
      <c r="S959" s="101"/>
      <c r="T959" s="105"/>
      <c r="U959" s="105"/>
      <c r="V959" s="105"/>
      <c r="W959" s="105"/>
      <c r="X959" s="105"/>
      <c r="Y959" s="105"/>
      <c r="Z959" s="105"/>
    </row>
    <row r="960" ht="15.75" customHeight="1">
      <c r="A960" s="105"/>
      <c r="B960" s="105"/>
      <c r="C960" s="105"/>
      <c r="D960" s="105"/>
      <c r="E960" s="105"/>
      <c r="F960" s="106"/>
      <c r="G960" s="106"/>
      <c r="H960" s="17"/>
      <c r="I960" s="17"/>
      <c r="J960" s="102"/>
      <c r="K960" s="102"/>
      <c r="L960" s="101"/>
      <c r="M960" s="101"/>
      <c r="N960" s="106"/>
      <c r="O960" s="106"/>
      <c r="P960" s="102"/>
      <c r="Q960" s="17"/>
      <c r="R960" s="102"/>
      <c r="S960" s="101"/>
      <c r="T960" s="105"/>
      <c r="U960" s="105"/>
      <c r="V960" s="105"/>
      <c r="W960" s="105"/>
      <c r="X960" s="105"/>
      <c r="Y960" s="105"/>
      <c r="Z960" s="105"/>
    </row>
    <row r="961" ht="15.75" customHeight="1">
      <c r="A961" s="105"/>
      <c r="B961" s="105"/>
      <c r="C961" s="105"/>
      <c r="D961" s="105"/>
      <c r="E961" s="105"/>
      <c r="F961" s="106"/>
      <c r="G961" s="106"/>
      <c r="H961" s="17"/>
      <c r="I961" s="17"/>
      <c r="J961" s="102"/>
      <c r="K961" s="102"/>
      <c r="L961" s="101"/>
      <c r="M961" s="101"/>
      <c r="N961" s="106"/>
      <c r="O961" s="106"/>
      <c r="P961" s="102"/>
      <c r="Q961" s="17"/>
      <c r="R961" s="102"/>
      <c r="S961" s="101"/>
      <c r="T961" s="105"/>
      <c r="U961" s="105"/>
      <c r="V961" s="105"/>
      <c r="W961" s="105"/>
      <c r="X961" s="105"/>
      <c r="Y961" s="105"/>
      <c r="Z961" s="105"/>
    </row>
    <row r="962" ht="15.75" customHeight="1">
      <c r="A962" s="105"/>
      <c r="B962" s="105"/>
      <c r="C962" s="105"/>
      <c r="D962" s="105"/>
      <c r="E962" s="105"/>
      <c r="F962" s="106"/>
      <c r="G962" s="106"/>
      <c r="H962" s="17"/>
      <c r="I962" s="17"/>
      <c r="J962" s="102"/>
      <c r="K962" s="102"/>
      <c r="L962" s="101"/>
      <c r="M962" s="101"/>
      <c r="N962" s="106"/>
      <c r="O962" s="106"/>
      <c r="P962" s="102"/>
      <c r="Q962" s="17"/>
      <c r="R962" s="102"/>
      <c r="S962" s="101"/>
      <c r="T962" s="105"/>
      <c r="U962" s="105"/>
      <c r="V962" s="105"/>
      <c r="W962" s="105"/>
      <c r="X962" s="105"/>
      <c r="Y962" s="105"/>
      <c r="Z962" s="105"/>
    </row>
    <row r="963" ht="15.75" customHeight="1">
      <c r="A963" s="105"/>
      <c r="B963" s="105"/>
      <c r="C963" s="105"/>
      <c r="D963" s="105"/>
      <c r="E963" s="105"/>
      <c r="F963" s="106"/>
      <c r="G963" s="106"/>
      <c r="H963" s="17"/>
      <c r="I963" s="17"/>
      <c r="J963" s="102"/>
      <c r="K963" s="102"/>
      <c r="L963" s="101"/>
      <c r="M963" s="101"/>
      <c r="N963" s="106"/>
      <c r="O963" s="106"/>
      <c r="P963" s="102"/>
      <c r="Q963" s="17"/>
      <c r="R963" s="102"/>
      <c r="S963" s="101"/>
      <c r="T963" s="105"/>
      <c r="U963" s="105"/>
      <c r="V963" s="105"/>
      <c r="W963" s="105"/>
      <c r="X963" s="105"/>
      <c r="Y963" s="105"/>
      <c r="Z963" s="105"/>
    </row>
    <row r="964" ht="15.75" customHeight="1">
      <c r="A964" s="105"/>
      <c r="B964" s="105"/>
      <c r="C964" s="105"/>
      <c r="D964" s="105"/>
      <c r="E964" s="105"/>
      <c r="F964" s="106"/>
      <c r="G964" s="106"/>
      <c r="H964" s="17"/>
      <c r="I964" s="17"/>
      <c r="J964" s="102"/>
      <c r="K964" s="102"/>
      <c r="L964" s="101"/>
      <c r="M964" s="101"/>
      <c r="N964" s="106"/>
      <c r="O964" s="106"/>
      <c r="P964" s="102"/>
      <c r="Q964" s="17"/>
      <c r="R964" s="102"/>
      <c r="S964" s="101"/>
      <c r="T964" s="105"/>
      <c r="U964" s="105"/>
      <c r="V964" s="105"/>
      <c r="W964" s="105"/>
      <c r="X964" s="105"/>
      <c r="Y964" s="105"/>
      <c r="Z964" s="105"/>
    </row>
    <row r="965" ht="15.75" customHeight="1">
      <c r="A965" s="105"/>
      <c r="B965" s="105"/>
      <c r="C965" s="105"/>
      <c r="D965" s="105"/>
      <c r="E965" s="105"/>
      <c r="F965" s="106"/>
      <c r="G965" s="106"/>
      <c r="H965" s="17"/>
      <c r="I965" s="17"/>
      <c r="J965" s="102"/>
      <c r="K965" s="102"/>
      <c r="L965" s="101"/>
      <c r="M965" s="101"/>
      <c r="N965" s="106"/>
      <c r="O965" s="106"/>
      <c r="P965" s="102"/>
      <c r="Q965" s="17"/>
      <c r="R965" s="102"/>
      <c r="S965" s="101"/>
      <c r="T965" s="105"/>
      <c r="U965" s="105"/>
      <c r="V965" s="105"/>
      <c r="W965" s="105"/>
      <c r="X965" s="105"/>
      <c r="Y965" s="105"/>
      <c r="Z965" s="105"/>
    </row>
    <row r="966" ht="15.75" customHeight="1">
      <c r="A966" s="105"/>
      <c r="B966" s="105"/>
      <c r="C966" s="105"/>
      <c r="D966" s="105"/>
      <c r="E966" s="105"/>
      <c r="F966" s="106"/>
      <c r="G966" s="106"/>
      <c r="H966" s="17"/>
      <c r="I966" s="17"/>
      <c r="J966" s="102"/>
      <c r="K966" s="102"/>
      <c r="L966" s="101"/>
      <c r="M966" s="101"/>
      <c r="N966" s="106"/>
      <c r="O966" s="106"/>
      <c r="P966" s="102"/>
      <c r="Q966" s="17"/>
      <c r="R966" s="102"/>
      <c r="S966" s="101"/>
      <c r="T966" s="105"/>
      <c r="U966" s="105"/>
      <c r="V966" s="105"/>
      <c r="W966" s="105"/>
      <c r="X966" s="105"/>
      <c r="Y966" s="105"/>
      <c r="Z966" s="105"/>
    </row>
    <row r="967" ht="15.75" customHeight="1">
      <c r="A967" s="105"/>
      <c r="B967" s="105"/>
      <c r="C967" s="105"/>
      <c r="D967" s="105"/>
      <c r="E967" s="105"/>
      <c r="F967" s="106"/>
      <c r="G967" s="106"/>
      <c r="H967" s="17"/>
      <c r="I967" s="17"/>
      <c r="J967" s="102"/>
      <c r="K967" s="102"/>
      <c r="L967" s="101"/>
      <c r="M967" s="101"/>
      <c r="N967" s="106"/>
      <c r="O967" s="106"/>
      <c r="P967" s="102"/>
      <c r="Q967" s="17"/>
      <c r="R967" s="102"/>
      <c r="S967" s="101"/>
      <c r="T967" s="105"/>
      <c r="U967" s="105"/>
      <c r="V967" s="105"/>
      <c r="W967" s="105"/>
      <c r="X967" s="105"/>
      <c r="Y967" s="105"/>
      <c r="Z967" s="105"/>
    </row>
    <row r="968" ht="15.75" customHeight="1">
      <c r="A968" s="105"/>
      <c r="B968" s="105"/>
      <c r="C968" s="105"/>
      <c r="D968" s="105"/>
      <c r="E968" s="105"/>
      <c r="F968" s="106"/>
      <c r="G968" s="106"/>
      <c r="H968" s="17"/>
      <c r="I968" s="17"/>
      <c r="J968" s="102"/>
      <c r="K968" s="102"/>
      <c r="L968" s="101"/>
      <c r="M968" s="101"/>
      <c r="N968" s="106"/>
      <c r="O968" s="106"/>
      <c r="P968" s="102"/>
      <c r="Q968" s="17"/>
      <c r="R968" s="102"/>
      <c r="S968" s="101"/>
      <c r="T968" s="105"/>
      <c r="U968" s="105"/>
      <c r="V968" s="105"/>
      <c r="W968" s="105"/>
      <c r="X968" s="105"/>
      <c r="Y968" s="105"/>
      <c r="Z968" s="105"/>
    </row>
    <row r="969" ht="15.75" customHeight="1">
      <c r="A969" s="105"/>
      <c r="B969" s="105"/>
      <c r="C969" s="105"/>
      <c r="D969" s="105"/>
      <c r="E969" s="105"/>
      <c r="F969" s="106"/>
      <c r="G969" s="106"/>
      <c r="H969" s="17"/>
      <c r="I969" s="17"/>
      <c r="J969" s="102"/>
      <c r="K969" s="102"/>
      <c r="L969" s="101"/>
      <c r="M969" s="101"/>
      <c r="N969" s="106"/>
      <c r="O969" s="106"/>
      <c r="P969" s="102"/>
      <c r="Q969" s="17"/>
      <c r="R969" s="102"/>
      <c r="S969" s="101"/>
      <c r="T969" s="105"/>
      <c r="U969" s="105"/>
      <c r="V969" s="105"/>
      <c r="W969" s="105"/>
      <c r="X969" s="105"/>
      <c r="Y969" s="105"/>
      <c r="Z969" s="105"/>
    </row>
    <row r="970" ht="15.75" customHeight="1">
      <c r="A970" s="105"/>
      <c r="B970" s="105"/>
      <c r="C970" s="105"/>
      <c r="D970" s="105"/>
      <c r="E970" s="105"/>
      <c r="F970" s="106"/>
      <c r="G970" s="106"/>
      <c r="H970" s="17"/>
      <c r="I970" s="17"/>
      <c r="J970" s="102"/>
      <c r="K970" s="102"/>
      <c r="L970" s="101"/>
      <c r="M970" s="101"/>
      <c r="N970" s="106"/>
      <c r="O970" s="106"/>
      <c r="P970" s="102"/>
      <c r="Q970" s="17"/>
      <c r="R970" s="102"/>
      <c r="S970" s="101"/>
      <c r="T970" s="105"/>
      <c r="U970" s="105"/>
      <c r="V970" s="105"/>
      <c r="W970" s="105"/>
      <c r="X970" s="105"/>
      <c r="Y970" s="105"/>
      <c r="Z970" s="105"/>
    </row>
    <row r="971" ht="15.75" customHeight="1">
      <c r="A971" s="105"/>
      <c r="B971" s="105"/>
      <c r="C971" s="105"/>
      <c r="D971" s="105"/>
      <c r="E971" s="105"/>
      <c r="F971" s="106"/>
      <c r="G971" s="106"/>
      <c r="H971" s="17"/>
      <c r="I971" s="17"/>
      <c r="J971" s="102"/>
      <c r="K971" s="102"/>
      <c r="L971" s="101"/>
      <c r="M971" s="101"/>
      <c r="N971" s="106"/>
      <c r="O971" s="106"/>
      <c r="P971" s="102"/>
      <c r="Q971" s="17"/>
      <c r="R971" s="102"/>
      <c r="S971" s="101"/>
      <c r="T971" s="105"/>
      <c r="U971" s="105"/>
      <c r="V971" s="105"/>
      <c r="W971" s="105"/>
      <c r="X971" s="105"/>
      <c r="Y971" s="105"/>
      <c r="Z971" s="105"/>
    </row>
    <row r="972" ht="15.75" customHeight="1">
      <c r="A972" s="105"/>
      <c r="B972" s="105"/>
      <c r="C972" s="105"/>
      <c r="D972" s="105"/>
      <c r="E972" s="105"/>
      <c r="F972" s="106"/>
      <c r="G972" s="106"/>
      <c r="H972" s="17"/>
      <c r="I972" s="17"/>
      <c r="J972" s="102"/>
      <c r="K972" s="102"/>
      <c r="L972" s="101"/>
      <c r="M972" s="101"/>
      <c r="N972" s="106"/>
      <c r="O972" s="106"/>
      <c r="P972" s="102"/>
      <c r="Q972" s="17"/>
      <c r="R972" s="102"/>
      <c r="S972" s="101"/>
      <c r="T972" s="105"/>
      <c r="U972" s="105"/>
      <c r="V972" s="105"/>
      <c r="W972" s="105"/>
      <c r="X972" s="105"/>
      <c r="Y972" s="105"/>
      <c r="Z972" s="105"/>
    </row>
    <row r="973" ht="15.75" customHeight="1">
      <c r="A973" s="105"/>
      <c r="B973" s="105"/>
      <c r="C973" s="105"/>
      <c r="D973" s="105"/>
      <c r="E973" s="105"/>
      <c r="F973" s="106"/>
      <c r="G973" s="106"/>
      <c r="H973" s="17"/>
      <c r="I973" s="17"/>
      <c r="J973" s="102"/>
      <c r="K973" s="102"/>
      <c r="L973" s="101"/>
      <c r="M973" s="101"/>
      <c r="N973" s="106"/>
      <c r="O973" s="106"/>
      <c r="P973" s="102"/>
      <c r="Q973" s="17"/>
      <c r="R973" s="102"/>
      <c r="S973" s="101"/>
      <c r="T973" s="105"/>
      <c r="U973" s="105"/>
      <c r="V973" s="105"/>
      <c r="W973" s="105"/>
      <c r="X973" s="105"/>
      <c r="Y973" s="105"/>
      <c r="Z973" s="105"/>
    </row>
    <row r="974" ht="15.75" customHeight="1">
      <c r="A974" s="105"/>
      <c r="B974" s="105"/>
      <c r="C974" s="105"/>
      <c r="D974" s="105"/>
      <c r="E974" s="105"/>
      <c r="F974" s="106"/>
      <c r="G974" s="106"/>
      <c r="H974" s="17"/>
      <c r="I974" s="17"/>
      <c r="J974" s="102"/>
      <c r="K974" s="102"/>
      <c r="L974" s="101"/>
      <c r="M974" s="101"/>
      <c r="N974" s="106"/>
      <c r="O974" s="106"/>
      <c r="P974" s="102"/>
      <c r="Q974" s="17"/>
      <c r="R974" s="102"/>
      <c r="S974" s="101"/>
      <c r="T974" s="105"/>
      <c r="U974" s="105"/>
      <c r="V974" s="105"/>
      <c r="W974" s="105"/>
      <c r="X974" s="105"/>
      <c r="Y974" s="105"/>
      <c r="Z974" s="105"/>
    </row>
    <row r="975" ht="15.75" customHeight="1">
      <c r="A975" s="105"/>
      <c r="B975" s="105"/>
      <c r="C975" s="105"/>
      <c r="D975" s="105"/>
      <c r="E975" s="105"/>
      <c r="F975" s="106"/>
      <c r="G975" s="106"/>
      <c r="H975" s="17"/>
      <c r="I975" s="17"/>
      <c r="J975" s="102"/>
      <c r="K975" s="102"/>
      <c r="L975" s="101"/>
      <c r="M975" s="101"/>
      <c r="N975" s="106"/>
      <c r="O975" s="106"/>
      <c r="P975" s="102"/>
      <c r="Q975" s="17"/>
      <c r="R975" s="102"/>
      <c r="S975" s="101"/>
      <c r="T975" s="105"/>
      <c r="U975" s="105"/>
      <c r="V975" s="105"/>
      <c r="W975" s="105"/>
      <c r="X975" s="105"/>
      <c r="Y975" s="105"/>
      <c r="Z975" s="105"/>
    </row>
    <row r="976" ht="15.75" customHeight="1">
      <c r="A976" s="105"/>
      <c r="B976" s="105"/>
      <c r="C976" s="105"/>
      <c r="D976" s="105"/>
      <c r="E976" s="105"/>
      <c r="F976" s="106"/>
      <c r="G976" s="106"/>
      <c r="H976" s="17"/>
      <c r="I976" s="17"/>
      <c r="J976" s="102"/>
      <c r="K976" s="102"/>
      <c r="L976" s="101"/>
      <c r="M976" s="101"/>
      <c r="N976" s="106"/>
      <c r="O976" s="106"/>
      <c r="P976" s="102"/>
      <c r="Q976" s="17"/>
      <c r="R976" s="102"/>
      <c r="S976" s="101"/>
      <c r="T976" s="105"/>
      <c r="U976" s="105"/>
      <c r="V976" s="105"/>
      <c r="W976" s="105"/>
      <c r="X976" s="105"/>
      <c r="Y976" s="105"/>
      <c r="Z976" s="105"/>
    </row>
    <row r="977" ht="15.75" customHeight="1">
      <c r="A977" s="105"/>
      <c r="B977" s="105"/>
      <c r="C977" s="105"/>
      <c r="D977" s="105"/>
      <c r="E977" s="105"/>
      <c r="F977" s="106"/>
      <c r="G977" s="106"/>
      <c r="H977" s="17"/>
      <c r="I977" s="17"/>
      <c r="J977" s="102"/>
      <c r="K977" s="102"/>
      <c r="L977" s="101"/>
      <c r="M977" s="101"/>
      <c r="N977" s="106"/>
      <c r="O977" s="106"/>
      <c r="P977" s="102"/>
      <c r="Q977" s="17"/>
      <c r="R977" s="102"/>
      <c r="S977" s="101"/>
      <c r="T977" s="105"/>
      <c r="U977" s="105"/>
      <c r="V977" s="105"/>
      <c r="W977" s="105"/>
      <c r="X977" s="105"/>
      <c r="Y977" s="105"/>
      <c r="Z977" s="105"/>
    </row>
    <row r="978" ht="15.75" customHeight="1">
      <c r="A978" s="105"/>
      <c r="B978" s="105"/>
      <c r="C978" s="105"/>
      <c r="D978" s="105"/>
      <c r="E978" s="105"/>
      <c r="F978" s="106"/>
      <c r="G978" s="106"/>
      <c r="H978" s="17"/>
      <c r="I978" s="17"/>
      <c r="J978" s="102"/>
      <c r="K978" s="102"/>
      <c r="L978" s="101"/>
      <c r="M978" s="101"/>
      <c r="N978" s="106"/>
      <c r="O978" s="106"/>
      <c r="P978" s="102"/>
      <c r="Q978" s="17"/>
      <c r="R978" s="102"/>
      <c r="S978" s="101"/>
      <c r="T978" s="105"/>
      <c r="U978" s="105"/>
      <c r="V978" s="105"/>
      <c r="W978" s="105"/>
      <c r="X978" s="105"/>
      <c r="Y978" s="105"/>
      <c r="Z978" s="105"/>
    </row>
    <row r="979" ht="15.75" customHeight="1">
      <c r="A979" s="105"/>
      <c r="B979" s="105"/>
      <c r="C979" s="105"/>
      <c r="D979" s="105"/>
      <c r="E979" s="105"/>
      <c r="F979" s="106"/>
      <c r="G979" s="106"/>
      <c r="H979" s="17"/>
      <c r="I979" s="17"/>
      <c r="J979" s="102"/>
      <c r="K979" s="102"/>
      <c r="L979" s="101"/>
      <c r="M979" s="101"/>
      <c r="N979" s="106"/>
      <c r="O979" s="106"/>
      <c r="P979" s="102"/>
      <c r="Q979" s="17"/>
      <c r="R979" s="102"/>
      <c r="S979" s="101"/>
      <c r="T979" s="105"/>
      <c r="U979" s="105"/>
      <c r="V979" s="105"/>
      <c r="W979" s="105"/>
      <c r="X979" s="105"/>
      <c r="Y979" s="105"/>
      <c r="Z979" s="105"/>
    </row>
    <row r="980" ht="15.75" customHeight="1">
      <c r="A980" s="105"/>
      <c r="B980" s="105"/>
      <c r="C980" s="105"/>
      <c r="D980" s="105"/>
      <c r="E980" s="105"/>
      <c r="F980" s="106"/>
      <c r="G980" s="106"/>
      <c r="H980" s="17"/>
      <c r="I980" s="17"/>
      <c r="J980" s="102"/>
      <c r="K980" s="102"/>
      <c r="L980" s="101"/>
      <c r="M980" s="101"/>
      <c r="N980" s="106"/>
      <c r="O980" s="106"/>
      <c r="P980" s="102"/>
      <c r="Q980" s="17"/>
      <c r="R980" s="102"/>
      <c r="S980" s="101"/>
      <c r="T980" s="105"/>
      <c r="U980" s="105"/>
      <c r="V980" s="105"/>
      <c r="W980" s="105"/>
      <c r="X980" s="105"/>
      <c r="Y980" s="105"/>
      <c r="Z980" s="105"/>
    </row>
    <row r="981" ht="15.75" customHeight="1">
      <c r="A981" s="105"/>
      <c r="B981" s="105"/>
      <c r="C981" s="105"/>
      <c r="D981" s="105"/>
      <c r="E981" s="105"/>
      <c r="F981" s="106"/>
      <c r="G981" s="106"/>
      <c r="H981" s="17"/>
      <c r="I981" s="17"/>
      <c r="J981" s="102"/>
      <c r="K981" s="102"/>
      <c r="L981" s="101"/>
      <c r="M981" s="101"/>
      <c r="N981" s="106"/>
      <c r="O981" s="106"/>
      <c r="P981" s="102"/>
      <c r="Q981" s="17"/>
      <c r="R981" s="102"/>
      <c r="S981" s="101"/>
      <c r="T981" s="105"/>
      <c r="U981" s="105"/>
      <c r="V981" s="105"/>
      <c r="W981" s="105"/>
      <c r="X981" s="105"/>
      <c r="Y981" s="105"/>
      <c r="Z981" s="105"/>
    </row>
    <row r="982" ht="15.75" customHeight="1">
      <c r="A982" s="105"/>
      <c r="B982" s="105"/>
      <c r="C982" s="105"/>
      <c r="D982" s="105"/>
      <c r="E982" s="105"/>
      <c r="F982" s="106"/>
      <c r="G982" s="106"/>
      <c r="H982" s="17"/>
      <c r="I982" s="17"/>
      <c r="J982" s="102"/>
      <c r="K982" s="102"/>
      <c r="L982" s="101"/>
      <c r="M982" s="101"/>
      <c r="N982" s="106"/>
      <c r="O982" s="106"/>
      <c r="P982" s="102"/>
      <c r="Q982" s="17"/>
      <c r="R982" s="102"/>
      <c r="S982" s="101"/>
      <c r="T982" s="105"/>
      <c r="U982" s="105"/>
      <c r="V982" s="105"/>
      <c r="W982" s="105"/>
      <c r="X982" s="105"/>
      <c r="Y982" s="105"/>
      <c r="Z982" s="105"/>
    </row>
    <row r="983" ht="15.75" customHeight="1">
      <c r="A983" s="105"/>
      <c r="B983" s="105"/>
      <c r="C983" s="105"/>
      <c r="D983" s="105"/>
      <c r="E983" s="105"/>
      <c r="F983" s="106"/>
      <c r="G983" s="106"/>
      <c r="H983" s="17"/>
      <c r="I983" s="17"/>
      <c r="J983" s="102"/>
      <c r="K983" s="102"/>
      <c r="L983" s="101"/>
      <c r="M983" s="101"/>
      <c r="N983" s="106"/>
      <c r="O983" s="106"/>
      <c r="P983" s="102"/>
      <c r="Q983" s="17"/>
      <c r="R983" s="102"/>
      <c r="S983" s="101"/>
      <c r="T983" s="105"/>
      <c r="U983" s="105"/>
      <c r="V983" s="105"/>
      <c r="W983" s="105"/>
      <c r="X983" s="105"/>
      <c r="Y983" s="105"/>
      <c r="Z983" s="105"/>
    </row>
    <row r="984" ht="15.75" customHeight="1">
      <c r="A984" s="105"/>
      <c r="B984" s="105"/>
      <c r="C984" s="105"/>
      <c r="D984" s="105"/>
      <c r="E984" s="105"/>
      <c r="F984" s="106"/>
      <c r="G984" s="106"/>
      <c r="H984" s="17"/>
      <c r="I984" s="17"/>
      <c r="J984" s="102"/>
      <c r="K984" s="102"/>
      <c r="L984" s="101"/>
      <c r="M984" s="101"/>
      <c r="N984" s="106"/>
      <c r="O984" s="106"/>
      <c r="P984" s="102"/>
      <c r="Q984" s="17"/>
      <c r="R984" s="102"/>
      <c r="S984" s="101"/>
      <c r="T984" s="105"/>
      <c r="U984" s="105"/>
      <c r="V984" s="105"/>
      <c r="W984" s="105"/>
      <c r="X984" s="105"/>
      <c r="Y984" s="105"/>
      <c r="Z984" s="105"/>
    </row>
    <row r="985" ht="15.75" customHeight="1">
      <c r="A985" s="105"/>
      <c r="B985" s="105"/>
      <c r="C985" s="105"/>
      <c r="D985" s="105"/>
      <c r="E985" s="105"/>
      <c r="F985" s="106"/>
      <c r="G985" s="106"/>
      <c r="H985" s="17"/>
      <c r="I985" s="17"/>
      <c r="J985" s="102"/>
      <c r="K985" s="102"/>
      <c r="L985" s="101"/>
      <c r="M985" s="101"/>
      <c r="N985" s="106"/>
      <c r="O985" s="106"/>
      <c r="P985" s="102"/>
      <c r="Q985" s="17"/>
      <c r="R985" s="102"/>
      <c r="S985" s="101"/>
      <c r="T985" s="105"/>
      <c r="U985" s="105"/>
      <c r="V985" s="105"/>
      <c r="W985" s="105"/>
      <c r="X985" s="105"/>
      <c r="Y985" s="105"/>
      <c r="Z985" s="105"/>
    </row>
    <row r="986" ht="15.75" customHeight="1">
      <c r="A986" s="105"/>
      <c r="B986" s="105"/>
      <c r="C986" s="105"/>
      <c r="D986" s="105"/>
      <c r="E986" s="105"/>
      <c r="F986" s="106"/>
      <c r="G986" s="106"/>
      <c r="H986" s="17"/>
      <c r="I986" s="17"/>
      <c r="J986" s="102"/>
      <c r="K986" s="102"/>
      <c r="L986" s="101"/>
      <c r="M986" s="101"/>
      <c r="N986" s="106"/>
      <c r="O986" s="106"/>
      <c r="P986" s="102"/>
      <c r="Q986" s="17"/>
      <c r="R986" s="102"/>
      <c r="S986" s="101"/>
      <c r="T986" s="105"/>
      <c r="U986" s="105"/>
      <c r="V986" s="105"/>
      <c r="W986" s="105"/>
      <c r="X986" s="105"/>
      <c r="Y986" s="105"/>
      <c r="Z986" s="105"/>
    </row>
    <row r="987" ht="15.75" customHeight="1">
      <c r="A987" s="105"/>
      <c r="B987" s="105"/>
      <c r="C987" s="105"/>
      <c r="D987" s="105"/>
      <c r="E987" s="105"/>
      <c r="F987" s="106"/>
      <c r="G987" s="106"/>
      <c r="H987" s="17"/>
      <c r="I987" s="17"/>
      <c r="J987" s="102"/>
      <c r="K987" s="102"/>
      <c r="L987" s="101"/>
      <c r="M987" s="101"/>
      <c r="N987" s="106"/>
      <c r="O987" s="106"/>
      <c r="P987" s="102"/>
      <c r="Q987" s="17"/>
      <c r="R987" s="102"/>
      <c r="S987" s="101"/>
      <c r="T987" s="105"/>
      <c r="U987" s="105"/>
      <c r="V987" s="105"/>
      <c r="W987" s="105"/>
      <c r="X987" s="105"/>
      <c r="Y987" s="105"/>
      <c r="Z987" s="105"/>
    </row>
    <row r="988" ht="15.75" customHeight="1">
      <c r="A988" s="105"/>
      <c r="B988" s="105"/>
      <c r="C988" s="105"/>
      <c r="D988" s="105"/>
      <c r="E988" s="105"/>
      <c r="F988" s="106"/>
      <c r="G988" s="106"/>
      <c r="H988" s="17"/>
      <c r="I988" s="17"/>
      <c r="J988" s="102"/>
      <c r="K988" s="102"/>
      <c r="L988" s="101"/>
      <c r="M988" s="101"/>
      <c r="N988" s="106"/>
      <c r="O988" s="106"/>
      <c r="P988" s="102"/>
      <c r="Q988" s="17"/>
      <c r="R988" s="102"/>
      <c r="S988" s="101"/>
      <c r="T988" s="105"/>
      <c r="U988" s="105"/>
      <c r="V988" s="105"/>
      <c r="W988" s="105"/>
      <c r="X988" s="105"/>
      <c r="Y988" s="105"/>
      <c r="Z988" s="105"/>
    </row>
    <row r="989" ht="15.75" customHeight="1">
      <c r="A989" s="105"/>
      <c r="B989" s="105"/>
      <c r="C989" s="105"/>
      <c r="D989" s="105"/>
      <c r="E989" s="105"/>
      <c r="F989" s="106"/>
      <c r="G989" s="106"/>
      <c r="H989" s="17"/>
      <c r="I989" s="17"/>
      <c r="J989" s="102"/>
      <c r="K989" s="102"/>
      <c r="L989" s="101"/>
      <c r="M989" s="101"/>
      <c r="N989" s="106"/>
      <c r="O989" s="106"/>
      <c r="P989" s="102"/>
      <c r="Q989" s="17"/>
      <c r="R989" s="102"/>
      <c r="S989" s="101"/>
      <c r="T989" s="105"/>
      <c r="U989" s="105"/>
      <c r="V989" s="105"/>
      <c r="W989" s="105"/>
      <c r="X989" s="105"/>
      <c r="Y989" s="105"/>
      <c r="Z989" s="105"/>
    </row>
    <row r="990" ht="15.75" customHeight="1">
      <c r="A990" s="105"/>
      <c r="B990" s="105"/>
      <c r="C990" s="105"/>
      <c r="D990" s="105"/>
      <c r="E990" s="105"/>
      <c r="F990" s="106"/>
      <c r="G990" s="106"/>
      <c r="H990" s="17"/>
      <c r="I990" s="17"/>
      <c r="J990" s="102"/>
      <c r="K990" s="102"/>
      <c r="L990" s="101"/>
      <c r="M990" s="101"/>
      <c r="N990" s="106"/>
      <c r="O990" s="106"/>
      <c r="P990" s="102"/>
      <c r="Q990" s="17"/>
      <c r="R990" s="102"/>
      <c r="S990" s="101"/>
      <c r="T990" s="105"/>
      <c r="U990" s="105"/>
      <c r="V990" s="105"/>
      <c r="W990" s="105"/>
      <c r="X990" s="105"/>
      <c r="Y990" s="105"/>
      <c r="Z990" s="105"/>
    </row>
    <row r="991" ht="15.75" customHeight="1">
      <c r="A991" s="105"/>
      <c r="B991" s="105"/>
      <c r="C991" s="105"/>
      <c r="D991" s="105"/>
      <c r="E991" s="105"/>
      <c r="F991" s="106"/>
      <c r="G991" s="106"/>
      <c r="H991" s="17"/>
      <c r="I991" s="17"/>
      <c r="J991" s="102"/>
      <c r="K991" s="102"/>
      <c r="L991" s="101"/>
      <c r="M991" s="101"/>
      <c r="N991" s="106"/>
      <c r="O991" s="106"/>
      <c r="P991" s="102"/>
      <c r="Q991" s="17"/>
      <c r="R991" s="102"/>
      <c r="S991" s="101"/>
      <c r="T991" s="105"/>
      <c r="U991" s="105"/>
      <c r="V991" s="105"/>
      <c r="W991" s="105"/>
      <c r="X991" s="105"/>
      <c r="Y991" s="105"/>
      <c r="Z991" s="105"/>
    </row>
    <row r="992" ht="15.75" customHeight="1">
      <c r="A992" s="105"/>
      <c r="B992" s="105"/>
      <c r="C992" s="105"/>
      <c r="D992" s="105"/>
      <c r="E992" s="105"/>
      <c r="F992" s="106"/>
      <c r="G992" s="106"/>
      <c r="H992" s="17"/>
      <c r="I992" s="17"/>
      <c r="J992" s="102"/>
      <c r="K992" s="102"/>
      <c r="L992" s="101"/>
      <c r="M992" s="101"/>
      <c r="N992" s="106"/>
      <c r="O992" s="106"/>
      <c r="P992" s="102"/>
      <c r="Q992" s="17"/>
      <c r="R992" s="102"/>
      <c r="S992" s="101"/>
      <c r="T992" s="105"/>
      <c r="U992" s="105"/>
      <c r="V992" s="105"/>
      <c r="W992" s="105"/>
      <c r="X992" s="105"/>
      <c r="Y992" s="105"/>
      <c r="Z992" s="105"/>
    </row>
    <row r="993" ht="15.75" customHeight="1">
      <c r="A993" s="105"/>
      <c r="B993" s="105"/>
      <c r="C993" s="105"/>
      <c r="D993" s="105"/>
      <c r="E993" s="105"/>
      <c r="F993" s="106"/>
      <c r="G993" s="106"/>
      <c r="H993" s="17"/>
      <c r="I993" s="17"/>
      <c r="J993" s="102"/>
      <c r="K993" s="102"/>
      <c r="L993" s="101"/>
      <c r="M993" s="101"/>
      <c r="N993" s="106"/>
      <c r="O993" s="106"/>
      <c r="P993" s="102"/>
      <c r="Q993" s="17"/>
      <c r="R993" s="102"/>
      <c r="S993" s="101"/>
      <c r="T993" s="105"/>
      <c r="U993" s="105"/>
      <c r="V993" s="105"/>
      <c r="W993" s="105"/>
      <c r="X993" s="105"/>
      <c r="Y993" s="105"/>
      <c r="Z993" s="105"/>
    </row>
    <row r="994" ht="15.75" customHeight="1">
      <c r="A994" s="105"/>
      <c r="B994" s="105"/>
      <c r="C994" s="105"/>
      <c r="D994" s="105"/>
      <c r="E994" s="105"/>
      <c r="F994" s="106"/>
      <c r="G994" s="106"/>
      <c r="H994" s="17"/>
      <c r="I994" s="17"/>
      <c r="J994" s="102"/>
      <c r="K994" s="102"/>
      <c r="L994" s="101"/>
      <c r="M994" s="101"/>
      <c r="N994" s="106"/>
      <c r="O994" s="106"/>
      <c r="P994" s="102"/>
      <c r="Q994" s="17"/>
      <c r="R994" s="102"/>
      <c r="S994" s="101"/>
      <c r="T994" s="105"/>
      <c r="U994" s="105"/>
      <c r="V994" s="105"/>
      <c r="W994" s="105"/>
      <c r="X994" s="105"/>
      <c r="Y994" s="105"/>
      <c r="Z994" s="105"/>
    </row>
    <row r="995" ht="15.75" customHeight="1">
      <c r="A995" s="105"/>
      <c r="B995" s="105"/>
      <c r="C995" s="105"/>
      <c r="D995" s="105"/>
      <c r="E995" s="105"/>
      <c r="F995" s="106"/>
      <c r="G995" s="106"/>
      <c r="H995" s="17"/>
      <c r="I995" s="17"/>
      <c r="J995" s="102"/>
      <c r="K995" s="102"/>
      <c r="L995" s="101"/>
      <c r="M995" s="101"/>
      <c r="N995" s="106"/>
      <c r="O995" s="106"/>
      <c r="P995" s="102"/>
      <c r="Q995" s="17"/>
      <c r="R995" s="102"/>
      <c r="S995" s="101"/>
      <c r="T995" s="105"/>
      <c r="U995" s="105"/>
      <c r="V995" s="105"/>
      <c r="W995" s="105"/>
      <c r="X995" s="105"/>
      <c r="Y995" s="105"/>
      <c r="Z995" s="105"/>
    </row>
    <row r="996" ht="15.75" customHeight="1">
      <c r="A996" s="105"/>
      <c r="B996" s="105"/>
      <c r="C996" s="105"/>
      <c r="D996" s="105"/>
      <c r="E996" s="105"/>
      <c r="F996" s="106"/>
      <c r="G996" s="106"/>
      <c r="H996" s="17"/>
      <c r="I996" s="17"/>
      <c r="J996" s="102"/>
      <c r="K996" s="102"/>
      <c r="L996" s="101"/>
      <c r="M996" s="101"/>
      <c r="N996" s="106"/>
      <c r="O996" s="106"/>
      <c r="P996" s="102"/>
      <c r="Q996" s="17"/>
      <c r="R996" s="102"/>
      <c r="S996" s="101"/>
      <c r="T996" s="105"/>
      <c r="U996" s="105"/>
      <c r="V996" s="105"/>
      <c r="W996" s="105"/>
      <c r="X996" s="105"/>
      <c r="Y996" s="105"/>
      <c r="Z996" s="105"/>
    </row>
    <row r="997" ht="15.75" customHeight="1">
      <c r="A997" s="105"/>
      <c r="B997" s="105"/>
      <c r="C997" s="105"/>
      <c r="D997" s="105"/>
      <c r="E997" s="105"/>
      <c r="F997" s="106"/>
      <c r="G997" s="106"/>
      <c r="H997" s="17"/>
      <c r="I997" s="17"/>
      <c r="J997" s="102"/>
      <c r="K997" s="102"/>
      <c r="L997" s="101"/>
      <c r="M997" s="101"/>
      <c r="N997" s="106"/>
      <c r="O997" s="106"/>
      <c r="P997" s="102"/>
      <c r="Q997" s="17"/>
      <c r="R997" s="102"/>
      <c r="S997" s="101"/>
      <c r="T997" s="105"/>
      <c r="U997" s="105"/>
      <c r="V997" s="105"/>
      <c r="W997" s="105"/>
      <c r="X997" s="105"/>
      <c r="Y997" s="105"/>
      <c r="Z997" s="105"/>
    </row>
    <row r="998" ht="15.75" customHeight="1">
      <c r="A998" s="105"/>
      <c r="B998" s="105"/>
      <c r="C998" s="105"/>
      <c r="D998" s="105"/>
      <c r="E998" s="105"/>
      <c r="F998" s="106"/>
      <c r="G998" s="106"/>
      <c r="H998" s="17"/>
      <c r="I998" s="17"/>
      <c r="J998" s="102"/>
      <c r="K998" s="102"/>
      <c r="L998" s="101"/>
      <c r="M998" s="101"/>
      <c r="N998" s="106"/>
      <c r="O998" s="106"/>
      <c r="P998" s="102"/>
      <c r="Q998" s="17"/>
      <c r="R998" s="102"/>
      <c r="S998" s="101"/>
      <c r="T998" s="105"/>
      <c r="U998" s="105"/>
      <c r="V998" s="105"/>
      <c r="W998" s="105"/>
      <c r="X998" s="105"/>
      <c r="Y998" s="105"/>
      <c r="Z998" s="105"/>
    </row>
    <row r="999" ht="15.75" customHeight="1">
      <c r="A999" s="105"/>
      <c r="B999" s="105"/>
      <c r="C999" s="105"/>
      <c r="D999" s="105"/>
      <c r="E999" s="105"/>
      <c r="F999" s="106"/>
      <c r="G999" s="106"/>
      <c r="H999" s="17"/>
      <c r="I999" s="17"/>
      <c r="J999" s="102"/>
      <c r="K999" s="102"/>
      <c r="L999" s="101"/>
      <c r="M999" s="101"/>
      <c r="N999" s="106"/>
      <c r="O999" s="106"/>
      <c r="P999" s="102"/>
      <c r="Q999" s="17"/>
      <c r="R999" s="102"/>
      <c r="S999" s="101"/>
      <c r="T999" s="105"/>
      <c r="U999" s="105"/>
      <c r="V999" s="105"/>
      <c r="W999" s="105"/>
      <c r="X999" s="105"/>
      <c r="Y999" s="105"/>
      <c r="Z999" s="105"/>
    </row>
    <row r="1000" ht="15.75" customHeight="1">
      <c r="A1000" s="105"/>
      <c r="B1000" s="105"/>
      <c r="C1000" s="105"/>
      <c r="D1000" s="105"/>
      <c r="E1000" s="105"/>
      <c r="F1000" s="106"/>
      <c r="G1000" s="106"/>
      <c r="H1000" s="17"/>
      <c r="I1000" s="17"/>
      <c r="J1000" s="102"/>
      <c r="K1000" s="102"/>
      <c r="L1000" s="101"/>
      <c r="M1000" s="101"/>
      <c r="N1000" s="106"/>
      <c r="O1000" s="106"/>
      <c r="P1000" s="102"/>
      <c r="Q1000" s="17"/>
      <c r="R1000" s="102"/>
      <c r="S1000" s="101"/>
      <c r="T1000" s="105"/>
      <c r="U1000" s="105"/>
      <c r="V1000" s="105"/>
      <c r="W1000" s="105"/>
      <c r="X1000" s="105"/>
      <c r="Y1000" s="105"/>
      <c r="Z1000" s="105"/>
    </row>
  </sheetData>
  <autoFilter ref="$A$5:$S$340">
    <sortState ref="A5:S340">
      <sortCondition descending="1" ref="G5:G340"/>
    </sortState>
  </autoFilter>
  <printOptions gridLines="1" horizontalCentered="1"/>
  <pageMargins bottom="0.25" footer="0.0" header="0.0" left="0.25" right="0.0" top="0.25"/>
  <pageSetup fitToHeight="0" orientation="portrait"/>
  <headerFooter>
    <oddFooter>&amp;RPage &amp;P of 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FF"/>
    <pageSetUpPr fitToPage="1"/>
  </sheetPr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15.0"/>
    <col customWidth="1" min="2" max="2" width="28.67"/>
    <col customWidth="1" min="3" max="3" width="12.11"/>
    <col customWidth="1" min="4" max="4" width="19.67"/>
    <col customWidth="1" min="5" max="5" width="11.33"/>
    <col customWidth="1" min="6" max="7" width="10.67"/>
    <col customWidth="1" min="8" max="9" width="9.67"/>
    <col customWidth="1" min="10" max="13" width="7.67"/>
    <col customWidth="1" min="14" max="14" width="11.11"/>
    <col customWidth="1" min="15" max="15" width="10.11"/>
    <col customWidth="1" min="16" max="16" width="7.67"/>
    <col customWidth="1" min="17" max="17" width="9.67"/>
    <col customWidth="1" min="18" max="19" width="7.67"/>
    <col customWidth="1" min="20" max="20" width="23.78"/>
    <col customWidth="1" min="21" max="26" width="8.56"/>
  </cols>
  <sheetData>
    <row r="1">
      <c r="A1" s="99" t="s">
        <v>57</v>
      </c>
      <c r="B1" s="100"/>
      <c r="C1" s="100"/>
      <c r="D1" s="100"/>
      <c r="E1" s="100"/>
      <c r="F1" s="106"/>
      <c r="G1" s="106"/>
      <c r="H1" s="17"/>
      <c r="I1" s="17"/>
      <c r="J1" s="102"/>
      <c r="K1" s="102"/>
      <c r="L1" s="101"/>
      <c r="M1" s="101"/>
      <c r="N1" s="106"/>
      <c r="O1" s="106"/>
      <c r="P1" s="102"/>
      <c r="Q1" s="17"/>
      <c r="R1" s="102"/>
      <c r="S1" s="101"/>
      <c r="T1" s="105"/>
      <c r="U1" s="105"/>
      <c r="V1" s="105"/>
      <c r="W1" s="105"/>
      <c r="X1" s="105"/>
      <c r="Y1" s="105"/>
      <c r="Z1" s="105"/>
    </row>
    <row r="2">
      <c r="A2" s="99" t="s">
        <v>17</v>
      </c>
      <c r="B2" s="100"/>
      <c r="C2" s="100"/>
      <c r="D2" s="100"/>
      <c r="E2" s="100"/>
      <c r="F2" s="106"/>
      <c r="G2" s="106"/>
      <c r="H2" s="17"/>
      <c r="I2" s="17"/>
      <c r="J2" s="102"/>
      <c r="K2" s="102"/>
      <c r="L2" s="101"/>
      <c r="M2" s="101"/>
      <c r="N2" s="106"/>
      <c r="O2" s="106"/>
      <c r="P2" s="102"/>
      <c r="Q2" s="17"/>
      <c r="R2" s="102"/>
      <c r="S2" s="101"/>
      <c r="T2" s="105"/>
      <c r="U2" s="105"/>
      <c r="V2" s="105"/>
      <c r="W2" s="105"/>
      <c r="X2" s="105"/>
      <c r="Y2" s="105"/>
      <c r="Z2" s="105"/>
    </row>
    <row r="3">
      <c r="A3" s="99"/>
      <c r="B3" s="100"/>
      <c r="C3" s="100"/>
      <c r="D3" s="100"/>
      <c r="E3" s="100"/>
      <c r="F3" s="106"/>
      <c r="G3" s="106"/>
      <c r="H3" s="17"/>
      <c r="I3" s="17"/>
      <c r="J3" s="102"/>
      <c r="K3" s="102"/>
      <c r="L3" s="101"/>
      <c r="M3" s="101"/>
      <c r="N3" s="106"/>
      <c r="O3" s="106"/>
      <c r="P3" s="102"/>
      <c r="Q3" s="17"/>
      <c r="R3" s="102"/>
      <c r="S3" s="101"/>
      <c r="T3" s="105"/>
      <c r="U3" s="105"/>
      <c r="V3" s="105"/>
      <c r="W3" s="105"/>
      <c r="X3" s="105"/>
      <c r="Y3" s="105"/>
      <c r="Z3" s="105"/>
    </row>
    <row r="4">
      <c r="A4" s="107">
        <f>COUNTIF(Q6:Q333,"&lt;&gt;0")</f>
        <v>230</v>
      </c>
      <c r="B4" s="108" t="str">
        <f>A2</f>
        <v>Giant Foods</v>
      </c>
      <c r="C4" s="108"/>
      <c r="D4" s="108"/>
      <c r="E4" s="108"/>
      <c r="F4" s="109">
        <f t="shared" ref="F4:I4" si="1">SUBTOTAL(9,F6:F479)</f>
        <v>370868.21</v>
      </c>
      <c r="G4" s="109">
        <f t="shared" si="1"/>
        <v>368901.91</v>
      </c>
      <c r="H4" s="110">
        <f t="shared" si="1"/>
        <v>489427</v>
      </c>
      <c r="I4" s="110">
        <f t="shared" si="1"/>
        <v>91112</v>
      </c>
      <c r="J4" s="111">
        <f>IFERROR(I4/H4,"")</f>
        <v>0.186160551</v>
      </c>
      <c r="K4" s="112">
        <f>IFERROR((1-G4/F4),"")</f>
        <v>0.005301883383</v>
      </c>
      <c r="L4" s="113"/>
      <c r="M4" s="113"/>
      <c r="N4" s="109">
        <f t="shared" ref="N4:O4" si="2">SUBTOTAL(9,N6:N479)</f>
        <v>1752926.191</v>
      </c>
      <c r="O4" s="109">
        <f t="shared" si="2"/>
        <v>817305.57</v>
      </c>
      <c r="P4" s="112">
        <f>IFERROR((N4-O4)/N4,"")</f>
        <v>0.5337478701</v>
      </c>
      <c r="Q4" s="110">
        <f>SUBTOTAL(9,Q6:Q479)</f>
        <v>498786</v>
      </c>
      <c r="R4" s="112">
        <f>IFERROR(H4/Q4,"")</f>
        <v>0.9812364421</v>
      </c>
      <c r="S4" s="114">
        <f>IFERROR(G4/I4,"")</f>
        <v>4.048883901</v>
      </c>
      <c r="T4" s="105"/>
      <c r="U4" s="105"/>
      <c r="V4" s="105"/>
      <c r="W4" s="105"/>
      <c r="X4" s="105"/>
      <c r="Y4" s="105"/>
      <c r="Z4" s="105"/>
    </row>
    <row r="5" ht="39.75" customHeight="1">
      <c r="A5" s="115" t="s">
        <v>59</v>
      </c>
      <c r="B5" s="115" t="s">
        <v>60</v>
      </c>
      <c r="C5" s="115" t="s">
        <v>42</v>
      </c>
      <c r="D5" s="115" t="s">
        <v>61</v>
      </c>
      <c r="E5" s="115" t="s">
        <v>62</v>
      </c>
      <c r="F5" s="116" t="s">
        <v>63</v>
      </c>
      <c r="G5" s="116" t="s">
        <v>64</v>
      </c>
      <c r="H5" s="117" t="s">
        <v>7</v>
      </c>
      <c r="I5" s="117" t="s">
        <v>65</v>
      </c>
      <c r="J5" s="118" t="s">
        <v>66</v>
      </c>
      <c r="K5" s="119" t="s">
        <v>28</v>
      </c>
      <c r="L5" s="120" t="s">
        <v>67</v>
      </c>
      <c r="M5" s="120" t="s">
        <v>68</v>
      </c>
      <c r="N5" s="120" t="s">
        <v>11</v>
      </c>
      <c r="O5" s="121" t="s">
        <v>12</v>
      </c>
      <c r="P5" s="119" t="s">
        <v>69</v>
      </c>
      <c r="Q5" s="122" t="s">
        <v>14</v>
      </c>
      <c r="R5" s="119" t="s">
        <v>15</v>
      </c>
      <c r="S5" s="120" t="s">
        <v>10</v>
      </c>
      <c r="T5" s="115" t="s">
        <v>70</v>
      </c>
      <c r="U5" s="123"/>
      <c r="V5" s="123"/>
      <c r="W5" s="123"/>
      <c r="X5" s="123"/>
      <c r="Y5" s="123"/>
      <c r="Z5" s="123"/>
    </row>
    <row r="6">
      <c r="A6" s="124" t="s">
        <v>71</v>
      </c>
      <c r="B6" s="17" t="s">
        <v>72</v>
      </c>
      <c r="C6" s="17" t="s">
        <v>47</v>
      </c>
      <c r="D6" s="17" t="s">
        <v>73</v>
      </c>
      <c r="E6" s="17" t="s">
        <v>74</v>
      </c>
      <c r="F6" s="106">
        <v>2042.5900000000008</v>
      </c>
      <c r="G6" s="106">
        <v>2036.5900000000006</v>
      </c>
      <c r="H6" s="17">
        <v>1152.0</v>
      </c>
      <c r="I6" s="17">
        <v>341.0</v>
      </c>
      <c r="J6" s="125">
        <v>0.2960069444444444</v>
      </c>
      <c r="K6" s="125">
        <v>0.0029374470647561823</v>
      </c>
      <c r="L6" s="101">
        <v>5.99</v>
      </c>
      <c r="M6" s="101">
        <v>2.89</v>
      </c>
      <c r="N6" s="126">
        <v>6900.480000000002</v>
      </c>
      <c r="O6" s="126">
        <v>3329.28</v>
      </c>
      <c r="P6" s="125">
        <v>0.5175292153589316</v>
      </c>
      <c r="Q6" s="17">
        <v>1200.0</v>
      </c>
      <c r="R6" s="102">
        <v>0.96</v>
      </c>
      <c r="S6" s="101">
        <v>5.972404692082113</v>
      </c>
      <c r="T6" s="17" t="s">
        <v>75</v>
      </c>
      <c r="U6" s="105"/>
      <c r="V6" s="105"/>
      <c r="W6" s="105"/>
      <c r="X6" s="105"/>
      <c r="Y6" s="105"/>
      <c r="Z6" s="105"/>
    </row>
    <row r="7">
      <c r="A7" s="124" t="s">
        <v>76</v>
      </c>
      <c r="B7" s="17" t="s">
        <v>77</v>
      </c>
      <c r="C7" s="17" t="s">
        <v>47</v>
      </c>
      <c r="D7" s="17" t="s">
        <v>78</v>
      </c>
      <c r="E7" s="17" t="s">
        <v>74</v>
      </c>
      <c r="F7" s="106">
        <v>812.8900000000002</v>
      </c>
      <c r="G7" s="106">
        <v>812.8900000000002</v>
      </c>
      <c r="H7" s="17">
        <v>840.0</v>
      </c>
      <c r="I7" s="17">
        <v>481.0</v>
      </c>
      <c r="J7" s="125">
        <v>0.5726190476190476</v>
      </c>
      <c r="K7" s="125">
        <v>0.0</v>
      </c>
      <c r="L7" s="101">
        <v>1.49</v>
      </c>
      <c r="M7" s="101">
        <v>0.75</v>
      </c>
      <c r="N7" s="126">
        <v>1419.6000000000004</v>
      </c>
      <c r="O7" s="126">
        <v>630.0</v>
      </c>
      <c r="P7" s="125">
        <v>0.4966442953020134</v>
      </c>
      <c r="Q7" s="17">
        <v>852.0</v>
      </c>
      <c r="R7" s="102">
        <v>0.9859154929577465</v>
      </c>
      <c r="S7" s="101">
        <v>1.6900000000000004</v>
      </c>
      <c r="T7" s="17" t="s">
        <v>79</v>
      </c>
      <c r="U7" s="105"/>
      <c r="V7" s="105"/>
      <c r="W7" s="105"/>
      <c r="X7" s="105"/>
      <c r="Y7" s="105"/>
      <c r="Z7" s="105"/>
    </row>
    <row r="8">
      <c r="A8" s="124" t="s">
        <v>80</v>
      </c>
      <c r="B8" s="17" t="s">
        <v>81</v>
      </c>
      <c r="C8" s="17" t="s">
        <v>47</v>
      </c>
      <c r="D8" s="17" t="s">
        <v>78</v>
      </c>
      <c r="E8" s="17" t="s">
        <v>74</v>
      </c>
      <c r="F8" s="106">
        <v>484.49999999999955</v>
      </c>
      <c r="G8" s="106">
        <v>483.4799999999997</v>
      </c>
      <c r="H8" s="17">
        <v>840.0</v>
      </c>
      <c r="I8" s="17">
        <v>288.0</v>
      </c>
      <c r="J8" s="125">
        <v>0.34285714285714286</v>
      </c>
      <c r="K8" s="125">
        <v>0.002105263157894499</v>
      </c>
      <c r="L8" s="101">
        <v>1.49</v>
      </c>
      <c r="M8" s="101">
        <v>0.75</v>
      </c>
      <c r="N8" s="126">
        <v>1413.1249999999989</v>
      </c>
      <c r="O8" s="126">
        <v>630.0</v>
      </c>
      <c r="P8" s="125">
        <v>0.4966442953020134</v>
      </c>
      <c r="Q8" s="17">
        <v>852.0</v>
      </c>
      <c r="R8" s="102">
        <v>0.9859154929577465</v>
      </c>
      <c r="S8" s="101">
        <v>1.6787499999999989</v>
      </c>
      <c r="T8" s="17" t="s">
        <v>79</v>
      </c>
      <c r="U8" s="105"/>
      <c r="V8" s="105"/>
      <c r="W8" s="105"/>
      <c r="X8" s="105"/>
      <c r="Y8" s="105"/>
      <c r="Z8" s="105"/>
    </row>
    <row r="9">
      <c r="A9" s="124" t="s">
        <v>82</v>
      </c>
      <c r="B9" s="17" t="s">
        <v>83</v>
      </c>
      <c r="C9" s="17" t="s">
        <v>47</v>
      </c>
      <c r="D9" s="17" t="s">
        <v>78</v>
      </c>
      <c r="E9" s="17" t="s">
        <v>74</v>
      </c>
      <c r="F9" s="106">
        <v>1846.210000000002</v>
      </c>
      <c r="G9" s="106">
        <v>1843.7600000000016</v>
      </c>
      <c r="H9" s="17">
        <v>1284.0</v>
      </c>
      <c r="I9" s="17">
        <v>529.0</v>
      </c>
      <c r="J9" s="125">
        <v>0.411993769470405</v>
      </c>
      <c r="K9" s="125">
        <v>0.001327042969109904</v>
      </c>
      <c r="L9" s="101">
        <v>3.49</v>
      </c>
      <c r="M9" s="101">
        <v>1.81</v>
      </c>
      <c r="N9" s="126">
        <v>4481.160000000004</v>
      </c>
      <c r="O9" s="126">
        <v>2324.04</v>
      </c>
      <c r="P9" s="125">
        <v>0.48137535816618915</v>
      </c>
      <c r="Q9" s="17">
        <v>1302.0</v>
      </c>
      <c r="R9" s="102">
        <v>0.9861751152073732</v>
      </c>
      <c r="S9" s="101">
        <v>3.4853686200378102</v>
      </c>
      <c r="T9" s="17" t="s">
        <v>79</v>
      </c>
      <c r="U9" s="105"/>
      <c r="V9" s="105"/>
      <c r="W9" s="105"/>
      <c r="X9" s="105"/>
      <c r="Y9" s="105"/>
      <c r="Z9" s="105"/>
    </row>
    <row r="10">
      <c r="A10" s="124" t="s">
        <v>84</v>
      </c>
      <c r="B10" s="17" t="s">
        <v>85</v>
      </c>
      <c r="C10" s="17" t="s">
        <v>47</v>
      </c>
      <c r="D10" s="17" t="s">
        <v>78</v>
      </c>
      <c r="E10" s="17" t="s">
        <v>74</v>
      </c>
      <c r="F10" s="106">
        <v>1207.540000000001</v>
      </c>
      <c r="G10" s="106">
        <v>1206.140000000001</v>
      </c>
      <c r="H10" s="17">
        <v>1284.0</v>
      </c>
      <c r="I10" s="17">
        <v>346.0</v>
      </c>
      <c r="J10" s="125">
        <v>0.26947040498442365</v>
      </c>
      <c r="K10" s="125">
        <v>0.001159381883830024</v>
      </c>
      <c r="L10" s="101">
        <v>3.49</v>
      </c>
      <c r="M10" s="101">
        <v>1.81</v>
      </c>
      <c r="N10" s="126">
        <v>4481.160000000004</v>
      </c>
      <c r="O10" s="126">
        <v>2324.04</v>
      </c>
      <c r="P10" s="125">
        <v>0.48137535816618915</v>
      </c>
      <c r="Q10" s="17">
        <v>1302.0</v>
      </c>
      <c r="R10" s="102">
        <v>0.9861751152073732</v>
      </c>
      <c r="S10" s="101">
        <v>3.4859537572254364</v>
      </c>
      <c r="T10" s="17" t="s">
        <v>79</v>
      </c>
      <c r="U10" s="105"/>
      <c r="V10" s="105"/>
      <c r="W10" s="105"/>
      <c r="X10" s="105"/>
      <c r="Y10" s="105"/>
      <c r="Z10" s="105"/>
    </row>
    <row r="11">
      <c r="A11" s="124" t="s">
        <v>86</v>
      </c>
      <c r="B11" s="17" t="s">
        <v>87</v>
      </c>
      <c r="C11" s="17" t="s">
        <v>48</v>
      </c>
      <c r="D11" s="17" t="s">
        <v>88</v>
      </c>
      <c r="E11" s="17" t="s">
        <v>74</v>
      </c>
      <c r="F11" s="106">
        <v>1330.4500000000012</v>
      </c>
      <c r="G11" s="106">
        <v>1330.4500000000012</v>
      </c>
      <c r="H11" s="17">
        <v>1452.0</v>
      </c>
      <c r="I11" s="17">
        <v>205.0</v>
      </c>
      <c r="J11" s="125">
        <v>0.14118457300275483</v>
      </c>
      <c r="K11" s="125">
        <v>0.0</v>
      </c>
      <c r="L11" s="101">
        <v>6.49</v>
      </c>
      <c r="M11" s="101">
        <v>3.21</v>
      </c>
      <c r="N11" s="126">
        <v>9423.480000000009</v>
      </c>
      <c r="O11" s="126">
        <v>4660.92</v>
      </c>
      <c r="P11" s="125">
        <v>0.5053929121725732</v>
      </c>
      <c r="Q11" s="17">
        <v>1452.0</v>
      </c>
      <c r="R11" s="102">
        <v>1.0</v>
      </c>
      <c r="S11" s="101">
        <v>6.4900000000000055</v>
      </c>
      <c r="T11" s="17" t="s">
        <v>89</v>
      </c>
      <c r="U11" s="105"/>
      <c r="V11" s="105"/>
      <c r="W11" s="105"/>
      <c r="X11" s="105"/>
      <c r="Y11" s="105"/>
      <c r="Z11" s="105"/>
    </row>
    <row r="12">
      <c r="A12" s="124" t="s">
        <v>90</v>
      </c>
      <c r="B12" s="17" t="s">
        <v>91</v>
      </c>
      <c r="C12" s="17" t="s">
        <v>48</v>
      </c>
      <c r="D12" s="17" t="s">
        <v>88</v>
      </c>
      <c r="E12" s="17" t="s">
        <v>74</v>
      </c>
      <c r="F12" s="106">
        <v>3.99</v>
      </c>
      <c r="G12" s="106">
        <v>3.99</v>
      </c>
      <c r="H12" s="17">
        <v>0.0</v>
      </c>
      <c r="I12" s="17">
        <v>1.0</v>
      </c>
      <c r="J12" s="125" t="s">
        <v>322</v>
      </c>
      <c r="K12" s="125">
        <v>0.0</v>
      </c>
      <c r="L12" s="101">
        <v>3.99</v>
      </c>
      <c r="M12" s="101">
        <v>2.01</v>
      </c>
      <c r="N12" s="126">
        <v>0.0</v>
      </c>
      <c r="O12" s="126">
        <v>0.0</v>
      </c>
      <c r="P12" s="125">
        <v>0.4962406015037595</v>
      </c>
      <c r="Q12" s="17">
        <v>0.0</v>
      </c>
      <c r="R12" s="102" t="s">
        <v>322</v>
      </c>
      <c r="S12" s="101">
        <v>3.99</v>
      </c>
      <c r="T12" s="17" t="s">
        <v>92</v>
      </c>
      <c r="U12" s="105"/>
      <c r="V12" s="105"/>
      <c r="W12" s="105"/>
      <c r="X12" s="105"/>
      <c r="Y12" s="105"/>
      <c r="Z12" s="105"/>
    </row>
    <row r="13">
      <c r="A13" s="124" t="s">
        <v>93</v>
      </c>
      <c r="B13" s="17" t="s">
        <v>94</v>
      </c>
      <c r="C13" s="17" t="s">
        <v>48</v>
      </c>
      <c r="D13" s="17" t="s">
        <v>88</v>
      </c>
      <c r="E13" s="17" t="s">
        <v>74</v>
      </c>
      <c r="F13" s="106">
        <v>1614.7600000000016</v>
      </c>
      <c r="G13" s="106">
        <v>1614.7600000000016</v>
      </c>
      <c r="H13" s="17">
        <v>2604.0</v>
      </c>
      <c r="I13" s="17">
        <v>649.0</v>
      </c>
      <c r="J13" s="125">
        <v>0.24923195084485408</v>
      </c>
      <c r="K13" s="125">
        <v>0.0</v>
      </c>
      <c r="L13" s="101">
        <v>2.49</v>
      </c>
      <c r="M13" s="101">
        <v>1.17</v>
      </c>
      <c r="N13" s="126">
        <v>6478.944591679513</v>
      </c>
      <c r="O13" s="126">
        <v>3046.68</v>
      </c>
      <c r="P13" s="125">
        <v>0.5301204819277109</v>
      </c>
      <c r="Q13" s="17">
        <v>2640.0</v>
      </c>
      <c r="R13" s="102">
        <v>0.9863636363636363</v>
      </c>
      <c r="S13" s="101">
        <v>2.488073959938369</v>
      </c>
      <c r="T13" s="17" t="s">
        <v>95</v>
      </c>
      <c r="U13" s="105"/>
      <c r="V13" s="105"/>
      <c r="W13" s="105"/>
      <c r="X13" s="105"/>
      <c r="Y13" s="105"/>
      <c r="Z13" s="105"/>
    </row>
    <row r="14">
      <c r="A14" s="124" t="s">
        <v>96</v>
      </c>
      <c r="B14" s="17" t="s">
        <v>97</v>
      </c>
      <c r="C14" s="17" t="s">
        <v>48</v>
      </c>
      <c r="D14" s="17" t="s">
        <v>88</v>
      </c>
      <c r="E14" s="17" t="s">
        <v>74</v>
      </c>
      <c r="F14" s="106">
        <v>1596.0900000000013</v>
      </c>
      <c r="G14" s="106">
        <v>1596.0900000000013</v>
      </c>
      <c r="H14" s="17">
        <v>2724.0</v>
      </c>
      <c r="I14" s="17">
        <v>641.0</v>
      </c>
      <c r="J14" s="125">
        <v>0.23531571218795888</v>
      </c>
      <c r="K14" s="125">
        <v>0.0</v>
      </c>
      <c r="L14" s="101">
        <v>2.49</v>
      </c>
      <c r="M14" s="101">
        <v>1.0</v>
      </c>
      <c r="N14" s="126">
        <v>6782.760000000006</v>
      </c>
      <c r="O14" s="126">
        <v>2724.0</v>
      </c>
      <c r="P14" s="125">
        <v>0.5983935742971888</v>
      </c>
      <c r="Q14" s="17">
        <v>2736.0</v>
      </c>
      <c r="R14" s="102">
        <v>0.9956140350877193</v>
      </c>
      <c r="S14" s="101">
        <v>2.490000000000002</v>
      </c>
      <c r="T14" s="17" t="s">
        <v>92</v>
      </c>
      <c r="U14" s="105"/>
      <c r="V14" s="105"/>
      <c r="W14" s="105"/>
      <c r="X14" s="105"/>
      <c r="Y14" s="105"/>
      <c r="Z14" s="105"/>
    </row>
    <row r="15">
      <c r="A15" s="124" t="s">
        <v>98</v>
      </c>
      <c r="B15" s="17" t="s">
        <v>99</v>
      </c>
      <c r="C15" s="17" t="s">
        <v>48</v>
      </c>
      <c r="D15" s="17" t="s">
        <v>88</v>
      </c>
      <c r="E15" s="17" t="s">
        <v>74</v>
      </c>
      <c r="F15" s="106">
        <v>1145.4000000000003</v>
      </c>
      <c r="G15" s="106">
        <v>1145.4000000000003</v>
      </c>
      <c r="H15" s="17">
        <v>2820.0</v>
      </c>
      <c r="I15" s="17">
        <v>460.0</v>
      </c>
      <c r="J15" s="125">
        <v>0.16312056737588654</v>
      </c>
      <c r="K15" s="125">
        <v>0.0</v>
      </c>
      <c r="L15" s="101">
        <v>2.49</v>
      </c>
      <c r="M15" s="101">
        <v>1.05</v>
      </c>
      <c r="N15" s="126">
        <v>7021.800000000002</v>
      </c>
      <c r="O15" s="126">
        <v>2961.0</v>
      </c>
      <c r="P15" s="125">
        <v>0.5783132530120482</v>
      </c>
      <c r="Q15" s="17">
        <v>2868.0</v>
      </c>
      <c r="R15" s="102">
        <v>0.9832635983263598</v>
      </c>
      <c r="S15" s="101">
        <v>2.4900000000000007</v>
      </c>
      <c r="T15" s="17" t="s">
        <v>92</v>
      </c>
      <c r="U15" s="105"/>
      <c r="V15" s="105"/>
      <c r="W15" s="105"/>
      <c r="X15" s="105"/>
      <c r="Y15" s="105"/>
      <c r="Z15" s="105"/>
    </row>
    <row r="16">
      <c r="A16" s="124" t="s">
        <v>100</v>
      </c>
      <c r="B16" s="17" t="s">
        <v>101</v>
      </c>
      <c r="C16" s="17" t="s">
        <v>48</v>
      </c>
      <c r="D16" s="17" t="s">
        <v>88</v>
      </c>
      <c r="E16" s="17" t="s">
        <v>74</v>
      </c>
      <c r="F16" s="106">
        <v>3398.24</v>
      </c>
      <c r="G16" s="106">
        <v>3398.24</v>
      </c>
      <c r="H16" s="17">
        <v>3684.0</v>
      </c>
      <c r="I16" s="17">
        <v>1144.0</v>
      </c>
      <c r="J16" s="125">
        <v>0.31053203040173727</v>
      </c>
      <c r="K16" s="125">
        <v>0.0</v>
      </c>
      <c r="L16" s="101">
        <v>2.99</v>
      </c>
      <c r="M16" s="101">
        <v>1.32</v>
      </c>
      <c r="N16" s="126">
        <v>10943.283356643356</v>
      </c>
      <c r="O16" s="126">
        <v>4862.88</v>
      </c>
      <c r="P16" s="125">
        <v>0.5585284280936454</v>
      </c>
      <c r="Q16" s="17">
        <v>3696.0</v>
      </c>
      <c r="R16" s="102">
        <v>0.9967532467532467</v>
      </c>
      <c r="S16" s="101">
        <v>2.9704895104895104</v>
      </c>
      <c r="T16" s="17" t="s">
        <v>92</v>
      </c>
      <c r="U16" s="105"/>
      <c r="V16" s="105"/>
      <c r="W16" s="105"/>
      <c r="X16" s="105"/>
      <c r="Y16" s="105"/>
      <c r="Z16" s="105"/>
    </row>
    <row r="17">
      <c r="A17" s="124" t="s">
        <v>102</v>
      </c>
      <c r="B17" s="17" t="s">
        <v>103</v>
      </c>
      <c r="C17" s="17" t="s">
        <v>48</v>
      </c>
      <c r="D17" s="17" t="s">
        <v>88</v>
      </c>
      <c r="E17" s="17" t="s">
        <v>74</v>
      </c>
      <c r="F17" s="106">
        <v>2146.3500000000026</v>
      </c>
      <c r="G17" s="106">
        <v>2146.3500000000026</v>
      </c>
      <c r="H17" s="17">
        <v>1932.0</v>
      </c>
      <c r="I17" s="17">
        <v>615.0</v>
      </c>
      <c r="J17" s="125">
        <v>0.31832298136645965</v>
      </c>
      <c r="K17" s="125">
        <v>0.0</v>
      </c>
      <c r="L17" s="101">
        <v>3.49</v>
      </c>
      <c r="M17" s="101">
        <v>1.83</v>
      </c>
      <c r="N17" s="126">
        <v>6742.6800000000085</v>
      </c>
      <c r="O17" s="126">
        <v>3535.56</v>
      </c>
      <c r="P17" s="125">
        <v>0.47564469914040114</v>
      </c>
      <c r="Q17" s="17">
        <v>1956.0</v>
      </c>
      <c r="R17" s="102">
        <v>0.9877300613496932</v>
      </c>
      <c r="S17" s="101">
        <v>3.490000000000004</v>
      </c>
      <c r="T17" s="17" t="s">
        <v>92</v>
      </c>
      <c r="U17" s="105"/>
      <c r="V17" s="105"/>
      <c r="W17" s="105"/>
      <c r="X17" s="105"/>
      <c r="Y17" s="105"/>
      <c r="Z17" s="105"/>
    </row>
    <row r="18">
      <c r="A18" s="124" t="s">
        <v>104</v>
      </c>
      <c r="B18" s="17" t="s">
        <v>105</v>
      </c>
      <c r="C18" s="17" t="s">
        <v>48</v>
      </c>
      <c r="D18" s="17" t="s">
        <v>106</v>
      </c>
      <c r="E18" s="17" t="s">
        <v>74</v>
      </c>
      <c r="F18" s="106">
        <v>1671.7000000000014</v>
      </c>
      <c r="G18" s="106">
        <v>1671.7000000000014</v>
      </c>
      <c r="H18" s="17">
        <v>1716.0</v>
      </c>
      <c r="I18" s="17">
        <v>305.0</v>
      </c>
      <c r="J18" s="125">
        <v>0.17773892773892774</v>
      </c>
      <c r="K18" s="125">
        <v>0.0</v>
      </c>
      <c r="L18" s="101">
        <v>5.49</v>
      </c>
      <c r="M18" s="101">
        <v>2.57</v>
      </c>
      <c r="N18" s="126">
        <v>9405.367868852467</v>
      </c>
      <c r="O18" s="126">
        <v>4410.12</v>
      </c>
      <c r="P18" s="125">
        <v>0.5318761384335156</v>
      </c>
      <c r="Q18" s="17">
        <v>1752.0</v>
      </c>
      <c r="R18" s="102">
        <v>0.9794520547945206</v>
      </c>
      <c r="S18" s="101">
        <v>5.480983606557381</v>
      </c>
      <c r="T18" s="17" t="s">
        <v>95</v>
      </c>
      <c r="U18" s="105"/>
      <c r="V18" s="105"/>
      <c r="W18" s="105"/>
      <c r="X18" s="105"/>
      <c r="Y18" s="105"/>
      <c r="Z18" s="105"/>
    </row>
    <row r="19">
      <c r="A19" s="124" t="s">
        <v>107</v>
      </c>
      <c r="B19" s="17" t="s">
        <v>108</v>
      </c>
      <c r="C19" s="17" t="s">
        <v>48</v>
      </c>
      <c r="D19" s="17" t="s">
        <v>109</v>
      </c>
      <c r="E19" s="17" t="s">
        <v>74</v>
      </c>
      <c r="F19" s="106">
        <v>4123.239999999996</v>
      </c>
      <c r="G19" s="106">
        <v>4123.239999999996</v>
      </c>
      <c r="H19" s="17">
        <v>1272.0</v>
      </c>
      <c r="I19" s="17">
        <v>551.0</v>
      </c>
      <c r="J19" s="125">
        <v>0.4331761006289308</v>
      </c>
      <c r="K19" s="125">
        <v>0.0</v>
      </c>
      <c r="L19" s="101">
        <v>7.49</v>
      </c>
      <c r="M19" s="101">
        <v>3.47</v>
      </c>
      <c r="N19" s="126">
        <v>9518.623012704165</v>
      </c>
      <c r="O19" s="126">
        <v>4413.84</v>
      </c>
      <c r="P19" s="125">
        <v>0.5367156208277702</v>
      </c>
      <c r="Q19" s="17">
        <v>1296.0</v>
      </c>
      <c r="R19" s="102">
        <v>0.9814814814814815</v>
      </c>
      <c r="S19" s="101">
        <v>7.483194192377488</v>
      </c>
      <c r="T19" s="17" t="s">
        <v>95</v>
      </c>
      <c r="U19" s="105"/>
      <c r="V19" s="105"/>
      <c r="W19" s="105"/>
      <c r="X19" s="105"/>
      <c r="Y19" s="105"/>
      <c r="Z19" s="105"/>
    </row>
    <row r="20">
      <c r="A20" s="124" t="s">
        <v>110</v>
      </c>
      <c r="B20" s="17" t="s">
        <v>111</v>
      </c>
      <c r="C20" s="17" t="s">
        <v>48</v>
      </c>
      <c r="D20" s="17" t="s">
        <v>112</v>
      </c>
      <c r="E20" s="17" t="s">
        <v>74</v>
      </c>
      <c r="F20" s="106">
        <v>1090.6200000000001</v>
      </c>
      <c r="G20" s="106">
        <v>1090.6200000000001</v>
      </c>
      <c r="H20" s="17">
        <v>3096.0</v>
      </c>
      <c r="I20" s="17">
        <v>438.0</v>
      </c>
      <c r="J20" s="125">
        <v>0.14147286821705427</v>
      </c>
      <c r="K20" s="125">
        <v>0.0</v>
      </c>
      <c r="L20" s="101">
        <v>2.49</v>
      </c>
      <c r="M20" s="101">
        <v>1.29</v>
      </c>
      <c r="N20" s="126">
        <v>7709.040000000001</v>
      </c>
      <c r="O20" s="126">
        <v>3993.84</v>
      </c>
      <c r="P20" s="125">
        <v>0.48192771084337355</v>
      </c>
      <c r="Q20" s="17">
        <v>3144.0</v>
      </c>
      <c r="R20" s="102">
        <v>0.9847328244274809</v>
      </c>
      <c r="S20" s="101">
        <v>2.49</v>
      </c>
      <c r="T20" s="17" t="s">
        <v>113</v>
      </c>
      <c r="U20" s="105"/>
      <c r="V20" s="105"/>
      <c r="W20" s="105"/>
      <c r="X20" s="105"/>
      <c r="Y20" s="105"/>
      <c r="Z20" s="105"/>
    </row>
    <row r="21" ht="15.75" customHeight="1">
      <c r="A21" s="124" t="s">
        <v>114</v>
      </c>
      <c r="B21" s="17" t="s">
        <v>115</v>
      </c>
      <c r="C21" s="17" t="s">
        <v>51</v>
      </c>
      <c r="D21" s="17" t="s">
        <v>116</v>
      </c>
      <c r="E21" s="17" t="s">
        <v>74</v>
      </c>
      <c r="F21" s="106">
        <v>3571.5299999999984</v>
      </c>
      <c r="G21" s="106">
        <v>3571.5299999999984</v>
      </c>
      <c r="H21" s="17">
        <v>1620.0</v>
      </c>
      <c r="I21" s="17">
        <v>447.0</v>
      </c>
      <c r="J21" s="125">
        <v>0.2759259259259259</v>
      </c>
      <c r="K21" s="125">
        <v>0.0</v>
      </c>
      <c r="L21" s="101">
        <v>7.99</v>
      </c>
      <c r="M21" s="101">
        <v>4.19</v>
      </c>
      <c r="N21" s="126">
        <v>12943.799999999994</v>
      </c>
      <c r="O21" s="126">
        <v>6787.8</v>
      </c>
      <c r="P21" s="125">
        <v>0.47559449311639546</v>
      </c>
      <c r="Q21" s="17">
        <v>1620.0</v>
      </c>
      <c r="R21" s="102">
        <v>1.0</v>
      </c>
      <c r="S21" s="101">
        <v>7.989999999999997</v>
      </c>
      <c r="T21" s="17" t="s">
        <v>117</v>
      </c>
      <c r="U21" s="105"/>
      <c r="V21" s="105"/>
      <c r="W21" s="105"/>
      <c r="X21" s="105"/>
      <c r="Y21" s="105"/>
      <c r="Z21" s="105"/>
    </row>
    <row r="22" ht="15.75" customHeight="1">
      <c r="A22" s="124" t="s">
        <v>118</v>
      </c>
      <c r="B22" s="17" t="s">
        <v>119</v>
      </c>
      <c r="C22" s="17" t="s">
        <v>51</v>
      </c>
      <c r="D22" s="17" t="s">
        <v>116</v>
      </c>
      <c r="E22" s="17" t="s">
        <v>74</v>
      </c>
      <c r="F22" s="106">
        <v>3140.0699999999983</v>
      </c>
      <c r="G22" s="106">
        <v>3140.0699999999983</v>
      </c>
      <c r="H22" s="17">
        <v>1200.0</v>
      </c>
      <c r="I22" s="17">
        <v>393.0</v>
      </c>
      <c r="J22" s="125">
        <v>0.3275</v>
      </c>
      <c r="K22" s="125">
        <v>0.0</v>
      </c>
      <c r="L22" s="101">
        <v>7.99</v>
      </c>
      <c r="M22" s="101">
        <v>4.19</v>
      </c>
      <c r="N22" s="126">
        <v>9587.999999999995</v>
      </c>
      <c r="O22" s="126">
        <v>5028.000000000001</v>
      </c>
      <c r="P22" s="125">
        <v>0.47559449311639546</v>
      </c>
      <c r="Q22" s="17">
        <v>1200.0</v>
      </c>
      <c r="R22" s="102">
        <v>1.0</v>
      </c>
      <c r="S22" s="101">
        <v>7.989999999999996</v>
      </c>
      <c r="T22" s="17" t="s">
        <v>117</v>
      </c>
      <c r="U22" s="105"/>
      <c r="V22" s="105"/>
      <c r="W22" s="105"/>
      <c r="X22" s="105"/>
      <c r="Y22" s="105"/>
      <c r="Z22" s="105"/>
    </row>
    <row r="23" ht="15.75" customHeight="1">
      <c r="A23" s="124" t="s">
        <v>120</v>
      </c>
      <c r="B23" s="17" t="s">
        <v>121</v>
      </c>
      <c r="C23" s="17" t="s">
        <v>51</v>
      </c>
      <c r="D23" s="17" t="s">
        <v>116</v>
      </c>
      <c r="E23" s="17" t="s">
        <v>74</v>
      </c>
      <c r="F23" s="106">
        <v>2085.3900000000012</v>
      </c>
      <c r="G23" s="106">
        <v>2085.3900000000012</v>
      </c>
      <c r="H23" s="17">
        <v>756.0</v>
      </c>
      <c r="I23" s="17">
        <v>261.0</v>
      </c>
      <c r="J23" s="125">
        <v>0.34523809523809523</v>
      </c>
      <c r="K23" s="125">
        <v>0.0</v>
      </c>
      <c r="L23" s="101">
        <v>7.99</v>
      </c>
      <c r="M23" s="101">
        <v>4.22</v>
      </c>
      <c r="N23" s="126">
        <v>6040.440000000003</v>
      </c>
      <c r="O23" s="126">
        <v>3190.3199999999997</v>
      </c>
      <c r="P23" s="125">
        <v>0.47183979974968715</v>
      </c>
      <c r="Q23" s="17">
        <v>756.0</v>
      </c>
      <c r="R23" s="102">
        <v>1.0</v>
      </c>
      <c r="S23" s="101">
        <v>7.990000000000005</v>
      </c>
      <c r="T23" s="17" t="s">
        <v>117</v>
      </c>
      <c r="U23" s="105"/>
      <c r="V23" s="105"/>
      <c r="W23" s="105"/>
      <c r="X23" s="105"/>
      <c r="Y23" s="105"/>
      <c r="Z23" s="105"/>
    </row>
    <row r="24" ht="15.75" customHeight="1">
      <c r="A24" s="124" t="s">
        <v>122</v>
      </c>
      <c r="B24" s="17" t="s">
        <v>123</v>
      </c>
      <c r="C24" s="17" t="s">
        <v>48</v>
      </c>
      <c r="D24" s="17" t="s">
        <v>124</v>
      </c>
      <c r="E24" s="17" t="s">
        <v>74</v>
      </c>
      <c r="F24" s="106">
        <v>35.97</v>
      </c>
      <c r="G24" s="106">
        <v>35.97</v>
      </c>
      <c r="H24" s="17">
        <v>0.0</v>
      </c>
      <c r="I24" s="17">
        <v>3.0</v>
      </c>
      <c r="J24" s="125" t="s">
        <v>322</v>
      </c>
      <c r="K24" s="125">
        <v>0.0</v>
      </c>
      <c r="L24" s="101">
        <v>11.99</v>
      </c>
      <c r="M24" s="101">
        <v>6.3</v>
      </c>
      <c r="N24" s="126">
        <v>0.0</v>
      </c>
      <c r="O24" s="126">
        <v>0.0</v>
      </c>
      <c r="P24" s="125">
        <v>0.4745621351125939</v>
      </c>
      <c r="Q24" s="17">
        <v>0.0</v>
      </c>
      <c r="R24" s="102" t="s">
        <v>322</v>
      </c>
      <c r="S24" s="101">
        <v>11.99</v>
      </c>
      <c r="T24" s="17" t="s">
        <v>92</v>
      </c>
      <c r="U24" s="105"/>
      <c r="V24" s="105"/>
      <c r="W24" s="105"/>
      <c r="X24" s="105"/>
      <c r="Y24" s="105"/>
      <c r="Z24" s="105"/>
    </row>
    <row r="25" ht="15.75" customHeight="1">
      <c r="A25" s="124" t="s">
        <v>125</v>
      </c>
      <c r="B25" s="17" t="s">
        <v>126</v>
      </c>
      <c r="C25" s="17" t="s">
        <v>47</v>
      </c>
      <c r="D25" s="17" t="s">
        <v>112</v>
      </c>
      <c r="E25" s="17" t="s">
        <v>74</v>
      </c>
      <c r="F25" s="106">
        <v>0.0</v>
      </c>
      <c r="G25" s="106">
        <v>0.0</v>
      </c>
      <c r="H25" s="17">
        <v>0.0</v>
      </c>
      <c r="I25" s="17">
        <v>0.0</v>
      </c>
      <c r="J25" s="125" t="s">
        <v>322</v>
      </c>
      <c r="K25" s="125" t="s">
        <v>322</v>
      </c>
      <c r="L25" s="101">
        <v>9.99</v>
      </c>
      <c r="M25" s="101">
        <v>5.2</v>
      </c>
      <c r="N25" s="126" t="s">
        <v>322</v>
      </c>
      <c r="O25" s="126">
        <v>0.0</v>
      </c>
      <c r="P25" s="125">
        <v>0.4794794794794795</v>
      </c>
      <c r="Q25" s="17">
        <v>0.0</v>
      </c>
      <c r="R25" s="102" t="s">
        <v>322</v>
      </c>
      <c r="S25" s="101" t="s">
        <v>322</v>
      </c>
      <c r="T25" s="17" t="s">
        <v>127</v>
      </c>
      <c r="U25" s="105"/>
      <c r="V25" s="105"/>
      <c r="W25" s="105"/>
      <c r="X25" s="105"/>
      <c r="Y25" s="105"/>
      <c r="Z25" s="105"/>
    </row>
    <row r="26" ht="15.75" customHeight="1">
      <c r="A26" s="124" t="s">
        <v>128</v>
      </c>
      <c r="B26" s="17" t="s">
        <v>129</v>
      </c>
      <c r="C26" s="17" t="s">
        <v>47</v>
      </c>
      <c r="D26" s="17" t="s">
        <v>112</v>
      </c>
      <c r="E26" s="17" t="s">
        <v>74</v>
      </c>
      <c r="F26" s="106">
        <v>3555.1100000000015</v>
      </c>
      <c r="G26" s="106">
        <v>3555.1100000000015</v>
      </c>
      <c r="H26" s="17">
        <v>1740.0</v>
      </c>
      <c r="I26" s="17">
        <v>1189.0</v>
      </c>
      <c r="J26" s="125">
        <v>0.6833333333333333</v>
      </c>
      <c r="K26" s="125">
        <v>0.0</v>
      </c>
      <c r="L26" s="101">
        <v>2.99</v>
      </c>
      <c r="M26" s="101">
        <v>1.53</v>
      </c>
      <c r="N26" s="126">
        <v>5202.600000000002</v>
      </c>
      <c r="O26" s="126">
        <v>2662.2000000000003</v>
      </c>
      <c r="P26" s="125">
        <v>0.4882943143812709</v>
      </c>
      <c r="Q26" s="17">
        <v>1740.0</v>
      </c>
      <c r="R26" s="102">
        <v>1.0</v>
      </c>
      <c r="S26" s="101">
        <v>2.990000000000001</v>
      </c>
      <c r="T26" s="17" t="s">
        <v>127</v>
      </c>
      <c r="U26" s="105"/>
      <c r="V26" s="105"/>
      <c r="W26" s="105"/>
      <c r="X26" s="105"/>
      <c r="Y26" s="105"/>
      <c r="Z26" s="105"/>
    </row>
    <row r="27" ht="15.75" customHeight="1">
      <c r="A27" s="124" t="s">
        <v>130</v>
      </c>
      <c r="B27" s="17" t="s">
        <v>131</v>
      </c>
      <c r="C27" s="17" t="s">
        <v>47</v>
      </c>
      <c r="D27" s="17" t="s">
        <v>116</v>
      </c>
      <c r="E27" s="17" t="s">
        <v>74</v>
      </c>
      <c r="F27" s="106">
        <v>2951.1099999999988</v>
      </c>
      <c r="G27" s="106">
        <v>2951.1099999999988</v>
      </c>
      <c r="H27" s="17">
        <v>2820.0</v>
      </c>
      <c r="I27" s="17">
        <v>989.0</v>
      </c>
      <c r="J27" s="125">
        <v>0.350709219858156</v>
      </c>
      <c r="K27" s="125">
        <v>0.0</v>
      </c>
      <c r="L27" s="101">
        <v>2.99</v>
      </c>
      <c r="M27" s="101">
        <v>1.53</v>
      </c>
      <c r="N27" s="126">
        <v>8414.691809908994</v>
      </c>
      <c r="O27" s="126">
        <v>4314.6</v>
      </c>
      <c r="P27" s="125">
        <v>0.4882943143812709</v>
      </c>
      <c r="Q27" s="17">
        <v>2832.0</v>
      </c>
      <c r="R27" s="102">
        <v>0.9957627118644068</v>
      </c>
      <c r="S27" s="101">
        <v>2.9839332659251756</v>
      </c>
      <c r="T27" s="17" t="s">
        <v>127</v>
      </c>
      <c r="U27" s="105"/>
      <c r="V27" s="105"/>
      <c r="W27" s="105"/>
      <c r="X27" s="105"/>
      <c r="Y27" s="105"/>
      <c r="Z27" s="105"/>
    </row>
    <row r="28" ht="15.75" customHeight="1">
      <c r="A28" s="124" t="s">
        <v>132</v>
      </c>
      <c r="B28" s="17" t="s">
        <v>129</v>
      </c>
      <c r="C28" s="17" t="s">
        <v>47</v>
      </c>
      <c r="D28" s="17" t="s">
        <v>116</v>
      </c>
      <c r="E28" s="17" t="s">
        <v>74</v>
      </c>
      <c r="F28" s="106">
        <v>2786.6800000000003</v>
      </c>
      <c r="G28" s="106">
        <v>2786.6800000000003</v>
      </c>
      <c r="H28" s="17">
        <v>3444.0</v>
      </c>
      <c r="I28" s="17">
        <v>932.0</v>
      </c>
      <c r="J28" s="125">
        <v>0.2706155632984901</v>
      </c>
      <c r="K28" s="125">
        <v>0.0</v>
      </c>
      <c r="L28" s="101">
        <v>2.99</v>
      </c>
      <c r="M28" s="101">
        <v>1.47</v>
      </c>
      <c r="N28" s="126">
        <v>10297.560000000001</v>
      </c>
      <c r="O28" s="126">
        <v>5062.68</v>
      </c>
      <c r="P28" s="125">
        <v>0.5083612040133779</v>
      </c>
      <c r="Q28" s="17">
        <v>3432.0</v>
      </c>
      <c r="R28" s="102">
        <v>1.0034965034965035</v>
      </c>
      <c r="S28" s="101">
        <v>2.99</v>
      </c>
      <c r="T28" s="17" t="s">
        <v>127</v>
      </c>
      <c r="U28" s="105"/>
      <c r="V28" s="105"/>
      <c r="W28" s="105"/>
      <c r="X28" s="105"/>
      <c r="Y28" s="105"/>
      <c r="Z28" s="105"/>
    </row>
    <row r="29" ht="15.75" customHeight="1">
      <c r="A29" s="124" t="s">
        <v>133</v>
      </c>
      <c r="B29" s="17" t="s">
        <v>134</v>
      </c>
      <c r="C29" s="17" t="s">
        <v>47</v>
      </c>
      <c r="D29" s="17" t="s">
        <v>112</v>
      </c>
      <c r="E29" s="17" t="s">
        <v>74</v>
      </c>
      <c r="F29" s="106">
        <v>0.0</v>
      </c>
      <c r="G29" s="106">
        <v>0.0</v>
      </c>
      <c r="H29" s="17">
        <v>0.0</v>
      </c>
      <c r="I29" s="17">
        <v>0.0</v>
      </c>
      <c r="J29" s="125" t="s">
        <v>322</v>
      </c>
      <c r="K29" s="125" t="s">
        <v>322</v>
      </c>
      <c r="L29" s="101">
        <v>4.49</v>
      </c>
      <c r="M29" s="101">
        <v>2.3</v>
      </c>
      <c r="N29" s="126" t="s">
        <v>322</v>
      </c>
      <c r="O29" s="126">
        <v>0.0</v>
      </c>
      <c r="P29" s="125">
        <v>0.4877505567928731</v>
      </c>
      <c r="Q29" s="17">
        <v>0.0</v>
      </c>
      <c r="R29" s="102" t="s">
        <v>322</v>
      </c>
      <c r="S29" s="101" t="s">
        <v>322</v>
      </c>
      <c r="T29" s="17" t="s">
        <v>127</v>
      </c>
      <c r="U29" s="105"/>
      <c r="V29" s="105"/>
      <c r="W29" s="105"/>
      <c r="X29" s="105"/>
      <c r="Y29" s="105"/>
      <c r="Z29" s="105"/>
    </row>
    <row r="30" ht="15.75" customHeight="1">
      <c r="A30" s="124" t="s">
        <v>135</v>
      </c>
      <c r="B30" s="17" t="s">
        <v>136</v>
      </c>
      <c r="C30" s="17" t="s">
        <v>47</v>
      </c>
      <c r="D30" s="17" t="s">
        <v>112</v>
      </c>
      <c r="E30" s="17" t="s">
        <v>74</v>
      </c>
      <c r="F30" s="106">
        <v>1571.5000000000016</v>
      </c>
      <c r="G30" s="106">
        <v>1571.5000000000016</v>
      </c>
      <c r="H30" s="17">
        <v>1248.0</v>
      </c>
      <c r="I30" s="17">
        <v>350.0</v>
      </c>
      <c r="J30" s="125">
        <v>0.28044871794871795</v>
      </c>
      <c r="K30" s="125">
        <v>0.0</v>
      </c>
      <c r="L30" s="101">
        <v>4.49</v>
      </c>
      <c r="M30" s="101">
        <v>2.3</v>
      </c>
      <c r="N30" s="126">
        <v>5603.520000000006</v>
      </c>
      <c r="O30" s="126">
        <v>2870.3999999999996</v>
      </c>
      <c r="P30" s="125">
        <v>0.4877505567928731</v>
      </c>
      <c r="Q30" s="17">
        <v>1248.0</v>
      </c>
      <c r="R30" s="102">
        <v>1.0</v>
      </c>
      <c r="S30" s="101">
        <v>4.490000000000005</v>
      </c>
      <c r="T30" s="17" t="s">
        <v>127</v>
      </c>
      <c r="U30" s="105"/>
      <c r="V30" s="105"/>
      <c r="W30" s="105"/>
      <c r="X30" s="105"/>
      <c r="Y30" s="105"/>
      <c r="Z30" s="105"/>
    </row>
    <row r="31" ht="15.75" customHeight="1">
      <c r="A31" s="124" t="s">
        <v>137</v>
      </c>
      <c r="B31" s="17" t="s">
        <v>138</v>
      </c>
      <c r="C31" s="17" t="s">
        <v>47</v>
      </c>
      <c r="D31" s="17" t="s">
        <v>116</v>
      </c>
      <c r="E31" s="17" t="s">
        <v>74</v>
      </c>
      <c r="F31" s="106">
        <v>1046.1700000000008</v>
      </c>
      <c r="G31" s="106">
        <v>1046.1700000000008</v>
      </c>
      <c r="H31" s="17">
        <v>1200.0</v>
      </c>
      <c r="I31" s="17">
        <v>233.0</v>
      </c>
      <c r="J31" s="125">
        <v>0.19416666666666665</v>
      </c>
      <c r="K31" s="125">
        <v>0.0</v>
      </c>
      <c r="L31" s="101">
        <v>4.49</v>
      </c>
      <c r="M31" s="101">
        <v>2.36</v>
      </c>
      <c r="N31" s="126">
        <v>5388.000000000004</v>
      </c>
      <c r="O31" s="126">
        <v>2832.0</v>
      </c>
      <c r="P31" s="125">
        <v>0.4743875278396437</v>
      </c>
      <c r="Q31" s="17">
        <v>1216.0</v>
      </c>
      <c r="R31" s="102">
        <v>0.9868421052631579</v>
      </c>
      <c r="S31" s="101">
        <v>4.490000000000003</v>
      </c>
      <c r="T31" s="17" t="s">
        <v>127</v>
      </c>
      <c r="U31" s="105"/>
      <c r="V31" s="105"/>
      <c r="W31" s="105"/>
      <c r="X31" s="105"/>
      <c r="Y31" s="105"/>
      <c r="Z31" s="105"/>
    </row>
    <row r="32" ht="15.75" customHeight="1">
      <c r="A32" s="124" t="s">
        <v>139</v>
      </c>
      <c r="B32" s="17" t="s">
        <v>140</v>
      </c>
      <c r="C32" s="17" t="s">
        <v>47</v>
      </c>
      <c r="D32" s="17" t="s">
        <v>112</v>
      </c>
      <c r="E32" s="17" t="s">
        <v>74</v>
      </c>
      <c r="F32" s="106">
        <v>4246.909999999998</v>
      </c>
      <c r="G32" s="106">
        <v>4246.909999999998</v>
      </c>
      <c r="H32" s="17">
        <v>1476.0</v>
      </c>
      <c r="I32" s="17">
        <v>709.0</v>
      </c>
      <c r="J32" s="125">
        <v>0.4803523035230352</v>
      </c>
      <c r="K32" s="125">
        <v>0.0</v>
      </c>
      <c r="L32" s="101">
        <v>5.99</v>
      </c>
      <c r="M32" s="101">
        <v>2.87</v>
      </c>
      <c r="N32" s="126">
        <v>8841.239999999996</v>
      </c>
      <c r="O32" s="126">
        <v>4236.12</v>
      </c>
      <c r="P32" s="125">
        <v>0.5208681135225376</v>
      </c>
      <c r="Q32" s="17">
        <v>1488.0</v>
      </c>
      <c r="R32" s="102">
        <v>0.9919354838709677</v>
      </c>
      <c r="S32" s="101">
        <v>5.9899999999999975</v>
      </c>
      <c r="T32" s="17" t="s">
        <v>127</v>
      </c>
      <c r="U32" s="105"/>
      <c r="V32" s="105"/>
      <c r="W32" s="105"/>
      <c r="X32" s="105"/>
      <c r="Y32" s="105"/>
      <c r="Z32" s="105"/>
    </row>
    <row r="33" ht="15.75" customHeight="1">
      <c r="A33" s="124" t="s">
        <v>141</v>
      </c>
      <c r="B33" s="17" t="s">
        <v>142</v>
      </c>
      <c r="C33" s="17" t="s">
        <v>47</v>
      </c>
      <c r="D33" s="17" t="s">
        <v>112</v>
      </c>
      <c r="E33" s="17" t="s">
        <v>74</v>
      </c>
      <c r="F33" s="106">
        <v>3562.5399999999995</v>
      </c>
      <c r="G33" s="106">
        <v>3562.5399999999995</v>
      </c>
      <c r="H33" s="17">
        <v>1800.0</v>
      </c>
      <c r="I33" s="17">
        <v>596.0</v>
      </c>
      <c r="J33" s="125">
        <v>0.33111111111111113</v>
      </c>
      <c r="K33" s="125">
        <v>0.0</v>
      </c>
      <c r="L33" s="101">
        <v>5.99</v>
      </c>
      <c r="M33" s="101">
        <v>3.05</v>
      </c>
      <c r="N33" s="126">
        <v>10759.34899328859</v>
      </c>
      <c r="O33" s="126">
        <v>5490.0</v>
      </c>
      <c r="P33" s="125">
        <v>0.4908180300500835</v>
      </c>
      <c r="Q33" s="17">
        <v>1812.0</v>
      </c>
      <c r="R33" s="102">
        <v>0.9933774834437086</v>
      </c>
      <c r="S33" s="101">
        <v>5.97741610738255</v>
      </c>
      <c r="T33" s="17" t="s">
        <v>127</v>
      </c>
      <c r="U33" s="105"/>
      <c r="V33" s="105"/>
      <c r="W33" s="105"/>
      <c r="X33" s="105"/>
      <c r="Y33" s="105"/>
      <c r="Z33" s="105"/>
    </row>
    <row r="34" ht="15.75" customHeight="1">
      <c r="A34" s="124" t="s">
        <v>143</v>
      </c>
      <c r="B34" s="17" t="s">
        <v>144</v>
      </c>
      <c r="C34" s="17" t="s">
        <v>47</v>
      </c>
      <c r="D34" s="17" t="s">
        <v>145</v>
      </c>
      <c r="E34" s="17" t="s">
        <v>74</v>
      </c>
      <c r="F34" s="106">
        <v>1209.9800000000007</v>
      </c>
      <c r="G34" s="106">
        <v>1209.9800000000007</v>
      </c>
      <c r="H34" s="17">
        <v>516.0</v>
      </c>
      <c r="I34" s="17">
        <v>202.0</v>
      </c>
      <c r="J34" s="125">
        <v>0.39147286821705424</v>
      </c>
      <c r="K34" s="125">
        <v>0.0</v>
      </c>
      <c r="L34" s="101">
        <v>5.99</v>
      </c>
      <c r="M34" s="101">
        <v>2.91</v>
      </c>
      <c r="N34" s="126">
        <v>3090.840000000002</v>
      </c>
      <c r="O34" s="126">
        <v>1501.5600000000002</v>
      </c>
      <c r="P34" s="125">
        <v>0.5141903171953255</v>
      </c>
      <c r="Q34" s="17">
        <v>522.0</v>
      </c>
      <c r="R34" s="102">
        <v>0.9885057471264368</v>
      </c>
      <c r="S34" s="101">
        <v>5.990000000000004</v>
      </c>
      <c r="T34" s="17" t="s">
        <v>127</v>
      </c>
      <c r="U34" s="105"/>
      <c r="V34" s="105"/>
      <c r="W34" s="105"/>
      <c r="X34" s="105"/>
      <c r="Y34" s="105"/>
      <c r="Z34" s="105"/>
    </row>
    <row r="35" ht="15.75" customHeight="1">
      <c r="A35" s="124" t="s">
        <v>146</v>
      </c>
      <c r="B35" s="17" t="s">
        <v>147</v>
      </c>
      <c r="C35" s="17" t="s">
        <v>47</v>
      </c>
      <c r="D35" s="17" t="s">
        <v>148</v>
      </c>
      <c r="E35" s="17" t="s">
        <v>74</v>
      </c>
      <c r="F35" s="106">
        <v>0.0</v>
      </c>
      <c r="G35" s="106">
        <v>0.0</v>
      </c>
      <c r="H35" s="17">
        <v>0.0</v>
      </c>
      <c r="I35" s="17">
        <v>0.0</v>
      </c>
      <c r="J35" s="125" t="s">
        <v>322</v>
      </c>
      <c r="K35" s="125" t="s">
        <v>322</v>
      </c>
      <c r="L35" s="101">
        <v>5.99</v>
      </c>
      <c r="M35" s="101">
        <v>2.96</v>
      </c>
      <c r="N35" s="126" t="s">
        <v>322</v>
      </c>
      <c r="O35" s="126">
        <v>0.0</v>
      </c>
      <c r="P35" s="125">
        <v>0.5058430717863105</v>
      </c>
      <c r="Q35" s="17">
        <v>0.0</v>
      </c>
      <c r="R35" s="102" t="s">
        <v>322</v>
      </c>
      <c r="S35" s="101" t="s">
        <v>322</v>
      </c>
      <c r="T35" s="17" t="s">
        <v>127</v>
      </c>
      <c r="U35" s="105"/>
      <c r="V35" s="105"/>
      <c r="W35" s="105"/>
      <c r="X35" s="105"/>
      <c r="Y35" s="105"/>
      <c r="Z35" s="105"/>
    </row>
    <row r="36" ht="15.75" customHeight="1">
      <c r="A36" s="124" t="s">
        <v>149</v>
      </c>
      <c r="B36" s="17" t="s">
        <v>150</v>
      </c>
      <c r="C36" s="17" t="s">
        <v>47</v>
      </c>
      <c r="D36" s="17" t="s">
        <v>112</v>
      </c>
      <c r="E36" s="17" t="s">
        <v>74</v>
      </c>
      <c r="F36" s="106">
        <v>0.0</v>
      </c>
      <c r="G36" s="106">
        <v>0.0</v>
      </c>
      <c r="H36" s="17">
        <v>0.0</v>
      </c>
      <c r="I36" s="17">
        <v>0.0</v>
      </c>
      <c r="J36" s="125" t="s">
        <v>322</v>
      </c>
      <c r="K36" s="125" t="s">
        <v>322</v>
      </c>
      <c r="L36" s="101">
        <v>6.49</v>
      </c>
      <c r="M36" s="101">
        <v>3.15</v>
      </c>
      <c r="N36" s="126" t="s">
        <v>322</v>
      </c>
      <c r="O36" s="126">
        <v>0.0</v>
      </c>
      <c r="P36" s="125">
        <v>0.514637904468413</v>
      </c>
      <c r="Q36" s="17">
        <v>0.0</v>
      </c>
      <c r="R36" s="102" t="s">
        <v>322</v>
      </c>
      <c r="S36" s="101" t="s">
        <v>322</v>
      </c>
      <c r="T36" s="17" t="s">
        <v>127</v>
      </c>
      <c r="U36" s="105"/>
      <c r="V36" s="105"/>
      <c r="W36" s="105"/>
      <c r="X36" s="105"/>
      <c r="Y36" s="105"/>
      <c r="Z36" s="105"/>
    </row>
    <row r="37" ht="15.75" customHeight="1">
      <c r="A37" s="124" t="s">
        <v>151</v>
      </c>
      <c r="B37" s="17" t="s">
        <v>152</v>
      </c>
      <c r="C37" s="17" t="s">
        <v>47</v>
      </c>
      <c r="D37" s="17" t="s">
        <v>148</v>
      </c>
      <c r="E37" s="17" t="s">
        <v>74</v>
      </c>
      <c r="F37" s="106">
        <v>674.9600000000003</v>
      </c>
      <c r="G37" s="106">
        <v>674.9600000000003</v>
      </c>
      <c r="H37" s="17">
        <v>870.0</v>
      </c>
      <c r="I37" s="17">
        <v>104.0</v>
      </c>
      <c r="J37" s="125">
        <v>0.11954022988505747</v>
      </c>
      <c r="K37" s="125">
        <v>0.0</v>
      </c>
      <c r="L37" s="101">
        <v>6.49</v>
      </c>
      <c r="M37" s="101">
        <v>3.21</v>
      </c>
      <c r="N37" s="126">
        <v>5646.300000000003</v>
      </c>
      <c r="O37" s="126">
        <v>2792.7</v>
      </c>
      <c r="P37" s="125">
        <v>0.5053929121725732</v>
      </c>
      <c r="Q37" s="17">
        <v>858.0</v>
      </c>
      <c r="R37" s="102">
        <v>1.013986013986014</v>
      </c>
      <c r="S37" s="101">
        <v>6.490000000000003</v>
      </c>
      <c r="T37" s="17" t="s">
        <v>127</v>
      </c>
      <c r="U37" s="105"/>
      <c r="V37" s="105"/>
      <c r="W37" s="105"/>
      <c r="X37" s="105"/>
      <c r="Y37" s="105"/>
      <c r="Z37" s="105"/>
    </row>
    <row r="38" ht="15.75" customHeight="1">
      <c r="A38" s="124" t="s">
        <v>153</v>
      </c>
      <c r="B38" s="17" t="s">
        <v>154</v>
      </c>
      <c r="C38" s="17" t="s">
        <v>47</v>
      </c>
      <c r="D38" s="17" t="s">
        <v>112</v>
      </c>
      <c r="E38" s="17" t="s">
        <v>74</v>
      </c>
      <c r="F38" s="106">
        <v>167.76</v>
      </c>
      <c r="G38" s="106">
        <v>167.76</v>
      </c>
      <c r="H38" s="17">
        <v>0.0</v>
      </c>
      <c r="I38" s="17">
        <v>24.0</v>
      </c>
      <c r="J38" s="125" t="s">
        <v>322</v>
      </c>
      <c r="K38" s="125">
        <v>0.0</v>
      </c>
      <c r="L38" s="101">
        <v>6.99</v>
      </c>
      <c r="M38" s="101">
        <v>3.52</v>
      </c>
      <c r="N38" s="126">
        <v>0.0</v>
      </c>
      <c r="O38" s="126">
        <v>0.0</v>
      </c>
      <c r="P38" s="125">
        <v>0.49642346208869814</v>
      </c>
      <c r="Q38" s="17">
        <v>0.0</v>
      </c>
      <c r="R38" s="102" t="s">
        <v>322</v>
      </c>
      <c r="S38" s="101">
        <v>6.989999999999999</v>
      </c>
      <c r="T38" s="17" t="s">
        <v>127</v>
      </c>
      <c r="U38" s="105"/>
      <c r="V38" s="105"/>
      <c r="W38" s="105"/>
      <c r="X38" s="105"/>
      <c r="Y38" s="105"/>
      <c r="Z38" s="105"/>
    </row>
    <row r="39" ht="15.75" customHeight="1">
      <c r="A39" s="124" t="s">
        <v>155</v>
      </c>
      <c r="B39" s="17" t="s">
        <v>156</v>
      </c>
      <c r="C39" s="17" t="s">
        <v>47</v>
      </c>
      <c r="D39" s="17" t="s">
        <v>112</v>
      </c>
      <c r="E39" s="17" t="s">
        <v>74</v>
      </c>
      <c r="F39" s="106">
        <v>4254.389999999998</v>
      </c>
      <c r="G39" s="106">
        <v>4254.389999999998</v>
      </c>
      <c r="H39" s="17">
        <v>2508.0</v>
      </c>
      <c r="I39" s="17">
        <v>711.0</v>
      </c>
      <c r="J39" s="125">
        <v>0.2834928229665072</v>
      </c>
      <c r="K39" s="125">
        <v>0.0</v>
      </c>
      <c r="L39" s="101">
        <v>5.99</v>
      </c>
      <c r="M39" s="101">
        <v>2.9</v>
      </c>
      <c r="N39" s="126">
        <v>15007.046582278472</v>
      </c>
      <c r="O39" s="126">
        <v>7273.2</v>
      </c>
      <c r="P39" s="125">
        <v>0.5158597662771286</v>
      </c>
      <c r="Q39" s="17">
        <v>2448.0</v>
      </c>
      <c r="R39" s="102">
        <v>1.0245098039215685</v>
      </c>
      <c r="S39" s="101">
        <v>5.983670886075946</v>
      </c>
      <c r="T39" s="17" t="s">
        <v>127</v>
      </c>
      <c r="U39" s="105"/>
      <c r="V39" s="105"/>
      <c r="W39" s="105"/>
      <c r="X39" s="105"/>
      <c r="Y39" s="105"/>
      <c r="Z39" s="105"/>
    </row>
    <row r="40" ht="15.75" customHeight="1">
      <c r="A40" s="124" t="s">
        <v>157</v>
      </c>
      <c r="B40" s="17" t="s">
        <v>158</v>
      </c>
      <c r="C40" s="17" t="s">
        <v>47</v>
      </c>
      <c r="D40" s="17" t="s">
        <v>145</v>
      </c>
      <c r="E40" s="17" t="s">
        <v>74</v>
      </c>
      <c r="F40" s="106">
        <v>0.0</v>
      </c>
      <c r="G40" s="106">
        <v>0.0</v>
      </c>
      <c r="H40" s="17">
        <v>0.0</v>
      </c>
      <c r="I40" s="17">
        <v>0.0</v>
      </c>
      <c r="J40" s="125" t="s">
        <v>322</v>
      </c>
      <c r="K40" s="125" t="s">
        <v>322</v>
      </c>
      <c r="L40" s="101">
        <v>5.99</v>
      </c>
      <c r="M40" s="101">
        <v>3.02</v>
      </c>
      <c r="N40" s="126" t="s">
        <v>322</v>
      </c>
      <c r="O40" s="126">
        <v>0.0</v>
      </c>
      <c r="P40" s="125">
        <v>0.4958263772954925</v>
      </c>
      <c r="Q40" s="17">
        <v>0.0</v>
      </c>
      <c r="R40" s="102" t="s">
        <v>322</v>
      </c>
      <c r="S40" s="101" t="s">
        <v>322</v>
      </c>
      <c r="T40" s="17" t="s">
        <v>127</v>
      </c>
      <c r="U40" s="105"/>
      <c r="V40" s="105"/>
      <c r="W40" s="105"/>
      <c r="X40" s="105"/>
      <c r="Y40" s="105"/>
      <c r="Z40" s="105"/>
    </row>
    <row r="41" ht="15.75" customHeight="1">
      <c r="A41" s="124" t="s">
        <v>159</v>
      </c>
      <c r="B41" s="17" t="s">
        <v>160</v>
      </c>
      <c r="C41" s="17" t="s">
        <v>47</v>
      </c>
      <c r="D41" s="17" t="s">
        <v>112</v>
      </c>
      <c r="E41" s="17" t="s">
        <v>74</v>
      </c>
      <c r="F41" s="106">
        <v>5149.679999999995</v>
      </c>
      <c r="G41" s="106">
        <v>5149.679999999995</v>
      </c>
      <c r="H41" s="17">
        <v>2568.0</v>
      </c>
      <c r="I41" s="17">
        <v>1032.0</v>
      </c>
      <c r="J41" s="125">
        <v>0.40186915887850466</v>
      </c>
      <c r="K41" s="125">
        <v>0.0</v>
      </c>
      <c r="L41" s="101">
        <v>4.99</v>
      </c>
      <c r="M41" s="101">
        <v>2.47</v>
      </c>
      <c r="N41" s="126">
        <v>12814.319999999987</v>
      </c>
      <c r="O41" s="126">
        <v>6342.960000000001</v>
      </c>
      <c r="P41" s="125">
        <v>0.5050100200400801</v>
      </c>
      <c r="Q41" s="17">
        <v>2532.0</v>
      </c>
      <c r="R41" s="102">
        <v>1.014218009478673</v>
      </c>
      <c r="S41" s="101">
        <v>4.989999999999995</v>
      </c>
      <c r="T41" s="17" t="s">
        <v>127</v>
      </c>
      <c r="U41" s="105"/>
      <c r="V41" s="105"/>
      <c r="W41" s="105"/>
      <c r="X41" s="105"/>
      <c r="Y41" s="105"/>
      <c r="Z41" s="105"/>
    </row>
    <row r="42" ht="15.75" customHeight="1">
      <c r="A42" s="124" t="s">
        <v>161</v>
      </c>
      <c r="B42" s="17" t="s">
        <v>162</v>
      </c>
      <c r="C42" s="17" t="s">
        <v>47</v>
      </c>
      <c r="D42" s="17" t="s">
        <v>145</v>
      </c>
      <c r="E42" s="17" t="s">
        <v>74</v>
      </c>
      <c r="F42" s="106">
        <v>2096.270000000001</v>
      </c>
      <c r="G42" s="106">
        <v>2096.270000000001</v>
      </c>
      <c r="H42" s="17">
        <v>880.0</v>
      </c>
      <c r="I42" s="17">
        <v>323.0</v>
      </c>
      <c r="J42" s="125">
        <v>0.36704545454545456</v>
      </c>
      <c r="K42" s="125">
        <v>0.0</v>
      </c>
      <c r="L42" s="101">
        <v>6.49</v>
      </c>
      <c r="M42" s="101">
        <v>3.27</v>
      </c>
      <c r="N42" s="126">
        <v>5711.200000000003</v>
      </c>
      <c r="O42" s="126">
        <v>2877.6</v>
      </c>
      <c r="P42" s="125">
        <v>0.49614791987673346</v>
      </c>
      <c r="Q42" s="17">
        <v>880.0</v>
      </c>
      <c r="R42" s="102">
        <v>1.0</v>
      </c>
      <c r="S42" s="101">
        <v>6.490000000000003</v>
      </c>
      <c r="T42" s="17" t="s">
        <v>127</v>
      </c>
      <c r="U42" s="105"/>
      <c r="V42" s="105"/>
      <c r="W42" s="105"/>
      <c r="X42" s="105"/>
      <c r="Y42" s="105"/>
      <c r="Z42" s="105"/>
    </row>
    <row r="43" ht="15.75" customHeight="1">
      <c r="A43" s="124" t="s">
        <v>163</v>
      </c>
      <c r="B43" s="17" t="s">
        <v>164</v>
      </c>
      <c r="C43" s="17" t="s">
        <v>47</v>
      </c>
      <c r="D43" s="17" t="s">
        <v>112</v>
      </c>
      <c r="E43" s="17" t="s">
        <v>74</v>
      </c>
      <c r="F43" s="106">
        <v>2104.6900000000014</v>
      </c>
      <c r="G43" s="106">
        <v>2104.6900000000014</v>
      </c>
      <c r="H43" s="17">
        <v>1224.0</v>
      </c>
      <c r="I43" s="17">
        <v>281.0</v>
      </c>
      <c r="J43" s="125">
        <v>0.2295751633986928</v>
      </c>
      <c r="K43" s="125">
        <v>0.0</v>
      </c>
      <c r="L43" s="101">
        <v>7.49</v>
      </c>
      <c r="M43" s="101">
        <v>3.59</v>
      </c>
      <c r="N43" s="126">
        <v>9167.760000000006</v>
      </c>
      <c r="O43" s="126">
        <v>4394.16</v>
      </c>
      <c r="P43" s="125">
        <v>0.520694259012016</v>
      </c>
      <c r="Q43" s="17">
        <v>1200.0</v>
      </c>
      <c r="R43" s="102">
        <v>1.02</v>
      </c>
      <c r="S43" s="101">
        <v>7.490000000000005</v>
      </c>
      <c r="T43" s="17" t="s">
        <v>127</v>
      </c>
      <c r="U43" s="105"/>
      <c r="V43" s="105"/>
      <c r="W43" s="105"/>
      <c r="X43" s="105"/>
      <c r="Y43" s="105"/>
      <c r="Z43" s="105"/>
    </row>
    <row r="44" ht="15.75" customHeight="1">
      <c r="A44" s="124" t="s">
        <v>165</v>
      </c>
      <c r="B44" s="17" t="s">
        <v>166</v>
      </c>
      <c r="C44" s="17" t="s">
        <v>47</v>
      </c>
      <c r="D44" s="17" t="s">
        <v>112</v>
      </c>
      <c r="E44" s="17" t="s">
        <v>74</v>
      </c>
      <c r="F44" s="106">
        <v>1670.2700000000011</v>
      </c>
      <c r="G44" s="106">
        <v>1670.2700000000011</v>
      </c>
      <c r="H44" s="17">
        <v>1212.0</v>
      </c>
      <c r="I44" s="17">
        <v>223.0</v>
      </c>
      <c r="J44" s="125">
        <v>0.183993399339934</v>
      </c>
      <c r="K44" s="125">
        <v>0.0</v>
      </c>
      <c r="L44" s="101">
        <v>7.49</v>
      </c>
      <c r="M44" s="101">
        <v>3.7</v>
      </c>
      <c r="N44" s="126">
        <v>9077.880000000006</v>
      </c>
      <c r="O44" s="126">
        <v>4484.400000000001</v>
      </c>
      <c r="P44" s="125">
        <v>0.5060080106809078</v>
      </c>
      <c r="Q44" s="17">
        <v>1200.0</v>
      </c>
      <c r="R44" s="102">
        <v>1.01</v>
      </c>
      <c r="S44" s="101">
        <v>7.490000000000005</v>
      </c>
      <c r="T44" s="17" t="s">
        <v>127</v>
      </c>
      <c r="U44" s="105"/>
      <c r="V44" s="105"/>
      <c r="W44" s="105"/>
      <c r="X44" s="105"/>
      <c r="Y44" s="105"/>
      <c r="Z44" s="105"/>
    </row>
    <row r="45" ht="15.75" customHeight="1">
      <c r="A45" s="124" t="s">
        <v>167</v>
      </c>
      <c r="B45" s="17" t="s">
        <v>168</v>
      </c>
      <c r="C45" s="17" t="s">
        <v>47</v>
      </c>
      <c r="D45" s="17" t="s">
        <v>112</v>
      </c>
      <c r="E45" s="17" t="s">
        <v>74</v>
      </c>
      <c r="F45" s="106">
        <v>1024.2900000000009</v>
      </c>
      <c r="G45" s="106">
        <v>1024.2900000000009</v>
      </c>
      <c r="H45" s="17">
        <v>1368.0</v>
      </c>
      <c r="I45" s="17">
        <v>171.0</v>
      </c>
      <c r="J45" s="125">
        <v>0.125</v>
      </c>
      <c r="K45" s="125">
        <v>0.0</v>
      </c>
      <c r="L45" s="101">
        <v>5.99</v>
      </c>
      <c r="M45" s="101">
        <v>2.93</v>
      </c>
      <c r="N45" s="126">
        <v>8194.320000000007</v>
      </c>
      <c r="O45" s="126">
        <v>4008.2400000000002</v>
      </c>
      <c r="P45" s="125">
        <v>0.5108514190317195</v>
      </c>
      <c r="Q45" s="17">
        <v>1380.0</v>
      </c>
      <c r="R45" s="102">
        <v>0.991304347826087</v>
      </c>
      <c r="S45" s="101">
        <v>5.9900000000000055</v>
      </c>
      <c r="T45" s="17" t="s">
        <v>127</v>
      </c>
      <c r="U45" s="105"/>
      <c r="V45" s="105"/>
      <c r="W45" s="105"/>
      <c r="X45" s="105"/>
      <c r="Y45" s="105"/>
      <c r="Z45" s="105"/>
    </row>
    <row r="46" ht="15.75" customHeight="1">
      <c r="A46" s="124" t="s">
        <v>169</v>
      </c>
      <c r="B46" s="17" t="s">
        <v>170</v>
      </c>
      <c r="C46" s="17" t="s">
        <v>47</v>
      </c>
      <c r="D46" s="17" t="s">
        <v>112</v>
      </c>
      <c r="E46" s="17" t="s">
        <v>74</v>
      </c>
      <c r="F46" s="106">
        <v>922.4600000000005</v>
      </c>
      <c r="G46" s="106">
        <v>922.4600000000005</v>
      </c>
      <c r="H46" s="17">
        <v>816.0</v>
      </c>
      <c r="I46" s="17">
        <v>154.0</v>
      </c>
      <c r="J46" s="125">
        <v>0.18872549019607843</v>
      </c>
      <c r="K46" s="125">
        <v>0.0</v>
      </c>
      <c r="L46" s="101">
        <v>5.99</v>
      </c>
      <c r="M46" s="101">
        <v>2.96</v>
      </c>
      <c r="N46" s="126">
        <v>4887.840000000002</v>
      </c>
      <c r="O46" s="126">
        <v>2415.36</v>
      </c>
      <c r="P46" s="125">
        <v>0.5058430717863105</v>
      </c>
      <c r="Q46" s="17">
        <v>816.0</v>
      </c>
      <c r="R46" s="102">
        <v>1.0</v>
      </c>
      <c r="S46" s="101">
        <v>5.990000000000003</v>
      </c>
      <c r="T46" s="17" t="s">
        <v>127</v>
      </c>
      <c r="U46" s="105"/>
      <c r="V46" s="105"/>
      <c r="W46" s="105"/>
      <c r="X46" s="105"/>
      <c r="Y46" s="105"/>
      <c r="Z46" s="105"/>
    </row>
    <row r="47" ht="15.75" customHeight="1">
      <c r="A47" s="124" t="s">
        <v>171</v>
      </c>
      <c r="B47" s="17" t="s">
        <v>172</v>
      </c>
      <c r="C47" s="17" t="s">
        <v>47</v>
      </c>
      <c r="D47" s="17" t="s">
        <v>145</v>
      </c>
      <c r="E47" s="17" t="s">
        <v>74</v>
      </c>
      <c r="F47" s="106">
        <v>2509.4100000000003</v>
      </c>
      <c r="G47" s="106">
        <v>2509.4100000000003</v>
      </c>
      <c r="H47" s="17">
        <v>1578.0</v>
      </c>
      <c r="I47" s="17">
        <v>359.0</v>
      </c>
      <c r="J47" s="125">
        <v>0.22750316856780736</v>
      </c>
      <c r="K47" s="125">
        <v>0.0</v>
      </c>
      <c r="L47" s="101">
        <v>6.99</v>
      </c>
      <c r="M47" s="101">
        <v>3.52</v>
      </c>
      <c r="N47" s="126">
        <v>11030.220000000001</v>
      </c>
      <c r="O47" s="126">
        <v>5554.56</v>
      </c>
      <c r="P47" s="125">
        <v>0.49642346208869814</v>
      </c>
      <c r="Q47" s="17">
        <v>1584.0</v>
      </c>
      <c r="R47" s="102">
        <v>0.9962121212121212</v>
      </c>
      <c r="S47" s="101">
        <v>6.990000000000001</v>
      </c>
      <c r="T47" s="17" t="s">
        <v>127</v>
      </c>
      <c r="U47" s="105"/>
      <c r="V47" s="105"/>
      <c r="W47" s="105"/>
      <c r="X47" s="105"/>
      <c r="Y47" s="105"/>
      <c r="Z47" s="105"/>
    </row>
    <row r="48" ht="15.75" customHeight="1">
      <c r="A48" s="124" t="s">
        <v>173</v>
      </c>
      <c r="B48" s="17" t="s">
        <v>174</v>
      </c>
      <c r="C48" s="17" t="s">
        <v>47</v>
      </c>
      <c r="D48" s="17" t="s">
        <v>148</v>
      </c>
      <c r="E48" s="17" t="s">
        <v>74</v>
      </c>
      <c r="F48" s="106">
        <v>2773.1499999999996</v>
      </c>
      <c r="G48" s="106">
        <v>2773.1499999999996</v>
      </c>
      <c r="H48" s="17">
        <v>384.0</v>
      </c>
      <c r="I48" s="17">
        <v>185.0</v>
      </c>
      <c r="J48" s="125">
        <v>0.4817708333333333</v>
      </c>
      <c r="K48" s="125">
        <v>0.0</v>
      </c>
      <c r="L48" s="101">
        <v>14.99</v>
      </c>
      <c r="M48" s="101">
        <v>7.56</v>
      </c>
      <c r="N48" s="126">
        <v>5756.16</v>
      </c>
      <c r="O48" s="126">
        <v>2903.04</v>
      </c>
      <c r="P48" s="125">
        <v>0.4956637758505671</v>
      </c>
      <c r="Q48" s="17">
        <v>380.0</v>
      </c>
      <c r="R48" s="102">
        <v>1.0105263157894737</v>
      </c>
      <c r="S48" s="101">
        <v>14.989999999999998</v>
      </c>
      <c r="T48" s="17" t="s">
        <v>127</v>
      </c>
      <c r="U48" s="105"/>
      <c r="V48" s="105"/>
      <c r="W48" s="105"/>
      <c r="X48" s="105"/>
      <c r="Y48" s="105"/>
      <c r="Z48" s="105"/>
    </row>
    <row r="49" ht="15.75" customHeight="1">
      <c r="A49" s="124" t="s">
        <v>175</v>
      </c>
      <c r="B49" s="17" t="s">
        <v>176</v>
      </c>
      <c r="C49" s="17" t="s">
        <v>47</v>
      </c>
      <c r="D49" s="17" t="s">
        <v>148</v>
      </c>
      <c r="E49" s="17" t="s">
        <v>74</v>
      </c>
      <c r="F49" s="106">
        <v>1854.090000000001</v>
      </c>
      <c r="G49" s="106">
        <v>1854.090000000001</v>
      </c>
      <c r="H49" s="17">
        <v>660.0</v>
      </c>
      <c r="I49" s="17">
        <v>266.0</v>
      </c>
      <c r="J49" s="125">
        <v>0.403030303030303</v>
      </c>
      <c r="K49" s="125">
        <v>0.0</v>
      </c>
      <c r="L49" s="101">
        <v>6.99</v>
      </c>
      <c r="M49" s="101">
        <v>3.66</v>
      </c>
      <c r="N49" s="126">
        <v>4600.373684210529</v>
      </c>
      <c r="O49" s="126">
        <v>2415.6</v>
      </c>
      <c r="P49" s="125">
        <v>0.47639484978540775</v>
      </c>
      <c r="Q49" s="17">
        <v>660.0</v>
      </c>
      <c r="R49" s="102">
        <v>1.0</v>
      </c>
      <c r="S49" s="101">
        <v>6.970263157894741</v>
      </c>
      <c r="T49" s="17" t="s">
        <v>127</v>
      </c>
      <c r="U49" s="105"/>
      <c r="V49" s="105"/>
      <c r="W49" s="105"/>
      <c r="X49" s="105"/>
      <c r="Y49" s="105"/>
      <c r="Z49" s="105"/>
    </row>
    <row r="50" ht="15.75" customHeight="1">
      <c r="A50" s="124" t="s">
        <v>177</v>
      </c>
      <c r="B50" s="17" t="s">
        <v>178</v>
      </c>
      <c r="C50" s="17" t="s">
        <v>47</v>
      </c>
      <c r="D50" s="17" t="s">
        <v>145</v>
      </c>
      <c r="E50" s="17" t="s">
        <v>74</v>
      </c>
      <c r="F50" s="106">
        <v>2709.5699999999997</v>
      </c>
      <c r="G50" s="106">
        <v>2709.5699999999997</v>
      </c>
      <c r="H50" s="17">
        <v>2652.0</v>
      </c>
      <c r="I50" s="17">
        <v>543.0</v>
      </c>
      <c r="J50" s="125">
        <v>0.20475113122171945</v>
      </c>
      <c r="K50" s="125">
        <v>0.0</v>
      </c>
      <c r="L50" s="101">
        <v>4.99</v>
      </c>
      <c r="M50" s="101">
        <v>2.38</v>
      </c>
      <c r="N50" s="126">
        <v>13233.479999999998</v>
      </c>
      <c r="O50" s="126">
        <v>6311.759999999999</v>
      </c>
      <c r="P50" s="125">
        <v>0.5230460921843688</v>
      </c>
      <c r="Q50" s="17">
        <v>2652.0</v>
      </c>
      <c r="R50" s="102">
        <v>1.0</v>
      </c>
      <c r="S50" s="101">
        <v>4.989999999999999</v>
      </c>
      <c r="T50" s="17" t="s">
        <v>127</v>
      </c>
      <c r="U50" s="105"/>
      <c r="V50" s="105"/>
      <c r="W50" s="105"/>
      <c r="X50" s="105"/>
      <c r="Y50" s="105"/>
      <c r="Z50" s="105"/>
    </row>
    <row r="51" ht="15.75" customHeight="1">
      <c r="A51" s="124" t="s">
        <v>179</v>
      </c>
      <c r="B51" s="17" t="s">
        <v>180</v>
      </c>
      <c r="C51" s="17" t="s">
        <v>47</v>
      </c>
      <c r="D51" s="17" t="s">
        <v>112</v>
      </c>
      <c r="E51" s="17" t="s">
        <v>74</v>
      </c>
      <c r="F51" s="106">
        <v>2571.1400000000012</v>
      </c>
      <c r="G51" s="106">
        <v>2571.1400000000012</v>
      </c>
      <c r="H51" s="17">
        <v>840.0</v>
      </c>
      <c r="I51" s="17">
        <v>286.0</v>
      </c>
      <c r="J51" s="125">
        <v>0.3404761904761905</v>
      </c>
      <c r="K51" s="125">
        <v>0.0</v>
      </c>
      <c r="L51" s="101">
        <v>8.99</v>
      </c>
      <c r="M51" s="101">
        <v>4.62</v>
      </c>
      <c r="N51" s="126">
        <v>7551.600000000003</v>
      </c>
      <c r="O51" s="126">
        <v>3880.8</v>
      </c>
      <c r="P51" s="125">
        <v>0.4860956618464961</v>
      </c>
      <c r="Q51" s="17">
        <v>840.0</v>
      </c>
      <c r="R51" s="102">
        <v>1.0</v>
      </c>
      <c r="S51" s="101">
        <v>8.990000000000004</v>
      </c>
      <c r="T51" s="17" t="s">
        <v>127</v>
      </c>
      <c r="U51" s="105"/>
      <c r="V51" s="105"/>
      <c r="W51" s="105"/>
      <c r="X51" s="105"/>
      <c r="Y51" s="105"/>
      <c r="Z51" s="105"/>
    </row>
    <row r="52" ht="15.75" customHeight="1">
      <c r="A52" s="124" t="s">
        <v>181</v>
      </c>
      <c r="B52" s="17" t="s">
        <v>182</v>
      </c>
      <c r="C52" s="17" t="s">
        <v>47</v>
      </c>
      <c r="D52" s="17" t="s">
        <v>112</v>
      </c>
      <c r="E52" s="17" t="s">
        <v>74</v>
      </c>
      <c r="F52" s="106">
        <v>0.0</v>
      </c>
      <c r="G52" s="106">
        <v>0.0</v>
      </c>
      <c r="H52" s="17">
        <v>0.0</v>
      </c>
      <c r="I52" s="17">
        <v>0.0</v>
      </c>
      <c r="J52" s="125" t="s">
        <v>322</v>
      </c>
      <c r="K52" s="125" t="s">
        <v>322</v>
      </c>
      <c r="L52" s="101">
        <v>10.99</v>
      </c>
      <c r="M52" s="101">
        <v>5.42</v>
      </c>
      <c r="N52" s="126" t="s">
        <v>322</v>
      </c>
      <c r="O52" s="126">
        <v>0.0</v>
      </c>
      <c r="P52" s="125">
        <v>0.5068243858052776</v>
      </c>
      <c r="Q52" s="17">
        <v>0.0</v>
      </c>
      <c r="R52" s="102" t="s">
        <v>322</v>
      </c>
      <c r="S52" s="101" t="s">
        <v>322</v>
      </c>
      <c r="T52" s="17" t="s">
        <v>183</v>
      </c>
      <c r="U52" s="105"/>
      <c r="V52" s="105"/>
      <c r="W52" s="105"/>
      <c r="X52" s="105"/>
      <c r="Y52" s="105"/>
      <c r="Z52" s="105"/>
    </row>
    <row r="53" ht="15.75" customHeight="1">
      <c r="A53" s="124" t="s">
        <v>184</v>
      </c>
      <c r="B53" s="17" t="s">
        <v>185</v>
      </c>
      <c r="C53" s="17" t="s">
        <v>47</v>
      </c>
      <c r="D53" s="17" t="s">
        <v>73</v>
      </c>
      <c r="E53" s="17" t="s">
        <v>74</v>
      </c>
      <c r="F53" s="106">
        <v>0.0</v>
      </c>
      <c r="G53" s="106">
        <v>0.0</v>
      </c>
      <c r="H53" s="17">
        <v>0.0</v>
      </c>
      <c r="I53" s="17">
        <v>0.0</v>
      </c>
      <c r="J53" s="125" t="s">
        <v>322</v>
      </c>
      <c r="K53" s="125" t="s">
        <v>322</v>
      </c>
      <c r="L53" s="101">
        <v>5.99</v>
      </c>
      <c r="M53" s="101">
        <v>3.02</v>
      </c>
      <c r="N53" s="126" t="s">
        <v>322</v>
      </c>
      <c r="O53" s="126">
        <v>0.0</v>
      </c>
      <c r="P53" s="125">
        <v>0.4958263772954925</v>
      </c>
      <c r="Q53" s="17">
        <v>0.0</v>
      </c>
      <c r="R53" s="102" t="s">
        <v>322</v>
      </c>
      <c r="S53" s="101" t="s">
        <v>322</v>
      </c>
      <c r="T53" s="17" t="s">
        <v>75</v>
      </c>
      <c r="U53" s="105"/>
      <c r="V53" s="105"/>
      <c r="W53" s="105"/>
      <c r="X53" s="105"/>
      <c r="Y53" s="105"/>
      <c r="Z53" s="105"/>
    </row>
    <row r="54" ht="15.75" customHeight="1">
      <c r="A54" s="124" t="s">
        <v>186</v>
      </c>
      <c r="B54" s="17" t="s">
        <v>187</v>
      </c>
      <c r="C54" s="17" t="s">
        <v>47</v>
      </c>
      <c r="D54" s="17" t="s">
        <v>148</v>
      </c>
      <c r="E54" s="17" t="s">
        <v>74</v>
      </c>
      <c r="F54" s="106">
        <v>2197.8000000000006</v>
      </c>
      <c r="G54" s="106">
        <v>2197.8000000000006</v>
      </c>
      <c r="H54" s="17">
        <v>1080.0</v>
      </c>
      <c r="I54" s="17">
        <v>220.0</v>
      </c>
      <c r="J54" s="125">
        <v>0.2037037037037037</v>
      </c>
      <c r="K54" s="125">
        <v>0.0</v>
      </c>
      <c r="L54" s="101">
        <v>9.99</v>
      </c>
      <c r="M54" s="101">
        <v>4.94</v>
      </c>
      <c r="N54" s="126">
        <v>10789.200000000004</v>
      </c>
      <c r="O54" s="126">
        <v>5335.200000000001</v>
      </c>
      <c r="P54" s="125">
        <v>0.5055055055055054</v>
      </c>
      <c r="Q54" s="17">
        <v>1092.0</v>
      </c>
      <c r="R54" s="102">
        <v>0.989010989010989</v>
      </c>
      <c r="S54" s="101">
        <v>9.990000000000004</v>
      </c>
      <c r="T54" s="17" t="s">
        <v>127</v>
      </c>
      <c r="U54" s="105"/>
      <c r="V54" s="105"/>
      <c r="W54" s="105"/>
      <c r="X54" s="105"/>
      <c r="Y54" s="105"/>
      <c r="Z54" s="105"/>
    </row>
    <row r="55" ht="15.75" customHeight="1">
      <c r="A55" s="124" t="s">
        <v>188</v>
      </c>
      <c r="B55" s="17" t="s">
        <v>189</v>
      </c>
      <c r="C55" s="17" t="s">
        <v>47</v>
      </c>
      <c r="D55" s="17" t="s">
        <v>148</v>
      </c>
      <c r="E55" s="17" t="s">
        <v>74</v>
      </c>
      <c r="F55" s="106">
        <v>956.1300000000003</v>
      </c>
      <c r="G55" s="106">
        <v>956.1300000000003</v>
      </c>
      <c r="H55" s="17">
        <v>876.0</v>
      </c>
      <c r="I55" s="17">
        <v>87.0</v>
      </c>
      <c r="J55" s="125">
        <v>0.09931506849315068</v>
      </c>
      <c r="K55" s="125">
        <v>0.0</v>
      </c>
      <c r="L55" s="101">
        <v>10.99</v>
      </c>
      <c r="M55" s="101">
        <v>5.2</v>
      </c>
      <c r="N55" s="126">
        <v>9627.240000000003</v>
      </c>
      <c r="O55" s="126">
        <v>4555.2</v>
      </c>
      <c r="P55" s="125">
        <v>0.5268425841674249</v>
      </c>
      <c r="Q55" s="17">
        <v>876.0</v>
      </c>
      <c r="R55" s="102">
        <v>1.0</v>
      </c>
      <c r="S55" s="101">
        <v>10.990000000000004</v>
      </c>
      <c r="T55" s="17" t="s">
        <v>127</v>
      </c>
      <c r="U55" s="105"/>
      <c r="V55" s="105"/>
      <c r="W55" s="105"/>
      <c r="X55" s="105"/>
      <c r="Y55" s="105"/>
      <c r="Z55" s="105"/>
    </row>
    <row r="56" ht="15.75" customHeight="1">
      <c r="A56" s="124" t="s">
        <v>190</v>
      </c>
      <c r="B56" s="17" t="s">
        <v>191</v>
      </c>
      <c r="C56" s="17" t="s">
        <v>47</v>
      </c>
      <c r="D56" s="17" t="s">
        <v>145</v>
      </c>
      <c r="E56" s="17" t="s">
        <v>74</v>
      </c>
      <c r="F56" s="106">
        <v>2666.4399999999996</v>
      </c>
      <c r="G56" s="106">
        <v>2666.4399999999996</v>
      </c>
      <c r="H56" s="17">
        <v>774.0</v>
      </c>
      <c r="I56" s="17">
        <v>356.0</v>
      </c>
      <c r="J56" s="125">
        <v>0.4599483204134367</v>
      </c>
      <c r="K56" s="125">
        <v>0.0</v>
      </c>
      <c r="L56" s="101">
        <v>7.49</v>
      </c>
      <c r="M56" s="101">
        <v>3.62</v>
      </c>
      <c r="N56" s="126">
        <v>5797.259999999998</v>
      </c>
      <c r="O56" s="126">
        <v>2801.88</v>
      </c>
      <c r="P56" s="125">
        <v>0.5166889185580774</v>
      </c>
      <c r="Q56" s="17">
        <v>756.0</v>
      </c>
      <c r="R56" s="102">
        <v>1.0238095238095237</v>
      </c>
      <c r="S56" s="101">
        <v>7.489999999999998</v>
      </c>
      <c r="T56" s="17" t="s">
        <v>127</v>
      </c>
      <c r="U56" s="105"/>
      <c r="V56" s="105"/>
      <c r="W56" s="105"/>
      <c r="X56" s="105"/>
      <c r="Y56" s="105"/>
      <c r="Z56" s="105"/>
    </row>
    <row r="57" ht="15.75" customHeight="1">
      <c r="A57" s="124" t="s">
        <v>192</v>
      </c>
      <c r="B57" s="17" t="s">
        <v>193</v>
      </c>
      <c r="C57" s="17" t="s">
        <v>47</v>
      </c>
      <c r="D57" s="17" t="s">
        <v>148</v>
      </c>
      <c r="E57" s="17" t="s">
        <v>74</v>
      </c>
      <c r="F57" s="106">
        <v>0.0</v>
      </c>
      <c r="G57" s="106">
        <v>0.0</v>
      </c>
      <c r="H57" s="17">
        <v>0.0</v>
      </c>
      <c r="I57" s="17">
        <v>0.0</v>
      </c>
      <c r="J57" s="125" t="s">
        <v>322</v>
      </c>
      <c r="K57" s="125" t="s">
        <v>322</v>
      </c>
      <c r="L57" s="101">
        <v>14.99</v>
      </c>
      <c r="M57" s="101">
        <v>7.86</v>
      </c>
      <c r="N57" s="126" t="s">
        <v>322</v>
      </c>
      <c r="O57" s="126">
        <v>0.0</v>
      </c>
      <c r="P57" s="125">
        <v>0.47565043362241494</v>
      </c>
      <c r="Q57" s="17">
        <v>0.0</v>
      </c>
      <c r="R57" s="102" t="s">
        <v>322</v>
      </c>
      <c r="S57" s="101" t="s">
        <v>322</v>
      </c>
      <c r="T57" s="17" t="s">
        <v>127</v>
      </c>
      <c r="U57" s="105"/>
      <c r="V57" s="105"/>
      <c r="W57" s="105"/>
      <c r="X57" s="105"/>
      <c r="Y57" s="105"/>
      <c r="Z57" s="105"/>
    </row>
    <row r="58" ht="15.75" customHeight="1">
      <c r="A58" s="124" t="s">
        <v>194</v>
      </c>
      <c r="B58" s="17" t="s">
        <v>195</v>
      </c>
      <c r="C58" s="17" t="s">
        <v>47</v>
      </c>
      <c r="D58" s="17" t="s">
        <v>196</v>
      </c>
      <c r="E58" s="17" t="s">
        <v>74</v>
      </c>
      <c r="F58" s="106">
        <v>2727.2699999999986</v>
      </c>
      <c r="G58" s="106">
        <v>2727.2699999999986</v>
      </c>
      <c r="H58" s="17">
        <v>808.0</v>
      </c>
      <c r="I58" s="17">
        <v>273.0</v>
      </c>
      <c r="J58" s="125">
        <v>0.3378712871287129</v>
      </c>
      <c r="K58" s="125">
        <v>0.0</v>
      </c>
      <c r="L58" s="101">
        <v>9.99</v>
      </c>
      <c r="M58" s="101">
        <v>4.94</v>
      </c>
      <c r="N58" s="126">
        <v>8071.9199999999955</v>
      </c>
      <c r="O58" s="126">
        <v>3991.5200000000004</v>
      </c>
      <c r="P58" s="125">
        <v>0.5055055055055054</v>
      </c>
      <c r="Q58" s="17">
        <v>812.0</v>
      </c>
      <c r="R58" s="102">
        <v>0.9950738916256158</v>
      </c>
      <c r="S58" s="101">
        <v>9.989999999999995</v>
      </c>
      <c r="T58" s="17" t="s">
        <v>183</v>
      </c>
      <c r="U58" s="105"/>
      <c r="V58" s="105"/>
      <c r="W58" s="105"/>
      <c r="X58" s="105"/>
      <c r="Y58" s="105"/>
      <c r="Z58" s="105"/>
    </row>
    <row r="59" ht="15.75" customHeight="1">
      <c r="A59" s="124" t="s">
        <v>197</v>
      </c>
      <c r="B59" s="17" t="s">
        <v>198</v>
      </c>
      <c r="C59" s="17" t="s">
        <v>47</v>
      </c>
      <c r="D59" s="17" t="s">
        <v>78</v>
      </c>
      <c r="E59" s="17" t="s">
        <v>74</v>
      </c>
      <c r="F59" s="106">
        <v>792.6100000000005</v>
      </c>
      <c r="G59" s="106">
        <v>792.6100000000005</v>
      </c>
      <c r="H59" s="17">
        <v>840.0</v>
      </c>
      <c r="I59" s="17">
        <v>469.0</v>
      </c>
      <c r="J59" s="125">
        <v>0.5583333333333333</v>
      </c>
      <c r="K59" s="125">
        <v>0.0</v>
      </c>
      <c r="L59" s="101">
        <v>1.49</v>
      </c>
      <c r="M59" s="101">
        <v>0.75</v>
      </c>
      <c r="N59" s="126">
        <v>1419.6000000000008</v>
      </c>
      <c r="O59" s="126">
        <v>630.0</v>
      </c>
      <c r="P59" s="125">
        <v>0.4966442953020134</v>
      </c>
      <c r="Q59" s="17">
        <v>852.0</v>
      </c>
      <c r="R59" s="102">
        <v>0.9859154929577465</v>
      </c>
      <c r="S59" s="101">
        <v>1.690000000000001</v>
      </c>
      <c r="T59" s="17" t="s">
        <v>79</v>
      </c>
      <c r="U59" s="105"/>
      <c r="V59" s="105"/>
      <c r="W59" s="105"/>
      <c r="X59" s="105"/>
      <c r="Y59" s="105"/>
      <c r="Z59" s="105"/>
    </row>
    <row r="60" ht="15.75" customHeight="1">
      <c r="A60" s="124" t="s">
        <v>199</v>
      </c>
      <c r="B60" s="17" t="s">
        <v>200</v>
      </c>
      <c r="C60" s="17" t="s">
        <v>47</v>
      </c>
      <c r="D60" s="17" t="s">
        <v>78</v>
      </c>
      <c r="E60" s="17" t="s">
        <v>74</v>
      </c>
      <c r="F60" s="106">
        <v>765.5700000000003</v>
      </c>
      <c r="G60" s="106">
        <v>765.5700000000003</v>
      </c>
      <c r="H60" s="17">
        <v>840.0</v>
      </c>
      <c r="I60" s="17">
        <v>453.0</v>
      </c>
      <c r="J60" s="125">
        <v>0.5392857142857143</v>
      </c>
      <c r="K60" s="125">
        <v>0.0</v>
      </c>
      <c r="L60" s="101">
        <v>1.49</v>
      </c>
      <c r="M60" s="101">
        <v>0.75</v>
      </c>
      <c r="N60" s="126">
        <v>1419.6000000000006</v>
      </c>
      <c r="O60" s="126">
        <v>630.0</v>
      </c>
      <c r="P60" s="125">
        <v>0.4966442953020134</v>
      </c>
      <c r="Q60" s="17">
        <v>852.0</v>
      </c>
      <c r="R60" s="102">
        <v>0.9859154929577465</v>
      </c>
      <c r="S60" s="101">
        <v>1.6900000000000006</v>
      </c>
      <c r="T60" s="17" t="s">
        <v>79</v>
      </c>
      <c r="U60" s="105"/>
      <c r="V60" s="105"/>
      <c r="W60" s="105"/>
      <c r="X60" s="105"/>
      <c r="Y60" s="105"/>
      <c r="Z60" s="105"/>
    </row>
    <row r="61" ht="15.75" customHeight="1">
      <c r="A61" s="124" t="s">
        <v>201</v>
      </c>
      <c r="B61" s="17" t="s">
        <v>202</v>
      </c>
      <c r="C61" s="17" t="s">
        <v>47</v>
      </c>
      <c r="D61" s="17" t="s">
        <v>78</v>
      </c>
      <c r="E61" s="17" t="s">
        <v>74</v>
      </c>
      <c r="F61" s="106">
        <v>1029.550000000001</v>
      </c>
      <c r="G61" s="106">
        <v>1029.550000000001</v>
      </c>
      <c r="H61" s="17">
        <v>1284.0</v>
      </c>
      <c r="I61" s="17">
        <v>295.0</v>
      </c>
      <c r="J61" s="125">
        <v>0.22975077881619937</v>
      </c>
      <c r="K61" s="125">
        <v>0.0</v>
      </c>
      <c r="L61" s="101">
        <v>3.49</v>
      </c>
      <c r="M61" s="101">
        <v>1.81</v>
      </c>
      <c r="N61" s="126">
        <v>4481.160000000004</v>
      </c>
      <c r="O61" s="126">
        <v>2324.04</v>
      </c>
      <c r="P61" s="125">
        <v>0.48137535816618915</v>
      </c>
      <c r="Q61" s="17">
        <v>1302.0</v>
      </c>
      <c r="R61" s="102">
        <v>0.9861751152073732</v>
      </c>
      <c r="S61" s="101">
        <v>3.4900000000000038</v>
      </c>
      <c r="T61" s="17" t="s">
        <v>79</v>
      </c>
      <c r="U61" s="105"/>
      <c r="V61" s="105"/>
      <c r="W61" s="105"/>
      <c r="X61" s="105"/>
      <c r="Y61" s="105"/>
      <c r="Z61" s="105"/>
    </row>
    <row r="62" ht="15.75" customHeight="1">
      <c r="A62" s="124" t="s">
        <v>203</v>
      </c>
      <c r="B62" s="17" t="s">
        <v>204</v>
      </c>
      <c r="C62" s="17" t="s">
        <v>47</v>
      </c>
      <c r="D62" s="17" t="s">
        <v>78</v>
      </c>
      <c r="E62" s="17" t="s">
        <v>74</v>
      </c>
      <c r="F62" s="106">
        <v>1895.0700000000027</v>
      </c>
      <c r="G62" s="106">
        <v>1895.0700000000027</v>
      </c>
      <c r="H62" s="17">
        <v>1284.0</v>
      </c>
      <c r="I62" s="17">
        <v>543.0</v>
      </c>
      <c r="J62" s="125">
        <v>0.42289719626168226</v>
      </c>
      <c r="K62" s="125">
        <v>0.0</v>
      </c>
      <c r="L62" s="101">
        <v>3.49</v>
      </c>
      <c r="M62" s="101">
        <v>1.81</v>
      </c>
      <c r="N62" s="126">
        <v>4481.160000000006</v>
      </c>
      <c r="O62" s="126">
        <v>2324.04</v>
      </c>
      <c r="P62" s="125">
        <v>0.48137535816618915</v>
      </c>
      <c r="Q62" s="17">
        <v>1302.0</v>
      </c>
      <c r="R62" s="102">
        <v>0.9861751152073732</v>
      </c>
      <c r="S62" s="101">
        <v>3.490000000000005</v>
      </c>
      <c r="T62" s="17" t="s">
        <v>79</v>
      </c>
      <c r="U62" s="105"/>
      <c r="V62" s="105"/>
      <c r="W62" s="105"/>
      <c r="X62" s="105"/>
      <c r="Y62" s="105"/>
      <c r="Z62" s="105"/>
    </row>
    <row r="63" ht="15.75" customHeight="1">
      <c r="A63" s="124" t="s">
        <v>205</v>
      </c>
      <c r="B63" s="17" t="s">
        <v>206</v>
      </c>
      <c r="C63" s="17" t="s">
        <v>48</v>
      </c>
      <c r="D63" s="17" t="s">
        <v>124</v>
      </c>
      <c r="E63" s="17" t="s">
        <v>74</v>
      </c>
      <c r="F63" s="106">
        <v>2097.0300000000007</v>
      </c>
      <c r="G63" s="106">
        <v>2097.0300000000007</v>
      </c>
      <c r="H63" s="17">
        <v>924.0</v>
      </c>
      <c r="I63" s="17">
        <v>247.0</v>
      </c>
      <c r="J63" s="125">
        <v>0.26731601731601734</v>
      </c>
      <c r="K63" s="125">
        <v>0.0</v>
      </c>
      <c r="L63" s="101">
        <v>8.49</v>
      </c>
      <c r="M63" s="101">
        <v>3.98</v>
      </c>
      <c r="N63" s="126">
        <v>7844.760000000002</v>
      </c>
      <c r="O63" s="126">
        <v>3677.52</v>
      </c>
      <c r="P63" s="125">
        <v>0.5312131919905771</v>
      </c>
      <c r="Q63" s="17">
        <v>948.0</v>
      </c>
      <c r="R63" s="102">
        <v>0.9746835443037974</v>
      </c>
      <c r="S63" s="101">
        <v>8.490000000000002</v>
      </c>
      <c r="T63" s="17" t="s">
        <v>92</v>
      </c>
      <c r="U63" s="105"/>
      <c r="V63" s="105"/>
      <c r="W63" s="105"/>
      <c r="X63" s="105"/>
      <c r="Y63" s="105"/>
      <c r="Z63" s="105"/>
    </row>
    <row r="64" ht="15.75" customHeight="1">
      <c r="A64" s="124" t="s">
        <v>207</v>
      </c>
      <c r="B64" s="17" t="s">
        <v>208</v>
      </c>
      <c r="C64" s="17" t="s">
        <v>48</v>
      </c>
      <c r="D64" s="17" t="s">
        <v>124</v>
      </c>
      <c r="E64" s="17" t="s">
        <v>74</v>
      </c>
      <c r="F64" s="106">
        <v>1644.5000000000014</v>
      </c>
      <c r="G64" s="106">
        <v>1644.5000000000014</v>
      </c>
      <c r="H64" s="17">
        <v>1068.0</v>
      </c>
      <c r="I64" s="17">
        <v>550.0</v>
      </c>
      <c r="J64" s="125">
        <v>0.5149812734082397</v>
      </c>
      <c r="K64" s="125">
        <v>0.0</v>
      </c>
      <c r="L64" s="101">
        <v>2.99</v>
      </c>
      <c r="M64" s="101">
        <v>1.53</v>
      </c>
      <c r="N64" s="126">
        <v>3193.3200000000024</v>
      </c>
      <c r="O64" s="126">
        <v>1634.04</v>
      </c>
      <c r="P64" s="125">
        <v>0.4882943143812709</v>
      </c>
      <c r="Q64" s="17">
        <v>1092.0</v>
      </c>
      <c r="R64" s="102">
        <v>0.978021978021978</v>
      </c>
      <c r="S64" s="101">
        <v>2.9900000000000024</v>
      </c>
      <c r="T64" s="17" t="s">
        <v>92</v>
      </c>
      <c r="U64" s="105"/>
      <c r="V64" s="105"/>
      <c r="W64" s="105"/>
      <c r="X64" s="105"/>
      <c r="Y64" s="105"/>
      <c r="Z64" s="105"/>
    </row>
    <row r="65" ht="15.75" customHeight="1">
      <c r="A65" s="124" t="s">
        <v>209</v>
      </c>
      <c r="B65" s="17" t="s">
        <v>210</v>
      </c>
      <c r="C65" s="17" t="s">
        <v>48</v>
      </c>
      <c r="D65" s="17" t="s">
        <v>124</v>
      </c>
      <c r="E65" s="17" t="s">
        <v>74</v>
      </c>
      <c r="F65" s="106">
        <v>989.6900000000005</v>
      </c>
      <c r="G65" s="106">
        <v>989.6900000000005</v>
      </c>
      <c r="H65" s="17">
        <v>936.0</v>
      </c>
      <c r="I65" s="17">
        <v>331.0</v>
      </c>
      <c r="J65" s="125">
        <v>0.35363247863247865</v>
      </c>
      <c r="K65" s="125">
        <v>0.0</v>
      </c>
      <c r="L65" s="101">
        <v>2.99</v>
      </c>
      <c r="M65" s="101">
        <v>1.47</v>
      </c>
      <c r="N65" s="126">
        <v>2798.6400000000012</v>
      </c>
      <c r="O65" s="126">
        <v>1375.92</v>
      </c>
      <c r="P65" s="125">
        <v>0.5083612040133779</v>
      </c>
      <c r="Q65" s="17">
        <v>960.0</v>
      </c>
      <c r="R65" s="102">
        <v>0.975</v>
      </c>
      <c r="S65" s="101">
        <v>2.9900000000000015</v>
      </c>
      <c r="T65" s="17" t="s">
        <v>92</v>
      </c>
      <c r="U65" s="105"/>
      <c r="V65" s="105"/>
      <c r="W65" s="105"/>
      <c r="X65" s="105"/>
      <c r="Y65" s="105"/>
      <c r="Z65" s="105"/>
    </row>
    <row r="66" ht="15.75" customHeight="1">
      <c r="A66" s="124" t="s">
        <v>211</v>
      </c>
      <c r="B66" s="17" t="s">
        <v>212</v>
      </c>
      <c r="C66" s="17" t="s">
        <v>48</v>
      </c>
      <c r="D66" s="17" t="s">
        <v>124</v>
      </c>
      <c r="E66" s="17" t="s">
        <v>74</v>
      </c>
      <c r="F66" s="106">
        <v>2082.780000000002</v>
      </c>
      <c r="G66" s="106">
        <v>2082.780000000002</v>
      </c>
      <c r="H66" s="17">
        <v>936.0</v>
      </c>
      <c r="I66" s="17">
        <v>522.0</v>
      </c>
      <c r="J66" s="125">
        <v>0.5576923076923077</v>
      </c>
      <c r="K66" s="125">
        <v>0.0</v>
      </c>
      <c r="L66" s="101">
        <v>3.99</v>
      </c>
      <c r="M66" s="101">
        <v>1.92</v>
      </c>
      <c r="N66" s="126">
        <v>3734.6400000000035</v>
      </c>
      <c r="O66" s="126">
        <v>1797.12</v>
      </c>
      <c r="P66" s="125">
        <v>0.518796992481203</v>
      </c>
      <c r="Q66" s="17">
        <v>960.0</v>
      </c>
      <c r="R66" s="102">
        <v>0.975</v>
      </c>
      <c r="S66" s="101">
        <v>3.9900000000000038</v>
      </c>
      <c r="T66" s="17" t="s">
        <v>92</v>
      </c>
      <c r="U66" s="105"/>
      <c r="V66" s="105"/>
      <c r="W66" s="105"/>
      <c r="X66" s="105"/>
      <c r="Y66" s="105"/>
      <c r="Z66" s="105"/>
    </row>
    <row r="67" ht="15.75" customHeight="1">
      <c r="A67" s="124" t="s">
        <v>213</v>
      </c>
      <c r="B67" s="17" t="s">
        <v>214</v>
      </c>
      <c r="C67" s="17" t="s">
        <v>48</v>
      </c>
      <c r="D67" s="17" t="s">
        <v>109</v>
      </c>
      <c r="E67" s="17" t="s">
        <v>74</v>
      </c>
      <c r="F67" s="106">
        <v>0.0</v>
      </c>
      <c r="G67" s="106">
        <v>0.0</v>
      </c>
      <c r="H67" s="17">
        <v>0.0</v>
      </c>
      <c r="I67" s="17">
        <v>0.0</v>
      </c>
      <c r="J67" s="125" t="s">
        <v>322</v>
      </c>
      <c r="K67" s="125" t="s">
        <v>322</v>
      </c>
      <c r="L67" s="101">
        <v>4.99</v>
      </c>
      <c r="M67" s="101">
        <v>2.58</v>
      </c>
      <c r="N67" s="126" t="s">
        <v>322</v>
      </c>
      <c r="O67" s="126">
        <v>0.0</v>
      </c>
      <c r="P67" s="125">
        <v>0.48296593186372744</v>
      </c>
      <c r="Q67" s="17">
        <v>0.0</v>
      </c>
      <c r="R67" s="102" t="s">
        <v>322</v>
      </c>
      <c r="S67" s="101" t="s">
        <v>322</v>
      </c>
      <c r="T67" s="17" t="s">
        <v>92</v>
      </c>
      <c r="U67" s="105"/>
      <c r="V67" s="105"/>
      <c r="W67" s="105"/>
      <c r="X67" s="105"/>
      <c r="Y67" s="105"/>
      <c r="Z67" s="105"/>
    </row>
    <row r="68" ht="15.75" customHeight="1">
      <c r="A68" s="124" t="s">
        <v>215</v>
      </c>
      <c r="B68" s="17" t="s">
        <v>216</v>
      </c>
      <c r="C68" s="17" t="s">
        <v>48</v>
      </c>
      <c r="D68" s="17" t="s">
        <v>109</v>
      </c>
      <c r="E68" s="17" t="s">
        <v>74</v>
      </c>
      <c r="F68" s="106">
        <v>1090.3200000000004</v>
      </c>
      <c r="G68" s="106">
        <v>1090.3200000000004</v>
      </c>
      <c r="H68" s="17">
        <v>900.0</v>
      </c>
      <c r="I68" s="17">
        <v>168.0</v>
      </c>
      <c r="J68" s="125">
        <v>0.18666666666666668</v>
      </c>
      <c r="K68" s="125">
        <v>0.0</v>
      </c>
      <c r="L68" s="101">
        <v>6.49</v>
      </c>
      <c r="M68" s="101">
        <v>3.3</v>
      </c>
      <c r="N68" s="126">
        <v>5841.000000000002</v>
      </c>
      <c r="O68" s="126">
        <v>2970.0</v>
      </c>
      <c r="P68" s="125">
        <v>0.4915254237288136</v>
      </c>
      <c r="Q68" s="17">
        <v>912.0</v>
      </c>
      <c r="R68" s="102">
        <v>0.9868421052631579</v>
      </c>
      <c r="S68" s="101">
        <v>6.490000000000002</v>
      </c>
      <c r="T68" s="17" t="s">
        <v>95</v>
      </c>
      <c r="U68" s="105"/>
      <c r="V68" s="105"/>
      <c r="W68" s="105"/>
      <c r="X68" s="105"/>
      <c r="Y68" s="105"/>
      <c r="Z68" s="105"/>
    </row>
    <row r="69" ht="15.75" customHeight="1">
      <c r="A69" s="124" t="s">
        <v>217</v>
      </c>
      <c r="B69" s="17" t="s">
        <v>218</v>
      </c>
      <c r="C69" s="17" t="s">
        <v>48</v>
      </c>
      <c r="D69" s="17" t="s">
        <v>106</v>
      </c>
      <c r="E69" s="17" t="s">
        <v>74</v>
      </c>
      <c r="F69" s="106">
        <v>5116.679999999989</v>
      </c>
      <c r="G69" s="106">
        <v>5116.679999999989</v>
      </c>
      <c r="H69" s="17">
        <v>2064.0</v>
      </c>
      <c r="I69" s="17">
        <v>732.0</v>
      </c>
      <c r="J69" s="125">
        <v>0.3546511627906977</v>
      </c>
      <c r="K69" s="125">
        <v>0.0</v>
      </c>
      <c r="L69" s="101">
        <v>6.99</v>
      </c>
      <c r="M69" s="101">
        <v>3.4</v>
      </c>
      <c r="N69" s="126">
        <v>14427.35999999997</v>
      </c>
      <c r="O69" s="126">
        <v>7017.599999999999</v>
      </c>
      <c r="P69" s="125">
        <v>0.5135908440629471</v>
      </c>
      <c r="Q69" s="17">
        <v>2088.0</v>
      </c>
      <c r="R69" s="102">
        <v>0.9885057471264368</v>
      </c>
      <c r="S69" s="101">
        <v>6.989999999999985</v>
      </c>
      <c r="T69" s="17" t="s">
        <v>95</v>
      </c>
      <c r="U69" s="105"/>
      <c r="V69" s="105"/>
      <c r="W69" s="105"/>
      <c r="X69" s="105"/>
      <c r="Y69" s="105"/>
      <c r="Z69" s="105"/>
    </row>
    <row r="70" ht="15.75" customHeight="1">
      <c r="A70" s="124" t="s">
        <v>219</v>
      </c>
      <c r="B70" s="17" t="s">
        <v>220</v>
      </c>
      <c r="C70" s="17" t="s">
        <v>48</v>
      </c>
      <c r="D70" s="17" t="s">
        <v>221</v>
      </c>
      <c r="E70" s="17" t="s">
        <v>74</v>
      </c>
      <c r="F70" s="106">
        <v>0.0</v>
      </c>
      <c r="G70" s="106">
        <v>0.0</v>
      </c>
      <c r="H70" s="17">
        <v>0.0</v>
      </c>
      <c r="I70" s="17">
        <v>0.0</v>
      </c>
      <c r="J70" s="125" t="s">
        <v>322</v>
      </c>
      <c r="K70" s="125" t="s">
        <v>322</v>
      </c>
      <c r="L70" s="101">
        <v>16.99</v>
      </c>
      <c r="M70" s="101">
        <v>9.4</v>
      </c>
      <c r="N70" s="126" t="s">
        <v>322</v>
      </c>
      <c r="O70" s="126">
        <v>0.0</v>
      </c>
      <c r="P70" s="125">
        <v>0.44673337257210116</v>
      </c>
      <c r="Q70" s="17">
        <v>0.0</v>
      </c>
      <c r="R70" s="102" t="s">
        <v>322</v>
      </c>
      <c r="S70" s="101" t="s">
        <v>322</v>
      </c>
      <c r="T70" s="17" t="s">
        <v>95</v>
      </c>
      <c r="U70" s="105"/>
      <c r="V70" s="105"/>
      <c r="W70" s="105"/>
      <c r="X70" s="105"/>
      <c r="Y70" s="105"/>
      <c r="Z70" s="105"/>
    </row>
    <row r="71" ht="15.75" customHeight="1">
      <c r="A71" s="124" t="s">
        <v>222</v>
      </c>
      <c r="B71" s="17" t="s">
        <v>223</v>
      </c>
      <c r="C71" s="17" t="s">
        <v>48</v>
      </c>
      <c r="D71" s="17" t="s">
        <v>224</v>
      </c>
      <c r="E71" s="17" t="s">
        <v>74</v>
      </c>
      <c r="F71" s="106">
        <v>11795.619999999992</v>
      </c>
      <c r="G71" s="106">
        <v>11795.619999999992</v>
      </c>
      <c r="H71" s="17">
        <v>3624.0</v>
      </c>
      <c r="I71" s="17">
        <v>1688.0</v>
      </c>
      <c r="J71" s="125">
        <v>0.46578366445916114</v>
      </c>
      <c r="K71" s="125">
        <v>0.0</v>
      </c>
      <c r="L71" s="101">
        <v>5.99</v>
      </c>
      <c r="M71" s="101">
        <v>2.84</v>
      </c>
      <c r="N71" s="126">
        <v>25324.245781990503</v>
      </c>
      <c r="O71" s="126">
        <v>10292.16</v>
      </c>
      <c r="P71" s="125">
        <v>0.5258764607679466</v>
      </c>
      <c r="Q71" s="17">
        <v>3672.0</v>
      </c>
      <c r="R71" s="102">
        <v>0.9869281045751634</v>
      </c>
      <c r="S71" s="101">
        <v>6.987926540284355</v>
      </c>
      <c r="T71" s="17" t="s">
        <v>225</v>
      </c>
      <c r="U71" s="105"/>
      <c r="V71" s="105"/>
      <c r="W71" s="105"/>
      <c r="X71" s="105"/>
      <c r="Y71" s="105"/>
      <c r="Z71" s="105"/>
    </row>
    <row r="72" ht="15.75" customHeight="1">
      <c r="A72" s="124" t="s">
        <v>226</v>
      </c>
      <c r="B72" s="17" t="s">
        <v>227</v>
      </c>
      <c r="C72" s="17" t="s">
        <v>48</v>
      </c>
      <c r="D72" s="17" t="s">
        <v>224</v>
      </c>
      <c r="E72" s="17" t="s">
        <v>74</v>
      </c>
      <c r="F72" s="106">
        <v>9459.209999999997</v>
      </c>
      <c r="G72" s="106">
        <v>9459.209999999997</v>
      </c>
      <c r="H72" s="17">
        <v>3396.0</v>
      </c>
      <c r="I72" s="17">
        <v>1354.0</v>
      </c>
      <c r="J72" s="125">
        <v>0.39870435806831567</v>
      </c>
      <c r="K72" s="125">
        <v>0.0</v>
      </c>
      <c r="L72" s="101">
        <v>5.99</v>
      </c>
      <c r="M72" s="101">
        <v>2.84</v>
      </c>
      <c r="N72" s="126">
        <v>23724.872348596742</v>
      </c>
      <c r="O72" s="126">
        <v>9644.64</v>
      </c>
      <c r="P72" s="125">
        <v>0.5258764607679466</v>
      </c>
      <c r="Q72" s="17">
        <v>3300.0</v>
      </c>
      <c r="R72" s="102">
        <v>1.029090909090909</v>
      </c>
      <c r="S72" s="101">
        <v>6.986122599704577</v>
      </c>
      <c r="T72" s="17" t="s">
        <v>225</v>
      </c>
      <c r="U72" s="105"/>
      <c r="V72" s="105"/>
      <c r="W72" s="105"/>
      <c r="X72" s="105"/>
      <c r="Y72" s="105"/>
      <c r="Z72" s="105"/>
    </row>
    <row r="73" ht="15.75" customHeight="1">
      <c r="A73" s="124" t="s">
        <v>228</v>
      </c>
      <c r="B73" s="17" t="s">
        <v>229</v>
      </c>
      <c r="C73" s="17" t="s">
        <v>48</v>
      </c>
      <c r="D73" s="17" t="s">
        <v>109</v>
      </c>
      <c r="E73" s="17" t="s">
        <v>74</v>
      </c>
      <c r="F73" s="106">
        <v>21.98</v>
      </c>
      <c r="G73" s="106">
        <v>21.98</v>
      </c>
      <c r="H73" s="17">
        <v>0.0</v>
      </c>
      <c r="I73" s="17">
        <v>2.0</v>
      </c>
      <c r="J73" s="125" t="s">
        <v>322</v>
      </c>
      <c r="K73" s="125">
        <v>0.0</v>
      </c>
      <c r="L73" s="101">
        <v>10.99</v>
      </c>
      <c r="M73" s="101">
        <v>6.05</v>
      </c>
      <c r="N73" s="126">
        <v>0.0</v>
      </c>
      <c r="O73" s="126">
        <v>0.0</v>
      </c>
      <c r="P73" s="125">
        <v>0.44949954504094636</v>
      </c>
      <c r="Q73" s="17">
        <v>0.0</v>
      </c>
      <c r="R73" s="102" t="s">
        <v>322</v>
      </c>
      <c r="S73" s="101">
        <v>10.99</v>
      </c>
      <c r="T73" s="17" t="s">
        <v>89</v>
      </c>
      <c r="U73" s="105"/>
      <c r="V73" s="105"/>
      <c r="W73" s="105"/>
      <c r="X73" s="105"/>
      <c r="Y73" s="105"/>
      <c r="Z73" s="105"/>
    </row>
    <row r="74" ht="15.75" customHeight="1">
      <c r="A74" s="124" t="s">
        <v>230</v>
      </c>
      <c r="B74" s="17" t="s">
        <v>231</v>
      </c>
      <c r="C74" s="17" t="s">
        <v>48</v>
      </c>
      <c r="D74" s="17" t="s">
        <v>109</v>
      </c>
      <c r="E74" s="17" t="s">
        <v>74</v>
      </c>
      <c r="F74" s="106">
        <v>1933.7100000000007</v>
      </c>
      <c r="G74" s="106">
        <v>1933.7100000000007</v>
      </c>
      <c r="H74" s="17">
        <v>648.0</v>
      </c>
      <c r="I74" s="17">
        <v>129.0</v>
      </c>
      <c r="J74" s="125">
        <v>0.19907407407407407</v>
      </c>
      <c r="K74" s="125">
        <v>0.0</v>
      </c>
      <c r="L74" s="101">
        <v>14.99</v>
      </c>
      <c r="M74" s="101">
        <v>8.3</v>
      </c>
      <c r="N74" s="126">
        <v>9713.520000000004</v>
      </c>
      <c r="O74" s="126">
        <v>5378.400000000001</v>
      </c>
      <c r="P74" s="125">
        <v>0.44629753168779185</v>
      </c>
      <c r="Q74" s="17">
        <v>660.0</v>
      </c>
      <c r="R74" s="102">
        <v>0.9818181818181818</v>
      </c>
      <c r="S74" s="101">
        <v>14.990000000000006</v>
      </c>
      <c r="T74" s="17" t="s">
        <v>89</v>
      </c>
      <c r="U74" s="105"/>
      <c r="V74" s="105"/>
      <c r="W74" s="105"/>
      <c r="X74" s="105"/>
      <c r="Y74" s="105"/>
      <c r="Z74" s="105"/>
    </row>
    <row r="75" ht="15.75" customHeight="1">
      <c r="A75" s="124" t="s">
        <v>232</v>
      </c>
      <c r="B75" s="17" t="s">
        <v>233</v>
      </c>
      <c r="C75" s="17" t="s">
        <v>48</v>
      </c>
      <c r="D75" s="17" t="s">
        <v>109</v>
      </c>
      <c r="E75" s="17" t="s">
        <v>74</v>
      </c>
      <c r="F75" s="106">
        <v>1174.8600000000008</v>
      </c>
      <c r="G75" s="106">
        <v>1174.8600000000008</v>
      </c>
      <c r="H75" s="17">
        <v>624.0</v>
      </c>
      <c r="I75" s="17">
        <v>214.0</v>
      </c>
      <c r="J75" s="125">
        <v>0.34294871794871795</v>
      </c>
      <c r="K75" s="125">
        <v>0.0</v>
      </c>
      <c r="L75" s="101">
        <v>5.49</v>
      </c>
      <c r="M75" s="101">
        <v>2.61</v>
      </c>
      <c r="N75" s="126">
        <v>3425.7600000000025</v>
      </c>
      <c r="O75" s="126">
        <v>1628.6399999999999</v>
      </c>
      <c r="P75" s="125">
        <v>0.5245901639344263</v>
      </c>
      <c r="Q75" s="17">
        <v>636.0</v>
      </c>
      <c r="R75" s="102">
        <v>0.9811320754716981</v>
      </c>
      <c r="S75" s="101">
        <v>5.490000000000004</v>
      </c>
      <c r="T75" s="17" t="s">
        <v>92</v>
      </c>
      <c r="U75" s="105"/>
      <c r="V75" s="105"/>
      <c r="W75" s="105"/>
      <c r="X75" s="105"/>
      <c r="Y75" s="105"/>
      <c r="Z75" s="105"/>
    </row>
    <row r="76" ht="15.75" customHeight="1">
      <c r="A76" s="124" t="s">
        <v>234</v>
      </c>
      <c r="B76" s="17" t="s">
        <v>235</v>
      </c>
      <c r="C76" s="17" t="s">
        <v>48</v>
      </c>
      <c r="D76" s="17" t="s">
        <v>109</v>
      </c>
      <c r="E76" s="17" t="s">
        <v>74</v>
      </c>
      <c r="F76" s="106">
        <v>429.57000000000005</v>
      </c>
      <c r="G76" s="106">
        <v>429.57000000000005</v>
      </c>
      <c r="H76" s="17">
        <v>318.0</v>
      </c>
      <c r="I76" s="17">
        <v>43.0</v>
      </c>
      <c r="J76" s="125">
        <v>0.13522012578616352</v>
      </c>
      <c r="K76" s="125">
        <v>0.0</v>
      </c>
      <c r="L76" s="101">
        <v>9.99</v>
      </c>
      <c r="M76" s="101">
        <v>4.83</v>
      </c>
      <c r="N76" s="126">
        <v>3176.8200000000006</v>
      </c>
      <c r="O76" s="126">
        <v>1535.94</v>
      </c>
      <c r="P76" s="125">
        <v>0.5165165165165165</v>
      </c>
      <c r="Q76" s="17">
        <v>330.0</v>
      </c>
      <c r="R76" s="102">
        <v>0.9636363636363636</v>
      </c>
      <c r="S76" s="101">
        <v>9.990000000000002</v>
      </c>
      <c r="T76" s="17" t="s">
        <v>92</v>
      </c>
      <c r="U76" s="105"/>
      <c r="V76" s="105"/>
      <c r="W76" s="105"/>
      <c r="X76" s="105"/>
      <c r="Y76" s="105"/>
      <c r="Z76" s="105"/>
    </row>
    <row r="77" ht="15.75" customHeight="1">
      <c r="A77" s="124" t="s">
        <v>236</v>
      </c>
      <c r="B77" s="17" t="s">
        <v>237</v>
      </c>
      <c r="C77" s="17" t="s">
        <v>48</v>
      </c>
      <c r="D77" s="17" t="s">
        <v>109</v>
      </c>
      <c r="E77" s="17" t="s">
        <v>74</v>
      </c>
      <c r="F77" s="106">
        <v>1239.5900000000006</v>
      </c>
      <c r="G77" s="106">
        <v>1239.5900000000006</v>
      </c>
      <c r="H77" s="17">
        <v>684.0</v>
      </c>
      <c r="I77" s="17">
        <v>191.0</v>
      </c>
      <c r="J77" s="125">
        <v>0.27923976608187134</v>
      </c>
      <c r="K77" s="125">
        <v>0.0</v>
      </c>
      <c r="L77" s="101">
        <v>6.49</v>
      </c>
      <c r="M77" s="101">
        <v>3.25</v>
      </c>
      <c r="N77" s="126">
        <v>4439.160000000002</v>
      </c>
      <c r="O77" s="126">
        <v>2223.0</v>
      </c>
      <c r="P77" s="125">
        <v>0.4992295839753467</v>
      </c>
      <c r="Q77" s="17">
        <v>708.0</v>
      </c>
      <c r="R77" s="102">
        <v>0.9661016949152542</v>
      </c>
      <c r="S77" s="101">
        <v>6.490000000000003</v>
      </c>
      <c r="T77" s="17" t="s">
        <v>95</v>
      </c>
      <c r="U77" s="105"/>
      <c r="V77" s="105"/>
      <c r="W77" s="105"/>
      <c r="X77" s="105"/>
      <c r="Y77" s="105"/>
      <c r="Z77" s="105"/>
    </row>
    <row r="78" ht="15.75" customHeight="1">
      <c r="A78" s="124" t="s">
        <v>238</v>
      </c>
      <c r="B78" s="17" t="s">
        <v>239</v>
      </c>
      <c r="C78" s="17" t="s">
        <v>48</v>
      </c>
      <c r="D78" s="17" t="s">
        <v>109</v>
      </c>
      <c r="E78" s="17" t="s">
        <v>74</v>
      </c>
      <c r="F78" s="106">
        <v>1510.1100000000006</v>
      </c>
      <c r="G78" s="106">
        <v>1510.1100000000006</v>
      </c>
      <c r="H78" s="17">
        <v>924.0</v>
      </c>
      <c r="I78" s="17">
        <v>189.0</v>
      </c>
      <c r="J78" s="125">
        <v>0.20454545454545456</v>
      </c>
      <c r="K78" s="125">
        <v>0.0</v>
      </c>
      <c r="L78" s="101">
        <v>7.99</v>
      </c>
      <c r="M78" s="101">
        <v>4.5</v>
      </c>
      <c r="N78" s="126">
        <v>7382.760000000003</v>
      </c>
      <c r="O78" s="126">
        <v>4158.0</v>
      </c>
      <c r="P78" s="125">
        <v>0.4367959949937422</v>
      </c>
      <c r="Q78" s="17">
        <v>948.0</v>
      </c>
      <c r="R78" s="102">
        <v>0.9746835443037974</v>
      </c>
      <c r="S78" s="101">
        <v>7.990000000000003</v>
      </c>
      <c r="T78" s="17" t="s">
        <v>89</v>
      </c>
      <c r="U78" s="105"/>
      <c r="V78" s="105"/>
      <c r="W78" s="105"/>
      <c r="X78" s="105"/>
      <c r="Y78" s="105"/>
      <c r="Z78" s="105"/>
    </row>
    <row r="79" ht="15.75" customHeight="1">
      <c r="A79" s="124" t="s">
        <v>240</v>
      </c>
      <c r="B79" s="17" t="s">
        <v>241</v>
      </c>
      <c r="C79" s="17" t="s">
        <v>48</v>
      </c>
      <c r="D79" s="17" t="s">
        <v>109</v>
      </c>
      <c r="E79" s="17" t="s">
        <v>74</v>
      </c>
      <c r="F79" s="106">
        <v>538.9200000000002</v>
      </c>
      <c r="G79" s="106">
        <v>538.9200000000002</v>
      </c>
      <c r="H79" s="17">
        <v>588.0</v>
      </c>
      <c r="I79" s="17">
        <v>108.0</v>
      </c>
      <c r="J79" s="125">
        <v>0.1836734693877551</v>
      </c>
      <c r="K79" s="125">
        <v>0.0</v>
      </c>
      <c r="L79" s="101">
        <v>4.99</v>
      </c>
      <c r="M79" s="101">
        <v>2.82</v>
      </c>
      <c r="N79" s="126">
        <v>2934.1200000000013</v>
      </c>
      <c r="O79" s="126">
        <v>1658.1599999999999</v>
      </c>
      <c r="P79" s="125">
        <v>0.43486973947895796</v>
      </c>
      <c r="Q79" s="17">
        <v>612.0</v>
      </c>
      <c r="R79" s="102">
        <v>0.9607843137254902</v>
      </c>
      <c r="S79" s="101">
        <v>4.990000000000002</v>
      </c>
      <c r="T79" s="17" t="s">
        <v>92</v>
      </c>
      <c r="U79" s="105"/>
      <c r="V79" s="105"/>
      <c r="W79" s="105"/>
      <c r="X79" s="105"/>
      <c r="Y79" s="105"/>
      <c r="Z79" s="105"/>
    </row>
    <row r="80" ht="15.75" customHeight="1">
      <c r="A80" s="124" t="s">
        <v>242</v>
      </c>
      <c r="B80" s="17" t="s">
        <v>243</v>
      </c>
      <c r="C80" s="17" t="s">
        <v>48</v>
      </c>
      <c r="D80" s="17" t="s">
        <v>109</v>
      </c>
      <c r="E80" s="17" t="s">
        <v>74</v>
      </c>
      <c r="F80" s="106">
        <v>681.4500000000004</v>
      </c>
      <c r="G80" s="106">
        <v>681.4500000000004</v>
      </c>
      <c r="H80" s="17">
        <v>828.0</v>
      </c>
      <c r="I80" s="17">
        <v>105.0</v>
      </c>
      <c r="J80" s="125">
        <v>0.12681159420289856</v>
      </c>
      <c r="K80" s="125">
        <v>0.0</v>
      </c>
      <c r="L80" s="101">
        <v>6.49</v>
      </c>
      <c r="M80" s="101">
        <v>3.27</v>
      </c>
      <c r="N80" s="126">
        <v>5373.720000000003</v>
      </c>
      <c r="O80" s="126">
        <v>2707.56</v>
      </c>
      <c r="P80" s="125">
        <v>0.49614791987673346</v>
      </c>
      <c r="Q80" s="17">
        <v>924.0</v>
      </c>
      <c r="R80" s="102">
        <v>0.8961038961038961</v>
      </c>
      <c r="S80" s="101">
        <v>6.490000000000004</v>
      </c>
      <c r="T80" s="17" t="s">
        <v>95</v>
      </c>
      <c r="U80" s="105"/>
      <c r="V80" s="105"/>
      <c r="W80" s="105"/>
      <c r="X80" s="105"/>
      <c r="Y80" s="105"/>
      <c r="Z80" s="105"/>
    </row>
    <row r="81" ht="15.75" customHeight="1">
      <c r="A81" s="124" t="s">
        <v>244</v>
      </c>
      <c r="B81" s="17" t="s">
        <v>245</v>
      </c>
      <c r="C81" s="17" t="s">
        <v>48</v>
      </c>
      <c r="D81" s="17" t="s">
        <v>124</v>
      </c>
      <c r="E81" s="17" t="s">
        <v>74</v>
      </c>
      <c r="F81" s="106">
        <v>0.0</v>
      </c>
      <c r="G81" s="106">
        <v>0.0</v>
      </c>
      <c r="H81" s="17">
        <v>0.0</v>
      </c>
      <c r="I81" s="17">
        <v>0.0</v>
      </c>
      <c r="J81" s="125" t="s">
        <v>322</v>
      </c>
      <c r="K81" s="125" t="s">
        <v>322</v>
      </c>
      <c r="L81" s="101">
        <v>3.49</v>
      </c>
      <c r="M81" s="101">
        <v>1.8</v>
      </c>
      <c r="N81" s="126" t="s">
        <v>322</v>
      </c>
      <c r="O81" s="126">
        <v>0.0</v>
      </c>
      <c r="P81" s="125">
        <v>0.4842406876790831</v>
      </c>
      <c r="Q81" s="17">
        <v>0.0</v>
      </c>
      <c r="R81" s="102" t="s">
        <v>322</v>
      </c>
      <c r="S81" s="101" t="s">
        <v>322</v>
      </c>
      <c r="T81" s="17" t="s">
        <v>95</v>
      </c>
      <c r="U81" s="105"/>
      <c r="V81" s="105"/>
      <c r="W81" s="105"/>
      <c r="X81" s="105"/>
      <c r="Y81" s="105"/>
      <c r="Z81" s="105"/>
    </row>
    <row r="82" ht="15.75" customHeight="1">
      <c r="A82" s="124" t="s">
        <v>246</v>
      </c>
      <c r="B82" s="17" t="s">
        <v>247</v>
      </c>
      <c r="C82" s="17" t="s">
        <v>48</v>
      </c>
      <c r="D82" s="17" t="s">
        <v>109</v>
      </c>
      <c r="E82" s="17" t="s">
        <v>74</v>
      </c>
      <c r="F82" s="106">
        <v>2401.2900000000013</v>
      </c>
      <c r="G82" s="106">
        <v>2401.2900000000013</v>
      </c>
      <c r="H82" s="17">
        <v>1056.0</v>
      </c>
      <c r="I82" s="17">
        <v>371.0</v>
      </c>
      <c r="J82" s="125">
        <v>0.35132575757575757</v>
      </c>
      <c r="K82" s="125">
        <v>0.0</v>
      </c>
      <c r="L82" s="101">
        <v>6.49</v>
      </c>
      <c r="M82" s="101">
        <v>3.15</v>
      </c>
      <c r="N82" s="126">
        <v>6834.938652291109</v>
      </c>
      <c r="O82" s="126">
        <v>3326.4</v>
      </c>
      <c r="P82" s="125">
        <v>0.514637904468413</v>
      </c>
      <c r="Q82" s="17">
        <v>1080.0</v>
      </c>
      <c r="R82" s="102">
        <v>0.9777777777777777</v>
      </c>
      <c r="S82" s="101">
        <v>6.4724797843665804</v>
      </c>
      <c r="T82" s="17" t="s">
        <v>95</v>
      </c>
      <c r="U82" s="105"/>
      <c r="V82" s="105"/>
      <c r="W82" s="105"/>
      <c r="X82" s="105"/>
      <c r="Y82" s="105"/>
      <c r="Z82" s="105"/>
    </row>
    <row r="83" ht="15.75" customHeight="1">
      <c r="A83" s="124" t="s">
        <v>248</v>
      </c>
      <c r="B83" s="17" t="s">
        <v>249</v>
      </c>
      <c r="C83" s="17" t="s">
        <v>48</v>
      </c>
      <c r="D83" s="17" t="s">
        <v>109</v>
      </c>
      <c r="E83" s="17" t="s">
        <v>74</v>
      </c>
      <c r="F83" s="106">
        <v>2667.009999999999</v>
      </c>
      <c r="G83" s="106">
        <v>2667.009999999999</v>
      </c>
      <c r="H83" s="17">
        <v>2400.0</v>
      </c>
      <c r="I83" s="17">
        <v>489.0</v>
      </c>
      <c r="J83" s="125">
        <v>0.20375</v>
      </c>
      <c r="K83" s="125">
        <v>0.0</v>
      </c>
      <c r="L83" s="101">
        <v>5.49</v>
      </c>
      <c r="M83" s="101">
        <v>3.04</v>
      </c>
      <c r="N83" s="126">
        <v>13089.619631901836</v>
      </c>
      <c r="O83" s="126">
        <v>7296.0</v>
      </c>
      <c r="P83" s="125">
        <v>0.44626593806921677</v>
      </c>
      <c r="Q83" s="17">
        <v>2400.0</v>
      </c>
      <c r="R83" s="102">
        <v>1.0</v>
      </c>
      <c r="S83" s="101">
        <v>5.454008179959098</v>
      </c>
      <c r="T83" s="17" t="s">
        <v>92</v>
      </c>
      <c r="U83" s="105"/>
      <c r="V83" s="105"/>
      <c r="W83" s="105"/>
      <c r="X83" s="105"/>
      <c r="Y83" s="105"/>
      <c r="Z83" s="105"/>
    </row>
    <row r="84" ht="15.75" customHeight="1">
      <c r="A84" s="124" t="s">
        <v>250</v>
      </c>
      <c r="B84" s="17" t="s">
        <v>251</v>
      </c>
      <c r="C84" s="17" t="s">
        <v>48</v>
      </c>
      <c r="D84" s="17" t="s">
        <v>88</v>
      </c>
      <c r="E84" s="17" t="s">
        <v>74</v>
      </c>
      <c r="F84" s="106">
        <v>2589.51</v>
      </c>
      <c r="G84" s="106">
        <v>2589.51</v>
      </c>
      <c r="H84" s="17">
        <v>1956.0</v>
      </c>
      <c r="I84" s="17">
        <v>649.0</v>
      </c>
      <c r="J84" s="125">
        <v>0.331799591002045</v>
      </c>
      <c r="K84" s="125">
        <v>0.0</v>
      </c>
      <c r="L84" s="101">
        <v>3.99</v>
      </c>
      <c r="M84" s="101">
        <v>1.93</v>
      </c>
      <c r="N84" s="126">
        <v>7804.4400000000005</v>
      </c>
      <c r="O84" s="126">
        <v>3775.08</v>
      </c>
      <c r="P84" s="125">
        <v>0.5162907268170427</v>
      </c>
      <c r="Q84" s="17">
        <v>1980.0</v>
      </c>
      <c r="R84" s="102">
        <v>0.9878787878787879</v>
      </c>
      <c r="S84" s="101">
        <v>3.99</v>
      </c>
      <c r="T84" s="17" t="s">
        <v>89</v>
      </c>
      <c r="U84" s="105"/>
      <c r="V84" s="105"/>
      <c r="W84" s="105"/>
      <c r="X84" s="105"/>
      <c r="Y84" s="105"/>
      <c r="Z84" s="105"/>
    </row>
    <row r="85" ht="15.75" customHeight="1">
      <c r="A85" s="124" t="s">
        <v>252</v>
      </c>
      <c r="B85" s="17" t="s">
        <v>253</v>
      </c>
      <c r="C85" s="17" t="s">
        <v>48</v>
      </c>
      <c r="D85" s="17" t="s">
        <v>88</v>
      </c>
      <c r="E85" s="17" t="s">
        <v>74</v>
      </c>
      <c r="F85" s="106">
        <v>2463.940000000001</v>
      </c>
      <c r="G85" s="106">
        <v>2463.940000000001</v>
      </c>
      <c r="H85" s="17">
        <v>1428.0</v>
      </c>
      <c r="I85" s="17">
        <v>706.0</v>
      </c>
      <c r="J85" s="125">
        <v>0.4943977591036415</v>
      </c>
      <c r="K85" s="125">
        <v>0.0</v>
      </c>
      <c r="L85" s="101">
        <v>3.49</v>
      </c>
      <c r="M85" s="101">
        <v>1.8</v>
      </c>
      <c r="N85" s="126">
        <v>4983.720000000002</v>
      </c>
      <c r="O85" s="126">
        <v>2570.4</v>
      </c>
      <c r="P85" s="125">
        <v>0.4842406876790831</v>
      </c>
      <c r="Q85" s="17">
        <v>1452.0</v>
      </c>
      <c r="R85" s="102">
        <v>0.9834710743801653</v>
      </c>
      <c r="S85" s="101">
        <v>3.4900000000000015</v>
      </c>
      <c r="T85" s="17" t="s">
        <v>89</v>
      </c>
      <c r="U85" s="105"/>
      <c r="V85" s="105"/>
      <c r="W85" s="105"/>
      <c r="X85" s="105"/>
      <c r="Y85" s="105"/>
      <c r="Z85" s="105"/>
    </row>
    <row r="86" ht="15.75" customHeight="1">
      <c r="A86" s="124" t="s">
        <v>254</v>
      </c>
      <c r="B86" s="17" t="s">
        <v>255</v>
      </c>
      <c r="C86" s="17" t="s">
        <v>50</v>
      </c>
      <c r="D86" s="17" t="s">
        <v>256</v>
      </c>
      <c r="E86" s="17" t="s">
        <v>74</v>
      </c>
      <c r="F86" s="106">
        <v>0.0</v>
      </c>
      <c r="G86" s="106">
        <v>0.0</v>
      </c>
      <c r="H86" s="17">
        <v>0.0</v>
      </c>
      <c r="I86" s="17">
        <v>0.0</v>
      </c>
      <c r="J86" s="125" t="s">
        <v>322</v>
      </c>
      <c r="K86" s="125" t="s">
        <v>322</v>
      </c>
      <c r="L86" s="101">
        <v>1.99</v>
      </c>
      <c r="M86" s="101">
        <v>0.75</v>
      </c>
      <c r="N86" s="126" t="s">
        <v>322</v>
      </c>
      <c r="O86" s="126">
        <v>0.0</v>
      </c>
      <c r="P86" s="125">
        <v>0.6231155778894473</v>
      </c>
      <c r="Q86" s="17">
        <v>0.0</v>
      </c>
      <c r="R86" s="102" t="s">
        <v>322</v>
      </c>
      <c r="S86" s="101" t="s">
        <v>322</v>
      </c>
      <c r="T86" s="17" t="s">
        <v>257</v>
      </c>
      <c r="U86" s="105"/>
      <c r="V86" s="105"/>
      <c r="W86" s="105"/>
      <c r="X86" s="105"/>
      <c r="Y86" s="105"/>
      <c r="Z86" s="105"/>
    </row>
    <row r="87" ht="15.75" customHeight="1">
      <c r="A87" s="124" t="s">
        <v>258</v>
      </c>
      <c r="B87" s="17" t="s">
        <v>259</v>
      </c>
      <c r="C87" s="17" t="s">
        <v>50</v>
      </c>
      <c r="D87" s="17" t="s">
        <v>256</v>
      </c>
      <c r="E87" s="17" t="s">
        <v>74</v>
      </c>
      <c r="F87" s="106">
        <v>0.0</v>
      </c>
      <c r="G87" s="106">
        <v>0.0</v>
      </c>
      <c r="H87" s="17">
        <v>0.0</v>
      </c>
      <c r="I87" s="17">
        <v>0.0</v>
      </c>
      <c r="J87" s="125" t="s">
        <v>322</v>
      </c>
      <c r="K87" s="125" t="s">
        <v>322</v>
      </c>
      <c r="L87" s="101">
        <v>1.99</v>
      </c>
      <c r="M87" s="101">
        <v>0.75</v>
      </c>
      <c r="N87" s="126" t="s">
        <v>322</v>
      </c>
      <c r="O87" s="126">
        <v>0.0</v>
      </c>
      <c r="P87" s="125">
        <v>0.6231155778894473</v>
      </c>
      <c r="Q87" s="17">
        <v>0.0</v>
      </c>
      <c r="R87" s="102" t="s">
        <v>322</v>
      </c>
      <c r="S87" s="101" t="s">
        <v>322</v>
      </c>
      <c r="T87" s="17" t="s">
        <v>257</v>
      </c>
      <c r="U87" s="105"/>
      <c r="V87" s="105"/>
      <c r="W87" s="105"/>
      <c r="X87" s="105"/>
      <c r="Y87" s="105"/>
      <c r="Z87" s="105"/>
    </row>
    <row r="88" ht="15.75" customHeight="1">
      <c r="A88" s="124" t="s">
        <v>260</v>
      </c>
      <c r="B88" s="17" t="s">
        <v>261</v>
      </c>
      <c r="C88" s="17" t="s">
        <v>50</v>
      </c>
      <c r="D88" s="17" t="s">
        <v>256</v>
      </c>
      <c r="E88" s="17" t="s">
        <v>74</v>
      </c>
      <c r="F88" s="106">
        <v>0.0</v>
      </c>
      <c r="G88" s="106">
        <v>0.0</v>
      </c>
      <c r="H88" s="17">
        <v>0.0</v>
      </c>
      <c r="I88" s="17">
        <v>0.0</v>
      </c>
      <c r="J88" s="125" t="s">
        <v>322</v>
      </c>
      <c r="K88" s="125" t="s">
        <v>322</v>
      </c>
      <c r="L88" s="101">
        <v>1.99</v>
      </c>
      <c r="M88" s="101">
        <v>0.75</v>
      </c>
      <c r="N88" s="126" t="s">
        <v>322</v>
      </c>
      <c r="O88" s="126">
        <v>0.0</v>
      </c>
      <c r="P88" s="125">
        <v>0.6231155778894473</v>
      </c>
      <c r="Q88" s="17">
        <v>0.0</v>
      </c>
      <c r="R88" s="102" t="s">
        <v>322</v>
      </c>
      <c r="S88" s="101" t="s">
        <v>322</v>
      </c>
      <c r="T88" s="17" t="s">
        <v>257</v>
      </c>
      <c r="U88" s="105"/>
      <c r="V88" s="105"/>
      <c r="W88" s="105"/>
      <c r="X88" s="105"/>
      <c r="Y88" s="105"/>
      <c r="Z88" s="105"/>
    </row>
    <row r="89" ht="15.75" customHeight="1">
      <c r="A89" s="124" t="s">
        <v>262</v>
      </c>
      <c r="B89" s="17" t="s">
        <v>263</v>
      </c>
      <c r="C89" s="17" t="s">
        <v>50</v>
      </c>
      <c r="D89" s="17" t="s">
        <v>256</v>
      </c>
      <c r="E89" s="17" t="s">
        <v>74</v>
      </c>
      <c r="F89" s="106">
        <v>0.0</v>
      </c>
      <c r="G89" s="106">
        <v>0.0</v>
      </c>
      <c r="H89" s="17">
        <v>0.0</v>
      </c>
      <c r="I89" s="17">
        <v>0.0</v>
      </c>
      <c r="J89" s="125" t="s">
        <v>322</v>
      </c>
      <c r="K89" s="125" t="s">
        <v>322</v>
      </c>
      <c r="L89" s="101">
        <v>1.99</v>
      </c>
      <c r="M89" s="101">
        <v>0.75</v>
      </c>
      <c r="N89" s="126" t="s">
        <v>322</v>
      </c>
      <c r="O89" s="126">
        <v>0.0</v>
      </c>
      <c r="P89" s="125">
        <v>0.6231155778894473</v>
      </c>
      <c r="Q89" s="17">
        <v>0.0</v>
      </c>
      <c r="R89" s="102" t="s">
        <v>322</v>
      </c>
      <c r="S89" s="101" t="s">
        <v>322</v>
      </c>
      <c r="T89" s="17" t="s">
        <v>257</v>
      </c>
      <c r="U89" s="105"/>
      <c r="V89" s="105"/>
      <c r="W89" s="105"/>
      <c r="X89" s="105"/>
      <c r="Y89" s="105"/>
      <c r="Z89" s="105"/>
    </row>
    <row r="90" ht="15.75" customHeight="1">
      <c r="A90" s="124" t="s">
        <v>264</v>
      </c>
      <c r="B90" s="17" t="s">
        <v>265</v>
      </c>
      <c r="C90" s="17" t="s">
        <v>50</v>
      </c>
      <c r="D90" s="17" t="s">
        <v>256</v>
      </c>
      <c r="E90" s="17" t="s">
        <v>74</v>
      </c>
      <c r="F90" s="106">
        <v>883.5600000000006</v>
      </c>
      <c r="G90" s="106">
        <v>883.5600000000006</v>
      </c>
      <c r="H90" s="17">
        <v>7224.0</v>
      </c>
      <c r="I90" s="17">
        <v>444.0</v>
      </c>
      <c r="J90" s="125">
        <v>0.061461794019933555</v>
      </c>
      <c r="K90" s="125">
        <v>0.0</v>
      </c>
      <c r="L90" s="101">
        <v>1.99</v>
      </c>
      <c r="M90" s="101">
        <v>0.75</v>
      </c>
      <c r="N90" s="126">
        <v>14375.76000000001</v>
      </c>
      <c r="O90" s="126">
        <v>5418.0</v>
      </c>
      <c r="P90" s="125">
        <v>0.6231155778894473</v>
      </c>
      <c r="Q90" s="17">
        <v>7204.0</v>
      </c>
      <c r="R90" s="102">
        <v>1.002776235424764</v>
      </c>
      <c r="S90" s="101">
        <v>1.9900000000000013</v>
      </c>
      <c r="T90" s="17" t="s">
        <v>257</v>
      </c>
      <c r="U90" s="105"/>
      <c r="V90" s="105"/>
      <c r="W90" s="105"/>
      <c r="X90" s="105"/>
      <c r="Y90" s="105"/>
      <c r="Z90" s="105"/>
    </row>
    <row r="91" ht="15.75" customHeight="1">
      <c r="A91" s="124" t="s">
        <v>266</v>
      </c>
      <c r="B91" s="17" t="s">
        <v>267</v>
      </c>
      <c r="C91" s="17" t="s">
        <v>50</v>
      </c>
      <c r="D91" s="17" t="s">
        <v>256</v>
      </c>
      <c r="E91" s="17" t="s">
        <v>74</v>
      </c>
      <c r="F91" s="106">
        <v>1178.0800000000008</v>
      </c>
      <c r="G91" s="106">
        <v>1178.0800000000008</v>
      </c>
      <c r="H91" s="17">
        <v>9940.0</v>
      </c>
      <c r="I91" s="17">
        <v>592.0</v>
      </c>
      <c r="J91" s="125">
        <v>0.05955734406438632</v>
      </c>
      <c r="K91" s="125">
        <v>0.0</v>
      </c>
      <c r="L91" s="101">
        <v>1.99</v>
      </c>
      <c r="M91" s="101">
        <v>0.75</v>
      </c>
      <c r="N91" s="126">
        <v>19780.600000000013</v>
      </c>
      <c r="O91" s="126">
        <v>7455.0</v>
      </c>
      <c r="P91" s="125">
        <v>0.6231155778894473</v>
      </c>
      <c r="Q91" s="17">
        <v>9911.0</v>
      </c>
      <c r="R91" s="102">
        <v>1.0029260417717687</v>
      </c>
      <c r="S91" s="101">
        <v>1.9900000000000013</v>
      </c>
      <c r="T91" s="17" t="s">
        <v>257</v>
      </c>
      <c r="U91" s="105"/>
      <c r="V91" s="105"/>
      <c r="W91" s="105"/>
      <c r="X91" s="105"/>
      <c r="Y91" s="105"/>
      <c r="Z91" s="105"/>
    </row>
    <row r="92" ht="15.75" customHeight="1">
      <c r="A92" s="124" t="s">
        <v>268</v>
      </c>
      <c r="B92" s="17" t="s">
        <v>269</v>
      </c>
      <c r="C92" s="17" t="s">
        <v>50</v>
      </c>
      <c r="D92" s="17" t="s">
        <v>256</v>
      </c>
      <c r="E92" s="17" t="s">
        <v>74</v>
      </c>
      <c r="F92" s="106">
        <v>1398.9700000000016</v>
      </c>
      <c r="G92" s="106">
        <v>1398.9700000000016</v>
      </c>
      <c r="H92" s="17">
        <v>11032.0</v>
      </c>
      <c r="I92" s="17">
        <v>703.0</v>
      </c>
      <c r="J92" s="125">
        <v>0.06372371283538797</v>
      </c>
      <c r="K92" s="125">
        <v>0.0</v>
      </c>
      <c r="L92" s="101">
        <v>1.99</v>
      </c>
      <c r="M92" s="101">
        <v>0.75</v>
      </c>
      <c r="N92" s="126">
        <v>21953.680000000026</v>
      </c>
      <c r="O92" s="126">
        <v>8274.0</v>
      </c>
      <c r="P92" s="125">
        <v>0.6231155778894473</v>
      </c>
      <c r="Q92" s="17">
        <v>10999.0</v>
      </c>
      <c r="R92" s="102">
        <v>1.0030002727520684</v>
      </c>
      <c r="S92" s="101">
        <v>1.9900000000000022</v>
      </c>
      <c r="T92" s="17" t="s">
        <v>257</v>
      </c>
      <c r="U92" s="105"/>
      <c r="V92" s="105"/>
      <c r="W92" s="105"/>
      <c r="X92" s="105"/>
      <c r="Y92" s="105"/>
      <c r="Z92" s="105"/>
    </row>
    <row r="93" ht="15.75" customHeight="1">
      <c r="A93" s="124" t="s">
        <v>270</v>
      </c>
      <c r="B93" s="17" t="s">
        <v>271</v>
      </c>
      <c r="C93" s="17" t="s">
        <v>50</v>
      </c>
      <c r="D93" s="17" t="s">
        <v>256</v>
      </c>
      <c r="E93" s="17" t="s">
        <v>74</v>
      </c>
      <c r="F93" s="106">
        <v>1319.3700000000015</v>
      </c>
      <c r="G93" s="106">
        <v>1319.3700000000015</v>
      </c>
      <c r="H93" s="17">
        <v>5844.0</v>
      </c>
      <c r="I93" s="17">
        <v>663.0</v>
      </c>
      <c r="J93" s="125">
        <v>0.11344969199178645</v>
      </c>
      <c r="K93" s="125">
        <v>0.0</v>
      </c>
      <c r="L93" s="101">
        <v>1.99</v>
      </c>
      <c r="M93" s="101">
        <v>0.75</v>
      </c>
      <c r="N93" s="126">
        <v>11629.560000000012</v>
      </c>
      <c r="O93" s="126">
        <v>4383.0</v>
      </c>
      <c r="P93" s="125">
        <v>0.6231155778894473</v>
      </c>
      <c r="Q93" s="17">
        <v>5824.0</v>
      </c>
      <c r="R93" s="102">
        <v>1.003434065934066</v>
      </c>
      <c r="S93" s="101">
        <v>1.9900000000000022</v>
      </c>
      <c r="T93" s="17" t="s">
        <v>257</v>
      </c>
      <c r="U93" s="105"/>
      <c r="V93" s="105"/>
      <c r="W93" s="105"/>
      <c r="X93" s="105"/>
      <c r="Y93" s="105"/>
      <c r="Z93" s="105"/>
    </row>
    <row r="94" ht="15.75" customHeight="1">
      <c r="A94" s="124" t="s">
        <v>272</v>
      </c>
      <c r="B94" s="17" t="s">
        <v>265</v>
      </c>
      <c r="C94" s="17" t="s">
        <v>50</v>
      </c>
      <c r="D94" s="17" t="s">
        <v>256</v>
      </c>
      <c r="E94" s="17" t="s">
        <v>74</v>
      </c>
      <c r="F94" s="106">
        <v>2298.4500000000007</v>
      </c>
      <c r="G94" s="106">
        <v>2298.4500000000007</v>
      </c>
      <c r="H94" s="17">
        <v>17380.0</v>
      </c>
      <c r="I94" s="17">
        <v>1155.0</v>
      </c>
      <c r="J94" s="125">
        <v>0.06645569620253164</v>
      </c>
      <c r="K94" s="125">
        <v>0.0</v>
      </c>
      <c r="L94" s="101">
        <v>1.99</v>
      </c>
      <c r="M94" s="101">
        <v>0.75</v>
      </c>
      <c r="N94" s="126">
        <v>34586.20000000001</v>
      </c>
      <c r="O94" s="126">
        <v>13035.0</v>
      </c>
      <c r="P94" s="125">
        <v>0.6231155778894473</v>
      </c>
      <c r="Q94" s="17">
        <v>17400.0</v>
      </c>
      <c r="R94" s="102">
        <v>0.9988505747126437</v>
      </c>
      <c r="S94" s="101">
        <v>1.9900000000000007</v>
      </c>
      <c r="T94" s="17" t="s">
        <v>257</v>
      </c>
      <c r="U94" s="105"/>
      <c r="V94" s="105"/>
      <c r="W94" s="105"/>
      <c r="X94" s="105"/>
      <c r="Y94" s="105"/>
      <c r="Z94" s="105"/>
    </row>
    <row r="95" ht="15.75" customHeight="1">
      <c r="A95" s="124" t="s">
        <v>273</v>
      </c>
      <c r="B95" s="17" t="s">
        <v>267</v>
      </c>
      <c r="C95" s="17" t="s">
        <v>50</v>
      </c>
      <c r="D95" s="17" t="s">
        <v>256</v>
      </c>
      <c r="E95" s="17" t="s">
        <v>74</v>
      </c>
      <c r="F95" s="106">
        <v>3821.7900000000004</v>
      </c>
      <c r="G95" s="106">
        <v>3821.7900000000004</v>
      </c>
      <c r="H95" s="17">
        <v>23460.0</v>
      </c>
      <c r="I95" s="17">
        <v>1921.0</v>
      </c>
      <c r="J95" s="125">
        <v>0.08188405797101449</v>
      </c>
      <c r="K95" s="125">
        <v>0.0</v>
      </c>
      <c r="L95" s="101">
        <v>1.99</v>
      </c>
      <c r="M95" s="101">
        <v>0.75</v>
      </c>
      <c r="N95" s="126">
        <v>46673.187610619476</v>
      </c>
      <c r="O95" s="126">
        <v>17595.0</v>
      </c>
      <c r="P95" s="125">
        <v>0.6231155778894473</v>
      </c>
      <c r="Q95" s="17">
        <v>23489.0</v>
      </c>
      <c r="R95" s="102">
        <v>0.9987653795393588</v>
      </c>
      <c r="S95" s="101">
        <v>1.9894794377928164</v>
      </c>
      <c r="T95" s="17" t="s">
        <v>257</v>
      </c>
      <c r="U95" s="105"/>
      <c r="V95" s="105"/>
      <c r="W95" s="105"/>
      <c r="X95" s="105"/>
      <c r="Y95" s="105"/>
      <c r="Z95" s="105"/>
    </row>
    <row r="96" ht="15.75" customHeight="1">
      <c r="A96" s="124" t="s">
        <v>274</v>
      </c>
      <c r="B96" s="17" t="s">
        <v>269</v>
      </c>
      <c r="C96" s="17" t="s">
        <v>50</v>
      </c>
      <c r="D96" s="17" t="s">
        <v>256</v>
      </c>
      <c r="E96" s="17" t="s">
        <v>74</v>
      </c>
      <c r="F96" s="106">
        <v>5794.880000000001</v>
      </c>
      <c r="G96" s="106">
        <v>5794.880000000001</v>
      </c>
      <c r="H96" s="17">
        <v>25517.0</v>
      </c>
      <c r="I96" s="17">
        <v>2912.0</v>
      </c>
      <c r="J96" s="125">
        <v>0.1141199984324176</v>
      </c>
      <c r="K96" s="125">
        <v>0.0</v>
      </c>
      <c r="L96" s="101">
        <v>1.99</v>
      </c>
      <c r="M96" s="101">
        <v>0.75</v>
      </c>
      <c r="N96" s="126">
        <v>50778.83000000001</v>
      </c>
      <c r="O96" s="126">
        <v>19137.75</v>
      </c>
      <c r="P96" s="125">
        <v>0.6231155778894473</v>
      </c>
      <c r="Q96" s="17">
        <v>25550.0</v>
      </c>
      <c r="R96" s="102">
        <v>0.9987084148727985</v>
      </c>
      <c r="S96" s="101">
        <v>1.9900000000000004</v>
      </c>
      <c r="T96" s="17" t="s">
        <v>257</v>
      </c>
      <c r="U96" s="105"/>
      <c r="V96" s="105"/>
      <c r="W96" s="105"/>
      <c r="X96" s="105"/>
      <c r="Y96" s="105"/>
      <c r="Z96" s="105"/>
    </row>
    <row r="97" ht="15.75" customHeight="1">
      <c r="A97" s="124" t="s">
        <v>275</v>
      </c>
      <c r="B97" s="17" t="s">
        <v>271</v>
      </c>
      <c r="C97" s="17" t="s">
        <v>50</v>
      </c>
      <c r="D97" s="17" t="s">
        <v>256</v>
      </c>
      <c r="E97" s="17" t="s">
        <v>74</v>
      </c>
      <c r="F97" s="106">
        <v>2523.320000000001</v>
      </c>
      <c r="G97" s="106">
        <v>2523.320000000001</v>
      </c>
      <c r="H97" s="17">
        <v>12367.0</v>
      </c>
      <c r="I97" s="17">
        <v>1268.0</v>
      </c>
      <c r="J97" s="125">
        <v>0.10253092908546939</v>
      </c>
      <c r="K97" s="125">
        <v>0.0</v>
      </c>
      <c r="L97" s="101">
        <v>1.99</v>
      </c>
      <c r="M97" s="101">
        <v>0.75</v>
      </c>
      <c r="N97" s="126">
        <v>24610.330000000013</v>
      </c>
      <c r="O97" s="126">
        <v>9275.25</v>
      </c>
      <c r="P97" s="125">
        <v>0.6231155778894473</v>
      </c>
      <c r="Q97" s="17">
        <v>12387.0</v>
      </c>
      <c r="R97" s="102">
        <v>0.9983854040526359</v>
      </c>
      <c r="S97" s="101">
        <v>1.9900000000000009</v>
      </c>
      <c r="T97" s="17" t="s">
        <v>257</v>
      </c>
      <c r="U97" s="105"/>
      <c r="V97" s="105"/>
      <c r="W97" s="105"/>
      <c r="X97" s="105"/>
      <c r="Y97" s="105"/>
      <c r="Z97" s="105"/>
    </row>
    <row r="98" ht="15.75" customHeight="1">
      <c r="A98" s="124" t="s">
        <v>276</v>
      </c>
      <c r="B98" s="17" t="s">
        <v>265</v>
      </c>
      <c r="C98" s="17" t="s">
        <v>50</v>
      </c>
      <c r="D98" s="17" t="s">
        <v>256</v>
      </c>
      <c r="E98" s="17" t="s">
        <v>74</v>
      </c>
      <c r="F98" s="106">
        <v>1279.570000000001</v>
      </c>
      <c r="G98" s="106">
        <v>1279.570000000001</v>
      </c>
      <c r="H98" s="17">
        <v>4472.0</v>
      </c>
      <c r="I98" s="17">
        <v>643.0</v>
      </c>
      <c r="J98" s="125">
        <v>0.143783542039356</v>
      </c>
      <c r="K98" s="125">
        <v>0.0</v>
      </c>
      <c r="L98" s="101">
        <v>1.99</v>
      </c>
      <c r="M98" s="101">
        <v>0.75</v>
      </c>
      <c r="N98" s="126">
        <v>8899.280000000008</v>
      </c>
      <c r="O98" s="126">
        <v>3354.0</v>
      </c>
      <c r="P98" s="125">
        <v>0.6231155778894473</v>
      </c>
      <c r="Q98" s="17">
        <v>4496.0</v>
      </c>
      <c r="R98" s="102">
        <v>0.994661921708185</v>
      </c>
      <c r="S98" s="101">
        <v>1.9900000000000018</v>
      </c>
      <c r="T98" s="17" t="s">
        <v>257</v>
      </c>
      <c r="U98" s="105"/>
      <c r="V98" s="105"/>
      <c r="W98" s="105"/>
      <c r="X98" s="105"/>
      <c r="Y98" s="105"/>
      <c r="Z98" s="105"/>
    </row>
    <row r="99" ht="15.75" customHeight="1">
      <c r="A99" s="124" t="s">
        <v>277</v>
      </c>
      <c r="B99" s="17" t="s">
        <v>267</v>
      </c>
      <c r="C99" s="17" t="s">
        <v>50</v>
      </c>
      <c r="D99" s="17" t="s">
        <v>256</v>
      </c>
      <c r="E99" s="17" t="s">
        <v>74</v>
      </c>
      <c r="F99" s="106">
        <v>863.6600000000009</v>
      </c>
      <c r="G99" s="106">
        <v>863.6600000000009</v>
      </c>
      <c r="H99" s="17">
        <v>6024.0</v>
      </c>
      <c r="I99" s="17">
        <v>434.0</v>
      </c>
      <c r="J99" s="125">
        <v>0.07204515272244356</v>
      </c>
      <c r="K99" s="125">
        <v>0.0</v>
      </c>
      <c r="L99" s="101">
        <v>1.99</v>
      </c>
      <c r="M99" s="101">
        <v>0.75</v>
      </c>
      <c r="N99" s="126">
        <v>11987.760000000011</v>
      </c>
      <c r="O99" s="126">
        <v>4518.0</v>
      </c>
      <c r="P99" s="125">
        <v>0.6231155778894473</v>
      </c>
      <c r="Q99" s="17">
        <v>6050.0</v>
      </c>
      <c r="R99" s="102">
        <v>0.9957024793388429</v>
      </c>
      <c r="S99" s="101">
        <v>1.990000000000002</v>
      </c>
      <c r="T99" s="17" t="s">
        <v>257</v>
      </c>
      <c r="U99" s="105"/>
      <c r="V99" s="105"/>
      <c r="W99" s="105"/>
      <c r="X99" s="105"/>
      <c r="Y99" s="105"/>
      <c r="Z99" s="105"/>
    </row>
    <row r="100" ht="15.75" customHeight="1">
      <c r="A100" s="124" t="s">
        <v>278</v>
      </c>
      <c r="B100" s="17" t="s">
        <v>269</v>
      </c>
      <c r="C100" s="17" t="s">
        <v>50</v>
      </c>
      <c r="D100" s="17" t="s">
        <v>256</v>
      </c>
      <c r="E100" s="17" t="s">
        <v>74</v>
      </c>
      <c r="F100" s="106">
        <v>2192.980000000002</v>
      </c>
      <c r="G100" s="106">
        <v>2192.980000000002</v>
      </c>
      <c r="H100" s="17">
        <v>6689.0</v>
      </c>
      <c r="I100" s="17">
        <v>1102.0</v>
      </c>
      <c r="J100" s="125">
        <v>0.16474809388548364</v>
      </c>
      <c r="K100" s="125">
        <v>0.0</v>
      </c>
      <c r="L100" s="101">
        <v>1.99</v>
      </c>
      <c r="M100" s="101">
        <v>0.75</v>
      </c>
      <c r="N100" s="126">
        <v>13311.110000000011</v>
      </c>
      <c r="O100" s="126">
        <v>5016.75</v>
      </c>
      <c r="P100" s="125">
        <v>0.6231155778894473</v>
      </c>
      <c r="Q100" s="17">
        <v>6718.0</v>
      </c>
      <c r="R100" s="102">
        <v>0.9956832390592438</v>
      </c>
      <c r="S100" s="101">
        <v>1.9900000000000018</v>
      </c>
      <c r="T100" s="17" t="s">
        <v>257</v>
      </c>
      <c r="U100" s="105"/>
      <c r="V100" s="105"/>
      <c r="W100" s="105"/>
      <c r="X100" s="105"/>
      <c r="Y100" s="105"/>
      <c r="Z100" s="105"/>
    </row>
    <row r="101" ht="15.75" customHeight="1">
      <c r="A101" s="124" t="s">
        <v>279</v>
      </c>
      <c r="B101" s="17" t="s">
        <v>271</v>
      </c>
      <c r="C101" s="17" t="s">
        <v>50</v>
      </c>
      <c r="D101" s="17" t="s">
        <v>256</v>
      </c>
      <c r="E101" s="17" t="s">
        <v>74</v>
      </c>
      <c r="F101" s="106">
        <v>1495.4800000000012</v>
      </c>
      <c r="G101" s="106">
        <v>1495.4800000000012</v>
      </c>
      <c r="H101" s="17">
        <v>3427.0</v>
      </c>
      <c r="I101" s="17">
        <v>752.0</v>
      </c>
      <c r="J101" s="125">
        <v>0.21943390720747008</v>
      </c>
      <c r="K101" s="125">
        <v>0.0</v>
      </c>
      <c r="L101" s="101">
        <v>1.99</v>
      </c>
      <c r="M101" s="101">
        <v>0.75</v>
      </c>
      <c r="N101" s="126">
        <v>6815.172819148942</v>
      </c>
      <c r="O101" s="126">
        <v>2570.25</v>
      </c>
      <c r="P101" s="125">
        <v>0.6231155778894473</v>
      </c>
      <c r="Q101" s="17">
        <v>3436.0</v>
      </c>
      <c r="R101" s="102">
        <v>0.9973806752037253</v>
      </c>
      <c r="S101" s="101">
        <v>1.988670212765959</v>
      </c>
      <c r="T101" s="17" t="s">
        <v>257</v>
      </c>
      <c r="U101" s="105"/>
      <c r="V101" s="105"/>
      <c r="W101" s="105"/>
      <c r="X101" s="105"/>
      <c r="Y101" s="105"/>
      <c r="Z101" s="105"/>
    </row>
    <row r="102" ht="15.75" customHeight="1">
      <c r="A102" s="124" t="s">
        <v>280</v>
      </c>
      <c r="B102" s="17" t="s">
        <v>265</v>
      </c>
      <c r="C102" s="17" t="s">
        <v>50</v>
      </c>
      <c r="D102" s="17" t="s">
        <v>256</v>
      </c>
      <c r="E102" s="17" t="s">
        <v>74</v>
      </c>
      <c r="F102" s="106">
        <v>0.0</v>
      </c>
      <c r="G102" s="106">
        <v>0.0</v>
      </c>
      <c r="H102" s="17">
        <v>0.0</v>
      </c>
      <c r="I102" s="17">
        <v>0.0</v>
      </c>
      <c r="J102" s="125" t="s">
        <v>322</v>
      </c>
      <c r="K102" s="125" t="s">
        <v>322</v>
      </c>
      <c r="L102" s="101">
        <v>3.49</v>
      </c>
      <c r="M102" s="101">
        <v>1.65</v>
      </c>
      <c r="N102" s="126" t="s">
        <v>322</v>
      </c>
      <c r="O102" s="126">
        <v>0.0</v>
      </c>
      <c r="P102" s="125">
        <v>0.5272206303724929</v>
      </c>
      <c r="Q102" s="17">
        <v>0.0</v>
      </c>
      <c r="R102" s="102" t="s">
        <v>322</v>
      </c>
      <c r="S102" s="101" t="s">
        <v>322</v>
      </c>
      <c r="T102" s="17" t="s">
        <v>257</v>
      </c>
      <c r="U102" s="105"/>
      <c r="V102" s="105"/>
      <c r="W102" s="105"/>
      <c r="X102" s="105"/>
      <c r="Y102" s="105"/>
      <c r="Z102" s="105"/>
    </row>
    <row r="103" ht="15.75" customHeight="1">
      <c r="A103" s="124" t="s">
        <v>281</v>
      </c>
      <c r="B103" s="17" t="s">
        <v>267</v>
      </c>
      <c r="C103" s="17" t="s">
        <v>50</v>
      </c>
      <c r="D103" s="17" t="s">
        <v>256</v>
      </c>
      <c r="E103" s="17" t="s">
        <v>74</v>
      </c>
      <c r="F103" s="106">
        <v>0.0</v>
      </c>
      <c r="G103" s="106">
        <v>0.0</v>
      </c>
      <c r="H103" s="17">
        <v>0.0</v>
      </c>
      <c r="I103" s="17">
        <v>0.0</v>
      </c>
      <c r="J103" s="125" t="s">
        <v>322</v>
      </c>
      <c r="K103" s="125" t="s">
        <v>322</v>
      </c>
      <c r="L103" s="101">
        <v>3.49</v>
      </c>
      <c r="M103" s="101">
        <v>1.65</v>
      </c>
      <c r="N103" s="126" t="s">
        <v>322</v>
      </c>
      <c r="O103" s="126">
        <v>0.0</v>
      </c>
      <c r="P103" s="125">
        <v>0.5272206303724929</v>
      </c>
      <c r="Q103" s="17">
        <v>0.0</v>
      </c>
      <c r="R103" s="102" t="s">
        <v>322</v>
      </c>
      <c r="S103" s="101" t="s">
        <v>322</v>
      </c>
      <c r="T103" s="17" t="s">
        <v>257</v>
      </c>
      <c r="U103" s="105"/>
      <c r="V103" s="105"/>
      <c r="W103" s="105"/>
      <c r="X103" s="105"/>
      <c r="Y103" s="105"/>
      <c r="Z103" s="105"/>
    </row>
    <row r="104" ht="15.75" customHeight="1">
      <c r="A104" s="124" t="s">
        <v>282</v>
      </c>
      <c r="B104" s="17" t="s">
        <v>269</v>
      </c>
      <c r="C104" s="17" t="s">
        <v>50</v>
      </c>
      <c r="D104" s="17" t="s">
        <v>256</v>
      </c>
      <c r="E104" s="17" t="s">
        <v>74</v>
      </c>
      <c r="F104" s="106">
        <v>0.0</v>
      </c>
      <c r="G104" s="106">
        <v>0.0</v>
      </c>
      <c r="H104" s="17">
        <v>0.0</v>
      </c>
      <c r="I104" s="17">
        <v>0.0</v>
      </c>
      <c r="J104" s="125" t="s">
        <v>322</v>
      </c>
      <c r="K104" s="125" t="s">
        <v>322</v>
      </c>
      <c r="L104" s="101">
        <v>3.49</v>
      </c>
      <c r="M104" s="101">
        <v>1.65</v>
      </c>
      <c r="N104" s="126" t="s">
        <v>322</v>
      </c>
      <c r="O104" s="126">
        <v>0.0</v>
      </c>
      <c r="P104" s="125">
        <v>0.5272206303724929</v>
      </c>
      <c r="Q104" s="17">
        <v>0.0</v>
      </c>
      <c r="R104" s="102" t="s">
        <v>322</v>
      </c>
      <c r="S104" s="101" t="s">
        <v>322</v>
      </c>
      <c r="T104" s="17" t="s">
        <v>257</v>
      </c>
      <c r="U104" s="105"/>
      <c r="V104" s="105"/>
      <c r="W104" s="105"/>
      <c r="X104" s="105"/>
      <c r="Y104" s="105"/>
      <c r="Z104" s="105"/>
    </row>
    <row r="105" ht="15.75" customHeight="1">
      <c r="A105" s="124" t="s">
        <v>283</v>
      </c>
      <c r="B105" s="17" t="s">
        <v>271</v>
      </c>
      <c r="C105" s="17" t="s">
        <v>50</v>
      </c>
      <c r="D105" s="17" t="s">
        <v>256</v>
      </c>
      <c r="E105" s="17" t="s">
        <v>74</v>
      </c>
      <c r="F105" s="106">
        <v>0.0</v>
      </c>
      <c r="G105" s="106">
        <v>0.0</v>
      </c>
      <c r="H105" s="17">
        <v>0.0</v>
      </c>
      <c r="I105" s="17">
        <v>0.0</v>
      </c>
      <c r="J105" s="125" t="s">
        <v>322</v>
      </c>
      <c r="K105" s="125" t="s">
        <v>322</v>
      </c>
      <c r="L105" s="101">
        <v>3.49</v>
      </c>
      <c r="M105" s="101">
        <v>1.65</v>
      </c>
      <c r="N105" s="126" t="s">
        <v>322</v>
      </c>
      <c r="O105" s="126">
        <v>0.0</v>
      </c>
      <c r="P105" s="125">
        <v>0.5272206303724929</v>
      </c>
      <c r="Q105" s="17">
        <v>0.0</v>
      </c>
      <c r="R105" s="102" t="s">
        <v>322</v>
      </c>
      <c r="S105" s="101" t="s">
        <v>322</v>
      </c>
      <c r="T105" s="17" t="s">
        <v>257</v>
      </c>
      <c r="U105" s="105"/>
      <c r="V105" s="105"/>
      <c r="W105" s="105"/>
      <c r="X105" s="105"/>
      <c r="Y105" s="105"/>
      <c r="Z105" s="105"/>
    </row>
    <row r="106" ht="15.75" customHeight="1">
      <c r="A106" s="124" t="s">
        <v>284</v>
      </c>
      <c r="B106" s="17" t="s">
        <v>285</v>
      </c>
      <c r="C106" s="17" t="s">
        <v>50</v>
      </c>
      <c r="D106" s="17" t="s">
        <v>256</v>
      </c>
      <c r="E106" s="17" t="s">
        <v>74</v>
      </c>
      <c r="F106" s="106">
        <v>0.0</v>
      </c>
      <c r="G106" s="106">
        <v>0.0</v>
      </c>
      <c r="H106" s="17">
        <v>0.0</v>
      </c>
      <c r="I106" s="17">
        <v>0.0</v>
      </c>
      <c r="J106" s="125" t="s">
        <v>322</v>
      </c>
      <c r="K106" s="125" t="s">
        <v>322</v>
      </c>
      <c r="L106" s="101">
        <v>3.49</v>
      </c>
      <c r="M106" s="101">
        <v>1.65</v>
      </c>
      <c r="N106" s="126" t="s">
        <v>322</v>
      </c>
      <c r="O106" s="126">
        <v>0.0</v>
      </c>
      <c r="P106" s="125">
        <v>0.5272206303724929</v>
      </c>
      <c r="Q106" s="17">
        <v>0.0</v>
      </c>
      <c r="R106" s="102" t="s">
        <v>322</v>
      </c>
      <c r="S106" s="101" t="s">
        <v>322</v>
      </c>
      <c r="T106" s="17" t="s">
        <v>257</v>
      </c>
      <c r="U106" s="105"/>
      <c r="V106" s="105"/>
      <c r="W106" s="105"/>
      <c r="X106" s="105"/>
      <c r="Y106" s="105"/>
      <c r="Z106" s="105"/>
    </row>
    <row r="107" ht="15.75" customHeight="1">
      <c r="A107" s="124" t="s">
        <v>286</v>
      </c>
      <c r="B107" s="17" t="s">
        <v>287</v>
      </c>
      <c r="C107" s="17" t="s">
        <v>50</v>
      </c>
      <c r="D107" s="17" t="s">
        <v>256</v>
      </c>
      <c r="E107" s="17" t="s">
        <v>74</v>
      </c>
      <c r="F107" s="106">
        <v>0.0</v>
      </c>
      <c r="G107" s="106">
        <v>0.0</v>
      </c>
      <c r="H107" s="17">
        <v>0.0</v>
      </c>
      <c r="I107" s="17">
        <v>0.0</v>
      </c>
      <c r="J107" s="125" t="s">
        <v>322</v>
      </c>
      <c r="K107" s="125" t="s">
        <v>322</v>
      </c>
      <c r="L107" s="101">
        <v>3.49</v>
      </c>
      <c r="M107" s="101">
        <v>1.86</v>
      </c>
      <c r="N107" s="126" t="s">
        <v>322</v>
      </c>
      <c r="O107" s="126">
        <v>0.0</v>
      </c>
      <c r="P107" s="125">
        <v>0.4670487106017192</v>
      </c>
      <c r="Q107" s="17">
        <v>0.0</v>
      </c>
      <c r="R107" s="102" t="s">
        <v>322</v>
      </c>
      <c r="S107" s="101" t="s">
        <v>322</v>
      </c>
      <c r="T107" s="17" t="s">
        <v>257</v>
      </c>
      <c r="U107" s="105"/>
      <c r="V107" s="105"/>
      <c r="W107" s="105"/>
      <c r="X107" s="105"/>
      <c r="Y107" s="105"/>
      <c r="Z107" s="105"/>
    </row>
    <row r="108" ht="15.75" customHeight="1">
      <c r="A108" s="124" t="s">
        <v>288</v>
      </c>
      <c r="B108" s="17" t="s">
        <v>289</v>
      </c>
      <c r="C108" s="17" t="s">
        <v>50</v>
      </c>
      <c r="D108" s="17" t="s">
        <v>256</v>
      </c>
      <c r="E108" s="17" t="s">
        <v>74</v>
      </c>
      <c r="F108" s="106">
        <v>917.9300000000006</v>
      </c>
      <c r="G108" s="106">
        <v>917.9300000000006</v>
      </c>
      <c r="H108" s="17">
        <v>5841.0</v>
      </c>
      <c r="I108" s="17">
        <v>307.0</v>
      </c>
      <c r="J108" s="125">
        <v>0.052559493237459336</v>
      </c>
      <c r="K108" s="125">
        <v>0.0</v>
      </c>
      <c r="L108" s="101">
        <v>2.99</v>
      </c>
      <c r="M108" s="101">
        <v>1.59</v>
      </c>
      <c r="N108" s="126">
        <v>17464.59000000001</v>
      </c>
      <c r="O108" s="126">
        <v>9287.19</v>
      </c>
      <c r="P108" s="125">
        <v>0.4682274247491639</v>
      </c>
      <c r="Q108" s="17">
        <v>5830.0</v>
      </c>
      <c r="R108" s="102">
        <v>1.0018867924528303</v>
      </c>
      <c r="S108" s="101">
        <v>2.990000000000002</v>
      </c>
      <c r="T108" s="17" t="s">
        <v>257</v>
      </c>
      <c r="U108" s="105"/>
      <c r="V108" s="105"/>
      <c r="W108" s="105"/>
      <c r="X108" s="105"/>
      <c r="Y108" s="105"/>
      <c r="Z108" s="105"/>
    </row>
    <row r="109" ht="15.75" customHeight="1">
      <c r="A109" s="124" t="s">
        <v>290</v>
      </c>
      <c r="B109" s="17" t="s">
        <v>289</v>
      </c>
      <c r="C109" s="17" t="s">
        <v>50</v>
      </c>
      <c r="D109" s="17" t="s">
        <v>256</v>
      </c>
      <c r="E109" s="17" t="s">
        <v>74</v>
      </c>
      <c r="F109" s="106">
        <v>1743.170000000002</v>
      </c>
      <c r="G109" s="106">
        <v>1743.170000000002</v>
      </c>
      <c r="H109" s="17">
        <v>5841.0</v>
      </c>
      <c r="I109" s="17">
        <v>583.0</v>
      </c>
      <c r="J109" s="125">
        <v>0.09981167608286252</v>
      </c>
      <c r="K109" s="125">
        <v>0.0</v>
      </c>
      <c r="L109" s="101">
        <v>2.99</v>
      </c>
      <c r="M109" s="101">
        <v>1.59</v>
      </c>
      <c r="N109" s="126">
        <v>17464.59000000002</v>
      </c>
      <c r="O109" s="126">
        <v>9287.19</v>
      </c>
      <c r="P109" s="125">
        <v>0.4682274247491639</v>
      </c>
      <c r="Q109" s="17">
        <v>5830.0</v>
      </c>
      <c r="R109" s="102">
        <v>1.0018867924528303</v>
      </c>
      <c r="S109" s="101">
        <v>2.9900000000000033</v>
      </c>
      <c r="T109" s="17" t="s">
        <v>257</v>
      </c>
      <c r="U109" s="105"/>
      <c r="V109" s="105"/>
      <c r="W109" s="105"/>
      <c r="X109" s="105"/>
      <c r="Y109" s="105"/>
      <c r="Z109" s="105"/>
    </row>
    <row r="110" ht="15.75" customHeight="1">
      <c r="A110" s="124" t="s">
        <v>291</v>
      </c>
      <c r="B110" s="17" t="s">
        <v>289</v>
      </c>
      <c r="C110" s="17" t="s">
        <v>50</v>
      </c>
      <c r="D110" s="17" t="s">
        <v>256</v>
      </c>
      <c r="E110" s="17" t="s">
        <v>74</v>
      </c>
      <c r="F110" s="106">
        <v>1500.980000000001</v>
      </c>
      <c r="G110" s="106">
        <v>1500.980000000001</v>
      </c>
      <c r="H110" s="17">
        <v>5841.0</v>
      </c>
      <c r="I110" s="17">
        <v>502.0</v>
      </c>
      <c r="J110" s="125">
        <v>0.08594418763910289</v>
      </c>
      <c r="K110" s="125">
        <v>0.0</v>
      </c>
      <c r="L110" s="101">
        <v>2.99</v>
      </c>
      <c r="M110" s="101">
        <v>1.59</v>
      </c>
      <c r="N110" s="126">
        <v>17464.59000000001</v>
      </c>
      <c r="O110" s="126">
        <v>9287.19</v>
      </c>
      <c r="P110" s="125">
        <v>0.4682274247491639</v>
      </c>
      <c r="Q110" s="17">
        <v>5830.0</v>
      </c>
      <c r="R110" s="102">
        <v>1.0018867924528303</v>
      </c>
      <c r="S110" s="101">
        <v>2.990000000000002</v>
      </c>
      <c r="T110" s="17" t="s">
        <v>257</v>
      </c>
      <c r="U110" s="105"/>
      <c r="V110" s="105"/>
      <c r="W110" s="105"/>
      <c r="X110" s="105"/>
      <c r="Y110" s="105"/>
      <c r="Z110" s="105"/>
    </row>
    <row r="111" ht="15.75" customHeight="1">
      <c r="A111" s="124" t="s">
        <v>292</v>
      </c>
      <c r="B111" s="17" t="s">
        <v>293</v>
      </c>
      <c r="C111" s="17" t="s">
        <v>50</v>
      </c>
      <c r="D111" s="17" t="s">
        <v>256</v>
      </c>
      <c r="E111" s="17" t="s">
        <v>74</v>
      </c>
      <c r="F111" s="106">
        <v>968.0600000000009</v>
      </c>
      <c r="G111" s="106">
        <v>968.0600000000009</v>
      </c>
      <c r="H111" s="17">
        <v>4248.0</v>
      </c>
      <c r="I111" s="17">
        <v>194.0</v>
      </c>
      <c r="J111" s="125">
        <v>0.04566854990583804</v>
      </c>
      <c r="K111" s="125">
        <v>0.0</v>
      </c>
      <c r="L111" s="101">
        <v>4.99</v>
      </c>
      <c r="M111" s="101">
        <v>2.43</v>
      </c>
      <c r="N111" s="126">
        <v>21197.52000000002</v>
      </c>
      <c r="O111" s="126">
        <v>10322.640000000001</v>
      </c>
      <c r="P111" s="125">
        <v>0.5130260521042084</v>
      </c>
      <c r="Q111" s="17">
        <v>4240.0</v>
      </c>
      <c r="R111" s="102">
        <v>1.0018867924528303</v>
      </c>
      <c r="S111" s="101">
        <v>4.990000000000005</v>
      </c>
      <c r="T111" s="17" t="s">
        <v>257</v>
      </c>
      <c r="U111" s="105"/>
      <c r="V111" s="105"/>
      <c r="W111" s="105"/>
      <c r="X111" s="105"/>
      <c r="Y111" s="105"/>
      <c r="Z111" s="105"/>
    </row>
    <row r="112" ht="15.75" customHeight="1">
      <c r="A112" s="124" t="s">
        <v>294</v>
      </c>
      <c r="B112" s="17" t="s">
        <v>293</v>
      </c>
      <c r="C112" s="17" t="s">
        <v>50</v>
      </c>
      <c r="D112" s="17" t="s">
        <v>256</v>
      </c>
      <c r="E112" s="17" t="s">
        <v>74</v>
      </c>
      <c r="F112" s="106">
        <v>1841.310000000002</v>
      </c>
      <c r="G112" s="106">
        <v>1841.310000000002</v>
      </c>
      <c r="H112" s="17">
        <v>4248.0</v>
      </c>
      <c r="I112" s="17">
        <v>369.0</v>
      </c>
      <c r="J112" s="125">
        <v>0.08686440677966102</v>
      </c>
      <c r="K112" s="125">
        <v>0.0</v>
      </c>
      <c r="L112" s="101">
        <v>4.99</v>
      </c>
      <c r="M112" s="101">
        <v>2.43</v>
      </c>
      <c r="N112" s="126">
        <v>21197.520000000022</v>
      </c>
      <c r="O112" s="126">
        <v>10322.640000000001</v>
      </c>
      <c r="P112" s="125">
        <v>0.5130260521042084</v>
      </c>
      <c r="Q112" s="17">
        <v>4240.0</v>
      </c>
      <c r="R112" s="102">
        <v>1.0018867924528303</v>
      </c>
      <c r="S112" s="101">
        <v>4.9900000000000055</v>
      </c>
      <c r="T112" s="17" t="s">
        <v>257</v>
      </c>
      <c r="U112" s="105"/>
      <c r="V112" s="105"/>
      <c r="W112" s="105"/>
      <c r="X112" s="105"/>
      <c r="Y112" s="105"/>
      <c r="Z112" s="105"/>
    </row>
    <row r="113" ht="15.75" customHeight="1">
      <c r="A113" s="124" t="s">
        <v>295</v>
      </c>
      <c r="B113" s="17" t="s">
        <v>293</v>
      </c>
      <c r="C113" s="17" t="s">
        <v>50</v>
      </c>
      <c r="D113" s="17" t="s">
        <v>256</v>
      </c>
      <c r="E113" s="17" t="s">
        <v>74</v>
      </c>
      <c r="F113" s="106">
        <v>1826.3400000000015</v>
      </c>
      <c r="G113" s="106">
        <v>1826.3400000000015</v>
      </c>
      <c r="H113" s="17">
        <v>4248.0</v>
      </c>
      <c r="I113" s="17">
        <v>366.0</v>
      </c>
      <c r="J113" s="125">
        <v>0.08615819209039548</v>
      </c>
      <c r="K113" s="125">
        <v>0.0</v>
      </c>
      <c r="L113" s="101">
        <v>4.99</v>
      </c>
      <c r="M113" s="101">
        <v>2.43</v>
      </c>
      <c r="N113" s="126">
        <v>21197.520000000015</v>
      </c>
      <c r="O113" s="126">
        <v>10322.640000000001</v>
      </c>
      <c r="P113" s="125">
        <v>0.5130260521042084</v>
      </c>
      <c r="Q113" s="17">
        <v>4240.0</v>
      </c>
      <c r="R113" s="102">
        <v>1.0018867924528303</v>
      </c>
      <c r="S113" s="101">
        <v>4.990000000000004</v>
      </c>
      <c r="T113" s="17" t="s">
        <v>257</v>
      </c>
      <c r="U113" s="105"/>
      <c r="V113" s="105"/>
      <c r="W113" s="105"/>
      <c r="X113" s="105"/>
      <c r="Y113" s="105"/>
      <c r="Z113" s="105"/>
    </row>
    <row r="114" ht="15.75" customHeight="1">
      <c r="A114" s="124" t="s">
        <v>296</v>
      </c>
      <c r="B114" s="17" t="s">
        <v>297</v>
      </c>
      <c r="C114" s="17" t="s">
        <v>47</v>
      </c>
      <c r="D114" s="17" t="s">
        <v>298</v>
      </c>
      <c r="E114" s="17" t="s">
        <v>74</v>
      </c>
      <c r="F114" s="106">
        <v>0.0</v>
      </c>
      <c r="G114" s="106">
        <v>0.0</v>
      </c>
      <c r="H114" s="17">
        <v>0.0</v>
      </c>
      <c r="I114" s="17">
        <v>0.0</v>
      </c>
      <c r="J114" s="125" t="s">
        <v>322</v>
      </c>
      <c r="K114" s="125" t="s">
        <v>322</v>
      </c>
      <c r="L114" s="101">
        <v>2.49</v>
      </c>
      <c r="M114" s="101">
        <v>1.25</v>
      </c>
      <c r="N114" s="126" t="s">
        <v>322</v>
      </c>
      <c r="O114" s="126">
        <v>0.0</v>
      </c>
      <c r="P114" s="125">
        <v>0.497991967871486</v>
      </c>
      <c r="Q114" s="17">
        <v>0.0</v>
      </c>
      <c r="R114" s="102" t="s">
        <v>322</v>
      </c>
      <c r="S114" s="101" t="s">
        <v>322</v>
      </c>
      <c r="T114" s="17" t="s">
        <v>299</v>
      </c>
      <c r="U114" s="105"/>
      <c r="V114" s="105"/>
      <c r="W114" s="105"/>
      <c r="X114" s="105"/>
      <c r="Y114" s="105"/>
      <c r="Z114" s="105"/>
    </row>
    <row r="115" ht="15.75" customHeight="1">
      <c r="A115" s="124" t="s">
        <v>300</v>
      </c>
      <c r="B115" s="17" t="s">
        <v>301</v>
      </c>
      <c r="C115" s="17" t="s">
        <v>47</v>
      </c>
      <c r="D115" s="17" t="s">
        <v>298</v>
      </c>
      <c r="E115" s="17" t="s">
        <v>74</v>
      </c>
      <c r="F115" s="106">
        <v>0.0</v>
      </c>
      <c r="G115" s="106">
        <v>0.0</v>
      </c>
      <c r="H115" s="17">
        <v>0.0</v>
      </c>
      <c r="I115" s="17">
        <v>0.0</v>
      </c>
      <c r="J115" s="125" t="s">
        <v>322</v>
      </c>
      <c r="K115" s="125" t="s">
        <v>322</v>
      </c>
      <c r="L115" s="101">
        <v>2.49</v>
      </c>
      <c r="M115" s="101">
        <v>1.25</v>
      </c>
      <c r="N115" s="126" t="s">
        <v>322</v>
      </c>
      <c r="O115" s="126">
        <v>0.0</v>
      </c>
      <c r="P115" s="125">
        <v>0.497991967871486</v>
      </c>
      <c r="Q115" s="17">
        <v>0.0</v>
      </c>
      <c r="R115" s="102" t="s">
        <v>322</v>
      </c>
      <c r="S115" s="101" t="s">
        <v>322</v>
      </c>
      <c r="T115" s="17" t="s">
        <v>299</v>
      </c>
      <c r="U115" s="105"/>
      <c r="V115" s="105"/>
      <c r="W115" s="105"/>
      <c r="X115" s="105"/>
      <c r="Y115" s="105"/>
      <c r="Z115" s="105"/>
    </row>
    <row r="116" ht="15.75" customHeight="1">
      <c r="A116" s="124" t="s">
        <v>302</v>
      </c>
      <c r="B116" s="17" t="s">
        <v>303</v>
      </c>
      <c r="C116" s="17" t="s">
        <v>47</v>
      </c>
      <c r="D116" s="17" t="s">
        <v>298</v>
      </c>
      <c r="E116" s="17" t="s">
        <v>74</v>
      </c>
      <c r="F116" s="106">
        <v>0.0</v>
      </c>
      <c r="G116" s="106">
        <v>0.0</v>
      </c>
      <c r="H116" s="17">
        <v>0.0</v>
      </c>
      <c r="I116" s="17">
        <v>0.0</v>
      </c>
      <c r="J116" s="125" t="s">
        <v>322</v>
      </c>
      <c r="K116" s="125" t="s">
        <v>322</v>
      </c>
      <c r="L116" s="101">
        <v>2.49</v>
      </c>
      <c r="M116" s="101">
        <v>1.25</v>
      </c>
      <c r="N116" s="126" t="s">
        <v>322</v>
      </c>
      <c r="O116" s="126">
        <v>0.0</v>
      </c>
      <c r="P116" s="125">
        <v>0.497991967871486</v>
      </c>
      <c r="Q116" s="17">
        <v>0.0</v>
      </c>
      <c r="R116" s="102" t="s">
        <v>322</v>
      </c>
      <c r="S116" s="101" t="s">
        <v>322</v>
      </c>
      <c r="T116" s="17" t="s">
        <v>299</v>
      </c>
      <c r="U116" s="105"/>
      <c r="V116" s="105"/>
      <c r="W116" s="105"/>
      <c r="X116" s="105"/>
      <c r="Y116" s="105"/>
      <c r="Z116" s="105"/>
    </row>
    <row r="117" ht="15.75" customHeight="1">
      <c r="A117" s="124" t="s">
        <v>304</v>
      </c>
      <c r="B117" s="17" t="s">
        <v>305</v>
      </c>
      <c r="C117" s="17" t="s">
        <v>47</v>
      </c>
      <c r="D117" s="17" t="s">
        <v>298</v>
      </c>
      <c r="E117" s="17" t="s">
        <v>74</v>
      </c>
      <c r="F117" s="106">
        <v>0.0</v>
      </c>
      <c r="G117" s="106">
        <v>0.0</v>
      </c>
      <c r="H117" s="17">
        <v>0.0</v>
      </c>
      <c r="I117" s="17">
        <v>0.0</v>
      </c>
      <c r="J117" s="125" t="s">
        <v>322</v>
      </c>
      <c r="K117" s="125" t="s">
        <v>322</v>
      </c>
      <c r="L117" s="101">
        <v>2.49</v>
      </c>
      <c r="M117" s="101">
        <v>1.25</v>
      </c>
      <c r="N117" s="126" t="s">
        <v>322</v>
      </c>
      <c r="O117" s="126">
        <v>0.0</v>
      </c>
      <c r="P117" s="125">
        <v>0.497991967871486</v>
      </c>
      <c r="Q117" s="17">
        <v>0.0</v>
      </c>
      <c r="R117" s="102" t="s">
        <v>322</v>
      </c>
      <c r="S117" s="101" t="s">
        <v>322</v>
      </c>
      <c r="T117" s="17" t="s">
        <v>299</v>
      </c>
      <c r="U117" s="105"/>
      <c r="V117" s="105"/>
      <c r="W117" s="105"/>
      <c r="X117" s="105"/>
      <c r="Y117" s="105"/>
      <c r="Z117" s="105"/>
    </row>
    <row r="118" ht="15.75" customHeight="1">
      <c r="A118" s="124" t="s">
        <v>306</v>
      </c>
      <c r="B118" s="17" t="s">
        <v>307</v>
      </c>
      <c r="C118" s="17" t="s">
        <v>47</v>
      </c>
      <c r="D118" s="17" t="s">
        <v>308</v>
      </c>
      <c r="E118" s="17" t="s">
        <v>309</v>
      </c>
      <c r="F118" s="106">
        <v>804.2700000000009</v>
      </c>
      <c r="G118" s="106">
        <v>804.2700000000009</v>
      </c>
      <c r="H118" s="17">
        <v>5616.0</v>
      </c>
      <c r="I118" s="17">
        <v>323.0</v>
      </c>
      <c r="J118" s="125">
        <v>0.05751424501424501</v>
      </c>
      <c r="K118" s="125">
        <v>0.0</v>
      </c>
      <c r="L118" s="101">
        <v>2.49</v>
      </c>
      <c r="M118" s="101">
        <v>1.4</v>
      </c>
      <c r="N118" s="126">
        <v>13983.840000000017</v>
      </c>
      <c r="O118" s="126">
        <v>7862.4</v>
      </c>
      <c r="P118" s="125">
        <v>0.4377510040160643</v>
      </c>
      <c r="Q118" s="17">
        <v>6408.0</v>
      </c>
      <c r="R118" s="102">
        <v>0.8764044943820225</v>
      </c>
      <c r="S118" s="101">
        <v>2.490000000000003</v>
      </c>
      <c r="T118" s="17" t="s">
        <v>310</v>
      </c>
      <c r="U118" s="105"/>
      <c r="V118" s="105"/>
      <c r="W118" s="105"/>
      <c r="X118" s="105"/>
      <c r="Y118" s="105"/>
      <c r="Z118" s="105"/>
    </row>
    <row r="119" ht="15.75" customHeight="1">
      <c r="A119" s="124" t="s">
        <v>311</v>
      </c>
      <c r="B119" s="17" t="s">
        <v>312</v>
      </c>
      <c r="C119" s="17" t="s">
        <v>46</v>
      </c>
      <c r="D119" s="17" t="s">
        <v>308</v>
      </c>
      <c r="E119" s="17" t="s">
        <v>309</v>
      </c>
      <c r="F119" s="106">
        <v>0.0</v>
      </c>
      <c r="G119" s="106">
        <v>0.0</v>
      </c>
      <c r="H119" s="17">
        <v>0.0</v>
      </c>
      <c r="I119" s="17">
        <v>0.0</v>
      </c>
      <c r="J119" s="125" t="s">
        <v>322</v>
      </c>
      <c r="K119" s="125" t="s">
        <v>322</v>
      </c>
      <c r="L119" s="101">
        <v>3.99</v>
      </c>
      <c r="M119" s="101">
        <v>2.09</v>
      </c>
      <c r="N119" s="126" t="s">
        <v>322</v>
      </c>
      <c r="O119" s="126">
        <v>0.0</v>
      </c>
      <c r="P119" s="125">
        <v>0.4761904761904763</v>
      </c>
      <c r="Q119" s="17">
        <v>0.0</v>
      </c>
      <c r="R119" s="102" t="s">
        <v>322</v>
      </c>
      <c r="S119" s="101" t="s">
        <v>322</v>
      </c>
      <c r="T119" s="17" t="s">
        <v>313</v>
      </c>
      <c r="U119" s="105"/>
      <c r="V119" s="105"/>
      <c r="W119" s="105"/>
      <c r="X119" s="105"/>
      <c r="Y119" s="105"/>
      <c r="Z119" s="105"/>
    </row>
    <row r="120" ht="15.75" customHeight="1">
      <c r="A120" s="124" t="s">
        <v>314</v>
      </c>
      <c r="B120" s="17" t="s">
        <v>315</v>
      </c>
      <c r="C120" s="17" t="s">
        <v>46</v>
      </c>
      <c r="D120" s="17" t="s">
        <v>308</v>
      </c>
      <c r="E120" s="17" t="s">
        <v>309</v>
      </c>
      <c r="F120" s="106">
        <v>0.0</v>
      </c>
      <c r="G120" s="106">
        <v>0.0</v>
      </c>
      <c r="H120" s="17">
        <v>0.0</v>
      </c>
      <c r="I120" s="17">
        <v>0.0</v>
      </c>
      <c r="J120" s="125" t="s">
        <v>322</v>
      </c>
      <c r="K120" s="125" t="s">
        <v>322</v>
      </c>
      <c r="L120" s="101">
        <v>2.99</v>
      </c>
      <c r="M120" s="101">
        <v>1.68</v>
      </c>
      <c r="N120" s="126" t="s">
        <v>322</v>
      </c>
      <c r="O120" s="126">
        <v>0.0</v>
      </c>
      <c r="P120" s="125">
        <v>0.4381270903010034</v>
      </c>
      <c r="Q120" s="17">
        <v>0.0</v>
      </c>
      <c r="R120" s="102" t="s">
        <v>322</v>
      </c>
      <c r="S120" s="101" t="s">
        <v>322</v>
      </c>
      <c r="T120" s="17" t="s">
        <v>313</v>
      </c>
      <c r="U120" s="105"/>
      <c r="V120" s="105"/>
      <c r="W120" s="105"/>
      <c r="X120" s="105"/>
      <c r="Y120" s="105"/>
      <c r="Z120" s="105"/>
    </row>
    <row r="121" ht="15.75" customHeight="1">
      <c r="A121" s="124" t="s">
        <v>316</v>
      </c>
      <c r="B121" s="17" t="s">
        <v>317</v>
      </c>
      <c r="C121" s="17" t="s">
        <v>47</v>
      </c>
      <c r="D121" s="17" t="s">
        <v>308</v>
      </c>
      <c r="E121" s="17" t="s">
        <v>309</v>
      </c>
      <c r="F121" s="106">
        <v>614.2400000000002</v>
      </c>
      <c r="G121" s="106">
        <v>614.2400000000002</v>
      </c>
      <c r="H121" s="17">
        <v>2592.0</v>
      </c>
      <c r="I121" s="17">
        <v>176.0</v>
      </c>
      <c r="J121" s="125">
        <v>0.06790123456790123</v>
      </c>
      <c r="K121" s="125">
        <v>0.0</v>
      </c>
      <c r="L121" s="101">
        <v>3.99</v>
      </c>
      <c r="M121" s="101">
        <v>2.06</v>
      </c>
      <c r="N121" s="126">
        <v>9046.080000000004</v>
      </c>
      <c r="O121" s="126">
        <v>5339.52</v>
      </c>
      <c r="P121" s="125">
        <v>0.4837092731829574</v>
      </c>
      <c r="Q121" s="17">
        <v>2784.0</v>
      </c>
      <c r="R121" s="102">
        <v>0.9310344827586207</v>
      </c>
      <c r="S121" s="101">
        <v>3.4900000000000015</v>
      </c>
      <c r="T121" s="17" t="s">
        <v>310</v>
      </c>
      <c r="U121" s="105"/>
      <c r="V121" s="105"/>
      <c r="W121" s="105"/>
      <c r="X121" s="105"/>
      <c r="Y121" s="105"/>
      <c r="Z121" s="105"/>
    </row>
    <row r="122" ht="15.75" customHeight="1">
      <c r="A122" s="124" t="s">
        <v>318</v>
      </c>
      <c r="B122" s="17" t="s">
        <v>319</v>
      </c>
      <c r="C122" s="17" t="s">
        <v>47</v>
      </c>
      <c r="D122" s="17" t="s">
        <v>298</v>
      </c>
      <c r="E122" s="17" t="s">
        <v>309</v>
      </c>
      <c r="F122" s="106">
        <v>832.6100000000004</v>
      </c>
      <c r="G122" s="106">
        <v>832.6100000000004</v>
      </c>
      <c r="H122" s="17">
        <v>924.0</v>
      </c>
      <c r="I122" s="17">
        <v>139.0</v>
      </c>
      <c r="J122" s="125">
        <v>0.15043290043290045</v>
      </c>
      <c r="K122" s="125">
        <v>0.0</v>
      </c>
      <c r="L122" s="101">
        <v>5.49</v>
      </c>
      <c r="M122" s="101">
        <v>2.9</v>
      </c>
      <c r="N122" s="126">
        <v>5534.760000000003</v>
      </c>
      <c r="O122" s="126">
        <v>2679.6</v>
      </c>
      <c r="P122" s="125">
        <v>0.4717668488160292</v>
      </c>
      <c r="Q122" s="17">
        <v>936.0</v>
      </c>
      <c r="R122" s="102">
        <v>0.9871794871794872</v>
      </c>
      <c r="S122" s="101">
        <v>5.990000000000003</v>
      </c>
      <c r="T122" s="17" t="s">
        <v>127</v>
      </c>
      <c r="U122" s="105"/>
      <c r="V122" s="105"/>
      <c r="W122" s="105"/>
      <c r="X122" s="105"/>
      <c r="Y122" s="105"/>
      <c r="Z122" s="105"/>
    </row>
    <row r="123" ht="15.75" customHeight="1">
      <c r="A123" s="124" t="s">
        <v>320</v>
      </c>
      <c r="B123" s="17" t="s">
        <v>321</v>
      </c>
      <c r="C123" s="17" t="s">
        <v>46</v>
      </c>
      <c r="D123" s="17" t="s">
        <v>308</v>
      </c>
      <c r="E123" s="17" t="s">
        <v>309</v>
      </c>
      <c r="F123" s="106">
        <v>0.0</v>
      </c>
      <c r="G123" s="106">
        <v>0.0</v>
      </c>
      <c r="H123" s="17">
        <v>0.0</v>
      </c>
      <c r="I123" s="17">
        <v>0.0</v>
      </c>
      <c r="J123" s="125" t="s">
        <v>322</v>
      </c>
      <c r="K123" s="125" t="s">
        <v>322</v>
      </c>
      <c r="L123" s="101">
        <v>3.99</v>
      </c>
      <c r="M123" s="101">
        <v>2.09</v>
      </c>
      <c r="N123" s="126" t="s">
        <v>322</v>
      </c>
      <c r="O123" s="126">
        <v>0.0</v>
      </c>
      <c r="P123" s="125">
        <v>0.4761904761904763</v>
      </c>
      <c r="Q123" s="17">
        <v>0.0</v>
      </c>
      <c r="R123" s="102" t="s">
        <v>322</v>
      </c>
      <c r="S123" s="101" t="s">
        <v>322</v>
      </c>
      <c r="T123" s="17" t="s">
        <v>313</v>
      </c>
      <c r="U123" s="105"/>
      <c r="V123" s="105"/>
      <c r="W123" s="105"/>
      <c r="X123" s="105"/>
      <c r="Y123" s="105"/>
      <c r="Z123" s="105"/>
    </row>
    <row r="124" ht="15.75" customHeight="1">
      <c r="A124" s="124" t="s">
        <v>323</v>
      </c>
      <c r="B124" s="17" t="s">
        <v>324</v>
      </c>
      <c r="C124" s="17" t="s">
        <v>46</v>
      </c>
      <c r="D124" s="17" t="s">
        <v>308</v>
      </c>
      <c r="E124" s="17" t="s">
        <v>309</v>
      </c>
      <c r="F124" s="106">
        <v>0.0</v>
      </c>
      <c r="G124" s="106">
        <v>0.0</v>
      </c>
      <c r="H124" s="17">
        <v>0.0</v>
      </c>
      <c r="I124" s="17">
        <v>0.0</v>
      </c>
      <c r="J124" s="125" t="s">
        <v>322</v>
      </c>
      <c r="K124" s="125" t="s">
        <v>322</v>
      </c>
      <c r="L124" s="101">
        <v>2.99</v>
      </c>
      <c r="M124" s="101">
        <v>1.68</v>
      </c>
      <c r="N124" s="126" t="s">
        <v>322</v>
      </c>
      <c r="O124" s="126">
        <v>0.0</v>
      </c>
      <c r="P124" s="125">
        <v>0.4381270903010034</v>
      </c>
      <c r="Q124" s="17">
        <v>0.0</v>
      </c>
      <c r="R124" s="102" t="s">
        <v>322</v>
      </c>
      <c r="S124" s="101" t="s">
        <v>322</v>
      </c>
      <c r="T124" s="17" t="s">
        <v>313</v>
      </c>
      <c r="U124" s="105"/>
      <c r="V124" s="105"/>
      <c r="W124" s="105"/>
      <c r="X124" s="105"/>
      <c r="Y124" s="105"/>
      <c r="Z124" s="105"/>
    </row>
    <row r="125" ht="15.75" customHeight="1">
      <c r="A125" s="124" t="s">
        <v>325</v>
      </c>
      <c r="B125" s="17" t="s">
        <v>326</v>
      </c>
      <c r="C125" s="17" t="s">
        <v>46</v>
      </c>
      <c r="D125" s="17" t="s">
        <v>308</v>
      </c>
      <c r="E125" s="17" t="s">
        <v>309</v>
      </c>
      <c r="F125" s="106">
        <v>0.0</v>
      </c>
      <c r="G125" s="106">
        <v>0.0</v>
      </c>
      <c r="H125" s="17">
        <v>0.0</v>
      </c>
      <c r="I125" s="17">
        <v>0.0</v>
      </c>
      <c r="J125" s="125" t="s">
        <v>322</v>
      </c>
      <c r="K125" s="125" t="s">
        <v>322</v>
      </c>
      <c r="L125" s="101">
        <v>2.99</v>
      </c>
      <c r="M125" s="101">
        <v>1.68</v>
      </c>
      <c r="N125" s="126" t="s">
        <v>322</v>
      </c>
      <c r="O125" s="126">
        <v>0.0</v>
      </c>
      <c r="P125" s="125">
        <v>0.4381270903010034</v>
      </c>
      <c r="Q125" s="17">
        <v>0.0</v>
      </c>
      <c r="R125" s="102" t="s">
        <v>322</v>
      </c>
      <c r="S125" s="101" t="s">
        <v>322</v>
      </c>
      <c r="T125" s="17" t="s">
        <v>313</v>
      </c>
      <c r="U125" s="105"/>
      <c r="V125" s="105"/>
      <c r="W125" s="105"/>
      <c r="X125" s="105"/>
      <c r="Y125" s="105"/>
      <c r="Z125" s="105"/>
    </row>
    <row r="126" ht="15.75" customHeight="1">
      <c r="A126" s="124" t="s">
        <v>327</v>
      </c>
      <c r="B126" s="17" t="s">
        <v>328</v>
      </c>
      <c r="C126" s="17" t="s">
        <v>46</v>
      </c>
      <c r="D126" s="17" t="s">
        <v>308</v>
      </c>
      <c r="E126" s="17" t="s">
        <v>309</v>
      </c>
      <c r="F126" s="106">
        <v>0.0</v>
      </c>
      <c r="G126" s="106">
        <v>0.0</v>
      </c>
      <c r="H126" s="17">
        <v>0.0</v>
      </c>
      <c r="I126" s="17">
        <v>0.0</v>
      </c>
      <c r="J126" s="125" t="s">
        <v>322</v>
      </c>
      <c r="K126" s="125" t="s">
        <v>322</v>
      </c>
      <c r="L126" s="101">
        <v>2.99</v>
      </c>
      <c r="M126" s="101">
        <v>1.68</v>
      </c>
      <c r="N126" s="126" t="s">
        <v>322</v>
      </c>
      <c r="O126" s="126">
        <v>0.0</v>
      </c>
      <c r="P126" s="125">
        <v>0.4381270903010034</v>
      </c>
      <c r="Q126" s="17">
        <v>0.0</v>
      </c>
      <c r="R126" s="102" t="s">
        <v>322</v>
      </c>
      <c r="S126" s="101" t="s">
        <v>322</v>
      </c>
      <c r="T126" s="17" t="s">
        <v>313</v>
      </c>
      <c r="U126" s="105"/>
      <c r="V126" s="105"/>
      <c r="W126" s="105"/>
      <c r="X126" s="105"/>
      <c r="Y126" s="105"/>
      <c r="Z126" s="105"/>
    </row>
    <row r="127" ht="15.75" customHeight="1">
      <c r="A127" s="124" t="s">
        <v>329</v>
      </c>
      <c r="B127" s="17" t="s">
        <v>330</v>
      </c>
      <c r="C127" s="17" t="s">
        <v>48</v>
      </c>
      <c r="D127" s="17" t="s">
        <v>298</v>
      </c>
      <c r="E127" s="17" t="s">
        <v>309</v>
      </c>
      <c r="F127" s="106">
        <v>92.69</v>
      </c>
      <c r="G127" s="106">
        <v>92.69</v>
      </c>
      <c r="H127" s="17">
        <v>534.0</v>
      </c>
      <c r="I127" s="17">
        <v>31.0</v>
      </c>
      <c r="J127" s="125">
        <v>0.05805243445692884</v>
      </c>
      <c r="K127" s="125">
        <v>0.0</v>
      </c>
      <c r="L127" s="101">
        <v>2.99</v>
      </c>
      <c r="M127" s="101">
        <v>1.48</v>
      </c>
      <c r="N127" s="126">
        <v>1596.6599999999999</v>
      </c>
      <c r="O127" s="126">
        <v>790.3199999999999</v>
      </c>
      <c r="P127" s="125">
        <v>0.5050167224080268</v>
      </c>
      <c r="Q127" s="17">
        <v>552.0</v>
      </c>
      <c r="R127" s="102">
        <v>0.967391304347826</v>
      </c>
      <c r="S127" s="101">
        <v>2.9899999999999998</v>
      </c>
      <c r="T127" s="17" t="s">
        <v>113</v>
      </c>
      <c r="U127" s="105"/>
      <c r="V127" s="105"/>
      <c r="W127" s="105"/>
      <c r="X127" s="105"/>
      <c r="Y127" s="105"/>
      <c r="Z127" s="105"/>
    </row>
    <row r="128" ht="15.75" customHeight="1">
      <c r="A128" s="124" t="s">
        <v>331</v>
      </c>
      <c r="B128" s="17" t="s">
        <v>332</v>
      </c>
      <c r="C128" s="17" t="s">
        <v>48</v>
      </c>
      <c r="D128" s="17" t="s">
        <v>298</v>
      </c>
      <c r="E128" s="17" t="s">
        <v>309</v>
      </c>
      <c r="F128" s="106">
        <v>68.77000000000001</v>
      </c>
      <c r="G128" s="106">
        <v>68.77000000000001</v>
      </c>
      <c r="H128" s="17">
        <v>534.0</v>
      </c>
      <c r="I128" s="17">
        <v>23.0</v>
      </c>
      <c r="J128" s="125">
        <v>0.04307116104868914</v>
      </c>
      <c r="K128" s="125">
        <v>0.0</v>
      </c>
      <c r="L128" s="101">
        <v>2.99</v>
      </c>
      <c r="M128" s="101">
        <v>1.48</v>
      </c>
      <c r="N128" s="126">
        <v>1596.6600000000003</v>
      </c>
      <c r="O128" s="126">
        <v>790.3199999999999</v>
      </c>
      <c r="P128" s="125">
        <v>0.5050167224080268</v>
      </c>
      <c r="Q128" s="17">
        <v>552.0</v>
      </c>
      <c r="R128" s="102">
        <v>0.967391304347826</v>
      </c>
      <c r="S128" s="101">
        <v>2.9900000000000007</v>
      </c>
      <c r="T128" s="17" t="s">
        <v>113</v>
      </c>
      <c r="U128" s="105"/>
      <c r="V128" s="105"/>
      <c r="W128" s="105"/>
      <c r="X128" s="105"/>
      <c r="Y128" s="105"/>
      <c r="Z128" s="105"/>
    </row>
    <row r="129" ht="15.75" customHeight="1">
      <c r="A129" s="124" t="s">
        <v>333</v>
      </c>
      <c r="B129" s="17" t="s">
        <v>334</v>
      </c>
      <c r="C129" s="17" t="s">
        <v>49</v>
      </c>
      <c r="D129" s="17" t="s">
        <v>78</v>
      </c>
      <c r="E129" s="17" t="s">
        <v>309</v>
      </c>
      <c r="F129" s="106">
        <v>666.3300000000008</v>
      </c>
      <c r="G129" s="106">
        <v>666.3300000000008</v>
      </c>
      <c r="H129" s="17">
        <v>1125.0</v>
      </c>
      <c r="I129" s="17">
        <v>167.0</v>
      </c>
      <c r="J129" s="125">
        <v>0.14844444444444443</v>
      </c>
      <c r="K129" s="125">
        <v>0.0</v>
      </c>
      <c r="L129" s="101">
        <v>3.99</v>
      </c>
      <c r="M129" s="101">
        <v>2.16</v>
      </c>
      <c r="N129" s="126">
        <v>4488.7500000000055</v>
      </c>
      <c r="O129" s="126">
        <v>2430.0</v>
      </c>
      <c r="P129" s="125">
        <v>0.45864661654135336</v>
      </c>
      <c r="Q129" s="17">
        <v>1125.0</v>
      </c>
      <c r="R129" s="102">
        <v>1.0</v>
      </c>
      <c r="S129" s="101">
        <v>3.990000000000005</v>
      </c>
      <c r="T129" s="17" t="s">
        <v>335</v>
      </c>
      <c r="U129" s="105"/>
      <c r="V129" s="105"/>
      <c r="W129" s="105"/>
      <c r="X129" s="105"/>
      <c r="Y129" s="105"/>
      <c r="Z129" s="105"/>
    </row>
    <row r="130" ht="15.75" customHeight="1">
      <c r="A130" s="124" t="s">
        <v>336</v>
      </c>
      <c r="B130" s="17" t="s">
        <v>337</v>
      </c>
      <c r="C130" s="17" t="s">
        <v>49</v>
      </c>
      <c r="D130" s="17" t="s">
        <v>78</v>
      </c>
      <c r="E130" s="17" t="s">
        <v>309</v>
      </c>
      <c r="F130" s="106">
        <v>574.5600000000007</v>
      </c>
      <c r="G130" s="106">
        <v>574.5600000000007</v>
      </c>
      <c r="H130" s="17">
        <v>1125.0</v>
      </c>
      <c r="I130" s="17">
        <v>144.0</v>
      </c>
      <c r="J130" s="125">
        <v>0.128</v>
      </c>
      <c r="K130" s="125">
        <v>0.0</v>
      </c>
      <c r="L130" s="101">
        <v>3.99</v>
      </c>
      <c r="M130" s="101">
        <v>2.16</v>
      </c>
      <c r="N130" s="126">
        <v>4488.7500000000055</v>
      </c>
      <c r="O130" s="126">
        <v>2430.0</v>
      </c>
      <c r="P130" s="125">
        <v>0.45864661654135336</v>
      </c>
      <c r="Q130" s="17">
        <v>1125.0</v>
      </c>
      <c r="R130" s="102">
        <v>1.0</v>
      </c>
      <c r="S130" s="101">
        <v>3.990000000000005</v>
      </c>
      <c r="T130" s="17" t="s">
        <v>335</v>
      </c>
      <c r="U130" s="105"/>
      <c r="V130" s="105"/>
      <c r="W130" s="105"/>
      <c r="X130" s="105"/>
      <c r="Y130" s="105"/>
      <c r="Z130" s="105"/>
    </row>
    <row r="131" ht="15.75" customHeight="1">
      <c r="A131" s="124" t="s">
        <v>338</v>
      </c>
      <c r="B131" s="17" t="s">
        <v>339</v>
      </c>
      <c r="C131" s="17" t="s">
        <v>46</v>
      </c>
      <c r="D131" s="17" t="s">
        <v>78</v>
      </c>
      <c r="E131" s="17" t="s">
        <v>309</v>
      </c>
      <c r="F131" s="106">
        <v>219.45000000000005</v>
      </c>
      <c r="G131" s="106">
        <v>219.45000000000005</v>
      </c>
      <c r="H131" s="17">
        <v>455.0</v>
      </c>
      <c r="I131" s="17">
        <v>55.0</v>
      </c>
      <c r="J131" s="125">
        <v>0.12087912087912088</v>
      </c>
      <c r="K131" s="125">
        <v>0.0</v>
      </c>
      <c r="L131" s="101">
        <v>3.99</v>
      </c>
      <c r="M131" s="101">
        <v>2.16</v>
      </c>
      <c r="N131" s="126">
        <v>1815.4500000000003</v>
      </c>
      <c r="O131" s="126">
        <v>982.8000000000001</v>
      </c>
      <c r="P131" s="125">
        <v>0.45864661654135336</v>
      </c>
      <c r="Q131" s="17">
        <v>460.0</v>
      </c>
      <c r="R131" s="102">
        <v>0.9891304347826086</v>
      </c>
      <c r="S131" s="101">
        <v>3.9900000000000007</v>
      </c>
      <c r="T131" s="17" t="s">
        <v>313</v>
      </c>
      <c r="U131" s="105"/>
      <c r="V131" s="105"/>
      <c r="W131" s="105"/>
      <c r="X131" s="105"/>
      <c r="Y131" s="105"/>
      <c r="Z131" s="105"/>
    </row>
    <row r="132" ht="15.75" customHeight="1">
      <c r="A132" s="124" t="s">
        <v>340</v>
      </c>
      <c r="B132" s="17" t="s">
        <v>341</v>
      </c>
      <c r="C132" s="17" t="s">
        <v>46</v>
      </c>
      <c r="D132" s="17" t="s">
        <v>78</v>
      </c>
      <c r="E132" s="17" t="s">
        <v>309</v>
      </c>
      <c r="F132" s="106">
        <v>259.35</v>
      </c>
      <c r="G132" s="106">
        <v>259.35</v>
      </c>
      <c r="H132" s="17">
        <v>455.0</v>
      </c>
      <c r="I132" s="17">
        <v>65.0</v>
      </c>
      <c r="J132" s="125">
        <v>0.14285714285714285</v>
      </c>
      <c r="K132" s="125">
        <v>0.0</v>
      </c>
      <c r="L132" s="101">
        <v>3.99</v>
      </c>
      <c r="M132" s="101">
        <v>2.16</v>
      </c>
      <c r="N132" s="126">
        <v>1815.45</v>
      </c>
      <c r="O132" s="126">
        <v>982.8000000000001</v>
      </c>
      <c r="P132" s="125">
        <v>0.45864661654135336</v>
      </c>
      <c r="Q132" s="17">
        <v>460.0</v>
      </c>
      <c r="R132" s="102">
        <v>0.9891304347826086</v>
      </c>
      <c r="S132" s="101">
        <v>3.99</v>
      </c>
      <c r="T132" s="17" t="s">
        <v>313</v>
      </c>
      <c r="U132" s="105"/>
      <c r="V132" s="105"/>
      <c r="W132" s="105"/>
      <c r="X132" s="105"/>
      <c r="Y132" s="105"/>
      <c r="Z132" s="105"/>
    </row>
    <row r="133" ht="15.75" customHeight="1">
      <c r="A133" s="124" t="s">
        <v>342</v>
      </c>
      <c r="B133" s="17" t="s">
        <v>343</v>
      </c>
      <c r="C133" s="17" t="s">
        <v>49</v>
      </c>
      <c r="D133" s="17" t="s">
        <v>78</v>
      </c>
      <c r="E133" s="17" t="s">
        <v>309</v>
      </c>
      <c r="F133" s="106">
        <v>834.1500000000012</v>
      </c>
      <c r="G133" s="106">
        <v>834.1500000000012</v>
      </c>
      <c r="H133" s="17">
        <v>1776.0</v>
      </c>
      <c r="I133" s="17">
        <v>335.0</v>
      </c>
      <c r="J133" s="125">
        <v>0.18862612612612611</v>
      </c>
      <c r="K133" s="125">
        <v>0.0</v>
      </c>
      <c r="L133" s="101">
        <v>2.49</v>
      </c>
      <c r="M133" s="101">
        <v>1.33</v>
      </c>
      <c r="N133" s="126">
        <v>4422.240000000007</v>
      </c>
      <c r="O133" s="126">
        <v>2362.08</v>
      </c>
      <c r="P133" s="125">
        <v>0.46586345381526106</v>
      </c>
      <c r="Q133" s="17">
        <v>1776.0</v>
      </c>
      <c r="R133" s="102">
        <v>1.0</v>
      </c>
      <c r="S133" s="101">
        <v>2.4900000000000038</v>
      </c>
      <c r="T133" s="17" t="s">
        <v>344</v>
      </c>
      <c r="U133" s="105"/>
      <c r="V133" s="105"/>
      <c r="W133" s="105"/>
      <c r="X133" s="105"/>
      <c r="Y133" s="105"/>
      <c r="Z133" s="105"/>
    </row>
    <row r="134" ht="15.75" customHeight="1">
      <c r="A134" s="124" t="s">
        <v>345</v>
      </c>
      <c r="B134" s="17" t="s">
        <v>346</v>
      </c>
      <c r="C134" s="17" t="s">
        <v>49</v>
      </c>
      <c r="D134" s="17" t="s">
        <v>78</v>
      </c>
      <c r="E134" s="17" t="s">
        <v>309</v>
      </c>
      <c r="F134" s="106">
        <v>829.1700000000009</v>
      </c>
      <c r="G134" s="106">
        <v>829.1700000000009</v>
      </c>
      <c r="H134" s="17">
        <v>1776.0</v>
      </c>
      <c r="I134" s="17">
        <v>333.0</v>
      </c>
      <c r="J134" s="125">
        <v>0.1875</v>
      </c>
      <c r="K134" s="125">
        <v>0.0</v>
      </c>
      <c r="L134" s="101">
        <v>2.49</v>
      </c>
      <c r="M134" s="101">
        <v>1.33</v>
      </c>
      <c r="N134" s="126">
        <v>4422.240000000004</v>
      </c>
      <c r="O134" s="126">
        <v>2362.08</v>
      </c>
      <c r="P134" s="125">
        <v>0.46586345381526106</v>
      </c>
      <c r="Q134" s="17">
        <v>1776.0</v>
      </c>
      <c r="R134" s="102">
        <v>1.0</v>
      </c>
      <c r="S134" s="101">
        <v>2.4900000000000024</v>
      </c>
      <c r="T134" s="17" t="s">
        <v>344</v>
      </c>
      <c r="U134" s="105"/>
      <c r="V134" s="105"/>
      <c r="W134" s="105"/>
      <c r="X134" s="105"/>
      <c r="Y134" s="105"/>
      <c r="Z134" s="105"/>
    </row>
    <row r="135" ht="15.75" customHeight="1">
      <c r="A135" s="124" t="s">
        <v>347</v>
      </c>
      <c r="B135" s="17" t="s">
        <v>348</v>
      </c>
      <c r="C135" s="17" t="s">
        <v>49</v>
      </c>
      <c r="D135" s="17" t="s">
        <v>349</v>
      </c>
      <c r="E135" s="17" t="s">
        <v>309</v>
      </c>
      <c r="F135" s="106">
        <v>1554.800000000002</v>
      </c>
      <c r="G135" s="106">
        <v>1551.800000000002</v>
      </c>
      <c r="H135" s="17">
        <v>6816.0</v>
      </c>
      <c r="I135" s="17">
        <v>520.0</v>
      </c>
      <c r="J135" s="125">
        <v>0.07629107981220658</v>
      </c>
      <c r="K135" s="125">
        <v>0.0019295086184718535</v>
      </c>
      <c r="L135" s="101">
        <v>1.99</v>
      </c>
      <c r="M135" s="101">
        <v>0.9</v>
      </c>
      <c r="N135" s="126">
        <v>20379.840000000026</v>
      </c>
      <c r="O135" s="126">
        <v>6134.400000000001</v>
      </c>
      <c r="P135" s="125">
        <v>0.5477386934673366</v>
      </c>
      <c r="Q135" s="17">
        <v>6816.0</v>
      </c>
      <c r="R135" s="102">
        <v>1.0</v>
      </c>
      <c r="S135" s="101">
        <v>2.984230769230773</v>
      </c>
      <c r="T135" s="17" t="s">
        <v>350</v>
      </c>
      <c r="U135" s="105"/>
      <c r="V135" s="105"/>
      <c r="W135" s="105"/>
      <c r="X135" s="105"/>
      <c r="Y135" s="105"/>
      <c r="Z135" s="105"/>
    </row>
    <row r="136" ht="15.75" customHeight="1">
      <c r="A136" s="124" t="s">
        <v>351</v>
      </c>
      <c r="B136" s="17" t="s">
        <v>352</v>
      </c>
      <c r="C136" s="17" t="s">
        <v>49</v>
      </c>
      <c r="D136" s="17" t="s">
        <v>353</v>
      </c>
      <c r="E136" s="17" t="s">
        <v>309</v>
      </c>
      <c r="F136" s="106">
        <v>915.2700000000004</v>
      </c>
      <c r="G136" s="106">
        <v>913.0600000000004</v>
      </c>
      <c r="H136" s="17">
        <v>4056.0</v>
      </c>
      <c r="I136" s="17">
        <v>543.0</v>
      </c>
      <c r="J136" s="125">
        <v>0.1338757396449704</v>
      </c>
      <c r="K136" s="125">
        <v>0.002414588045057786</v>
      </c>
      <c r="L136" s="101">
        <v>1.69</v>
      </c>
      <c r="M136" s="101">
        <v>0.83</v>
      </c>
      <c r="N136" s="126">
        <v>6836.712928176798</v>
      </c>
      <c r="O136" s="126">
        <v>3366.48</v>
      </c>
      <c r="P136" s="125">
        <v>0.5088757396449705</v>
      </c>
      <c r="Q136" s="17">
        <v>4032.0</v>
      </c>
      <c r="R136" s="102">
        <v>1.005952380952381</v>
      </c>
      <c r="S136" s="101">
        <v>1.6815101289134446</v>
      </c>
      <c r="T136" s="17" t="s">
        <v>350</v>
      </c>
      <c r="U136" s="105"/>
      <c r="V136" s="105"/>
      <c r="W136" s="105"/>
      <c r="X136" s="105"/>
      <c r="Y136" s="105"/>
      <c r="Z136" s="105"/>
    </row>
    <row r="137" ht="15.75" customHeight="1">
      <c r="A137" s="124" t="s">
        <v>354</v>
      </c>
      <c r="B137" s="17" t="s">
        <v>355</v>
      </c>
      <c r="C137" s="17" t="s">
        <v>49</v>
      </c>
      <c r="D137" s="17" t="s">
        <v>349</v>
      </c>
      <c r="E137" s="17" t="s">
        <v>309</v>
      </c>
      <c r="F137" s="106">
        <v>0.0</v>
      </c>
      <c r="G137" s="106">
        <v>0.0</v>
      </c>
      <c r="H137" s="17">
        <v>0.0</v>
      </c>
      <c r="I137" s="17">
        <v>0.0</v>
      </c>
      <c r="J137" s="125" t="s">
        <v>322</v>
      </c>
      <c r="K137" s="125" t="s">
        <v>322</v>
      </c>
      <c r="L137" s="101">
        <v>1.99</v>
      </c>
      <c r="M137" s="101">
        <v>0.9</v>
      </c>
      <c r="N137" s="126" t="s">
        <v>322</v>
      </c>
      <c r="O137" s="126">
        <v>0.0</v>
      </c>
      <c r="P137" s="125">
        <v>0.5477386934673366</v>
      </c>
      <c r="Q137" s="17">
        <v>0.0</v>
      </c>
      <c r="R137" s="102" t="s">
        <v>322</v>
      </c>
      <c r="S137" s="101" t="s">
        <v>322</v>
      </c>
      <c r="T137" s="17" t="s">
        <v>350</v>
      </c>
      <c r="U137" s="105"/>
      <c r="V137" s="105"/>
      <c r="W137" s="105"/>
      <c r="X137" s="105"/>
      <c r="Y137" s="105"/>
      <c r="Z137" s="105"/>
    </row>
    <row r="138" ht="15.75" customHeight="1">
      <c r="A138" s="124" t="s">
        <v>356</v>
      </c>
      <c r="B138" s="17" t="s">
        <v>357</v>
      </c>
      <c r="C138" s="17" t="s">
        <v>49</v>
      </c>
      <c r="D138" s="17" t="s">
        <v>349</v>
      </c>
      <c r="E138" s="17" t="s">
        <v>309</v>
      </c>
      <c r="F138" s="106">
        <v>559.1300000000003</v>
      </c>
      <c r="G138" s="106">
        <v>558.8300000000004</v>
      </c>
      <c r="H138" s="17">
        <v>4680.0</v>
      </c>
      <c r="I138" s="17">
        <v>187.0</v>
      </c>
      <c r="J138" s="125">
        <v>0.039957264957264954</v>
      </c>
      <c r="K138" s="125">
        <v>5.365478511257793E-4</v>
      </c>
      <c r="L138" s="101">
        <v>2.49</v>
      </c>
      <c r="M138" s="101">
        <v>1.17</v>
      </c>
      <c r="N138" s="126">
        <v>13993.20000000001</v>
      </c>
      <c r="O138" s="126">
        <v>5475.599999999999</v>
      </c>
      <c r="P138" s="125">
        <v>0.5301204819277109</v>
      </c>
      <c r="Q138" s="17">
        <v>4656.0</v>
      </c>
      <c r="R138" s="102">
        <v>1.0051546391752577</v>
      </c>
      <c r="S138" s="101">
        <v>2.988395721925136</v>
      </c>
      <c r="T138" s="17" t="s">
        <v>350</v>
      </c>
      <c r="U138" s="105"/>
      <c r="V138" s="105"/>
      <c r="W138" s="105"/>
      <c r="X138" s="105"/>
      <c r="Y138" s="105"/>
      <c r="Z138" s="105"/>
    </row>
    <row r="139" ht="15.75" customHeight="1">
      <c r="A139" s="124" t="s">
        <v>358</v>
      </c>
      <c r="B139" s="17" t="s">
        <v>359</v>
      </c>
      <c r="C139" s="17" t="s">
        <v>49</v>
      </c>
      <c r="D139" s="17" t="s">
        <v>360</v>
      </c>
      <c r="E139" s="17" t="s">
        <v>309</v>
      </c>
      <c r="F139" s="106">
        <v>109.55999999999999</v>
      </c>
      <c r="G139" s="106">
        <v>109.55999999999999</v>
      </c>
      <c r="H139" s="17">
        <v>0.0</v>
      </c>
      <c r="I139" s="17">
        <v>44.0</v>
      </c>
      <c r="J139" s="125" t="s">
        <v>322</v>
      </c>
      <c r="K139" s="125">
        <v>0.0</v>
      </c>
      <c r="L139" s="101">
        <v>2.49</v>
      </c>
      <c r="M139" s="101">
        <v>1.17</v>
      </c>
      <c r="N139" s="126">
        <v>0.0</v>
      </c>
      <c r="O139" s="126">
        <v>0.0</v>
      </c>
      <c r="P139" s="125">
        <v>0.5301204819277109</v>
      </c>
      <c r="Q139" s="17">
        <v>0.0</v>
      </c>
      <c r="R139" s="102" t="s">
        <v>322</v>
      </c>
      <c r="S139" s="101">
        <v>2.4899999999999998</v>
      </c>
      <c r="T139" s="17" t="s">
        <v>350</v>
      </c>
      <c r="U139" s="105"/>
      <c r="V139" s="105"/>
      <c r="W139" s="105"/>
      <c r="X139" s="105"/>
      <c r="Y139" s="105"/>
      <c r="Z139" s="105"/>
    </row>
    <row r="140" ht="15.75" customHeight="1">
      <c r="A140" s="124" t="s">
        <v>361</v>
      </c>
      <c r="B140" s="17" t="s">
        <v>362</v>
      </c>
      <c r="C140" s="17" t="s">
        <v>49</v>
      </c>
      <c r="D140" s="17" t="s">
        <v>360</v>
      </c>
      <c r="E140" s="17" t="s">
        <v>309</v>
      </c>
      <c r="F140" s="106">
        <v>318.7200000000002</v>
      </c>
      <c r="G140" s="106">
        <v>317.2200000000002</v>
      </c>
      <c r="H140" s="17">
        <v>765.0</v>
      </c>
      <c r="I140" s="17">
        <v>128.0</v>
      </c>
      <c r="J140" s="125">
        <v>0.16732026143790849</v>
      </c>
      <c r="K140" s="125">
        <v>0.00470632530120485</v>
      </c>
      <c r="L140" s="101">
        <v>2.49</v>
      </c>
      <c r="M140" s="101">
        <v>1.2</v>
      </c>
      <c r="N140" s="126">
        <v>1904.8500000000013</v>
      </c>
      <c r="O140" s="126">
        <v>918.0</v>
      </c>
      <c r="P140" s="125">
        <v>0.5180722891566266</v>
      </c>
      <c r="Q140" s="17">
        <v>765.0</v>
      </c>
      <c r="R140" s="102">
        <v>1.0</v>
      </c>
      <c r="S140" s="101">
        <v>2.4782812500000015</v>
      </c>
      <c r="T140" s="17" t="s">
        <v>363</v>
      </c>
      <c r="U140" s="105"/>
      <c r="V140" s="105"/>
      <c r="W140" s="105"/>
      <c r="X140" s="105"/>
      <c r="Y140" s="105"/>
      <c r="Z140" s="105"/>
    </row>
    <row r="141" ht="15.75" customHeight="1">
      <c r="A141" s="124" t="s">
        <v>364</v>
      </c>
      <c r="B141" s="17" t="s">
        <v>365</v>
      </c>
      <c r="C141" s="17" t="s">
        <v>49</v>
      </c>
      <c r="D141" s="17" t="s">
        <v>360</v>
      </c>
      <c r="E141" s="17" t="s">
        <v>309</v>
      </c>
      <c r="F141" s="106">
        <v>94.61999999999998</v>
      </c>
      <c r="G141" s="106">
        <v>94.61999999999998</v>
      </c>
      <c r="H141" s="17">
        <v>765.0</v>
      </c>
      <c r="I141" s="17">
        <v>38.0</v>
      </c>
      <c r="J141" s="125">
        <v>0.04967320261437908</v>
      </c>
      <c r="K141" s="125">
        <v>0.0</v>
      </c>
      <c r="L141" s="101">
        <v>2.49</v>
      </c>
      <c r="M141" s="101">
        <v>1.2</v>
      </c>
      <c r="N141" s="126">
        <v>1904.8499999999995</v>
      </c>
      <c r="O141" s="126">
        <v>918.0</v>
      </c>
      <c r="P141" s="125">
        <v>0.5180722891566266</v>
      </c>
      <c r="Q141" s="17">
        <v>765.0</v>
      </c>
      <c r="R141" s="102">
        <v>1.0</v>
      </c>
      <c r="S141" s="101">
        <v>2.4899999999999993</v>
      </c>
      <c r="T141" s="17" t="s">
        <v>363</v>
      </c>
      <c r="U141" s="105"/>
      <c r="V141" s="105"/>
      <c r="W141" s="105"/>
      <c r="X141" s="105"/>
      <c r="Y141" s="105"/>
      <c r="Z141" s="105"/>
    </row>
    <row r="142" ht="15.75" customHeight="1">
      <c r="A142" s="124" t="s">
        <v>366</v>
      </c>
      <c r="B142" s="17" t="s">
        <v>367</v>
      </c>
      <c r="C142" s="17" t="s">
        <v>49</v>
      </c>
      <c r="D142" s="17" t="s">
        <v>360</v>
      </c>
      <c r="E142" s="17" t="s">
        <v>309</v>
      </c>
      <c r="F142" s="106">
        <v>212.39000000000001</v>
      </c>
      <c r="G142" s="106">
        <v>211.64000000000001</v>
      </c>
      <c r="H142" s="17">
        <v>765.0</v>
      </c>
      <c r="I142" s="17">
        <v>86.0</v>
      </c>
      <c r="J142" s="125">
        <v>0.11241830065359477</v>
      </c>
      <c r="K142" s="125">
        <v>0.0035312397005509144</v>
      </c>
      <c r="L142" s="101">
        <v>2.49</v>
      </c>
      <c r="M142" s="101">
        <v>1.2</v>
      </c>
      <c r="N142" s="126">
        <v>1889.2831395348837</v>
      </c>
      <c r="O142" s="126">
        <v>918.0</v>
      </c>
      <c r="P142" s="125">
        <v>0.5180722891566266</v>
      </c>
      <c r="Q142" s="17">
        <v>765.0</v>
      </c>
      <c r="R142" s="102">
        <v>1.0</v>
      </c>
      <c r="S142" s="101">
        <v>2.4609302325581397</v>
      </c>
      <c r="T142" s="17" t="s">
        <v>363</v>
      </c>
      <c r="U142" s="105"/>
      <c r="V142" s="105"/>
      <c r="W142" s="105"/>
      <c r="X142" s="105"/>
      <c r="Y142" s="105"/>
      <c r="Z142" s="105"/>
    </row>
    <row r="143" ht="15.75" customHeight="1">
      <c r="A143" s="124" t="s">
        <v>368</v>
      </c>
      <c r="B143" s="17" t="s">
        <v>369</v>
      </c>
      <c r="C143" s="17" t="s">
        <v>49</v>
      </c>
      <c r="D143" s="17" t="s">
        <v>360</v>
      </c>
      <c r="E143" s="17" t="s">
        <v>309</v>
      </c>
      <c r="F143" s="106">
        <v>251.48999999999995</v>
      </c>
      <c r="G143" s="106">
        <v>250.73999999999995</v>
      </c>
      <c r="H143" s="17">
        <v>765.0</v>
      </c>
      <c r="I143" s="17">
        <v>101.0</v>
      </c>
      <c r="J143" s="125">
        <v>0.13202614379084968</v>
      </c>
      <c r="K143" s="125">
        <v>0.0029822259334366663</v>
      </c>
      <c r="L143" s="101">
        <v>2.49</v>
      </c>
      <c r="M143" s="101">
        <v>1.2</v>
      </c>
      <c r="N143" s="126">
        <v>1904.8499999999995</v>
      </c>
      <c r="O143" s="126">
        <v>918.0</v>
      </c>
      <c r="P143" s="125">
        <v>0.5180722891566266</v>
      </c>
      <c r="Q143" s="17">
        <v>765.0</v>
      </c>
      <c r="R143" s="102">
        <v>1.0</v>
      </c>
      <c r="S143" s="101">
        <v>2.482574257425742</v>
      </c>
      <c r="T143" s="17" t="s">
        <v>363</v>
      </c>
      <c r="U143" s="105"/>
      <c r="V143" s="105"/>
      <c r="W143" s="105"/>
      <c r="X143" s="105"/>
      <c r="Y143" s="105"/>
      <c r="Z143" s="105"/>
    </row>
    <row r="144" ht="15.75" customHeight="1">
      <c r="A144" s="124" t="s">
        <v>370</v>
      </c>
      <c r="B144" s="17" t="s">
        <v>371</v>
      </c>
      <c r="C144" s="17" t="s">
        <v>47</v>
      </c>
      <c r="D144" s="17" t="s">
        <v>73</v>
      </c>
      <c r="E144" s="17" t="s">
        <v>309</v>
      </c>
      <c r="F144" s="106">
        <v>3866.5399999999986</v>
      </c>
      <c r="G144" s="106">
        <v>3853.9399999999987</v>
      </c>
      <c r="H144" s="17">
        <v>2232.0</v>
      </c>
      <c r="I144" s="17">
        <v>646.0</v>
      </c>
      <c r="J144" s="125">
        <v>0.289426523297491</v>
      </c>
      <c r="K144" s="125">
        <v>0.003258727441071363</v>
      </c>
      <c r="L144" s="101">
        <v>5.99</v>
      </c>
      <c r="M144" s="101">
        <v>2.9</v>
      </c>
      <c r="N144" s="126">
        <v>13359.314674922596</v>
      </c>
      <c r="O144" s="126">
        <v>6472.8</v>
      </c>
      <c r="P144" s="125">
        <v>0.5158597662771286</v>
      </c>
      <c r="Q144" s="17">
        <v>2256.0</v>
      </c>
      <c r="R144" s="102">
        <v>0.9893617021276596</v>
      </c>
      <c r="S144" s="101">
        <v>5.965851393188853</v>
      </c>
      <c r="T144" s="17" t="s">
        <v>75</v>
      </c>
      <c r="U144" s="105"/>
      <c r="V144" s="105"/>
      <c r="W144" s="105"/>
      <c r="X144" s="105"/>
      <c r="Y144" s="105"/>
      <c r="Z144" s="105"/>
    </row>
    <row r="145" ht="15.75" customHeight="1">
      <c r="A145" s="124" t="s">
        <v>372</v>
      </c>
      <c r="B145" s="17" t="s">
        <v>373</v>
      </c>
      <c r="C145" s="17" t="s">
        <v>47</v>
      </c>
      <c r="D145" s="17" t="s">
        <v>78</v>
      </c>
      <c r="E145" s="17" t="s">
        <v>309</v>
      </c>
      <c r="F145" s="106">
        <v>1985.8100000000024</v>
      </c>
      <c r="G145" s="106">
        <v>1984.060000000002</v>
      </c>
      <c r="H145" s="17">
        <v>1068.0</v>
      </c>
      <c r="I145" s="17">
        <v>569.0</v>
      </c>
      <c r="J145" s="125">
        <v>0.5327715355805244</v>
      </c>
      <c r="K145" s="125">
        <v>8.812524863911486E-4</v>
      </c>
      <c r="L145" s="101">
        <v>2.99</v>
      </c>
      <c r="M145" s="101">
        <v>1.6</v>
      </c>
      <c r="N145" s="126">
        <v>3727.3200000000047</v>
      </c>
      <c r="O145" s="126">
        <v>1708.8000000000002</v>
      </c>
      <c r="P145" s="125">
        <v>0.46488294314381273</v>
      </c>
      <c r="Q145" s="17">
        <v>1074.0</v>
      </c>
      <c r="R145" s="102">
        <v>0.994413407821229</v>
      </c>
      <c r="S145" s="101">
        <v>3.486924428822499</v>
      </c>
      <c r="T145" s="17" t="s">
        <v>79</v>
      </c>
      <c r="U145" s="105"/>
      <c r="V145" s="105"/>
      <c r="W145" s="105"/>
      <c r="X145" s="105"/>
      <c r="Y145" s="105"/>
      <c r="Z145" s="105"/>
    </row>
    <row r="146" ht="15.75" customHeight="1">
      <c r="A146" s="124" t="s">
        <v>374</v>
      </c>
      <c r="B146" s="17" t="s">
        <v>375</v>
      </c>
      <c r="C146" s="17" t="s">
        <v>47</v>
      </c>
      <c r="D146" s="17" t="s">
        <v>78</v>
      </c>
      <c r="E146" s="17" t="s">
        <v>309</v>
      </c>
      <c r="F146" s="106">
        <v>17.45</v>
      </c>
      <c r="G146" s="106">
        <v>17.45</v>
      </c>
      <c r="H146" s="17">
        <v>0.0</v>
      </c>
      <c r="I146" s="17">
        <v>5.0</v>
      </c>
      <c r="J146" s="125" t="s">
        <v>322</v>
      </c>
      <c r="K146" s="125">
        <v>0.0</v>
      </c>
      <c r="L146" s="101">
        <v>3.49</v>
      </c>
      <c r="M146" s="101">
        <v>1.69</v>
      </c>
      <c r="N146" s="126">
        <v>0.0</v>
      </c>
      <c r="O146" s="126">
        <v>0.0</v>
      </c>
      <c r="P146" s="125">
        <v>0.515759312320917</v>
      </c>
      <c r="Q146" s="17">
        <v>0.0</v>
      </c>
      <c r="R146" s="102" t="s">
        <v>322</v>
      </c>
      <c r="S146" s="101">
        <v>3.4899999999999998</v>
      </c>
      <c r="T146" s="17" t="s">
        <v>79</v>
      </c>
      <c r="U146" s="105"/>
      <c r="V146" s="105"/>
      <c r="W146" s="105"/>
      <c r="X146" s="105"/>
      <c r="Y146" s="105"/>
      <c r="Z146" s="105"/>
    </row>
    <row r="147" ht="15.75" customHeight="1">
      <c r="A147" s="124" t="s">
        <v>376</v>
      </c>
      <c r="B147" s="17" t="s">
        <v>377</v>
      </c>
      <c r="C147" s="17" t="s">
        <v>47</v>
      </c>
      <c r="D147" s="17" t="s">
        <v>78</v>
      </c>
      <c r="E147" s="17" t="s">
        <v>309</v>
      </c>
      <c r="F147" s="106">
        <v>20.94</v>
      </c>
      <c r="G147" s="106">
        <v>20.94</v>
      </c>
      <c r="H147" s="17">
        <v>0.0</v>
      </c>
      <c r="I147" s="17">
        <v>6.0</v>
      </c>
      <c r="J147" s="125" t="s">
        <v>322</v>
      </c>
      <c r="K147" s="125">
        <v>0.0</v>
      </c>
      <c r="L147" s="101">
        <v>3.49</v>
      </c>
      <c r="M147" s="101">
        <v>1.69</v>
      </c>
      <c r="N147" s="126">
        <v>0.0</v>
      </c>
      <c r="O147" s="126">
        <v>0.0</v>
      </c>
      <c r="P147" s="125">
        <v>0.515759312320917</v>
      </c>
      <c r="Q147" s="17">
        <v>0.0</v>
      </c>
      <c r="R147" s="102" t="s">
        <v>322</v>
      </c>
      <c r="S147" s="101">
        <v>3.49</v>
      </c>
      <c r="T147" s="17" t="s">
        <v>79</v>
      </c>
      <c r="U147" s="105"/>
      <c r="V147" s="105"/>
      <c r="W147" s="105"/>
      <c r="X147" s="105"/>
      <c r="Y147" s="105"/>
      <c r="Z147" s="105"/>
    </row>
    <row r="148" ht="15.75" customHeight="1">
      <c r="A148" s="124" t="s">
        <v>378</v>
      </c>
      <c r="B148" s="17" t="s">
        <v>379</v>
      </c>
      <c r="C148" s="17" t="s">
        <v>49</v>
      </c>
      <c r="D148" s="17" t="s">
        <v>380</v>
      </c>
      <c r="E148" s="17" t="s">
        <v>309</v>
      </c>
      <c r="F148" s="106">
        <v>3110.01</v>
      </c>
      <c r="G148" s="106">
        <v>3096.76</v>
      </c>
      <c r="H148" s="17">
        <v>3024.0</v>
      </c>
      <c r="I148" s="17">
        <v>1249.0</v>
      </c>
      <c r="J148" s="125">
        <v>0.4130291005291005</v>
      </c>
      <c r="K148" s="125">
        <v>0.00426043646161911</v>
      </c>
      <c r="L148" s="101">
        <v>2.49</v>
      </c>
      <c r="M148" s="101">
        <v>1.22</v>
      </c>
      <c r="N148" s="126">
        <v>7529.76</v>
      </c>
      <c r="O148" s="126">
        <v>3689.2799999999997</v>
      </c>
      <c r="P148" s="125">
        <v>0.5100401606425703</v>
      </c>
      <c r="Q148" s="17">
        <v>3096.0</v>
      </c>
      <c r="R148" s="102">
        <v>0.9767441860465116</v>
      </c>
      <c r="S148" s="101">
        <v>2.479391513210569</v>
      </c>
      <c r="T148" s="17" t="s">
        <v>363</v>
      </c>
      <c r="U148" s="105"/>
      <c r="V148" s="105"/>
      <c r="W148" s="105"/>
      <c r="X148" s="105"/>
      <c r="Y148" s="105"/>
      <c r="Z148" s="105"/>
    </row>
    <row r="149" ht="15.75" customHeight="1">
      <c r="A149" s="124" t="s">
        <v>381</v>
      </c>
      <c r="B149" s="17" t="s">
        <v>382</v>
      </c>
      <c r="C149" s="17" t="s">
        <v>49</v>
      </c>
      <c r="D149" s="17" t="s">
        <v>380</v>
      </c>
      <c r="E149" s="17" t="s">
        <v>309</v>
      </c>
      <c r="F149" s="106">
        <v>742.0200000000009</v>
      </c>
      <c r="G149" s="106">
        <v>739.5200000000009</v>
      </c>
      <c r="H149" s="17">
        <v>1460.0</v>
      </c>
      <c r="I149" s="17">
        <v>298.0</v>
      </c>
      <c r="J149" s="125">
        <v>0.20410958904109588</v>
      </c>
      <c r="K149" s="125">
        <v>0.0033691814236812556</v>
      </c>
      <c r="L149" s="101">
        <v>2.49</v>
      </c>
      <c r="M149" s="101">
        <v>1.2</v>
      </c>
      <c r="N149" s="126">
        <v>3635.400000000004</v>
      </c>
      <c r="O149" s="126">
        <v>1752.0</v>
      </c>
      <c r="P149" s="125">
        <v>0.5180722891566266</v>
      </c>
      <c r="Q149" s="17">
        <v>1440.0</v>
      </c>
      <c r="R149" s="102">
        <v>1.0138888888888888</v>
      </c>
      <c r="S149" s="101">
        <v>2.4816107382550365</v>
      </c>
      <c r="T149" s="17" t="s">
        <v>363</v>
      </c>
      <c r="U149" s="105"/>
      <c r="V149" s="105"/>
      <c r="W149" s="105"/>
      <c r="X149" s="105"/>
      <c r="Y149" s="105"/>
      <c r="Z149" s="105"/>
    </row>
    <row r="150" ht="15.75" customHeight="1">
      <c r="A150" s="124" t="s">
        <v>383</v>
      </c>
      <c r="B150" s="17" t="s">
        <v>384</v>
      </c>
      <c r="C150" s="17" t="s">
        <v>49</v>
      </c>
      <c r="D150" s="17" t="s">
        <v>380</v>
      </c>
      <c r="E150" s="17" t="s">
        <v>309</v>
      </c>
      <c r="F150" s="106">
        <v>387.19000000000017</v>
      </c>
      <c r="G150" s="106">
        <v>385.44000000000017</v>
      </c>
      <c r="H150" s="17">
        <v>1460.0</v>
      </c>
      <c r="I150" s="17">
        <v>156.0</v>
      </c>
      <c r="J150" s="125">
        <v>0.10684931506849316</v>
      </c>
      <c r="K150" s="125">
        <v>0.004519744828120564</v>
      </c>
      <c r="L150" s="101">
        <v>2.49</v>
      </c>
      <c r="M150" s="101">
        <v>1.2</v>
      </c>
      <c r="N150" s="126">
        <v>3623.701282051283</v>
      </c>
      <c r="O150" s="126">
        <v>1752.0</v>
      </c>
      <c r="P150" s="125">
        <v>0.5180722891566266</v>
      </c>
      <c r="Q150" s="17">
        <v>1440.0</v>
      </c>
      <c r="R150" s="102">
        <v>1.0138888888888888</v>
      </c>
      <c r="S150" s="101">
        <v>2.470769230769232</v>
      </c>
      <c r="T150" s="17" t="s">
        <v>363</v>
      </c>
      <c r="U150" s="105"/>
      <c r="V150" s="105"/>
      <c r="W150" s="105"/>
      <c r="X150" s="105"/>
      <c r="Y150" s="105"/>
      <c r="Z150" s="105"/>
    </row>
    <row r="151" ht="15.75" customHeight="1">
      <c r="A151" s="124" t="s">
        <v>385</v>
      </c>
      <c r="B151" s="17" t="s">
        <v>386</v>
      </c>
      <c r="C151" s="17" t="s">
        <v>49</v>
      </c>
      <c r="D151" s="17" t="s">
        <v>380</v>
      </c>
      <c r="E151" s="17" t="s">
        <v>309</v>
      </c>
      <c r="F151" s="106">
        <v>657.3600000000007</v>
      </c>
      <c r="G151" s="106">
        <v>655.6100000000007</v>
      </c>
      <c r="H151" s="17">
        <v>1460.0</v>
      </c>
      <c r="I151" s="17">
        <v>264.0</v>
      </c>
      <c r="J151" s="125">
        <v>0.18082191780821918</v>
      </c>
      <c r="K151" s="125">
        <v>0.0026621638067421127</v>
      </c>
      <c r="L151" s="101">
        <v>2.49</v>
      </c>
      <c r="M151" s="101">
        <v>1.2</v>
      </c>
      <c r="N151" s="126">
        <v>3635.4000000000037</v>
      </c>
      <c r="O151" s="126">
        <v>1752.0</v>
      </c>
      <c r="P151" s="125">
        <v>0.5180722891566266</v>
      </c>
      <c r="Q151" s="17">
        <v>1440.0</v>
      </c>
      <c r="R151" s="102">
        <v>1.0138888888888888</v>
      </c>
      <c r="S151" s="101">
        <v>2.483371212121215</v>
      </c>
      <c r="T151" s="17" t="s">
        <v>363</v>
      </c>
      <c r="U151" s="105"/>
      <c r="V151" s="105"/>
      <c r="W151" s="105"/>
      <c r="X151" s="105"/>
      <c r="Y151" s="105"/>
      <c r="Z151" s="105"/>
    </row>
    <row r="152" ht="15.75" customHeight="1">
      <c r="A152" s="124" t="s">
        <v>387</v>
      </c>
      <c r="B152" s="17" t="s">
        <v>388</v>
      </c>
      <c r="C152" s="17" t="s">
        <v>49</v>
      </c>
      <c r="D152" s="17" t="s">
        <v>380</v>
      </c>
      <c r="E152" s="17" t="s">
        <v>309</v>
      </c>
      <c r="F152" s="106">
        <v>1126.7200000000012</v>
      </c>
      <c r="G152" s="106">
        <v>1121.9700000000012</v>
      </c>
      <c r="H152" s="17">
        <v>1460.0</v>
      </c>
      <c r="I152" s="17">
        <v>453.0</v>
      </c>
      <c r="J152" s="125">
        <v>0.3102739726027397</v>
      </c>
      <c r="K152" s="125">
        <v>0.004215776767963697</v>
      </c>
      <c r="L152" s="101">
        <v>2.49</v>
      </c>
      <c r="M152" s="101">
        <v>1.2</v>
      </c>
      <c r="N152" s="126">
        <v>3631.3713024282597</v>
      </c>
      <c r="O152" s="126">
        <v>1752.0</v>
      </c>
      <c r="P152" s="125">
        <v>0.5180722891566266</v>
      </c>
      <c r="Q152" s="17">
        <v>1440.0</v>
      </c>
      <c r="R152" s="102">
        <v>1.0138888888888888</v>
      </c>
      <c r="S152" s="101">
        <v>2.4767549668874196</v>
      </c>
      <c r="T152" s="17" t="s">
        <v>363</v>
      </c>
      <c r="U152" s="105"/>
      <c r="V152" s="105"/>
      <c r="W152" s="105"/>
      <c r="X152" s="105"/>
      <c r="Y152" s="105"/>
      <c r="Z152" s="105"/>
    </row>
    <row r="153" ht="15.75" customHeight="1">
      <c r="A153" s="124" t="s">
        <v>389</v>
      </c>
      <c r="B153" s="17" t="s">
        <v>390</v>
      </c>
      <c r="C153" s="17" t="s">
        <v>48</v>
      </c>
      <c r="D153" s="17" t="s">
        <v>349</v>
      </c>
      <c r="E153" s="17" t="s">
        <v>309</v>
      </c>
      <c r="F153" s="106">
        <v>1861.2700000000025</v>
      </c>
      <c r="G153" s="106">
        <v>1858.7700000000025</v>
      </c>
      <c r="H153" s="17">
        <v>3048.0</v>
      </c>
      <c r="I153" s="17">
        <v>373.0</v>
      </c>
      <c r="J153" s="125">
        <v>0.1223753280839895</v>
      </c>
      <c r="K153" s="125">
        <v>0.0013431689115496193</v>
      </c>
      <c r="L153" s="101">
        <v>3.99</v>
      </c>
      <c r="M153" s="101">
        <v>1.85</v>
      </c>
      <c r="N153" s="126">
        <v>15209.52000000002</v>
      </c>
      <c r="O153" s="126">
        <v>5638.8</v>
      </c>
      <c r="P153" s="125">
        <v>0.5363408521303258</v>
      </c>
      <c r="Q153" s="17">
        <v>3072.0</v>
      </c>
      <c r="R153" s="102">
        <v>0.9921875</v>
      </c>
      <c r="S153" s="101">
        <v>4.983297587131374</v>
      </c>
      <c r="T153" s="17" t="s">
        <v>92</v>
      </c>
      <c r="U153" s="105"/>
      <c r="V153" s="105"/>
      <c r="W153" s="105"/>
      <c r="X153" s="105"/>
      <c r="Y153" s="105"/>
      <c r="Z153" s="105"/>
    </row>
    <row r="154" ht="15.75" customHeight="1">
      <c r="A154" s="124" t="s">
        <v>391</v>
      </c>
      <c r="B154" s="17" t="s">
        <v>392</v>
      </c>
      <c r="C154" s="17" t="s">
        <v>48</v>
      </c>
      <c r="D154" s="17" t="s">
        <v>88</v>
      </c>
      <c r="E154" s="17" t="s">
        <v>309</v>
      </c>
      <c r="F154" s="106">
        <v>1182.0600000000009</v>
      </c>
      <c r="G154" s="106">
        <v>1182.0600000000009</v>
      </c>
      <c r="H154" s="17">
        <v>1812.0</v>
      </c>
      <c r="I154" s="17">
        <v>594.0</v>
      </c>
      <c r="J154" s="125">
        <v>0.32781456953642385</v>
      </c>
      <c r="K154" s="125">
        <v>0.0</v>
      </c>
      <c r="L154" s="101">
        <v>1.99</v>
      </c>
      <c r="M154" s="101">
        <v>1.0</v>
      </c>
      <c r="N154" s="126">
        <v>3605.880000000003</v>
      </c>
      <c r="O154" s="126">
        <v>1812.0</v>
      </c>
      <c r="P154" s="125">
        <v>0.49748743718592964</v>
      </c>
      <c r="Q154" s="17">
        <v>1824.0</v>
      </c>
      <c r="R154" s="102">
        <v>0.993421052631579</v>
      </c>
      <c r="S154" s="101">
        <v>1.9900000000000015</v>
      </c>
      <c r="T154" s="17" t="s">
        <v>92</v>
      </c>
      <c r="U154" s="105"/>
      <c r="V154" s="105"/>
      <c r="W154" s="105"/>
      <c r="X154" s="105"/>
      <c r="Y154" s="105"/>
      <c r="Z154" s="105"/>
    </row>
    <row r="155" ht="15.75" customHeight="1">
      <c r="A155" s="124" t="s">
        <v>393</v>
      </c>
      <c r="B155" s="17" t="s">
        <v>394</v>
      </c>
      <c r="C155" s="17" t="s">
        <v>48</v>
      </c>
      <c r="D155" s="17" t="s">
        <v>88</v>
      </c>
      <c r="E155" s="17" t="s">
        <v>309</v>
      </c>
      <c r="F155" s="106">
        <v>1139.3700000000008</v>
      </c>
      <c r="G155" s="106">
        <v>1139.3700000000008</v>
      </c>
      <c r="H155" s="17">
        <v>1194.0</v>
      </c>
      <c r="I155" s="17">
        <v>163.0</v>
      </c>
      <c r="J155" s="125">
        <v>0.13651591289782244</v>
      </c>
      <c r="K155" s="125">
        <v>0.0</v>
      </c>
      <c r="L155" s="101">
        <v>6.99</v>
      </c>
      <c r="M155" s="101">
        <v>3.4</v>
      </c>
      <c r="N155" s="126">
        <v>8346.060000000005</v>
      </c>
      <c r="O155" s="126">
        <v>4059.6</v>
      </c>
      <c r="P155" s="125">
        <v>0.5135908440629471</v>
      </c>
      <c r="Q155" s="17">
        <v>1206.0</v>
      </c>
      <c r="R155" s="102">
        <v>0.9900497512437811</v>
      </c>
      <c r="S155" s="101">
        <v>6.990000000000005</v>
      </c>
      <c r="T155" s="17" t="s">
        <v>89</v>
      </c>
      <c r="U155" s="105"/>
      <c r="V155" s="105"/>
      <c r="W155" s="105"/>
      <c r="X155" s="105"/>
      <c r="Y155" s="105"/>
      <c r="Z155" s="105"/>
    </row>
    <row r="156" ht="15.75" customHeight="1">
      <c r="A156" s="124" t="s">
        <v>395</v>
      </c>
      <c r="B156" s="17" t="s">
        <v>396</v>
      </c>
      <c r="C156" s="17" t="s">
        <v>48</v>
      </c>
      <c r="D156" s="17" t="s">
        <v>353</v>
      </c>
      <c r="E156" s="17" t="s">
        <v>309</v>
      </c>
      <c r="F156" s="106">
        <v>1144.2500000000002</v>
      </c>
      <c r="G156" s="106">
        <v>1144.2500000000002</v>
      </c>
      <c r="H156" s="17">
        <v>768.0</v>
      </c>
      <c r="I156" s="17">
        <v>575.0</v>
      </c>
      <c r="J156" s="125">
        <v>0.7486979166666666</v>
      </c>
      <c r="K156" s="125">
        <v>0.0</v>
      </c>
      <c r="L156" s="101">
        <v>1.99</v>
      </c>
      <c r="M156" s="101">
        <v>0.92</v>
      </c>
      <c r="N156" s="126">
        <v>1528.3200000000004</v>
      </c>
      <c r="O156" s="126">
        <v>706.5600000000001</v>
      </c>
      <c r="P156" s="125">
        <v>0.5376884422110552</v>
      </c>
      <c r="Q156" s="17">
        <v>780.0</v>
      </c>
      <c r="R156" s="102">
        <v>0.9846153846153847</v>
      </c>
      <c r="S156" s="101">
        <v>1.9900000000000004</v>
      </c>
      <c r="T156" s="17" t="s">
        <v>92</v>
      </c>
      <c r="U156" s="105"/>
      <c r="V156" s="105"/>
      <c r="W156" s="105"/>
      <c r="X156" s="105"/>
      <c r="Y156" s="105"/>
      <c r="Z156" s="105"/>
    </row>
    <row r="157" ht="15.75" customHeight="1">
      <c r="A157" s="124" t="s">
        <v>397</v>
      </c>
      <c r="B157" s="17" t="s">
        <v>398</v>
      </c>
      <c r="C157" s="17" t="s">
        <v>48</v>
      </c>
      <c r="D157" s="17" t="s">
        <v>124</v>
      </c>
      <c r="E157" s="17" t="s">
        <v>309</v>
      </c>
      <c r="F157" s="106">
        <v>439.74000000000024</v>
      </c>
      <c r="G157" s="106">
        <v>439.74000000000024</v>
      </c>
      <c r="H157" s="17">
        <v>540.0</v>
      </c>
      <c r="I157" s="17">
        <v>126.0</v>
      </c>
      <c r="J157" s="125">
        <v>0.23333333333333334</v>
      </c>
      <c r="K157" s="125">
        <v>0.0</v>
      </c>
      <c r="L157" s="101">
        <v>3.49</v>
      </c>
      <c r="M157" s="101">
        <v>1.76</v>
      </c>
      <c r="N157" s="126">
        <v>1884.600000000001</v>
      </c>
      <c r="O157" s="126">
        <v>950.4</v>
      </c>
      <c r="P157" s="125">
        <v>0.49570200573065903</v>
      </c>
      <c r="Q157" s="17">
        <v>552.0</v>
      </c>
      <c r="R157" s="102">
        <v>0.9782608695652174</v>
      </c>
      <c r="S157" s="101">
        <v>3.490000000000002</v>
      </c>
      <c r="T157" s="17" t="s">
        <v>92</v>
      </c>
      <c r="U157" s="105"/>
      <c r="V157" s="105"/>
      <c r="W157" s="105"/>
      <c r="X157" s="105"/>
      <c r="Y157" s="105"/>
      <c r="Z157" s="105"/>
    </row>
    <row r="158" ht="15.75" customHeight="1">
      <c r="A158" s="124" t="s">
        <v>399</v>
      </c>
      <c r="B158" s="17" t="s">
        <v>400</v>
      </c>
      <c r="C158" s="17" t="s">
        <v>48</v>
      </c>
      <c r="D158" s="17" t="s">
        <v>109</v>
      </c>
      <c r="E158" s="17" t="s">
        <v>309</v>
      </c>
      <c r="F158" s="106">
        <v>4802.599999999996</v>
      </c>
      <c r="G158" s="106">
        <v>4802.599999999996</v>
      </c>
      <c r="H158" s="17">
        <v>2244.0</v>
      </c>
      <c r="I158" s="17">
        <v>740.0</v>
      </c>
      <c r="J158" s="125">
        <v>0.32976827094474154</v>
      </c>
      <c r="K158" s="125">
        <v>0.0</v>
      </c>
      <c r="L158" s="101">
        <v>6.49</v>
      </c>
      <c r="M158" s="101">
        <v>3.14</v>
      </c>
      <c r="N158" s="126">
        <v>14563.559999999987</v>
      </c>
      <c r="O158" s="126">
        <v>7046.16</v>
      </c>
      <c r="P158" s="125">
        <v>0.5161787365177196</v>
      </c>
      <c r="Q158" s="17">
        <v>2256.0</v>
      </c>
      <c r="R158" s="102">
        <v>0.9946808510638298</v>
      </c>
      <c r="S158" s="101">
        <v>6.489999999999994</v>
      </c>
      <c r="T158" s="17" t="s">
        <v>95</v>
      </c>
      <c r="U158" s="105"/>
      <c r="V158" s="105"/>
      <c r="W158" s="105"/>
      <c r="X158" s="105"/>
      <c r="Y158" s="105"/>
      <c r="Z158" s="105"/>
    </row>
    <row r="159" ht="15.75" customHeight="1">
      <c r="A159" s="124" t="s">
        <v>401</v>
      </c>
      <c r="B159" s="17" t="s">
        <v>402</v>
      </c>
      <c r="C159" s="17" t="s">
        <v>48</v>
      </c>
      <c r="D159" s="17" t="s">
        <v>109</v>
      </c>
      <c r="E159" s="17" t="s">
        <v>309</v>
      </c>
      <c r="F159" s="106">
        <v>5656.039999999991</v>
      </c>
      <c r="G159" s="106">
        <v>5656.039999999991</v>
      </c>
      <c r="H159" s="17">
        <v>2436.0</v>
      </c>
      <c r="I159" s="17">
        <v>596.0</v>
      </c>
      <c r="J159" s="125">
        <v>0.24466338259441708</v>
      </c>
      <c r="K159" s="125">
        <v>0.0</v>
      </c>
      <c r="L159" s="101">
        <v>9.49</v>
      </c>
      <c r="M159" s="101">
        <v>4.6</v>
      </c>
      <c r="N159" s="126">
        <v>23117.639999999963</v>
      </c>
      <c r="O159" s="126">
        <v>11205.599999999999</v>
      </c>
      <c r="P159" s="125">
        <v>0.5152792413066386</v>
      </c>
      <c r="Q159" s="17">
        <v>2460.0</v>
      </c>
      <c r="R159" s="102">
        <v>0.9902439024390244</v>
      </c>
      <c r="S159" s="101">
        <v>9.489999999999984</v>
      </c>
      <c r="T159" s="17" t="s">
        <v>92</v>
      </c>
      <c r="U159" s="105"/>
      <c r="V159" s="105"/>
      <c r="W159" s="105"/>
      <c r="X159" s="105"/>
      <c r="Y159" s="105"/>
      <c r="Z159" s="105"/>
    </row>
    <row r="160" ht="15.75" customHeight="1">
      <c r="A160" s="124" t="s">
        <v>403</v>
      </c>
      <c r="B160" s="17" t="s">
        <v>404</v>
      </c>
      <c r="C160" s="17" t="s">
        <v>48</v>
      </c>
      <c r="D160" s="17" t="s">
        <v>88</v>
      </c>
      <c r="E160" s="17" t="s">
        <v>309</v>
      </c>
      <c r="F160" s="106">
        <v>1127.970000000001</v>
      </c>
      <c r="G160" s="106">
        <v>1127.970000000001</v>
      </c>
      <c r="H160" s="17">
        <v>1188.0</v>
      </c>
      <c r="I160" s="17">
        <v>453.0</v>
      </c>
      <c r="J160" s="125">
        <v>0.3813131313131313</v>
      </c>
      <c r="K160" s="125">
        <v>0.0</v>
      </c>
      <c r="L160" s="101">
        <v>2.49</v>
      </c>
      <c r="M160" s="101">
        <v>1.17</v>
      </c>
      <c r="N160" s="126">
        <v>2958.120000000002</v>
      </c>
      <c r="O160" s="126">
        <v>1389.9599999999998</v>
      </c>
      <c r="P160" s="125">
        <v>0.5301204819277109</v>
      </c>
      <c r="Q160" s="17">
        <v>1140.0</v>
      </c>
      <c r="R160" s="102">
        <v>1.0421052631578946</v>
      </c>
      <c r="S160" s="101">
        <v>2.490000000000002</v>
      </c>
      <c r="T160" s="17" t="s">
        <v>95</v>
      </c>
      <c r="U160" s="105"/>
      <c r="V160" s="105"/>
      <c r="W160" s="105"/>
      <c r="X160" s="105"/>
      <c r="Y160" s="105"/>
      <c r="Z160" s="105"/>
    </row>
    <row r="161" ht="15.75" customHeight="1">
      <c r="A161" s="124" t="s">
        <v>405</v>
      </c>
      <c r="B161" s="17" t="s">
        <v>406</v>
      </c>
      <c r="C161" s="17" t="s">
        <v>48</v>
      </c>
      <c r="D161" s="17" t="s">
        <v>88</v>
      </c>
      <c r="E161" s="17" t="s">
        <v>309</v>
      </c>
      <c r="F161" s="106">
        <v>727.0800000000005</v>
      </c>
      <c r="G161" s="106">
        <v>727.0800000000005</v>
      </c>
      <c r="H161" s="17">
        <v>1320.0</v>
      </c>
      <c r="I161" s="17">
        <v>292.0</v>
      </c>
      <c r="J161" s="125">
        <v>0.22121212121212122</v>
      </c>
      <c r="K161" s="125">
        <v>0.0</v>
      </c>
      <c r="L161" s="101">
        <v>2.49</v>
      </c>
      <c r="M161" s="101">
        <v>1.05</v>
      </c>
      <c r="N161" s="126">
        <v>3286.800000000002</v>
      </c>
      <c r="O161" s="126">
        <v>1386.0</v>
      </c>
      <c r="P161" s="125">
        <v>0.5783132530120482</v>
      </c>
      <c r="Q161" s="17">
        <v>1320.0</v>
      </c>
      <c r="R161" s="102">
        <v>1.0</v>
      </c>
      <c r="S161" s="101">
        <v>2.4900000000000015</v>
      </c>
      <c r="T161" s="17" t="s">
        <v>92</v>
      </c>
      <c r="U161" s="105"/>
      <c r="V161" s="105"/>
      <c r="W161" s="105"/>
      <c r="X161" s="105"/>
      <c r="Y161" s="105"/>
      <c r="Z161" s="105"/>
    </row>
    <row r="162" ht="15.75" customHeight="1">
      <c r="A162" s="124" t="s">
        <v>407</v>
      </c>
      <c r="B162" s="17" t="s">
        <v>408</v>
      </c>
      <c r="C162" s="17" t="s">
        <v>48</v>
      </c>
      <c r="D162" s="17" t="s">
        <v>88</v>
      </c>
      <c r="E162" s="17" t="s">
        <v>309</v>
      </c>
      <c r="F162" s="106">
        <v>1157.8500000000015</v>
      </c>
      <c r="G162" s="106">
        <v>1157.8500000000015</v>
      </c>
      <c r="H162" s="17">
        <v>2340.0</v>
      </c>
      <c r="I162" s="17">
        <v>465.0</v>
      </c>
      <c r="J162" s="125">
        <v>0.1987179487179487</v>
      </c>
      <c r="K162" s="125">
        <v>0.0</v>
      </c>
      <c r="L162" s="101">
        <v>2.49</v>
      </c>
      <c r="M162" s="101">
        <v>1.0</v>
      </c>
      <c r="N162" s="126">
        <v>5826.600000000008</v>
      </c>
      <c r="O162" s="126">
        <v>2340.0</v>
      </c>
      <c r="P162" s="125">
        <v>0.5983935742971888</v>
      </c>
      <c r="Q162" s="17">
        <v>2292.0</v>
      </c>
      <c r="R162" s="102">
        <v>1.0209424083769634</v>
      </c>
      <c r="S162" s="101">
        <v>2.4900000000000033</v>
      </c>
      <c r="T162" s="17" t="s">
        <v>92</v>
      </c>
      <c r="U162" s="105"/>
      <c r="V162" s="105"/>
      <c r="W162" s="105"/>
      <c r="X162" s="105"/>
      <c r="Y162" s="105"/>
      <c r="Z162" s="105"/>
    </row>
    <row r="163" ht="15.75" customHeight="1">
      <c r="A163" s="124" t="s">
        <v>409</v>
      </c>
      <c r="B163" s="17" t="s">
        <v>410</v>
      </c>
      <c r="C163" s="17" t="s">
        <v>48</v>
      </c>
      <c r="D163" s="17" t="s">
        <v>88</v>
      </c>
      <c r="E163" s="17" t="s">
        <v>309</v>
      </c>
      <c r="F163" s="106">
        <v>3734.51</v>
      </c>
      <c r="G163" s="106">
        <v>3734.51</v>
      </c>
      <c r="H163" s="17">
        <v>2772.0</v>
      </c>
      <c r="I163" s="17">
        <v>1249.0</v>
      </c>
      <c r="J163" s="125">
        <v>0.4505772005772006</v>
      </c>
      <c r="K163" s="125">
        <v>0.0</v>
      </c>
      <c r="L163" s="101">
        <v>2.99</v>
      </c>
      <c r="M163" s="101">
        <v>1.32</v>
      </c>
      <c r="N163" s="126">
        <v>8288.28</v>
      </c>
      <c r="O163" s="126">
        <v>3659.04</v>
      </c>
      <c r="P163" s="125">
        <v>0.5585284280936454</v>
      </c>
      <c r="Q163" s="17">
        <v>2796.0</v>
      </c>
      <c r="R163" s="102">
        <v>0.9914163090128756</v>
      </c>
      <c r="S163" s="101">
        <v>2.99</v>
      </c>
      <c r="T163" s="17" t="s">
        <v>92</v>
      </c>
      <c r="U163" s="105"/>
      <c r="V163" s="105"/>
      <c r="W163" s="105"/>
      <c r="X163" s="105"/>
      <c r="Y163" s="105"/>
      <c r="Z163" s="105"/>
    </row>
    <row r="164" ht="15.75" customHeight="1">
      <c r="A164" s="124" t="s">
        <v>411</v>
      </c>
      <c r="B164" s="17" t="s">
        <v>412</v>
      </c>
      <c r="C164" s="17" t="s">
        <v>48</v>
      </c>
      <c r="D164" s="17" t="s">
        <v>88</v>
      </c>
      <c r="E164" s="17" t="s">
        <v>309</v>
      </c>
      <c r="F164" s="106">
        <v>738.5300000000002</v>
      </c>
      <c r="G164" s="106">
        <v>738.5300000000002</v>
      </c>
      <c r="H164" s="17">
        <v>828.0</v>
      </c>
      <c r="I164" s="17">
        <v>247.0</v>
      </c>
      <c r="J164" s="125">
        <v>0.29830917874396135</v>
      </c>
      <c r="K164" s="125">
        <v>0.0</v>
      </c>
      <c r="L164" s="101">
        <v>2.99</v>
      </c>
      <c r="M164" s="101">
        <v>1.5</v>
      </c>
      <c r="N164" s="126">
        <v>2475.7200000000007</v>
      </c>
      <c r="O164" s="126">
        <v>1242.0</v>
      </c>
      <c r="P164" s="125">
        <v>0.49832775919732447</v>
      </c>
      <c r="Q164" s="17">
        <v>840.0</v>
      </c>
      <c r="R164" s="102">
        <v>0.9857142857142858</v>
      </c>
      <c r="S164" s="101">
        <v>2.9900000000000007</v>
      </c>
      <c r="T164" s="17" t="s">
        <v>92</v>
      </c>
      <c r="U164" s="105"/>
      <c r="V164" s="105"/>
      <c r="W164" s="105"/>
      <c r="X164" s="105"/>
      <c r="Y164" s="105"/>
      <c r="Z164" s="105"/>
    </row>
    <row r="165" ht="15.75" customHeight="1">
      <c r="A165" s="124" t="s">
        <v>413</v>
      </c>
      <c r="B165" s="17" t="s">
        <v>414</v>
      </c>
      <c r="C165" s="17" t="s">
        <v>48</v>
      </c>
      <c r="D165" s="17" t="s">
        <v>88</v>
      </c>
      <c r="E165" s="17" t="s">
        <v>309</v>
      </c>
      <c r="F165" s="106">
        <v>1427.9900000000023</v>
      </c>
      <c r="G165" s="106">
        <v>1427.9900000000023</v>
      </c>
      <c r="H165" s="17">
        <v>1968.0</v>
      </c>
      <c r="I165" s="17">
        <v>576.0</v>
      </c>
      <c r="J165" s="125">
        <v>0.2926829268292683</v>
      </c>
      <c r="K165" s="125">
        <v>0.0</v>
      </c>
      <c r="L165" s="101">
        <v>2.49</v>
      </c>
      <c r="M165" s="101">
        <v>1.25</v>
      </c>
      <c r="N165" s="126">
        <v>4878.965833333341</v>
      </c>
      <c r="O165" s="126">
        <v>2460.0</v>
      </c>
      <c r="P165" s="125">
        <v>0.497991967871486</v>
      </c>
      <c r="Q165" s="17">
        <v>1992.0</v>
      </c>
      <c r="R165" s="102">
        <v>0.9879518072289156</v>
      </c>
      <c r="S165" s="101">
        <v>2.4791493055555596</v>
      </c>
      <c r="T165" s="17" t="s">
        <v>92</v>
      </c>
      <c r="U165" s="105"/>
      <c r="V165" s="105"/>
      <c r="W165" s="105"/>
      <c r="X165" s="105"/>
      <c r="Y165" s="105"/>
      <c r="Z165" s="105"/>
    </row>
    <row r="166" ht="15.75" customHeight="1">
      <c r="A166" s="124" t="s">
        <v>415</v>
      </c>
      <c r="B166" s="17" t="s">
        <v>416</v>
      </c>
      <c r="C166" s="17" t="s">
        <v>48</v>
      </c>
      <c r="D166" s="17" t="s">
        <v>106</v>
      </c>
      <c r="E166" s="17" t="s">
        <v>309</v>
      </c>
      <c r="F166" s="106">
        <v>3435.3599999999947</v>
      </c>
      <c r="G166" s="106">
        <v>3435.3599999999947</v>
      </c>
      <c r="H166" s="17">
        <v>2520.0</v>
      </c>
      <c r="I166" s="17">
        <v>627.0</v>
      </c>
      <c r="J166" s="125">
        <v>0.2488095238095238</v>
      </c>
      <c r="K166" s="125">
        <v>0.0</v>
      </c>
      <c r="L166" s="101">
        <v>5.49</v>
      </c>
      <c r="M166" s="101">
        <v>2.57</v>
      </c>
      <c r="N166" s="126">
        <v>13807.18851674639</v>
      </c>
      <c r="O166" s="126">
        <v>6476.4</v>
      </c>
      <c r="P166" s="125">
        <v>0.5318761384335156</v>
      </c>
      <c r="Q166" s="17">
        <v>2544.0</v>
      </c>
      <c r="R166" s="102">
        <v>0.9905660377358491</v>
      </c>
      <c r="S166" s="101">
        <v>5.479043062200948</v>
      </c>
      <c r="T166" s="17" t="s">
        <v>95</v>
      </c>
      <c r="U166" s="105"/>
      <c r="V166" s="105"/>
      <c r="W166" s="105"/>
      <c r="X166" s="105"/>
      <c r="Y166" s="105"/>
      <c r="Z166" s="105"/>
    </row>
    <row r="167" ht="15.75" customHeight="1">
      <c r="A167" s="124" t="s">
        <v>417</v>
      </c>
      <c r="B167" s="17" t="s">
        <v>418</v>
      </c>
      <c r="C167" s="17" t="s">
        <v>48</v>
      </c>
      <c r="D167" s="17" t="s">
        <v>124</v>
      </c>
      <c r="E167" s="17" t="s">
        <v>309</v>
      </c>
      <c r="F167" s="106">
        <v>5808.549999999996</v>
      </c>
      <c r="G167" s="106">
        <v>5808.549999999996</v>
      </c>
      <c r="H167" s="17">
        <v>2616.0</v>
      </c>
      <c r="I167" s="17">
        <v>895.0</v>
      </c>
      <c r="J167" s="125">
        <v>0.34212538226299694</v>
      </c>
      <c r="K167" s="125">
        <v>0.0</v>
      </c>
      <c r="L167" s="101">
        <v>6.49</v>
      </c>
      <c r="M167" s="101">
        <v>3.14</v>
      </c>
      <c r="N167" s="126">
        <v>16977.839999999986</v>
      </c>
      <c r="O167" s="126">
        <v>8214.24</v>
      </c>
      <c r="P167" s="125">
        <v>0.5161787365177196</v>
      </c>
      <c r="Q167" s="17">
        <v>2640.0</v>
      </c>
      <c r="R167" s="102">
        <v>0.990909090909091</v>
      </c>
      <c r="S167" s="101">
        <v>6.489999999999995</v>
      </c>
      <c r="T167" s="17" t="s">
        <v>95</v>
      </c>
      <c r="U167" s="105"/>
      <c r="V167" s="105"/>
      <c r="W167" s="105"/>
      <c r="X167" s="105"/>
      <c r="Y167" s="105"/>
      <c r="Z167" s="105"/>
    </row>
    <row r="168" ht="15.75" customHeight="1">
      <c r="A168" s="124" t="s">
        <v>419</v>
      </c>
      <c r="B168" s="17" t="s">
        <v>420</v>
      </c>
      <c r="C168" s="17" t="s">
        <v>48</v>
      </c>
      <c r="D168" s="17" t="s">
        <v>353</v>
      </c>
      <c r="E168" s="17" t="s">
        <v>309</v>
      </c>
      <c r="F168" s="106">
        <v>482.7600000000003</v>
      </c>
      <c r="G168" s="106">
        <v>482.7600000000003</v>
      </c>
      <c r="H168" s="17">
        <v>2004.0</v>
      </c>
      <c r="I168" s="17">
        <v>324.0</v>
      </c>
      <c r="J168" s="125">
        <v>0.16167664670658682</v>
      </c>
      <c r="K168" s="125">
        <v>0.0</v>
      </c>
      <c r="L168" s="101">
        <v>1.49</v>
      </c>
      <c r="M168" s="101">
        <v>0.75</v>
      </c>
      <c r="N168" s="126">
        <v>2985.960000000002</v>
      </c>
      <c r="O168" s="126">
        <v>1503.0</v>
      </c>
      <c r="P168" s="125">
        <v>0.4966442953020134</v>
      </c>
      <c r="Q168" s="17">
        <v>2016.0</v>
      </c>
      <c r="R168" s="102">
        <v>0.9940476190476191</v>
      </c>
      <c r="S168" s="101">
        <v>1.4900000000000009</v>
      </c>
      <c r="T168" s="17" t="s">
        <v>92</v>
      </c>
      <c r="U168" s="105"/>
      <c r="V168" s="105"/>
      <c r="W168" s="105"/>
      <c r="X168" s="105"/>
      <c r="Y168" s="105"/>
      <c r="Z168" s="105"/>
    </row>
    <row r="169" ht="15.75" customHeight="1">
      <c r="A169" s="124" t="s">
        <v>421</v>
      </c>
      <c r="B169" s="17" t="s">
        <v>422</v>
      </c>
      <c r="C169" s="17" t="s">
        <v>48</v>
      </c>
      <c r="D169" s="17" t="s">
        <v>148</v>
      </c>
      <c r="E169" s="17" t="s">
        <v>309</v>
      </c>
      <c r="F169" s="106">
        <v>33.83</v>
      </c>
      <c r="G169" s="106">
        <v>33.83</v>
      </c>
      <c r="H169" s="17">
        <v>0.0</v>
      </c>
      <c r="I169" s="17">
        <v>17.0</v>
      </c>
      <c r="J169" s="125" t="s">
        <v>322</v>
      </c>
      <c r="K169" s="125">
        <v>0.0</v>
      </c>
      <c r="L169" s="101">
        <v>1.99</v>
      </c>
      <c r="M169" s="101">
        <v>0.96</v>
      </c>
      <c r="N169" s="126">
        <v>0.0</v>
      </c>
      <c r="O169" s="126">
        <v>0.0</v>
      </c>
      <c r="P169" s="125">
        <v>0.5175879396984925</v>
      </c>
      <c r="Q169" s="17">
        <v>0.0</v>
      </c>
      <c r="R169" s="102" t="s">
        <v>322</v>
      </c>
      <c r="S169" s="101">
        <v>1.99</v>
      </c>
      <c r="T169" s="17" t="s">
        <v>92</v>
      </c>
      <c r="U169" s="105"/>
      <c r="V169" s="105"/>
      <c r="W169" s="105"/>
      <c r="X169" s="105"/>
      <c r="Y169" s="105"/>
      <c r="Z169" s="105"/>
    </row>
    <row r="170" ht="15.75" customHeight="1">
      <c r="A170" s="124" t="s">
        <v>423</v>
      </c>
      <c r="B170" s="17" t="s">
        <v>424</v>
      </c>
      <c r="C170" s="17" t="s">
        <v>48</v>
      </c>
      <c r="D170" s="17" t="s">
        <v>88</v>
      </c>
      <c r="E170" s="17" t="s">
        <v>309</v>
      </c>
      <c r="F170" s="106">
        <v>910.8900000000008</v>
      </c>
      <c r="G170" s="106">
        <v>910.8900000000008</v>
      </c>
      <c r="H170" s="17">
        <v>2520.0</v>
      </c>
      <c r="I170" s="17">
        <v>261.0</v>
      </c>
      <c r="J170" s="125">
        <v>0.10357142857142858</v>
      </c>
      <c r="K170" s="125">
        <v>0.0</v>
      </c>
      <c r="L170" s="101">
        <v>3.49</v>
      </c>
      <c r="M170" s="101">
        <v>1.66</v>
      </c>
      <c r="N170" s="126">
        <v>8794.800000000007</v>
      </c>
      <c r="O170" s="126">
        <v>4183.2</v>
      </c>
      <c r="P170" s="125">
        <v>0.5243553008595989</v>
      </c>
      <c r="Q170" s="17">
        <v>2544.0</v>
      </c>
      <c r="R170" s="102">
        <v>0.9905660377358491</v>
      </c>
      <c r="S170" s="101">
        <v>3.490000000000003</v>
      </c>
      <c r="T170" s="17" t="s">
        <v>89</v>
      </c>
      <c r="U170" s="105"/>
      <c r="V170" s="105"/>
      <c r="W170" s="105"/>
      <c r="X170" s="105"/>
      <c r="Y170" s="105"/>
      <c r="Z170" s="105"/>
    </row>
    <row r="171" ht="15.75" customHeight="1">
      <c r="A171" s="124" t="s">
        <v>425</v>
      </c>
      <c r="B171" s="17" t="s">
        <v>426</v>
      </c>
      <c r="C171" s="17" t="s">
        <v>48</v>
      </c>
      <c r="D171" s="17" t="s">
        <v>88</v>
      </c>
      <c r="E171" s="17" t="s">
        <v>309</v>
      </c>
      <c r="F171" s="106">
        <v>1133.1600000000008</v>
      </c>
      <c r="G171" s="106">
        <v>1133.1600000000008</v>
      </c>
      <c r="H171" s="17">
        <v>1128.0</v>
      </c>
      <c r="I171" s="17">
        <v>284.0</v>
      </c>
      <c r="J171" s="125">
        <v>0.25177304964539005</v>
      </c>
      <c r="K171" s="125">
        <v>0.0</v>
      </c>
      <c r="L171" s="101">
        <v>3.99</v>
      </c>
      <c r="M171" s="101">
        <v>1.9</v>
      </c>
      <c r="N171" s="126">
        <v>4500.720000000003</v>
      </c>
      <c r="O171" s="126">
        <v>2143.2</v>
      </c>
      <c r="P171" s="125">
        <v>0.5238095238095238</v>
      </c>
      <c r="Q171" s="17">
        <v>1128.0</v>
      </c>
      <c r="R171" s="102">
        <v>1.0</v>
      </c>
      <c r="S171" s="101">
        <v>3.990000000000003</v>
      </c>
      <c r="T171" s="17" t="s">
        <v>92</v>
      </c>
      <c r="U171" s="105"/>
      <c r="V171" s="105"/>
      <c r="W171" s="105"/>
      <c r="X171" s="105"/>
      <c r="Y171" s="105"/>
      <c r="Z171" s="105"/>
    </row>
    <row r="172" ht="15.75" customHeight="1">
      <c r="A172" s="124" t="s">
        <v>427</v>
      </c>
      <c r="B172" s="17" t="s">
        <v>428</v>
      </c>
      <c r="C172" s="17" t="s">
        <v>48</v>
      </c>
      <c r="D172" s="17" t="s">
        <v>224</v>
      </c>
      <c r="E172" s="17" t="s">
        <v>309</v>
      </c>
      <c r="F172" s="106">
        <v>3159.4799999999973</v>
      </c>
      <c r="G172" s="106">
        <v>3159.4799999999973</v>
      </c>
      <c r="H172" s="17">
        <v>2184.0</v>
      </c>
      <c r="I172" s="17">
        <v>452.0</v>
      </c>
      <c r="J172" s="125">
        <v>0.20695970695970695</v>
      </c>
      <c r="K172" s="125">
        <v>0.0</v>
      </c>
      <c r="L172" s="101">
        <v>5.99</v>
      </c>
      <c r="M172" s="101">
        <v>2.84</v>
      </c>
      <c r="N172" s="126">
        <v>15266.159999999987</v>
      </c>
      <c r="O172" s="126">
        <v>6202.5599999999995</v>
      </c>
      <c r="P172" s="125">
        <v>0.5258764607679466</v>
      </c>
      <c r="Q172" s="17">
        <v>2172.0</v>
      </c>
      <c r="R172" s="102">
        <v>1.0055248618784531</v>
      </c>
      <c r="S172" s="101">
        <v>6.989999999999994</v>
      </c>
      <c r="T172" s="17" t="s">
        <v>225</v>
      </c>
      <c r="U172" s="105"/>
      <c r="V172" s="105"/>
      <c r="W172" s="105"/>
      <c r="X172" s="105"/>
      <c r="Y172" s="105"/>
      <c r="Z172" s="105"/>
    </row>
    <row r="173" ht="15.75" customHeight="1">
      <c r="A173" s="124" t="s">
        <v>429</v>
      </c>
      <c r="B173" s="17" t="s">
        <v>430</v>
      </c>
      <c r="C173" s="17" t="s">
        <v>47</v>
      </c>
      <c r="D173" s="17" t="s">
        <v>112</v>
      </c>
      <c r="E173" s="17" t="s">
        <v>309</v>
      </c>
      <c r="F173" s="106">
        <v>932.8800000000008</v>
      </c>
      <c r="G173" s="106">
        <v>932.8800000000008</v>
      </c>
      <c r="H173" s="17">
        <v>1392.0</v>
      </c>
      <c r="I173" s="17">
        <v>312.0</v>
      </c>
      <c r="J173" s="125">
        <v>0.22413793103448276</v>
      </c>
      <c r="K173" s="125">
        <v>0.0</v>
      </c>
      <c r="L173" s="101">
        <v>2.99</v>
      </c>
      <c r="M173" s="101">
        <v>1.44</v>
      </c>
      <c r="N173" s="126">
        <v>4162.080000000004</v>
      </c>
      <c r="O173" s="126">
        <v>2004.48</v>
      </c>
      <c r="P173" s="125">
        <v>0.5183946488294315</v>
      </c>
      <c r="Q173" s="17">
        <v>1404.0</v>
      </c>
      <c r="R173" s="102">
        <v>0.9914529914529915</v>
      </c>
      <c r="S173" s="101">
        <v>2.9900000000000024</v>
      </c>
      <c r="T173" s="17" t="s">
        <v>127</v>
      </c>
      <c r="U173" s="105"/>
      <c r="V173" s="105"/>
      <c r="W173" s="105"/>
      <c r="X173" s="105"/>
      <c r="Y173" s="105"/>
      <c r="Z173" s="105"/>
    </row>
    <row r="174" ht="15.75" customHeight="1">
      <c r="A174" s="124" t="s">
        <v>431</v>
      </c>
      <c r="B174" s="17" t="s">
        <v>432</v>
      </c>
      <c r="C174" s="17" t="s">
        <v>47</v>
      </c>
      <c r="D174" s="17" t="s">
        <v>145</v>
      </c>
      <c r="E174" s="17" t="s">
        <v>309</v>
      </c>
      <c r="F174" s="106">
        <v>1755.4700000000005</v>
      </c>
      <c r="G174" s="106">
        <v>1755.4700000000005</v>
      </c>
      <c r="H174" s="17">
        <v>876.0</v>
      </c>
      <c r="I174" s="17">
        <v>503.0</v>
      </c>
      <c r="J174" s="125">
        <v>0.5742009132420092</v>
      </c>
      <c r="K174" s="125">
        <v>0.0</v>
      </c>
      <c r="L174" s="101">
        <v>3.49</v>
      </c>
      <c r="M174" s="101">
        <v>1.79</v>
      </c>
      <c r="N174" s="126">
        <v>3057.240000000001</v>
      </c>
      <c r="O174" s="126">
        <v>1568.04</v>
      </c>
      <c r="P174" s="125">
        <v>0.4871060171919771</v>
      </c>
      <c r="Q174" s="17">
        <v>876.0</v>
      </c>
      <c r="R174" s="102">
        <v>1.0</v>
      </c>
      <c r="S174" s="101">
        <v>3.490000000000001</v>
      </c>
      <c r="T174" s="17" t="s">
        <v>127</v>
      </c>
      <c r="U174" s="105"/>
      <c r="V174" s="105"/>
      <c r="W174" s="105"/>
      <c r="X174" s="105"/>
      <c r="Y174" s="105"/>
      <c r="Z174" s="105"/>
    </row>
    <row r="175" ht="15.75" customHeight="1">
      <c r="A175" s="124" t="s">
        <v>433</v>
      </c>
      <c r="B175" s="17" t="s">
        <v>434</v>
      </c>
      <c r="C175" s="17" t="s">
        <v>47</v>
      </c>
      <c r="D175" s="17" t="s">
        <v>112</v>
      </c>
      <c r="E175" s="17" t="s">
        <v>309</v>
      </c>
      <c r="F175" s="106">
        <v>2737.1399999999994</v>
      </c>
      <c r="G175" s="106">
        <v>2737.1399999999994</v>
      </c>
      <c r="H175" s="17">
        <v>1632.0</v>
      </c>
      <c r="I175" s="17">
        <v>686.0</v>
      </c>
      <c r="J175" s="125">
        <v>0.42034313725490197</v>
      </c>
      <c r="K175" s="125">
        <v>0.0</v>
      </c>
      <c r="L175" s="101">
        <v>3.99</v>
      </c>
      <c r="M175" s="101">
        <v>1.8</v>
      </c>
      <c r="N175" s="126">
        <v>6511.6799999999985</v>
      </c>
      <c r="O175" s="126">
        <v>2937.6</v>
      </c>
      <c r="P175" s="125">
        <v>0.5488721804511278</v>
      </c>
      <c r="Q175" s="17">
        <v>1632.0</v>
      </c>
      <c r="R175" s="102">
        <v>1.0</v>
      </c>
      <c r="S175" s="101">
        <v>3.9899999999999993</v>
      </c>
      <c r="T175" s="17" t="s">
        <v>127</v>
      </c>
      <c r="U175" s="105"/>
      <c r="V175" s="105"/>
      <c r="W175" s="105"/>
      <c r="X175" s="105"/>
      <c r="Y175" s="105"/>
      <c r="Z175" s="105"/>
    </row>
    <row r="176" ht="15.75" customHeight="1">
      <c r="A176" s="124" t="s">
        <v>435</v>
      </c>
      <c r="B176" s="17" t="s">
        <v>436</v>
      </c>
      <c r="C176" s="17" t="s">
        <v>47</v>
      </c>
      <c r="D176" s="17" t="s">
        <v>112</v>
      </c>
      <c r="E176" s="17" t="s">
        <v>309</v>
      </c>
      <c r="F176" s="106">
        <v>0.0</v>
      </c>
      <c r="G176" s="106">
        <v>0.0</v>
      </c>
      <c r="H176" s="17">
        <v>0.0</v>
      </c>
      <c r="I176" s="17">
        <v>0.0</v>
      </c>
      <c r="J176" s="125" t="s">
        <v>322</v>
      </c>
      <c r="K176" s="125" t="s">
        <v>322</v>
      </c>
      <c r="L176" s="101">
        <v>5.99</v>
      </c>
      <c r="M176" s="101">
        <v>3.02</v>
      </c>
      <c r="N176" s="126" t="s">
        <v>322</v>
      </c>
      <c r="O176" s="126">
        <v>0.0</v>
      </c>
      <c r="P176" s="125">
        <v>0.4958263772954925</v>
      </c>
      <c r="Q176" s="17">
        <v>0.0</v>
      </c>
      <c r="R176" s="102" t="s">
        <v>322</v>
      </c>
      <c r="S176" s="101" t="s">
        <v>322</v>
      </c>
      <c r="T176" s="17" t="s">
        <v>127</v>
      </c>
      <c r="U176" s="105"/>
      <c r="V176" s="105"/>
      <c r="W176" s="105"/>
      <c r="X176" s="105"/>
      <c r="Y176" s="105"/>
      <c r="Z176" s="105"/>
    </row>
    <row r="177" ht="15.75" customHeight="1">
      <c r="A177" s="124" t="s">
        <v>437</v>
      </c>
      <c r="B177" s="17" t="s">
        <v>438</v>
      </c>
      <c r="C177" s="17" t="s">
        <v>47</v>
      </c>
      <c r="D177" s="17" t="s">
        <v>148</v>
      </c>
      <c r="E177" s="17" t="s">
        <v>309</v>
      </c>
      <c r="F177" s="106">
        <v>0.0</v>
      </c>
      <c r="G177" s="106">
        <v>0.0</v>
      </c>
      <c r="H177" s="17">
        <v>0.0</v>
      </c>
      <c r="I177" s="17">
        <v>0.0</v>
      </c>
      <c r="J177" s="125" t="s">
        <v>322</v>
      </c>
      <c r="K177" s="125" t="s">
        <v>322</v>
      </c>
      <c r="L177" s="101">
        <v>5.99</v>
      </c>
      <c r="M177" s="101">
        <v>2.95</v>
      </c>
      <c r="N177" s="126" t="s">
        <v>322</v>
      </c>
      <c r="O177" s="126">
        <v>0.0</v>
      </c>
      <c r="P177" s="125">
        <v>0.5075125208681135</v>
      </c>
      <c r="Q177" s="17">
        <v>0.0</v>
      </c>
      <c r="R177" s="102" t="s">
        <v>322</v>
      </c>
      <c r="S177" s="101" t="s">
        <v>322</v>
      </c>
      <c r="T177" s="17" t="s">
        <v>127</v>
      </c>
      <c r="U177" s="105"/>
      <c r="V177" s="105"/>
      <c r="W177" s="105"/>
      <c r="X177" s="105"/>
      <c r="Y177" s="105"/>
      <c r="Z177" s="105"/>
    </row>
    <row r="178" ht="15.75" customHeight="1">
      <c r="A178" s="124" t="s">
        <v>439</v>
      </c>
      <c r="B178" s="17" t="s">
        <v>440</v>
      </c>
      <c r="C178" s="17" t="s">
        <v>47</v>
      </c>
      <c r="D178" s="17" t="s">
        <v>148</v>
      </c>
      <c r="E178" s="17" t="s">
        <v>309</v>
      </c>
      <c r="F178" s="106">
        <v>2348.0800000000004</v>
      </c>
      <c r="G178" s="106">
        <v>2348.0800000000004</v>
      </c>
      <c r="H178" s="17">
        <v>1176.0</v>
      </c>
      <c r="I178" s="17">
        <v>392.0</v>
      </c>
      <c r="J178" s="125">
        <v>0.3333333333333333</v>
      </c>
      <c r="K178" s="125">
        <v>0.0</v>
      </c>
      <c r="L178" s="101">
        <v>5.99</v>
      </c>
      <c r="M178" s="101">
        <v>2.9</v>
      </c>
      <c r="N178" s="126">
        <v>7044.240000000002</v>
      </c>
      <c r="O178" s="126">
        <v>3410.4</v>
      </c>
      <c r="P178" s="125">
        <v>0.5158597662771286</v>
      </c>
      <c r="Q178" s="17">
        <v>1200.0</v>
      </c>
      <c r="R178" s="102">
        <v>0.98</v>
      </c>
      <c r="S178" s="101">
        <v>5.990000000000001</v>
      </c>
      <c r="T178" s="17" t="s">
        <v>127</v>
      </c>
      <c r="U178" s="105"/>
      <c r="V178" s="105"/>
      <c r="W178" s="105"/>
      <c r="X178" s="105"/>
      <c r="Y178" s="105"/>
      <c r="Z178" s="105"/>
    </row>
    <row r="179" ht="15.75" customHeight="1">
      <c r="A179" s="124" t="s">
        <v>441</v>
      </c>
      <c r="B179" s="17" t="s">
        <v>442</v>
      </c>
      <c r="C179" s="17" t="s">
        <v>47</v>
      </c>
      <c r="D179" s="17" t="s">
        <v>112</v>
      </c>
      <c r="E179" s="17" t="s">
        <v>309</v>
      </c>
      <c r="F179" s="106">
        <v>0.0</v>
      </c>
      <c r="G179" s="106">
        <v>0.0</v>
      </c>
      <c r="H179" s="17">
        <v>0.0</v>
      </c>
      <c r="I179" s="17">
        <v>0.0</v>
      </c>
      <c r="J179" s="125" t="s">
        <v>322</v>
      </c>
      <c r="K179" s="125" t="s">
        <v>322</v>
      </c>
      <c r="L179" s="101">
        <v>7.49</v>
      </c>
      <c r="M179" s="101">
        <v>3.75</v>
      </c>
      <c r="N179" s="126" t="s">
        <v>322</v>
      </c>
      <c r="O179" s="126">
        <v>0.0</v>
      </c>
      <c r="P179" s="125">
        <v>0.4993324432576769</v>
      </c>
      <c r="Q179" s="17">
        <v>0.0</v>
      </c>
      <c r="R179" s="102" t="s">
        <v>322</v>
      </c>
      <c r="S179" s="101" t="s">
        <v>322</v>
      </c>
      <c r="T179" s="17" t="s">
        <v>127</v>
      </c>
      <c r="U179" s="105"/>
      <c r="V179" s="105"/>
      <c r="W179" s="105"/>
      <c r="X179" s="105"/>
      <c r="Y179" s="105"/>
      <c r="Z179" s="105"/>
    </row>
    <row r="180" ht="15.75" customHeight="1">
      <c r="A180" s="124" t="s">
        <v>443</v>
      </c>
      <c r="B180" s="17" t="s">
        <v>444</v>
      </c>
      <c r="C180" s="17" t="s">
        <v>47</v>
      </c>
      <c r="D180" s="17" t="s">
        <v>148</v>
      </c>
      <c r="E180" s="17" t="s">
        <v>309</v>
      </c>
      <c r="F180" s="106">
        <v>1087.7900000000004</v>
      </c>
      <c r="G180" s="106">
        <v>1087.7900000000004</v>
      </c>
      <c r="H180" s="17">
        <v>630.0</v>
      </c>
      <c r="I180" s="17">
        <v>121.0</v>
      </c>
      <c r="J180" s="125">
        <v>0.19206349206349208</v>
      </c>
      <c r="K180" s="125">
        <v>0.0</v>
      </c>
      <c r="L180" s="101">
        <v>8.99</v>
      </c>
      <c r="M180" s="101">
        <v>4.2</v>
      </c>
      <c r="N180" s="126">
        <v>5663.700000000003</v>
      </c>
      <c r="O180" s="126">
        <v>2646.0</v>
      </c>
      <c r="P180" s="125">
        <v>0.5328142380422691</v>
      </c>
      <c r="Q180" s="17">
        <v>630.0</v>
      </c>
      <c r="R180" s="102">
        <v>1.0</v>
      </c>
      <c r="S180" s="101">
        <v>8.990000000000004</v>
      </c>
      <c r="T180" s="17" t="s">
        <v>127</v>
      </c>
      <c r="U180" s="105"/>
      <c r="V180" s="105"/>
      <c r="W180" s="105"/>
      <c r="X180" s="105"/>
      <c r="Y180" s="105"/>
      <c r="Z180" s="105"/>
    </row>
    <row r="181" ht="15.75" customHeight="1">
      <c r="A181" s="124" t="s">
        <v>445</v>
      </c>
      <c r="B181" s="17" t="s">
        <v>446</v>
      </c>
      <c r="C181" s="17" t="s">
        <v>47</v>
      </c>
      <c r="D181" s="17" t="s">
        <v>112</v>
      </c>
      <c r="E181" s="17" t="s">
        <v>309</v>
      </c>
      <c r="F181" s="106">
        <v>620.3100000000002</v>
      </c>
      <c r="G181" s="106">
        <v>620.3100000000002</v>
      </c>
      <c r="H181" s="17">
        <v>732.0</v>
      </c>
      <c r="I181" s="17">
        <v>69.0</v>
      </c>
      <c r="J181" s="125">
        <v>0.0942622950819672</v>
      </c>
      <c r="K181" s="125">
        <v>0.0</v>
      </c>
      <c r="L181" s="101">
        <v>8.99</v>
      </c>
      <c r="M181" s="101">
        <v>4.62</v>
      </c>
      <c r="N181" s="126">
        <v>6580.680000000001</v>
      </c>
      <c r="O181" s="126">
        <v>3381.84</v>
      </c>
      <c r="P181" s="125">
        <v>0.4860956618464961</v>
      </c>
      <c r="Q181" s="17">
        <v>696.0</v>
      </c>
      <c r="R181" s="102">
        <v>1.0517241379310345</v>
      </c>
      <c r="S181" s="101">
        <v>8.990000000000002</v>
      </c>
      <c r="T181" s="17" t="s">
        <v>127</v>
      </c>
      <c r="U181" s="105"/>
      <c r="V181" s="105"/>
      <c r="W181" s="105"/>
      <c r="X181" s="105"/>
      <c r="Y181" s="105"/>
      <c r="Z181" s="105"/>
    </row>
    <row r="182" ht="15.75" customHeight="1">
      <c r="A182" s="124" t="s">
        <v>447</v>
      </c>
      <c r="B182" s="17" t="s">
        <v>448</v>
      </c>
      <c r="C182" s="17" t="s">
        <v>47</v>
      </c>
      <c r="D182" s="17" t="s">
        <v>145</v>
      </c>
      <c r="E182" s="17" t="s">
        <v>309</v>
      </c>
      <c r="F182" s="106">
        <v>3576.030000000001</v>
      </c>
      <c r="G182" s="106">
        <v>3576.030000000001</v>
      </c>
      <c r="H182" s="17">
        <v>888.0</v>
      </c>
      <c r="I182" s="17">
        <v>597.0</v>
      </c>
      <c r="J182" s="125">
        <v>0.6722972972972973</v>
      </c>
      <c r="K182" s="125">
        <v>0.0</v>
      </c>
      <c r="L182" s="101">
        <v>5.99</v>
      </c>
      <c r="M182" s="101">
        <v>2.9</v>
      </c>
      <c r="N182" s="126">
        <v>5319.120000000002</v>
      </c>
      <c r="O182" s="126">
        <v>2575.2</v>
      </c>
      <c r="P182" s="125">
        <v>0.5158597662771286</v>
      </c>
      <c r="Q182" s="17">
        <v>900.0</v>
      </c>
      <c r="R182" s="102">
        <v>0.9866666666666667</v>
      </c>
      <c r="S182" s="101">
        <v>5.990000000000002</v>
      </c>
      <c r="T182" s="17" t="s">
        <v>127</v>
      </c>
      <c r="U182" s="105"/>
      <c r="V182" s="105"/>
      <c r="W182" s="105"/>
      <c r="X182" s="105"/>
      <c r="Y182" s="105"/>
      <c r="Z182" s="105"/>
    </row>
    <row r="183" ht="15.75" customHeight="1">
      <c r="A183" s="124" t="s">
        <v>449</v>
      </c>
      <c r="B183" s="17" t="s">
        <v>450</v>
      </c>
      <c r="C183" s="17" t="s">
        <v>47</v>
      </c>
      <c r="D183" s="17" t="s">
        <v>112</v>
      </c>
      <c r="E183" s="17" t="s">
        <v>309</v>
      </c>
      <c r="F183" s="106">
        <v>970.3800000000006</v>
      </c>
      <c r="G183" s="106">
        <v>970.3800000000006</v>
      </c>
      <c r="H183" s="17">
        <v>1080.0</v>
      </c>
      <c r="I183" s="17">
        <v>162.0</v>
      </c>
      <c r="J183" s="125">
        <v>0.15</v>
      </c>
      <c r="K183" s="125">
        <v>0.0</v>
      </c>
      <c r="L183" s="101">
        <v>5.99</v>
      </c>
      <c r="M183" s="101">
        <v>3.01</v>
      </c>
      <c r="N183" s="126">
        <v>6469.200000000004</v>
      </c>
      <c r="O183" s="126">
        <v>3250.7999999999997</v>
      </c>
      <c r="P183" s="125">
        <v>0.49749582637729556</v>
      </c>
      <c r="Q183" s="17">
        <v>1200.0</v>
      </c>
      <c r="R183" s="102">
        <v>0.9</v>
      </c>
      <c r="S183" s="101">
        <v>5.990000000000004</v>
      </c>
      <c r="T183" s="17" t="s">
        <v>127</v>
      </c>
      <c r="U183" s="105"/>
      <c r="V183" s="105"/>
      <c r="W183" s="105"/>
      <c r="X183" s="105"/>
      <c r="Y183" s="105"/>
      <c r="Z183" s="105"/>
    </row>
    <row r="184" ht="15.75" customHeight="1">
      <c r="A184" s="124" t="s">
        <v>451</v>
      </c>
      <c r="B184" s="17" t="s">
        <v>452</v>
      </c>
      <c r="C184" s="17" t="s">
        <v>47</v>
      </c>
      <c r="D184" s="17" t="s">
        <v>148</v>
      </c>
      <c r="E184" s="17" t="s">
        <v>309</v>
      </c>
      <c r="F184" s="106">
        <v>0.0</v>
      </c>
      <c r="G184" s="106">
        <v>0.0</v>
      </c>
      <c r="H184" s="17">
        <v>0.0</v>
      </c>
      <c r="I184" s="17">
        <v>0.0</v>
      </c>
      <c r="J184" s="125" t="s">
        <v>322</v>
      </c>
      <c r="K184" s="125" t="s">
        <v>322</v>
      </c>
      <c r="L184" s="101">
        <v>9.99</v>
      </c>
      <c r="M184" s="101">
        <v>5.02</v>
      </c>
      <c r="N184" s="126" t="s">
        <v>322</v>
      </c>
      <c r="O184" s="126">
        <v>0.0</v>
      </c>
      <c r="P184" s="125">
        <v>0.49749749749749755</v>
      </c>
      <c r="Q184" s="17">
        <v>0.0</v>
      </c>
      <c r="R184" s="102" t="s">
        <v>322</v>
      </c>
      <c r="S184" s="101" t="s">
        <v>322</v>
      </c>
      <c r="T184" s="17" t="s">
        <v>183</v>
      </c>
      <c r="U184" s="105"/>
      <c r="V184" s="105"/>
      <c r="W184" s="105"/>
      <c r="X184" s="105"/>
      <c r="Y184" s="105"/>
      <c r="Z184" s="105"/>
    </row>
    <row r="185" ht="15.75" customHeight="1">
      <c r="A185" s="124" t="s">
        <v>453</v>
      </c>
      <c r="B185" s="17" t="s">
        <v>454</v>
      </c>
      <c r="C185" s="17" t="s">
        <v>47</v>
      </c>
      <c r="D185" s="17" t="s">
        <v>112</v>
      </c>
      <c r="E185" s="17" t="s">
        <v>309</v>
      </c>
      <c r="F185" s="106">
        <v>1258.9500000000005</v>
      </c>
      <c r="G185" s="106">
        <v>1258.9500000000005</v>
      </c>
      <c r="H185" s="17">
        <v>948.0</v>
      </c>
      <c r="I185" s="17">
        <v>105.0</v>
      </c>
      <c r="J185" s="125">
        <v>0.11075949367088607</v>
      </c>
      <c r="K185" s="125">
        <v>0.0</v>
      </c>
      <c r="L185" s="101">
        <v>11.99</v>
      </c>
      <c r="M185" s="101">
        <v>6.29</v>
      </c>
      <c r="N185" s="126">
        <v>11366.520000000006</v>
      </c>
      <c r="O185" s="126">
        <v>5962.92</v>
      </c>
      <c r="P185" s="125">
        <v>0.475396163469558</v>
      </c>
      <c r="Q185" s="17">
        <v>960.0</v>
      </c>
      <c r="R185" s="102">
        <v>0.9875</v>
      </c>
      <c r="S185" s="101">
        <v>11.990000000000006</v>
      </c>
      <c r="T185" s="17" t="s">
        <v>127</v>
      </c>
      <c r="U185" s="105"/>
      <c r="V185" s="105"/>
      <c r="W185" s="105"/>
      <c r="X185" s="105"/>
      <c r="Y185" s="105"/>
      <c r="Z185" s="105"/>
    </row>
    <row r="186" ht="15.75" customHeight="1">
      <c r="A186" s="124" t="s">
        <v>455</v>
      </c>
      <c r="B186" s="17" t="s">
        <v>456</v>
      </c>
      <c r="C186" s="17" t="s">
        <v>47</v>
      </c>
      <c r="D186" s="17" t="s">
        <v>148</v>
      </c>
      <c r="E186" s="17" t="s">
        <v>309</v>
      </c>
      <c r="F186" s="106">
        <v>1981.030000000002</v>
      </c>
      <c r="G186" s="106">
        <v>1981.030000000002</v>
      </c>
      <c r="H186" s="17">
        <v>984.0</v>
      </c>
      <c r="I186" s="17">
        <v>397.0</v>
      </c>
      <c r="J186" s="125">
        <v>0.4034552845528455</v>
      </c>
      <c r="K186" s="125">
        <v>0.0</v>
      </c>
      <c r="L186" s="101">
        <v>4.99</v>
      </c>
      <c r="M186" s="101">
        <v>2.5</v>
      </c>
      <c r="N186" s="126">
        <v>4910.160000000004</v>
      </c>
      <c r="O186" s="126">
        <v>2460.0</v>
      </c>
      <c r="P186" s="125">
        <v>0.49899799599198397</v>
      </c>
      <c r="Q186" s="17">
        <v>984.0</v>
      </c>
      <c r="R186" s="102">
        <v>1.0</v>
      </c>
      <c r="S186" s="101">
        <v>4.990000000000005</v>
      </c>
      <c r="T186" s="17" t="s">
        <v>457</v>
      </c>
      <c r="U186" s="105"/>
      <c r="V186" s="105"/>
      <c r="W186" s="105"/>
      <c r="X186" s="105"/>
      <c r="Y186" s="105"/>
      <c r="Z186" s="105"/>
    </row>
    <row r="187" ht="15.75" customHeight="1">
      <c r="A187" s="128" t="s">
        <v>458</v>
      </c>
      <c r="B187" s="17" t="s">
        <v>459</v>
      </c>
      <c r="C187" s="17" t="s">
        <v>47</v>
      </c>
      <c r="D187" s="17" t="s">
        <v>148</v>
      </c>
      <c r="E187" s="17" t="s">
        <v>309</v>
      </c>
      <c r="F187" s="106">
        <v>3453.079999999998</v>
      </c>
      <c r="G187" s="106">
        <v>3453.079999999998</v>
      </c>
      <c r="H187" s="17">
        <v>1992.0</v>
      </c>
      <c r="I187" s="17">
        <v>692.0</v>
      </c>
      <c r="J187" s="125">
        <v>0.3473895582329317</v>
      </c>
      <c r="K187" s="125">
        <v>0.0</v>
      </c>
      <c r="L187" s="101">
        <v>4.99</v>
      </c>
      <c r="M187" s="101">
        <v>2.5</v>
      </c>
      <c r="N187" s="126">
        <v>9940.079999999994</v>
      </c>
      <c r="O187" s="126">
        <v>4980.0</v>
      </c>
      <c r="P187" s="125">
        <v>0.49899799599198397</v>
      </c>
      <c r="Q187" s="17">
        <v>2004.0</v>
      </c>
      <c r="R187" s="102">
        <v>0.9940119760479041</v>
      </c>
      <c r="S187" s="101">
        <v>4.9899999999999975</v>
      </c>
      <c r="T187" s="17" t="s">
        <v>457</v>
      </c>
      <c r="U187" s="127"/>
      <c r="V187" s="127"/>
      <c r="W187" s="127"/>
      <c r="X187" s="127"/>
      <c r="Y187" s="127"/>
      <c r="Z187" s="127"/>
    </row>
    <row r="188" ht="15.75" customHeight="1">
      <c r="A188" s="124" t="s">
        <v>460</v>
      </c>
      <c r="B188" s="17" t="s">
        <v>461</v>
      </c>
      <c r="C188" s="17" t="s">
        <v>47</v>
      </c>
      <c r="D188" s="17" t="s">
        <v>148</v>
      </c>
      <c r="E188" s="17" t="s">
        <v>309</v>
      </c>
      <c r="F188" s="106">
        <v>1880.8600000000015</v>
      </c>
      <c r="G188" s="106">
        <v>1880.8600000000015</v>
      </c>
      <c r="H188" s="17">
        <v>876.0</v>
      </c>
      <c r="I188" s="17">
        <v>314.0</v>
      </c>
      <c r="J188" s="125">
        <v>0.3584474885844749</v>
      </c>
      <c r="K188" s="125">
        <v>0.0</v>
      </c>
      <c r="L188" s="101">
        <v>5.99</v>
      </c>
      <c r="M188" s="101">
        <v>3.02</v>
      </c>
      <c r="N188" s="126">
        <v>5247.240000000004</v>
      </c>
      <c r="O188" s="126">
        <v>2645.52</v>
      </c>
      <c r="P188" s="125">
        <v>0.4958263772954925</v>
      </c>
      <c r="Q188" s="17">
        <v>876.0</v>
      </c>
      <c r="R188" s="102">
        <v>1.0</v>
      </c>
      <c r="S188" s="101">
        <v>5.990000000000005</v>
      </c>
      <c r="T188" s="17" t="s">
        <v>457</v>
      </c>
      <c r="U188" s="105"/>
      <c r="V188" s="105"/>
      <c r="W188" s="105"/>
      <c r="X188" s="105"/>
      <c r="Y188" s="105"/>
      <c r="Z188" s="105"/>
    </row>
    <row r="189" ht="15.75" customHeight="1">
      <c r="A189" s="124" t="s">
        <v>462</v>
      </c>
      <c r="B189" s="17" t="s">
        <v>463</v>
      </c>
      <c r="C189" s="17" t="s">
        <v>47</v>
      </c>
      <c r="D189" s="17" t="s">
        <v>148</v>
      </c>
      <c r="E189" s="17" t="s">
        <v>309</v>
      </c>
      <c r="F189" s="106">
        <v>2949.779999999999</v>
      </c>
      <c r="G189" s="106">
        <v>2949.779999999999</v>
      </c>
      <c r="H189" s="17">
        <v>774.0</v>
      </c>
      <c r="I189" s="17">
        <v>422.0</v>
      </c>
      <c r="J189" s="125">
        <v>0.5452196382428941</v>
      </c>
      <c r="K189" s="125">
        <v>0.0</v>
      </c>
      <c r="L189" s="101">
        <v>6.99</v>
      </c>
      <c r="M189" s="101">
        <v>3.59</v>
      </c>
      <c r="N189" s="126">
        <v>5410.259999999998</v>
      </c>
      <c r="O189" s="126">
        <v>2778.66</v>
      </c>
      <c r="P189" s="125">
        <v>0.486409155937053</v>
      </c>
      <c r="Q189" s="17">
        <v>780.0</v>
      </c>
      <c r="R189" s="102">
        <v>0.9923076923076923</v>
      </c>
      <c r="S189" s="101">
        <v>6.9899999999999975</v>
      </c>
      <c r="T189" s="17" t="s">
        <v>127</v>
      </c>
      <c r="U189" s="105"/>
      <c r="V189" s="105"/>
      <c r="W189" s="105"/>
      <c r="X189" s="105"/>
      <c r="Y189" s="105"/>
      <c r="Z189" s="105"/>
    </row>
    <row r="190" ht="15.75" customHeight="1">
      <c r="A190" s="124" t="s">
        <v>464</v>
      </c>
      <c r="B190" s="17" t="s">
        <v>465</v>
      </c>
      <c r="C190" s="17" t="s">
        <v>47</v>
      </c>
      <c r="D190" s="17" t="s">
        <v>145</v>
      </c>
      <c r="E190" s="17" t="s">
        <v>309</v>
      </c>
      <c r="F190" s="106">
        <v>802.2700000000003</v>
      </c>
      <c r="G190" s="106">
        <v>802.2700000000003</v>
      </c>
      <c r="H190" s="17">
        <v>304.0</v>
      </c>
      <c r="I190" s="17">
        <v>73.0</v>
      </c>
      <c r="J190" s="125">
        <v>0.24013157894736842</v>
      </c>
      <c r="K190" s="125">
        <v>0.0</v>
      </c>
      <c r="L190" s="101">
        <v>10.99</v>
      </c>
      <c r="M190" s="101">
        <v>5.67</v>
      </c>
      <c r="N190" s="126">
        <v>3340.960000000001</v>
      </c>
      <c r="O190" s="126">
        <v>1723.68</v>
      </c>
      <c r="P190" s="125">
        <v>0.4840764331210191</v>
      </c>
      <c r="Q190" s="17">
        <v>304.0</v>
      </c>
      <c r="R190" s="102">
        <v>1.0</v>
      </c>
      <c r="S190" s="101">
        <v>10.990000000000004</v>
      </c>
      <c r="T190" s="17" t="s">
        <v>127</v>
      </c>
      <c r="U190" s="105"/>
      <c r="V190" s="105"/>
      <c r="W190" s="105"/>
      <c r="X190" s="105"/>
      <c r="Y190" s="105"/>
      <c r="Z190" s="105"/>
    </row>
    <row r="191" ht="15.75" customHeight="1">
      <c r="A191" s="124" t="s">
        <v>466</v>
      </c>
      <c r="B191" s="17" t="s">
        <v>467</v>
      </c>
      <c r="C191" s="17" t="s">
        <v>47</v>
      </c>
      <c r="D191" s="17" t="s">
        <v>73</v>
      </c>
      <c r="E191" s="17" t="s">
        <v>309</v>
      </c>
      <c r="F191" s="106">
        <v>588.8200000000002</v>
      </c>
      <c r="G191" s="106">
        <v>588.8200000000002</v>
      </c>
      <c r="H191" s="17">
        <v>684.0</v>
      </c>
      <c r="I191" s="17">
        <v>118.0</v>
      </c>
      <c r="J191" s="125">
        <v>0.17251461988304093</v>
      </c>
      <c r="K191" s="125">
        <v>0.0</v>
      </c>
      <c r="L191" s="101">
        <v>4.99</v>
      </c>
      <c r="M191" s="101">
        <v>2.51</v>
      </c>
      <c r="N191" s="126">
        <v>3413.1600000000008</v>
      </c>
      <c r="O191" s="126">
        <v>1716.84</v>
      </c>
      <c r="P191" s="125">
        <v>0.49699398797595196</v>
      </c>
      <c r="Q191" s="17">
        <v>684.0</v>
      </c>
      <c r="R191" s="102">
        <v>1.0</v>
      </c>
      <c r="S191" s="101">
        <v>4.990000000000001</v>
      </c>
      <c r="T191" s="17" t="s">
        <v>75</v>
      </c>
      <c r="U191" s="105"/>
      <c r="V191" s="105"/>
      <c r="W191" s="105"/>
      <c r="X191" s="105"/>
      <c r="Y191" s="105"/>
      <c r="Z191" s="105"/>
    </row>
    <row r="192" ht="15.75" customHeight="1">
      <c r="A192" s="124" t="s">
        <v>468</v>
      </c>
      <c r="B192" s="17" t="s">
        <v>469</v>
      </c>
      <c r="C192" s="17" t="s">
        <v>47</v>
      </c>
      <c r="D192" s="17" t="s">
        <v>73</v>
      </c>
      <c r="E192" s="17" t="s">
        <v>309</v>
      </c>
      <c r="F192" s="106">
        <v>1132.7400000000002</v>
      </c>
      <c r="G192" s="106">
        <v>1132.7400000000002</v>
      </c>
      <c r="H192" s="17">
        <v>729.0</v>
      </c>
      <c r="I192" s="17">
        <v>126.0</v>
      </c>
      <c r="J192" s="125">
        <v>0.1728395061728395</v>
      </c>
      <c r="K192" s="125">
        <v>0.0</v>
      </c>
      <c r="L192" s="101">
        <v>8.99</v>
      </c>
      <c r="M192" s="101">
        <v>4.53</v>
      </c>
      <c r="N192" s="126">
        <v>6553.710000000002</v>
      </c>
      <c r="O192" s="126">
        <v>3302.3700000000003</v>
      </c>
      <c r="P192" s="125">
        <v>0.4961067853170189</v>
      </c>
      <c r="Q192" s="17">
        <v>738.0</v>
      </c>
      <c r="R192" s="102">
        <v>0.9878048780487805</v>
      </c>
      <c r="S192" s="101">
        <v>8.990000000000002</v>
      </c>
      <c r="T192" s="17" t="s">
        <v>75</v>
      </c>
      <c r="U192" s="105"/>
      <c r="V192" s="105"/>
      <c r="W192" s="105"/>
      <c r="X192" s="105"/>
      <c r="Y192" s="105"/>
      <c r="Z192" s="105"/>
    </row>
    <row r="193" ht="15.75" customHeight="1">
      <c r="A193" s="124" t="s">
        <v>470</v>
      </c>
      <c r="B193" s="17" t="s">
        <v>471</v>
      </c>
      <c r="C193" s="17" t="s">
        <v>47</v>
      </c>
      <c r="D193" s="17" t="s">
        <v>472</v>
      </c>
      <c r="E193" s="17" t="s">
        <v>309</v>
      </c>
      <c r="F193" s="106">
        <v>1139.0500000000004</v>
      </c>
      <c r="G193" s="106">
        <v>1139.0500000000004</v>
      </c>
      <c r="H193" s="17">
        <v>534.0</v>
      </c>
      <c r="I193" s="17">
        <v>95.0</v>
      </c>
      <c r="J193" s="125">
        <v>0.17790262172284643</v>
      </c>
      <c r="K193" s="125">
        <v>0.0</v>
      </c>
      <c r="L193" s="101">
        <v>11.99</v>
      </c>
      <c r="M193" s="101">
        <v>5.8</v>
      </c>
      <c r="N193" s="126">
        <v>6402.660000000002</v>
      </c>
      <c r="O193" s="126">
        <v>3097.2</v>
      </c>
      <c r="P193" s="125">
        <v>0.5162635529608007</v>
      </c>
      <c r="Q193" s="17">
        <v>540.0</v>
      </c>
      <c r="R193" s="102">
        <v>0.9888888888888889</v>
      </c>
      <c r="S193" s="101">
        <v>11.990000000000004</v>
      </c>
      <c r="T193" s="17" t="s">
        <v>75</v>
      </c>
      <c r="U193" s="105"/>
      <c r="V193" s="105"/>
      <c r="W193" s="105"/>
      <c r="X193" s="105"/>
      <c r="Y193" s="105"/>
      <c r="Z193" s="105"/>
    </row>
    <row r="194" ht="15.75" customHeight="1">
      <c r="A194" s="124" t="s">
        <v>473</v>
      </c>
      <c r="B194" s="17" t="s">
        <v>474</v>
      </c>
      <c r="C194" s="17" t="s">
        <v>47</v>
      </c>
      <c r="D194" s="17" t="s">
        <v>112</v>
      </c>
      <c r="E194" s="17" t="s">
        <v>309</v>
      </c>
      <c r="F194" s="106">
        <v>519.8199999999999</v>
      </c>
      <c r="G194" s="106">
        <v>519.8199999999999</v>
      </c>
      <c r="H194" s="17">
        <v>528.0</v>
      </c>
      <c r="I194" s="17">
        <v>158.0</v>
      </c>
      <c r="J194" s="125">
        <v>0.29924242424242425</v>
      </c>
      <c r="K194" s="125">
        <v>0.0</v>
      </c>
      <c r="L194" s="101">
        <v>3.29</v>
      </c>
      <c r="M194" s="101">
        <v>1.59</v>
      </c>
      <c r="N194" s="126">
        <v>1737.12</v>
      </c>
      <c r="O194" s="126">
        <v>839.5200000000001</v>
      </c>
      <c r="P194" s="125">
        <v>0.5167173252279635</v>
      </c>
      <c r="Q194" s="17">
        <v>540.0</v>
      </c>
      <c r="R194" s="102">
        <v>0.9777777777777777</v>
      </c>
      <c r="S194" s="101">
        <v>3.2899999999999996</v>
      </c>
      <c r="T194" s="17" t="s">
        <v>127</v>
      </c>
      <c r="U194" s="105"/>
      <c r="V194" s="105"/>
      <c r="W194" s="105"/>
      <c r="X194" s="105"/>
      <c r="Y194" s="105"/>
      <c r="Z194" s="105"/>
    </row>
    <row r="195" ht="15.75" customHeight="1">
      <c r="A195" s="124" t="s">
        <v>475</v>
      </c>
      <c r="B195" s="17" t="s">
        <v>476</v>
      </c>
      <c r="C195" s="17" t="s">
        <v>47</v>
      </c>
      <c r="D195" s="17" t="s">
        <v>78</v>
      </c>
      <c r="E195" s="17" t="s">
        <v>309</v>
      </c>
      <c r="F195" s="106">
        <v>2052.1200000000026</v>
      </c>
      <c r="G195" s="106">
        <v>2052.1200000000026</v>
      </c>
      <c r="H195" s="17">
        <v>1068.0</v>
      </c>
      <c r="I195" s="17">
        <v>588.0</v>
      </c>
      <c r="J195" s="125">
        <v>0.550561797752809</v>
      </c>
      <c r="K195" s="125">
        <v>0.0</v>
      </c>
      <c r="L195" s="101">
        <v>2.99</v>
      </c>
      <c r="M195" s="101">
        <v>1.6</v>
      </c>
      <c r="N195" s="126">
        <v>3727.320000000005</v>
      </c>
      <c r="O195" s="126">
        <v>1708.8000000000002</v>
      </c>
      <c r="P195" s="125">
        <v>0.46488294314381273</v>
      </c>
      <c r="Q195" s="17">
        <v>1074.0</v>
      </c>
      <c r="R195" s="102">
        <v>0.994413407821229</v>
      </c>
      <c r="S195" s="101">
        <v>3.4900000000000047</v>
      </c>
      <c r="T195" s="17" t="s">
        <v>79</v>
      </c>
      <c r="U195" s="105"/>
      <c r="V195" s="105"/>
      <c r="W195" s="105"/>
      <c r="X195" s="105"/>
      <c r="Y195" s="105"/>
      <c r="Z195" s="105"/>
    </row>
    <row r="196" ht="15.75" customHeight="1">
      <c r="A196" s="124" t="s">
        <v>477</v>
      </c>
      <c r="B196" s="17" t="s">
        <v>478</v>
      </c>
      <c r="C196" s="17" t="s">
        <v>47</v>
      </c>
      <c r="D196" s="17" t="s">
        <v>78</v>
      </c>
      <c r="E196" s="17" t="s">
        <v>309</v>
      </c>
      <c r="F196" s="106">
        <v>1902.0500000000025</v>
      </c>
      <c r="G196" s="106">
        <v>1902.0500000000025</v>
      </c>
      <c r="H196" s="17">
        <v>1068.0</v>
      </c>
      <c r="I196" s="17">
        <v>545.0</v>
      </c>
      <c r="J196" s="125">
        <v>0.5102996254681648</v>
      </c>
      <c r="K196" s="125">
        <v>0.0</v>
      </c>
      <c r="L196" s="101">
        <v>2.99</v>
      </c>
      <c r="M196" s="101">
        <v>1.6</v>
      </c>
      <c r="N196" s="126">
        <v>3727.320000000005</v>
      </c>
      <c r="O196" s="126">
        <v>1708.8000000000002</v>
      </c>
      <c r="P196" s="125">
        <v>0.46488294314381273</v>
      </c>
      <c r="Q196" s="17">
        <v>1074.0</v>
      </c>
      <c r="R196" s="102">
        <v>0.994413407821229</v>
      </c>
      <c r="S196" s="101">
        <v>3.4900000000000047</v>
      </c>
      <c r="T196" s="17" t="s">
        <v>79</v>
      </c>
      <c r="U196" s="105"/>
      <c r="V196" s="105"/>
      <c r="W196" s="105"/>
      <c r="X196" s="105"/>
      <c r="Y196" s="105"/>
      <c r="Z196" s="105"/>
    </row>
    <row r="197" ht="15.75" customHeight="1">
      <c r="A197" s="124" t="s">
        <v>479</v>
      </c>
      <c r="B197" s="17" t="s">
        <v>480</v>
      </c>
      <c r="C197" s="17" t="s">
        <v>47</v>
      </c>
      <c r="D197" s="17" t="s">
        <v>78</v>
      </c>
      <c r="E197" s="17" t="s">
        <v>309</v>
      </c>
      <c r="F197" s="106">
        <v>1587.9500000000016</v>
      </c>
      <c r="G197" s="106">
        <v>1587.9500000000016</v>
      </c>
      <c r="H197" s="17">
        <v>1068.0</v>
      </c>
      <c r="I197" s="17">
        <v>455.0</v>
      </c>
      <c r="J197" s="125">
        <v>0.42602996254681647</v>
      </c>
      <c r="K197" s="125">
        <v>0.0</v>
      </c>
      <c r="L197" s="101">
        <v>2.99</v>
      </c>
      <c r="M197" s="101">
        <v>1.6</v>
      </c>
      <c r="N197" s="126">
        <v>3727.320000000004</v>
      </c>
      <c r="O197" s="126">
        <v>1708.8000000000002</v>
      </c>
      <c r="P197" s="125">
        <v>0.46488294314381273</v>
      </c>
      <c r="Q197" s="17">
        <v>1074.0</v>
      </c>
      <c r="R197" s="102">
        <v>0.994413407821229</v>
      </c>
      <c r="S197" s="101">
        <v>3.4900000000000038</v>
      </c>
      <c r="T197" s="17" t="s">
        <v>79</v>
      </c>
      <c r="U197" s="105"/>
      <c r="V197" s="105"/>
      <c r="W197" s="105"/>
      <c r="X197" s="105"/>
      <c r="Y197" s="105"/>
      <c r="Z197" s="105"/>
    </row>
    <row r="198" ht="15.75" customHeight="1">
      <c r="A198" s="124" t="s">
        <v>481</v>
      </c>
      <c r="B198" s="17" t="s">
        <v>482</v>
      </c>
      <c r="C198" s="17" t="s">
        <v>47</v>
      </c>
      <c r="D198" s="17" t="s">
        <v>78</v>
      </c>
      <c r="E198" s="17" t="s">
        <v>309</v>
      </c>
      <c r="F198" s="106">
        <v>20.94</v>
      </c>
      <c r="G198" s="106">
        <v>20.94</v>
      </c>
      <c r="H198" s="17">
        <v>0.0</v>
      </c>
      <c r="I198" s="17">
        <v>6.0</v>
      </c>
      <c r="J198" s="125" t="s">
        <v>322</v>
      </c>
      <c r="K198" s="125">
        <v>0.0</v>
      </c>
      <c r="L198" s="101">
        <v>3.49</v>
      </c>
      <c r="M198" s="101">
        <v>1.69</v>
      </c>
      <c r="N198" s="126">
        <v>0.0</v>
      </c>
      <c r="O198" s="126">
        <v>0.0</v>
      </c>
      <c r="P198" s="125">
        <v>0.515759312320917</v>
      </c>
      <c r="Q198" s="17">
        <v>0.0</v>
      </c>
      <c r="R198" s="102" t="s">
        <v>322</v>
      </c>
      <c r="S198" s="101">
        <v>3.49</v>
      </c>
      <c r="T198" s="17" t="s">
        <v>79</v>
      </c>
      <c r="U198" s="105"/>
      <c r="V198" s="105"/>
      <c r="W198" s="105"/>
      <c r="X198" s="105"/>
      <c r="Y198" s="105"/>
      <c r="Z198" s="105"/>
    </row>
    <row r="199" ht="15.75" customHeight="1">
      <c r="A199" s="124" t="s">
        <v>483</v>
      </c>
      <c r="B199" s="17" t="s">
        <v>484</v>
      </c>
      <c r="C199" s="17" t="s">
        <v>47</v>
      </c>
      <c r="D199" s="17" t="s">
        <v>78</v>
      </c>
      <c r="E199" s="17" t="s">
        <v>309</v>
      </c>
      <c r="F199" s="106">
        <v>6.98</v>
      </c>
      <c r="G199" s="106">
        <v>6.98</v>
      </c>
      <c r="H199" s="17">
        <v>0.0</v>
      </c>
      <c r="I199" s="17">
        <v>2.0</v>
      </c>
      <c r="J199" s="125" t="s">
        <v>322</v>
      </c>
      <c r="K199" s="125">
        <v>0.0</v>
      </c>
      <c r="L199" s="101">
        <v>3.49</v>
      </c>
      <c r="M199" s="101">
        <v>1.69</v>
      </c>
      <c r="N199" s="126">
        <v>0.0</v>
      </c>
      <c r="O199" s="126">
        <v>0.0</v>
      </c>
      <c r="P199" s="125">
        <v>0.515759312320917</v>
      </c>
      <c r="Q199" s="17">
        <v>0.0</v>
      </c>
      <c r="R199" s="102" t="s">
        <v>322</v>
      </c>
      <c r="S199" s="101">
        <v>3.49</v>
      </c>
      <c r="T199" s="17" t="s">
        <v>79</v>
      </c>
      <c r="U199" s="105"/>
      <c r="V199" s="105"/>
      <c r="W199" s="105"/>
      <c r="X199" s="105"/>
      <c r="Y199" s="105"/>
      <c r="Z199" s="105"/>
    </row>
    <row r="200" ht="15.75" customHeight="1">
      <c r="A200" s="124" t="s">
        <v>485</v>
      </c>
      <c r="B200" s="17" t="s">
        <v>486</v>
      </c>
      <c r="C200" s="17" t="s">
        <v>47</v>
      </c>
      <c r="D200" s="17" t="s">
        <v>78</v>
      </c>
      <c r="E200" s="17" t="s">
        <v>309</v>
      </c>
      <c r="F200" s="106">
        <v>726.7000000000003</v>
      </c>
      <c r="G200" s="106">
        <v>726.7000000000003</v>
      </c>
      <c r="H200" s="17">
        <v>1050.0</v>
      </c>
      <c r="I200" s="17">
        <v>430.0</v>
      </c>
      <c r="J200" s="125">
        <v>0.4095238095238095</v>
      </c>
      <c r="K200" s="125">
        <v>0.0</v>
      </c>
      <c r="L200" s="101">
        <v>1.49</v>
      </c>
      <c r="M200" s="101">
        <v>0.75</v>
      </c>
      <c r="N200" s="126">
        <v>1774.5000000000007</v>
      </c>
      <c r="O200" s="126">
        <v>787.5</v>
      </c>
      <c r="P200" s="125">
        <v>0.4966442953020134</v>
      </c>
      <c r="Q200" s="17">
        <v>1020.0</v>
      </c>
      <c r="R200" s="102">
        <v>1.0294117647058822</v>
      </c>
      <c r="S200" s="101">
        <v>1.6900000000000006</v>
      </c>
      <c r="T200" s="17" t="s">
        <v>79</v>
      </c>
      <c r="U200" s="105"/>
      <c r="V200" s="105"/>
      <c r="W200" s="105"/>
      <c r="X200" s="105"/>
      <c r="Y200" s="105"/>
      <c r="Z200" s="105"/>
    </row>
    <row r="201" ht="15.75" customHeight="1">
      <c r="A201" s="124" t="s">
        <v>487</v>
      </c>
      <c r="B201" s="17" t="s">
        <v>488</v>
      </c>
      <c r="C201" s="17" t="s">
        <v>47</v>
      </c>
      <c r="D201" s="17" t="s">
        <v>78</v>
      </c>
      <c r="E201" s="17" t="s">
        <v>309</v>
      </c>
      <c r="F201" s="106">
        <v>1083.2900000000002</v>
      </c>
      <c r="G201" s="106">
        <v>1083.2900000000002</v>
      </c>
      <c r="H201" s="17">
        <v>1050.0</v>
      </c>
      <c r="I201" s="17">
        <v>641.0</v>
      </c>
      <c r="J201" s="125">
        <v>0.6104761904761905</v>
      </c>
      <c r="K201" s="125">
        <v>0.0</v>
      </c>
      <c r="L201" s="101">
        <v>1.49</v>
      </c>
      <c r="M201" s="101">
        <v>0.75</v>
      </c>
      <c r="N201" s="126">
        <v>1774.5000000000005</v>
      </c>
      <c r="O201" s="126">
        <v>787.5</v>
      </c>
      <c r="P201" s="125">
        <v>0.4966442953020134</v>
      </c>
      <c r="Q201" s="17">
        <v>1020.0</v>
      </c>
      <c r="R201" s="102">
        <v>1.0294117647058822</v>
      </c>
      <c r="S201" s="101">
        <v>1.6900000000000004</v>
      </c>
      <c r="T201" s="17" t="s">
        <v>79</v>
      </c>
      <c r="U201" s="105"/>
      <c r="V201" s="105"/>
      <c r="W201" s="105"/>
      <c r="X201" s="105"/>
      <c r="Y201" s="105"/>
      <c r="Z201" s="105"/>
    </row>
    <row r="202" ht="15.75" customHeight="1">
      <c r="A202" s="124" t="s">
        <v>489</v>
      </c>
      <c r="B202" s="17" t="s">
        <v>490</v>
      </c>
      <c r="C202" s="17" t="s">
        <v>47</v>
      </c>
      <c r="D202" s="17" t="s">
        <v>78</v>
      </c>
      <c r="E202" s="17" t="s">
        <v>309</v>
      </c>
      <c r="F202" s="106">
        <v>632.0600000000003</v>
      </c>
      <c r="G202" s="106">
        <v>632.0600000000003</v>
      </c>
      <c r="H202" s="17">
        <v>1050.0</v>
      </c>
      <c r="I202" s="17">
        <v>374.0</v>
      </c>
      <c r="J202" s="125">
        <v>0.35619047619047617</v>
      </c>
      <c r="K202" s="125">
        <v>0.0</v>
      </c>
      <c r="L202" s="101">
        <v>1.49</v>
      </c>
      <c r="M202" s="101">
        <v>0.75</v>
      </c>
      <c r="N202" s="126">
        <v>1774.500000000001</v>
      </c>
      <c r="O202" s="126">
        <v>787.5</v>
      </c>
      <c r="P202" s="125">
        <v>0.4966442953020134</v>
      </c>
      <c r="Q202" s="17">
        <v>1020.0</v>
      </c>
      <c r="R202" s="102">
        <v>1.0294117647058822</v>
      </c>
      <c r="S202" s="101">
        <v>1.6900000000000008</v>
      </c>
      <c r="T202" s="17" t="s">
        <v>79</v>
      </c>
      <c r="U202" s="105"/>
      <c r="V202" s="105"/>
      <c r="W202" s="105"/>
      <c r="X202" s="105"/>
      <c r="Y202" s="105"/>
      <c r="Z202" s="105"/>
    </row>
    <row r="203" ht="15.75" customHeight="1">
      <c r="A203" s="124" t="s">
        <v>491</v>
      </c>
      <c r="B203" s="17" t="s">
        <v>492</v>
      </c>
      <c r="C203" s="17" t="s">
        <v>47</v>
      </c>
      <c r="D203" s="17" t="s">
        <v>78</v>
      </c>
      <c r="E203" s="17" t="s">
        <v>309</v>
      </c>
      <c r="F203" s="106">
        <v>1008.93</v>
      </c>
      <c r="G203" s="106">
        <v>1008.93</v>
      </c>
      <c r="H203" s="17">
        <v>1050.0</v>
      </c>
      <c r="I203" s="17">
        <v>597.0</v>
      </c>
      <c r="J203" s="125">
        <v>0.5685714285714286</v>
      </c>
      <c r="K203" s="125">
        <v>0.0</v>
      </c>
      <c r="L203" s="101">
        <v>1.49</v>
      </c>
      <c r="M203" s="101">
        <v>0.75</v>
      </c>
      <c r="N203" s="126">
        <v>1774.5</v>
      </c>
      <c r="O203" s="126">
        <v>787.5</v>
      </c>
      <c r="P203" s="125">
        <v>0.4966442953020134</v>
      </c>
      <c r="Q203" s="17">
        <v>1020.0</v>
      </c>
      <c r="R203" s="102">
        <v>1.0294117647058822</v>
      </c>
      <c r="S203" s="101">
        <v>1.69</v>
      </c>
      <c r="T203" s="17" t="s">
        <v>79</v>
      </c>
      <c r="U203" s="105"/>
      <c r="V203" s="105"/>
      <c r="W203" s="105"/>
      <c r="X203" s="105"/>
      <c r="Y203" s="105"/>
      <c r="Z203" s="105"/>
    </row>
    <row r="204" ht="15.75" customHeight="1">
      <c r="A204" s="124" t="s">
        <v>493</v>
      </c>
      <c r="B204" s="17" t="s">
        <v>494</v>
      </c>
      <c r="C204" s="17" t="s">
        <v>47</v>
      </c>
      <c r="D204" s="17" t="s">
        <v>78</v>
      </c>
      <c r="E204" s="17" t="s">
        <v>309</v>
      </c>
      <c r="F204" s="106">
        <v>231.52999999999992</v>
      </c>
      <c r="G204" s="106">
        <v>231.52999999999992</v>
      </c>
      <c r="H204" s="17">
        <v>246.0</v>
      </c>
      <c r="I204" s="17">
        <v>137.0</v>
      </c>
      <c r="J204" s="125">
        <v>0.556910569105691</v>
      </c>
      <c r="K204" s="125">
        <v>0.0</v>
      </c>
      <c r="L204" s="101">
        <v>1.69</v>
      </c>
      <c r="M204" s="101">
        <v>0.81</v>
      </c>
      <c r="N204" s="126">
        <v>415.73999999999984</v>
      </c>
      <c r="O204" s="126">
        <v>199.26000000000002</v>
      </c>
      <c r="P204" s="125">
        <v>0.5207100591715976</v>
      </c>
      <c r="Q204" s="17">
        <v>276.0</v>
      </c>
      <c r="R204" s="102">
        <v>0.8913043478260869</v>
      </c>
      <c r="S204" s="101">
        <v>1.6899999999999993</v>
      </c>
      <c r="T204" s="17" t="s">
        <v>79</v>
      </c>
      <c r="U204" s="105"/>
      <c r="V204" s="105"/>
      <c r="W204" s="105"/>
      <c r="X204" s="105"/>
      <c r="Y204" s="105"/>
      <c r="Z204" s="105"/>
    </row>
    <row r="205" ht="15.75" customHeight="1">
      <c r="A205" s="124" t="s">
        <v>495</v>
      </c>
      <c r="B205" s="17" t="s">
        <v>496</v>
      </c>
      <c r="C205" s="17" t="s">
        <v>47</v>
      </c>
      <c r="D205" s="17" t="s">
        <v>78</v>
      </c>
      <c r="E205" s="17" t="s">
        <v>309</v>
      </c>
      <c r="F205" s="106">
        <v>250.1199999999999</v>
      </c>
      <c r="G205" s="106">
        <v>250.1199999999999</v>
      </c>
      <c r="H205" s="17">
        <v>246.0</v>
      </c>
      <c r="I205" s="17">
        <v>148.0</v>
      </c>
      <c r="J205" s="125">
        <v>0.6016260162601627</v>
      </c>
      <c r="K205" s="125">
        <v>0.0</v>
      </c>
      <c r="L205" s="101">
        <v>1.69</v>
      </c>
      <c r="M205" s="101">
        <v>0.81</v>
      </c>
      <c r="N205" s="126">
        <v>415.73999999999984</v>
      </c>
      <c r="O205" s="126">
        <v>199.26000000000002</v>
      </c>
      <c r="P205" s="125">
        <v>0.5207100591715976</v>
      </c>
      <c r="Q205" s="17">
        <v>276.0</v>
      </c>
      <c r="R205" s="102">
        <v>0.8913043478260869</v>
      </c>
      <c r="S205" s="101">
        <v>1.6899999999999993</v>
      </c>
      <c r="T205" s="17" t="s">
        <v>79</v>
      </c>
      <c r="U205" s="105"/>
      <c r="V205" s="105"/>
      <c r="W205" s="105"/>
      <c r="X205" s="105"/>
      <c r="Y205" s="105"/>
      <c r="Z205" s="105"/>
    </row>
    <row r="206" ht="15.75" customHeight="1">
      <c r="A206" s="124" t="s">
        <v>497</v>
      </c>
      <c r="B206" s="17" t="s">
        <v>490</v>
      </c>
      <c r="C206" s="17" t="s">
        <v>47</v>
      </c>
      <c r="D206" s="17" t="s">
        <v>78</v>
      </c>
      <c r="E206" s="17" t="s">
        <v>309</v>
      </c>
      <c r="F206" s="106">
        <v>212.93999999999994</v>
      </c>
      <c r="G206" s="106">
        <v>212.93999999999994</v>
      </c>
      <c r="H206" s="17">
        <v>246.0</v>
      </c>
      <c r="I206" s="17">
        <v>126.0</v>
      </c>
      <c r="J206" s="125">
        <v>0.5121951219512195</v>
      </c>
      <c r="K206" s="125">
        <v>0.0</v>
      </c>
      <c r="L206" s="101">
        <v>1.69</v>
      </c>
      <c r="M206" s="101">
        <v>0.81</v>
      </c>
      <c r="N206" s="126">
        <v>415.7399999999999</v>
      </c>
      <c r="O206" s="126">
        <v>199.26000000000002</v>
      </c>
      <c r="P206" s="125">
        <v>0.5207100591715976</v>
      </c>
      <c r="Q206" s="17">
        <v>276.0</v>
      </c>
      <c r="R206" s="102">
        <v>0.8913043478260869</v>
      </c>
      <c r="S206" s="101">
        <v>1.6899999999999995</v>
      </c>
      <c r="T206" s="17" t="s">
        <v>79</v>
      </c>
      <c r="U206" s="105"/>
      <c r="V206" s="105"/>
      <c r="W206" s="105"/>
      <c r="X206" s="105"/>
      <c r="Y206" s="105"/>
      <c r="Z206" s="105"/>
    </row>
    <row r="207" ht="15.75" customHeight="1">
      <c r="A207" s="124" t="s">
        <v>498</v>
      </c>
      <c r="B207" s="17" t="s">
        <v>499</v>
      </c>
      <c r="C207" s="17" t="s">
        <v>47</v>
      </c>
      <c r="D207" s="17" t="s">
        <v>78</v>
      </c>
      <c r="E207" s="17" t="s">
        <v>309</v>
      </c>
      <c r="F207" s="106">
        <v>231.52999999999994</v>
      </c>
      <c r="G207" s="106">
        <v>231.52999999999994</v>
      </c>
      <c r="H207" s="17">
        <v>246.0</v>
      </c>
      <c r="I207" s="17">
        <v>137.0</v>
      </c>
      <c r="J207" s="125">
        <v>0.556910569105691</v>
      </c>
      <c r="K207" s="125">
        <v>0.0</v>
      </c>
      <c r="L207" s="101">
        <v>1.69</v>
      </c>
      <c r="M207" s="101">
        <v>0.81</v>
      </c>
      <c r="N207" s="126">
        <v>415.7399999999999</v>
      </c>
      <c r="O207" s="126">
        <v>199.26000000000002</v>
      </c>
      <c r="P207" s="125">
        <v>0.5207100591715976</v>
      </c>
      <c r="Q207" s="17">
        <v>276.0</v>
      </c>
      <c r="R207" s="102">
        <v>0.8913043478260869</v>
      </c>
      <c r="S207" s="101">
        <v>1.6899999999999995</v>
      </c>
      <c r="T207" s="17" t="s">
        <v>79</v>
      </c>
      <c r="U207" s="105"/>
      <c r="V207" s="105"/>
      <c r="W207" s="105"/>
      <c r="X207" s="105"/>
      <c r="Y207" s="105"/>
      <c r="Z207" s="105"/>
    </row>
    <row r="208" ht="15.75" customHeight="1">
      <c r="A208" s="124" t="s">
        <v>500</v>
      </c>
      <c r="B208" s="17" t="s">
        <v>501</v>
      </c>
      <c r="C208" s="17" t="s">
        <v>47</v>
      </c>
      <c r="D208" s="17" t="s">
        <v>145</v>
      </c>
      <c r="E208" s="17" t="s">
        <v>309</v>
      </c>
      <c r="F208" s="106">
        <v>3078.829999999999</v>
      </c>
      <c r="G208" s="106">
        <v>3078.829999999999</v>
      </c>
      <c r="H208" s="17">
        <v>1632.0</v>
      </c>
      <c r="I208" s="17">
        <v>617.0</v>
      </c>
      <c r="J208" s="125">
        <v>0.37806372549019607</v>
      </c>
      <c r="K208" s="125">
        <v>0.0</v>
      </c>
      <c r="L208" s="101">
        <v>4.99</v>
      </c>
      <c r="M208" s="101">
        <v>2.37</v>
      </c>
      <c r="N208" s="126">
        <v>8143.679999999998</v>
      </c>
      <c r="O208" s="126">
        <v>3867.84</v>
      </c>
      <c r="P208" s="125">
        <v>0.5250501002004008</v>
      </c>
      <c r="Q208" s="17">
        <v>1620.0</v>
      </c>
      <c r="R208" s="102">
        <v>1.0074074074074073</v>
      </c>
      <c r="S208" s="101">
        <v>4.989999999999998</v>
      </c>
      <c r="T208" s="17" t="s">
        <v>127</v>
      </c>
      <c r="U208" s="105"/>
      <c r="V208" s="105"/>
      <c r="W208" s="105"/>
      <c r="X208" s="105"/>
      <c r="Y208" s="105"/>
      <c r="Z208" s="105"/>
    </row>
    <row r="209" ht="15.75" customHeight="1">
      <c r="A209" s="124" t="s">
        <v>502</v>
      </c>
      <c r="B209" s="17" t="s">
        <v>503</v>
      </c>
      <c r="C209" s="17" t="s">
        <v>47</v>
      </c>
      <c r="D209" s="17" t="s">
        <v>73</v>
      </c>
      <c r="E209" s="17" t="s">
        <v>309</v>
      </c>
      <c r="F209" s="106">
        <v>0.0</v>
      </c>
      <c r="G209" s="106">
        <v>0.0</v>
      </c>
      <c r="H209" s="17">
        <v>0.0</v>
      </c>
      <c r="I209" s="17">
        <v>0.0</v>
      </c>
      <c r="J209" s="125" t="s">
        <v>322</v>
      </c>
      <c r="K209" s="125" t="s">
        <v>322</v>
      </c>
      <c r="L209" s="101">
        <v>6.99</v>
      </c>
      <c r="M209" s="101">
        <v>3.86</v>
      </c>
      <c r="N209" s="126" t="s">
        <v>322</v>
      </c>
      <c r="O209" s="126">
        <v>0.0</v>
      </c>
      <c r="P209" s="125">
        <v>0.4477825464949929</v>
      </c>
      <c r="Q209" s="17">
        <v>0.0</v>
      </c>
      <c r="R209" s="102" t="s">
        <v>322</v>
      </c>
      <c r="S209" s="101" t="s">
        <v>322</v>
      </c>
      <c r="T209" s="17" t="s">
        <v>75</v>
      </c>
      <c r="U209" s="105"/>
      <c r="V209" s="105"/>
      <c r="W209" s="105"/>
      <c r="X209" s="105"/>
      <c r="Y209" s="105"/>
      <c r="Z209" s="105"/>
    </row>
    <row r="210" ht="15.75" customHeight="1">
      <c r="A210" s="124" t="s">
        <v>504</v>
      </c>
      <c r="B210" s="17" t="s">
        <v>505</v>
      </c>
      <c r="C210" s="17" t="s">
        <v>47</v>
      </c>
      <c r="D210" s="17" t="s">
        <v>73</v>
      </c>
      <c r="E210" s="17" t="s">
        <v>309</v>
      </c>
      <c r="F210" s="106">
        <v>0.0</v>
      </c>
      <c r="G210" s="106">
        <v>0.0</v>
      </c>
      <c r="H210" s="17">
        <v>0.0</v>
      </c>
      <c r="I210" s="17">
        <v>0.0</v>
      </c>
      <c r="J210" s="125" t="s">
        <v>322</v>
      </c>
      <c r="K210" s="125" t="s">
        <v>322</v>
      </c>
      <c r="L210" s="101">
        <v>6.99</v>
      </c>
      <c r="M210" s="101">
        <v>3.86</v>
      </c>
      <c r="N210" s="126" t="s">
        <v>322</v>
      </c>
      <c r="O210" s="126">
        <v>0.0</v>
      </c>
      <c r="P210" s="125">
        <v>0.4477825464949929</v>
      </c>
      <c r="Q210" s="17">
        <v>0.0</v>
      </c>
      <c r="R210" s="102" t="s">
        <v>322</v>
      </c>
      <c r="S210" s="101" t="s">
        <v>322</v>
      </c>
      <c r="T210" s="17" t="s">
        <v>75</v>
      </c>
      <c r="U210" s="105"/>
      <c r="V210" s="105"/>
      <c r="W210" s="105"/>
      <c r="X210" s="105"/>
      <c r="Y210" s="105"/>
      <c r="Z210" s="105"/>
    </row>
    <row r="211" ht="15.75" customHeight="1">
      <c r="A211" s="124" t="s">
        <v>506</v>
      </c>
      <c r="B211" s="17" t="s">
        <v>507</v>
      </c>
      <c r="C211" s="17" t="s">
        <v>47</v>
      </c>
      <c r="D211" s="17" t="s">
        <v>145</v>
      </c>
      <c r="E211" s="17" t="s">
        <v>309</v>
      </c>
      <c r="F211" s="106">
        <v>35.94</v>
      </c>
      <c r="G211" s="106">
        <v>35.94</v>
      </c>
      <c r="H211" s="17">
        <v>0.0</v>
      </c>
      <c r="I211" s="17">
        <v>6.0</v>
      </c>
      <c r="J211" s="125" t="s">
        <v>322</v>
      </c>
      <c r="K211" s="125">
        <v>0.0</v>
      </c>
      <c r="L211" s="101">
        <v>5.99</v>
      </c>
      <c r="M211" s="101">
        <v>2.9</v>
      </c>
      <c r="N211" s="126">
        <v>0.0</v>
      </c>
      <c r="O211" s="126">
        <v>0.0</v>
      </c>
      <c r="P211" s="125">
        <v>0.5158597662771286</v>
      </c>
      <c r="Q211" s="17">
        <v>0.0</v>
      </c>
      <c r="R211" s="102" t="s">
        <v>322</v>
      </c>
      <c r="S211" s="101">
        <v>5.989999999999999</v>
      </c>
      <c r="T211" s="17" t="s">
        <v>127</v>
      </c>
      <c r="U211" s="105"/>
      <c r="V211" s="105"/>
      <c r="W211" s="105"/>
      <c r="X211" s="105"/>
      <c r="Y211" s="105"/>
      <c r="Z211" s="105"/>
    </row>
    <row r="212" ht="15.75" customHeight="1">
      <c r="A212" s="124" t="s">
        <v>508</v>
      </c>
      <c r="B212" s="17" t="s">
        <v>509</v>
      </c>
      <c r="C212" s="17" t="s">
        <v>51</v>
      </c>
      <c r="D212" s="17" t="s">
        <v>116</v>
      </c>
      <c r="E212" s="17" t="s">
        <v>309</v>
      </c>
      <c r="F212" s="106">
        <v>0.0</v>
      </c>
      <c r="G212" s="106">
        <v>0.0</v>
      </c>
      <c r="H212" s="17">
        <v>0.0</v>
      </c>
      <c r="I212" s="17">
        <v>0.0</v>
      </c>
      <c r="J212" s="125" t="s">
        <v>322</v>
      </c>
      <c r="K212" s="125" t="s">
        <v>322</v>
      </c>
      <c r="L212" s="101">
        <v>8.99</v>
      </c>
      <c r="M212" s="101">
        <v>4.71</v>
      </c>
      <c r="N212" s="126" t="s">
        <v>322</v>
      </c>
      <c r="O212" s="126">
        <v>0.0</v>
      </c>
      <c r="P212" s="125">
        <v>0.4760845383759733</v>
      </c>
      <c r="Q212" s="17">
        <v>0.0</v>
      </c>
      <c r="R212" s="102" t="s">
        <v>322</v>
      </c>
      <c r="S212" s="101" t="s">
        <v>322</v>
      </c>
      <c r="T212" s="17" t="s">
        <v>117</v>
      </c>
      <c r="U212" s="105"/>
      <c r="V212" s="105"/>
      <c r="W212" s="105"/>
      <c r="X212" s="105"/>
      <c r="Y212" s="105"/>
      <c r="Z212" s="105"/>
    </row>
    <row r="213" ht="15.75" customHeight="1">
      <c r="A213" s="124" t="s">
        <v>510</v>
      </c>
      <c r="B213" s="17" t="s">
        <v>511</v>
      </c>
      <c r="C213" s="17" t="s">
        <v>51</v>
      </c>
      <c r="D213" s="17" t="s">
        <v>116</v>
      </c>
      <c r="E213" s="17" t="s">
        <v>309</v>
      </c>
      <c r="F213" s="106">
        <v>62.91</v>
      </c>
      <c r="G213" s="106">
        <v>62.91</v>
      </c>
      <c r="H213" s="17">
        <v>0.0</v>
      </c>
      <c r="I213" s="17">
        <v>9.0</v>
      </c>
      <c r="J213" s="125" t="s">
        <v>322</v>
      </c>
      <c r="K213" s="125">
        <v>0.0</v>
      </c>
      <c r="L213" s="101">
        <v>6.99</v>
      </c>
      <c r="M213" s="101">
        <v>3.52</v>
      </c>
      <c r="N213" s="126">
        <v>0.0</v>
      </c>
      <c r="O213" s="126">
        <v>0.0</v>
      </c>
      <c r="P213" s="125">
        <v>0.49642346208869814</v>
      </c>
      <c r="Q213" s="17">
        <v>0.0</v>
      </c>
      <c r="R213" s="102" t="s">
        <v>322</v>
      </c>
      <c r="S213" s="101">
        <v>6.989999999999999</v>
      </c>
      <c r="T213" s="17" t="s">
        <v>512</v>
      </c>
      <c r="U213" s="105"/>
      <c r="V213" s="105"/>
      <c r="W213" s="105"/>
      <c r="X213" s="105"/>
      <c r="Y213" s="105"/>
      <c r="Z213" s="105"/>
    </row>
    <row r="214" ht="15.75" customHeight="1">
      <c r="A214" s="124" t="s">
        <v>513</v>
      </c>
      <c r="B214" s="17" t="s">
        <v>514</v>
      </c>
      <c r="C214" s="17" t="s">
        <v>51</v>
      </c>
      <c r="D214" s="17" t="s">
        <v>515</v>
      </c>
      <c r="E214" s="17" t="s">
        <v>309</v>
      </c>
      <c r="F214" s="106">
        <v>0.0</v>
      </c>
      <c r="G214" s="106">
        <v>0.0</v>
      </c>
      <c r="H214" s="17">
        <v>0.0</v>
      </c>
      <c r="I214" s="17">
        <v>0.0</v>
      </c>
      <c r="J214" s="125" t="s">
        <v>322</v>
      </c>
      <c r="K214" s="125" t="s">
        <v>322</v>
      </c>
      <c r="L214" s="101">
        <v>7.99</v>
      </c>
      <c r="M214" s="101">
        <v>3.95</v>
      </c>
      <c r="N214" s="126" t="s">
        <v>322</v>
      </c>
      <c r="O214" s="126">
        <v>0.0</v>
      </c>
      <c r="P214" s="125">
        <v>0.5056320400500626</v>
      </c>
      <c r="Q214" s="17">
        <v>0.0</v>
      </c>
      <c r="R214" s="102" t="s">
        <v>322</v>
      </c>
      <c r="S214" s="101" t="s">
        <v>322</v>
      </c>
      <c r="T214" s="17" t="s">
        <v>117</v>
      </c>
      <c r="U214" s="105"/>
      <c r="V214" s="105"/>
      <c r="W214" s="105"/>
      <c r="X214" s="105"/>
      <c r="Y214" s="105"/>
      <c r="Z214" s="105"/>
    </row>
    <row r="215" ht="15.75" customHeight="1">
      <c r="A215" s="124" t="s">
        <v>516</v>
      </c>
      <c r="B215" s="17" t="s">
        <v>517</v>
      </c>
      <c r="C215" s="17" t="s">
        <v>51</v>
      </c>
      <c r="D215" s="17" t="s">
        <v>515</v>
      </c>
      <c r="E215" s="17" t="s">
        <v>309</v>
      </c>
      <c r="F215" s="106">
        <v>15.98</v>
      </c>
      <c r="G215" s="106">
        <v>15.98</v>
      </c>
      <c r="H215" s="17">
        <v>0.0</v>
      </c>
      <c r="I215" s="17">
        <v>2.0</v>
      </c>
      <c r="J215" s="125" t="s">
        <v>322</v>
      </c>
      <c r="K215" s="125">
        <v>0.0</v>
      </c>
      <c r="L215" s="101">
        <v>7.99</v>
      </c>
      <c r="M215" s="101">
        <v>3.95</v>
      </c>
      <c r="N215" s="126">
        <v>0.0</v>
      </c>
      <c r="O215" s="126">
        <v>0.0</v>
      </c>
      <c r="P215" s="125">
        <v>0.5056320400500626</v>
      </c>
      <c r="Q215" s="17">
        <v>0.0</v>
      </c>
      <c r="R215" s="102" t="s">
        <v>322</v>
      </c>
      <c r="S215" s="101">
        <v>7.99</v>
      </c>
      <c r="T215" s="17" t="s">
        <v>117</v>
      </c>
      <c r="U215" s="105"/>
      <c r="V215" s="105"/>
      <c r="W215" s="105"/>
      <c r="X215" s="105"/>
      <c r="Y215" s="105"/>
      <c r="Z215" s="105"/>
    </row>
    <row r="216" ht="15.75" customHeight="1">
      <c r="A216" s="124" t="s">
        <v>518</v>
      </c>
      <c r="B216" s="17" t="s">
        <v>519</v>
      </c>
      <c r="C216" s="17" t="s">
        <v>49</v>
      </c>
      <c r="D216" s="17" t="s">
        <v>112</v>
      </c>
      <c r="E216" s="17" t="s">
        <v>309</v>
      </c>
      <c r="F216" s="106">
        <v>1856.280000000002</v>
      </c>
      <c r="G216" s="106">
        <v>1856.280000000002</v>
      </c>
      <c r="H216" s="17">
        <v>2652.0</v>
      </c>
      <c r="I216" s="17">
        <v>372.0</v>
      </c>
      <c r="J216" s="125">
        <v>0.14027149321266968</v>
      </c>
      <c r="K216" s="125">
        <v>0.0</v>
      </c>
      <c r="L216" s="101">
        <v>4.99</v>
      </c>
      <c r="M216" s="101">
        <v>2.4</v>
      </c>
      <c r="N216" s="126">
        <v>13233.480000000014</v>
      </c>
      <c r="O216" s="126">
        <v>6364.8</v>
      </c>
      <c r="P216" s="125">
        <v>0.5190380761523047</v>
      </c>
      <c r="Q216" s="17">
        <v>2664.0</v>
      </c>
      <c r="R216" s="102">
        <v>0.9954954954954955</v>
      </c>
      <c r="S216" s="101">
        <v>4.9900000000000055</v>
      </c>
      <c r="T216" s="17" t="s">
        <v>350</v>
      </c>
      <c r="U216" s="105"/>
      <c r="V216" s="105"/>
      <c r="W216" s="105"/>
      <c r="X216" s="105"/>
      <c r="Y216" s="105"/>
      <c r="Z216" s="105"/>
    </row>
    <row r="217" ht="15.75" customHeight="1">
      <c r="A217" s="124" t="s">
        <v>520</v>
      </c>
      <c r="B217" s="17" t="s">
        <v>521</v>
      </c>
      <c r="C217" s="17" t="s">
        <v>49</v>
      </c>
      <c r="D217" s="17" t="s">
        <v>112</v>
      </c>
      <c r="E217" s="17" t="s">
        <v>309</v>
      </c>
      <c r="F217" s="106">
        <v>1175.9300000000003</v>
      </c>
      <c r="G217" s="106">
        <v>1175.9300000000003</v>
      </c>
      <c r="H217" s="17">
        <v>1392.0</v>
      </c>
      <c r="I217" s="17">
        <v>157.0</v>
      </c>
      <c r="J217" s="125">
        <v>0.11278735632183907</v>
      </c>
      <c r="K217" s="125">
        <v>0.0</v>
      </c>
      <c r="L217" s="101">
        <v>7.49</v>
      </c>
      <c r="M217" s="101">
        <v>3.53</v>
      </c>
      <c r="N217" s="126">
        <v>10426.080000000004</v>
      </c>
      <c r="O217" s="126">
        <v>4913.759999999999</v>
      </c>
      <c r="P217" s="125">
        <v>0.5287049399198932</v>
      </c>
      <c r="Q217" s="17">
        <v>1404.0</v>
      </c>
      <c r="R217" s="102">
        <v>0.9914529914529915</v>
      </c>
      <c r="S217" s="101">
        <v>7.490000000000002</v>
      </c>
      <c r="T217" s="17" t="s">
        <v>350</v>
      </c>
      <c r="U217" s="105"/>
      <c r="V217" s="105"/>
      <c r="W217" s="105"/>
      <c r="X217" s="105"/>
      <c r="Y217" s="105"/>
      <c r="Z217" s="105"/>
    </row>
    <row r="218" ht="15.75" customHeight="1">
      <c r="A218" s="124" t="s">
        <v>522</v>
      </c>
      <c r="B218" s="17" t="s">
        <v>523</v>
      </c>
      <c r="C218" s="17" t="s">
        <v>49</v>
      </c>
      <c r="D218" s="17" t="s">
        <v>360</v>
      </c>
      <c r="E218" s="17" t="s">
        <v>309</v>
      </c>
      <c r="F218" s="106">
        <v>2380.4399999999996</v>
      </c>
      <c r="G218" s="106">
        <v>2380.4399999999996</v>
      </c>
      <c r="H218" s="17">
        <v>6960.0</v>
      </c>
      <c r="I218" s="17">
        <v>956.0</v>
      </c>
      <c r="J218" s="125">
        <v>0.13735632183908045</v>
      </c>
      <c r="K218" s="125">
        <v>0.0</v>
      </c>
      <c r="L218" s="101">
        <v>2.49</v>
      </c>
      <c r="M218" s="101">
        <v>1.17</v>
      </c>
      <c r="N218" s="126">
        <v>17330.399999999998</v>
      </c>
      <c r="O218" s="126">
        <v>8143.2</v>
      </c>
      <c r="P218" s="125">
        <v>0.5301204819277109</v>
      </c>
      <c r="Q218" s="17">
        <v>6984.0</v>
      </c>
      <c r="R218" s="102">
        <v>0.9965635738831615</v>
      </c>
      <c r="S218" s="101">
        <v>2.4899999999999998</v>
      </c>
      <c r="T218" s="17" t="s">
        <v>350</v>
      </c>
      <c r="U218" s="105"/>
      <c r="V218" s="105"/>
      <c r="W218" s="105"/>
      <c r="X218" s="105"/>
      <c r="Y218" s="105"/>
      <c r="Z218" s="105"/>
    </row>
    <row r="219" ht="15.75" customHeight="1">
      <c r="A219" s="124" t="s">
        <v>524</v>
      </c>
      <c r="B219" s="17" t="s">
        <v>525</v>
      </c>
      <c r="C219" s="17" t="s">
        <v>51</v>
      </c>
      <c r="D219" s="17" t="s">
        <v>515</v>
      </c>
      <c r="E219" s="17" t="s">
        <v>309</v>
      </c>
      <c r="F219" s="106">
        <v>1851.360000000002</v>
      </c>
      <c r="G219" s="106">
        <v>1851.360000000002</v>
      </c>
      <c r="H219" s="17">
        <v>1464.0</v>
      </c>
      <c r="I219" s="17">
        <v>464.0</v>
      </c>
      <c r="J219" s="125">
        <v>0.31693989071038253</v>
      </c>
      <c r="K219" s="125">
        <v>0.0</v>
      </c>
      <c r="L219" s="101">
        <v>3.99</v>
      </c>
      <c r="M219" s="101">
        <v>2.01</v>
      </c>
      <c r="N219" s="126">
        <v>5841.360000000006</v>
      </c>
      <c r="O219" s="126">
        <v>2942.64</v>
      </c>
      <c r="P219" s="125">
        <v>0.4962406015037595</v>
      </c>
      <c r="Q219" s="17">
        <v>1464.0</v>
      </c>
      <c r="R219" s="102">
        <v>1.0</v>
      </c>
      <c r="S219" s="101">
        <v>3.990000000000004</v>
      </c>
      <c r="T219" s="17" t="s">
        <v>512</v>
      </c>
      <c r="U219" s="105"/>
      <c r="V219" s="105"/>
      <c r="W219" s="105"/>
      <c r="X219" s="105"/>
      <c r="Y219" s="105"/>
      <c r="Z219" s="105"/>
    </row>
    <row r="220" ht="15.75" customHeight="1">
      <c r="A220" s="124" t="s">
        <v>526</v>
      </c>
      <c r="B220" s="17" t="s">
        <v>527</v>
      </c>
      <c r="C220" s="17" t="s">
        <v>51</v>
      </c>
      <c r="D220" s="17" t="s">
        <v>515</v>
      </c>
      <c r="E220" s="17" t="s">
        <v>309</v>
      </c>
      <c r="F220" s="106">
        <v>1531.0900000000015</v>
      </c>
      <c r="G220" s="106">
        <v>1531.0900000000015</v>
      </c>
      <c r="H220" s="17">
        <v>1236.0</v>
      </c>
      <c r="I220" s="17">
        <v>341.0</v>
      </c>
      <c r="J220" s="125">
        <v>0.2758899676375405</v>
      </c>
      <c r="K220" s="125">
        <v>0.0</v>
      </c>
      <c r="L220" s="101">
        <v>4.49</v>
      </c>
      <c r="M220" s="101">
        <v>2.22</v>
      </c>
      <c r="N220" s="126">
        <v>5549.640000000006</v>
      </c>
      <c r="O220" s="126">
        <v>2743.92</v>
      </c>
      <c r="P220" s="125">
        <v>0.5055679287305123</v>
      </c>
      <c r="Q220" s="17">
        <v>1248.0</v>
      </c>
      <c r="R220" s="102">
        <v>0.9903846153846154</v>
      </c>
      <c r="S220" s="101">
        <v>4.490000000000005</v>
      </c>
      <c r="T220" s="17" t="s">
        <v>512</v>
      </c>
      <c r="U220" s="105"/>
      <c r="V220" s="105"/>
      <c r="W220" s="105"/>
      <c r="X220" s="105"/>
      <c r="Y220" s="105"/>
      <c r="Z220" s="105"/>
    </row>
    <row r="221" ht="15.75" customHeight="1">
      <c r="A221" s="124" t="s">
        <v>528</v>
      </c>
      <c r="B221" s="17" t="s">
        <v>529</v>
      </c>
      <c r="C221" s="17" t="s">
        <v>51</v>
      </c>
      <c r="D221" s="17" t="s">
        <v>116</v>
      </c>
      <c r="E221" s="17" t="s">
        <v>309</v>
      </c>
      <c r="F221" s="106">
        <v>3024.9500000000007</v>
      </c>
      <c r="G221" s="106">
        <v>3024.9500000000007</v>
      </c>
      <c r="H221" s="17">
        <v>1356.0</v>
      </c>
      <c r="I221" s="17">
        <v>505.0</v>
      </c>
      <c r="J221" s="125">
        <v>0.3724188790560472</v>
      </c>
      <c r="K221" s="125">
        <v>0.0</v>
      </c>
      <c r="L221" s="101">
        <v>5.99</v>
      </c>
      <c r="M221" s="101">
        <v>2.85</v>
      </c>
      <c r="N221" s="126">
        <v>8122.440000000001</v>
      </c>
      <c r="O221" s="126">
        <v>3864.6</v>
      </c>
      <c r="P221" s="125">
        <v>0.5242070116861436</v>
      </c>
      <c r="Q221" s="17">
        <v>1320.0</v>
      </c>
      <c r="R221" s="102">
        <v>1.0272727272727273</v>
      </c>
      <c r="S221" s="101">
        <v>5.990000000000001</v>
      </c>
      <c r="T221" s="17" t="s">
        <v>512</v>
      </c>
      <c r="U221" s="105"/>
      <c r="V221" s="105"/>
      <c r="W221" s="105"/>
      <c r="X221" s="105"/>
      <c r="Y221" s="105"/>
      <c r="Z221" s="105"/>
    </row>
    <row r="222" ht="15.75" customHeight="1">
      <c r="A222" s="124" t="s">
        <v>530</v>
      </c>
      <c r="B222" s="17" t="s">
        <v>531</v>
      </c>
      <c r="C222" s="17" t="s">
        <v>51</v>
      </c>
      <c r="D222" s="17" t="s">
        <v>116</v>
      </c>
      <c r="E222" s="17" t="s">
        <v>309</v>
      </c>
      <c r="F222" s="106">
        <v>1558.0500000000009</v>
      </c>
      <c r="G222" s="106">
        <v>1558.0500000000009</v>
      </c>
      <c r="H222" s="17">
        <v>672.0</v>
      </c>
      <c r="I222" s="17">
        <v>195.0</v>
      </c>
      <c r="J222" s="125">
        <v>0.29017857142857145</v>
      </c>
      <c r="K222" s="125">
        <v>0.0</v>
      </c>
      <c r="L222" s="101">
        <v>7.99</v>
      </c>
      <c r="M222" s="101">
        <v>3.95</v>
      </c>
      <c r="N222" s="126">
        <v>5369.280000000003</v>
      </c>
      <c r="O222" s="126">
        <v>2654.4</v>
      </c>
      <c r="P222" s="125">
        <v>0.5056320400500626</v>
      </c>
      <c r="Q222" s="17">
        <v>672.0</v>
      </c>
      <c r="R222" s="102">
        <v>1.0</v>
      </c>
      <c r="S222" s="101">
        <v>7.990000000000005</v>
      </c>
      <c r="T222" s="17" t="s">
        <v>117</v>
      </c>
      <c r="U222" s="105"/>
      <c r="V222" s="105"/>
      <c r="W222" s="105"/>
      <c r="X222" s="105"/>
      <c r="Y222" s="105"/>
      <c r="Z222" s="105"/>
    </row>
    <row r="223" ht="15.75" customHeight="1">
      <c r="A223" s="124" t="s">
        <v>532</v>
      </c>
      <c r="B223" s="17" t="s">
        <v>533</v>
      </c>
      <c r="C223" s="17" t="s">
        <v>51</v>
      </c>
      <c r="D223" s="17" t="s">
        <v>534</v>
      </c>
      <c r="E223" s="17" t="s">
        <v>309</v>
      </c>
      <c r="F223" s="106">
        <v>0.0</v>
      </c>
      <c r="G223" s="106">
        <v>0.0</v>
      </c>
      <c r="H223" s="17">
        <v>0.0</v>
      </c>
      <c r="I223" s="17">
        <v>0.0</v>
      </c>
      <c r="J223" s="125" t="s">
        <v>322</v>
      </c>
      <c r="K223" s="125" t="s">
        <v>322</v>
      </c>
      <c r="L223" s="101">
        <v>6.99</v>
      </c>
      <c r="M223" s="101">
        <v>3.59</v>
      </c>
      <c r="N223" s="126" t="s">
        <v>322</v>
      </c>
      <c r="O223" s="126">
        <v>0.0</v>
      </c>
      <c r="P223" s="125">
        <v>0.486409155937053</v>
      </c>
      <c r="Q223" s="17">
        <v>0.0</v>
      </c>
      <c r="R223" s="102" t="s">
        <v>322</v>
      </c>
      <c r="S223" s="101" t="s">
        <v>322</v>
      </c>
      <c r="T223" s="17" t="s">
        <v>512</v>
      </c>
      <c r="U223" s="105"/>
      <c r="V223" s="105"/>
      <c r="W223" s="105"/>
      <c r="X223" s="105"/>
      <c r="Y223" s="105"/>
      <c r="Z223" s="105"/>
    </row>
    <row r="224" ht="15.75" customHeight="1">
      <c r="A224" s="124" t="s">
        <v>535</v>
      </c>
      <c r="B224" s="17" t="s">
        <v>536</v>
      </c>
      <c r="C224" s="17" t="s">
        <v>51</v>
      </c>
      <c r="D224" s="17" t="s">
        <v>360</v>
      </c>
      <c r="E224" s="17" t="s">
        <v>309</v>
      </c>
      <c r="F224" s="106">
        <v>2397.0000000000005</v>
      </c>
      <c r="G224" s="106">
        <v>2397.0000000000005</v>
      </c>
      <c r="H224" s="17">
        <v>852.0</v>
      </c>
      <c r="I224" s="17">
        <v>300.0</v>
      </c>
      <c r="J224" s="125">
        <v>0.352112676056338</v>
      </c>
      <c r="K224" s="125">
        <v>0.0</v>
      </c>
      <c r="L224" s="101">
        <v>7.99</v>
      </c>
      <c r="M224" s="101">
        <v>4.03</v>
      </c>
      <c r="N224" s="126">
        <v>6807.480000000001</v>
      </c>
      <c r="O224" s="126">
        <v>3433.5600000000004</v>
      </c>
      <c r="P224" s="125">
        <v>0.4956195244055069</v>
      </c>
      <c r="Q224" s="17">
        <v>864.0</v>
      </c>
      <c r="R224" s="102">
        <v>0.9861111111111112</v>
      </c>
      <c r="S224" s="101">
        <v>7.990000000000001</v>
      </c>
      <c r="T224" s="17" t="s">
        <v>117</v>
      </c>
      <c r="U224" s="105"/>
      <c r="V224" s="105"/>
      <c r="W224" s="105"/>
      <c r="X224" s="105"/>
      <c r="Y224" s="105"/>
      <c r="Z224" s="105"/>
    </row>
    <row r="225" ht="15.75" customHeight="1">
      <c r="A225" s="124" t="s">
        <v>537</v>
      </c>
      <c r="B225" s="17" t="s">
        <v>538</v>
      </c>
      <c r="C225" s="17" t="s">
        <v>51</v>
      </c>
      <c r="D225" s="17" t="s">
        <v>116</v>
      </c>
      <c r="E225" s="17" t="s">
        <v>309</v>
      </c>
      <c r="F225" s="106">
        <v>0.0</v>
      </c>
      <c r="G225" s="106">
        <v>0.0</v>
      </c>
      <c r="H225" s="17">
        <v>0.0</v>
      </c>
      <c r="I225" s="17">
        <v>0.0</v>
      </c>
      <c r="J225" s="125" t="s">
        <v>322</v>
      </c>
      <c r="K225" s="125" t="s">
        <v>322</v>
      </c>
      <c r="L225" s="101">
        <v>12.99</v>
      </c>
      <c r="M225" s="101">
        <v>6.81</v>
      </c>
      <c r="N225" s="126" t="s">
        <v>322</v>
      </c>
      <c r="O225" s="126">
        <v>0.0</v>
      </c>
      <c r="P225" s="125">
        <v>0.4757505773672056</v>
      </c>
      <c r="Q225" s="17">
        <v>0.0</v>
      </c>
      <c r="R225" s="102" t="s">
        <v>322</v>
      </c>
      <c r="S225" s="101" t="s">
        <v>322</v>
      </c>
      <c r="T225" s="17" t="s">
        <v>117</v>
      </c>
      <c r="U225" s="105"/>
      <c r="V225" s="105"/>
      <c r="W225" s="105"/>
      <c r="X225" s="105"/>
      <c r="Y225" s="105"/>
      <c r="Z225" s="105"/>
    </row>
    <row r="226" ht="15.75" customHeight="1">
      <c r="A226" s="124" t="s">
        <v>539</v>
      </c>
      <c r="B226" s="17" t="s">
        <v>540</v>
      </c>
      <c r="C226" s="17" t="s">
        <v>51</v>
      </c>
      <c r="D226" s="17" t="s">
        <v>116</v>
      </c>
      <c r="E226" s="17" t="s">
        <v>309</v>
      </c>
      <c r="F226" s="106">
        <v>0.0</v>
      </c>
      <c r="G226" s="106">
        <v>0.0</v>
      </c>
      <c r="H226" s="17">
        <v>0.0</v>
      </c>
      <c r="I226" s="17">
        <v>0.0</v>
      </c>
      <c r="J226" s="125" t="s">
        <v>322</v>
      </c>
      <c r="K226" s="125" t="s">
        <v>322</v>
      </c>
      <c r="L226" s="101">
        <v>19.99</v>
      </c>
      <c r="M226" s="101">
        <v>11.08</v>
      </c>
      <c r="N226" s="126" t="s">
        <v>322</v>
      </c>
      <c r="O226" s="126">
        <v>0.0</v>
      </c>
      <c r="P226" s="125">
        <v>0.4457228614307153</v>
      </c>
      <c r="Q226" s="17">
        <v>0.0</v>
      </c>
      <c r="R226" s="102" t="s">
        <v>322</v>
      </c>
      <c r="S226" s="101" t="s">
        <v>322</v>
      </c>
      <c r="T226" s="17" t="s">
        <v>541</v>
      </c>
      <c r="U226" s="105"/>
      <c r="V226" s="105"/>
      <c r="W226" s="105"/>
      <c r="X226" s="105"/>
      <c r="Y226" s="105"/>
      <c r="Z226" s="105"/>
    </row>
    <row r="227" ht="15.75" customHeight="1">
      <c r="A227" s="105" t="s">
        <v>542</v>
      </c>
      <c r="B227" s="17" t="s">
        <v>543</v>
      </c>
      <c r="C227" s="17" t="s">
        <v>50</v>
      </c>
      <c r="D227" s="17" t="s">
        <v>256</v>
      </c>
      <c r="E227" s="17" t="s">
        <v>309</v>
      </c>
      <c r="F227" s="106">
        <v>469.6400000000002</v>
      </c>
      <c r="G227" s="106">
        <v>469.6400000000002</v>
      </c>
      <c r="H227" s="17">
        <v>3340.0</v>
      </c>
      <c r="I227" s="17">
        <v>236.0</v>
      </c>
      <c r="J227" s="125">
        <v>0.07065868263473053</v>
      </c>
      <c r="K227" s="125">
        <v>0.0</v>
      </c>
      <c r="L227" s="101">
        <v>1.99</v>
      </c>
      <c r="M227" s="101">
        <v>0.75</v>
      </c>
      <c r="N227" s="126">
        <v>6646.600000000003</v>
      </c>
      <c r="O227" s="126">
        <v>2505.0</v>
      </c>
      <c r="P227" s="125">
        <v>0.6231155778894473</v>
      </c>
      <c r="Q227" s="17">
        <v>3372.0</v>
      </c>
      <c r="R227" s="102">
        <v>0.9905100830367735</v>
      </c>
      <c r="S227" s="101">
        <v>1.9900000000000009</v>
      </c>
      <c r="T227" s="17" t="s">
        <v>257</v>
      </c>
      <c r="U227" s="105"/>
      <c r="V227" s="105"/>
      <c r="W227" s="105"/>
      <c r="X227" s="105"/>
      <c r="Y227" s="105"/>
      <c r="Z227" s="105"/>
    </row>
    <row r="228" ht="15.75" customHeight="1">
      <c r="A228" s="105" t="s">
        <v>544</v>
      </c>
      <c r="B228" s="17" t="s">
        <v>545</v>
      </c>
      <c r="C228" s="17" t="s">
        <v>50</v>
      </c>
      <c r="D228" s="17" t="s">
        <v>256</v>
      </c>
      <c r="E228" s="17" t="s">
        <v>309</v>
      </c>
      <c r="F228" s="106">
        <v>604.9600000000003</v>
      </c>
      <c r="G228" s="106">
        <v>604.9600000000003</v>
      </c>
      <c r="H228" s="17">
        <v>4558.0</v>
      </c>
      <c r="I228" s="17">
        <v>304.0</v>
      </c>
      <c r="J228" s="125">
        <v>0.06669591926283458</v>
      </c>
      <c r="K228" s="125">
        <v>0.0</v>
      </c>
      <c r="L228" s="101">
        <v>1.99</v>
      </c>
      <c r="M228" s="101">
        <v>0.75</v>
      </c>
      <c r="N228" s="126">
        <v>9070.420000000004</v>
      </c>
      <c r="O228" s="126">
        <v>3418.5</v>
      </c>
      <c r="P228" s="125">
        <v>0.6231155778894473</v>
      </c>
      <c r="Q228" s="17">
        <v>4601.0</v>
      </c>
      <c r="R228" s="102">
        <v>0.9906542056074766</v>
      </c>
      <c r="S228" s="101">
        <v>1.9900000000000009</v>
      </c>
      <c r="T228" s="17" t="s">
        <v>257</v>
      </c>
      <c r="U228" s="105"/>
      <c r="V228" s="105"/>
      <c r="W228" s="105"/>
      <c r="X228" s="105"/>
      <c r="Y228" s="105"/>
      <c r="Z228" s="105"/>
    </row>
    <row r="229" ht="15.75" customHeight="1">
      <c r="A229" s="105" t="s">
        <v>546</v>
      </c>
      <c r="B229" s="17" t="s">
        <v>547</v>
      </c>
      <c r="C229" s="17" t="s">
        <v>50</v>
      </c>
      <c r="D229" s="17" t="s">
        <v>256</v>
      </c>
      <c r="E229" s="17" t="s">
        <v>309</v>
      </c>
      <c r="F229" s="106">
        <v>935.3000000000006</v>
      </c>
      <c r="G229" s="106">
        <v>935.3000000000006</v>
      </c>
      <c r="H229" s="17">
        <v>5046.0</v>
      </c>
      <c r="I229" s="17">
        <v>470.0</v>
      </c>
      <c r="J229" s="125">
        <v>0.09314308363059849</v>
      </c>
      <c r="K229" s="125">
        <v>0.0</v>
      </c>
      <c r="L229" s="101">
        <v>1.99</v>
      </c>
      <c r="M229" s="101">
        <v>0.75</v>
      </c>
      <c r="N229" s="126">
        <v>10041.540000000006</v>
      </c>
      <c r="O229" s="126">
        <v>3784.5</v>
      </c>
      <c r="P229" s="125">
        <v>0.6231155778894473</v>
      </c>
      <c r="Q229" s="17">
        <v>5092.0</v>
      </c>
      <c r="R229" s="102">
        <v>0.9909662215239592</v>
      </c>
      <c r="S229" s="101">
        <v>1.9900000000000013</v>
      </c>
      <c r="T229" s="17" t="s">
        <v>257</v>
      </c>
      <c r="U229" s="105"/>
      <c r="V229" s="105"/>
      <c r="W229" s="105"/>
      <c r="X229" s="105"/>
      <c r="Y229" s="105"/>
      <c r="Z229" s="105"/>
    </row>
    <row r="230" ht="15.75" customHeight="1">
      <c r="A230" s="105" t="s">
        <v>548</v>
      </c>
      <c r="B230" s="17" t="s">
        <v>549</v>
      </c>
      <c r="C230" s="17" t="s">
        <v>50</v>
      </c>
      <c r="D230" s="17" t="s">
        <v>256</v>
      </c>
      <c r="E230" s="17" t="s">
        <v>309</v>
      </c>
      <c r="F230" s="106">
        <v>443.77000000000027</v>
      </c>
      <c r="G230" s="106">
        <v>443.77000000000027</v>
      </c>
      <c r="H230" s="17">
        <v>2620.0</v>
      </c>
      <c r="I230" s="17">
        <v>223.0</v>
      </c>
      <c r="J230" s="125">
        <v>0.08511450381679389</v>
      </c>
      <c r="K230" s="125">
        <v>0.0</v>
      </c>
      <c r="L230" s="101">
        <v>1.99</v>
      </c>
      <c r="M230" s="101">
        <v>0.75</v>
      </c>
      <c r="N230" s="126">
        <v>5213.800000000003</v>
      </c>
      <c r="O230" s="126">
        <v>1965.0</v>
      </c>
      <c r="P230" s="125">
        <v>0.6231155778894473</v>
      </c>
      <c r="Q230" s="17">
        <v>2641.0</v>
      </c>
      <c r="R230" s="102">
        <v>0.9920484664899659</v>
      </c>
      <c r="S230" s="101">
        <v>1.990000000000001</v>
      </c>
      <c r="T230" s="17" t="s">
        <v>257</v>
      </c>
      <c r="U230" s="105"/>
      <c r="V230" s="105"/>
      <c r="W230" s="105"/>
      <c r="X230" s="105"/>
      <c r="Y230" s="105"/>
      <c r="Z230" s="105"/>
    </row>
    <row r="231" ht="15.75" customHeight="1">
      <c r="A231" s="105" t="s">
        <v>550</v>
      </c>
      <c r="B231" s="17" t="s">
        <v>543</v>
      </c>
      <c r="C231" s="17" t="s">
        <v>50</v>
      </c>
      <c r="D231" s="17" t="s">
        <v>256</v>
      </c>
      <c r="E231" s="17" t="s">
        <v>309</v>
      </c>
      <c r="F231" s="106">
        <v>885.5500000000008</v>
      </c>
      <c r="G231" s="106">
        <v>885.5500000000008</v>
      </c>
      <c r="H231" s="17">
        <v>4480.0</v>
      </c>
      <c r="I231" s="17">
        <v>445.0</v>
      </c>
      <c r="J231" s="125">
        <v>0.09933035714285714</v>
      </c>
      <c r="K231" s="125">
        <v>0.0</v>
      </c>
      <c r="L231" s="101">
        <v>1.99</v>
      </c>
      <c r="M231" s="101">
        <v>0.75</v>
      </c>
      <c r="N231" s="126">
        <v>8915.200000000008</v>
      </c>
      <c r="O231" s="126">
        <v>3360.0</v>
      </c>
      <c r="P231" s="125">
        <v>0.6231155778894473</v>
      </c>
      <c r="Q231" s="17">
        <v>4908.0</v>
      </c>
      <c r="R231" s="102">
        <v>0.9127954360228199</v>
      </c>
      <c r="S231" s="101">
        <v>1.9900000000000018</v>
      </c>
      <c r="T231" s="17" t="s">
        <v>257</v>
      </c>
      <c r="U231" s="105"/>
      <c r="V231" s="105"/>
      <c r="W231" s="105"/>
      <c r="X231" s="105"/>
      <c r="Y231" s="105"/>
      <c r="Z231" s="105"/>
    </row>
    <row r="232" ht="15.75" customHeight="1">
      <c r="A232" s="105" t="s">
        <v>551</v>
      </c>
      <c r="B232" s="17" t="s">
        <v>545</v>
      </c>
      <c r="C232" s="17" t="s">
        <v>50</v>
      </c>
      <c r="D232" s="17" t="s">
        <v>256</v>
      </c>
      <c r="E232" s="17" t="s">
        <v>309</v>
      </c>
      <c r="F232" s="106">
        <v>415.9100000000002</v>
      </c>
      <c r="G232" s="106">
        <v>415.9100000000002</v>
      </c>
      <c r="H232" s="17">
        <v>5982.0</v>
      </c>
      <c r="I232" s="17">
        <v>209.0</v>
      </c>
      <c r="J232" s="125">
        <v>0.03493814777666333</v>
      </c>
      <c r="K232" s="125">
        <v>0.0</v>
      </c>
      <c r="L232" s="101">
        <v>1.99</v>
      </c>
      <c r="M232" s="101">
        <v>0.75</v>
      </c>
      <c r="N232" s="126">
        <v>11904.180000000006</v>
      </c>
      <c r="O232" s="126">
        <v>4486.5</v>
      </c>
      <c r="P232" s="125">
        <v>0.6231155778894473</v>
      </c>
      <c r="Q232" s="17">
        <v>6553.0</v>
      </c>
      <c r="R232" s="102">
        <v>0.9128643369449108</v>
      </c>
      <c r="S232" s="101">
        <v>1.9900000000000009</v>
      </c>
      <c r="T232" s="17" t="s">
        <v>257</v>
      </c>
      <c r="U232" s="105"/>
      <c r="V232" s="105"/>
      <c r="W232" s="105"/>
      <c r="X232" s="105"/>
      <c r="Y232" s="105"/>
      <c r="Z232" s="105"/>
    </row>
    <row r="233" ht="15.75" customHeight="1">
      <c r="A233" s="105" t="s">
        <v>552</v>
      </c>
      <c r="B233" s="17" t="s">
        <v>547</v>
      </c>
      <c r="C233" s="17" t="s">
        <v>50</v>
      </c>
      <c r="D233" s="17" t="s">
        <v>256</v>
      </c>
      <c r="E233" s="17" t="s">
        <v>309</v>
      </c>
      <c r="F233" s="106">
        <v>746.2500000000007</v>
      </c>
      <c r="G233" s="106">
        <v>746.2500000000007</v>
      </c>
      <c r="H233" s="17">
        <v>6735.0</v>
      </c>
      <c r="I233" s="17">
        <v>375.0</v>
      </c>
      <c r="J233" s="125">
        <v>0.0556792873051225</v>
      </c>
      <c r="K233" s="125">
        <v>0.0</v>
      </c>
      <c r="L233" s="101">
        <v>1.99</v>
      </c>
      <c r="M233" s="101">
        <v>0.75</v>
      </c>
      <c r="N233" s="126">
        <v>13402.650000000012</v>
      </c>
      <c r="O233" s="126">
        <v>5051.25</v>
      </c>
      <c r="P233" s="125">
        <v>0.6231155778894473</v>
      </c>
      <c r="Q233" s="17">
        <v>7349.0</v>
      </c>
      <c r="R233" s="102">
        <v>0.9164512178527691</v>
      </c>
      <c r="S233" s="101">
        <v>1.9900000000000018</v>
      </c>
      <c r="T233" s="17" t="s">
        <v>257</v>
      </c>
      <c r="U233" s="105"/>
      <c r="V233" s="105"/>
      <c r="W233" s="105"/>
      <c r="X233" s="105"/>
      <c r="Y233" s="105"/>
      <c r="Z233" s="105"/>
    </row>
    <row r="234" ht="15.75" customHeight="1">
      <c r="A234" s="105" t="s">
        <v>553</v>
      </c>
      <c r="B234" s="17" t="s">
        <v>549</v>
      </c>
      <c r="C234" s="17" t="s">
        <v>50</v>
      </c>
      <c r="D234" s="17" t="s">
        <v>256</v>
      </c>
      <c r="E234" s="17" t="s">
        <v>309</v>
      </c>
      <c r="F234" s="106">
        <v>931.3200000000006</v>
      </c>
      <c r="G234" s="106">
        <v>931.3200000000006</v>
      </c>
      <c r="H234" s="17">
        <v>3531.0</v>
      </c>
      <c r="I234" s="17">
        <v>468.0</v>
      </c>
      <c r="J234" s="125">
        <v>0.13254035683942225</v>
      </c>
      <c r="K234" s="125">
        <v>0.0</v>
      </c>
      <c r="L234" s="101">
        <v>1.99</v>
      </c>
      <c r="M234" s="101">
        <v>0.75</v>
      </c>
      <c r="N234" s="126">
        <v>7026.690000000005</v>
      </c>
      <c r="O234" s="126">
        <v>2648.25</v>
      </c>
      <c r="P234" s="125">
        <v>0.6231155778894473</v>
      </c>
      <c r="Q234" s="17">
        <v>3812.0</v>
      </c>
      <c r="R234" s="102">
        <v>0.9262854144805877</v>
      </c>
      <c r="S234" s="101">
        <v>1.9900000000000013</v>
      </c>
      <c r="T234" s="17" t="s">
        <v>257</v>
      </c>
      <c r="U234" s="105"/>
      <c r="V234" s="105"/>
      <c r="W234" s="105"/>
      <c r="X234" s="105"/>
      <c r="Y234" s="105"/>
      <c r="Z234" s="105"/>
    </row>
    <row r="235" ht="15.75" customHeight="1">
      <c r="A235" s="105" t="s">
        <v>554</v>
      </c>
      <c r="B235" s="17" t="s">
        <v>555</v>
      </c>
      <c r="C235" s="17" t="s">
        <v>51</v>
      </c>
      <c r="D235" s="17" t="s">
        <v>116</v>
      </c>
      <c r="E235" s="17" t="s">
        <v>309</v>
      </c>
      <c r="F235" s="106">
        <v>0.0</v>
      </c>
      <c r="G235" s="106">
        <v>0.0</v>
      </c>
      <c r="H235" s="17">
        <v>0.0</v>
      </c>
      <c r="I235" s="17">
        <v>0.0</v>
      </c>
      <c r="J235" s="125" t="s">
        <v>322</v>
      </c>
      <c r="K235" s="125" t="s">
        <v>322</v>
      </c>
      <c r="L235" s="101">
        <v>4.49</v>
      </c>
      <c r="M235" s="101">
        <v>2.11</v>
      </c>
      <c r="N235" s="126" t="s">
        <v>322</v>
      </c>
      <c r="O235" s="126">
        <v>0.0</v>
      </c>
      <c r="P235" s="125">
        <v>0.5300668151447662</v>
      </c>
      <c r="Q235" s="17">
        <v>2144.0</v>
      </c>
      <c r="R235" s="102">
        <v>0.0</v>
      </c>
      <c r="S235" s="101" t="s">
        <v>322</v>
      </c>
      <c r="T235" s="17" t="s">
        <v>512</v>
      </c>
      <c r="U235" s="105"/>
      <c r="V235" s="105"/>
      <c r="W235" s="105"/>
      <c r="X235" s="105"/>
      <c r="Y235" s="105"/>
      <c r="Z235" s="105"/>
    </row>
    <row r="236" ht="15.75" customHeight="1">
      <c r="A236" s="105" t="s">
        <v>556</v>
      </c>
      <c r="B236" s="17" t="s">
        <v>557</v>
      </c>
      <c r="C236" s="17" t="s">
        <v>52</v>
      </c>
      <c r="D236" s="17" t="s">
        <v>558</v>
      </c>
      <c r="E236" s="17" t="s">
        <v>309</v>
      </c>
      <c r="F236" s="106">
        <v>0.0</v>
      </c>
      <c r="G236" s="106">
        <v>0.0</v>
      </c>
      <c r="H236" s="17">
        <v>0.0</v>
      </c>
      <c r="I236" s="17">
        <v>0.0</v>
      </c>
      <c r="J236" s="125" t="s">
        <v>322</v>
      </c>
      <c r="K236" s="125" t="s">
        <v>322</v>
      </c>
      <c r="L236" s="101">
        <v>1.69</v>
      </c>
      <c r="M236" s="101">
        <v>0.9</v>
      </c>
      <c r="N236" s="126" t="s">
        <v>322</v>
      </c>
      <c r="O236" s="126">
        <v>0.0</v>
      </c>
      <c r="P236" s="125">
        <v>0.4674556213017751</v>
      </c>
      <c r="Q236" s="17">
        <v>0.0</v>
      </c>
      <c r="R236" s="102" t="s">
        <v>322</v>
      </c>
      <c r="S236" s="101" t="s">
        <v>322</v>
      </c>
      <c r="T236" s="17" t="s">
        <v>559</v>
      </c>
      <c r="U236" s="105"/>
      <c r="V236" s="105"/>
      <c r="W236" s="105"/>
      <c r="X236" s="105"/>
      <c r="Y236" s="105"/>
      <c r="Z236" s="105"/>
    </row>
    <row r="237" ht="15.75" customHeight="1">
      <c r="A237" s="105" t="s">
        <v>560</v>
      </c>
      <c r="B237" s="17" t="s">
        <v>561</v>
      </c>
      <c r="C237" s="17" t="s">
        <v>47</v>
      </c>
      <c r="D237" s="17" t="s">
        <v>298</v>
      </c>
      <c r="E237" s="17" t="s">
        <v>309</v>
      </c>
      <c r="F237" s="106">
        <v>187.99000000000004</v>
      </c>
      <c r="G237" s="106">
        <v>187.99000000000004</v>
      </c>
      <c r="H237" s="17">
        <v>688.0</v>
      </c>
      <c r="I237" s="17">
        <v>76.0</v>
      </c>
      <c r="J237" s="125">
        <v>0.11046511627906977</v>
      </c>
      <c r="K237" s="125">
        <v>0.0</v>
      </c>
      <c r="L237" s="101">
        <v>2.29</v>
      </c>
      <c r="M237" s="101">
        <v>1.06</v>
      </c>
      <c r="N237" s="126">
        <v>1701.8042105263162</v>
      </c>
      <c r="O237" s="126">
        <v>729.2800000000001</v>
      </c>
      <c r="P237" s="125">
        <v>0.537117903930131</v>
      </c>
      <c r="Q237" s="17">
        <v>688.0</v>
      </c>
      <c r="R237" s="102">
        <v>1.0</v>
      </c>
      <c r="S237" s="101">
        <v>2.473552631578948</v>
      </c>
      <c r="T237" s="17" t="s">
        <v>127</v>
      </c>
      <c r="U237" s="105"/>
      <c r="V237" s="105"/>
      <c r="W237" s="105"/>
      <c r="X237" s="105"/>
      <c r="Y237" s="105"/>
      <c r="Z237" s="105"/>
    </row>
    <row r="238" ht="15.75" customHeight="1">
      <c r="A238" s="105" t="s">
        <v>562</v>
      </c>
      <c r="B238" s="17" t="s">
        <v>563</v>
      </c>
      <c r="C238" s="17" t="s">
        <v>47</v>
      </c>
      <c r="D238" s="17" t="s">
        <v>298</v>
      </c>
      <c r="E238" s="17" t="s">
        <v>309</v>
      </c>
      <c r="F238" s="106">
        <v>173.05000000000007</v>
      </c>
      <c r="G238" s="106">
        <v>173.05000000000007</v>
      </c>
      <c r="H238" s="17">
        <v>688.0</v>
      </c>
      <c r="I238" s="17">
        <v>70.0</v>
      </c>
      <c r="J238" s="125">
        <v>0.10174418604651163</v>
      </c>
      <c r="K238" s="125">
        <v>0.0</v>
      </c>
      <c r="L238" s="101">
        <v>2.29</v>
      </c>
      <c r="M238" s="101">
        <v>1.06</v>
      </c>
      <c r="N238" s="126">
        <v>1700.8342857142866</v>
      </c>
      <c r="O238" s="126">
        <v>729.2800000000001</v>
      </c>
      <c r="P238" s="125">
        <v>0.537117903930131</v>
      </c>
      <c r="Q238" s="17">
        <v>688.0</v>
      </c>
      <c r="R238" s="102">
        <v>1.0</v>
      </c>
      <c r="S238" s="101">
        <v>2.4721428571428583</v>
      </c>
      <c r="T238" s="17" t="s">
        <v>127</v>
      </c>
      <c r="U238" s="105"/>
      <c r="V238" s="105"/>
      <c r="W238" s="105"/>
      <c r="X238" s="105"/>
      <c r="Y238" s="105"/>
      <c r="Z238" s="105"/>
    </row>
    <row r="239" ht="15.75" customHeight="1">
      <c r="A239" s="105" t="s">
        <v>564</v>
      </c>
      <c r="B239" s="17" t="s">
        <v>565</v>
      </c>
      <c r="C239" s="17" t="s">
        <v>47</v>
      </c>
      <c r="D239" s="17" t="s">
        <v>298</v>
      </c>
      <c r="E239" s="17" t="s">
        <v>309</v>
      </c>
      <c r="F239" s="106">
        <v>190.4800000000001</v>
      </c>
      <c r="G239" s="106">
        <v>190.4800000000001</v>
      </c>
      <c r="H239" s="17">
        <v>1032.0</v>
      </c>
      <c r="I239" s="17">
        <v>77.0</v>
      </c>
      <c r="J239" s="125">
        <v>0.07461240310077519</v>
      </c>
      <c r="K239" s="125">
        <v>0.0</v>
      </c>
      <c r="L239" s="101">
        <v>2.29</v>
      </c>
      <c r="M239" s="101">
        <v>1.06</v>
      </c>
      <c r="N239" s="126">
        <v>2552.9267532467547</v>
      </c>
      <c r="O239" s="126">
        <v>1093.92</v>
      </c>
      <c r="P239" s="125">
        <v>0.537117903930131</v>
      </c>
      <c r="Q239" s="17">
        <v>688.0</v>
      </c>
      <c r="R239" s="102">
        <v>1.5</v>
      </c>
      <c r="S239" s="101">
        <v>2.473766233766235</v>
      </c>
      <c r="T239" s="17" t="s">
        <v>127</v>
      </c>
      <c r="U239" s="105"/>
      <c r="V239" s="105"/>
      <c r="W239" s="105"/>
      <c r="X239" s="105"/>
      <c r="Y239" s="105"/>
      <c r="Z239" s="105"/>
    </row>
    <row r="240" ht="15.75" customHeight="1">
      <c r="A240" s="105" t="s">
        <v>566</v>
      </c>
      <c r="B240" s="17" t="s">
        <v>567</v>
      </c>
      <c r="C240" s="17" t="s">
        <v>47</v>
      </c>
      <c r="D240" s="17" t="s">
        <v>298</v>
      </c>
      <c r="E240" s="17" t="s">
        <v>309</v>
      </c>
      <c r="F240" s="106">
        <v>1503.9700000000018</v>
      </c>
      <c r="G240" s="106">
        <v>1503.9700000000018</v>
      </c>
      <c r="H240" s="17">
        <v>2352.0</v>
      </c>
      <c r="I240" s="17">
        <v>503.0</v>
      </c>
      <c r="J240" s="125">
        <v>0.21386054421768708</v>
      </c>
      <c r="K240" s="125">
        <v>0.0</v>
      </c>
      <c r="L240" s="101">
        <v>2.99</v>
      </c>
      <c r="M240" s="101">
        <v>1.4</v>
      </c>
      <c r="N240" s="126">
        <v>7032.480000000009</v>
      </c>
      <c r="O240" s="126">
        <v>3292.7999999999997</v>
      </c>
      <c r="P240" s="125">
        <v>0.5317725752508362</v>
      </c>
      <c r="Q240" s="17">
        <v>2352.0</v>
      </c>
      <c r="R240" s="102">
        <v>1.0</v>
      </c>
      <c r="S240" s="101">
        <v>2.9900000000000038</v>
      </c>
      <c r="T240" s="17" t="s">
        <v>75</v>
      </c>
      <c r="U240" s="105"/>
      <c r="V240" s="105"/>
      <c r="W240" s="105"/>
      <c r="X240" s="105"/>
      <c r="Y240" s="105"/>
      <c r="Z240" s="105"/>
    </row>
    <row r="241" ht="15.75" customHeight="1">
      <c r="A241" s="105" t="s">
        <v>568</v>
      </c>
      <c r="B241" s="17" t="s">
        <v>569</v>
      </c>
      <c r="C241" s="17" t="s">
        <v>47</v>
      </c>
      <c r="D241" s="17" t="s">
        <v>298</v>
      </c>
      <c r="E241" s="17" t="s">
        <v>309</v>
      </c>
      <c r="F241" s="106">
        <v>364.7800000000003</v>
      </c>
      <c r="G241" s="106">
        <v>364.7800000000003</v>
      </c>
      <c r="H241" s="17">
        <v>1032.0</v>
      </c>
      <c r="I241" s="17">
        <v>147.0</v>
      </c>
      <c r="J241" s="125">
        <v>0.14244186046511628</v>
      </c>
      <c r="K241" s="125">
        <v>0.0</v>
      </c>
      <c r="L241" s="101">
        <v>2.29</v>
      </c>
      <c r="M241" s="101">
        <v>1.06</v>
      </c>
      <c r="N241" s="126">
        <v>2560.9044897959207</v>
      </c>
      <c r="O241" s="126">
        <v>1093.92</v>
      </c>
      <c r="P241" s="125">
        <v>0.537117903930131</v>
      </c>
      <c r="Q241" s="17">
        <v>1032.0</v>
      </c>
      <c r="R241" s="102">
        <v>1.0</v>
      </c>
      <c r="S241" s="101">
        <v>2.481496598639458</v>
      </c>
      <c r="T241" s="17" t="s">
        <v>127</v>
      </c>
      <c r="U241" s="105"/>
      <c r="V241" s="105"/>
      <c r="W241" s="105"/>
      <c r="X241" s="105"/>
      <c r="Y241" s="105"/>
      <c r="Z241" s="105"/>
    </row>
    <row r="242" ht="15.75" customHeight="1">
      <c r="A242" s="105" t="s">
        <v>570</v>
      </c>
      <c r="B242" s="17" t="s">
        <v>571</v>
      </c>
      <c r="C242" s="17" t="s">
        <v>47</v>
      </c>
      <c r="D242" s="17" t="s">
        <v>298</v>
      </c>
      <c r="E242" s="17" t="s">
        <v>309</v>
      </c>
      <c r="F242" s="106">
        <v>328.67000000000036</v>
      </c>
      <c r="G242" s="106">
        <v>328.67000000000036</v>
      </c>
      <c r="H242" s="17">
        <v>688.0</v>
      </c>
      <c r="I242" s="17">
        <v>133.0</v>
      </c>
      <c r="J242" s="125">
        <v>0.1933139534883721</v>
      </c>
      <c r="K242" s="125">
        <v>0.0</v>
      </c>
      <c r="L242" s="101">
        <v>2.29</v>
      </c>
      <c r="M242" s="101">
        <v>1.06</v>
      </c>
      <c r="N242" s="126">
        <v>1700.1876691729342</v>
      </c>
      <c r="O242" s="126">
        <v>729.2800000000001</v>
      </c>
      <c r="P242" s="125">
        <v>0.537117903930131</v>
      </c>
      <c r="Q242" s="17">
        <v>1032.0</v>
      </c>
      <c r="R242" s="102">
        <v>0.6666666666666666</v>
      </c>
      <c r="S242" s="101">
        <v>2.4712030075188</v>
      </c>
      <c r="T242" s="17" t="s">
        <v>127</v>
      </c>
      <c r="U242" s="105"/>
      <c r="V242" s="105"/>
      <c r="W242" s="105"/>
      <c r="X242" s="105"/>
      <c r="Y242" s="105"/>
      <c r="Z242" s="105"/>
    </row>
    <row r="243" ht="15.75" customHeight="1">
      <c r="A243" s="105" t="s">
        <v>572</v>
      </c>
      <c r="B243" s="17" t="s">
        <v>573</v>
      </c>
      <c r="C243" s="17" t="s">
        <v>47</v>
      </c>
      <c r="D243" s="17" t="s">
        <v>298</v>
      </c>
      <c r="E243" s="17" t="s">
        <v>309</v>
      </c>
      <c r="F243" s="106">
        <v>0.0</v>
      </c>
      <c r="G243" s="106">
        <v>0.0</v>
      </c>
      <c r="H243" s="17">
        <v>0.0</v>
      </c>
      <c r="I243" s="17">
        <v>0.0</v>
      </c>
      <c r="J243" s="125" t="s">
        <v>322</v>
      </c>
      <c r="K243" s="125" t="s">
        <v>322</v>
      </c>
      <c r="L243" s="101">
        <v>3.99</v>
      </c>
      <c r="M243" s="101">
        <v>1.93</v>
      </c>
      <c r="N243" s="126" t="s">
        <v>322</v>
      </c>
      <c r="O243" s="126">
        <v>0.0</v>
      </c>
      <c r="P243" s="125">
        <v>0.5162907268170427</v>
      </c>
      <c r="Q243" s="17">
        <v>0.0</v>
      </c>
      <c r="R243" s="102" t="s">
        <v>322</v>
      </c>
      <c r="S243" s="101" t="s">
        <v>322</v>
      </c>
      <c r="T243" s="17" t="s">
        <v>127</v>
      </c>
      <c r="U243" s="105"/>
      <c r="V243" s="105"/>
      <c r="W243" s="105"/>
      <c r="X243" s="105"/>
      <c r="Y243" s="105"/>
      <c r="Z243" s="105"/>
    </row>
    <row r="244" ht="15.75" customHeight="1">
      <c r="A244" s="105" t="s">
        <v>574</v>
      </c>
      <c r="B244" s="17" t="s">
        <v>575</v>
      </c>
      <c r="C244" s="17" t="s">
        <v>47</v>
      </c>
      <c r="D244" s="17" t="s">
        <v>298</v>
      </c>
      <c r="E244" s="17" t="s">
        <v>309</v>
      </c>
      <c r="F244" s="106">
        <v>0.0</v>
      </c>
      <c r="G244" s="106">
        <v>0.0</v>
      </c>
      <c r="H244" s="17">
        <v>0.0</v>
      </c>
      <c r="I244" s="17">
        <v>0.0</v>
      </c>
      <c r="J244" s="125" t="s">
        <v>322</v>
      </c>
      <c r="K244" s="125" t="s">
        <v>322</v>
      </c>
      <c r="L244" s="101">
        <v>3.99</v>
      </c>
      <c r="M244" s="101">
        <v>1.93</v>
      </c>
      <c r="N244" s="126" t="s">
        <v>322</v>
      </c>
      <c r="O244" s="126">
        <v>0.0</v>
      </c>
      <c r="P244" s="125">
        <v>0.5162907268170427</v>
      </c>
      <c r="Q244" s="17">
        <v>0.0</v>
      </c>
      <c r="R244" s="102" t="s">
        <v>322</v>
      </c>
      <c r="S244" s="101" t="s">
        <v>322</v>
      </c>
      <c r="T244" s="17" t="s">
        <v>127</v>
      </c>
      <c r="U244" s="105"/>
      <c r="V244" s="105"/>
      <c r="W244" s="105"/>
      <c r="X244" s="105"/>
      <c r="Y244" s="105"/>
      <c r="Z244" s="105"/>
    </row>
    <row r="245" ht="15.75" customHeight="1">
      <c r="A245" s="105" t="s">
        <v>576</v>
      </c>
      <c r="B245" s="17" t="s">
        <v>577</v>
      </c>
      <c r="C245" s="17" t="s">
        <v>47</v>
      </c>
      <c r="D245" s="17" t="s">
        <v>298</v>
      </c>
      <c r="E245" s="17" t="s">
        <v>309</v>
      </c>
      <c r="F245" s="106">
        <v>0.0</v>
      </c>
      <c r="G245" s="106">
        <v>0.0</v>
      </c>
      <c r="H245" s="17">
        <v>0.0</v>
      </c>
      <c r="I245" s="17">
        <v>0.0</v>
      </c>
      <c r="J245" s="125" t="s">
        <v>322</v>
      </c>
      <c r="K245" s="125" t="s">
        <v>322</v>
      </c>
      <c r="L245" s="101">
        <v>3.99</v>
      </c>
      <c r="M245" s="101">
        <v>1.93</v>
      </c>
      <c r="N245" s="126" t="s">
        <v>322</v>
      </c>
      <c r="O245" s="126">
        <v>0.0</v>
      </c>
      <c r="P245" s="125">
        <v>0.5162907268170427</v>
      </c>
      <c r="Q245" s="17">
        <v>0.0</v>
      </c>
      <c r="R245" s="102" t="s">
        <v>322</v>
      </c>
      <c r="S245" s="101" t="s">
        <v>322</v>
      </c>
      <c r="T245" s="17" t="s">
        <v>127</v>
      </c>
      <c r="U245" s="105"/>
      <c r="V245" s="105"/>
      <c r="W245" s="105"/>
      <c r="X245" s="105"/>
      <c r="Y245" s="105"/>
      <c r="Z245" s="105"/>
    </row>
    <row r="246" ht="15.75" customHeight="1">
      <c r="A246" s="105" t="s">
        <v>578</v>
      </c>
      <c r="B246" s="17" t="s">
        <v>579</v>
      </c>
      <c r="C246" s="17" t="s">
        <v>47</v>
      </c>
      <c r="D246" s="17" t="s">
        <v>298</v>
      </c>
      <c r="E246" s="17" t="s">
        <v>309</v>
      </c>
      <c r="F246" s="106">
        <v>5843.239999999997</v>
      </c>
      <c r="G246" s="106">
        <v>5843.239999999997</v>
      </c>
      <c r="H246" s="17">
        <v>2076.0</v>
      </c>
      <c r="I246" s="17">
        <v>976.0</v>
      </c>
      <c r="J246" s="125">
        <v>0.4701348747591522</v>
      </c>
      <c r="K246" s="125">
        <v>0.0</v>
      </c>
      <c r="L246" s="101">
        <v>5.49</v>
      </c>
      <c r="M246" s="101">
        <v>2.64</v>
      </c>
      <c r="N246" s="126">
        <v>12428.858852459009</v>
      </c>
      <c r="O246" s="126">
        <v>5480.64</v>
      </c>
      <c r="P246" s="125">
        <v>0.5191256830601093</v>
      </c>
      <c r="Q246" s="17">
        <v>2064.0</v>
      </c>
      <c r="R246" s="102">
        <v>1.005813953488372</v>
      </c>
      <c r="S246" s="101">
        <v>5.986926229508193</v>
      </c>
      <c r="T246" s="17" t="s">
        <v>127</v>
      </c>
      <c r="U246" s="105"/>
      <c r="V246" s="105"/>
      <c r="W246" s="105"/>
      <c r="X246" s="105"/>
      <c r="Y246" s="105"/>
      <c r="Z246" s="105"/>
    </row>
    <row r="247" ht="15.75" customHeight="1">
      <c r="A247" s="105" t="s">
        <v>580</v>
      </c>
      <c r="B247" s="17" t="s">
        <v>581</v>
      </c>
      <c r="C247" s="17" t="s">
        <v>47</v>
      </c>
      <c r="D247" s="17" t="s">
        <v>298</v>
      </c>
      <c r="E247" s="17" t="s">
        <v>309</v>
      </c>
      <c r="F247" s="106">
        <v>485.8700000000004</v>
      </c>
      <c r="G247" s="106">
        <v>485.8700000000004</v>
      </c>
      <c r="H247" s="17">
        <v>1212.0</v>
      </c>
      <c r="I247" s="17">
        <v>163.0</v>
      </c>
      <c r="J247" s="125">
        <v>0.13448844884488448</v>
      </c>
      <c r="K247" s="125">
        <v>0.0</v>
      </c>
      <c r="L247" s="101">
        <v>2.99</v>
      </c>
      <c r="M247" s="101">
        <v>1.57</v>
      </c>
      <c r="N247" s="126">
        <v>3612.726625766874</v>
      </c>
      <c r="O247" s="126">
        <v>1902.8400000000001</v>
      </c>
      <c r="P247" s="125">
        <v>0.47491638795986624</v>
      </c>
      <c r="Q247" s="17">
        <v>1212.0</v>
      </c>
      <c r="R247" s="102">
        <v>1.0</v>
      </c>
      <c r="S247" s="101">
        <v>2.980797546012272</v>
      </c>
      <c r="T247" s="17" t="s">
        <v>127</v>
      </c>
      <c r="U247" s="105"/>
      <c r="V247" s="105"/>
      <c r="W247" s="105"/>
      <c r="X247" s="105"/>
      <c r="Y247" s="105"/>
      <c r="Z247" s="105"/>
    </row>
    <row r="248" ht="15.75" customHeight="1">
      <c r="A248" s="105" t="s">
        <v>582</v>
      </c>
      <c r="B248" s="17" t="s">
        <v>583</v>
      </c>
      <c r="C248" s="17" t="s">
        <v>46</v>
      </c>
      <c r="D248" s="17" t="s">
        <v>298</v>
      </c>
      <c r="E248" s="17" t="s">
        <v>309</v>
      </c>
      <c r="F248" s="106">
        <v>0.0</v>
      </c>
      <c r="G248" s="106">
        <v>0.0</v>
      </c>
      <c r="H248" s="17">
        <v>0.0</v>
      </c>
      <c r="I248" s="17">
        <v>0.0</v>
      </c>
      <c r="J248" s="125" t="s">
        <v>322</v>
      </c>
      <c r="K248" s="125" t="s">
        <v>322</v>
      </c>
      <c r="L248" s="101">
        <v>11.99</v>
      </c>
      <c r="M248" s="101">
        <v>6.04</v>
      </c>
      <c r="N248" s="126" t="s">
        <v>322</v>
      </c>
      <c r="O248" s="126">
        <v>0.0</v>
      </c>
      <c r="P248" s="125">
        <v>0.4962468723936614</v>
      </c>
      <c r="Q248" s="17">
        <v>0.0</v>
      </c>
      <c r="R248" s="102" t="s">
        <v>322</v>
      </c>
      <c r="S248" s="101" t="s">
        <v>322</v>
      </c>
      <c r="T248" s="17" t="s">
        <v>46</v>
      </c>
      <c r="U248" s="105"/>
      <c r="V248" s="105"/>
      <c r="W248" s="105"/>
      <c r="X248" s="105"/>
      <c r="Y248" s="105"/>
      <c r="Z248" s="105"/>
    </row>
    <row r="249" ht="15.75" customHeight="1">
      <c r="A249" s="105" t="s">
        <v>584</v>
      </c>
      <c r="B249" s="17" t="s">
        <v>585</v>
      </c>
      <c r="C249" s="17" t="s">
        <v>46</v>
      </c>
      <c r="D249" s="17" t="s">
        <v>298</v>
      </c>
      <c r="E249" s="17" t="s">
        <v>309</v>
      </c>
      <c r="F249" s="106">
        <v>0.0</v>
      </c>
      <c r="G249" s="106">
        <v>0.0</v>
      </c>
      <c r="H249" s="17">
        <v>0.0</v>
      </c>
      <c r="I249" s="17">
        <v>0.0</v>
      </c>
      <c r="J249" s="125" t="s">
        <v>322</v>
      </c>
      <c r="K249" s="125" t="s">
        <v>322</v>
      </c>
      <c r="L249" s="101">
        <v>11.99</v>
      </c>
      <c r="M249" s="101">
        <v>6.04</v>
      </c>
      <c r="N249" s="126" t="s">
        <v>322</v>
      </c>
      <c r="O249" s="126">
        <v>0.0</v>
      </c>
      <c r="P249" s="125">
        <v>0.4962468723936614</v>
      </c>
      <c r="Q249" s="17">
        <v>0.0</v>
      </c>
      <c r="R249" s="102" t="s">
        <v>322</v>
      </c>
      <c r="S249" s="101" t="s">
        <v>322</v>
      </c>
      <c r="T249" s="17" t="s">
        <v>46</v>
      </c>
      <c r="U249" s="105"/>
      <c r="V249" s="105"/>
      <c r="W249" s="105"/>
      <c r="X249" s="105"/>
      <c r="Y249" s="105"/>
      <c r="Z249" s="105"/>
    </row>
    <row r="250" ht="15.75" customHeight="1">
      <c r="A250" s="105" t="s">
        <v>586</v>
      </c>
      <c r="B250" s="17" t="s">
        <v>587</v>
      </c>
      <c r="C250" s="17" t="s">
        <v>46</v>
      </c>
      <c r="D250" s="17" t="s">
        <v>298</v>
      </c>
      <c r="E250" s="17" t="s">
        <v>309</v>
      </c>
      <c r="F250" s="106">
        <v>0.0</v>
      </c>
      <c r="G250" s="106">
        <v>0.0</v>
      </c>
      <c r="H250" s="17">
        <v>0.0</v>
      </c>
      <c r="I250" s="17">
        <v>0.0</v>
      </c>
      <c r="J250" s="125" t="s">
        <v>322</v>
      </c>
      <c r="K250" s="125" t="s">
        <v>322</v>
      </c>
      <c r="L250" s="101">
        <v>11.99</v>
      </c>
      <c r="M250" s="101">
        <v>6.04</v>
      </c>
      <c r="N250" s="126" t="s">
        <v>322</v>
      </c>
      <c r="O250" s="126">
        <v>0.0</v>
      </c>
      <c r="P250" s="125">
        <v>0.4962468723936614</v>
      </c>
      <c r="Q250" s="17">
        <v>0.0</v>
      </c>
      <c r="R250" s="102" t="s">
        <v>322</v>
      </c>
      <c r="S250" s="101" t="s">
        <v>322</v>
      </c>
      <c r="T250" s="17" t="s">
        <v>46</v>
      </c>
      <c r="U250" s="105"/>
      <c r="V250" s="105"/>
      <c r="W250" s="105"/>
      <c r="X250" s="105"/>
      <c r="Y250" s="105"/>
      <c r="Z250" s="105"/>
    </row>
    <row r="251" ht="15.75" customHeight="1">
      <c r="A251" s="105" t="s">
        <v>588</v>
      </c>
      <c r="B251" s="17" t="s">
        <v>589</v>
      </c>
      <c r="C251" s="17" t="s">
        <v>47</v>
      </c>
      <c r="D251" s="17" t="s">
        <v>298</v>
      </c>
      <c r="E251" s="17" t="s">
        <v>309</v>
      </c>
      <c r="F251" s="106">
        <v>1376.1800000000003</v>
      </c>
      <c r="G251" s="106">
        <v>1376.1800000000003</v>
      </c>
      <c r="H251" s="17">
        <v>294.0</v>
      </c>
      <c r="I251" s="17">
        <v>82.0</v>
      </c>
      <c r="J251" s="125">
        <v>0.2789115646258503</v>
      </c>
      <c r="K251" s="125">
        <v>0.0</v>
      </c>
      <c r="L251" s="101">
        <v>16.99</v>
      </c>
      <c r="M251" s="101">
        <v>7.86</v>
      </c>
      <c r="N251" s="126">
        <v>4934.108780487805</v>
      </c>
      <c r="O251" s="126">
        <v>2310.84</v>
      </c>
      <c r="P251" s="125">
        <v>0.5373749264273102</v>
      </c>
      <c r="Q251" s="17">
        <v>300.0</v>
      </c>
      <c r="R251" s="102">
        <v>0.98</v>
      </c>
      <c r="S251" s="101">
        <v>16.78268292682927</v>
      </c>
      <c r="T251" s="17" t="s">
        <v>127</v>
      </c>
      <c r="U251" s="105"/>
      <c r="V251" s="105"/>
      <c r="W251" s="105"/>
      <c r="X251" s="105"/>
      <c r="Y251" s="105"/>
      <c r="Z251" s="105"/>
    </row>
    <row r="252" ht="15.75" customHeight="1">
      <c r="A252" s="105" t="s">
        <v>590</v>
      </c>
      <c r="B252" s="17" t="s">
        <v>591</v>
      </c>
      <c r="C252" s="17" t="s">
        <v>47</v>
      </c>
      <c r="D252" s="17" t="s">
        <v>298</v>
      </c>
      <c r="E252" s="17" t="s">
        <v>309</v>
      </c>
      <c r="F252" s="106">
        <v>649.3500000000004</v>
      </c>
      <c r="G252" s="106">
        <v>649.3500000000004</v>
      </c>
      <c r="H252" s="17">
        <v>1428.0</v>
      </c>
      <c r="I252" s="17">
        <v>65.0</v>
      </c>
      <c r="J252" s="125">
        <v>0.04551820728291316</v>
      </c>
      <c r="K252" s="125">
        <v>0.0</v>
      </c>
      <c r="L252" s="101">
        <v>9.99</v>
      </c>
      <c r="M252" s="101">
        <v>5.03</v>
      </c>
      <c r="N252" s="126">
        <v>14265.720000000008</v>
      </c>
      <c r="O252" s="126">
        <v>7182.84</v>
      </c>
      <c r="P252" s="125">
        <v>0.49649649649649646</v>
      </c>
      <c r="Q252" s="17">
        <v>1428.0</v>
      </c>
      <c r="R252" s="102">
        <v>1.0</v>
      </c>
      <c r="S252" s="101">
        <v>9.990000000000006</v>
      </c>
      <c r="T252" s="17" t="s">
        <v>592</v>
      </c>
      <c r="U252" s="105"/>
      <c r="V252" s="105"/>
      <c r="W252" s="105"/>
      <c r="X252" s="105"/>
      <c r="Y252" s="105"/>
      <c r="Z252" s="105"/>
    </row>
    <row r="253" ht="15.75" customHeight="1">
      <c r="A253" s="105" t="s">
        <v>593</v>
      </c>
      <c r="B253" s="17" t="s">
        <v>594</v>
      </c>
      <c r="C253" s="17" t="s">
        <v>46</v>
      </c>
      <c r="D253" s="17" t="s">
        <v>298</v>
      </c>
      <c r="E253" s="17" t="s">
        <v>309</v>
      </c>
      <c r="F253" s="106">
        <v>119.84999999999998</v>
      </c>
      <c r="G253" s="106">
        <v>119.84999999999998</v>
      </c>
      <c r="H253" s="17">
        <v>414.0</v>
      </c>
      <c r="I253" s="17">
        <v>15.0</v>
      </c>
      <c r="J253" s="125">
        <v>0.036231884057971016</v>
      </c>
      <c r="K253" s="125">
        <v>0.0</v>
      </c>
      <c r="L253" s="101">
        <v>7.99</v>
      </c>
      <c r="M253" s="101">
        <v>4.27</v>
      </c>
      <c r="N253" s="126">
        <v>3307.859999999999</v>
      </c>
      <c r="O253" s="126">
        <v>1767.7799999999997</v>
      </c>
      <c r="P253" s="125">
        <v>0.4655819774718399</v>
      </c>
      <c r="Q253" s="17">
        <v>414.0</v>
      </c>
      <c r="R253" s="102">
        <v>1.0</v>
      </c>
      <c r="S253" s="101">
        <v>7.989999999999998</v>
      </c>
      <c r="T253" s="17" t="s">
        <v>46</v>
      </c>
      <c r="U253" s="105"/>
      <c r="V253" s="105"/>
      <c r="W253" s="105"/>
      <c r="X253" s="105"/>
      <c r="Y253" s="105"/>
      <c r="Z253" s="105"/>
    </row>
    <row r="254" ht="15.75" customHeight="1">
      <c r="A254" s="105" t="s">
        <v>595</v>
      </c>
      <c r="B254" s="17" t="s">
        <v>596</v>
      </c>
      <c r="C254" s="17" t="s">
        <v>46</v>
      </c>
      <c r="D254" s="17" t="s">
        <v>298</v>
      </c>
      <c r="E254" s="17" t="s">
        <v>309</v>
      </c>
      <c r="F254" s="106">
        <v>87.89</v>
      </c>
      <c r="G254" s="106">
        <v>87.89</v>
      </c>
      <c r="H254" s="17">
        <v>414.0</v>
      </c>
      <c r="I254" s="17">
        <v>11.0</v>
      </c>
      <c r="J254" s="125">
        <v>0.026570048309178744</v>
      </c>
      <c r="K254" s="125">
        <v>0.0</v>
      </c>
      <c r="L254" s="101">
        <v>7.99</v>
      </c>
      <c r="M254" s="101">
        <v>4.27</v>
      </c>
      <c r="N254" s="126">
        <v>3307.86</v>
      </c>
      <c r="O254" s="126">
        <v>1767.7799999999997</v>
      </c>
      <c r="P254" s="125">
        <v>0.4655819774718399</v>
      </c>
      <c r="Q254" s="17">
        <v>414.0</v>
      </c>
      <c r="R254" s="102">
        <v>1.0</v>
      </c>
      <c r="S254" s="101">
        <v>7.99</v>
      </c>
      <c r="T254" s="17" t="s">
        <v>46</v>
      </c>
      <c r="U254" s="105"/>
      <c r="V254" s="105"/>
      <c r="W254" s="105"/>
      <c r="X254" s="105"/>
      <c r="Y254" s="105"/>
      <c r="Z254" s="105"/>
    </row>
    <row r="255" ht="15.75" customHeight="1">
      <c r="A255" s="105" t="s">
        <v>597</v>
      </c>
      <c r="B255" s="17" t="s">
        <v>598</v>
      </c>
      <c r="C255" s="17" t="s">
        <v>47</v>
      </c>
      <c r="D255" s="17" t="s">
        <v>298</v>
      </c>
      <c r="E255" s="17" t="s">
        <v>309</v>
      </c>
      <c r="F255" s="106">
        <v>0.0</v>
      </c>
      <c r="G255" s="106">
        <v>0.0</v>
      </c>
      <c r="H255" s="17">
        <v>0.0</v>
      </c>
      <c r="I255" s="17">
        <v>0.0</v>
      </c>
      <c r="J255" s="125" t="s">
        <v>322</v>
      </c>
      <c r="K255" s="125" t="s">
        <v>322</v>
      </c>
      <c r="L255" s="101">
        <v>3.49</v>
      </c>
      <c r="M255" s="101">
        <v>1.86</v>
      </c>
      <c r="N255" s="126" t="s">
        <v>322</v>
      </c>
      <c r="O255" s="126">
        <v>0.0</v>
      </c>
      <c r="P255" s="125">
        <v>0.4670487106017192</v>
      </c>
      <c r="Q255" s="17">
        <v>0.0</v>
      </c>
      <c r="R255" s="102" t="s">
        <v>322</v>
      </c>
      <c r="S255" s="101" t="s">
        <v>322</v>
      </c>
      <c r="T255" s="17" t="s">
        <v>75</v>
      </c>
      <c r="U255" s="105"/>
      <c r="V255" s="105"/>
      <c r="W255" s="105"/>
      <c r="X255" s="105"/>
      <c r="Y255" s="105"/>
      <c r="Z255" s="105"/>
    </row>
    <row r="256" ht="15.75" customHeight="1">
      <c r="A256" s="105" t="s">
        <v>599</v>
      </c>
      <c r="B256" s="17" t="s">
        <v>600</v>
      </c>
      <c r="C256" s="17" t="s">
        <v>49</v>
      </c>
      <c r="D256" s="17" t="s">
        <v>298</v>
      </c>
      <c r="E256" s="17" t="s">
        <v>309</v>
      </c>
      <c r="F256" s="106">
        <v>0.0</v>
      </c>
      <c r="G256" s="106">
        <v>0.0</v>
      </c>
      <c r="H256" s="17">
        <v>0.0</v>
      </c>
      <c r="I256" s="17">
        <v>0.0</v>
      </c>
      <c r="J256" s="125" t="s">
        <v>322</v>
      </c>
      <c r="K256" s="125" t="s">
        <v>322</v>
      </c>
      <c r="L256" s="101">
        <v>4.99</v>
      </c>
      <c r="M256" s="101">
        <v>2.61</v>
      </c>
      <c r="N256" s="126" t="s">
        <v>322</v>
      </c>
      <c r="O256" s="126">
        <v>0.0</v>
      </c>
      <c r="P256" s="125">
        <v>0.4769539078156313</v>
      </c>
      <c r="Q256" s="17">
        <v>0.0</v>
      </c>
      <c r="R256" s="102" t="s">
        <v>322</v>
      </c>
      <c r="S256" s="101" t="s">
        <v>322</v>
      </c>
      <c r="T256" s="17" t="s">
        <v>344</v>
      </c>
      <c r="U256" s="105"/>
      <c r="V256" s="105"/>
      <c r="W256" s="105"/>
      <c r="X256" s="105"/>
      <c r="Y256" s="105"/>
      <c r="Z256" s="105"/>
    </row>
    <row r="257" ht="15.75" customHeight="1">
      <c r="A257" s="105" t="s">
        <v>601</v>
      </c>
      <c r="B257" s="17" t="s">
        <v>602</v>
      </c>
      <c r="C257" s="17" t="s">
        <v>49</v>
      </c>
      <c r="D257" s="17" t="s">
        <v>298</v>
      </c>
      <c r="E257" s="17" t="s">
        <v>309</v>
      </c>
      <c r="F257" s="106">
        <v>0.0</v>
      </c>
      <c r="G257" s="106">
        <v>0.0</v>
      </c>
      <c r="H257" s="17">
        <v>0.0</v>
      </c>
      <c r="I257" s="17">
        <v>0.0</v>
      </c>
      <c r="J257" s="125" t="s">
        <v>322</v>
      </c>
      <c r="K257" s="125" t="s">
        <v>322</v>
      </c>
      <c r="L257" s="101">
        <v>4.99</v>
      </c>
      <c r="M257" s="101">
        <v>2.61</v>
      </c>
      <c r="N257" s="126" t="s">
        <v>322</v>
      </c>
      <c r="O257" s="126">
        <v>0.0</v>
      </c>
      <c r="P257" s="125">
        <v>0.4769539078156313</v>
      </c>
      <c r="Q257" s="17">
        <v>0.0</v>
      </c>
      <c r="R257" s="102" t="s">
        <v>322</v>
      </c>
      <c r="S257" s="101" t="s">
        <v>322</v>
      </c>
      <c r="T257" s="17" t="s">
        <v>344</v>
      </c>
      <c r="U257" s="105"/>
      <c r="V257" s="105"/>
      <c r="W257" s="105"/>
      <c r="X257" s="105"/>
      <c r="Y257" s="105"/>
      <c r="Z257" s="105"/>
    </row>
    <row r="258" ht="15.75" customHeight="1">
      <c r="A258" s="105" t="s">
        <v>603</v>
      </c>
      <c r="B258" s="17" t="s">
        <v>604</v>
      </c>
      <c r="C258" s="17" t="s">
        <v>47</v>
      </c>
      <c r="D258" s="17" t="s">
        <v>298</v>
      </c>
      <c r="E258" s="17" t="s">
        <v>309</v>
      </c>
      <c r="F258" s="106">
        <v>0.0</v>
      </c>
      <c r="G258" s="106">
        <v>0.0</v>
      </c>
      <c r="H258" s="17">
        <v>0.0</v>
      </c>
      <c r="I258" s="17">
        <v>0.0</v>
      </c>
      <c r="J258" s="125" t="s">
        <v>322</v>
      </c>
      <c r="K258" s="125" t="s">
        <v>322</v>
      </c>
      <c r="L258" s="101">
        <v>4.99</v>
      </c>
      <c r="M258" s="101">
        <v>2.76</v>
      </c>
      <c r="N258" s="126" t="s">
        <v>322</v>
      </c>
      <c r="O258" s="126">
        <v>0.0</v>
      </c>
      <c r="P258" s="125">
        <v>0.44689378757515036</v>
      </c>
      <c r="Q258" s="17">
        <v>0.0</v>
      </c>
      <c r="R258" s="102" t="s">
        <v>322</v>
      </c>
      <c r="S258" s="101" t="s">
        <v>322</v>
      </c>
      <c r="T258" s="17" t="s">
        <v>605</v>
      </c>
      <c r="U258" s="105"/>
      <c r="V258" s="105"/>
      <c r="W258" s="105"/>
      <c r="X258" s="105"/>
      <c r="Y258" s="105"/>
      <c r="Z258" s="105"/>
    </row>
    <row r="259" ht="15.75" customHeight="1">
      <c r="A259" s="105" t="s">
        <v>606</v>
      </c>
      <c r="B259" s="17" t="s">
        <v>607</v>
      </c>
      <c r="C259" s="17" t="s">
        <v>47</v>
      </c>
      <c r="D259" s="17" t="s">
        <v>298</v>
      </c>
      <c r="E259" s="17" t="s">
        <v>309</v>
      </c>
      <c r="F259" s="106">
        <v>575.6599999999999</v>
      </c>
      <c r="G259" s="106">
        <v>575.6599999999999</v>
      </c>
      <c r="H259" s="17">
        <v>1308.0</v>
      </c>
      <c r="I259" s="17">
        <v>214.0</v>
      </c>
      <c r="J259" s="125">
        <v>0.1636085626911315</v>
      </c>
      <c r="K259" s="125">
        <v>0.0</v>
      </c>
      <c r="L259" s="101">
        <v>2.49</v>
      </c>
      <c r="M259" s="101">
        <v>1.25</v>
      </c>
      <c r="N259" s="126">
        <v>3518.5199999999995</v>
      </c>
      <c r="O259" s="126">
        <v>1635.0</v>
      </c>
      <c r="P259" s="125">
        <v>0.497991967871486</v>
      </c>
      <c r="Q259" s="17">
        <v>1320.0</v>
      </c>
      <c r="R259" s="102">
        <v>0.990909090909091</v>
      </c>
      <c r="S259" s="101">
        <v>2.6899999999999995</v>
      </c>
      <c r="T259" s="17" t="s">
        <v>75</v>
      </c>
      <c r="U259" s="105"/>
      <c r="V259" s="105"/>
      <c r="W259" s="105"/>
      <c r="X259" s="105"/>
      <c r="Y259" s="105"/>
      <c r="Z259" s="105"/>
    </row>
    <row r="260" ht="15.75" customHeight="1">
      <c r="A260" s="105" t="s">
        <v>608</v>
      </c>
      <c r="B260" s="17" t="s">
        <v>609</v>
      </c>
      <c r="C260" s="17" t="s">
        <v>47</v>
      </c>
      <c r="D260" s="17" t="s">
        <v>298</v>
      </c>
      <c r="E260" s="17" t="s">
        <v>309</v>
      </c>
      <c r="F260" s="106">
        <v>0.0</v>
      </c>
      <c r="G260" s="106">
        <v>0.0</v>
      </c>
      <c r="H260" s="17">
        <v>0.0</v>
      </c>
      <c r="I260" s="17">
        <v>0.0</v>
      </c>
      <c r="J260" s="125" t="s">
        <v>322</v>
      </c>
      <c r="K260" s="125" t="s">
        <v>322</v>
      </c>
      <c r="L260" s="101">
        <v>12.99</v>
      </c>
      <c r="M260" s="101">
        <v>7.41</v>
      </c>
      <c r="N260" s="126" t="s">
        <v>322</v>
      </c>
      <c r="O260" s="126">
        <v>0.0</v>
      </c>
      <c r="P260" s="125">
        <v>0.4295612009237875</v>
      </c>
      <c r="Q260" s="17">
        <v>0.0</v>
      </c>
      <c r="R260" s="102" t="s">
        <v>322</v>
      </c>
      <c r="S260" s="101" t="s">
        <v>322</v>
      </c>
      <c r="T260" s="17" t="s">
        <v>592</v>
      </c>
      <c r="U260" s="105"/>
      <c r="V260" s="105"/>
      <c r="W260" s="105"/>
      <c r="X260" s="105"/>
      <c r="Y260" s="105"/>
      <c r="Z260" s="105"/>
    </row>
    <row r="261" ht="15.75" customHeight="1">
      <c r="A261" s="105" t="s">
        <v>610</v>
      </c>
      <c r="B261" s="17" t="s">
        <v>611</v>
      </c>
      <c r="C261" s="17" t="s">
        <v>47</v>
      </c>
      <c r="D261" s="17" t="s">
        <v>298</v>
      </c>
      <c r="E261" s="17" t="s">
        <v>309</v>
      </c>
      <c r="F261" s="106">
        <v>934.8300000000006</v>
      </c>
      <c r="G261" s="106">
        <v>934.8300000000006</v>
      </c>
      <c r="H261" s="17">
        <v>436.0</v>
      </c>
      <c r="I261" s="17">
        <v>117.0</v>
      </c>
      <c r="J261" s="125">
        <v>0.268348623853211</v>
      </c>
      <c r="K261" s="125">
        <v>0.0</v>
      </c>
      <c r="L261" s="101">
        <v>7.99</v>
      </c>
      <c r="M261" s="101">
        <v>4.43</v>
      </c>
      <c r="N261" s="126">
        <v>3483.6400000000026</v>
      </c>
      <c r="O261" s="126">
        <v>1931.4799999999998</v>
      </c>
      <c r="P261" s="125">
        <v>0.44555694618272845</v>
      </c>
      <c r="Q261" s="17">
        <v>436.0</v>
      </c>
      <c r="R261" s="102">
        <v>1.0</v>
      </c>
      <c r="S261" s="101">
        <v>7.9900000000000055</v>
      </c>
      <c r="T261" s="17" t="s">
        <v>127</v>
      </c>
      <c r="U261" s="105"/>
      <c r="V261" s="105"/>
      <c r="W261" s="105"/>
      <c r="X261" s="105"/>
      <c r="Y261" s="105"/>
      <c r="Z261" s="105"/>
    </row>
    <row r="262" ht="15.75" customHeight="1">
      <c r="A262" s="105" t="s">
        <v>612</v>
      </c>
      <c r="B262" s="17" t="s">
        <v>613</v>
      </c>
      <c r="C262" s="17" t="s">
        <v>47</v>
      </c>
      <c r="D262" s="17" t="s">
        <v>298</v>
      </c>
      <c r="E262" s="17" t="s">
        <v>309</v>
      </c>
      <c r="F262" s="106">
        <v>0.0</v>
      </c>
      <c r="G262" s="106">
        <v>0.0</v>
      </c>
      <c r="H262" s="17">
        <v>0.0</v>
      </c>
      <c r="I262" s="17">
        <v>0.0</v>
      </c>
      <c r="J262" s="125" t="s">
        <v>322</v>
      </c>
      <c r="K262" s="125" t="s">
        <v>322</v>
      </c>
      <c r="L262" s="101">
        <v>12.99</v>
      </c>
      <c r="M262" s="101">
        <v>6.8</v>
      </c>
      <c r="N262" s="126" t="s">
        <v>322</v>
      </c>
      <c r="O262" s="126">
        <v>0.0</v>
      </c>
      <c r="P262" s="125">
        <v>0.4765204003079292</v>
      </c>
      <c r="Q262" s="17">
        <v>0.0</v>
      </c>
      <c r="R262" s="102" t="s">
        <v>322</v>
      </c>
      <c r="S262" s="101" t="s">
        <v>322</v>
      </c>
      <c r="T262" s="17" t="s">
        <v>310</v>
      </c>
      <c r="U262" s="105"/>
      <c r="V262" s="105"/>
      <c r="W262" s="105"/>
      <c r="X262" s="105"/>
      <c r="Y262" s="105"/>
      <c r="Z262" s="105"/>
    </row>
    <row r="263" ht="15.75" customHeight="1">
      <c r="A263" s="105" t="s">
        <v>614</v>
      </c>
      <c r="B263" s="17" t="s">
        <v>615</v>
      </c>
      <c r="C263" s="17" t="s">
        <v>47</v>
      </c>
      <c r="D263" s="17" t="s">
        <v>298</v>
      </c>
      <c r="E263" s="17" t="s">
        <v>309</v>
      </c>
      <c r="F263" s="106">
        <v>0.0</v>
      </c>
      <c r="G263" s="106">
        <v>0.0</v>
      </c>
      <c r="H263" s="17">
        <v>0.0</v>
      </c>
      <c r="I263" s="17">
        <v>0.0</v>
      </c>
      <c r="J263" s="125" t="s">
        <v>322</v>
      </c>
      <c r="K263" s="125" t="s">
        <v>322</v>
      </c>
      <c r="L263" s="101">
        <v>12.99</v>
      </c>
      <c r="M263" s="101">
        <v>6.8</v>
      </c>
      <c r="N263" s="126" t="s">
        <v>322</v>
      </c>
      <c r="O263" s="126">
        <v>0.0</v>
      </c>
      <c r="P263" s="125">
        <v>0.4765204003079292</v>
      </c>
      <c r="Q263" s="17">
        <v>0.0</v>
      </c>
      <c r="R263" s="102" t="s">
        <v>322</v>
      </c>
      <c r="S263" s="101" t="s">
        <v>322</v>
      </c>
      <c r="T263" s="17" t="s">
        <v>310</v>
      </c>
      <c r="U263" s="105"/>
      <c r="V263" s="105"/>
      <c r="W263" s="105"/>
      <c r="X263" s="105"/>
      <c r="Y263" s="105"/>
      <c r="Z263" s="105"/>
    </row>
    <row r="264" ht="15.75" customHeight="1">
      <c r="A264" s="105" t="s">
        <v>616</v>
      </c>
      <c r="B264" s="17" t="s">
        <v>617</v>
      </c>
      <c r="C264" s="17" t="s">
        <v>47</v>
      </c>
      <c r="D264" s="17" t="s">
        <v>298</v>
      </c>
      <c r="E264" s="17" t="s">
        <v>309</v>
      </c>
      <c r="F264" s="106">
        <v>1226.460000000001</v>
      </c>
      <c r="G264" s="106">
        <v>1226.460000000001</v>
      </c>
      <c r="H264" s="17">
        <v>436.0</v>
      </c>
      <c r="I264" s="17">
        <v>154.0</v>
      </c>
      <c r="J264" s="125">
        <v>0.3532110091743119</v>
      </c>
      <c r="K264" s="125">
        <v>0.0</v>
      </c>
      <c r="L264" s="101">
        <v>7.99</v>
      </c>
      <c r="M264" s="101">
        <v>4.43</v>
      </c>
      <c r="N264" s="126">
        <v>3472.3153246753272</v>
      </c>
      <c r="O264" s="126">
        <v>1931.4799999999998</v>
      </c>
      <c r="P264" s="125">
        <v>0.44555694618272845</v>
      </c>
      <c r="Q264" s="17">
        <v>436.0</v>
      </c>
      <c r="R264" s="102">
        <v>1.0</v>
      </c>
      <c r="S264" s="101">
        <v>7.96402597402598</v>
      </c>
      <c r="T264" s="17" t="s">
        <v>127</v>
      </c>
      <c r="U264" s="105"/>
      <c r="V264" s="105"/>
      <c r="W264" s="105"/>
      <c r="X264" s="105"/>
      <c r="Y264" s="105"/>
      <c r="Z264" s="105"/>
    </row>
    <row r="265" ht="15.75" customHeight="1">
      <c r="A265" s="105" t="s">
        <v>618</v>
      </c>
      <c r="B265" s="17" t="s">
        <v>619</v>
      </c>
      <c r="C265" s="17" t="s">
        <v>47</v>
      </c>
      <c r="D265" s="17" t="s">
        <v>298</v>
      </c>
      <c r="E265" s="17" t="s">
        <v>309</v>
      </c>
      <c r="F265" s="106">
        <v>1454.1800000000012</v>
      </c>
      <c r="G265" s="106">
        <v>1454.1800000000012</v>
      </c>
      <c r="H265" s="17">
        <v>436.0</v>
      </c>
      <c r="I265" s="17">
        <v>182.0</v>
      </c>
      <c r="J265" s="125">
        <v>0.41743119266055045</v>
      </c>
      <c r="K265" s="125">
        <v>0.0</v>
      </c>
      <c r="L265" s="101">
        <v>7.99</v>
      </c>
      <c r="M265" s="101">
        <v>4.43</v>
      </c>
      <c r="N265" s="126">
        <v>3483.6400000000026</v>
      </c>
      <c r="O265" s="126">
        <v>1931.4799999999998</v>
      </c>
      <c r="P265" s="125">
        <v>0.44555694618272845</v>
      </c>
      <c r="Q265" s="17">
        <v>436.0</v>
      </c>
      <c r="R265" s="102">
        <v>1.0</v>
      </c>
      <c r="S265" s="101">
        <v>7.990000000000006</v>
      </c>
      <c r="T265" s="17" t="s">
        <v>127</v>
      </c>
      <c r="U265" s="105"/>
      <c r="V265" s="105"/>
      <c r="W265" s="105"/>
      <c r="X265" s="105"/>
      <c r="Y265" s="105"/>
      <c r="Z265" s="105"/>
    </row>
    <row r="266" ht="15.75" customHeight="1">
      <c r="A266" s="105" t="s">
        <v>620</v>
      </c>
      <c r="B266" s="17" t="s">
        <v>621</v>
      </c>
      <c r="C266" s="17" t="s">
        <v>47</v>
      </c>
      <c r="D266" s="17" t="s">
        <v>298</v>
      </c>
      <c r="E266" s="17" t="s">
        <v>309</v>
      </c>
      <c r="F266" s="106">
        <v>0.0</v>
      </c>
      <c r="G266" s="106">
        <v>0.0</v>
      </c>
      <c r="H266" s="17">
        <v>0.0</v>
      </c>
      <c r="I266" s="17">
        <v>0.0</v>
      </c>
      <c r="J266" s="125" t="s">
        <v>322</v>
      </c>
      <c r="K266" s="125" t="s">
        <v>322</v>
      </c>
      <c r="L266" s="101">
        <v>4.99</v>
      </c>
      <c r="M266" s="101">
        <v>2.76</v>
      </c>
      <c r="N266" s="126" t="s">
        <v>322</v>
      </c>
      <c r="O266" s="126">
        <v>0.0</v>
      </c>
      <c r="P266" s="125">
        <v>0.44689378757515036</v>
      </c>
      <c r="Q266" s="17">
        <v>0.0</v>
      </c>
      <c r="R266" s="102" t="s">
        <v>322</v>
      </c>
      <c r="S266" s="101" t="s">
        <v>322</v>
      </c>
      <c r="T266" s="17" t="s">
        <v>605</v>
      </c>
      <c r="U266" s="105"/>
      <c r="V266" s="105"/>
      <c r="W266" s="105"/>
      <c r="X266" s="105"/>
      <c r="Y266" s="105"/>
      <c r="Z266" s="105"/>
    </row>
    <row r="267" ht="15.75" customHeight="1">
      <c r="A267" s="105" t="s">
        <v>622</v>
      </c>
      <c r="B267" s="17" t="s">
        <v>623</v>
      </c>
      <c r="C267" s="17" t="s">
        <v>47</v>
      </c>
      <c r="D267" s="17" t="s">
        <v>298</v>
      </c>
      <c r="E267" s="17" t="s">
        <v>309</v>
      </c>
      <c r="F267" s="106">
        <v>0.0</v>
      </c>
      <c r="G267" s="106">
        <v>0.0</v>
      </c>
      <c r="H267" s="17">
        <v>0.0</v>
      </c>
      <c r="I267" s="17">
        <v>0.0</v>
      </c>
      <c r="J267" s="125" t="s">
        <v>322</v>
      </c>
      <c r="K267" s="125" t="s">
        <v>322</v>
      </c>
      <c r="L267" s="101">
        <v>12.99</v>
      </c>
      <c r="M267" s="101">
        <v>6.8</v>
      </c>
      <c r="N267" s="126" t="s">
        <v>322</v>
      </c>
      <c r="O267" s="126">
        <v>0.0</v>
      </c>
      <c r="P267" s="125">
        <v>0.4765204003079292</v>
      </c>
      <c r="Q267" s="17">
        <v>0.0</v>
      </c>
      <c r="R267" s="102" t="s">
        <v>322</v>
      </c>
      <c r="S267" s="101" t="s">
        <v>322</v>
      </c>
      <c r="T267" s="17" t="s">
        <v>310</v>
      </c>
      <c r="U267" s="105"/>
      <c r="V267" s="105"/>
      <c r="W267" s="105"/>
      <c r="X267" s="105"/>
      <c r="Y267" s="105"/>
      <c r="Z267" s="105"/>
    </row>
    <row r="268" ht="15.75" customHeight="1">
      <c r="A268" s="105" t="s">
        <v>624</v>
      </c>
      <c r="B268" s="17" t="s">
        <v>625</v>
      </c>
      <c r="C268" s="17" t="s">
        <v>47</v>
      </c>
      <c r="D268" s="17" t="s">
        <v>298</v>
      </c>
      <c r="E268" s="17" t="s">
        <v>309</v>
      </c>
      <c r="F268" s="106">
        <v>0.0</v>
      </c>
      <c r="G268" s="106">
        <v>0.0</v>
      </c>
      <c r="H268" s="17">
        <v>0.0</v>
      </c>
      <c r="I268" s="17">
        <v>0.0</v>
      </c>
      <c r="J268" s="125" t="s">
        <v>322</v>
      </c>
      <c r="K268" s="125" t="s">
        <v>322</v>
      </c>
      <c r="L268" s="101">
        <v>12.99</v>
      </c>
      <c r="M268" s="101">
        <v>7.41</v>
      </c>
      <c r="N268" s="126" t="s">
        <v>322</v>
      </c>
      <c r="O268" s="126">
        <v>0.0</v>
      </c>
      <c r="P268" s="125">
        <v>0.4295612009237875</v>
      </c>
      <c r="Q268" s="17">
        <v>0.0</v>
      </c>
      <c r="R268" s="102" t="s">
        <v>322</v>
      </c>
      <c r="S268" s="101" t="s">
        <v>322</v>
      </c>
      <c r="T268" s="17" t="s">
        <v>592</v>
      </c>
      <c r="U268" s="105"/>
      <c r="V268" s="105"/>
      <c r="W268" s="105"/>
      <c r="X268" s="105"/>
      <c r="Y268" s="105"/>
      <c r="Z268" s="105"/>
    </row>
    <row r="269" ht="15.75" customHeight="1">
      <c r="A269" s="105" t="s">
        <v>626</v>
      </c>
      <c r="B269" s="17" t="s">
        <v>627</v>
      </c>
      <c r="C269" s="17" t="s">
        <v>48</v>
      </c>
      <c r="D269" s="17" t="s">
        <v>628</v>
      </c>
      <c r="E269" s="17" t="s">
        <v>309</v>
      </c>
      <c r="F269" s="106">
        <v>0.0</v>
      </c>
      <c r="G269" s="106">
        <v>0.0</v>
      </c>
      <c r="H269" s="17">
        <v>0.0</v>
      </c>
      <c r="I269" s="17">
        <v>0.0</v>
      </c>
      <c r="J269" s="125" t="s">
        <v>322</v>
      </c>
      <c r="K269" s="125" t="s">
        <v>322</v>
      </c>
      <c r="L269" s="101">
        <v>3.99</v>
      </c>
      <c r="M269" s="101">
        <v>2.05</v>
      </c>
      <c r="N269" s="126" t="s">
        <v>322</v>
      </c>
      <c r="O269" s="126">
        <v>0.0</v>
      </c>
      <c r="P269" s="125">
        <v>0.4862155388471179</v>
      </c>
      <c r="Q269" s="17">
        <v>0.0</v>
      </c>
      <c r="R269" s="102" t="s">
        <v>322</v>
      </c>
      <c r="S269" s="101" t="s">
        <v>322</v>
      </c>
      <c r="T269" s="17" t="s">
        <v>92</v>
      </c>
      <c r="U269" s="105"/>
      <c r="V269" s="105"/>
      <c r="W269" s="105"/>
      <c r="X269" s="105"/>
      <c r="Y269" s="105"/>
      <c r="Z269" s="105"/>
    </row>
    <row r="270" ht="15.75" customHeight="1">
      <c r="A270" s="105" t="s">
        <v>629</v>
      </c>
      <c r="B270" s="17" t="s">
        <v>630</v>
      </c>
      <c r="C270" s="17" t="s">
        <v>48</v>
      </c>
      <c r="D270" s="17" t="s">
        <v>628</v>
      </c>
      <c r="E270" s="17" t="s">
        <v>309</v>
      </c>
      <c r="F270" s="106">
        <v>1395.6700000000012</v>
      </c>
      <c r="G270" s="106">
        <v>1395.6700000000012</v>
      </c>
      <c r="H270" s="17">
        <v>536.0</v>
      </c>
      <c r="I270" s="17">
        <v>233.0</v>
      </c>
      <c r="J270" s="125">
        <v>0.43470149253731344</v>
      </c>
      <c r="K270" s="125">
        <v>0.0</v>
      </c>
      <c r="L270" s="101">
        <v>4.99</v>
      </c>
      <c r="M270" s="101">
        <v>2.66</v>
      </c>
      <c r="N270" s="126">
        <v>3210.640000000003</v>
      </c>
      <c r="O270" s="126">
        <v>1425.76</v>
      </c>
      <c r="P270" s="125">
        <v>0.4669338677354709</v>
      </c>
      <c r="Q270" s="17">
        <v>536.0</v>
      </c>
      <c r="R270" s="102">
        <v>1.0</v>
      </c>
      <c r="S270" s="101">
        <v>5.9900000000000055</v>
      </c>
      <c r="T270" s="17" t="s">
        <v>95</v>
      </c>
      <c r="U270" s="105"/>
      <c r="V270" s="105"/>
      <c r="W270" s="105"/>
      <c r="X270" s="105"/>
      <c r="Y270" s="105"/>
      <c r="Z270" s="105"/>
    </row>
    <row r="271" ht="15.75" customHeight="1">
      <c r="A271" s="105" t="s">
        <v>631</v>
      </c>
      <c r="B271" s="17" t="s">
        <v>632</v>
      </c>
      <c r="C271" s="17" t="s">
        <v>48</v>
      </c>
      <c r="D271" s="17" t="s">
        <v>628</v>
      </c>
      <c r="E271" s="17" t="s">
        <v>309</v>
      </c>
      <c r="F271" s="106">
        <v>7.99</v>
      </c>
      <c r="G271" s="106">
        <v>7.99</v>
      </c>
      <c r="H271" s="17">
        <v>0.0</v>
      </c>
      <c r="I271" s="17">
        <v>1.0</v>
      </c>
      <c r="J271" s="125" t="s">
        <v>322</v>
      </c>
      <c r="K271" s="125">
        <v>0.0</v>
      </c>
      <c r="L271" s="101">
        <v>7.99</v>
      </c>
      <c r="M271" s="101">
        <v>4.03</v>
      </c>
      <c r="N271" s="126">
        <v>0.0</v>
      </c>
      <c r="O271" s="126">
        <v>0.0</v>
      </c>
      <c r="P271" s="125">
        <v>0.4956195244055069</v>
      </c>
      <c r="Q271" s="17">
        <v>0.0</v>
      </c>
      <c r="R271" s="102" t="s">
        <v>322</v>
      </c>
      <c r="S271" s="101">
        <v>7.99</v>
      </c>
      <c r="T271" s="17" t="s">
        <v>95</v>
      </c>
      <c r="U271" s="105"/>
      <c r="V271" s="105"/>
      <c r="W271" s="105"/>
      <c r="X271" s="105"/>
      <c r="Y271" s="105"/>
      <c r="Z271" s="105"/>
    </row>
    <row r="272" ht="15.75" customHeight="1">
      <c r="A272" s="105" t="s">
        <v>633</v>
      </c>
      <c r="B272" s="17" t="s">
        <v>634</v>
      </c>
      <c r="C272" s="17" t="s">
        <v>48</v>
      </c>
      <c r="D272" s="17" t="s">
        <v>628</v>
      </c>
      <c r="E272" s="17" t="s">
        <v>309</v>
      </c>
      <c r="F272" s="106">
        <v>1316.700000000001</v>
      </c>
      <c r="G272" s="106">
        <v>1316.700000000001</v>
      </c>
      <c r="H272" s="17">
        <v>900.0</v>
      </c>
      <c r="I272" s="17">
        <v>330.0</v>
      </c>
      <c r="J272" s="125">
        <v>0.36666666666666664</v>
      </c>
      <c r="K272" s="125">
        <v>0.0</v>
      </c>
      <c r="L272" s="101">
        <v>3.99</v>
      </c>
      <c r="M272" s="101">
        <v>1.94</v>
      </c>
      <c r="N272" s="126">
        <v>3591.0000000000027</v>
      </c>
      <c r="O272" s="126">
        <v>1746.0</v>
      </c>
      <c r="P272" s="125">
        <v>0.5137844611528822</v>
      </c>
      <c r="Q272" s="17">
        <v>912.0</v>
      </c>
      <c r="R272" s="102">
        <v>0.9868421052631579</v>
      </c>
      <c r="S272" s="101">
        <v>3.990000000000003</v>
      </c>
      <c r="T272" s="17" t="s">
        <v>92</v>
      </c>
      <c r="U272" s="105"/>
      <c r="V272" s="105"/>
      <c r="W272" s="105"/>
      <c r="X272" s="105"/>
      <c r="Y272" s="105"/>
      <c r="Z272" s="105"/>
    </row>
    <row r="273" ht="15.75" customHeight="1">
      <c r="A273" s="105" t="s">
        <v>635</v>
      </c>
      <c r="B273" s="17" t="s">
        <v>636</v>
      </c>
      <c r="C273" s="17" t="s">
        <v>48</v>
      </c>
      <c r="D273" s="17" t="s">
        <v>628</v>
      </c>
      <c r="E273" s="17" t="s">
        <v>309</v>
      </c>
      <c r="F273" s="106">
        <v>1041.1100000000004</v>
      </c>
      <c r="G273" s="106">
        <v>1041.1100000000004</v>
      </c>
      <c r="H273" s="17">
        <v>612.0</v>
      </c>
      <c r="I273" s="17">
        <v>139.0</v>
      </c>
      <c r="J273" s="125">
        <v>0.22712418300653595</v>
      </c>
      <c r="K273" s="125">
        <v>0.0</v>
      </c>
      <c r="L273" s="101">
        <v>7.49</v>
      </c>
      <c r="M273" s="101">
        <v>3.97</v>
      </c>
      <c r="N273" s="126">
        <v>4583.880000000002</v>
      </c>
      <c r="O273" s="126">
        <v>2429.6400000000003</v>
      </c>
      <c r="P273" s="125">
        <v>0.4699599465954606</v>
      </c>
      <c r="Q273" s="17">
        <v>624.0</v>
      </c>
      <c r="R273" s="102">
        <v>0.9807692307692307</v>
      </c>
      <c r="S273" s="101">
        <v>7.490000000000003</v>
      </c>
      <c r="T273" s="17" t="s">
        <v>89</v>
      </c>
      <c r="U273" s="105"/>
      <c r="V273" s="105"/>
      <c r="W273" s="105"/>
      <c r="X273" s="105"/>
      <c r="Y273" s="105"/>
      <c r="Z273" s="105"/>
    </row>
    <row r="274" ht="15.75" customHeight="1">
      <c r="A274" s="105" t="s">
        <v>637</v>
      </c>
      <c r="B274" s="17" t="s">
        <v>638</v>
      </c>
      <c r="C274" s="17" t="s">
        <v>48</v>
      </c>
      <c r="D274" s="17" t="s">
        <v>628</v>
      </c>
      <c r="E274" s="17" t="s">
        <v>309</v>
      </c>
      <c r="F274" s="106">
        <v>141.57000000000002</v>
      </c>
      <c r="G274" s="106">
        <v>141.57000000000002</v>
      </c>
      <c r="H274" s="17">
        <v>0.0</v>
      </c>
      <c r="I274" s="17">
        <v>33.0</v>
      </c>
      <c r="J274" s="125" t="s">
        <v>322</v>
      </c>
      <c r="K274" s="125">
        <v>0.0</v>
      </c>
      <c r="L274" s="101">
        <v>4.29</v>
      </c>
      <c r="M274" s="101">
        <v>2.16</v>
      </c>
      <c r="N274" s="126">
        <v>0.0</v>
      </c>
      <c r="O274" s="126">
        <v>0.0</v>
      </c>
      <c r="P274" s="125">
        <v>0.49650349650349646</v>
      </c>
      <c r="Q274" s="17">
        <v>0.0</v>
      </c>
      <c r="R274" s="102" t="s">
        <v>322</v>
      </c>
      <c r="S274" s="101">
        <v>4.290000000000001</v>
      </c>
      <c r="T274" s="17" t="s">
        <v>92</v>
      </c>
      <c r="U274" s="105"/>
      <c r="V274" s="105"/>
      <c r="W274" s="105"/>
      <c r="X274" s="105"/>
      <c r="Y274" s="105"/>
      <c r="Z274" s="105"/>
    </row>
    <row r="275" ht="15.75" customHeight="1">
      <c r="A275" s="105" t="s">
        <v>639</v>
      </c>
      <c r="B275" s="17" t="s">
        <v>640</v>
      </c>
      <c r="C275" s="17" t="s">
        <v>51</v>
      </c>
      <c r="D275" s="17" t="s">
        <v>641</v>
      </c>
      <c r="E275" s="17" t="s">
        <v>309</v>
      </c>
      <c r="F275" s="106">
        <v>0.0</v>
      </c>
      <c r="G275" s="106">
        <v>0.0</v>
      </c>
      <c r="H275" s="17">
        <v>0.0</v>
      </c>
      <c r="I275" s="17">
        <v>0.0</v>
      </c>
      <c r="J275" s="125" t="s">
        <v>322</v>
      </c>
      <c r="K275" s="125" t="s">
        <v>322</v>
      </c>
      <c r="L275" s="101">
        <v>6.99</v>
      </c>
      <c r="M275" s="101">
        <v>3.66</v>
      </c>
      <c r="N275" s="126" t="s">
        <v>322</v>
      </c>
      <c r="O275" s="126">
        <v>0.0</v>
      </c>
      <c r="P275" s="125">
        <v>0.47639484978540775</v>
      </c>
      <c r="Q275" s="17">
        <v>0.0</v>
      </c>
      <c r="R275" s="102" t="s">
        <v>322</v>
      </c>
      <c r="S275" s="101" t="s">
        <v>322</v>
      </c>
      <c r="T275" s="17" t="s">
        <v>512</v>
      </c>
      <c r="U275" s="105"/>
      <c r="V275" s="105"/>
      <c r="W275" s="105"/>
      <c r="X275" s="105"/>
      <c r="Y275" s="105"/>
      <c r="Z275" s="105"/>
    </row>
    <row r="276" ht="15.75" customHeight="1">
      <c r="A276" s="105" t="s">
        <v>642</v>
      </c>
      <c r="B276" s="17" t="s">
        <v>643</v>
      </c>
      <c r="C276" s="17" t="s">
        <v>51</v>
      </c>
      <c r="D276" s="17" t="s">
        <v>641</v>
      </c>
      <c r="E276" s="17" t="s">
        <v>309</v>
      </c>
      <c r="F276" s="106">
        <v>0.0</v>
      </c>
      <c r="G276" s="106">
        <v>0.0</v>
      </c>
      <c r="H276" s="17">
        <v>0.0</v>
      </c>
      <c r="I276" s="17">
        <v>0.0</v>
      </c>
      <c r="J276" s="125" t="s">
        <v>322</v>
      </c>
      <c r="K276" s="125" t="s">
        <v>322</v>
      </c>
      <c r="L276" s="101">
        <v>6.99</v>
      </c>
      <c r="M276" s="101">
        <v>3.66</v>
      </c>
      <c r="N276" s="126" t="s">
        <v>322</v>
      </c>
      <c r="O276" s="126">
        <v>0.0</v>
      </c>
      <c r="P276" s="125">
        <v>0.47639484978540775</v>
      </c>
      <c r="Q276" s="17">
        <v>0.0</v>
      </c>
      <c r="R276" s="102" t="s">
        <v>322</v>
      </c>
      <c r="S276" s="101" t="s">
        <v>322</v>
      </c>
      <c r="T276" s="17" t="s">
        <v>512</v>
      </c>
      <c r="U276" s="105"/>
      <c r="V276" s="105"/>
      <c r="W276" s="105"/>
      <c r="X276" s="105"/>
      <c r="Y276" s="105"/>
      <c r="Z276" s="105"/>
    </row>
    <row r="277" ht="15.75" customHeight="1">
      <c r="A277" s="105" t="s">
        <v>644</v>
      </c>
      <c r="B277" s="17" t="s">
        <v>645</v>
      </c>
      <c r="C277" s="17" t="s">
        <v>47</v>
      </c>
      <c r="D277" s="17" t="s">
        <v>641</v>
      </c>
      <c r="E277" s="17" t="s">
        <v>309</v>
      </c>
      <c r="F277" s="106">
        <v>2824.3400000000006</v>
      </c>
      <c r="G277" s="106">
        <v>2824.3400000000006</v>
      </c>
      <c r="H277" s="17">
        <v>900.0</v>
      </c>
      <c r="I277" s="17">
        <v>566.0</v>
      </c>
      <c r="J277" s="125">
        <v>0.6288888888888889</v>
      </c>
      <c r="K277" s="125">
        <v>0.0</v>
      </c>
      <c r="L277" s="101">
        <v>4.99</v>
      </c>
      <c r="M277" s="101">
        <v>2.64</v>
      </c>
      <c r="N277" s="126">
        <v>4491.000000000001</v>
      </c>
      <c r="O277" s="126">
        <v>2376.0</v>
      </c>
      <c r="P277" s="125">
        <v>0.47094188376753504</v>
      </c>
      <c r="Q277" s="17">
        <v>912.0</v>
      </c>
      <c r="R277" s="102">
        <v>0.9868421052631579</v>
      </c>
      <c r="S277" s="101">
        <v>4.990000000000001</v>
      </c>
      <c r="T277" s="17" t="s">
        <v>127</v>
      </c>
      <c r="U277" s="105"/>
      <c r="V277" s="105"/>
      <c r="W277" s="105"/>
      <c r="X277" s="105"/>
      <c r="Y277" s="105"/>
      <c r="Z277" s="105"/>
    </row>
    <row r="278" ht="15.75" customHeight="1">
      <c r="A278" s="105" t="s">
        <v>646</v>
      </c>
      <c r="B278" s="17" t="s">
        <v>647</v>
      </c>
      <c r="C278" s="17" t="s">
        <v>52</v>
      </c>
      <c r="D278" s="17" t="s">
        <v>648</v>
      </c>
      <c r="E278" s="17" t="s">
        <v>309</v>
      </c>
      <c r="F278" s="106">
        <v>1799.9800000000023</v>
      </c>
      <c r="G278" s="106">
        <v>1799.9800000000023</v>
      </c>
      <c r="H278" s="17">
        <v>3240.0</v>
      </c>
      <c r="I278" s="17">
        <v>602.0</v>
      </c>
      <c r="J278" s="125">
        <v>0.18580246913580248</v>
      </c>
      <c r="K278" s="125">
        <v>0.0</v>
      </c>
      <c r="L278" s="101">
        <v>2.99</v>
      </c>
      <c r="M278" s="101">
        <v>1.5</v>
      </c>
      <c r="N278" s="126">
        <v>9687.600000000013</v>
      </c>
      <c r="O278" s="126">
        <v>4860.0</v>
      </c>
      <c r="P278" s="125">
        <v>0.49832775919732447</v>
      </c>
      <c r="Q278" s="17">
        <v>3228.0</v>
      </c>
      <c r="R278" s="102">
        <v>1.003717472118959</v>
      </c>
      <c r="S278" s="101">
        <v>2.9900000000000038</v>
      </c>
      <c r="T278" s="17" t="s">
        <v>559</v>
      </c>
      <c r="U278" s="105"/>
      <c r="V278" s="105"/>
      <c r="W278" s="105"/>
      <c r="X278" s="105"/>
      <c r="Y278" s="105"/>
      <c r="Z278" s="105"/>
    </row>
    <row r="279" ht="15.75" customHeight="1">
      <c r="A279" s="105" t="s">
        <v>649</v>
      </c>
      <c r="B279" s="17" t="s">
        <v>650</v>
      </c>
      <c r="C279" s="17" t="s">
        <v>48</v>
      </c>
      <c r="D279" s="17" t="s">
        <v>651</v>
      </c>
      <c r="E279" s="17" t="s">
        <v>309</v>
      </c>
      <c r="F279" s="106">
        <v>811.2500000000003</v>
      </c>
      <c r="G279" s="106">
        <v>811.2500000000003</v>
      </c>
      <c r="H279" s="17">
        <v>696.0</v>
      </c>
      <c r="I279" s="17">
        <v>125.0</v>
      </c>
      <c r="J279" s="125">
        <v>0.17959770114942528</v>
      </c>
      <c r="K279" s="125">
        <v>0.0</v>
      </c>
      <c r="L279" s="101">
        <v>6.49</v>
      </c>
      <c r="M279" s="101">
        <v>3.2</v>
      </c>
      <c r="N279" s="126">
        <v>4517.040000000002</v>
      </c>
      <c r="O279" s="126">
        <v>2227.2000000000003</v>
      </c>
      <c r="P279" s="125">
        <v>0.5069337442218798</v>
      </c>
      <c r="Q279" s="17">
        <v>720.0</v>
      </c>
      <c r="R279" s="102">
        <v>0.9666666666666667</v>
      </c>
      <c r="S279" s="101">
        <v>6.490000000000003</v>
      </c>
      <c r="T279" s="17" t="s">
        <v>95</v>
      </c>
      <c r="U279" s="105"/>
      <c r="V279" s="105"/>
      <c r="W279" s="105"/>
      <c r="X279" s="105"/>
      <c r="Y279" s="105"/>
      <c r="Z279" s="105"/>
    </row>
    <row r="280" ht="15.75" customHeight="1">
      <c r="A280" s="105" t="s">
        <v>652</v>
      </c>
      <c r="B280" s="17" t="s">
        <v>653</v>
      </c>
      <c r="C280" s="17" t="s">
        <v>49</v>
      </c>
      <c r="D280" s="17" t="s">
        <v>651</v>
      </c>
      <c r="E280" s="17" t="s">
        <v>309</v>
      </c>
      <c r="F280" s="106">
        <v>139.59</v>
      </c>
      <c r="G280" s="106">
        <v>139.59</v>
      </c>
      <c r="H280" s="17">
        <v>1224.0</v>
      </c>
      <c r="I280" s="17">
        <v>141.0</v>
      </c>
      <c r="J280" s="125">
        <v>0.11519607843137254</v>
      </c>
      <c r="K280" s="125">
        <v>0.0</v>
      </c>
      <c r="L280" s="101">
        <v>1.0</v>
      </c>
      <c r="M280" s="101">
        <v>0.5</v>
      </c>
      <c r="N280" s="126">
        <v>1211.76</v>
      </c>
      <c r="O280" s="126">
        <v>612.0</v>
      </c>
      <c r="P280" s="125">
        <v>0.5</v>
      </c>
      <c r="Q280" s="17">
        <v>1200.0</v>
      </c>
      <c r="R280" s="102">
        <v>1.02</v>
      </c>
      <c r="S280" s="101">
        <v>0.99</v>
      </c>
      <c r="T280" s="17" t="s">
        <v>654</v>
      </c>
      <c r="U280" s="105"/>
      <c r="V280" s="105"/>
      <c r="W280" s="105"/>
      <c r="X280" s="105"/>
      <c r="Y280" s="105"/>
      <c r="Z280" s="105"/>
    </row>
    <row r="281" ht="15.75" customHeight="1">
      <c r="A281" s="105" t="s">
        <v>655</v>
      </c>
      <c r="B281" s="17" t="s">
        <v>656</v>
      </c>
      <c r="C281" s="17" t="s">
        <v>47</v>
      </c>
      <c r="D281" s="17" t="s">
        <v>657</v>
      </c>
      <c r="E281" s="17" t="s">
        <v>309</v>
      </c>
      <c r="F281" s="106">
        <v>0.0</v>
      </c>
      <c r="G281" s="106">
        <v>0.0</v>
      </c>
      <c r="H281" s="17">
        <v>0.0</v>
      </c>
      <c r="I281" s="17">
        <v>0.0</v>
      </c>
      <c r="J281" s="125" t="s">
        <v>322</v>
      </c>
      <c r="K281" s="125" t="s">
        <v>322</v>
      </c>
      <c r="L281" s="101">
        <v>7.99</v>
      </c>
      <c r="M281" s="101">
        <v>4.35</v>
      </c>
      <c r="N281" s="126" t="s">
        <v>322</v>
      </c>
      <c r="O281" s="126">
        <v>0.0</v>
      </c>
      <c r="P281" s="125">
        <v>0.45556946182728414</v>
      </c>
      <c r="Q281" s="17">
        <v>0.0</v>
      </c>
      <c r="R281" s="102" t="s">
        <v>322</v>
      </c>
      <c r="S281" s="101" t="s">
        <v>322</v>
      </c>
      <c r="T281" s="17" t="s">
        <v>75</v>
      </c>
      <c r="U281" s="105"/>
      <c r="V281" s="105"/>
      <c r="W281" s="105"/>
      <c r="X281" s="105"/>
      <c r="Y281" s="105"/>
      <c r="Z281" s="105"/>
    </row>
    <row r="282" ht="15.75" customHeight="1">
      <c r="A282" s="105" t="s">
        <v>658</v>
      </c>
      <c r="B282" s="17" t="s">
        <v>659</v>
      </c>
      <c r="C282" s="17" t="s">
        <v>47</v>
      </c>
      <c r="D282" s="17" t="s">
        <v>657</v>
      </c>
      <c r="E282" s="17" t="s">
        <v>309</v>
      </c>
      <c r="F282" s="106">
        <v>0.0</v>
      </c>
      <c r="G282" s="106">
        <v>0.0</v>
      </c>
      <c r="H282" s="17">
        <v>0.0</v>
      </c>
      <c r="I282" s="17">
        <v>0.0</v>
      </c>
      <c r="J282" s="125" t="s">
        <v>322</v>
      </c>
      <c r="K282" s="125" t="s">
        <v>322</v>
      </c>
      <c r="L282" s="101">
        <v>7.99</v>
      </c>
      <c r="M282" s="101">
        <v>4.35</v>
      </c>
      <c r="N282" s="126" t="s">
        <v>322</v>
      </c>
      <c r="O282" s="126">
        <v>0.0</v>
      </c>
      <c r="P282" s="125">
        <v>0.45556946182728414</v>
      </c>
      <c r="Q282" s="17">
        <v>0.0</v>
      </c>
      <c r="R282" s="102" t="s">
        <v>322</v>
      </c>
      <c r="S282" s="101" t="s">
        <v>322</v>
      </c>
      <c r="T282" s="17" t="s">
        <v>75</v>
      </c>
      <c r="U282" s="105"/>
      <c r="V282" s="105"/>
      <c r="W282" s="105"/>
      <c r="X282" s="105"/>
      <c r="Y282" s="105"/>
      <c r="Z282" s="105"/>
    </row>
    <row r="283" ht="15.75" customHeight="1">
      <c r="A283" s="105" t="s">
        <v>660</v>
      </c>
      <c r="B283" s="17" t="s">
        <v>661</v>
      </c>
      <c r="C283" s="17" t="s">
        <v>47</v>
      </c>
      <c r="D283" s="17" t="s">
        <v>657</v>
      </c>
      <c r="E283" s="17" t="s">
        <v>309</v>
      </c>
      <c r="F283" s="106">
        <v>0.0</v>
      </c>
      <c r="G283" s="106">
        <v>0.0</v>
      </c>
      <c r="H283" s="17">
        <v>0.0</v>
      </c>
      <c r="I283" s="17">
        <v>0.0</v>
      </c>
      <c r="J283" s="125" t="s">
        <v>322</v>
      </c>
      <c r="K283" s="125" t="s">
        <v>322</v>
      </c>
      <c r="L283" s="101">
        <v>5.99</v>
      </c>
      <c r="M283" s="101">
        <v>3.32</v>
      </c>
      <c r="N283" s="126" t="s">
        <v>322</v>
      </c>
      <c r="O283" s="126">
        <v>0.0</v>
      </c>
      <c r="P283" s="125">
        <v>0.4457429048414024</v>
      </c>
      <c r="Q283" s="17">
        <v>0.0</v>
      </c>
      <c r="R283" s="102" t="s">
        <v>322</v>
      </c>
      <c r="S283" s="101" t="s">
        <v>322</v>
      </c>
      <c r="T283" s="17" t="s">
        <v>75</v>
      </c>
      <c r="U283" s="105"/>
      <c r="V283" s="105"/>
      <c r="W283" s="105"/>
      <c r="X283" s="105"/>
      <c r="Y283" s="105"/>
      <c r="Z283" s="105"/>
    </row>
    <row r="284" ht="15.75" customHeight="1">
      <c r="A284" s="105" t="s">
        <v>662</v>
      </c>
      <c r="B284" s="17" t="s">
        <v>663</v>
      </c>
      <c r="C284" s="17" t="s">
        <v>47</v>
      </c>
      <c r="D284" s="17" t="s">
        <v>657</v>
      </c>
      <c r="E284" s="17" t="s">
        <v>309</v>
      </c>
      <c r="F284" s="106">
        <v>846.2300000000001</v>
      </c>
      <c r="G284" s="106">
        <v>846.2300000000001</v>
      </c>
      <c r="H284" s="17">
        <v>384.0</v>
      </c>
      <c r="I284" s="17">
        <v>77.0</v>
      </c>
      <c r="J284" s="125">
        <v>0.20052083333333334</v>
      </c>
      <c r="K284" s="125">
        <v>0.0</v>
      </c>
      <c r="L284" s="101">
        <v>10.99</v>
      </c>
      <c r="M284" s="101">
        <v>5.76</v>
      </c>
      <c r="N284" s="126">
        <v>4220.160000000001</v>
      </c>
      <c r="O284" s="126">
        <v>2211.84</v>
      </c>
      <c r="P284" s="125">
        <v>0.4758871701546861</v>
      </c>
      <c r="Q284" s="17">
        <v>432.0</v>
      </c>
      <c r="R284" s="102">
        <v>0.8888888888888888</v>
      </c>
      <c r="S284" s="101">
        <v>10.990000000000002</v>
      </c>
      <c r="T284" s="17" t="s">
        <v>75</v>
      </c>
      <c r="U284" s="105"/>
      <c r="V284" s="105"/>
      <c r="W284" s="105"/>
      <c r="X284" s="105"/>
      <c r="Y284" s="105"/>
      <c r="Z284" s="105"/>
    </row>
    <row r="285" ht="15.75" customHeight="1">
      <c r="A285" s="105" t="s">
        <v>664</v>
      </c>
      <c r="B285" s="17" t="s">
        <v>665</v>
      </c>
      <c r="C285" s="17" t="s">
        <v>49</v>
      </c>
      <c r="D285" s="17" t="s">
        <v>657</v>
      </c>
      <c r="E285" s="17" t="s">
        <v>309</v>
      </c>
      <c r="F285" s="106">
        <v>143.76</v>
      </c>
      <c r="G285" s="106">
        <v>143.76</v>
      </c>
      <c r="H285" s="17">
        <v>396.0</v>
      </c>
      <c r="I285" s="17">
        <v>24.0</v>
      </c>
      <c r="J285" s="125">
        <v>0.06060606060606061</v>
      </c>
      <c r="K285" s="125">
        <v>0.0</v>
      </c>
      <c r="L285" s="101">
        <v>5.99</v>
      </c>
      <c r="M285" s="101">
        <v>3.0</v>
      </c>
      <c r="N285" s="126">
        <v>2372.0399999999995</v>
      </c>
      <c r="O285" s="126">
        <v>1188.0</v>
      </c>
      <c r="P285" s="125">
        <v>0.4991652754590985</v>
      </c>
      <c r="Q285" s="17">
        <v>444.0</v>
      </c>
      <c r="R285" s="102">
        <v>0.8918918918918919</v>
      </c>
      <c r="S285" s="101">
        <v>5.989999999999999</v>
      </c>
      <c r="T285" s="17" t="s">
        <v>350</v>
      </c>
      <c r="U285" s="105"/>
      <c r="V285" s="105"/>
      <c r="W285" s="105"/>
      <c r="X285" s="105"/>
      <c r="Y285" s="105"/>
      <c r="Z285" s="105"/>
    </row>
    <row r="286" ht="15.75" customHeight="1">
      <c r="A286" s="105" t="s">
        <v>666</v>
      </c>
      <c r="B286" s="17" t="s">
        <v>667</v>
      </c>
      <c r="C286" s="17" t="s">
        <v>51</v>
      </c>
      <c r="D286" s="17" t="s">
        <v>657</v>
      </c>
      <c r="E286" s="17" t="s">
        <v>309</v>
      </c>
      <c r="F286" s="106">
        <v>0.0</v>
      </c>
      <c r="G286" s="106">
        <v>0.0</v>
      </c>
      <c r="H286" s="17">
        <v>0.0</v>
      </c>
      <c r="I286" s="17">
        <v>0.0</v>
      </c>
      <c r="J286" s="125" t="s">
        <v>322</v>
      </c>
      <c r="K286" s="125" t="s">
        <v>322</v>
      </c>
      <c r="L286" s="101">
        <v>4.99</v>
      </c>
      <c r="M286" s="101">
        <v>2.76</v>
      </c>
      <c r="N286" s="126" t="s">
        <v>322</v>
      </c>
      <c r="O286" s="126">
        <v>0.0</v>
      </c>
      <c r="P286" s="125">
        <v>0.44689378757515036</v>
      </c>
      <c r="Q286" s="17">
        <v>0.0</v>
      </c>
      <c r="R286" s="102" t="s">
        <v>322</v>
      </c>
      <c r="S286" s="101" t="s">
        <v>322</v>
      </c>
      <c r="T286" s="17" t="s">
        <v>512</v>
      </c>
      <c r="U286" s="105"/>
      <c r="V286" s="105"/>
      <c r="W286" s="105"/>
      <c r="X286" s="105"/>
      <c r="Y286" s="105"/>
      <c r="Z286" s="105"/>
    </row>
    <row r="287" ht="15.75" customHeight="1">
      <c r="A287" s="105" t="s">
        <v>668</v>
      </c>
      <c r="B287" s="17" t="s">
        <v>669</v>
      </c>
      <c r="C287" s="17" t="s">
        <v>49</v>
      </c>
      <c r="D287" s="17" t="s">
        <v>657</v>
      </c>
      <c r="E287" s="17" t="s">
        <v>309</v>
      </c>
      <c r="F287" s="106">
        <v>0.0</v>
      </c>
      <c r="G287" s="106">
        <v>0.0</v>
      </c>
      <c r="H287" s="17">
        <v>0.0</v>
      </c>
      <c r="I287" s="17">
        <v>0.0</v>
      </c>
      <c r="J287" s="125" t="s">
        <v>322</v>
      </c>
      <c r="K287" s="125" t="s">
        <v>322</v>
      </c>
      <c r="L287" s="101">
        <v>4.99</v>
      </c>
      <c r="M287" s="101">
        <v>2.76</v>
      </c>
      <c r="N287" s="126" t="s">
        <v>322</v>
      </c>
      <c r="O287" s="126">
        <v>0.0</v>
      </c>
      <c r="P287" s="125">
        <v>0.44689378757515036</v>
      </c>
      <c r="Q287" s="17">
        <v>0.0</v>
      </c>
      <c r="R287" s="102" t="s">
        <v>322</v>
      </c>
      <c r="S287" s="101" t="s">
        <v>322</v>
      </c>
      <c r="T287" s="17" t="s">
        <v>344</v>
      </c>
      <c r="U287" s="105"/>
      <c r="V287" s="105"/>
      <c r="W287" s="105"/>
      <c r="X287" s="105"/>
      <c r="Y287" s="105"/>
      <c r="Z287" s="105"/>
    </row>
    <row r="288" ht="15.75" customHeight="1">
      <c r="A288" s="105" t="s">
        <v>670</v>
      </c>
      <c r="B288" s="17" t="s">
        <v>671</v>
      </c>
      <c r="C288" s="17" t="s">
        <v>49</v>
      </c>
      <c r="D288" s="17" t="s">
        <v>657</v>
      </c>
      <c r="E288" s="17" t="s">
        <v>309</v>
      </c>
      <c r="F288" s="106">
        <v>0.0</v>
      </c>
      <c r="G288" s="106">
        <v>0.0</v>
      </c>
      <c r="H288" s="17">
        <v>0.0</v>
      </c>
      <c r="I288" s="17">
        <v>0.0</v>
      </c>
      <c r="J288" s="125" t="s">
        <v>322</v>
      </c>
      <c r="K288" s="125" t="s">
        <v>322</v>
      </c>
      <c r="L288" s="101">
        <v>5.99</v>
      </c>
      <c r="M288" s="101">
        <v>3.32</v>
      </c>
      <c r="N288" s="126" t="s">
        <v>322</v>
      </c>
      <c r="O288" s="126">
        <v>0.0</v>
      </c>
      <c r="P288" s="125">
        <v>0.4457429048414024</v>
      </c>
      <c r="Q288" s="17">
        <v>0.0</v>
      </c>
      <c r="R288" s="102" t="s">
        <v>322</v>
      </c>
      <c r="S288" s="101" t="s">
        <v>322</v>
      </c>
      <c r="T288" s="17" t="s">
        <v>344</v>
      </c>
      <c r="U288" s="105"/>
      <c r="V288" s="105"/>
      <c r="W288" s="105"/>
      <c r="X288" s="105"/>
      <c r="Y288" s="105"/>
      <c r="Z288" s="105"/>
    </row>
    <row r="289" ht="15.75" customHeight="1">
      <c r="A289" s="105" t="s">
        <v>672</v>
      </c>
      <c r="B289" s="17" t="s">
        <v>673</v>
      </c>
      <c r="C289" s="17" t="s">
        <v>49</v>
      </c>
      <c r="D289" s="17" t="s">
        <v>657</v>
      </c>
      <c r="E289" s="17" t="s">
        <v>309</v>
      </c>
      <c r="F289" s="106">
        <v>0.0</v>
      </c>
      <c r="G289" s="106">
        <v>0.0</v>
      </c>
      <c r="H289" s="17">
        <v>0.0</v>
      </c>
      <c r="I289" s="17">
        <v>0.0</v>
      </c>
      <c r="J289" s="125" t="s">
        <v>322</v>
      </c>
      <c r="K289" s="125" t="s">
        <v>322</v>
      </c>
      <c r="L289" s="101">
        <v>4.99</v>
      </c>
      <c r="M289" s="101">
        <v>2.76</v>
      </c>
      <c r="N289" s="126" t="s">
        <v>322</v>
      </c>
      <c r="O289" s="126">
        <v>0.0</v>
      </c>
      <c r="P289" s="125">
        <v>0.44689378757515036</v>
      </c>
      <c r="Q289" s="17">
        <v>0.0</v>
      </c>
      <c r="R289" s="102" t="s">
        <v>322</v>
      </c>
      <c r="S289" s="101" t="s">
        <v>322</v>
      </c>
      <c r="T289" s="17" t="s">
        <v>344</v>
      </c>
      <c r="U289" s="105"/>
      <c r="V289" s="105"/>
      <c r="W289" s="105"/>
      <c r="X289" s="105"/>
      <c r="Y289" s="105"/>
      <c r="Z289" s="105"/>
    </row>
    <row r="290" ht="15.75" customHeight="1">
      <c r="A290" s="105" t="s">
        <v>674</v>
      </c>
      <c r="B290" s="17" t="s">
        <v>675</v>
      </c>
      <c r="C290" s="17" t="s">
        <v>49</v>
      </c>
      <c r="D290" s="17" t="s">
        <v>657</v>
      </c>
      <c r="E290" s="17" t="s">
        <v>309</v>
      </c>
      <c r="F290" s="106">
        <v>0.0</v>
      </c>
      <c r="G290" s="106">
        <v>0.0</v>
      </c>
      <c r="H290" s="17">
        <v>0.0</v>
      </c>
      <c r="I290" s="17">
        <v>0.0</v>
      </c>
      <c r="J290" s="125" t="s">
        <v>322</v>
      </c>
      <c r="K290" s="125" t="s">
        <v>322</v>
      </c>
      <c r="L290" s="101">
        <v>5.99</v>
      </c>
      <c r="M290" s="101">
        <v>3.2</v>
      </c>
      <c r="N290" s="126" t="s">
        <v>322</v>
      </c>
      <c r="O290" s="126">
        <v>0.0</v>
      </c>
      <c r="P290" s="125">
        <v>0.46577629382303837</v>
      </c>
      <c r="Q290" s="17">
        <v>0.0</v>
      </c>
      <c r="R290" s="102" t="s">
        <v>322</v>
      </c>
      <c r="S290" s="101" t="s">
        <v>322</v>
      </c>
      <c r="T290" s="17" t="s">
        <v>344</v>
      </c>
      <c r="U290" s="105"/>
      <c r="V290" s="105"/>
      <c r="W290" s="105"/>
      <c r="X290" s="105"/>
      <c r="Y290" s="105"/>
      <c r="Z290" s="105"/>
    </row>
    <row r="291" ht="15.75" customHeight="1">
      <c r="A291" s="105" t="s">
        <v>676</v>
      </c>
      <c r="B291" s="17" t="s">
        <v>677</v>
      </c>
      <c r="C291" s="17" t="s">
        <v>49</v>
      </c>
      <c r="D291" s="17" t="s">
        <v>657</v>
      </c>
      <c r="E291" s="17" t="s">
        <v>309</v>
      </c>
      <c r="F291" s="106">
        <v>0.0</v>
      </c>
      <c r="G291" s="106">
        <v>0.0</v>
      </c>
      <c r="H291" s="17">
        <v>0.0</v>
      </c>
      <c r="I291" s="17">
        <v>0.0</v>
      </c>
      <c r="J291" s="125" t="s">
        <v>322</v>
      </c>
      <c r="K291" s="125" t="s">
        <v>322</v>
      </c>
      <c r="L291" s="101">
        <v>5.99</v>
      </c>
      <c r="M291" s="101">
        <v>3.2</v>
      </c>
      <c r="N291" s="126" t="s">
        <v>322</v>
      </c>
      <c r="O291" s="126">
        <v>0.0</v>
      </c>
      <c r="P291" s="125">
        <v>0.46577629382303837</v>
      </c>
      <c r="Q291" s="17">
        <v>0.0</v>
      </c>
      <c r="R291" s="102" t="s">
        <v>322</v>
      </c>
      <c r="S291" s="101" t="s">
        <v>322</v>
      </c>
      <c r="T291" s="17" t="s">
        <v>344</v>
      </c>
      <c r="U291" s="105"/>
      <c r="V291" s="105"/>
      <c r="W291" s="105"/>
      <c r="X291" s="105"/>
      <c r="Y291" s="105"/>
      <c r="Z291" s="105"/>
    </row>
    <row r="292" ht="15.75" customHeight="1">
      <c r="A292" s="105" t="s">
        <v>678</v>
      </c>
      <c r="B292" s="17" t="s">
        <v>679</v>
      </c>
      <c r="C292" s="17" t="s">
        <v>49</v>
      </c>
      <c r="D292" s="17" t="s">
        <v>657</v>
      </c>
      <c r="E292" s="17" t="s">
        <v>309</v>
      </c>
      <c r="F292" s="106">
        <v>0.0</v>
      </c>
      <c r="G292" s="106">
        <v>0.0</v>
      </c>
      <c r="H292" s="17">
        <v>0.0</v>
      </c>
      <c r="I292" s="17">
        <v>0.0</v>
      </c>
      <c r="J292" s="125" t="s">
        <v>322</v>
      </c>
      <c r="K292" s="125" t="s">
        <v>322</v>
      </c>
      <c r="L292" s="101">
        <v>4.99</v>
      </c>
      <c r="M292" s="101">
        <v>2.76</v>
      </c>
      <c r="N292" s="126" t="s">
        <v>322</v>
      </c>
      <c r="O292" s="126">
        <v>0.0</v>
      </c>
      <c r="P292" s="125">
        <v>0.44689378757515036</v>
      </c>
      <c r="Q292" s="17">
        <v>0.0</v>
      </c>
      <c r="R292" s="102" t="s">
        <v>322</v>
      </c>
      <c r="S292" s="101" t="s">
        <v>322</v>
      </c>
      <c r="T292" s="17" t="s">
        <v>344</v>
      </c>
      <c r="U292" s="105"/>
      <c r="V292" s="105"/>
      <c r="W292" s="105"/>
      <c r="X292" s="105"/>
      <c r="Y292" s="105"/>
      <c r="Z292" s="105"/>
    </row>
    <row r="293" ht="15.75" customHeight="1">
      <c r="A293" s="105" t="s">
        <v>680</v>
      </c>
      <c r="B293" s="17" t="s">
        <v>681</v>
      </c>
      <c r="C293" s="17" t="s">
        <v>47</v>
      </c>
      <c r="D293" s="17" t="s">
        <v>657</v>
      </c>
      <c r="E293" s="17" t="s">
        <v>309</v>
      </c>
      <c r="F293" s="106">
        <v>3180.230000000004</v>
      </c>
      <c r="G293" s="106">
        <v>3180.230000000004</v>
      </c>
      <c r="H293" s="17">
        <v>2052.0</v>
      </c>
      <c r="I293" s="17">
        <v>872.0</v>
      </c>
      <c r="J293" s="125">
        <v>0.4249512670565302</v>
      </c>
      <c r="K293" s="125">
        <v>0.0</v>
      </c>
      <c r="L293" s="101">
        <v>3.69</v>
      </c>
      <c r="M293" s="101">
        <v>1.93</v>
      </c>
      <c r="N293" s="126">
        <v>7483.752247706431</v>
      </c>
      <c r="O293" s="126">
        <v>3960.3599999999997</v>
      </c>
      <c r="P293" s="125">
        <v>0.47696476964769646</v>
      </c>
      <c r="Q293" s="17">
        <v>2064.0</v>
      </c>
      <c r="R293" s="102">
        <v>0.9941860465116279</v>
      </c>
      <c r="S293" s="101">
        <v>3.6470527522935825</v>
      </c>
      <c r="T293" s="17" t="s">
        <v>75</v>
      </c>
      <c r="U293" s="105"/>
      <c r="V293" s="105"/>
      <c r="W293" s="105"/>
      <c r="X293" s="105"/>
      <c r="Y293" s="105"/>
      <c r="Z293" s="105"/>
    </row>
    <row r="294" ht="15.75" customHeight="1">
      <c r="A294" s="105" t="s">
        <v>682</v>
      </c>
      <c r="B294" s="17" t="s">
        <v>683</v>
      </c>
      <c r="C294" s="17" t="s">
        <v>47</v>
      </c>
      <c r="D294" s="17" t="s">
        <v>657</v>
      </c>
      <c r="E294" s="17" t="s">
        <v>309</v>
      </c>
      <c r="F294" s="106">
        <v>1354.230000000001</v>
      </c>
      <c r="G294" s="106">
        <v>1354.230000000001</v>
      </c>
      <c r="H294" s="17">
        <v>1188.0</v>
      </c>
      <c r="I294" s="17">
        <v>367.0</v>
      </c>
      <c r="J294" s="125">
        <v>0.30892255892255893</v>
      </c>
      <c r="K294" s="125">
        <v>0.0</v>
      </c>
      <c r="L294" s="101">
        <v>3.69</v>
      </c>
      <c r="M294" s="101">
        <v>1.93</v>
      </c>
      <c r="N294" s="126">
        <v>4383.720000000003</v>
      </c>
      <c r="O294" s="126">
        <v>2292.84</v>
      </c>
      <c r="P294" s="125">
        <v>0.47696476964769646</v>
      </c>
      <c r="Q294" s="17">
        <v>1200.0</v>
      </c>
      <c r="R294" s="102">
        <v>0.99</v>
      </c>
      <c r="S294" s="101">
        <v>3.6900000000000026</v>
      </c>
      <c r="T294" s="17" t="s">
        <v>75</v>
      </c>
      <c r="U294" s="105"/>
      <c r="V294" s="105"/>
      <c r="W294" s="105"/>
      <c r="X294" s="105"/>
      <c r="Y294" s="105"/>
      <c r="Z294" s="105"/>
    </row>
    <row r="295" ht="15.75" customHeight="1">
      <c r="A295" s="105" t="s">
        <v>684</v>
      </c>
      <c r="B295" s="17" t="s">
        <v>685</v>
      </c>
      <c r="C295" s="17" t="s">
        <v>49</v>
      </c>
      <c r="D295" s="17" t="s">
        <v>657</v>
      </c>
      <c r="E295" s="17" t="s">
        <v>309</v>
      </c>
      <c r="F295" s="106">
        <v>0.0</v>
      </c>
      <c r="G295" s="106">
        <v>0.0</v>
      </c>
      <c r="H295" s="17">
        <v>0.0</v>
      </c>
      <c r="I295" s="17">
        <v>0.0</v>
      </c>
      <c r="J295" s="125" t="s">
        <v>322</v>
      </c>
      <c r="K295" s="125" t="s">
        <v>322</v>
      </c>
      <c r="L295" s="101">
        <v>4.49</v>
      </c>
      <c r="M295" s="101">
        <v>2.44</v>
      </c>
      <c r="N295" s="126" t="s">
        <v>322</v>
      </c>
      <c r="O295" s="126">
        <v>0.0</v>
      </c>
      <c r="P295" s="125">
        <v>0.4565701559020045</v>
      </c>
      <c r="Q295" s="17">
        <v>0.0</v>
      </c>
      <c r="R295" s="102" t="s">
        <v>322</v>
      </c>
      <c r="S295" s="101" t="s">
        <v>322</v>
      </c>
      <c r="T295" s="17" t="s">
        <v>654</v>
      </c>
      <c r="U295" s="105"/>
      <c r="V295" s="105"/>
      <c r="W295" s="105"/>
      <c r="X295" s="105"/>
      <c r="Y295" s="105"/>
      <c r="Z295" s="105"/>
    </row>
    <row r="296" ht="15.75" customHeight="1">
      <c r="A296" s="105" t="s">
        <v>686</v>
      </c>
      <c r="B296" s="17" t="s">
        <v>687</v>
      </c>
      <c r="C296" s="17" t="s">
        <v>49</v>
      </c>
      <c r="D296" s="17" t="s">
        <v>657</v>
      </c>
      <c r="E296" s="17" t="s">
        <v>309</v>
      </c>
      <c r="F296" s="106">
        <v>125.79</v>
      </c>
      <c r="G296" s="106">
        <v>125.79</v>
      </c>
      <c r="H296" s="17">
        <v>396.0</v>
      </c>
      <c r="I296" s="17">
        <v>21.0</v>
      </c>
      <c r="J296" s="125">
        <v>0.05303030303030303</v>
      </c>
      <c r="K296" s="125">
        <v>0.0</v>
      </c>
      <c r="L296" s="101">
        <v>5.99</v>
      </c>
      <c r="M296" s="101">
        <v>3.0</v>
      </c>
      <c r="N296" s="126">
        <v>2372.04</v>
      </c>
      <c r="O296" s="126">
        <v>1188.0</v>
      </c>
      <c r="P296" s="125">
        <v>0.4991652754590985</v>
      </c>
      <c r="Q296" s="17">
        <v>444.0</v>
      </c>
      <c r="R296" s="102">
        <v>0.8918918918918919</v>
      </c>
      <c r="S296" s="101">
        <v>5.99</v>
      </c>
      <c r="T296" s="17" t="s">
        <v>350</v>
      </c>
      <c r="U296" s="105"/>
      <c r="V296" s="105"/>
      <c r="W296" s="105"/>
      <c r="X296" s="105"/>
      <c r="Y296" s="105"/>
      <c r="Z296" s="105"/>
    </row>
    <row r="297" ht="15.75" customHeight="1">
      <c r="A297" s="105" t="s">
        <v>688</v>
      </c>
      <c r="B297" s="17" t="s">
        <v>689</v>
      </c>
      <c r="C297" s="17" t="s">
        <v>49</v>
      </c>
      <c r="D297" s="17" t="s">
        <v>657</v>
      </c>
      <c r="E297" s="17" t="s">
        <v>309</v>
      </c>
      <c r="F297" s="106">
        <v>113.80999999999999</v>
      </c>
      <c r="G297" s="106">
        <v>113.80999999999999</v>
      </c>
      <c r="H297" s="17">
        <v>396.0</v>
      </c>
      <c r="I297" s="17">
        <v>19.0</v>
      </c>
      <c r="J297" s="125">
        <v>0.047979797979797977</v>
      </c>
      <c r="K297" s="125">
        <v>0.0</v>
      </c>
      <c r="L297" s="101">
        <v>5.99</v>
      </c>
      <c r="M297" s="101">
        <v>3.0</v>
      </c>
      <c r="N297" s="126">
        <v>2372.0399999999995</v>
      </c>
      <c r="O297" s="126">
        <v>1188.0</v>
      </c>
      <c r="P297" s="125">
        <v>0.4991652754590985</v>
      </c>
      <c r="Q297" s="17">
        <v>444.0</v>
      </c>
      <c r="R297" s="102">
        <v>0.8918918918918919</v>
      </c>
      <c r="S297" s="101">
        <v>5.989999999999999</v>
      </c>
      <c r="T297" s="17" t="s">
        <v>350</v>
      </c>
      <c r="U297" s="105"/>
      <c r="V297" s="105"/>
      <c r="W297" s="105"/>
      <c r="X297" s="105"/>
      <c r="Y297" s="105"/>
      <c r="Z297" s="105"/>
    </row>
    <row r="298" ht="15.75" customHeight="1">
      <c r="A298" s="105" t="s">
        <v>690</v>
      </c>
      <c r="B298" s="17" t="s">
        <v>691</v>
      </c>
      <c r="C298" s="17" t="s">
        <v>49</v>
      </c>
      <c r="D298" s="17" t="s">
        <v>657</v>
      </c>
      <c r="E298" s="17" t="s">
        <v>309</v>
      </c>
      <c r="F298" s="106">
        <v>113.42999999999996</v>
      </c>
      <c r="G298" s="106">
        <v>113.42999999999996</v>
      </c>
      <c r="H298" s="17">
        <v>196.0</v>
      </c>
      <c r="I298" s="17">
        <v>57.0</v>
      </c>
      <c r="J298" s="125">
        <v>0.29081632653061223</v>
      </c>
      <c r="K298" s="125">
        <v>0.0</v>
      </c>
      <c r="L298" s="101">
        <v>1.99</v>
      </c>
      <c r="M298" s="101">
        <v>1.1</v>
      </c>
      <c r="N298" s="126">
        <v>390.03999999999985</v>
      </c>
      <c r="O298" s="126">
        <v>215.60000000000002</v>
      </c>
      <c r="P298" s="125">
        <v>0.44723618090452255</v>
      </c>
      <c r="Q298" s="17">
        <v>200.0</v>
      </c>
      <c r="R298" s="102">
        <v>0.98</v>
      </c>
      <c r="S298" s="101">
        <v>1.9899999999999993</v>
      </c>
      <c r="T298" s="17" t="s">
        <v>654</v>
      </c>
      <c r="U298" s="105"/>
      <c r="V298" s="105"/>
      <c r="W298" s="105"/>
      <c r="X298" s="105"/>
      <c r="Y298" s="105"/>
      <c r="Z298" s="105"/>
    </row>
    <row r="299" ht="15.75" customHeight="1">
      <c r="A299" s="105" t="s">
        <v>692</v>
      </c>
      <c r="B299" s="17" t="s">
        <v>693</v>
      </c>
      <c r="C299" s="17" t="s">
        <v>49</v>
      </c>
      <c r="D299" s="17" t="s">
        <v>657</v>
      </c>
      <c r="E299" s="17" t="s">
        <v>309</v>
      </c>
      <c r="F299" s="106">
        <v>195.02000000000004</v>
      </c>
      <c r="G299" s="106">
        <v>195.02000000000004</v>
      </c>
      <c r="H299" s="17">
        <v>784.0</v>
      </c>
      <c r="I299" s="17">
        <v>98.0</v>
      </c>
      <c r="J299" s="125">
        <v>0.125</v>
      </c>
      <c r="K299" s="125">
        <v>0.0</v>
      </c>
      <c r="L299" s="101">
        <v>1.99</v>
      </c>
      <c r="M299" s="101">
        <v>1.1</v>
      </c>
      <c r="N299" s="126">
        <v>1560.1600000000003</v>
      </c>
      <c r="O299" s="126">
        <v>862.4000000000001</v>
      </c>
      <c r="P299" s="125">
        <v>0.44723618090452255</v>
      </c>
      <c r="Q299" s="17">
        <v>800.0</v>
      </c>
      <c r="R299" s="102">
        <v>0.98</v>
      </c>
      <c r="S299" s="101">
        <v>1.9900000000000004</v>
      </c>
      <c r="T299" s="17" t="s">
        <v>654</v>
      </c>
      <c r="U299" s="105"/>
      <c r="V299" s="105"/>
      <c r="W299" s="105"/>
      <c r="X299" s="105"/>
      <c r="Y299" s="105"/>
      <c r="Z299" s="105"/>
    </row>
    <row r="300" ht="15.75" customHeight="1">
      <c r="A300" s="105" t="s">
        <v>694</v>
      </c>
      <c r="B300" s="17" t="s">
        <v>695</v>
      </c>
      <c r="C300" s="17" t="s">
        <v>49</v>
      </c>
      <c r="D300" s="17" t="s">
        <v>657</v>
      </c>
      <c r="E300" s="17" t="s">
        <v>309</v>
      </c>
      <c r="F300" s="106">
        <v>278.59999999999997</v>
      </c>
      <c r="G300" s="106">
        <v>278.59999999999997</v>
      </c>
      <c r="H300" s="17">
        <v>980.0</v>
      </c>
      <c r="I300" s="17">
        <v>140.0</v>
      </c>
      <c r="J300" s="125">
        <v>0.14285714285714285</v>
      </c>
      <c r="K300" s="125">
        <v>0.0</v>
      </c>
      <c r="L300" s="101">
        <v>1.99</v>
      </c>
      <c r="M300" s="101">
        <v>1.1</v>
      </c>
      <c r="N300" s="126">
        <v>1950.1999999999998</v>
      </c>
      <c r="O300" s="126">
        <v>1078.0</v>
      </c>
      <c r="P300" s="125">
        <v>0.44723618090452255</v>
      </c>
      <c r="Q300" s="17">
        <v>1000.0</v>
      </c>
      <c r="R300" s="102">
        <v>0.98</v>
      </c>
      <c r="S300" s="101">
        <v>1.9899999999999998</v>
      </c>
      <c r="T300" s="17" t="s">
        <v>654</v>
      </c>
      <c r="U300" s="105"/>
      <c r="V300" s="105"/>
      <c r="W300" s="105"/>
      <c r="X300" s="105"/>
      <c r="Y300" s="105"/>
      <c r="Z300" s="105"/>
    </row>
    <row r="301" ht="15.75" customHeight="1">
      <c r="A301" s="105" t="s">
        <v>696</v>
      </c>
      <c r="B301" s="17" t="s">
        <v>697</v>
      </c>
      <c r="C301" s="17" t="s">
        <v>49</v>
      </c>
      <c r="D301" s="17" t="s">
        <v>657</v>
      </c>
      <c r="E301" s="17" t="s">
        <v>309</v>
      </c>
      <c r="F301" s="106">
        <v>0.0</v>
      </c>
      <c r="G301" s="106">
        <v>0.0</v>
      </c>
      <c r="H301" s="17">
        <v>0.0</v>
      </c>
      <c r="I301" s="17">
        <v>0.0</v>
      </c>
      <c r="J301" s="125" t="s">
        <v>322</v>
      </c>
      <c r="K301" s="125" t="s">
        <v>322</v>
      </c>
      <c r="L301" s="101">
        <v>1.99</v>
      </c>
      <c r="M301" s="101">
        <v>1.1</v>
      </c>
      <c r="N301" s="126" t="s">
        <v>322</v>
      </c>
      <c r="O301" s="126">
        <v>0.0</v>
      </c>
      <c r="P301" s="125">
        <v>0.44723618090452255</v>
      </c>
      <c r="Q301" s="17">
        <v>0.0</v>
      </c>
      <c r="R301" s="102" t="s">
        <v>322</v>
      </c>
      <c r="S301" s="101" t="s">
        <v>322</v>
      </c>
      <c r="T301" s="17" t="s">
        <v>654</v>
      </c>
      <c r="U301" s="105"/>
      <c r="V301" s="105"/>
      <c r="W301" s="105"/>
      <c r="X301" s="105"/>
      <c r="Y301" s="105"/>
      <c r="Z301" s="105"/>
    </row>
    <row r="302" ht="15.75" customHeight="1">
      <c r="A302" s="105" t="s">
        <v>698</v>
      </c>
      <c r="B302" s="17" t="s">
        <v>699</v>
      </c>
      <c r="C302" s="17" t="s">
        <v>49</v>
      </c>
      <c r="D302" s="17" t="s">
        <v>657</v>
      </c>
      <c r="E302" s="17" t="s">
        <v>309</v>
      </c>
      <c r="F302" s="106">
        <v>0.0</v>
      </c>
      <c r="G302" s="106">
        <v>0.0</v>
      </c>
      <c r="H302" s="17">
        <v>0.0</v>
      </c>
      <c r="I302" s="17">
        <v>0.0</v>
      </c>
      <c r="J302" s="125" t="s">
        <v>322</v>
      </c>
      <c r="K302" s="125" t="s">
        <v>322</v>
      </c>
      <c r="L302" s="101">
        <v>1.99</v>
      </c>
      <c r="M302" s="101">
        <v>1.1</v>
      </c>
      <c r="N302" s="126" t="s">
        <v>322</v>
      </c>
      <c r="O302" s="126">
        <v>0.0</v>
      </c>
      <c r="P302" s="125">
        <v>0.44723618090452255</v>
      </c>
      <c r="Q302" s="17">
        <v>0.0</v>
      </c>
      <c r="R302" s="102" t="s">
        <v>322</v>
      </c>
      <c r="S302" s="101" t="s">
        <v>322</v>
      </c>
      <c r="T302" s="17" t="s">
        <v>654</v>
      </c>
      <c r="U302" s="105"/>
      <c r="V302" s="105"/>
      <c r="W302" s="105"/>
      <c r="X302" s="105"/>
      <c r="Y302" s="105"/>
      <c r="Z302" s="105"/>
    </row>
    <row r="303" ht="15.75" customHeight="1">
      <c r="A303" s="105" t="s">
        <v>700</v>
      </c>
      <c r="B303" s="17" t="s">
        <v>701</v>
      </c>
      <c r="C303" s="17" t="s">
        <v>49</v>
      </c>
      <c r="D303" s="17" t="s">
        <v>657</v>
      </c>
      <c r="E303" s="17" t="s">
        <v>309</v>
      </c>
      <c r="F303" s="106">
        <v>0.0</v>
      </c>
      <c r="G303" s="106">
        <v>0.0</v>
      </c>
      <c r="H303" s="17">
        <v>0.0</v>
      </c>
      <c r="I303" s="17">
        <v>0.0</v>
      </c>
      <c r="J303" s="125" t="s">
        <v>322</v>
      </c>
      <c r="K303" s="125" t="s">
        <v>322</v>
      </c>
      <c r="L303" s="101">
        <v>1.99</v>
      </c>
      <c r="M303" s="101">
        <v>1.1</v>
      </c>
      <c r="N303" s="126" t="s">
        <v>322</v>
      </c>
      <c r="O303" s="126">
        <v>0.0</v>
      </c>
      <c r="P303" s="125">
        <v>0.44723618090452255</v>
      </c>
      <c r="Q303" s="17">
        <v>0.0</v>
      </c>
      <c r="R303" s="102" t="s">
        <v>322</v>
      </c>
      <c r="S303" s="101" t="s">
        <v>322</v>
      </c>
      <c r="T303" s="17" t="s">
        <v>654</v>
      </c>
      <c r="U303" s="105"/>
      <c r="V303" s="105"/>
      <c r="W303" s="105"/>
      <c r="X303" s="105"/>
      <c r="Y303" s="105"/>
      <c r="Z303" s="105"/>
    </row>
    <row r="304" ht="15.75" customHeight="1">
      <c r="A304" s="105" t="s">
        <v>702</v>
      </c>
      <c r="B304" s="17" t="s">
        <v>703</v>
      </c>
      <c r="C304" s="17" t="s">
        <v>49</v>
      </c>
      <c r="D304" s="17" t="s">
        <v>657</v>
      </c>
      <c r="E304" s="17" t="s">
        <v>309</v>
      </c>
      <c r="F304" s="106">
        <v>0.0</v>
      </c>
      <c r="G304" s="106">
        <v>0.0</v>
      </c>
      <c r="H304" s="17">
        <v>0.0</v>
      </c>
      <c r="I304" s="17">
        <v>0.0</v>
      </c>
      <c r="J304" s="125" t="s">
        <v>322</v>
      </c>
      <c r="K304" s="125" t="s">
        <v>322</v>
      </c>
      <c r="L304" s="101">
        <v>4.99</v>
      </c>
      <c r="M304" s="101">
        <v>2.42</v>
      </c>
      <c r="N304" s="126" t="s">
        <v>322</v>
      </c>
      <c r="O304" s="126">
        <v>0.0</v>
      </c>
      <c r="P304" s="125">
        <v>0.5150300601202406</v>
      </c>
      <c r="Q304" s="17">
        <v>0.0</v>
      </c>
      <c r="R304" s="102" t="s">
        <v>322</v>
      </c>
      <c r="S304" s="101" t="s">
        <v>322</v>
      </c>
      <c r="T304" s="17" t="s">
        <v>344</v>
      </c>
      <c r="U304" s="105"/>
      <c r="V304" s="105"/>
      <c r="W304" s="105"/>
      <c r="X304" s="105"/>
      <c r="Y304" s="105"/>
      <c r="Z304" s="105"/>
    </row>
    <row r="305" ht="15.75" customHeight="1">
      <c r="A305" s="105" t="s">
        <v>704</v>
      </c>
      <c r="B305" s="17" t="s">
        <v>705</v>
      </c>
      <c r="C305" s="17" t="s">
        <v>49</v>
      </c>
      <c r="D305" s="17" t="s">
        <v>657</v>
      </c>
      <c r="E305" s="17" t="s">
        <v>309</v>
      </c>
      <c r="F305" s="106">
        <v>2014.810000000001</v>
      </c>
      <c r="G305" s="106">
        <v>2014.810000000001</v>
      </c>
      <c r="H305" s="17">
        <v>1305.0</v>
      </c>
      <c r="I305" s="17">
        <v>269.0</v>
      </c>
      <c r="J305" s="125">
        <v>0.20613026819923372</v>
      </c>
      <c r="K305" s="125">
        <v>0.0</v>
      </c>
      <c r="L305" s="101">
        <v>7.49</v>
      </c>
      <c r="M305" s="101">
        <v>3.93</v>
      </c>
      <c r="N305" s="126">
        <v>9774.450000000004</v>
      </c>
      <c r="O305" s="126">
        <v>5128.650000000001</v>
      </c>
      <c r="P305" s="125">
        <v>0.4753004005340454</v>
      </c>
      <c r="Q305" s="17">
        <v>1320.0</v>
      </c>
      <c r="R305" s="102">
        <v>0.9886363636363636</v>
      </c>
      <c r="S305" s="101">
        <v>7.490000000000004</v>
      </c>
      <c r="T305" s="17" t="s">
        <v>654</v>
      </c>
      <c r="U305" s="105"/>
      <c r="V305" s="105"/>
      <c r="W305" s="105"/>
      <c r="X305" s="105"/>
      <c r="Y305" s="105"/>
      <c r="Z305" s="105"/>
    </row>
    <row r="306" ht="15.75" customHeight="1">
      <c r="A306" s="105" t="s">
        <v>706</v>
      </c>
      <c r="B306" s="17" t="s">
        <v>707</v>
      </c>
      <c r="C306" s="17" t="s">
        <v>49</v>
      </c>
      <c r="D306" s="17" t="s">
        <v>657</v>
      </c>
      <c r="E306" s="17" t="s">
        <v>309</v>
      </c>
      <c r="F306" s="106">
        <v>3801.099999999999</v>
      </c>
      <c r="G306" s="106">
        <v>3801.099999999999</v>
      </c>
      <c r="H306" s="17">
        <v>3468.0</v>
      </c>
      <c r="I306" s="17">
        <v>765.0</v>
      </c>
      <c r="J306" s="125">
        <v>0.22058823529411764</v>
      </c>
      <c r="K306" s="125">
        <v>0.0</v>
      </c>
      <c r="L306" s="101">
        <v>4.49</v>
      </c>
      <c r="M306" s="101">
        <v>2.44</v>
      </c>
      <c r="N306" s="126">
        <v>17231.65333333333</v>
      </c>
      <c r="O306" s="126">
        <v>8461.92</v>
      </c>
      <c r="P306" s="125">
        <v>0.4565701559020045</v>
      </c>
      <c r="Q306" s="17">
        <v>3468.0</v>
      </c>
      <c r="R306" s="102">
        <v>1.0</v>
      </c>
      <c r="S306" s="101">
        <v>4.968758169934639</v>
      </c>
      <c r="T306" s="17" t="s">
        <v>654</v>
      </c>
      <c r="U306" s="105"/>
      <c r="V306" s="105"/>
      <c r="W306" s="105"/>
      <c r="X306" s="105"/>
      <c r="Y306" s="105"/>
      <c r="Z306" s="105"/>
    </row>
    <row r="307" ht="15.75" customHeight="1">
      <c r="A307" s="105" t="s">
        <v>708</v>
      </c>
      <c r="B307" s="17" t="s">
        <v>709</v>
      </c>
      <c r="C307" s="17" t="s">
        <v>47</v>
      </c>
      <c r="D307" s="17" t="s">
        <v>657</v>
      </c>
      <c r="E307" s="17" t="s">
        <v>309</v>
      </c>
      <c r="F307" s="106">
        <v>1472.7700000000023</v>
      </c>
      <c r="G307" s="106">
        <v>1472.7700000000023</v>
      </c>
      <c r="H307" s="17">
        <v>3312.0</v>
      </c>
      <c r="I307" s="17">
        <v>548.0</v>
      </c>
      <c r="J307" s="125">
        <v>0.16545893719806765</v>
      </c>
      <c r="K307" s="125">
        <v>0.0</v>
      </c>
      <c r="L307" s="101">
        <v>2.49</v>
      </c>
      <c r="M307" s="101">
        <v>1.22</v>
      </c>
      <c r="N307" s="126">
        <v>8901.120875912422</v>
      </c>
      <c r="O307" s="126">
        <v>4040.64</v>
      </c>
      <c r="P307" s="125">
        <v>0.5100401606425703</v>
      </c>
      <c r="Q307" s="17">
        <v>3312.0</v>
      </c>
      <c r="R307" s="102">
        <v>1.0</v>
      </c>
      <c r="S307" s="101">
        <v>2.687536496350369</v>
      </c>
      <c r="T307" s="17" t="s">
        <v>75</v>
      </c>
      <c r="U307" s="105"/>
      <c r="V307" s="105"/>
      <c r="W307" s="105"/>
      <c r="X307" s="105"/>
      <c r="Y307" s="105"/>
      <c r="Z307" s="105"/>
    </row>
    <row r="308" ht="15.75" customHeight="1">
      <c r="A308" s="105" t="s">
        <v>710</v>
      </c>
      <c r="B308" s="17" t="s">
        <v>711</v>
      </c>
      <c r="C308" s="17" t="s">
        <v>49</v>
      </c>
      <c r="D308" s="17" t="s">
        <v>657</v>
      </c>
      <c r="E308" s="17" t="s">
        <v>309</v>
      </c>
      <c r="F308" s="106">
        <v>1376.880000000001</v>
      </c>
      <c r="G308" s="106">
        <v>1376.880000000001</v>
      </c>
      <c r="H308" s="17">
        <v>2784.0</v>
      </c>
      <c r="I308" s="17">
        <v>462.0</v>
      </c>
      <c r="J308" s="125">
        <v>0.16594827586206898</v>
      </c>
      <c r="K308" s="125">
        <v>0.0</v>
      </c>
      <c r="L308" s="101">
        <v>2.99</v>
      </c>
      <c r="M308" s="101">
        <v>1.49</v>
      </c>
      <c r="N308" s="126">
        <v>8297.043116883124</v>
      </c>
      <c r="O308" s="126">
        <v>4148.16</v>
      </c>
      <c r="P308" s="125">
        <v>0.5016722408026756</v>
      </c>
      <c r="Q308" s="17">
        <v>2784.0</v>
      </c>
      <c r="R308" s="102">
        <v>1.0</v>
      </c>
      <c r="S308" s="101">
        <v>2.9802597402597426</v>
      </c>
      <c r="T308" s="17" t="s">
        <v>654</v>
      </c>
      <c r="U308" s="105"/>
      <c r="V308" s="105"/>
      <c r="W308" s="105"/>
      <c r="X308" s="105"/>
      <c r="Y308" s="105"/>
      <c r="Z308" s="105"/>
    </row>
    <row r="309" ht="15.75" customHeight="1">
      <c r="A309" s="105" t="s">
        <v>712</v>
      </c>
      <c r="B309" s="17" t="s">
        <v>713</v>
      </c>
      <c r="C309" s="17" t="s">
        <v>49</v>
      </c>
      <c r="D309" s="17" t="s">
        <v>657</v>
      </c>
      <c r="E309" s="17" t="s">
        <v>309</v>
      </c>
      <c r="F309" s="106">
        <v>3794.13</v>
      </c>
      <c r="G309" s="106">
        <v>1888.0600000000006</v>
      </c>
      <c r="H309" s="17">
        <v>1872.0</v>
      </c>
      <c r="I309" s="17">
        <v>1526.0</v>
      </c>
      <c r="J309" s="125">
        <v>0.8151709401709402</v>
      </c>
      <c r="K309" s="125">
        <v>0.502373403125354</v>
      </c>
      <c r="L309" s="101">
        <v>2.49</v>
      </c>
      <c r="M309" s="101">
        <v>1.25</v>
      </c>
      <c r="N309" s="126">
        <v>4654.398007863696</v>
      </c>
      <c r="O309" s="126">
        <v>2340.0</v>
      </c>
      <c r="P309" s="125">
        <v>0.497991967871486</v>
      </c>
      <c r="Q309" s="17">
        <v>1872.0</v>
      </c>
      <c r="R309" s="102">
        <v>1.0</v>
      </c>
      <c r="S309" s="101">
        <v>1.237260812581914</v>
      </c>
      <c r="T309" s="17" t="s">
        <v>654</v>
      </c>
      <c r="U309" s="105"/>
      <c r="V309" s="105"/>
      <c r="W309" s="105"/>
      <c r="X309" s="105"/>
      <c r="Y309" s="105"/>
      <c r="Z309" s="105"/>
    </row>
    <row r="310" ht="15.75" customHeight="1">
      <c r="A310" s="105" t="s">
        <v>714</v>
      </c>
      <c r="B310" s="17" t="s">
        <v>715</v>
      </c>
      <c r="C310" s="17" t="s">
        <v>47</v>
      </c>
      <c r="D310" s="17" t="s">
        <v>657</v>
      </c>
      <c r="E310" s="17" t="s">
        <v>309</v>
      </c>
      <c r="F310" s="106">
        <v>2261.970000000001</v>
      </c>
      <c r="G310" s="106">
        <v>2261.970000000001</v>
      </c>
      <c r="H310" s="17">
        <v>2856.0</v>
      </c>
      <c r="I310" s="17">
        <v>613.0</v>
      </c>
      <c r="J310" s="125">
        <v>0.21463585434173668</v>
      </c>
      <c r="K310" s="125">
        <v>0.0</v>
      </c>
      <c r="L310" s="101">
        <v>3.69</v>
      </c>
      <c r="M310" s="101">
        <v>1.95</v>
      </c>
      <c r="N310" s="126">
        <v>10538.640000000005</v>
      </c>
      <c r="O310" s="126">
        <v>5569.2</v>
      </c>
      <c r="P310" s="125">
        <v>0.4715447154471545</v>
      </c>
      <c r="Q310" s="17">
        <v>2880.0</v>
      </c>
      <c r="R310" s="102">
        <v>0.9916666666666667</v>
      </c>
      <c r="S310" s="101">
        <v>3.6900000000000017</v>
      </c>
      <c r="T310" s="17" t="s">
        <v>75</v>
      </c>
      <c r="U310" s="105"/>
      <c r="V310" s="105"/>
      <c r="W310" s="105"/>
      <c r="X310" s="105"/>
      <c r="Y310" s="105"/>
      <c r="Z310" s="105"/>
    </row>
    <row r="311" ht="15.75" customHeight="1">
      <c r="A311" s="105" t="s">
        <v>716</v>
      </c>
      <c r="B311" s="17" t="s">
        <v>717</v>
      </c>
      <c r="C311" s="17" t="s">
        <v>49</v>
      </c>
      <c r="D311" s="17" t="s">
        <v>657</v>
      </c>
      <c r="E311" s="17" t="s">
        <v>309</v>
      </c>
      <c r="F311" s="106">
        <v>125.82</v>
      </c>
      <c r="G311" s="106">
        <v>125.82</v>
      </c>
      <c r="H311" s="17">
        <v>552.0</v>
      </c>
      <c r="I311" s="17">
        <v>18.0</v>
      </c>
      <c r="J311" s="125">
        <v>0.03260869565217391</v>
      </c>
      <c r="K311" s="125">
        <v>0.0</v>
      </c>
      <c r="L311" s="101">
        <v>6.99</v>
      </c>
      <c r="M311" s="101">
        <v>3.56</v>
      </c>
      <c r="N311" s="126">
        <v>3858.4799999999996</v>
      </c>
      <c r="O311" s="126">
        <v>1965.1200000000001</v>
      </c>
      <c r="P311" s="125">
        <v>0.4907010014306152</v>
      </c>
      <c r="Q311" s="17">
        <v>576.0</v>
      </c>
      <c r="R311" s="102">
        <v>0.9583333333333334</v>
      </c>
      <c r="S311" s="101">
        <v>6.989999999999999</v>
      </c>
      <c r="T311" s="17" t="s">
        <v>654</v>
      </c>
      <c r="U311" s="105"/>
      <c r="V311" s="105"/>
      <c r="W311" s="105"/>
      <c r="X311" s="105"/>
      <c r="Y311" s="105"/>
      <c r="Z311" s="105"/>
    </row>
    <row r="312" ht="15.75" customHeight="1">
      <c r="A312" s="105" t="s">
        <v>718</v>
      </c>
      <c r="B312" s="17" t="s">
        <v>719</v>
      </c>
      <c r="C312" s="17" t="s">
        <v>49</v>
      </c>
      <c r="D312" s="17" t="s">
        <v>657</v>
      </c>
      <c r="E312" s="17" t="s">
        <v>309</v>
      </c>
      <c r="F312" s="106">
        <v>143.68</v>
      </c>
      <c r="G312" s="106">
        <v>143.68</v>
      </c>
      <c r="H312" s="17">
        <v>384.0</v>
      </c>
      <c r="I312" s="17">
        <v>32.0</v>
      </c>
      <c r="J312" s="125">
        <v>0.08333333333333333</v>
      </c>
      <c r="K312" s="125">
        <v>0.0</v>
      </c>
      <c r="L312" s="101">
        <v>4.49</v>
      </c>
      <c r="M312" s="101">
        <v>2.44</v>
      </c>
      <c r="N312" s="126">
        <v>1724.16</v>
      </c>
      <c r="O312" s="126">
        <v>936.96</v>
      </c>
      <c r="P312" s="125">
        <v>0.4565701559020045</v>
      </c>
      <c r="Q312" s="17">
        <v>396.0</v>
      </c>
      <c r="R312" s="102">
        <v>0.9696969696969697</v>
      </c>
      <c r="S312" s="101">
        <v>4.49</v>
      </c>
      <c r="T312" s="17" t="s">
        <v>344</v>
      </c>
      <c r="U312" s="105"/>
      <c r="V312" s="105"/>
      <c r="W312" s="105"/>
      <c r="X312" s="105"/>
      <c r="Y312" s="105"/>
      <c r="Z312" s="105"/>
    </row>
    <row r="313" ht="15.75" customHeight="1">
      <c r="A313" s="105" t="s">
        <v>720</v>
      </c>
      <c r="B313" s="17" t="s">
        <v>721</v>
      </c>
      <c r="C313" s="17" t="s">
        <v>46</v>
      </c>
      <c r="D313" s="17" t="s">
        <v>657</v>
      </c>
      <c r="E313" s="17" t="s">
        <v>309</v>
      </c>
      <c r="F313" s="106">
        <v>870.9100000000005</v>
      </c>
      <c r="G313" s="106">
        <v>870.9100000000005</v>
      </c>
      <c r="H313" s="17">
        <v>1044.0</v>
      </c>
      <c r="I313" s="17">
        <v>109.0</v>
      </c>
      <c r="J313" s="125">
        <v>0.10440613026819924</v>
      </c>
      <c r="K313" s="125">
        <v>0.0</v>
      </c>
      <c r="L313" s="101">
        <v>7.99</v>
      </c>
      <c r="M313" s="101">
        <v>3.97</v>
      </c>
      <c r="N313" s="126">
        <v>8341.560000000005</v>
      </c>
      <c r="O313" s="126">
        <v>4144.68</v>
      </c>
      <c r="P313" s="125">
        <v>0.5031289111389236</v>
      </c>
      <c r="Q313" s="17">
        <v>1056.0</v>
      </c>
      <c r="R313" s="102">
        <v>0.9886363636363636</v>
      </c>
      <c r="S313" s="101">
        <v>7.990000000000005</v>
      </c>
      <c r="T313" s="17" t="s">
        <v>722</v>
      </c>
      <c r="U313" s="105"/>
      <c r="V313" s="105"/>
      <c r="W313" s="105"/>
      <c r="X313" s="105"/>
      <c r="Y313" s="105"/>
      <c r="Z313" s="105"/>
    </row>
    <row r="314" ht="15.75" customHeight="1">
      <c r="A314" s="105" t="s">
        <v>723</v>
      </c>
      <c r="B314" s="17" t="s">
        <v>724</v>
      </c>
      <c r="C314" s="17" t="s">
        <v>49</v>
      </c>
      <c r="D314" s="17" t="s">
        <v>657</v>
      </c>
      <c r="E314" s="17" t="s">
        <v>309</v>
      </c>
      <c r="F314" s="106">
        <v>2083.3600000000015</v>
      </c>
      <c r="G314" s="106">
        <v>2083.3600000000015</v>
      </c>
      <c r="H314" s="17">
        <v>3864.0</v>
      </c>
      <c r="I314" s="17">
        <v>464.0</v>
      </c>
      <c r="J314" s="125">
        <v>0.12008281573498965</v>
      </c>
      <c r="K314" s="125">
        <v>0.0</v>
      </c>
      <c r="L314" s="101">
        <v>4.49</v>
      </c>
      <c r="M314" s="101">
        <v>2.44</v>
      </c>
      <c r="N314" s="126">
        <v>17349.36000000001</v>
      </c>
      <c r="O314" s="126">
        <v>9428.16</v>
      </c>
      <c r="P314" s="125">
        <v>0.4565701559020045</v>
      </c>
      <c r="Q314" s="17">
        <v>3858.0</v>
      </c>
      <c r="R314" s="102">
        <v>1.0015552099533438</v>
      </c>
      <c r="S314" s="101">
        <v>4.490000000000003</v>
      </c>
      <c r="T314" s="17" t="s">
        <v>654</v>
      </c>
      <c r="U314" s="105"/>
      <c r="V314" s="105"/>
      <c r="W314" s="105"/>
      <c r="X314" s="105"/>
      <c r="Y314" s="105"/>
      <c r="Z314" s="105"/>
    </row>
    <row r="315" ht="15.75" customHeight="1">
      <c r="A315" s="105" t="s">
        <v>725</v>
      </c>
      <c r="B315" s="17" t="s">
        <v>726</v>
      </c>
      <c r="C315" s="17" t="s">
        <v>47</v>
      </c>
      <c r="D315" s="17" t="s">
        <v>657</v>
      </c>
      <c r="E315" s="17" t="s">
        <v>309</v>
      </c>
      <c r="F315" s="106">
        <v>1717.0900000000008</v>
      </c>
      <c r="G315" s="106">
        <v>1717.0900000000008</v>
      </c>
      <c r="H315" s="17">
        <v>972.0</v>
      </c>
      <c r="I315" s="17">
        <v>191.0</v>
      </c>
      <c r="J315" s="125">
        <v>0.19650205761316872</v>
      </c>
      <c r="K315" s="125">
        <v>0.0</v>
      </c>
      <c r="L315" s="101">
        <v>8.99</v>
      </c>
      <c r="M315" s="101">
        <v>4.98</v>
      </c>
      <c r="N315" s="126">
        <v>8738.280000000004</v>
      </c>
      <c r="O315" s="126">
        <v>4840.56</v>
      </c>
      <c r="P315" s="125">
        <v>0.44605116796440486</v>
      </c>
      <c r="Q315" s="17">
        <v>972.0</v>
      </c>
      <c r="R315" s="102">
        <v>1.0</v>
      </c>
      <c r="S315" s="101">
        <v>8.990000000000004</v>
      </c>
      <c r="T315" s="17" t="s">
        <v>75</v>
      </c>
      <c r="U315" s="105"/>
      <c r="V315" s="105"/>
      <c r="W315" s="105"/>
      <c r="X315" s="105"/>
      <c r="Y315" s="105"/>
      <c r="Z315" s="105"/>
    </row>
    <row r="316" ht="15.75" customHeight="1">
      <c r="A316" s="105" t="s">
        <v>727</v>
      </c>
      <c r="B316" s="17" t="s">
        <v>728</v>
      </c>
      <c r="C316" s="17" t="s">
        <v>49</v>
      </c>
      <c r="D316" s="17" t="s">
        <v>657</v>
      </c>
      <c r="E316" s="17" t="s">
        <v>309</v>
      </c>
      <c r="F316" s="106">
        <v>67.35000000000001</v>
      </c>
      <c r="G316" s="106">
        <v>67.35000000000001</v>
      </c>
      <c r="H316" s="17">
        <v>192.0</v>
      </c>
      <c r="I316" s="17">
        <v>15.0</v>
      </c>
      <c r="J316" s="125">
        <v>0.078125</v>
      </c>
      <c r="K316" s="125">
        <v>0.0</v>
      </c>
      <c r="L316" s="101">
        <v>4.49</v>
      </c>
      <c r="M316" s="101">
        <v>2.44</v>
      </c>
      <c r="N316" s="126">
        <v>862.08</v>
      </c>
      <c r="O316" s="126">
        <v>468.48</v>
      </c>
      <c r="P316" s="125">
        <v>0.4565701559020045</v>
      </c>
      <c r="Q316" s="17">
        <v>198.0</v>
      </c>
      <c r="R316" s="102">
        <v>0.9696969696969697</v>
      </c>
      <c r="S316" s="101">
        <v>4.49</v>
      </c>
      <c r="T316" s="17" t="s">
        <v>344</v>
      </c>
      <c r="U316" s="105"/>
      <c r="V316" s="105"/>
      <c r="W316" s="105"/>
      <c r="X316" s="105"/>
      <c r="Y316" s="105"/>
      <c r="Z316" s="105"/>
    </row>
    <row r="317" ht="15.75" customHeight="1">
      <c r="A317" s="105" t="s">
        <v>729</v>
      </c>
      <c r="B317" s="17" t="s">
        <v>730</v>
      </c>
      <c r="C317" s="17" t="s">
        <v>47</v>
      </c>
      <c r="D317" s="17" t="s">
        <v>298</v>
      </c>
      <c r="E317" s="17" t="s">
        <v>309</v>
      </c>
      <c r="F317" s="106">
        <v>0.0</v>
      </c>
      <c r="G317" s="106">
        <v>0.0</v>
      </c>
      <c r="H317" s="17">
        <v>0.0</v>
      </c>
      <c r="I317" s="17">
        <v>0.0</v>
      </c>
      <c r="J317" s="125" t="s">
        <v>322</v>
      </c>
      <c r="K317" s="125" t="s">
        <v>322</v>
      </c>
      <c r="L317" s="101">
        <v>2.99</v>
      </c>
      <c r="M317" s="101">
        <v>1.6</v>
      </c>
      <c r="N317" s="126" t="s">
        <v>322</v>
      </c>
      <c r="O317" s="126">
        <v>0.0</v>
      </c>
      <c r="P317" s="125">
        <v>0.46488294314381273</v>
      </c>
      <c r="Q317" s="17">
        <v>0.0</v>
      </c>
      <c r="R317" s="102" t="s">
        <v>322</v>
      </c>
      <c r="S317" s="101" t="s">
        <v>322</v>
      </c>
      <c r="T317" s="17" t="s">
        <v>75</v>
      </c>
      <c r="U317" s="105"/>
      <c r="V317" s="105"/>
      <c r="W317" s="105"/>
      <c r="X317" s="105"/>
      <c r="Y317" s="105"/>
      <c r="Z317" s="105"/>
    </row>
    <row r="318" ht="15.75" customHeight="1">
      <c r="A318" s="105" t="s">
        <v>731</v>
      </c>
      <c r="B318" s="17" t="s">
        <v>732</v>
      </c>
      <c r="C318" s="17" t="s">
        <v>47</v>
      </c>
      <c r="D318" s="17" t="s">
        <v>298</v>
      </c>
      <c r="E318" s="17" t="s">
        <v>309</v>
      </c>
      <c r="F318" s="106">
        <v>0.0</v>
      </c>
      <c r="G318" s="106">
        <v>0.0</v>
      </c>
      <c r="H318" s="17">
        <v>0.0</v>
      </c>
      <c r="I318" s="17">
        <v>0.0</v>
      </c>
      <c r="J318" s="125" t="s">
        <v>322</v>
      </c>
      <c r="K318" s="125" t="s">
        <v>322</v>
      </c>
      <c r="L318" s="101">
        <v>2.99</v>
      </c>
      <c r="M318" s="101">
        <v>1.6</v>
      </c>
      <c r="N318" s="126" t="s">
        <v>322</v>
      </c>
      <c r="O318" s="126">
        <v>0.0</v>
      </c>
      <c r="P318" s="125">
        <v>0.46488294314381273</v>
      </c>
      <c r="Q318" s="17">
        <v>0.0</v>
      </c>
      <c r="R318" s="102" t="s">
        <v>322</v>
      </c>
      <c r="S318" s="101" t="s">
        <v>322</v>
      </c>
      <c r="T318" s="17" t="s">
        <v>75</v>
      </c>
      <c r="U318" s="105"/>
      <c r="V318" s="105"/>
      <c r="W318" s="105"/>
      <c r="X318" s="105"/>
      <c r="Y318" s="105"/>
      <c r="Z318" s="105"/>
    </row>
    <row r="319" ht="15.75" customHeight="1">
      <c r="A319" s="105" t="s">
        <v>733</v>
      </c>
      <c r="B319" s="17" t="s">
        <v>734</v>
      </c>
      <c r="C319" s="17" t="s">
        <v>47</v>
      </c>
      <c r="D319" s="17" t="s">
        <v>298</v>
      </c>
      <c r="E319" s="17" t="s">
        <v>309</v>
      </c>
      <c r="F319" s="106">
        <v>0.0</v>
      </c>
      <c r="G319" s="106">
        <v>0.0</v>
      </c>
      <c r="H319" s="17">
        <v>0.0</v>
      </c>
      <c r="I319" s="17">
        <v>0.0</v>
      </c>
      <c r="J319" s="125" t="s">
        <v>322</v>
      </c>
      <c r="K319" s="125" t="s">
        <v>322</v>
      </c>
      <c r="L319" s="101">
        <v>2.99</v>
      </c>
      <c r="M319" s="101">
        <v>1.6</v>
      </c>
      <c r="N319" s="126" t="s">
        <v>322</v>
      </c>
      <c r="O319" s="126">
        <v>0.0</v>
      </c>
      <c r="P319" s="125">
        <v>0.46488294314381273</v>
      </c>
      <c r="Q319" s="17">
        <v>0.0</v>
      </c>
      <c r="R319" s="102" t="s">
        <v>322</v>
      </c>
      <c r="S319" s="101" t="s">
        <v>322</v>
      </c>
      <c r="T319" s="17" t="s">
        <v>75</v>
      </c>
      <c r="U319" s="105"/>
      <c r="V319" s="105"/>
      <c r="W319" s="105"/>
      <c r="X319" s="105"/>
      <c r="Y319" s="105"/>
      <c r="Z319" s="105"/>
    </row>
    <row r="320" ht="15.75" customHeight="1">
      <c r="A320" s="105" t="s">
        <v>735</v>
      </c>
      <c r="B320" s="17" t="s">
        <v>736</v>
      </c>
      <c r="C320" s="17" t="s">
        <v>49</v>
      </c>
      <c r="D320" s="17" t="s">
        <v>737</v>
      </c>
      <c r="E320" s="17" t="s">
        <v>309</v>
      </c>
      <c r="F320" s="106">
        <v>856.5600000000006</v>
      </c>
      <c r="G320" s="106">
        <v>856.5600000000006</v>
      </c>
      <c r="H320" s="17">
        <v>1356.0</v>
      </c>
      <c r="I320" s="17">
        <v>344.0</v>
      </c>
      <c r="J320" s="125">
        <v>0.2536873156342183</v>
      </c>
      <c r="K320" s="125">
        <v>0.0</v>
      </c>
      <c r="L320" s="101">
        <v>2.49</v>
      </c>
      <c r="M320" s="101">
        <v>1.28</v>
      </c>
      <c r="N320" s="126">
        <v>3376.440000000003</v>
      </c>
      <c r="O320" s="126">
        <v>1735.68</v>
      </c>
      <c r="P320" s="125">
        <v>0.48594377510040165</v>
      </c>
      <c r="Q320" s="17">
        <v>1368.0</v>
      </c>
      <c r="R320" s="102">
        <v>0.9912280701754386</v>
      </c>
      <c r="S320" s="101">
        <v>2.490000000000002</v>
      </c>
      <c r="T320" s="17" t="s">
        <v>350</v>
      </c>
      <c r="U320" s="105"/>
      <c r="V320" s="105"/>
      <c r="W320" s="105"/>
      <c r="X320" s="105"/>
      <c r="Y320" s="105"/>
      <c r="Z320" s="105"/>
    </row>
    <row r="321" ht="15.75" customHeight="1">
      <c r="A321" s="105" t="s">
        <v>738</v>
      </c>
      <c r="B321" s="17" t="s">
        <v>739</v>
      </c>
      <c r="C321" s="17" t="s">
        <v>48</v>
      </c>
      <c r="D321" s="17" t="s">
        <v>737</v>
      </c>
      <c r="E321" s="17" t="s">
        <v>309</v>
      </c>
      <c r="F321" s="106">
        <v>226.59</v>
      </c>
      <c r="G321" s="106">
        <v>226.59</v>
      </c>
      <c r="H321" s="17">
        <v>612.0</v>
      </c>
      <c r="I321" s="17">
        <v>91.0</v>
      </c>
      <c r="J321" s="125">
        <v>0.14869281045751634</v>
      </c>
      <c r="K321" s="125">
        <v>0.0</v>
      </c>
      <c r="L321" s="101">
        <v>2.49</v>
      </c>
      <c r="M321" s="101">
        <v>1.25</v>
      </c>
      <c r="N321" s="126">
        <v>1523.88</v>
      </c>
      <c r="O321" s="126">
        <v>765.0</v>
      </c>
      <c r="P321" s="125">
        <v>0.497991967871486</v>
      </c>
      <c r="Q321" s="17">
        <v>648.0</v>
      </c>
      <c r="R321" s="102">
        <v>0.9444444444444444</v>
      </c>
      <c r="S321" s="101">
        <v>2.49</v>
      </c>
      <c r="T321" s="17" t="s">
        <v>92</v>
      </c>
      <c r="U321" s="105"/>
      <c r="V321" s="105"/>
      <c r="W321" s="105"/>
      <c r="X321" s="105"/>
      <c r="Y321" s="105"/>
      <c r="Z321" s="105"/>
    </row>
    <row r="322" ht="15.75" customHeight="1">
      <c r="A322" s="105" t="s">
        <v>740</v>
      </c>
      <c r="B322" s="17" t="s">
        <v>741</v>
      </c>
      <c r="C322" s="17" t="s">
        <v>47</v>
      </c>
      <c r="D322" s="17" t="s">
        <v>742</v>
      </c>
      <c r="E322" s="17" t="s">
        <v>309</v>
      </c>
      <c r="F322" s="106">
        <v>247.38000000000002</v>
      </c>
      <c r="G322" s="106">
        <v>247.38000000000002</v>
      </c>
      <c r="H322" s="17">
        <v>324.0</v>
      </c>
      <c r="I322" s="17">
        <v>62.0</v>
      </c>
      <c r="J322" s="125">
        <v>0.19135802469135801</v>
      </c>
      <c r="K322" s="125">
        <v>0.0</v>
      </c>
      <c r="L322" s="101">
        <v>3.99</v>
      </c>
      <c r="M322" s="101">
        <v>2.09</v>
      </c>
      <c r="N322" s="126">
        <v>1292.76</v>
      </c>
      <c r="O322" s="126">
        <v>677.16</v>
      </c>
      <c r="P322" s="125">
        <v>0.4761904761904763</v>
      </c>
      <c r="Q322" s="17">
        <v>336.0</v>
      </c>
      <c r="R322" s="102">
        <v>0.9642857142857143</v>
      </c>
      <c r="S322" s="101">
        <v>3.99</v>
      </c>
      <c r="T322" s="17" t="s">
        <v>183</v>
      </c>
      <c r="U322" s="105"/>
      <c r="V322" s="105"/>
      <c r="W322" s="105"/>
      <c r="X322" s="105"/>
      <c r="Y322" s="105"/>
      <c r="Z322" s="105"/>
    </row>
    <row r="323" ht="15.75" customHeight="1">
      <c r="A323" s="105" t="s">
        <v>743</v>
      </c>
      <c r="B323" s="17" t="s">
        <v>744</v>
      </c>
      <c r="C323" s="17" t="s">
        <v>49</v>
      </c>
      <c r="D323" s="17" t="s">
        <v>742</v>
      </c>
      <c r="E323" s="17" t="s">
        <v>309</v>
      </c>
      <c r="F323" s="106">
        <v>251.36999999999998</v>
      </c>
      <c r="G323" s="106">
        <v>251.36999999999998</v>
      </c>
      <c r="H323" s="17">
        <v>792.0</v>
      </c>
      <c r="I323" s="17">
        <v>63.0</v>
      </c>
      <c r="J323" s="125">
        <v>0.07954545454545454</v>
      </c>
      <c r="K323" s="125">
        <v>0.0</v>
      </c>
      <c r="L323" s="101">
        <v>3.49</v>
      </c>
      <c r="M323" s="101">
        <v>1.7</v>
      </c>
      <c r="N323" s="126">
        <v>3160.08</v>
      </c>
      <c r="O323" s="126">
        <v>1346.3999999999999</v>
      </c>
      <c r="P323" s="125">
        <v>0.512893982808023</v>
      </c>
      <c r="Q323" s="17">
        <v>792.0</v>
      </c>
      <c r="R323" s="102">
        <v>1.0</v>
      </c>
      <c r="S323" s="101">
        <v>3.9899999999999998</v>
      </c>
      <c r="T323" s="17" t="s">
        <v>654</v>
      </c>
      <c r="U323" s="105"/>
      <c r="V323" s="105"/>
      <c r="W323" s="105"/>
      <c r="X323" s="105"/>
      <c r="Y323" s="105"/>
      <c r="Z323" s="105"/>
    </row>
    <row r="324" ht="15.75" customHeight="1">
      <c r="A324" s="105" t="s">
        <v>745</v>
      </c>
      <c r="B324" s="17" t="s">
        <v>746</v>
      </c>
      <c r="C324" s="17" t="s">
        <v>49</v>
      </c>
      <c r="D324" s="17" t="s">
        <v>742</v>
      </c>
      <c r="E324" s="17" t="s">
        <v>309</v>
      </c>
      <c r="F324" s="106">
        <v>432.9000000000002</v>
      </c>
      <c r="G324" s="106">
        <v>432.9000000000002</v>
      </c>
      <c r="H324" s="17">
        <v>792.0</v>
      </c>
      <c r="I324" s="17">
        <v>110.0</v>
      </c>
      <c r="J324" s="125">
        <v>0.1388888888888889</v>
      </c>
      <c r="K324" s="125">
        <v>0.0</v>
      </c>
      <c r="L324" s="101">
        <v>3.49</v>
      </c>
      <c r="M324" s="101">
        <v>1.7</v>
      </c>
      <c r="N324" s="126">
        <v>3116.8800000000015</v>
      </c>
      <c r="O324" s="126">
        <v>1346.3999999999999</v>
      </c>
      <c r="P324" s="125">
        <v>0.512893982808023</v>
      </c>
      <c r="Q324" s="17">
        <v>792.0</v>
      </c>
      <c r="R324" s="102">
        <v>1.0</v>
      </c>
      <c r="S324" s="101">
        <v>3.9354545454545473</v>
      </c>
      <c r="T324" s="17" t="s">
        <v>654</v>
      </c>
      <c r="U324" s="105"/>
      <c r="V324" s="105"/>
      <c r="W324" s="105"/>
      <c r="X324" s="105"/>
      <c r="Y324" s="105"/>
      <c r="Z324" s="105"/>
    </row>
    <row r="325" ht="15.75" customHeight="1">
      <c r="A325" s="105" t="s">
        <v>747</v>
      </c>
      <c r="B325" s="17" t="s">
        <v>748</v>
      </c>
      <c r="C325" s="17" t="s">
        <v>49</v>
      </c>
      <c r="D325" s="17" t="s">
        <v>742</v>
      </c>
      <c r="E325" s="17" t="s">
        <v>309</v>
      </c>
      <c r="F325" s="106">
        <v>438.9000000000001</v>
      </c>
      <c r="G325" s="106">
        <v>438.9000000000001</v>
      </c>
      <c r="H325" s="17">
        <v>594.0</v>
      </c>
      <c r="I325" s="17">
        <v>110.0</v>
      </c>
      <c r="J325" s="125">
        <v>0.18518518518518517</v>
      </c>
      <c r="K325" s="125">
        <v>0.0</v>
      </c>
      <c r="L325" s="101">
        <v>3.49</v>
      </c>
      <c r="M325" s="101">
        <v>1.7</v>
      </c>
      <c r="N325" s="126">
        <v>2370.0600000000004</v>
      </c>
      <c r="O325" s="126">
        <v>1009.8</v>
      </c>
      <c r="P325" s="125">
        <v>0.512893982808023</v>
      </c>
      <c r="Q325" s="17">
        <v>594.0</v>
      </c>
      <c r="R325" s="102">
        <v>1.0</v>
      </c>
      <c r="S325" s="101">
        <v>3.9900000000000007</v>
      </c>
      <c r="T325" s="17" t="s">
        <v>654</v>
      </c>
      <c r="U325" s="105"/>
      <c r="V325" s="105"/>
      <c r="W325" s="105"/>
      <c r="X325" s="105"/>
      <c r="Y325" s="105"/>
      <c r="Z325" s="105"/>
    </row>
    <row r="326" ht="15.75" customHeight="1">
      <c r="A326" s="105" t="s">
        <v>749</v>
      </c>
      <c r="B326" s="17" t="s">
        <v>750</v>
      </c>
      <c r="C326" s="17" t="s">
        <v>49</v>
      </c>
      <c r="D326" s="17" t="s">
        <v>742</v>
      </c>
      <c r="E326" s="17" t="s">
        <v>309</v>
      </c>
      <c r="F326" s="106">
        <v>379.05000000000007</v>
      </c>
      <c r="G326" s="106">
        <v>379.05000000000007</v>
      </c>
      <c r="H326" s="17">
        <v>594.0</v>
      </c>
      <c r="I326" s="17">
        <v>95.0</v>
      </c>
      <c r="J326" s="125">
        <v>0.15993265993265993</v>
      </c>
      <c r="K326" s="125">
        <v>0.0</v>
      </c>
      <c r="L326" s="101">
        <v>3.49</v>
      </c>
      <c r="M326" s="101">
        <v>1.7</v>
      </c>
      <c r="N326" s="126">
        <v>2370.0600000000004</v>
      </c>
      <c r="O326" s="126">
        <v>1009.8</v>
      </c>
      <c r="P326" s="125">
        <v>0.512893982808023</v>
      </c>
      <c r="Q326" s="17">
        <v>594.0</v>
      </c>
      <c r="R326" s="102">
        <v>1.0</v>
      </c>
      <c r="S326" s="101">
        <v>3.9900000000000007</v>
      </c>
      <c r="T326" s="17" t="s">
        <v>654</v>
      </c>
      <c r="U326" s="105"/>
      <c r="V326" s="105"/>
      <c r="W326" s="105"/>
      <c r="X326" s="105"/>
      <c r="Y326" s="105"/>
      <c r="Z326" s="105"/>
    </row>
    <row r="327" ht="15.75" customHeight="1">
      <c r="A327" s="105" t="s">
        <v>751</v>
      </c>
      <c r="B327" s="17" t="s">
        <v>752</v>
      </c>
      <c r="C327" s="17" t="s">
        <v>49</v>
      </c>
      <c r="D327" s="17" t="s">
        <v>742</v>
      </c>
      <c r="E327" s="17" t="s">
        <v>309</v>
      </c>
      <c r="F327" s="106">
        <v>2.96</v>
      </c>
      <c r="G327" s="106">
        <v>2.96</v>
      </c>
      <c r="H327" s="17">
        <v>0.0</v>
      </c>
      <c r="I327" s="17">
        <v>4.0</v>
      </c>
      <c r="J327" s="125" t="s">
        <v>322</v>
      </c>
      <c r="K327" s="125">
        <v>0.0</v>
      </c>
      <c r="L327" s="101">
        <v>2.99</v>
      </c>
      <c r="M327" s="101">
        <v>1.5</v>
      </c>
      <c r="N327" s="126">
        <v>0.0</v>
      </c>
      <c r="O327" s="126">
        <v>0.0</v>
      </c>
      <c r="P327" s="125">
        <v>0.49832775919732447</v>
      </c>
      <c r="Q327" s="17">
        <v>0.0</v>
      </c>
      <c r="R327" s="102" t="s">
        <v>322</v>
      </c>
      <c r="S327" s="101">
        <v>0.74</v>
      </c>
      <c r="T327" s="17" t="s">
        <v>654</v>
      </c>
      <c r="U327" s="105"/>
      <c r="V327" s="105"/>
      <c r="W327" s="105"/>
      <c r="X327" s="105"/>
      <c r="Y327" s="105"/>
      <c r="Z327" s="105"/>
    </row>
    <row r="328" ht="15.75" customHeight="1">
      <c r="A328" s="105" t="s">
        <v>753</v>
      </c>
      <c r="B328" s="17" t="s">
        <v>754</v>
      </c>
      <c r="C328" s="17" t="s">
        <v>49</v>
      </c>
      <c r="D328" s="17" t="s">
        <v>742</v>
      </c>
      <c r="E328" s="17" t="s">
        <v>309</v>
      </c>
      <c r="F328" s="106">
        <v>500.6400000000005</v>
      </c>
      <c r="G328" s="106">
        <v>500.6400000000005</v>
      </c>
      <c r="H328" s="17">
        <v>2400.0</v>
      </c>
      <c r="I328" s="17">
        <v>336.0</v>
      </c>
      <c r="J328" s="125">
        <v>0.14</v>
      </c>
      <c r="K328" s="125">
        <v>0.0</v>
      </c>
      <c r="L328" s="101">
        <v>1.49</v>
      </c>
      <c r="M328" s="101">
        <v>0.72</v>
      </c>
      <c r="N328" s="126">
        <v>3576.0000000000036</v>
      </c>
      <c r="O328" s="126">
        <v>1728.0</v>
      </c>
      <c r="P328" s="125">
        <v>0.5167785234899329</v>
      </c>
      <c r="Q328" s="17">
        <v>2400.0</v>
      </c>
      <c r="R328" s="102">
        <v>1.0</v>
      </c>
      <c r="S328" s="101">
        <v>1.4900000000000015</v>
      </c>
      <c r="T328" s="17" t="s">
        <v>363</v>
      </c>
      <c r="U328" s="105"/>
      <c r="V328" s="105"/>
      <c r="W328" s="105"/>
      <c r="X328" s="105"/>
      <c r="Y328" s="105"/>
      <c r="Z328" s="105"/>
    </row>
    <row r="329" ht="15.75" customHeight="1">
      <c r="A329" s="105" t="s">
        <v>755</v>
      </c>
      <c r="B329" s="17" t="s">
        <v>756</v>
      </c>
      <c r="C329" s="17" t="s">
        <v>49</v>
      </c>
      <c r="D329" s="17" t="s">
        <v>757</v>
      </c>
      <c r="E329" s="17" t="s">
        <v>309</v>
      </c>
      <c r="F329" s="106">
        <v>0.0</v>
      </c>
      <c r="G329" s="106">
        <v>0.0</v>
      </c>
      <c r="H329" s="17">
        <v>0.0</v>
      </c>
      <c r="I329" s="17">
        <v>0.0</v>
      </c>
      <c r="J329" s="125" t="s">
        <v>322</v>
      </c>
      <c r="K329" s="125" t="s">
        <v>322</v>
      </c>
      <c r="L329" s="101">
        <v>2.99</v>
      </c>
      <c r="M329" s="101">
        <v>1.68</v>
      </c>
      <c r="N329" s="126" t="s">
        <v>322</v>
      </c>
      <c r="O329" s="126">
        <v>0.0</v>
      </c>
      <c r="P329" s="125">
        <v>0.4381270903010034</v>
      </c>
      <c r="Q329" s="17">
        <v>536.0</v>
      </c>
      <c r="R329" s="102">
        <v>0.0</v>
      </c>
      <c r="S329" s="101" t="s">
        <v>322</v>
      </c>
      <c r="T329" s="17" t="s">
        <v>350</v>
      </c>
      <c r="U329" s="105"/>
      <c r="V329" s="105"/>
      <c r="W329" s="105"/>
      <c r="X329" s="105"/>
      <c r="Y329" s="105"/>
      <c r="Z329" s="105"/>
    </row>
    <row r="330" ht="15.75" customHeight="1">
      <c r="A330" s="105" t="s">
        <v>758</v>
      </c>
      <c r="B330" s="17" t="s">
        <v>759</v>
      </c>
      <c r="C330" s="17" t="s">
        <v>49</v>
      </c>
      <c r="D330" s="17" t="s">
        <v>757</v>
      </c>
      <c r="E330" s="17" t="s">
        <v>309</v>
      </c>
      <c r="F330" s="106">
        <v>0.0</v>
      </c>
      <c r="G330" s="106">
        <v>0.0</v>
      </c>
      <c r="H330" s="17">
        <v>0.0</v>
      </c>
      <c r="I330" s="17">
        <v>0.0</v>
      </c>
      <c r="J330" s="125" t="s">
        <v>322</v>
      </c>
      <c r="K330" s="125" t="s">
        <v>322</v>
      </c>
      <c r="L330" s="101">
        <v>2.99</v>
      </c>
      <c r="M330" s="101">
        <v>1.68</v>
      </c>
      <c r="N330" s="126" t="s">
        <v>322</v>
      </c>
      <c r="O330" s="126">
        <v>0.0</v>
      </c>
      <c r="P330" s="125">
        <v>0.4381270903010034</v>
      </c>
      <c r="Q330" s="17">
        <v>536.0</v>
      </c>
      <c r="R330" s="102">
        <v>0.0</v>
      </c>
      <c r="S330" s="101" t="s">
        <v>322</v>
      </c>
      <c r="T330" s="17" t="s">
        <v>350</v>
      </c>
      <c r="U330" s="105"/>
      <c r="V330" s="105"/>
      <c r="W330" s="105"/>
      <c r="X330" s="105"/>
      <c r="Y330" s="105"/>
      <c r="Z330" s="105"/>
    </row>
    <row r="331" ht="15.75" customHeight="1">
      <c r="A331" s="105" t="s">
        <v>760</v>
      </c>
      <c r="B331" s="17" t="s">
        <v>761</v>
      </c>
      <c r="C331" s="17" t="s">
        <v>49</v>
      </c>
      <c r="D331" s="17" t="s">
        <v>757</v>
      </c>
      <c r="E331" s="17" t="s">
        <v>309</v>
      </c>
      <c r="F331" s="106">
        <v>0.0</v>
      </c>
      <c r="G331" s="106">
        <v>0.0</v>
      </c>
      <c r="H331" s="17">
        <v>0.0</v>
      </c>
      <c r="I331" s="17">
        <v>0.0</v>
      </c>
      <c r="J331" s="125" t="s">
        <v>322</v>
      </c>
      <c r="K331" s="125" t="s">
        <v>322</v>
      </c>
      <c r="L331" s="101">
        <v>2.99</v>
      </c>
      <c r="M331" s="101">
        <v>1.68</v>
      </c>
      <c r="N331" s="126" t="s">
        <v>322</v>
      </c>
      <c r="O331" s="126">
        <v>0.0</v>
      </c>
      <c r="P331" s="125">
        <v>0.4381270903010034</v>
      </c>
      <c r="Q331" s="17">
        <v>536.0</v>
      </c>
      <c r="R331" s="102">
        <v>0.0</v>
      </c>
      <c r="S331" s="101" t="s">
        <v>322</v>
      </c>
      <c r="T331" s="17" t="s">
        <v>350</v>
      </c>
      <c r="U331" s="105"/>
      <c r="V331" s="105"/>
      <c r="W331" s="105"/>
      <c r="X331" s="105"/>
      <c r="Y331" s="105"/>
      <c r="Z331" s="105"/>
    </row>
    <row r="332" ht="15.75" customHeight="1">
      <c r="A332" s="105" t="s">
        <v>762</v>
      </c>
      <c r="B332" s="17" t="s">
        <v>763</v>
      </c>
      <c r="C332" s="17" t="s">
        <v>49</v>
      </c>
      <c r="D332" s="17" t="s">
        <v>657</v>
      </c>
      <c r="E332" s="17" t="s">
        <v>309</v>
      </c>
      <c r="F332" s="106">
        <v>404.1</v>
      </c>
      <c r="G332" s="106">
        <v>404.1</v>
      </c>
      <c r="H332" s="17">
        <v>640.0</v>
      </c>
      <c r="I332" s="17">
        <v>90.0</v>
      </c>
      <c r="J332" s="125">
        <v>0.140625</v>
      </c>
      <c r="K332" s="125">
        <v>0.0</v>
      </c>
      <c r="L332" s="101">
        <v>4.49</v>
      </c>
      <c r="M332" s="101">
        <v>2.44</v>
      </c>
      <c r="N332" s="126">
        <v>2873.6000000000004</v>
      </c>
      <c r="O332" s="126">
        <v>1561.6</v>
      </c>
      <c r="P332" s="125">
        <v>0.4565701559020045</v>
      </c>
      <c r="Q332" s="17">
        <v>990.0</v>
      </c>
      <c r="R332" s="102">
        <v>0.6464646464646465</v>
      </c>
      <c r="S332" s="101">
        <v>4.49</v>
      </c>
      <c r="T332" s="17" t="s">
        <v>344</v>
      </c>
      <c r="U332" s="105"/>
      <c r="V332" s="105"/>
      <c r="W332" s="105"/>
      <c r="X332" s="105"/>
      <c r="Y332" s="105"/>
      <c r="Z332" s="105"/>
    </row>
    <row r="333" ht="15.75" customHeight="1">
      <c r="A333" s="105" t="s">
        <v>764</v>
      </c>
      <c r="B333" s="17" t="s">
        <v>765</v>
      </c>
      <c r="C333" s="17" t="s">
        <v>47</v>
      </c>
      <c r="D333" s="17" t="s">
        <v>766</v>
      </c>
      <c r="E333" s="17" t="s">
        <v>309</v>
      </c>
      <c r="F333" s="106">
        <v>0.0</v>
      </c>
      <c r="G333" s="106">
        <v>0.0</v>
      </c>
      <c r="H333" s="17">
        <v>0.0</v>
      </c>
      <c r="I333" s="17">
        <v>0.0</v>
      </c>
      <c r="J333" s="125" t="s">
        <v>322</v>
      </c>
      <c r="K333" s="125" t="s">
        <v>322</v>
      </c>
      <c r="L333" s="101">
        <v>5.99</v>
      </c>
      <c r="M333" s="101">
        <v>3.08</v>
      </c>
      <c r="N333" s="126" t="s">
        <v>322</v>
      </c>
      <c r="O333" s="126">
        <v>0.0</v>
      </c>
      <c r="P333" s="125">
        <v>0.48580968280467446</v>
      </c>
      <c r="Q333" s="17">
        <v>0.0</v>
      </c>
      <c r="R333" s="102" t="s">
        <v>322</v>
      </c>
      <c r="S333" s="101" t="s">
        <v>322</v>
      </c>
      <c r="T333" s="17" t="s">
        <v>75</v>
      </c>
      <c r="U333" s="105"/>
      <c r="V333" s="105"/>
      <c r="W333" s="105"/>
      <c r="X333" s="105"/>
      <c r="Y333" s="105"/>
      <c r="Z333" s="105"/>
    </row>
    <row r="334" ht="15.75" customHeight="1">
      <c r="A334" s="105" t="s">
        <v>767</v>
      </c>
      <c r="B334" s="17" t="s">
        <v>768</v>
      </c>
      <c r="C334" s="17" t="s">
        <v>47</v>
      </c>
      <c r="D334" s="17" t="s">
        <v>766</v>
      </c>
      <c r="E334" s="17" t="s">
        <v>309</v>
      </c>
      <c r="F334" s="106">
        <v>0.0</v>
      </c>
      <c r="G334" s="106">
        <v>0.0</v>
      </c>
      <c r="H334" s="17">
        <v>0.0</v>
      </c>
      <c r="I334" s="17">
        <v>0.0</v>
      </c>
      <c r="J334" s="125" t="s">
        <v>322</v>
      </c>
      <c r="K334" s="125" t="s">
        <v>322</v>
      </c>
      <c r="L334" s="101">
        <v>5.99</v>
      </c>
      <c r="M334" s="101">
        <v>3.08</v>
      </c>
      <c r="N334" s="126" t="s">
        <v>322</v>
      </c>
      <c r="O334" s="126">
        <v>0.0</v>
      </c>
      <c r="P334" s="125">
        <v>0.48580968280467446</v>
      </c>
      <c r="Q334" s="17">
        <v>0.0</v>
      </c>
      <c r="R334" s="102" t="s">
        <v>322</v>
      </c>
      <c r="S334" s="101" t="s">
        <v>322</v>
      </c>
      <c r="T334" s="17" t="s">
        <v>75</v>
      </c>
      <c r="U334" s="105"/>
      <c r="V334" s="105"/>
      <c r="W334" s="105"/>
      <c r="X334" s="105"/>
      <c r="Y334" s="105"/>
      <c r="Z334" s="105"/>
    </row>
    <row r="335" ht="15.75" customHeight="1">
      <c r="A335" s="105" t="s">
        <v>769</v>
      </c>
      <c r="B335" s="17" t="s">
        <v>770</v>
      </c>
      <c r="C335" s="17" t="s">
        <v>47</v>
      </c>
      <c r="D335" s="17" t="s">
        <v>766</v>
      </c>
      <c r="E335" s="17" t="s">
        <v>309</v>
      </c>
      <c r="F335" s="106">
        <v>773.4500000000005</v>
      </c>
      <c r="G335" s="106">
        <v>773.4500000000005</v>
      </c>
      <c r="H335" s="17">
        <v>1392.0</v>
      </c>
      <c r="I335" s="17">
        <v>155.0</v>
      </c>
      <c r="J335" s="125">
        <v>0.11135057471264367</v>
      </c>
      <c r="K335" s="125">
        <v>0.0</v>
      </c>
      <c r="L335" s="101">
        <v>4.99</v>
      </c>
      <c r="M335" s="101">
        <v>2.36</v>
      </c>
      <c r="N335" s="126">
        <v>6946.080000000004</v>
      </c>
      <c r="O335" s="126">
        <v>3285.12</v>
      </c>
      <c r="P335" s="125">
        <v>0.527054108216433</v>
      </c>
      <c r="Q335" s="17">
        <v>1392.0</v>
      </c>
      <c r="R335" s="102">
        <v>1.0</v>
      </c>
      <c r="S335" s="101">
        <v>4.990000000000003</v>
      </c>
      <c r="T335" s="17" t="s">
        <v>75</v>
      </c>
      <c r="U335" s="105"/>
      <c r="V335" s="105"/>
      <c r="W335" s="105"/>
      <c r="X335" s="105"/>
      <c r="Y335" s="105"/>
      <c r="Z335" s="105"/>
    </row>
    <row r="336" ht="15.75" customHeight="1">
      <c r="A336" s="105" t="s">
        <v>771</v>
      </c>
      <c r="B336" s="17" t="s">
        <v>772</v>
      </c>
      <c r="C336" s="17" t="s">
        <v>47</v>
      </c>
      <c r="D336" s="17" t="s">
        <v>766</v>
      </c>
      <c r="E336" s="17" t="s">
        <v>309</v>
      </c>
      <c r="F336" s="106">
        <v>538.9200000000003</v>
      </c>
      <c r="G336" s="106">
        <v>538.9200000000003</v>
      </c>
      <c r="H336" s="17">
        <v>696.0</v>
      </c>
      <c r="I336" s="17">
        <v>108.0</v>
      </c>
      <c r="J336" s="125">
        <v>0.15517241379310345</v>
      </c>
      <c r="K336" s="125">
        <v>0.0</v>
      </c>
      <c r="L336" s="101">
        <v>4.99</v>
      </c>
      <c r="M336" s="101">
        <v>2.36</v>
      </c>
      <c r="N336" s="126">
        <v>3473.040000000002</v>
      </c>
      <c r="O336" s="126">
        <v>1642.56</v>
      </c>
      <c r="P336" s="125">
        <v>0.527054108216433</v>
      </c>
      <c r="Q336" s="17">
        <v>696.0</v>
      </c>
      <c r="R336" s="102">
        <v>1.0</v>
      </c>
      <c r="S336" s="101">
        <v>4.990000000000003</v>
      </c>
      <c r="T336" s="17" t="s">
        <v>75</v>
      </c>
      <c r="U336" s="105"/>
      <c r="V336" s="105"/>
      <c r="W336" s="105"/>
      <c r="X336" s="105"/>
      <c r="Y336" s="105"/>
      <c r="Z336" s="105"/>
    </row>
    <row r="337" ht="15.75" customHeight="1">
      <c r="A337" s="105" t="s">
        <v>773</v>
      </c>
      <c r="B337" s="17" t="s">
        <v>774</v>
      </c>
      <c r="C337" s="17" t="s">
        <v>47</v>
      </c>
      <c r="D337" s="17" t="s">
        <v>766</v>
      </c>
      <c r="E337" s="17" t="s">
        <v>309</v>
      </c>
      <c r="F337" s="106">
        <v>2748.809999999998</v>
      </c>
      <c r="G337" s="106">
        <v>2748.809999999998</v>
      </c>
      <c r="H337" s="17">
        <v>3488.0</v>
      </c>
      <c r="I337" s="17">
        <v>394.0</v>
      </c>
      <c r="J337" s="125">
        <v>0.11295871559633028</v>
      </c>
      <c r="K337" s="125">
        <v>0.0</v>
      </c>
      <c r="L337" s="101">
        <v>6.99</v>
      </c>
      <c r="M337" s="101">
        <v>3.65</v>
      </c>
      <c r="N337" s="126">
        <v>24334.642842639576</v>
      </c>
      <c r="O337" s="126">
        <v>12731.199999999999</v>
      </c>
      <c r="P337" s="125">
        <v>0.4778254649499285</v>
      </c>
      <c r="Q337" s="17">
        <v>3456.0</v>
      </c>
      <c r="R337" s="102">
        <v>1.0092592592592593</v>
      </c>
      <c r="S337" s="101">
        <v>6.976675126903548</v>
      </c>
      <c r="T337" s="17" t="s">
        <v>75</v>
      </c>
      <c r="U337" s="105"/>
      <c r="V337" s="105"/>
      <c r="W337" s="105"/>
      <c r="X337" s="105"/>
      <c r="Y337" s="105"/>
      <c r="Z337" s="105"/>
    </row>
    <row r="338" ht="15.75" customHeight="1">
      <c r="A338" s="105" t="s">
        <v>775</v>
      </c>
      <c r="B338" s="17" t="s">
        <v>776</v>
      </c>
      <c r="C338" s="17" t="s">
        <v>47</v>
      </c>
      <c r="D338" s="17" t="s">
        <v>766</v>
      </c>
      <c r="E338" s="17" t="s">
        <v>309</v>
      </c>
      <c r="F338" s="106">
        <v>1880.290000000002</v>
      </c>
      <c r="G338" s="106">
        <v>1880.290000000002</v>
      </c>
      <c r="H338" s="17">
        <v>1744.0</v>
      </c>
      <c r="I338" s="17">
        <v>271.0</v>
      </c>
      <c r="J338" s="125">
        <v>0.15538990825688073</v>
      </c>
      <c r="K338" s="125">
        <v>0.0</v>
      </c>
      <c r="L338" s="101">
        <v>6.99</v>
      </c>
      <c r="M338" s="101">
        <v>3.65</v>
      </c>
      <c r="N338" s="126">
        <v>12100.464059040603</v>
      </c>
      <c r="O338" s="126">
        <v>6365.599999999999</v>
      </c>
      <c r="P338" s="125">
        <v>0.4778254649499285</v>
      </c>
      <c r="Q338" s="17">
        <v>1728.0</v>
      </c>
      <c r="R338" s="102">
        <v>1.0092592592592593</v>
      </c>
      <c r="S338" s="101">
        <v>6.9383394833948415</v>
      </c>
      <c r="T338" s="17" t="s">
        <v>75</v>
      </c>
      <c r="U338" s="105"/>
      <c r="V338" s="105"/>
      <c r="W338" s="105"/>
      <c r="X338" s="105"/>
      <c r="Y338" s="105"/>
      <c r="Z338" s="105"/>
    </row>
    <row r="339" ht="15.75" customHeight="1">
      <c r="A339" s="105" t="s">
        <v>777</v>
      </c>
      <c r="B339" s="17" t="s">
        <v>778</v>
      </c>
      <c r="C339" s="17" t="s">
        <v>47</v>
      </c>
      <c r="D339" s="17" t="s">
        <v>766</v>
      </c>
      <c r="E339" s="17" t="s">
        <v>309</v>
      </c>
      <c r="F339" s="106">
        <v>347.4200000000002</v>
      </c>
      <c r="G339" s="106">
        <v>347.4200000000002</v>
      </c>
      <c r="H339" s="17">
        <v>0.0</v>
      </c>
      <c r="I339" s="17">
        <v>58.0</v>
      </c>
      <c r="J339" s="125" t="s">
        <v>322</v>
      </c>
      <c r="K339" s="125">
        <v>0.0</v>
      </c>
      <c r="L339" s="101">
        <v>5.99</v>
      </c>
      <c r="M339" s="101">
        <v>3.02</v>
      </c>
      <c r="N339" s="126">
        <v>0.0</v>
      </c>
      <c r="O339" s="126">
        <v>0.0</v>
      </c>
      <c r="P339" s="125">
        <v>0.4958263772954925</v>
      </c>
      <c r="Q339" s="17">
        <v>366.0</v>
      </c>
      <c r="R339" s="102">
        <v>0.0</v>
      </c>
      <c r="S339" s="101">
        <v>5.990000000000003</v>
      </c>
      <c r="T339" s="17" t="s">
        <v>75</v>
      </c>
      <c r="U339" s="105"/>
      <c r="V339" s="105"/>
      <c r="W339" s="105"/>
      <c r="X339" s="105"/>
      <c r="Y339" s="105"/>
      <c r="Z339" s="105"/>
    </row>
    <row r="340" ht="15.75" customHeight="1">
      <c r="A340" s="105" t="s">
        <v>779</v>
      </c>
      <c r="B340" s="17" t="s">
        <v>780</v>
      </c>
      <c r="C340" s="17" t="s">
        <v>47</v>
      </c>
      <c r="D340" s="17" t="s">
        <v>766</v>
      </c>
      <c r="E340" s="17" t="s">
        <v>309</v>
      </c>
      <c r="F340" s="106">
        <v>299.5</v>
      </c>
      <c r="G340" s="106">
        <v>299.5</v>
      </c>
      <c r="H340" s="17">
        <v>0.0</v>
      </c>
      <c r="I340" s="17">
        <v>50.0</v>
      </c>
      <c r="J340" s="125" t="s">
        <v>322</v>
      </c>
      <c r="K340" s="125">
        <v>0.0</v>
      </c>
      <c r="L340" s="101">
        <v>5.99</v>
      </c>
      <c r="M340" s="101">
        <v>3.02</v>
      </c>
      <c r="N340" s="126">
        <v>0.0</v>
      </c>
      <c r="O340" s="126">
        <v>0.0</v>
      </c>
      <c r="P340" s="125">
        <v>0.4958263772954925</v>
      </c>
      <c r="Q340" s="17">
        <v>366.0</v>
      </c>
      <c r="R340" s="102">
        <v>0.0</v>
      </c>
      <c r="S340" s="101">
        <v>5.99</v>
      </c>
      <c r="T340" s="17" t="s">
        <v>75</v>
      </c>
      <c r="U340" s="105"/>
      <c r="V340" s="105"/>
      <c r="W340" s="105"/>
      <c r="X340" s="105"/>
      <c r="Y340" s="105"/>
      <c r="Z340" s="105"/>
    </row>
    <row r="341" ht="15.75" customHeight="1">
      <c r="A341" s="105"/>
      <c r="B341" s="105"/>
      <c r="C341" s="105"/>
      <c r="D341" s="105"/>
      <c r="E341" s="105"/>
      <c r="F341" s="106"/>
      <c r="G341" s="106"/>
      <c r="H341" s="17"/>
      <c r="I341" s="17"/>
      <c r="J341" s="102"/>
      <c r="K341" s="102"/>
      <c r="L341" s="101"/>
      <c r="M341" s="101"/>
      <c r="N341" s="106"/>
      <c r="O341" s="106"/>
      <c r="P341" s="102"/>
      <c r="Q341" s="17"/>
      <c r="R341" s="102"/>
      <c r="S341" s="101"/>
      <c r="T341" s="105"/>
      <c r="U341" s="105"/>
      <c r="V341" s="105"/>
      <c r="W341" s="105"/>
      <c r="X341" s="105"/>
      <c r="Y341" s="105"/>
      <c r="Z341" s="105"/>
    </row>
    <row r="342" ht="15.75" customHeight="1">
      <c r="A342" s="105"/>
      <c r="B342" s="105"/>
      <c r="C342" s="105"/>
      <c r="D342" s="105"/>
      <c r="E342" s="105"/>
      <c r="F342" s="106"/>
      <c r="G342" s="106"/>
      <c r="H342" s="17"/>
      <c r="I342" s="17"/>
      <c r="J342" s="102"/>
      <c r="K342" s="102"/>
      <c r="L342" s="101"/>
      <c r="M342" s="101"/>
      <c r="N342" s="106"/>
      <c r="O342" s="106"/>
      <c r="P342" s="102"/>
      <c r="Q342" s="17"/>
      <c r="R342" s="102"/>
      <c r="S342" s="101"/>
      <c r="T342" s="105"/>
      <c r="U342" s="105"/>
      <c r="V342" s="105"/>
      <c r="W342" s="105"/>
      <c r="X342" s="105"/>
      <c r="Y342" s="105"/>
      <c r="Z342" s="105"/>
    </row>
    <row r="343" ht="15.75" customHeight="1">
      <c r="A343" s="105"/>
      <c r="B343" s="105"/>
      <c r="C343" s="105"/>
      <c r="D343" s="105"/>
      <c r="E343" s="105"/>
      <c r="F343" s="106"/>
      <c r="G343" s="106"/>
      <c r="H343" s="17"/>
      <c r="I343" s="17"/>
      <c r="J343" s="102"/>
      <c r="K343" s="102"/>
      <c r="L343" s="101"/>
      <c r="M343" s="101"/>
      <c r="N343" s="106"/>
      <c r="O343" s="106"/>
      <c r="P343" s="102"/>
      <c r="Q343" s="17"/>
      <c r="R343" s="102"/>
      <c r="S343" s="101"/>
      <c r="T343" s="105"/>
      <c r="U343" s="105"/>
      <c r="V343" s="105"/>
      <c r="W343" s="105"/>
      <c r="X343" s="105"/>
      <c r="Y343" s="105"/>
      <c r="Z343" s="105"/>
    </row>
    <row r="344" ht="15.75" customHeight="1">
      <c r="A344" s="105"/>
      <c r="B344" s="105"/>
      <c r="C344" s="105"/>
      <c r="D344" s="105"/>
      <c r="E344" s="105"/>
      <c r="F344" s="106"/>
      <c r="G344" s="106"/>
      <c r="H344" s="17"/>
      <c r="I344" s="17"/>
      <c r="J344" s="102"/>
      <c r="K344" s="102"/>
      <c r="L344" s="101"/>
      <c r="M344" s="101"/>
      <c r="N344" s="106"/>
      <c r="O344" s="106"/>
      <c r="P344" s="102"/>
      <c r="Q344" s="17"/>
      <c r="R344" s="102"/>
      <c r="S344" s="101"/>
      <c r="T344" s="105"/>
      <c r="U344" s="105"/>
      <c r="V344" s="105"/>
      <c r="W344" s="105"/>
      <c r="X344" s="105"/>
      <c r="Y344" s="105"/>
      <c r="Z344" s="105"/>
    </row>
    <row r="345" ht="15.75" customHeight="1">
      <c r="A345" s="105"/>
      <c r="B345" s="105"/>
      <c r="C345" s="105"/>
      <c r="D345" s="105"/>
      <c r="E345" s="105"/>
      <c r="F345" s="106"/>
      <c r="G345" s="106"/>
      <c r="H345" s="17"/>
      <c r="I345" s="17"/>
      <c r="J345" s="102"/>
      <c r="K345" s="102"/>
      <c r="L345" s="101"/>
      <c r="M345" s="101"/>
      <c r="N345" s="106"/>
      <c r="O345" s="106"/>
      <c r="P345" s="102"/>
      <c r="Q345" s="17"/>
      <c r="R345" s="102"/>
      <c r="S345" s="101"/>
      <c r="T345" s="105"/>
      <c r="U345" s="105"/>
      <c r="V345" s="105"/>
      <c r="W345" s="105"/>
      <c r="X345" s="105"/>
      <c r="Y345" s="105"/>
      <c r="Z345" s="105"/>
    </row>
    <row r="346" ht="15.75" customHeight="1">
      <c r="A346" s="105"/>
      <c r="B346" s="105"/>
      <c r="C346" s="105"/>
      <c r="D346" s="105"/>
      <c r="E346" s="105"/>
      <c r="F346" s="106"/>
      <c r="G346" s="106"/>
      <c r="H346" s="17"/>
      <c r="I346" s="17"/>
      <c r="J346" s="102"/>
      <c r="K346" s="102"/>
      <c r="L346" s="101"/>
      <c r="M346" s="101"/>
      <c r="N346" s="106"/>
      <c r="O346" s="106"/>
      <c r="P346" s="102"/>
      <c r="Q346" s="17"/>
      <c r="R346" s="102"/>
      <c r="S346" s="101"/>
      <c r="T346" s="105"/>
      <c r="U346" s="105"/>
      <c r="V346" s="105"/>
      <c r="W346" s="105"/>
      <c r="X346" s="105"/>
      <c r="Y346" s="105"/>
      <c r="Z346" s="105"/>
    </row>
    <row r="347" ht="15.75" customHeight="1">
      <c r="A347" s="105"/>
      <c r="B347" s="105"/>
      <c r="C347" s="105"/>
      <c r="D347" s="105"/>
      <c r="E347" s="105"/>
      <c r="F347" s="106"/>
      <c r="G347" s="106"/>
      <c r="H347" s="17"/>
      <c r="I347" s="17"/>
      <c r="J347" s="102"/>
      <c r="K347" s="102"/>
      <c r="L347" s="101"/>
      <c r="M347" s="101"/>
      <c r="N347" s="106"/>
      <c r="O347" s="106"/>
      <c r="P347" s="102"/>
      <c r="Q347" s="17"/>
      <c r="R347" s="102"/>
      <c r="S347" s="101"/>
      <c r="T347" s="105"/>
      <c r="U347" s="105"/>
      <c r="V347" s="105"/>
      <c r="W347" s="105"/>
      <c r="X347" s="105"/>
      <c r="Y347" s="105"/>
      <c r="Z347" s="105"/>
    </row>
    <row r="348" ht="15.75" customHeight="1">
      <c r="A348" s="105"/>
      <c r="B348" s="105"/>
      <c r="C348" s="105"/>
      <c r="D348" s="105"/>
      <c r="E348" s="105"/>
      <c r="F348" s="106"/>
      <c r="G348" s="106"/>
      <c r="H348" s="17"/>
      <c r="I348" s="17"/>
      <c r="J348" s="102"/>
      <c r="K348" s="102"/>
      <c r="L348" s="101"/>
      <c r="M348" s="101"/>
      <c r="N348" s="106"/>
      <c r="O348" s="106"/>
      <c r="P348" s="102"/>
      <c r="Q348" s="17"/>
      <c r="R348" s="102"/>
      <c r="S348" s="101"/>
      <c r="T348" s="105"/>
      <c r="U348" s="105"/>
      <c r="V348" s="105"/>
      <c r="W348" s="105"/>
      <c r="X348" s="105"/>
      <c r="Y348" s="105"/>
      <c r="Z348" s="105"/>
    </row>
    <row r="349" ht="15.75" customHeight="1">
      <c r="A349" s="105"/>
      <c r="B349" s="105"/>
      <c r="C349" s="105"/>
      <c r="D349" s="105"/>
      <c r="E349" s="105"/>
      <c r="F349" s="106"/>
      <c r="G349" s="106"/>
      <c r="H349" s="17"/>
      <c r="I349" s="17"/>
      <c r="J349" s="102"/>
      <c r="K349" s="102"/>
      <c r="L349" s="101"/>
      <c r="M349" s="101"/>
      <c r="N349" s="106"/>
      <c r="O349" s="106"/>
      <c r="P349" s="102"/>
      <c r="Q349" s="17"/>
      <c r="R349" s="102"/>
      <c r="S349" s="101"/>
      <c r="T349" s="105"/>
      <c r="U349" s="105"/>
      <c r="V349" s="105"/>
      <c r="W349" s="105"/>
      <c r="X349" s="105"/>
      <c r="Y349" s="105"/>
      <c r="Z349" s="105"/>
    </row>
    <row r="350" ht="15.75" customHeight="1">
      <c r="A350" s="105"/>
      <c r="B350" s="105"/>
      <c r="C350" s="105"/>
      <c r="D350" s="105"/>
      <c r="E350" s="105"/>
      <c r="F350" s="106"/>
      <c r="G350" s="106"/>
      <c r="H350" s="17"/>
      <c r="I350" s="17"/>
      <c r="J350" s="102"/>
      <c r="K350" s="102"/>
      <c r="L350" s="101"/>
      <c r="M350" s="101"/>
      <c r="N350" s="106"/>
      <c r="O350" s="106"/>
      <c r="P350" s="102"/>
      <c r="Q350" s="17"/>
      <c r="R350" s="102"/>
      <c r="S350" s="101"/>
      <c r="T350" s="105"/>
      <c r="U350" s="105"/>
      <c r="V350" s="105"/>
      <c r="W350" s="105"/>
      <c r="X350" s="105"/>
      <c r="Y350" s="105"/>
      <c r="Z350" s="105"/>
    </row>
    <row r="351" ht="15.75" customHeight="1">
      <c r="A351" s="105"/>
      <c r="B351" s="105"/>
      <c r="C351" s="105"/>
      <c r="D351" s="105"/>
      <c r="E351" s="105"/>
      <c r="F351" s="106"/>
      <c r="G351" s="106"/>
      <c r="H351" s="17"/>
      <c r="I351" s="17"/>
      <c r="J351" s="102"/>
      <c r="K351" s="102"/>
      <c r="L351" s="101"/>
      <c r="M351" s="101"/>
      <c r="N351" s="106"/>
      <c r="O351" s="106"/>
      <c r="P351" s="102"/>
      <c r="Q351" s="17"/>
      <c r="R351" s="102"/>
      <c r="S351" s="101"/>
      <c r="T351" s="105"/>
      <c r="U351" s="105"/>
      <c r="V351" s="105"/>
      <c r="W351" s="105"/>
      <c r="X351" s="105"/>
      <c r="Y351" s="105"/>
      <c r="Z351" s="105"/>
    </row>
    <row r="352" ht="15.75" customHeight="1">
      <c r="A352" s="105"/>
      <c r="B352" s="105"/>
      <c r="C352" s="105"/>
      <c r="D352" s="105"/>
      <c r="E352" s="105"/>
      <c r="F352" s="106"/>
      <c r="G352" s="106"/>
      <c r="H352" s="17"/>
      <c r="I352" s="17"/>
      <c r="J352" s="102"/>
      <c r="K352" s="102"/>
      <c r="L352" s="101"/>
      <c r="M352" s="101"/>
      <c r="N352" s="106"/>
      <c r="O352" s="106"/>
      <c r="P352" s="102"/>
      <c r="Q352" s="17"/>
      <c r="R352" s="102"/>
      <c r="S352" s="101"/>
      <c r="T352" s="105"/>
      <c r="U352" s="105"/>
      <c r="V352" s="105"/>
      <c r="W352" s="105"/>
      <c r="X352" s="105"/>
      <c r="Y352" s="105"/>
      <c r="Z352" s="105"/>
    </row>
    <row r="353" ht="15.75" customHeight="1">
      <c r="A353" s="105"/>
      <c r="B353" s="105"/>
      <c r="C353" s="105"/>
      <c r="D353" s="105"/>
      <c r="E353" s="105"/>
      <c r="F353" s="106"/>
      <c r="G353" s="106"/>
      <c r="H353" s="17"/>
      <c r="I353" s="17"/>
      <c r="J353" s="102"/>
      <c r="K353" s="102"/>
      <c r="L353" s="101"/>
      <c r="M353" s="101"/>
      <c r="N353" s="106"/>
      <c r="O353" s="106"/>
      <c r="P353" s="102"/>
      <c r="Q353" s="17"/>
      <c r="R353" s="102"/>
      <c r="S353" s="101"/>
      <c r="T353" s="105"/>
      <c r="U353" s="105"/>
      <c r="V353" s="105"/>
      <c r="W353" s="105"/>
      <c r="X353" s="105"/>
      <c r="Y353" s="105"/>
      <c r="Z353" s="105"/>
    </row>
    <row r="354" ht="15.75" customHeight="1">
      <c r="A354" s="105"/>
      <c r="B354" s="105"/>
      <c r="C354" s="105"/>
      <c r="D354" s="105"/>
      <c r="E354" s="105"/>
      <c r="F354" s="106"/>
      <c r="G354" s="106"/>
      <c r="H354" s="17"/>
      <c r="I354" s="17"/>
      <c r="J354" s="102"/>
      <c r="K354" s="102"/>
      <c r="L354" s="101"/>
      <c r="M354" s="101"/>
      <c r="N354" s="106"/>
      <c r="O354" s="106"/>
      <c r="P354" s="102"/>
      <c r="Q354" s="17"/>
      <c r="R354" s="102"/>
      <c r="S354" s="101"/>
      <c r="T354" s="105"/>
      <c r="U354" s="105"/>
      <c r="V354" s="105"/>
      <c r="W354" s="105"/>
      <c r="X354" s="105"/>
      <c r="Y354" s="105"/>
      <c r="Z354" s="105"/>
    </row>
    <row r="355" ht="15.75" customHeight="1">
      <c r="A355" s="105"/>
      <c r="B355" s="105"/>
      <c r="C355" s="105"/>
      <c r="D355" s="105"/>
      <c r="E355" s="105"/>
      <c r="F355" s="106"/>
      <c r="G355" s="106"/>
      <c r="H355" s="17"/>
      <c r="I355" s="17"/>
      <c r="J355" s="102"/>
      <c r="K355" s="102"/>
      <c r="L355" s="101"/>
      <c r="M355" s="101"/>
      <c r="N355" s="106"/>
      <c r="O355" s="106"/>
      <c r="P355" s="102"/>
      <c r="Q355" s="17"/>
      <c r="R355" s="102"/>
      <c r="S355" s="101"/>
      <c r="T355" s="105"/>
      <c r="U355" s="105"/>
      <c r="V355" s="105"/>
      <c r="W355" s="105"/>
      <c r="X355" s="105"/>
      <c r="Y355" s="105"/>
      <c r="Z355" s="105"/>
    </row>
    <row r="356" ht="15.75" customHeight="1">
      <c r="A356" s="105"/>
      <c r="B356" s="105"/>
      <c r="C356" s="105"/>
      <c r="D356" s="105"/>
      <c r="E356" s="105"/>
      <c r="F356" s="106"/>
      <c r="G356" s="106"/>
      <c r="H356" s="17"/>
      <c r="I356" s="17"/>
      <c r="J356" s="102"/>
      <c r="K356" s="102"/>
      <c r="L356" s="101"/>
      <c r="M356" s="101"/>
      <c r="N356" s="106"/>
      <c r="O356" s="106"/>
      <c r="P356" s="102"/>
      <c r="Q356" s="17"/>
      <c r="R356" s="102"/>
      <c r="S356" s="101"/>
      <c r="T356" s="105"/>
      <c r="U356" s="105"/>
      <c r="V356" s="105"/>
      <c r="W356" s="105"/>
      <c r="X356" s="105"/>
      <c r="Y356" s="105"/>
      <c r="Z356" s="105"/>
    </row>
    <row r="357" ht="15.75" customHeight="1">
      <c r="A357" s="105"/>
      <c r="B357" s="105"/>
      <c r="C357" s="105"/>
      <c r="D357" s="105"/>
      <c r="E357" s="105"/>
      <c r="F357" s="106"/>
      <c r="G357" s="106"/>
      <c r="H357" s="17"/>
      <c r="I357" s="17"/>
      <c r="J357" s="102"/>
      <c r="K357" s="102"/>
      <c r="L357" s="101"/>
      <c r="M357" s="101"/>
      <c r="N357" s="106"/>
      <c r="O357" s="106"/>
      <c r="P357" s="102"/>
      <c r="Q357" s="17"/>
      <c r="R357" s="102"/>
      <c r="S357" s="101"/>
      <c r="T357" s="105"/>
      <c r="U357" s="105"/>
      <c r="V357" s="105"/>
      <c r="W357" s="105"/>
      <c r="X357" s="105"/>
      <c r="Y357" s="105"/>
      <c r="Z357" s="105"/>
    </row>
    <row r="358" ht="15.75" customHeight="1">
      <c r="A358" s="105"/>
      <c r="B358" s="105"/>
      <c r="C358" s="105"/>
      <c r="D358" s="105"/>
      <c r="E358" s="105"/>
      <c r="F358" s="106"/>
      <c r="G358" s="106"/>
      <c r="H358" s="17"/>
      <c r="I358" s="17"/>
      <c r="J358" s="102"/>
      <c r="K358" s="102"/>
      <c r="L358" s="101"/>
      <c r="M358" s="101"/>
      <c r="N358" s="106"/>
      <c r="O358" s="106"/>
      <c r="P358" s="102"/>
      <c r="Q358" s="17"/>
      <c r="R358" s="102"/>
      <c r="S358" s="101"/>
      <c r="T358" s="105"/>
      <c r="U358" s="105"/>
      <c r="V358" s="105"/>
      <c r="W358" s="105"/>
      <c r="X358" s="105"/>
      <c r="Y358" s="105"/>
      <c r="Z358" s="105"/>
    </row>
    <row r="359" ht="15.75" customHeight="1">
      <c r="A359" s="105"/>
      <c r="B359" s="105"/>
      <c r="C359" s="105"/>
      <c r="D359" s="105"/>
      <c r="E359" s="105"/>
      <c r="F359" s="106"/>
      <c r="G359" s="106"/>
      <c r="H359" s="17"/>
      <c r="I359" s="17"/>
      <c r="J359" s="102"/>
      <c r="K359" s="102"/>
      <c r="L359" s="101"/>
      <c r="M359" s="101"/>
      <c r="N359" s="106"/>
      <c r="O359" s="106"/>
      <c r="P359" s="102"/>
      <c r="Q359" s="17"/>
      <c r="R359" s="102"/>
      <c r="S359" s="101"/>
      <c r="T359" s="105"/>
      <c r="U359" s="105"/>
      <c r="V359" s="105"/>
      <c r="W359" s="105"/>
      <c r="X359" s="105"/>
      <c r="Y359" s="105"/>
      <c r="Z359" s="105"/>
    </row>
    <row r="360" ht="15.75" customHeight="1">
      <c r="A360" s="105"/>
      <c r="B360" s="105"/>
      <c r="C360" s="105"/>
      <c r="D360" s="105"/>
      <c r="E360" s="105"/>
      <c r="F360" s="106"/>
      <c r="G360" s="106"/>
      <c r="H360" s="17"/>
      <c r="I360" s="17"/>
      <c r="J360" s="102"/>
      <c r="K360" s="102"/>
      <c r="L360" s="101"/>
      <c r="M360" s="101"/>
      <c r="N360" s="106"/>
      <c r="O360" s="106"/>
      <c r="P360" s="102"/>
      <c r="Q360" s="17"/>
      <c r="R360" s="102"/>
      <c r="S360" s="101"/>
      <c r="T360" s="105"/>
      <c r="U360" s="105"/>
      <c r="V360" s="105"/>
      <c r="W360" s="105"/>
      <c r="X360" s="105"/>
      <c r="Y360" s="105"/>
      <c r="Z360" s="105"/>
    </row>
    <row r="361" ht="15.75" customHeight="1">
      <c r="A361" s="105"/>
      <c r="B361" s="105"/>
      <c r="C361" s="105"/>
      <c r="D361" s="105"/>
      <c r="E361" s="105"/>
      <c r="F361" s="106"/>
      <c r="G361" s="106"/>
      <c r="H361" s="17"/>
      <c r="I361" s="17"/>
      <c r="J361" s="102"/>
      <c r="K361" s="102"/>
      <c r="L361" s="101"/>
      <c r="M361" s="101"/>
      <c r="N361" s="106"/>
      <c r="O361" s="106"/>
      <c r="P361" s="102"/>
      <c r="Q361" s="17"/>
      <c r="R361" s="102"/>
      <c r="S361" s="101"/>
      <c r="T361" s="105"/>
      <c r="U361" s="105"/>
      <c r="V361" s="105"/>
      <c r="W361" s="105"/>
      <c r="X361" s="105"/>
      <c r="Y361" s="105"/>
      <c r="Z361" s="105"/>
    </row>
    <row r="362" ht="15.75" customHeight="1">
      <c r="A362" s="105"/>
      <c r="B362" s="105"/>
      <c r="C362" s="105"/>
      <c r="D362" s="105"/>
      <c r="E362" s="105"/>
      <c r="F362" s="106"/>
      <c r="G362" s="106"/>
      <c r="H362" s="17"/>
      <c r="I362" s="17"/>
      <c r="J362" s="102"/>
      <c r="K362" s="102"/>
      <c r="L362" s="101"/>
      <c r="M362" s="101"/>
      <c r="N362" s="106"/>
      <c r="O362" s="106"/>
      <c r="P362" s="102"/>
      <c r="Q362" s="17"/>
      <c r="R362" s="102"/>
      <c r="S362" s="101"/>
      <c r="T362" s="105"/>
      <c r="U362" s="105"/>
      <c r="V362" s="105"/>
      <c r="W362" s="105"/>
      <c r="X362" s="105"/>
      <c r="Y362" s="105"/>
      <c r="Z362" s="105"/>
    </row>
    <row r="363" ht="15.75" customHeight="1">
      <c r="A363" s="105"/>
      <c r="B363" s="105"/>
      <c r="C363" s="105"/>
      <c r="D363" s="105"/>
      <c r="E363" s="105"/>
      <c r="F363" s="106"/>
      <c r="G363" s="106"/>
      <c r="H363" s="17"/>
      <c r="I363" s="17"/>
      <c r="J363" s="102"/>
      <c r="K363" s="102"/>
      <c r="L363" s="101"/>
      <c r="M363" s="101"/>
      <c r="N363" s="106"/>
      <c r="O363" s="106"/>
      <c r="P363" s="102"/>
      <c r="Q363" s="17"/>
      <c r="R363" s="102"/>
      <c r="S363" s="101"/>
      <c r="T363" s="105"/>
      <c r="U363" s="105"/>
      <c r="V363" s="105"/>
      <c r="W363" s="105"/>
      <c r="X363" s="105"/>
      <c r="Y363" s="105"/>
      <c r="Z363" s="105"/>
    </row>
    <row r="364" ht="15.75" customHeight="1">
      <c r="A364" s="105"/>
      <c r="B364" s="105"/>
      <c r="C364" s="105"/>
      <c r="D364" s="105"/>
      <c r="E364" s="105"/>
      <c r="F364" s="106"/>
      <c r="G364" s="106"/>
      <c r="H364" s="17"/>
      <c r="I364" s="17"/>
      <c r="J364" s="102"/>
      <c r="K364" s="102"/>
      <c r="L364" s="101"/>
      <c r="M364" s="101"/>
      <c r="N364" s="106"/>
      <c r="O364" s="106"/>
      <c r="P364" s="102"/>
      <c r="Q364" s="17"/>
      <c r="R364" s="102"/>
      <c r="S364" s="101"/>
      <c r="T364" s="105"/>
      <c r="U364" s="105"/>
      <c r="V364" s="105"/>
      <c r="W364" s="105"/>
      <c r="X364" s="105"/>
      <c r="Y364" s="105"/>
      <c r="Z364" s="105"/>
    </row>
    <row r="365" ht="15.75" customHeight="1">
      <c r="A365" s="105"/>
      <c r="B365" s="105"/>
      <c r="C365" s="105"/>
      <c r="D365" s="105"/>
      <c r="E365" s="105"/>
      <c r="F365" s="106"/>
      <c r="G365" s="106"/>
      <c r="H365" s="17"/>
      <c r="I365" s="17"/>
      <c r="J365" s="102"/>
      <c r="K365" s="102"/>
      <c r="L365" s="101"/>
      <c r="M365" s="101"/>
      <c r="N365" s="106"/>
      <c r="O365" s="106"/>
      <c r="P365" s="102"/>
      <c r="Q365" s="17"/>
      <c r="R365" s="102"/>
      <c r="S365" s="101"/>
      <c r="T365" s="105"/>
      <c r="U365" s="105"/>
      <c r="V365" s="105"/>
      <c r="W365" s="105"/>
      <c r="X365" s="105"/>
      <c r="Y365" s="105"/>
      <c r="Z365" s="105"/>
    </row>
    <row r="366" ht="15.75" customHeight="1">
      <c r="A366" s="105"/>
      <c r="B366" s="105"/>
      <c r="C366" s="105"/>
      <c r="D366" s="105"/>
      <c r="E366" s="105"/>
      <c r="F366" s="106"/>
      <c r="G366" s="106"/>
      <c r="H366" s="17"/>
      <c r="I366" s="17"/>
      <c r="J366" s="102"/>
      <c r="K366" s="102"/>
      <c r="L366" s="101"/>
      <c r="M366" s="101"/>
      <c r="N366" s="106"/>
      <c r="O366" s="106"/>
      <c r="P366" s="102"/>
      <c r="Q366" s="17"/>
      <c r="R366" s="102"/>
      <c r="S366" s="101"/>
      <c r="T366" s="105"/>
      <c r="U366" s="105"/>
      <c r="V366" s="105"/>
      <c r="W366" s="105"/>
      <c r="X366" s="105"/>
      <c r="Y366" s="105"/>
      <c r="Z366" s="105"/>
    </row>
    <row r="367" ht="15.75" customHeight="1">
      <c r="A367" s="105"/>
      <c r="B367" s="105"/>
      <c r="C367" s="105"/>
      <c r="D367" s="105"/>
      <c r="E367" s="105"/>
      <c r="F367" s="106"/>
      <c r="G367" s="106"/>
      <c r="H367" s="17"/>
      <c r="I367" s="17"/>
      <c r="J367" s="102"/>
      <c r="K367" s="102"/>
      <c r="L367" s="101"/>
      <c r="M367" s="101"/>
      <c r="N367" s="106"/>
      <c r="O367" s="106"/>
      <c r="P367" s="102"/>
      <c r="Q367" s="17"/>
      <c r="R367" s="102"/>
      <c r="S367" s="101"/>
      <c r="T367" s="105"/>
      <c r="U367" s="105"/>
      <c r="V367" s="105"/>
      <c r="W367" s="105"/>
      <c r="X367" s="105"/>
      <c r="Y367" s="105"/>
      <c r="Z367" s="105"/>
    </row>
    <row r="368" ht="15.75" customHeight="1">
      <c r="A368" s="105"/>
      <c r="B368" s="105"/>
      <c r="C368" s="105"/>
      <c r="D368" s="105"/>
      <c r="E368" s="105"/>
      <c r="F368" s="106"/>
      <c r="G368" s="106"/>
      <c r="H368" s="17"/>
      <c r="I368" s="17"/>
      <c r="J368" s="102"/>
      <c r="K368" s="102"/>
      <c r="L368" s="101"/>
      <c r="M368" s="101"/>
      <c r="N368" s="106"/>
      <c r="O368" s="106"/>
      <c r="P368" s="102"/>
      <c r="Q368" s="17"/>
      <c r="R368" s="102"/>
      <c r="S368" s="101"/>
      <c r="T368" s="105"/>
      <c r="U368" s="105"/>
      <c r="V368" s="105"/>
      <c r="W368" s="105"/>
      <c r="X368" s="105"/>
      <c r="Y368" s="105"/>
      <c r="Z368" s="105"/>
    </row>
    <row r="369" ht="15.75" customHeight="1">
      <c r="A369" s="105"/>
      <c r="B369" s="105"/>
      <c r="C369" s="105"/>
      <c r="D369" s="105"/>
      <c r="E369" s="105"/>
      <c r="F369" s="106"/>
      <c r="G369" s="106"/>
      <c r="H369" s="17"/>
      <c r="I369" s="17"/>
      <c r="J369" s="102"/>
      <c r="K369" s="102"/>
      <c r="L369" s="101"/>
      <c r="M369" s="101"/>
      <c r="N369" s="106"/>
      <c r="O369" s="106"/>
      <c r="P369" s="102"/>
      <c r="Q369" s="17"/>
      <c r="R369" s="102"/>
      <c r="S369" s="101"/>
      <c r="T369" s="105"/>
      <c r="U369" s="105"/>
      <c r="V369" s="105"/>
      <c r="W369" s="105"/>
      <c r="X369" s="105"/>
      <c r="Y369" s="105"/>
      <c r="Z369" s="105"/>
    </row>
    <row r="370" ht="15.75" customHeight="1">
      <c r="A370" s="105"/>
      <c r="B370" s="105"/>
      <c r="C370" s="105"/>
      <c r="D370" s="105"/>
      <c r="E370" s="105"/>
      <c r="F370" s="106"/>
      <c r="G370" s="106"/>
      <c r="H370" s="17"/>
      <c r="I370" s="17"/>
      <c r="J370" s="102"/>
      <c r="K370" s="102"/>
      <c r="L370" s="101"/>
      <c r="M370" s="101"/>
      <c r="N370" s="106"/>
      <c r="O370" s="106"/>
      <c r="P370" s="102"/>
      <c r="Q370" s="17"/>
      <c r="R370" s="102"/>
      <c r="S370" s="101"/>
      <c r="T370" s="105"/>
      <c r="U370" s="105"/>
      <c r="V370" s="105"/>
      <c r="W370" s="105"/>
      <c r="X370" s="105"/>
      <c r="Y370" s="105"/>
      <c r="Z370" s="105"/>
    </row>
    <row r="371" ht="15.75" customHeight="1">
      <c r="A371" s="105"/>
      <c r="B371" s="105"/>
      <c r="C371" s="105"/>
      <c r="D371" s="105"/>
      <c r="E371" s="105"/>
      <c r="F371" s="106"/>
      <c r="G371" s="106"/>
      <c r="H371" s="17"/>
      <c r="I371" s="17"/>
      <c r="J371" s="102"/>
      <c r="K371" s="102"/>
      <c r="L371" s="101"/>
      <c r="M371" s="101"/>
      <c r="N371" s="106"/>
      <c r="O371" s="106"/>
      <c r="P371" s="102"/>
      <c r="Q371" s="17"/>
      <c r="R371" s="102"/>
      <c r="S371" s="101"/>
      <c r="T371" s="105"/>
      <c r="U371" s="105"/>
      <c r="V371" s="105"/>
      <c r="W371" s="105"/>
      <c r="X371" s="105"/>
      <c r="Y371" s="105"/>
      <c r="Z371" s="105"/>
    </row>
    <row r="372" ht="15.75" customHeight="1">
      <c r="A372" s="105"/>
      <c r="B372" s="105"/>
      <c r="C372" s="105"/>
      <c r="D372" s="105"/>
      <c r="E372" s="105"/>
      <c r="F372" s="106"/>
      <c r="G372" s="106"/>
      <c r="H372" s="17"/>
      <c r="I372" s="17"/>
      <c r="J372" s="102"/>
      <c r="K372" s="102"/>
      <c r="L372" s="101"/>
      <c r="M372" s="101"/>
      <c r="N372" s="106"/>
      <c r="O372" s="106"/>
      <c r="P372" s="102"/>
      <c r="Q372" s="17"/>
      <c r="R372" s="102"/>
      <c r="S372" s="101"/>
      <c r="T372" s="105"/>
      <c r="U372" s="105"/>
      <c r="V372" s="105"/>
      <c r="W372" s="105"/>
      <c r="X372" s="105"/>
      <c r="Y372" s="105"/>
      <c r="Z372" s="105"/>
    </row>
    <row r="373" ht="15.75" customHeight="1">
      <c r="A373" s="105"/>
      <c r="B373" s="105"/>
      <c r="C373" s="105"/>
      <c r="D373" s="105"/>
      <c r="E373" s="105"/>
      <c r="F373" s="106"/>
      <c r="G373" s="106"/>
      <c r="H373" s="17"/>
      <c r="I373" s="17"/>
      <c r="J373" s="102"/>
      <c r="K373" s="102"/>
      <c r="L373" s="101"/>
      <c r="M373" s="101"/>
      <c r="N373" s="106"/>
      <c r="O373" s="106"/>
      <c r="P373" s="102"/>
      <c r="Q373" s="17"/>
      <c r="R373" s="102"/>
      <c r="S373" s="101"/>
      <c r="T373" s="105"/>
      <c r="U373" s="105"/>
      <c r="V373" s="105"/>
      <c r="W373" s="105"/>
      <c r="X373" s="105"/>
      <c r="Y373" s="105"/>
      <c r="Z373" s="105"/>
    </row>
    <row r="374" ht="15.75" customHeight="1">
      <c r="A374" s="105"/>
      <c r="B374" s="105"/>
      <c r="C374" s="105"/>
      <c r="D374" s="105"/>
      <c r="E374" s="105"/>
      <c r="F374" s="106"/>
      <c r="G374" s="106"/>
      <c r="H374" s="17"/>
      <c r="I374" s="17"/>
      <c r="J374" s="102"/>
      <c r="K374" s="102"/>
      <c r="L374" s="101"/>
      <c r="M374" s="101"/>
      <c r="N374" s="106"/>
      <c r="O374" s="106"/>
      <c r="P374" s="102"/>
      <c r="Q374" s="17"/>
      <c r="R374" s="102"/>
      <c r="S374" s="101"/>
      <c r="T374" s="105"/>
      <c r="U374" s="105"/>
      <c r="V374" s="105"/>
      <c r="W374" s="105"/>
      <c r="X374" s="105"/>
      <c r="Y374" s="105"/>
      <c r="Z374" s="105"/>
    </row>
    <row r="375" ht="15.75" customHeight="1">
      <c r="A375" s="105"/>
      <c r="B375" s="105"/>
      <c r="C375" s="105"/>
      <c r="D375" s="105"/>
      <c r="E375" s="105"/>
      <c r="F375" s="106"/>
      <c r="G375" s="106"/>
      <c r="H375" s="17"/>
      <c r="I375" s="17"/>
      <c r="J375" s="102"/>
      <c r="K375" s="102"/>
      <c r="L375" s="101"/>
      <c r="M375" s="101"/>
      <c r="N375" s="106"/>
      <c r="O375" s="106"/>
      <c r="P375" s="102"/>
      <c r="Q375" s="17"/>
      <c r="R375" s="102"/>
      <c r="S375" s="101"/>
      <c r="T375" s="105"/>
      <c r="U375" s="105"/>
      <c r="V375" s="105"/>
      <c r="W375" s="105"/>
      <c r="X375" s="105"/>
      <c r="Y375" s="105"/>
      <c r="Z375" s="105"/>
    </row>
    <row r="376" ht="15.75" customHeight="1">
      <c r="A376" s="105"/>
      <c r="B376" s="105"/>
      <c r="C376" s="105"/>
      <c r="D376" s="105"/>
      <c r="E376" s="105"/>
      <c r="F376" s="106"/>
      <c r="G376" s="106"/>
      <c r="H376" s="17"/>
      <c r="I376" s="17"/>
      <c r="J376" s="102"/>
      <c r="K376" s="102"/>
      <c r="L376" s="101"/>
      <c r="M376" s="101"/>
      <c r="N376" s="106"/>
      <c r="O376" s="106"/>
      <c r="P376" s="102"/>
      <c r="Q376" s="17"/>
      <c r="R376" s="102"/>
      <c r="S376" s="101"/>
      <c r="T376" s="105"/>
      <c r="U376" s="105"/>
      <c r="V376" s="105"/>
      <c r="W376" s="105"/>
      <c r="X376" s="105"/>
      <c r="Y376" s="105"/>
      <c r="Z376" s="105"/>
    </row>
    <row r="377" ht="15.75" customHeight="1">
      <c r="A377" s="105"/>
      <c r="B377" s="105"/>
      <c r="C377" s="105"/>
      <c r="D377" s="105"/>
      <c r="E377" s="105"/>
      <c r="F377" s="106"/>
      <c r="G377" s="106"/>
      <c r="H377" s="17"/>
      <c r="I377" s="17"/>
      <c r="J377" s="102"/>
      <c r="K377" s="102"/>
      <c r="L377" s="101"/>
      <c r="M377" s="101"/>
      <c r="N377" s="106"/>
      <c r="O377" s="106"/>
      <c r="P377" s="102"/>
      <c r="Q377" s="17"/>
      <c r="R377" s="102"/>
      <c r="S377" s="101"/>
      <c r="T377" s="105"/>
      <c r="U377" s="105"/>
      <c r="V377" s="105"/>
      <c r="W377" s="105"/>
      <c r="X377" s="105"/>
      <c r="Y377" s="105"/>
      <c r="Z377" s="105"/>
    </row>
    <row r="378" ht="15.75" customHeight="1">
      <c r="A378" s="105"/>
      <c r="B378" s="105"/>
      <c r="C378" s="105"/>
      <c r="D378" s="105"/>
      <c r="E378" s="105"/>
      <c r="F378" s="106"/>
      <c r="G378" s="106"/>
      <c r="H378" s="17"/>
      <c r="I378" s="17"/>
      <c r="J378" s="102"/>
      <c r="K378" s="102"/>
      <c r="L378" s="101"/>
      <c r="M378" s="101"/>
      <c r="N378" s="106"/>
      <c r="O378" s="106"/>
      <c r="P378" s="102"/>
      <c r="Q378" s="17"/>
      <c r="R378" s="102"/>
      <c r="S378" s="101"/>
      <c r="T378" s="105"/>
      <c r="U378" s="105"/>
      <c r="V378" s="105"/>
      <c r="W378" s="105"/>
      <c r="X378" s="105"/>
      <c r="Y378" s="105"/>
      <c r="Z378" s="105"/>
    </row>
    <row r="379" ht="15.75" customHeight="1">
      <c r="A379" s="105"/>
      <c r="B379" s="105"/>
      <c r="C379" s="105"/>
      <c r="D379" s="105"/>
      <c r="E379" s="105"/>
      <c r="F379" s="106"/>
      <c r="G379" s="106"/>
      <c r="H379" s="17"/>
      <c r="I379" s="17"/>
      <c r="J379" s="102"/>
      <c r="K379" s="102"/>
      <c r="L379" s="101"/>
      <c r="M379" s="101"/>
      <c r="N379" s="106"/>
      <c r="O379" s="106"/>
      <c r="P379" s="102"/>
      <c r="Q379" s="17"/>
      <c r="R379" s="102"/>
      <c r="S379" s="101"/>
      <c r="T379" s="105"/>
      <c r="U379" s="105"/>
      <c r="V379" s="105"/>
      <c r="W379" s="105"/>
      <c r="X379" s="105"/>
      <c r="Y379" s="105"/>
      <c r="Z379" s="105"/>
    </row>
    <row r="380" ht="15.75" customHeight="1">
      <c r="A380" s="105"/>
      <c r="B380" s="105"/>
      <c r="C380" s="105"/>
      <c r="D380" s="105"/>
      <c r="E380" s="105"/>
      <c r="F380" s="106"/>
      <c r="G380" s="106"/>
      <c r="H380" s="17"/>
      <c r="I380" s="17"/>
      <c r="J380" s="102"/>
      <c r="K380" s="102"/>
      <c r="L380" s="101"/>
      <c r="M380" s="101"/>
      <c r="N380" s="106"/>
      <c r="O380" s="106"/>
      <c r="P380" s="102"/>
      <c r="Q380" s="17"/>
      <c r="R380" s="102"/>
      <c r="S380" s="101"/>
      <c r="T380" s="105"/>
      <c r="U380" s="105"/>
      <c r="V380" s="105"/>
      <c r="W380" s="105"/>
      <c r="X380" s="105"/>
      <c r="Y380" s="105"/>
      <c r="Z380" s="105"/>
    </row>
    <row r="381" ht="15.75" customHeight="1">
      <c r="A381" s="105"/>
      <c r="B381" s="105"/>
      <c r="C381" s="105"/>
      <c r="D381" s="105"/>
      <c r="E381" s="105"/>
      <c r="F381" s="106"/>
      <c r="G381" s="106"/>
      <c r="H381" s="17"/>
      <c r="I381" s="17"/>
      <c r="J381" s="102"/>
      <c r="K381" s="102"/>
      <c r="L381" s="101"/>
      <c r="M381" s="101"/>
      <c r="N381" s="106"/>
      <c r="O381" s="106"/>
      <c r="P381" s="102"/>
      <c r="Q381" s="17"/>
      <c r="R381" s="102"/>
      <c r="S381" s="101"/>
      <c r="T381" s="105"/>
      <c r="U381" s="105"/>
      <c r="V381" s="105"/>
      <c r="W381" s="105"/>
      <c r="X381" s="105"/>
      <c r="Y381" s="105"/>
      <c r="Z381" s="105"/>
    </row>
    <row r="382" ht="15.75" customHeight="1">
      <c r="A382" s="105"/>
      <c r="B382" s="105"/>
      <c r="C382" s="105"/>
      <c r="D382" s="105"/>
      <c r="E382" s="105"/>
      <c r="F382" s="106"/>
      <c r="G382" s="106"/>
      <c r="H382" s="17"/>
      <c r="I382" s="17"/>
      <c r="J382" s="102"/>
      <c r="K382" s="102"/>
      <c r="L382" s="101"/>
      <c r="M382" s="101"/>
      <c r="N382" s="106"/>
      <c r="O382" s="106"/>
      <c r="P382" s="102"/>
      <c r="Q382" s="17"/>
      <c r="R382" s="102"/>
      <c r="S382" s="101"/>
      <c r="T382" s="105"/>
      <c r="U382" s="105"/>
      <c r="V382" s="105"/>
      <c r="W382" s="105"/>
      <c r="X382" s="105"/>
      <c r="Y382" s="105"/>
      <c r="Z382" s="105"/>
    </row>
    <row r="383" ht="15.75" customHeight="1">
      <c r="A383" s="105"/>
      <c r="B383" s="105"/>
      <c r="C383" s="105"/>
      <c r="D383" s="105"/>
      <c r="E383" s="105"/>
      <c r="F383" s="106"/>
      <c r="G383" s="106"/>
      <c r="H383" s="17"/>
      <c r="I383" s="17"/>
      <c r="J383" s="102"/>
      <c r="K383" s="102"/>
      <c r="L383" s="101"/>
      <c r="M383" s="101"/>
      <c r="N383" s="106"/>
      <c r="O383" s="106"/>
      <c r="P383" s="102"/>
      <c r="Q383" s="17"/>
      <c r="R383" s="102"/>
      <c r="S383" s="101"/>
      <c r="T383" s="105"/>
      <c r="U383" s="105"/>
      <c r="V383" s="105"/>
      <c r="W383" s="105"/>
      <c r="X383" s="105"/>
      <c r="Y383" s="105"/>
      <c r="Z383" s="105"/>
    </row>
    <row r="384" ht="15.75" customHeight="1">
      <c r="A384" s="105"/>
      <c r="B384" s="105"/>
      <c r="C384" s="105"/>
      <c r="D384" s="105"/>
      <c r="E384" s="105"/>
      <c r="F384" s="106"/>
      <c r="G384" s="106"/>
      <c r="H384" s="17"/>
      <c r="I384" s="17"/>
      <c r="J384" s="102"/>
      <c r="K384" s="102"/>
      <c r="L384" s="101"/>
      <c r="M384" s="101"/>
      <c r="N384" s="106"/>
      <c r="O384" s="106"/>
      <c r="P384" s="102"/>
      <c r="Q384" s="17"/>
      <c r="R384" s="102"/>
      <c r="S384" s="101"/>
      <c r="T384" s="105"/>
      <c r="U384" s="105"/>
      <c r="V384" s="105"/>
      <c r="W384" s="105"/>
      <c r="X384" s="105"/>
      <c r="Y384" s="105"/>
      <c r="Z384" s="105"/>
    </row>
    <row r="385" ht="15.75" customHeight="1">
      <c r="A385" s="105"/>
      <c r="B385" s="105"/>
      <c r="C385" s="105"/>
      <c r="D385" s="105"/>
      <c r="E385" s="105"/>
      <c r="F385" s="106"/>
      <c r="G385" s="106"/>
      <c r="H385" s="17"/>
      <c r="I385" s="17"/>
      <c r="J385" s="102"/>
      <c r="K385" s="102"/>
      <c r="L385" s="101"/>
      <c r="M385" s="101"/>
      <c r="N385" s="106"/>
      <c r="O385" s="106"/>
      <c r="P385" s="102"/>
      <c r="Q385" s="17"/>
      <c r="R385" s="102"/>
      <c r="S385" s="101"/>
      <c r="T385" s="105"/>
      <c r="U385" s="105"/>
      <c r="V385" s="105"/>
      <c r="W385" s="105"/>
      <c r="X385" s="105"/>
      <c r="Y385" s="105"/>
      <c r="Z385" s="105"/>
    </row>
    <row r="386" ht="15.75" customHeight="1">
      <c r="A386" s="105"/>
      <c r="B386" s="105"/>
      <c r="C386" s="105"/>
      <c r="D386" s="105"/>
      <c r="E386" s="105"/>
      <c r="F386" s="106"/>
      <c r="G386" s="106"/>
      <c r="H386" s="17"/>
      <c r="I386" s="17"/>
      <c r="J386" s="102"/>
      <c r="K386" s="102"/>
      <c r="L386" s="101"/>
      <c r="M386" s="101"/>
      <c r="N386" s="106"/>
      <c r="O386" s="106"/>
      <c r="P386" s="102"/>
      <c r="Q386" s="17"/>
      <c r="R386" s="102"/>
      <c r="S386" s="101"/>
      <c r="T386" s="105"/>
      <c r="U386" s="105"/>
      <c r="V386" s="105"/>
      <c r="W386" s="105"/>
      <c r="X386" s="105"/>
      <c r="Y386" s="105"/>
      <c r="Z386" s="105"/>
    </row>
    <row r="387" ht="15.75" customHeight="1">
      <c r="A387" s="105"/>
      <c r="B387" s="105"/>
      <c r="C387" s="105"/>
      <c r="D387" s="105"/>
      <c r="E387" s="105"/>
      <c r="F387" s="106"/>
      <c r="G387" s="106"/>
      <c r="H387" s="17"/>
      <c r="I387" s="17"/>
      <c r="J387" s="102"/>
      <c r="K387" s="102"/>
      <c r="L387" s="101"/>
      <c r="M387" s="101"/>
      <c r="N387" s="106"/>
      <c r="O387" s="106"/>
      <c r="P387" s="102"/>
      <c r="Q387" s="17"/>
      <c r="R387" s="102"/>
      <c r="S387" s="101"/>
      <c r="T387" s="105"/>
      <c r="U387" s="105"/>
      <c r="V387" s="105"/>
      <c r="W387" s="105"/>
      <c r="X387" s="105"/>
      <c r="Y387" s="105"/>
      <c r="Z387" s="105"/>
    </row>
    <row r="388" ht="15.75" customHeight="1">
      <c r="A388" s="105"/>
      <c r="B388" s="105"/>
      <c r="C388" s="105"/>
      <c r="D388" s="105"/>
      <c r="E388" s="105"/>
      <c r="F388" s="106"/>
      <c r="G388" s="106"/>
      <c r="H388" s="17"/>
      <c r="I388" s="17"/>
      <c r="J388" s="102"/>
      <c r="K388" s="102"/>
      <c r="L388" s="101"/>
      <c r="M388" s="101"/>
      <c r="N388" s="106"/>
      <c r="O388" s="106"/>
      <c r="P388" s="102"/>
      <c r="Q388" s="17"/>
      <c r="R388" s="102"/>
      <c r="S388" s="101"/>
      <c r="T388" s="105"/>
      <c r="U388" s="105"/>
      <c r="V388" s="105"/>
      <c r="W388" s="105"/>
      <c r="X388" s="105"/>
      <c r="Y388" s="105"/>
      <c r="Z388" s="105"/>
    </row>
    <row r="389" ht="15.75" customHeight="1">
      <c r="A389" s="105"/>
      <c r="B389" s="105"/>
      <c r="C389" s="105"/>
      <c r="D389" s="105"/>
      <c r="E389" s="105"/>
      <c r="F389" s="106"/>
      <c r="G389" s="106"/>
      <c r="H389" s="17"/>
      <c r="I389" s="17"/>
      <c r="J389" s="102"/>
      <c r="K389" s="102"/>
      <c r="L389" s="101"/>
      <c r="M389" s="101"/>
      <c r="N389" s="106"/>
      <c r="O389" s="106"/>
      <c r="P389" s="102"/>
      <c r="Q389" s="17"/>
      <c r="R389" s="102"/>
      <c r="S389" s="101"/>
      <c r="T389" s="105"/>
      <c r="U389" s="105"/>
      <c r="V389" s="105"/>
      <c r="W389" s="105"/>
      <c r="X389" s="105"/>
      <c r="Y389" s="105"/>
      <c r="Z389" s="105"/>
    </row>
    <row r="390" ht="15.75" customHeight="1">
      <c r="A390" s="105"/>
      <c r="B390" s="105"/>
      <c r="C390" s="105"/>
      <c r="D390" s="105"/>
      <c r="E390" s="105"/>
      <c r="F390" s="106"/>
      <c r="G390" s="106"/>
      <c r="H390" s="17"/>
      <c r="I390" s="17"/>
      <c r="J390" s="102"/>
      <c r="K390" s="102"/>
      <c r="L390" s="101"/>
      <c r="M390" s="101"/>
      <c r="N390" s="106"/>
      <c r="O390" s="106"/>
      <c r="P390" s="102"/>
      <c r="Q390" s="17"/>
      <c r="R390" s="102"/>
      <c r="S390" s="101"/>
      <c r="T390" s="105"/>
      <c r="U390" s="105"/>
      <c r="V390" s="105"/>
      <c r="W390" s="105"/>
      <c r="X390" s="105"/>
      <c r="Y390" s="105"/>
      <c r="Z390" s="105"/>
    </row>
    <row r="391" ht="15.75" customHeight="1">
      <c r="A391" s="105"/>
      <c r="B391" s="105"/>
      <c r="C391" s="105"/>
      <c r="D391" s="105"/>
      <c r="E391" s="105"/>
      <c r="F391" s="106"/>
      <c r="G391" s="106"/>
      <c r="H391" s="17"/>
      <c r="I391" s="17"/>
      <c r="J391" s="102"/>
      <c r="K391" s="102"/>
      <c r="L391" s="101"/>
      <c r="M391" s="101"/>
      <c r="N391" s="106"/>
      <c r="O391" s="106"/>
      <c r="P391" s="102"/>
      <c r="Q391" s="17"/>
      <c r="R391" s="102"/>
      <c r="S391" s="101"/>
      <c r="T391" s="105"/>
      <c r="U391" s="105"/>
      <c r="V391" s="105"/>
      <c r="W391" s="105"/>
      <c r="X391" s="105"/>
      <c r="Y391" s="105"/>
      <c r="Z391" s="105"/>
    </row>
    <row r="392" ht="15.75" customHeight="1">
      <c r="A392" s="105"/>
      <c r="B392" s="105"/>
      <c r="C392" s="105"/>
      <c r="D392" s="105"/>
      <c r="E392" s="105"/>
      <c r="F392" s="106"/>
      <c r="G392" s="106"/>
      <c r="H392" s="17"/>
      <c r="I392" s="17"/>
      <c r="J392" s="102"/>
      <c r="K392" s="102"/>
      <c r="L392" s="101"/>
      <c r="M392" s="101"/>
      <c r="N392" s="106"/>
      <c r="O392" s="106"/>
      <c r="P392" s="102"/>
      <c r="Q392" s="17"/>
      <c r="R392" s="102"/>
      <c r="S392" s="101"/>
      <c r="T392" s="105"/>
      <c r="U392" s="105"/>
      <c r="V392" s="105"/>
      <c r="W392" s="105"/>
      <c r="X392" s="105"/>
      <c r="Y392" s="105"/>
      <c r="Z392" s="105"/>
    </row>
    <row r="393" ht="15.75" customHeight="1">
      <c r="A393" s="105"/>
      <c r="B393" s="105"/>
      <c r="C393" s="105"/>
      <c r="D393" s="105"/>
      <c r="E393" s="105"/>
      <c r="F393" s="106"/>
      <c r="G393" s="106"/>
      <c r="H393" s="17"/>
      <c r="I393" s="17"/>
      <c r="J393" s="102"/>
      <c r="K393" s="102"/>
      <c r="L393" s="101"/>
      <c r="M393" s="101"/>
      <c r="N393" s="106"/>
      <c r="O393" s="106"/>
      <c r="P393" s="102"/>
      <c r="Q393" s="17"/>
      <c r="R393" s="102"/>
      <c r="S393" s="101"/>
      <c r="T393" s="105"/>
      <c r="U393" s="105"/>
      <c r="V393" s="105"/>
      <c r="W393" s="105"/>
      <c r="X393" s="105"/>
      <c r="Y393" s="105"/>
      <c r="Z393" s="105"/>
    </row>
    <row r="394" ht="15.75" customHeight="1">
      <c r="A394" s="105"/>
      <c r="B394" s="105"/>
      <c r="C394" s="105"/>
      <c r="D394" s="105"/>
      <c r="E394" s="105"/>
      <c r="F394" s="106"/>
      <c r="G394" s="106"/>
      <c r="H394" s="17"/>
      <c r="I394" s="17"/>
      <c r="J394" s="102"/>
      <c r="K394" s="102"/>
      <c r="L394" s="101"/>
      <c r="M394" s="101"/>
      <c r="N394" s="106"/>
      <c r="O394" s="106"/>
      <c r="P394" s="102"/>
      <c r="Q394" s="17"/>
      <c r="R394" s="102"/>
      <c r="S394" s="101"/>
      <c r="T394" s="105"/>
      <c r="U394" s="105"/>
      <c r="V394" s="105"/>
      <c r="W394" s="105"/>
      <c r="X394" s="105"/>
      <c r="Y394" s="105"/>
      <c r="Z394" s="105"/>
    </row>
    <row r="395" ht="15.75" customHeight="1">
      <c r="A395" s="105"/>
      <c r="B395" s="105"/>
      <c r="C395" s="105"/>
      <c r="D395" s="105"/>
      <c r="E395" s="105"/>
      <c r="F395" s="106"/>
      <c r="G395" s="106"/>
      <c r="H395" s="17"/>
      <c r="I395" s="17"/>
      <c r="J395" s="102"/>
      <c r="K395" s="102"/>
      <c r="L395" s="101"/>
      <c r="M395" s="101"/>
      <c r="N395" s="106"/>
      <c r="O395" s="106"/>
      <c r="P395" s="102"/>
      <c r="Q395" s="17"/>
      <c r="R395" s="102"/>
      <c r="S395" s="101"/>
      <c r="T395" s="105"/>
      <c r="U395" s="105"/>
      <c r="V395" s="105"/>
      <c r="W395" s="105"/>
      <c r="X395" s="105"/>
      <c r="Y395" s="105"/>
      <c r="Z395" s="105"/>
    </row>
    <row r="396" ht="15.75" customHeight="1">
      <c r="A396" s="105"/>
      <c r="B396" s="105"/>
      <c r="C396" s="105"/>
      <c r="D396" s="105"/>
      <c r="E396" s="105"/>
      <c r="F396" s="106"/>
      <c r="G396" s="106"/>
      <c r="H396" s="17"/>
      <c r="I396" s="17"/>
      <c r="J396" s="102"/>
      <c r="K396" s="102"/>
      <c r="L396" s="101"/>
      <c r="M396" s="101"/>
      <c r="N396" s="106"/>
      <c r="O396" s="106"/>
      <c r="P396" s="102"/>
      <c r="Q396" s="17"/>
      <c r="R396" s="102"/>
      <c r="S396" s="101"/>
      <c r="T396" s="105"/>
      <c r="U396" s="105"/>
      <c r="V396" s="105"/>
      <c r="W396" s="105"/>
      <c r="X396" s="105"/>
      <c r="Y396" s="105"/>
      <c r="Z396" s="105"/>
    </row>
    <row r="397" ht="15.75" customHeight="1">
      <c r="A397" s="105"/>
      <c r="B397" s="105"/>
      <c r="C397" s="105"/>
      <c r="D397" s="105"/>
      <c r="E397" s="105"/>
      <c r="F397" s="106"/>
      <c r="G397" s="106"/>
      <c r="H397" s="17"/>
      <c r="I397" s="17"/>
      <c r="J397" s="102"/>
      <c r="K397" s="102"/>
      <c r="L397" s="101"/>
      <c r="M397" s="101"/>
      <c r="N397" s="106"/>
      <c r="O397" s="106"/>
      <c r="P397" s="102"/>
      <c r="Q397" s="17"/>
      <c r="R397" s="102"/>
      <c r="S397" s="101"/>
      <c r="T397" s="105"/>
      <c r="U397" s="105"/>
      <c r="V397" s="105"/>
      <c r="W397" s="105"/>
      <c r="X397" s="105"/>
      <c r="Y397" s="105"/>
      <c r="Z397" s="105"/>
    </row>
    <row r="398" ht="15.75" customHeight="1">
      <c r="A398" s="105"/>
      <c r="B398" s="105"/>
      <c r="C398" s="105"/>
      <c r="D398" s="105"/>
      <c r="E398" s="105"/>
      <c r="F398" s="106"/>
      <c r="G398" s="106"/>
      <c r="H398" s="17"/>
      <c r="I398" s="17"/>
      <c r="J398" s="102"/>
      <c r="K398" s="102"/>
      <c r="L398" s="101"/>
      <c r="M398" s="101"/>
      <c r="N398" s="106"/>
      <c r="O398" s="106"/>
      <c r="P398" s="102"/>
      <c r="Q398" s="17"/>
      <c r="R398" s="102"/>
      <c r="S398" s="101"/>
      <c r="T398" s="105"/>
      <c r="U398" s="105"/>
      <c r="V398" s="105"/>
      <c r="W398" s="105"/>
      <c r="X398" s="105"/>
      <c r="Y398" s="105"/>
      <c r="Z398" s="105"/>
    </row>
    <row r="399" ht="15.75" customHeight="1">
      <c r="A399" s="105"/>
      <c r="B399" s="105"/>
      <c r="C399" s="105"/>
      <c r="D399" s="105"/>
      <c r="E399" s="105"/>
      <c r="F399" s="106"/>
      <c r="G399" s="106"/>
      <c r="H399" s="17"/>
      <c r="I399" s="17"/>
      <c r="J399" s="102"/>
      <c r="K399" s="102"/>
      <c r="L399" s="101"/>
      <c r="M399" s="101"/>
      <c r="N399" s="106"/>
      <c r="O399" s="106"/>
      <c r="P399" s="102"/>
      <c r="Q399" s="17"/>
      <c r="R399" s="102"/>
      <c r="S399" s="101"/>
      <c r="T399" s="105"/>
      <c r="U399" s="105"/>
      <c r="V399" s="105"/>
      <c r="W399" s="105"/>
      <c r="X399" s="105"/>
      <c r="Y399" s="105"/>
      <c r="Z399" s="105"/>
    </row>
    <row r="400" ht="15.75" customHeight="1">
      <c r="A400" s="105"/>
      <c r="B400" s="105"/>
      <c r="C400" s="105"/>
      <c r="D400" s="105"/>
      <c r="E400" s="105"/>
      <c r="F400" s="106"/>
      <c r="G400" s="106"/>
      <c r="H400" s="17"/>
      <c r="I400" s="17"/>
      <c r="J400" s="102"/>
      <c r="K400" s="102"/>
      <c r="L400" s="101"/>
      <c r="M400" s="101"/>
      <c r="N400" s="106"/>
      <c r="O400" s="106"/>
      <c r="P400" s="102"/>
      <c r="Q400" s="17"/>
      <c r="R400" s="102"/>
      <c r="S400" s="101"/>
      <c r="T400" s="105"/>
      <c r="U400" s="105"/>
      <c r="V400" s="105"/>
      <c r="W400" s="105"/>
      <c r="X400" s="105"/>
      <c r="Y400" s="105"/>
      <c r="Z400" s="105"/>
    </row>
    <row r="401" ht="15.75" customHeight="1">
      <c r="A401" s="105"/>
      <c r="B401" s="105"/>
      <c r="C401" s="105"/>
      <c r="D401" s="105"/>
      <c r="E401" s="105"/>
      <c r="F401" s="106"/>
      <c r="G401" s="106"/>
      <c r="H401" s="17"/>
      <c r="I401" s="17"/>
      <c r="J401" s="102"/>
      <c r="K401" s="102"/>
      <c r="L401" s="101"/>
      <c r="M401" s="101"/>
      <c r="N401" s="106"/>
      <c r="O401" s="106"/>
      <c r="P401" s="102"/>
      <c r="Q401" s="17"/>
      <c r="R401" s="102"/>
      <c r="S401" s="101"/>
      <c r="T401" s="105"/>
      <c r="U401" s="105"/>
      <c r="V401" s="105"/>
      <c r="W401" s="105"/>
      <c r="X401" s="105"/>
      <c r="Y401" s="105"/>
      <c r="Z401" s="105"/>
    </row>
    <row r="402" ht="15.75" customHeight="1">
      <c r="A402" s="105"/>
      <c r="B402" s="105"/>
      <c r="C402" s="105"/>
      <c r="D402" s="105"/>
      <c r="E402" s="105"/>
      <c r="F402" s="106"/>
      <c r="G402" s="106"/>
      <c r="H402" s="17"/>
      <c r="I402" s="17"/>
      <c r="J402" s="102"/>
      <c r="K402" s="102"/>
      <c r="L402" s="101"/>
      <c r="M402" s="101"/>
      <c r="N402" s="106"/>
      <c r="O402" s="106"/>
      <c r="P402" s="102"/>
      <c r="Q402" s="17"/>
      <c r="R402" s="102"/>
      <c r="S402" s="101"/>
      <c r="T402" s="105"/>
      <c r="U402" s="105"/>
      <c r="V402" s="105"/>
      <c r="W402" s="105"/>
      <c r="X402" s="105"/>
      <c r="Y402" s="105"/>
      <c r="Z402" s="105"/>
    </row>
    <row r="403" ht="15.75" customHeight="1">
      <c r="A403" s="105"/>
      <c r="B403" s="105"/>
      <c r="C403" s="105"/>
      <c r="D403" s="105"/>
      <c r="E403" s="105"/>
      <c r="F403" s="106"/>
      <c r="G403" s="106"/>
      <c r="H403" s="17"/>
      <c r="I403" s="17"/>
      <c r="J403" s="102"/>
      <c r="K403" s="102"/>
      <c r="L403" s="101"/>
      <c r="M403" s="101"/>
      <c r="N403" s="106"/>
      <c r="O403" s="106"/>
      <c r="P403" s="102"/>
      <c r="Q403" s="17"/>
      <c r="R403" s="102"/>
      <c r="S403" s="101"/>
      <c r="T403" s="105"/>
      <c r="U403" s="105"/>
      <c r="V403" s="105"/>
      <c r="W403" s="105"/>
      <c r="X403" s="105"/>
      <c r="Y403" s="105"/>
      <c r="Z403" s="105"/>
    </row>
    <row r="404" ht="15.75" customHeight="1">
      <c r="A404" s="105"/>
      <c r="B404" s="105"/>
      <c r="C404" s="105"/>
      <c r="D404" s="105"/>
      <c r="E404" s="105"/>
      <c r="F404" s="106"/>
      <c r="G404" s="106"/>
      <c r="H404" s="17"/>
      <c r="I404" s="17"/>
      <c r="J404" s="102"/>
      <c r="K404" s="102"/>
      <c r="L404" s="101"/>
      <c r="M404" s="101"/>
      <c r="N404" s="106"/>
      <c r="O404" s="106"/>
      <c r="P404" s="102"/>
      <c r="Q404" s="17"/>
      <c r="R404" s="102"/>
      <c r="S404" s="101"/>
      <c r="T404" s="105"/>
      <c r="U404" s="105"/>
      <c r="V404" s="105"/>
      <c r="W404" s="105"/>
      <c r="X404" s="105"/>
      <c r="Y404" s="105"/>
      <c r="Z404" s="105"/>
    </row>
    <row r="405" ht="15.75" customHeight="1">
      <c r="A405" s="105"/>
      <c r="B405" s="105"/>
      <c r="C405" s="105"/>
      <c r="D405" s="105"/>
      <c r="E405" s="105"/>
      <c r="F405" s="106"/>
      <c r="G405" s="106"/>
      <c r="H405" s="17"/>
      <c r="I405" s="17"/>
      <c r="J405" s="102"/>
      <c r="K405" s="102"/>
      <c r="L405" s="101"/>
      <c r="M405" s="101"/>
      <c r="N405" s="106"/>
      <c r="O405" s="106"/>
      <c r="P405" s="102"/>
      <c r="Q405" s="17"/>
      <c r="R405" s="102"/>
      <c r="S405" s="101"/>
      <c r="T405" s="105"/>
      <c r="U405" s="105"/>
      <c r="V405" s="105"/>
      <c r="W405" s="105"/>
      <c r="X405" s="105"/>
      <c r="Y405" s="105"/>
      <c r="Z405" s="105"/>
    </row>
    <row r="406" ht="15.75" customHeight="1">
      <c r="A406" s="105"/>
      <c r="B406" s="105"/>
      <c r="C406" s="105"/>
      <c r="D406" s="105"/>
      <c r="E406" s="105"/>
      <c r="F406" s="106"/>
      <c r="G406" s="106"/>
      <c r="H406" s="17"/>
      <c r="I406" s="17"/>
      <c r="J406" s="102"/>
      <c r="K406" s="102"/>
      <c r="L406" s="101"/>
      <c r="M406" s="101"/>
      <c r="N406" s="106"/>
      <c r="O406" s="106"/>
      <c r="P406" s="102"/>
      <c r="Q406" s="17"/>
      <c r="R406" s="102"/>
      <c r="S406" s="101"/>
      <c r="T406" s="105"/>
      <c r="U406" s="105"/>
      <c r="V406" s="105"/>
      <c r="W406" s="105"/>
      <c r="X406" s="105"/>
      <c r="Y406" s="105"/>
      <c r="Z406" s="105"/>
    </row>
    <row r="407" ht="15.75" customHeight="1">
      <c r="A407" s="105"/>
      <c r="B407" s="105"/>
      <c r="C407" s="105"/>
      <c r="D407" s="105"/>
      <c r="E407" s="105"/>
      <c r="F407" s="106"/>
      <c r="G407" s="106"/>
      <c r="H407" s="17"/>
      <c r="I407" s="17"/>
      <c r="J407" s="102"/>
      <c r="K407" s="102"/>
      <c r="L407" s="101"/>
      <c r="M407" s="101"/>
      <c r="N407" s="106"/>
      <c r="O407" s="106"/>
      <c r="P407" s="102"/>
      <c r="Q407" s="17"/>
      <c r="R407" s="102"/>
      <c r="S407" s="101"/>
      <c r="T407" s="105"/>
      <c r="U407" s="105"/>
      <c r="V407" s="105"/>
      <c r="W407" s="105"/>
      <c r="X407" s="105"/>
      <c r="Y407" s="105"/>
      <c r="Z407" s="105"/>
    </row>
    <row r="408" ht="15.75" customHeight="1">
      <c r="A408" s="105"/>
      <c r="B408" s="105"/>
      <c r="C408" s="105"/>
      <c r="D408" s="105"/>
      <c r="E408" s="105"/>
      <c r="F408" s="106"/>
      <c r="G408" s="106"/>
      <c r="H408" s="17"/>
      <c r="I408" s="17"/>
      <c r="J408" s="102"/>
      <c r="K408" s="102"/>
      <c r="L408" s="101"/>
      <c r="M408" s="101"/>
      <c r="N408" s="106"/>
      <c r="O408" s="106"/>
      <c r="P408" s="102"/>
      <c r="Q408" s="17"/>
      <c r="R408" s="102"/>
      <c r="S408" s="101"/>
      <c r="T408" s="105"/>
      <c r="U408" s="105"/>
      <c r="V408" s="105"/>
      <c r="W408" s="105"/>
      <c r="X408" s="105"/>
      <c r="Y408" s="105"/>
      <c r="Z408" s="105"/>
    </row>
    <row r="409" ht="15.75" customHeight="1">
      <c r="A409" s="105"/>
      <c r="B409" s="105"/>
      <c r="C409" s="105"/>
      <c r="D409" s="105"/>
      <c r="E409" s="105"/>
      <c r="F409" s="106"/>
      <c r="G409" s="106"/>
      <c r="H409" s="17"/>
      <c r="I409" s="17"/>
      <c r="J409" s="102"/>
      <c r="K409" s="102"/>
      <c r="L409" s="101"/>
      <c r="M409" s="101"/>
      <c r="N409" s="106"/>
      <c r="O409" s="106"/>
      <c r="P409" s="102"/>
      <c r="Q409" s="17"/>
      <c r="R409" s="102"/>
      <c r="S409" s="101"/>
      <c r="T409" s="105"/>
      <c r="U409" s="105"/>
      <c r="V409" s="105"/>
      <c r="W409" s="105"/>
      <c r="X409" s="105"/>
      <c r="Y409" s="105"/>
      <c r="Z409" s="105"/>
    </row>
    <row r="410" ht="15.75" customHeight="1">
      <c r="A410" s="105"/>
      <c r="B410" s="105"/>
      <c r="C410" s="105"/>
      <c r="D410" s="105"/>
      <c r="E410" s="105"/>
      <c r="F410" s="106"/>
      <c r="G410" s="106"/>
      <c r="H410" s="17"/>
      <c r="I410" s="17"/>
      <c r="J410" s="102"/>
      <c r="K410" s="102"/>
      <c r="L410" s="101"/>
      <c r="M410" s="101"/>
      <c r="N410" s="106"/>
      <c r="O410" s="106"/>
      <c r="P410" s="102"/>
      <c r="Q410" s="17"/>
      <c r="R410" s="102"/>
      <c r="S410" s="101"/>
      <c r="T410" s="105"/>
      <c r="U410" s="105"/>
      <c r="V410" s="105"/>
      <c r="W410" s="105"/>
      <c r="X410" s="105"/>
      <c r="Y410" s="105"/>
      <c r="Z410" s="105"/>
    </row>
    <row r="411" ht="15.75" customHeight="1">
      <c r="A411" s="105"/>
      <c r="B411" s="105"/>
      <c r="C411" s="105"/>
      <c r="D411" s="105"/>
      <c r="E411" s="105"/>
      <c r="F411" s="106"/>
      <c r="G411" s="106"/>
      <c r="H411" s="17"/>
      <c r="I411" s="17"/>
      <c r="J411" s="102"/>
      <c r="K411" s="102"/>
      <c r="L411" s="101"/>
      <c r="M411" s="101"/>
      <c r="N411" s="106"/>
      <c r="O411" s="106"/>
      <c r="P411" s="102"/>
      <c r="Q411" s="17"/>
      <c r="R411" s="102"/>
      <c r="S411" s="101"/>
      <c r="T411" s="105"/>
      <c r="U411" s="105"/>
      <c r="V411" s="105"/>
      <c r="W411" s="105"/>
      <c r="X411" s="105"/>
      <c r="Y411" s="105"/>
      <c r="Z411" s="105"/>
    </row>
    <row r="412" ht="15.75" customHeight="1">
      <c r="A412" s="105"/>
      <c r="B412" s="105"/>
      <c r="C412" s="105"/>
      <c r="D412" s="105"/>
      <c r="E412" s="105"/>
      <c r="F412" s="106"/>
      <c r="G412" s="106"/>
      <c r="H412" s="17"/>
      <c r="I412" s="17"/>
      <c r="J412" s="102"/>
      <c r="K412" s="102"/>
      <c r="L412" s="101"/>
      <c r="M412" s="101"/>
      <c r="N412" s="106"/>
      <c r="O412" s="106"/>
      <c r="P412" s="102"/>
      <c r="Q412" s="17"/>
      <c r="R412" s="102"/>
      <c r="S412" s="101"/>
      <c r="T412" s="105"/>
      <c r="U412" s="105"/>
      <c r="V412" s="105"/>
      <c r="W412" s="105"/>
      <c r="X412" s="105"/>
      <c r="Y412" s="105"/>
      <c r="Z412" s="105"/>
    </row>
    <row r="413" ht="15.75" customHeight="1">
      <c r="A413" s="105"/>
      <c r="B413" s="105"/>
      <c r="C413" s="105"/>
      <c r="D413" s="105"/>
      <c r="E413" s="105"/>
      <c r="F413" s="106"/>
      <c r="G413" s="106"/>
      <c r="H413" s="17"/>
      <c r="I413" s="17"/>
      <c r="J413" s="102"/>
      <c r="K413" s="102"/>
      <c r="L413" s="101"/>
      <c r="M413" s="101"/>
      <c r="N413" s="106"/>
      <c r="O413" s="106"/>
      <c r="P413" s="102"/>
      <c r="Q413" s="17"/>
      <c r="R413" s="102"/>
      <c r="S413" s="101"/>
      <c r="T413" s="105"/>
      <c r="U413" s="105"/>
      <c r="V413" s="105"/>
      <c r="W413" s="105"/>
      <c r="X413" s="105"/>
      <c r="Y413" s="105"/>
      <c r="Z413" s="105"/>
    </row>
    <row r="414" ht="15.75" customHeight="1">
      <c r="A414" s="105"/>
      <c r="B414" s="105"/>
      <c r="C414" s="105"/>
      <c r="D414" s="105"/>
      <c r="E414" s="105"/>
      <c r="F414" s="106"/>
      <c r="G414" s="106"/>
      <c r="H414" s="17"/>
      <c r="I414" s="17"/>
      <c r="J414" s="102"/>
      <c r="K414" s="102"/>
      <c r="L414" s="101"/>
      <c r="M414" s="101"/>
      <c r="N414" s="106"/>
      <c r="O414" s="106"/>
      <c r="P414" s="102"/>
      <c r="Q414" s="17"/>
      <c r="R414" s="102"/>
      <c r="S414" s="101"/>
      <c r="T414" s="105"/>
      <c r="U414" s="105"/>
      <c r="V414" s="105"/>
      <c r="W414" s="105"/>
      <c r="X414" s="105"/>
      <c r="Y414" s="105"/>
      <c r="Z414" s="105"/>
    </row>
    <row r="415" ht="15.75" customHeight="1">
      <c r="A415" s="105"/>
      <c r="B415" s="105"/>
      <c r="C415" s="105"/>
      <c r="D415" s="105"/>
      <c r="E415" s="105"/>
      <c r="F415" s="106"/>
      <c r="G415" s="106"/>
      <c r="H415" s="17"/>
      <c r="I415" s="17"/>
      <c r="J415" s="102"/>
      <c r="K415" s="102"/>
      <c r="L415" s="101"/>
      <c r="M415" s="101"/>
      <c r="N415" s="106"/>
      <c r="O415" s="106"/>
      <c r="P415" s="102"/>
      <c r="Q415" s="17"/>
      <c r="R415" s="102"/>
      <c r="S415" s="101"/>
      <c r="T415" s="105"/>
      <c r="U415" s="105"/>
      <c r="V415" s="105"/>
      <c r="W415" s="105"/>
      <c r="X415" s="105"/>
      <c r="Y415" s="105"/>
      <c r="Z415" s="105"/>
    </row>
    <row r="416" ht="15.75" customHeight="1">
      <c r="A416" s="105"/>
      <c r="B416" s="105"/>
      <c r="C416" s="105"/>
      <c r="D416" s="105"/>
      <c r="E416" s="105"/>
      <c r="F416" s="106"/>
      <c r="G416" s="106"/>
      <c r="H416" s="17"/>
      <c r="I416" s="17"/>
      <c r="J416" s="102"/>
      <c r="K416" s="102"/>
      <c r="L416" s="101"/>
      <c r="M416" s="101"/>
      <c r="N416" s="106"/>
      <c r="O416" s="106"/>
      <c r="P416" s="102"/>
      <c r="Q416" s="17"/>
      <c r="R416" s="102"/>
      <c r="S416" s="101"/>
      <c r="T416" s="105"/>
      <c r="U416" s="105"/>
      <c r="V416" s="105"/>
      <c r="W416" s="105"/>
      <c r="X416" s="105"/>
      <c r="Y416" s="105"/>
      <c r="Z416" s="105"/>
    </row>
    <row r="417" ht="15.75" customHeight="1">
      <c r="A417" s="105"/>
      <c r="B417" s="105"/>
      <c r="C417" s="105"/>
      <c r="D417" s="105"/>
      <c r="E417" s="105"/>
      <c r="F417" s="106"/>
      <c r="G417" s="106"/>
      <c r="H417" s="17"/>
      <c r="I417" s="17"/>
      <c r="J417" s="102"/>
      <c r="K417" s="102"/>
      <c r="L417" s="101"/>
      <c r="M417" s="101"/>
      <c r="N417" s="106"/>
      <c r="O417" s="106"/>
      <c r="P417" s="102"/>
      <c r="Q417" s="17"/>
      <c r="R417" s="102"/>
      <c r="S417" s="101"/>
      <c r="T417" s="105"/>
      <c r="U417" s="105"/>
      <c r="V417" s="105"/>
      <c r="W417" s="105"/>
      <c r="X417" s="105"/>
      <c r="Y417" s="105"/>
      <c r="Z417" s="105"/>
    </row>
    <row r="418" ht="15.75" customHeight="1">
      <c r="A418" s="105"/>
      <c r="B418" s="105"/>
      <c r="C418" s="105"/>
      <c r="D418" s="105"/>
      <c r="E418" s="105"/>
      <c r="F418" s="106"/>
      <c r="G418" s="106"/>
      <c r="H418" s="17"/>
      <c r="I418" s="17"/>
      <c r="J418" s="102"/>
      <c r="K418" s="102"/>
      <c r="L418" s="101"/>
      <c r="M418" s="101"/>
      <c r="N418" s="106"/>
      <c r="O418" s="106"/>
      <c r="P418" s="102"/>
      <c r="Q418" s="17"/>
      <c r="R418" s="102"/>
      <c r="S418" s="101"/>
      <c r="T418" s="105"/>
      <c r="U418" s="105"/>
      <c r="V418" s="105"/>
      <c r="W418" s="105"/>
      <c r="X418" s="105"/>
      <c r="Y418" s="105"/>
      <c r="Z418" s="105"/>
    </row>
    <row r="419" ht="15.75" customHeight="1">
      <c r="A419" s="105"/>
      <c r="B419" s="105"/>
      <c r="C419" s="105"/>
      <c r="D419" s="105"/>
      <c r="E419" s="105"/>
      <c r="F419" s="106"/>
      <c r="G419" s="106"/>
      <c r="H419" s="17"/>
      <c r="I419" s="17"/>
      <c r="J419" s="102"/>
      <c r="K419" s="102"/>
      <c r="L419" s="101"/>
      <c r="M419" s="101"/>
      <c r="N419" s="106"/>
      <c r="O419" s="106"/>
      <c r="P419" s="102"/>
      <c r="Q419" s="17"/>
      <c r="R419" s="102"/>
      <c r="S419" s="101"/>
      <c r="T419" s="105"/>
      <c r="U419" s="105"/>
      <c r="V419" s="105"/>
      <c r="W419" s="105"/>
      <c r="X419" s="105"/>
      <c r="Y419" s="105"/>
      <c r="Z419" s="105"/>
    </row>
    <row r="420" ht="15.75" customHeight="1">
      <c r="A420" s="105"/>
      <c r="B420" s="105"/>
      <c r="C420" s="105"/>
      <c r="D420" s="105"/>
      <c r="E420" s="105"/>
      <c r="F420" s="106"/>
      <c r="G420" s="106"/>
      <c r="H420" s="17"/>
      <c r="I420" s="17"/>
      <c r="J420" s="102"/>
      <c r="K420" s="102"/>
      <c r="L420" s="101"/>
      <c r="M420" s="101"/>
      <c r="N420" s="106"/>
      <c r="O420" s="106"/>
      <c r="P420" s="102"/>
      <c r="Q420" s="17"/>
      <c r="R420" s="102"/>
      <c r="S420" s="101"/>
      <c r="T420" s="105"/>
      <c r="U420" s="105"/>
      <c r="V420" s="105"/>
      <c r="W420" s="105"/>
      <c r="X420" s="105"/>
      <c r="Y420" s="105"/>
      <c r="Z420" s="105"/>
    </row>
    <row r="421" ht="15.75" customHeight="1">
      <c r="A421" s="105"/>
      <c r="B421" s="105"/>
      <c r="C421" s="105"/>
      <c r="D421" s="105"/>
      <c r="E421" s="105"/>
      <c r="F421" s="106"/>
      <c r="G421" s="106"/>
      <c r="H421" s="17"/>
      <c r="I421" s="17"/>
      <c r="J421" s="102"/>
      <c r="K421" s="102"/>
      <c r="L421" s="101"/>
      <c r="M421" s="101"/>
      <c r="N421" s="106"/>
      <c r="O421" s="106"/>
      <c r="P421" s="102"/>
      <c r="Q421" s="17"/>
      <c r="R421" s="102"/>
      <c r="S421" s="101"/>
      <c r="T421" s="105"/>
      <c r="U421" s="105"/>
      <c r="V421" s="105"/>
      <c r="W421" s="105"/>
      <c r="X421" s="105"/>
      <c r="Y421" s="105"/>
      <c r="Z421" s="105"/>
    </row>
    <row r="422" ht="15.75" customHeight="1">
      <c r="A422" s="105"/>
      <c r="B422" s="105"/>
      <c r="C422" s="105"/>
      <c r="D422" s="105"/>
      <c r="E422" s="105"/>
      <c r="F422" s="106"/>
      <c r="G422" s="106"/>
      <c r="H422" s="17"/>
      <c r="I422" s="17"/>
      <c r="J422" s="102"/>
      <c r="K422" s="102"/>
      <c r="L422" s="101"/>
      <c r="M422" s="101"/>
      <c r="N422" s="106"/>
      <c r="O422" s="106"/>
      <c r="P422" s="102"/>
      <c r="Q422" s="17"/>
      <c r="R422" s="102"/>
      <c r="S422" s="101"/>
      <c r="T422" s="105"/>
      <c r="U422" s="105"/>
      <c r="V422" s="105"/>
      <c r="W422" s="105"/>
      <c r="X422" s="105"/>
      <c r="Y422" s="105"/>
      <c r="Z422" s="105"/>
    </row>
    <row r="423" ht="15.75" customHeight="1">
      <c r="A423" s="105"/>
      <c r="B423" s="105"/>
      <c r="C423" s="105"/>
      <c r="D423" s="105"/>
      <c r="E423" s="105"/>
      <c r="F423" s="106"/>
      <c r="G423" s="106"/>
      <c r="H423" s="17"/>
      <c r="I423" s="17"/>
      <c r="J423" s="102"/>
      <c r="K423" s="102"/>
      <c r="L423" s="101"/>
      <c r="M423" s="101"/>
      <c r="N423" s="106"/>
      <c r="O423" s="106"/>
      <c r="P423" s="102"/>
      <c r="Q423" s="17"/>
      <c r="R423" s="102"/>
      <c r="S423" s="101"/>
      <c r="T423" s="105"/>
      <c r="U423" s="105"/>
      <c r="V423" s="105"/>
      <c r="W423" s="105"/>
      <c r="X423" s="105"/>
      <c r="Y423" s="105"/>
      <c r="Z423" s="105"/>
    </row>
    <row r="424" ht="15.75" customHeight="1">
      <c r="A424" s="105"/>
      <c r="B424" s="105"/>
      <c r="C424" s="105"/>
      <c r="D424" s="105"/>
      <c r="E424" s="105"/>
      <c r="F424" s="106"/>
      <c r="G424" s="106"/>
      <c r="H424" s="17"/>
      <c r="I424" s="17"/>
      <c r="J424" s="102"/>
      <c r="K424" s="102"/>
      <c r="L424" s="101"/>
      <c r="M424" s="101"/>
      <c r="N424" s="106"/>
      <c r="O424" s="106"/>
      <c r="P424" s="102"/>
      <c r="Q424" s="17"/>
      <c r="R424" s="102"/>
      <c r="S424" s="101"/>
      <c r="T424" s="105"/>
      <c r="U424" s="105"/>
      <c r="V424" s="105"/>
      <c r="W424" s="105"/>
      <c r="X424" s="105"/>
      <c r="Y424" s="105"/>
      <c r="Z424" s="105"/>
    </row>
    <row r="425" ht="15.75" customHeight="1">
      <c r="A425" s="105"/>
      <c r="B425" s="105"/>
      <c r="C425" s="105"/>
      <c r="D425" s="105"/>
      <c r="E425" s="105"/>
      <c r="F425" s="106"/>
      <c r="G425" s="106"/>
      <c r="H425" s="17"/>
      <c r="I425" s="17"/>
      <c r="J425" s="102"/>
      <c r="K425" s="102"/>
      <c r="L425" s="101"/>
      <c r="M425" s="101"/>
      <c r="N425" s="106"/>
      <c r="O425" s="106"/>
      <c r="P425" s="102"/>
      <c r="Q425" s="17"/>
      <c r="R425" s="102"/>
      <c r="S425" s="101"/>
      <c r="T425" s="105"/>
      <c r="U425" s="105"/>
      <c r="V425" s="105"/>
      <c r="W425" s="105"/>
      <c r="X425" s="105"/>
      <c r="Y425" s="105"/>
      <c r="Z425" s="105"/>
    </row>
    <row r="426" ht="15.75" customHeight="1">
      <c r="A426" s="105"/>
      <c r="B426" s="105"/>
      <c r="C426" s="105"/>
      <c r="D426" s="105"/>
      <c r="E426" s="105"/>
      <c r="F426" s="106"/>
      <c r="G426" s="106"/>
      <c r="H426" s="17"/>
      <c r="I426" s="17"/>
      <c r="J426" s="102"/>
      <c r="K426" s="102"/>
      <c r="L426" s="101"/>
      <c r="M426" s="101"/>
      <c r="N426" s="106"/>
      <c r="O426" s="106"/>
      <c r="P426" s="102"/>
      <c r="Q426" s="17"/>
      <c r="R426" s="102"/>
      <c r="S426" s="101"/>
      <c r="T426" s="105"/>
      <c r="U426" s="105"/>
      <c r="V426" s="105"/>
      <c r="W426" s="105"/>
      <c r="X426" s="105"/>
      <c r="Y426" s="105"/>
      <c r="Z426" s="105"/>
    </row>
    <row r="427" ht="15.75" customHeight="1">
      <c r="A427" s="105"/>
      <c r="B427" s="105"/>
      <c r="C427" s="105"/>
      <c r="D427" s="105"/>
      <c r="E427" s="105"/>
      <c r="F427" s="106"/>
      <c r="G427" s="106"/>
      <c r="H427" s="17"/>
      <c r="I427" s="17"/>
      <c r="J427" s="102"/>
      <c r="K427" s="102"/>
      <c r="L427" s="101"/>
      <c r="M427" s="101"/>
      <c r="N427" s="106"/>
      <c r="O427" s="106"/>
      <c r="P427" s="102"/>
      <c r="Q427" s="17"/>
      <c r="R427" s="102"/>
      <c r="S427" s="101"/>
      <c r="T427" s="105"/>
      <c r="U427" s="105"/>
      <c r="V427" s="105"/>
      <c r="W427" s="105"/>
      <c r="X427" s="105"/>
      <c r="Y427" s="105"/>
      <c r="Z427" s="105"/>
    </row>
    <row r="428" ht="15.75" customHeight="1">
      <c r="A428" s="105"/>
      <c r="B428" s="105"/>
      <c r="C428" s="105"/>
      <c r="D428" s="105"/>
      <c r="E428" s="105"/>
      <c r="F428" s="106"/>
      <c r="G428" s="106"/>
      <c r="H428" s="17"/>
      <c r="I428" s="17"/>
      <c r="J428" s="102"/>
      <c r="K428" s="102"/>
      <c r="L428" s="101"/>
      <c r="M428" s="101"/>
      <c r="N428" s="106"/>
      <c r="O428" s="106"/>
      <c r="P428" s="102"/>
      <c r="Q428" s="17"/>
      <c r="R428" s="102"/>
      <c r="S428" s="101"/>
      <c r="T428" s="105"/>
      <c r="U428" s="105"/>
      <c r="V428" s="105"/>
      <c r="W428" s="105"/>
      <c r="X428" s="105"/>
      <c r="Y428" s="105"/>
      <c r="Z428" s="105"/>
    </row>
    <row r="429" ht="15.75" customHeight="1">
      <c r="A429" s="105"/>
      <c r="B429" s="105"/>
      <c r="C429" s="105"/>
      <c r="D429" s="105"/>
      <c r="E429" s="105"/>
      <c r="F429" s="106"/>
      <c r="G429" s="106"/>
      <c r="H429" s="17"/>
      <c r="I429" s="17"/>
      <c r="J429" s="102"/>
      <c r="K429" s="102"/>
      <c r="L429" s="101"/>
      <c r="M429" s="101"/>
      <c r="N429" s="106"/>
      <c r="O429" s="106"/>
      <c r="P429" s="102"/>
      <c r="Q429" s="17"/>
      <c r="R429" s="102"/>
      <c r="S429" s="101"/>
      <c r="T429" s="105"/>
      <c r="U429" s="105"/>
      <c r="V429" s="105"/>
      <c r="W429" s="105"/>
      <c r="X429" s="105"/>
      <c r="Y429" s="105"/>
      <c r="Z429" s="105"/>
    </row>
    <row r="430" ht="15.75" customHeight="1">
      <c r="A430" s="105"/>
      <c r="B430" s="105"/>
      <c r="C430" s="105"/>
      <c r="D430" s="105"/>
      <c r="E430" s="105"/>
      <c r="F430" s="106"/>
      <c r="G430" s="106"/>
      <c r="H430" s="17"/>
      <c r="I430" s="17"/>
      <c r="J430" s="102"/>
      <c r="K430" s="102"/>
      <c r="L430" s="101"/>
      <c r="M430" s="101"/>
      <c r="N430" s="106"/>
      <c r="O430" s="106"/>
      <c r="P430" s="102"/>
      <c r="Q430" s="17"/>
      <c r="R430" s="102"/>
      <c r="S430" s="101"/>
      <c r="T430" s="105"/>
      <c r="U430" s="105"/>
      <c r="V430" s="105"/>
      <c r="W430" s="105"/>
      <c r="X430" s="105"/>
      <c r="Y430" s="105"/>
      <c r="Z430" s="105"/>
    </row>
    <row r="431" ht="15.75" customHeight="1">
      <c r="A431" s="105"/>
      <c r="B431" s="105"/>
      <c r="C431" s="105"/>
      <c r="D431" s="105"/>
      <c r="E431" s="105"/>
      <c r="F431" s="106"/>
      <c r="G431" s="106"/>
      <c r="H431" s="17"/>
      <c r="I431" s="17"/>
      <c r="J431" s="102"/>
      <c r="K431" s="102"/>
      <c r="L431" s="101"/>
      <c r="M431" s="101"/>
      <c r="N431" s="106"/>
      <c r="O431" s="106"/>
      <c r="P431" s="102"/>
      <c r="Q431" s="17"/>
      <c r="R431" s="102"/>
      <c r="S431" s="101"/>
      <c r="T431" s="105"/>
      <c r="U431" s="105"/>
      <c r="V431" s="105"/>
      <c r="W431" s="105"/>
      <c r="X431" s="105"/>
      <c r="Y431" s="105"/>
      <c r="Z431" s="105"/>
    </row>
    <row r="432" ht="15.75" customHeight="1">
      <c r="A432" s="105"/>
      <c r="B432" s="105"/>
      <c r="C432" s="105"/>
      <c r="D432" s="105"/>
      <c r="E432" s="105"/>
      <c r="F432" s="106"/>
      <c r="G432" s="106"/>
      <c r="H432" s="17"/>
      <c r="I432" s="17"/>
      <c r="J432" s="102"/>
      <c r="K432" s="102"/>
      <c r="L432" s="101"/>
      <c r="M432" s="101"/>
      <c r="N432" s="106"/>
      <c r="O432" s="106"/>
      <c r="P432" s="102"/>
      <c r="Q432" s="17"/>
      <c r="R432" s="102"/>
      <c r="S432" s="101"/>
      <c r="T432" s="105"/>
      <c r="U432" s="105"/>
      <c r="V432" s="105"/>
      <c r="W432" s="105"/>
      <c r="X432" s="105"/>
      <c r="Y432" s="105"/>
      <c r="Z432" s="105"/>
    </row>
    <row r="433" ht="15.75" customHeight="1">
      <c r="A433" s="105"/>
      <c r="B433" s="105"/>
      <c r="C433" s="105"/>
      <c r="D433" s="105"/>
      <c r="E433" s="105"/>
      <c r="F433" s="106"/>
      <c r="G433" s="106"/>
      <c r="H433" s="17"/>
      <c r="I433" s="17"/>
      <c r="J433" s="102"/>
      <c r="K433" s="102"/>
      <c r="L433" s="101"/>
      <c r="M433" s="101"/>
      <c r="N433" s="106"/>
      <c r="O433" s="106"/>
      <c r="P433" s="102"/>
      <c r="Q433" s="17"/>
      <c r="R433" s="102"/>
      <c r="S433" s="101"/>
      <c r="T433" s="105"/>
      <c r="U433" s="105"/>
      <c r="V433" s="105"/>
      <c r="W433" s="105"/>
      <c r="X433" s="105"/>
      <c r="Y433" s="105"/>
      <c r="Z433" s="105"/>
    </row>
    <row r="434" ht="15.75" customHeight="1">
      <c r="A434" s="105"/>
      <c r="B434" s="105"/>
      <c r="C434" s="105"/>
      <c r="D434" s="105"/>
      <c r="E434" s="105"/>
      <c r="F434" s="106"/>
      <c r="G434" s="106"/>
      <c r="H434" s="17"/>
      <c r="I434" s="17"/>
      <c r="J434" s="102"/>
      <c r="K434" s="102"/>
      <c r="L434" s="101"/>
      <c r="M434" s="101"/>
      <c r="N434" s="106"/>
      <c r="O434" s="106"/>
      <c r="P434" s="102"/>
      <c r="Q434" s="17"/>
      <c r="R434" s="102"/>
      <c r="S434" s="101"/>
      <c r="T434" s="105"/>
      <c r="U434" s="105"/>
      <c r="V434" s="105"/>
      <c r="W434" s="105"/>
      <c r="X434" s="105"/>
      <c r="Y434" s="105"/>
      <c r="Z434" s="105"/>
    </row>
    <row r="435" ht="15.75" customHeight="1">
      <c r="A435" s="105"/>
      <c r="B435" s="105"/>
      <c r="C435" s="105"/>
      <c r="D435" s="105"/>
      <c r="E435" s="105"/>
      <c r="F435" s="106"/>
      <c r="G435" s="106"/>
      <c r="H435" s="17"/>
      <c r="I435" s="17"/>
      <c r="J435" s="102"/>
      <c r="K435" s="102"/>
      <c r="L435" s="101"/>
      <c r="M435" s="101"/>
      <c r="N435" s="106"/>
      <c r="O435" s="106"/>
      <c r="P435" s="102"/>
      <c r="Q435" s="17"/>
      <c r="R435" s="102"/>
      <c r="S435" s="101"/>
      <c r="T435" s="105"/>
      <c r="U435" s="105"/>
      <c r="V435" s="105"/>
      <c r="W435" s="105"/>
      <c r="X435" s="105"/>
      <c r="Y435" s="105"/>
      <c r="Z435" s="105"/>
    </row>
    <row r="436" ht="15.75" customHeight="1">
      <c r="A436" s="105"/>
      <c r="B436" s="105"/>
      <c r="C436" s="105"/>
      <c r="D436" s="105"/>
      <c r="E436" s="105"/>
      <c r="F436" s="106"/>
      <c r="G436" s="106"/>
      <c r="H436" s="17"/>
      <c r="I436" s="17"/>
      <c r="J436" s="102"/>
      <c r="K436" s="102"/>
      <c r="L436" s="101"/>
      <c r="M436" s="101"/>
      <c r="N436" s="106"/>
      <c r="O436" s="106"/>
      <c r="P436" s="102"/>
      <c r="Q436" s="17"/>
      <c r="R436" s="102"/>
      <c r="S436" s="101"/>
      <c r="T436" s="105"/>
      <c r="U436" s="105"/>
      <c r="V436" s="105"/>
      <c r="W436" s="105"/>
      <c r="X436" s="105"/>
      <c r="Y436" s="105"/>
      <c r="Z436" s="105"/>
    </row>
    <row r="437" ht="15.75" customHeight="1">
      <c r="A437" s="105"/>
      <c r="B437" s="105"/>
      <c r="C437" s="105"/>
      <c r="D437" s="105"/>
      <c r="E437" s="105"/>
      <c r="F437" s="106"/>
      <c r="G437" s="106"/>
      <c r="H437" s="17"/>
      <c r="I437" s="17"/>
      <c r="J437" s="102"/>
      <c r="K437" s="102"/>
      <c r="L437" s="101"/>
      <c r="M437" s="101"/>
      <c r="N437" s="106"/>
      <c r="O437" s="106"/>
      <c r="P437" s="102"/>
      <c r="Q437" s="17"/>
      <c r="R437" s="102"/>
      <c r="S437" s="101"/>
      <c r="T437" s="105"/>
      <c r="U437" s="105"/>
      <c r="V437" s="105"/>
      <c r="W437" s="105"/>
      <c r="X437" s="105"/>
      <c r="Y437" s="105"/>
      <c r="Z437" s="105"/>
    </row>
    <row r="438" ht="15.75" customHeight="1">
      <c r="A438" s="105"/>
      <c r="B438" s="105"/>
      <c r="C438" s="105"/>
      <c r="D438" s="105"/>
      <c r="E438" s="105"/>
      <c r="F438" s="106"/>
      <c r="G438" s="106"/>
      <c r="H438" s="17"/>
      <c r="I438" s="17"/>
      <c r="J438" s="102"/>
      <c r="K438" s="102"/>
      <c r="L438" s="101"/>
      <c r="M438" s="101"/>
      <c r="N438" s="106"/>
      <c r="O438" s="106"/>
      <c r="P438" s="102"/>
      <c r="Q438" s="17"/>
      <c r="R438" s="102"/>
      <c r="S438" s="101"/>
      <c r="T438" s="105"/>
      <c r="U438" s="105"/>
      <c r="V438" s="105"/>
      <c r="W438" s="105"/>
      <c r="X438" s="105"/>
      <c r="Y438" s="105"/>
      <c r="Z438" s="105"/>
    </row>
    <row r="439" ht="15.75" customHeight="1">
      <c r="A439" s="105"/>
      <c r="B439" s="105"/>
      <c r="C439" s="105"/>
      <c r="D439" s="105"/>
      <c r="E439" s="105"/>
      <c r="F439" s="106"/>
      <c r="G439" s="106"/>
      <c r="H439" s="17"/>
      <c r="I439" s="17"/>
      <c r="J439" s="102"/>
      <c r="K439" s="102"/>
      <c r="L439" s="101"/>
      <c r="M439" s="101"/>
      <c r="N439" s="106"/>
      <c r="O439" s="106"/>
      <c r="P439" s="102"/>
      <c r="Q439" s="17"/>
      <c r="R439" s="102"/>
      <c r="S439" s="101"/>
      <c r="T439" s="105"/>
      <c r="U439" s="105"/>
      <c r="V439" s="105"/>
      <c r="W439" s="105"/>
      <c r="X439" s="105"/>
      <c r="Y439" s="105"/>
      <c r="Z439" s="105"/>
    </row>
    <row r="440" ht="15.75" customHeight="1">
      <c r="A440" s="105"/>
      <c r="B440" s="105"/>
      <c r="C440" s="105"/>
      <c r="D440" s="105"/>
      <c r="E440" s="105"/>
      <c r="F440" s="106"/>
      <c r="G440" s="106"/>
      <c r="H440" s="17"/>
      <c r="I440" s="17"/>
      <c r="J440" s="102"/>
      <c r="K440" s="102"/>
      <c r="L440" s="101"/>
      <c r="M440" s="101"/>
      <c r="N440" s="106"/>
      <c r="O440" s="106"/>
      <c r="P440" s="102"/>
      <c r="Q440" s="17"/>
      <c r="R440" s="102"/>
      <c r="S440" s="101"/>
      <c r="T440" s="105"/>
      <c r="U440" s="105"/>
      <c r="V440" s="105"/>
      <c r="W440" s="105"/>
      <c r="X440" s="105"/>
      <c r="Y440" s="105"/>
      <c r="Z440" s="105"/>
    </row>
    <row r="441" ht="15.75" customHeight="1">
      <c r="A441" s="105"/>
      <c r="B441" s="105"/>
      <c r="C441" s="105"/>
      <c r="D441" s="105"/>
      <c r="E441" s="105"/>
      <c r="F441" s="106"/>
      <c r="G441" s="106"/>
      <c r="H441" s="17"/>
      <c r="I441" s="17"/>
      <c r="J441" s="102"/>
      <c r="K441" s="102"/>
      <c r="L441" s="101"/>
      <c r="M441" s="101"/>
      <c r="N441" s="106"/>
      <c r="O441" s="106"/>
      <c r="P441" s="102"/>
      <c r="Q441" s="17"/>
      <c r="R441" s="102"/>
      <c r="S441" s="101"/>
      <c r="T441" s="105"/>
      <c r="U441" s="105"/>
      <c r="V441" s="105"/>
      <c r="W441" s="105"/>
      <c r="X441" s="105"/>
      <c r="Y441" s="105"/>
      <c r="Z441" s="105"/>
    </row>
    <row r="442" ht="15.75" customHeight="1">
      <c r="A442" s="105"/>
      <c r="B442" s="105"/>
      <c r="C442" s="105"/>
      <c r="D442" s="105"/>
      <c r="E442" s="105"/>
      <c r="F442" s="106"/>
      <c r="G442" s="106"/>
      <c r="H442" s="17"/>
      <c r="I442" s="17"/>
      <c r="J442" s="102"/>
      <c r="K442" s="102"/>
      <c r="L442" s="101"/>
      <c r="M442" s="101"/>
      <c r="N442" s="106"/>
      <c r="O442" s="106"/>
      <c r="P442" s="102"/>
      <c r="Q442" s="17"/>
      <c r="R442" s="102"/>
      <c r="S442" s="101"/>
      <c r="T442" s="105"/>
      <c r="U442" s="105"/>
      <c r="V442" s="105"/>
      <c r="W442" s="105"/>
      <c r="X442" s="105"/>
      <c r="Y442" s="105"/>
      <c r="Z442" s="105"/>
    </row>
    <row r="443" ht="15.75" customHeight="1">
      <c r="A443" s="105"/>
      <c r="B443" s="105"/>
      <c r="C443" s="105"/>
      <c r="D443" s="105"/>
      <c r="E443" s="105"/>
      <c r="F443" s="106"/>
      <c r="G443" s="106"/>
      <c r="H443" s="17"/>
      <c r="I443" s="17"/>
      <c r="J443" s="102"/>
      <c r="K443" s="102"/>
      <c r="L443" s="101"/>
      <c r="M443" s="101"/>
      <c r="N443" s="106"/>
      <c r="O443" s="106"/>
      <c r="P443" s="102"/>
      <c r="Q443" s="17"/>
      <c r="R443" s="102"/>
      <c r="S443" s="101"/>
      <c r="T443" s="105"/>
      <c r="U443" s="105"/>
      <c r="V443" s="105"/>
      <c r="W443" s="105"/>
      <c r="X443" s="105"/>
      <c r="Y443" s="105"/>
      <c r="Z443" s="105"/>
    </row>
    <row r="444" ht="15.75" customHeight="1">
      <c r="A444" s="105"/>
      <c r="B444" s="105"/>
      <c r="C444" s="105"/>
      <c r="D444" s="105"/>
      <c r="E444" s="105"/>
      <c r="F444" s="106"/>
      <c r="G444" s="106"/>
      <c r="H444" s="17"/>
      <c r="I444" s="17"/>
      <c r="J444" s="102"/>
      <c r="K444" s="102"/>
      <c r="L444" s="101"/>
      <c r="M444" s="101"/>
      <c r="N444" s="106"/>
      <c r="O444" s="106"/>
      <c r="P444" s="102"/>
      <c r="Q444" s="17"/>
      <c r="R444" s="102"/>
      <c r="S444" s="101"/>
      <c r="T444" s="105"/>
      <c r="U444" s="105"/>
      <c r="V444" s="105"/>
      <c r="W444" s="105"/>
      <c r="X444" s="105"/>
      <c r="Y444" s="105"/>
      <c r="Z444" s="105"/>
    </row>
    <row r="445" ht="15.75" customHeight="1">
      <c r="A445" s="105"/>
      <c r="B445" s="105"/>
      <c r="C445" s="105"/>
      <c r="D445" s="105"/>
      <c r="E445" s="105"/>
      <c r="F445" s="106"/>
      <c r="G445" s="106"/>
      <c r="H445" s="17"/>
      <c r="I445" s="17"/>
      <c r="J445" s="102"/>
      <c r="K445" s="102"/>
      <c r="L445" s="101"/>
      <c r="M445" s="101"/>
      <c r="N445" s="106"/>
      <c r="O445" s="106"/>
      <c r="P445" s="102"/>
      <c r="Q445" s="17"/>
      <c r="R445" s="102"/>
      <c r="S445" s="101"/>
      <c r="T445" s="105"/>
      <c r="U445" s="105"/>
      <c r="V445" s="105"/>
      <c r="W445" s="105"/>
      <c r="X445" s="105"/>
      <c r="Y445" s="105"/>
      <c r="Z445" s="105"/>
    </row>
    <row r="446" ht="15.75" customHeight="1">
      <c r="A446" s="105"/>
      <c r="B446" s="105"/>
      <c r="C446" s="105"/>
      <c r="D446" s="105"/>
      <c r="E446" s="105"/>
      <c r="F446" s="106"/>
      <c r="G446" s="106"/>
      <c r="H446" s="17"/>
      <c r="I446" s="17"/>
      <c r="J446" s="102"/>
      <c r="K446" s="102"/>
      <c r="L446" s="101"/>
      <c r="M446" s="101"/>
      <c r="N446" s="106"/>
      <c r="O446" s="106"/>
      <c r="P446" s="102"/>
      <c r="Q446" s="17"/>
      <c r="R446" s="102"/>
      <c r="S446" s="101"/>
      <c r="T446" s="105"/>
      <c r="U446" s="105"/>
      <c r="V446" s="105"/>
      <c r="W446" s="105"/>
      <c r="X446" s="105"/>
      <c r="Y446" s="105"/>
      <c r="Z446" s="105"/>
    </row>
    <row r="447" ht="15.75" customHeight="1">
      <c r="A447" s="105"/>
      <c r="B447" s="105"/>
      <c r="C447" s="105"/>
      <c r="D447" s="105"/>
      <c r="E447" s="105"/>
      <c r="F447" s="106"/>
      <c r="G447" s="106"/>
      <c r="H447" s="17"/>
      <c r="I447" s="17"/>
      <c r="J447" s="102"/>
      <c r="K447" s="102"/>
      <c r="L447" s="101"/>
      <c r="M447" s="101"/>
      <c r="N447" s="106"/>
      <c r="O447" s="106"/>
      <c r="P447" s="102"/>
      <c r="Q447" s="17"/>
      <c r="R447" s="102"/>
      <c r="S447" s="101"/>
      <c r="T447" s="105"/>
      <c r="U447" s="105"/>
      <c r="V447" s="105"/>
      <c r="W447" s="105"/>
      <c r="X447" s="105"/>
      <c r="Y447" s="105"/>
      <c r="Z447" s="105"/>
    </row>
    <row r="448" ht="15.75" customHeight="1">
      <c r="A448" s="105"/>
      <c r="B448" s="105"/>
      <c r="C448" s="105"/>
      <c r="D448" s="105"/>
      <c r="E448" s="105"/>
      <c r="F448" s="106"/>
      <c r="G448" s="106"/>
      <c r="H448" s="17"/>
      <c r="I448" s="17"/>
      <c r="J448" s="102"/>
      <c r="K448" s="102"/>
      <c r="L448" s="101"/>
      <c r="M448" s="101"/>
      <c r="N448" s="106"/>
      <c r="O448" s="106"/>
      <c r="P448" s="102"/>
      <c r="Q448" s="17"/>
      <c r="R448" s="102"/>
      <c r="S448" s="101"/>
      <c r="T448" s="105"/>
      <c r="U448" s="105"/>
      <c r="V448" s="105"/>
      <c r="W448" s="105"/>
      <c r="X448" s="105"/>
      <c r="Y448" s="105"/>
      <c r="Z448" s="105"/>
    </row>
    <row r="449" ht="15.75" customHeight="1">
      <c r="A449" s="105"/>
      <c r="B449" s="105"/>
      <c r="C449" s="105"/>
      <c r="D449" s="105"/>
      <c r="E449" s="105"/>
      <c r="F449" s="106"/>
      <c r="G449" s="106"/>
      <c r="H449" s="17"/>
      <c r="I449" s="17"/>
      <c r="J449" s="102"/>
      <c r="K449" s="102"/>
      <c r="L449" s="101"/>
      <c r="M449" s="101"/>
      <c r="N449" s="106"/>
      <c r="O449" s="106"/>
      <c r="P449" s="102"/>
      <c r="Q449" s="17"/>
      <c r="R449" s="102"/>
      <c r="S449" s="101"/>
      <c r="T449" s="105"/>
      <c r="U449" s="105"/>
      <c r="V449" s="105"/>
      <c r="W449" s="105"/>
      <c r="X449" s="105"/>
      <c r="Y449" s="105"/>
      <c r="Z449" s="105"/>
    </row>
    <row r="450" ht="15.75" customHeight="1">
      <c r="A450" s="105"/>
      <c r="B450" s="105"/>
      <c r="C450" s="105"/>
      <c r="D450" s="105"/>
      <c r="E450" s="105"/>
      <c r="F450" s="106"/>
      <c r="G450" s="106"/>
      <c r="H450" s="17"/>
      <c r="I450" s="17"/>
      <c r="J450" s="102"/>
      <c r="K450" s="102"/>
      <c r="L450" s="101"/>
      <c r="M450" s="101"/>
      <c r="N450" s="106"/>
      <c r="O450" s="106"/>
      <c r="P450" s="102"/>
      <c r="Q450" s="17"/>
      <c r="R450" s="102"/>
      <c r="S450" s="101"/>
      <c r="T450" s="105"/>
      <c r="U450" s="105"/>
      <c r="V450" s="105"/>
      <c r="W450" s="105"/>
      <c r="X450" s="105"/>
      <c r="Y450" s="105"/>
      <c r="Z450" s="105"/>
    </row>
    <row r="451" ht="15.75" customHeight="1">
      <c r="A451" s="105"/>
      <c r="B451" s="105"/>
      <c r="C451" s="105"/>
      <c r="D451" s="105"/>
      <c r="E451" s="105"/>
      <c r="F451" s="106"/>
      <c r="G451" s="106"/>
      <c r="H451" s="17"/>
      <c r="I451" s="17"/>
      <c r="J451" s="102"/>
      <c r="K451" s="102"/>
      <c r="L451" s="101"/>
      <c r="M451" s="101"/>
      <c r="N451" s="106"/>
      <c r="O451" s="106"/>
      <c r="P451" s="102"/>
      <c r="Q451" s="17"/>
      <c r="R451" s="102"/>
      <c r="S451" s="101"/>
      <c r="T451" s="105"/>
      <c r="U451" s="105"/>
      <c r="V451" s="105"/>
      <c r="W451" s="105"/>
      <c r="X451" s="105"/>
      <c r="Y451" s="105"/>
      <c r="Z451" s="105"/>
    </row>
    <row r="452" ht="15.75" customHeight="1">
      <c r="A452" s="105"/>
      <c r="B452" s="105"/>
      <c r="C452" s="105"/>
      <c r="D452" s="105"/>
      <c r="E452" s="105"/>
      <c r="F452" s="106"/>
      <c r="G452" s="106"/>
      <c r="H452" s="17"/>
      <c r="I452" s="17"/>
      <c r="J452" s="102"/>
      <c r="K452" s="102"/>
      <c r="L452" s="101"/>
      <c r="M452" s="101"/>
      <c r="N452" s="106"/>
      <c r="O452" s="106"/>
      <c r="P452" s="102"/>
      <c r="Q452" s="17"/>
      <c r="R452" s="102"/>
      <c r="S452" s="101"/>
      <c r="T452" s="105"/>
      <c r="U452" s="105"/>
      <c r="V452" s="105"/>
      <c r="W452" s="105"/>
      <c r="X452" s="105"/>
      <c r="Y452" s="105"/>
      <c r="Z452" s="105"/>
    </row>
    <row r="453" ht="15.75" customHeight="1">
      <c r="A453" s="105"/>
      <c r="B453" s="105"/>
      <c r="C453" s="105"/>
      <c r="D453" s="105"/>
      <c r="E453" s="105"/>
      <c r="F453" s="106"/>
      <c r="G453" s="106"/>
      <c r="H453" s="17"/>
      <c r="I453" s="17"/>
      <c r="J453" s="102"/>
      <c r="K453" s="102"/>
      <c r="L453" s="101"/>
      <c r="M453" s="101"/>
      <c r="N453" s="106"/>
      <c r="O453" s="106"/>
      <c r="P453" s="102"/>
      <c r="Q453" s="17"/>
      <c r="R453" s="102"/>
      <c r="S453" s="101"/>
      <c r="T453" s="105"/>
      <c r="U453" s="105"/>
      <c r="V453" s="105"/>
      <c r="W453" s="105"/>
      <c r="X453" s="105"/>
      <c r="Y453" s="105"/>
      <c r="Z453" s="105"/>
    </row>
    <row r="454" ht="15.75" customHeight="1">
      <c r="A454" s="105"/>
      <c r="B454" s="105"/>
      <c r="C454" s="105"/>
      <c r="D454" s="105"/>
      <c r="E454" s="105"/>
      <c r="F454" s="106"/>
      <c r="G454" s="106"/>
      <c r="H454" s="17"/>
      <c r="I454" s="17"/>
      <c r="J454" s="102"/>
      <c r="K454" s="102"/>
      <c r="L454" s="101"/>
      <c r="M454" s="101"/>
      <c r="N454" s="106"/>
      <c r="O454" s="106"/>
      <c r="P454" s="102"/>
      <c r="Q454" s="17"/>
      <c r="R454" s="102"/>
      <c r="S454" s="101"/>
      <c r="T454" s="105"/>
      <c r="U454" s="105"/>
      <c r="V454" s="105"/>
      <c r="W454" s="105"/>
      <c r="X454" s="105"/>
      <c r="Y454" s="105"/>
      <c r="Z454" s="105"/>
    </row>
    <row r="455" ht="15.75" customHeight="1">
      <c r="A455" s="105"/>
      <c r="B455" s="105"/>
      <c r="C455" s="105"/>
      <c r="D455" s="105"/>
      <c r="E455" s="105"/>
      <c r="F455" s="106"/>
      <c r="G455" s="106"/>
      <c r="H455" s="17"/>
      <c r="I455" s="17"/>
      <c r="J455" s="102"/>
      <c r="K455" s="102"/>
      <c r="L455" s="101"/>
      <c r="M455" s="101"/>
      <c r="N455" s="106"/>
      <c r="O455" s="106"/>
      <c r="P455" s="102"/>
      <c r="Q455" s="17"/>
      <c r="R455" s="102"/>
      <c r="S455" s="101"/>
      <c r="T455" s="105"/>
      <c r="U455" s="105"/>
      <c r="V455" s="105"/>
      <c r="W455" s="105"/>
      <c r="X455" s="105"/>
      <c r="Y455" s="105"/>
      <c r="Z455" s="105"/>
    </row>
    <row r="456" ht="15.75" customHeight="1">
      <c r="A456" s="105"/>
      <c r="B456" s="105"/>
      <c r="C456" s="105"/>
      <c r="D456" s="105"/>
      <c r="E456" s="105"/>
      <c r="F456" s="106"/>
      <c r="G456" s="106"/>
      <c r="H456" s="17"/>
      <c r="I456" s="17"/>
      <c r="J456" s="102"/>
      <c r="K456" s="102"/>
      <c r="L456" s="101"/>
      <c r="M456" s="101"/>
      <c r="N456" s="106"/>
      <c r="O456" s="106"/>
      <c r="P456" s="102"/>
      <c r="Q456" s="17"/>
      <c r="R456" s="102"/>
      <c r="S456" s="101"/>
      <c r="T456" s="105"/>
      <c r="U456" s="105"/>
      <c r="V456" s="105"/>
      <c r="W456" s="105"/>
      <c r="X456" s="105"/>
      <c r="Y456" s="105"/>
      <c r="Z456" s="105"/>
    </row>
    <row r="457" ht="15.75" customHeight="1">
      <c r="A457" s="105"/>
      <c r="B457" s="105"/>
      <c r="C457" s="105"/>
      <c r="D457" s="105"/>
      <c r="E457" s="105"/>
      <c r="F457" s="106"/>
      <c r="G457" s="106"/>
      <c r="H457" s="17"/>
      <c r="I457" s="17"/>
      <c r="J457" s="102"/>
      <c r="K457" s="102"/>
      <c r="L457" s="101"/>
      <c r="M457" s="101"/>
      <c r="N457" s="106"/>
      <c r="O457" s="106"/>
      <c r="P457" s="102"/>
      <c r="Q457" s="17"/>
      <c r="R457" s="102"/>
      <c r="S457" s="101"/>
      <c r="T457" s="105"/>
      <c r="U457" s="105"/>
      <c r="V457" s="105"/>
      <c r="W457" s="105"/>
      <c r="X457" s="105"/>
      <c r="Y457" s="105"/>
      <c r="Z457" s="105"/>
    </row>
    <row r="458" ht="15.75" customHeight="1">
      <c r="A458" s="105"/>
      <c r="B458" s="105"/>
      <c r="C458" s="105"/>
      <c r="D458" s="105"/>
      <c r="E458" s="105"/>
      <c r="F458" s="106"/>
      <c r="G458" s="106"/>
      <c r="H458" s="17"/>
      <c r="I458" s="17"/>
      <c r="J458" s="102"/>
      <c r="K458" s="102"/>
      <c r="L458" s="101"/>
      <c r="M458" s="101"/>
      <c r="N458" s="106"/>
      <c r="O458" s="106"/>
      <c r="P458" s="102"/>
      <c r="Q458" s="17"/>
      <c r="R458" s="102"/>
      <c r="S458" s="101"/>
      <c r="T458" s="105"/>
      <c r="U458" s="105"/>
      <c r="V458" s="105"/>
      <c r="W458" s="105"/>
      <c r="X458" s="105"/>
      <c r="Y458" s="105"/>
      <c r="Z458" s="105"/>
    </row>
    <row r="459" ht="15.75" customHeight="1">
      <c r="A459" s="105"/>
      <c r="B459" s="105"/>
      <c r="C459" s="105"/>
      <c r="D459" s="105"/>
      <c r="E459" s="105"/>
      <c r="F459" s="106"/>
      <c r="G459" s="106"/>
      <c r="H459" s="17"/>
      <c r="I459" s="17"/>
      <c r="J459" s="102"/>
      <c r="K459" s="102"/>
      <c r="L459" s="101"/>
      <c r="M459" s="101"/>
      <c r="N459" s="106"/>
      <c r="O459" s="106"/>
      <c r="P459" s="102"/>
      <c r="Q459" s="17"/>
      <c r="R459" s="102"/>
      <c r="S459" s="101"/>
      <c r="T459" s="105"/>
      <c r="U459" s="105"/>
      <c r="V459" s="105"/>
      <c r="W459" s="105"/>
      <c r="X459" s="105"/>
      <c r="Y459" s="105"/>
      <c r="Z459" s="105"/>
    </row>
    <row r="460" ht="15.75" customHeight="1">
      <c r="A460" s="105"/>
      <c r="B460" s="105"/>
      <c r="C460" s="105"/>
      <c r="D460" s="105"/>
      <c r="E460" s="105"/>
      <c r="F460" s="106"/>
      <c r="G460" s="106"/>
      <c r="H460" s="17"/>
      <c r="I460" s="17"/>
      <c r="J460" s="102"/>
      <c r="K460" s="102"/>
      <c r="L460" s="101"/>
      <c r="M460" s="101"/>
      <c r="N460" s="106"/>
      <c r="O460" s="106"/>
      <c r="P460" s="102"/>
      <c r="Q460" s="17"/>
      <c r="R460" s="102"/>
      <c r="S460" s="101"/>
      <c r="T460" s="105"/>
      <c r="U460" s="105"/>
      <c r="V460" s="105"/>
      <c r="W460" s="105"/>
      <c r="X460" s="105"/>
      <c r="Y460" s="105"/>
      <c r="Z460" s="105"/>
    </row>
    <row r="461" ht="15.75" customHeight="1">
      <c r="A461" s="105"/>
      <c r="B461" s="105"/>
      <c r="C461" s="105"/>
      <c r="D461" s="105"/>
      <c r="E461" s="105"/>
      <c r="F461" s="106"/>
      <c r="G461" s="106"/>
      <c r="H461" s="17"/>
      <c r="I461" s="17"/>
      <c r="J461" s="102"/>
      <c r="K461" s="102"/>
      <c r="L461" s="101"/>
      <c r="M461" s="101"/>
      <c r="N461" s="106"/>
      <c r="O461" s="106"/>
      <c r="P461" s="102"/>
      <c r="Q461" s="17"/>
      <c r="R461" s="102"/>
      <c r="S461" s="101"/>
      <c r="T461" s="105"/>
      <c r="U461" s="105"/>
      <c r="V461" s="105"/>
      <c r="W461" s="105"/>
      <c r="X461" s="105"/>
      <c r="Y461" s="105"/>
      <c r="Z461" s="105"/>
    </row>
    <row r="462" ht="15.75" customHeight="1">
      <c r="A462" s="105"/>
      <c r="B462" s="105"/>
      <c r="C462" s="105"/>
      <c r="D462" s="105"/>
      <c r="E462" s="105"/>
      <c r="F462" s="106"/>
      <c r="G462" s="106"/>
      <c r="H462" s="17"/>
      <c r="I462" s="17"/>
      <c r="J462" s="102"/>
      <c r="K462" s="102"/>
      <c r="L462" s="101"/>
      <c r="M462" s="101"/>
      <c r="N462" s="106"/>
      <c r="O462" s="106"/>
      <c r="P462" s="102"/>
      <c r="Q462" s="17"/>
      <c r="R462" s="102"/>
      <c r="S462" s="101"/>
      <c r="T462" s="105"/>
      <c r="U462" s="105"/>
      <c r="V462" s="105"/>
      <c r="W462" s="105"/>
      <c r="X462" s="105"/>
      <c r="Y462" s="105"/>
      <c r="Z462" s="105"/>
    </row>
    <row r="463" ht="15.75" customHeight="1">
      <c r="A463" s="105"/>
      <c r="B463" s="105"/>
      <c r="C463" s="105"/>
      <c r="D463" s="105"/>
      <c r="E463" s="105"/>
      <c r="F463" s="106"/>
      <c r="G463" s="106"/>
      <c r="H463" s="17"/>
      <c r="I463" s="17"/>
      <c r="J463" s="102"/>
      <c r="K463" s="102"/>
      <c r="L463" s="101"/>
      <c r="M463" s="101"/>
      <c r="N463" s="106"/>
      <c r="O463" s="106"/>
      <c r="P463" s="102"/>
      <c r="Q463" s="17"/>
      <c r="R463" s="102"/>
      <c r="S463" s="101"/>
      <c r="T463" s="105"/>
      <c r="U463" s="105"/>
      <c r="V463" s="105"/>
      <c r="W463" s="105"/>
      <c r="X463" s="105"/>
      <c r="Y463" s="105"/>
      <c r="Z463" s="105"/>
    </row>
    <row r="464" ht="15.75" customHeight="1">
      <c r="A464" s="105"/>
      <c r="B464" s="105"/>
      <c r="C464" s="105"/>
      <c r="D464" s="105"/>
      <c r="E464" s="105"/>
      <c r="F464" s="106"/>
      <c r="G464" s="106"/>
      <c r="H464" s="17"/>
      <c r="I464" s="17"/>
      <c r="J464" s="102"/>
      <c r="K464" s="102"/>
      <c r="L464" s="101"/>
      <c r="M464" s="101"/>
      <c r="N464" s="106"/>
      <c r="O464" s="106"/>
      <c r="P464" s="102"/>
      <c r="Q464" s="17"/>
      <c r="R464" s="102"/>
      <c r="S464" s="101"/>
      <c r="T464" s="105"/>
      <c r="U464" s="105"/>
      <c r="V464" s="105"/>
      <c r="W464" s="105"/>
      <c r="X464" s="105"/>
      <c r="Y464" s="105"/>
      <c r="Z464" s="105"/>
    </row>
    <row r="465" ht="15.75" customHeight="1">
      <c r="A465" s="105"/>
      <c r="B465" s="105"/>
      <c r="C465" s="105"/>
      <c r="D465" s="105"/>
      <c r="E465" s="105"/>
      <c r="F465" s="106"/>
      <c r="G465" s="106"/>
      <c r="H465" s="17"/>
      <c r="I465" s="17"/>
      <c r="J465" s="102"/>
      <c r="K465" s="102"/>
      <c r="L465" s="101"/>
      <c r="M465" s="101"/>
      <c r="N465" s="106"/>
      <c r="O465" s="106"/>
      <c r="P465" s="102"/>
      <c r="Q465" s="17"/>
      <c r="R465" s="102"/>
      <c r="S465" s="101"/>
      <c r="T465" s="105"/>
      <c r="U465" s="105"/>
      <c r="V465" s="105"/>
      <c r="W465" s="105"/>
      <c r="X465" s="105"/>
      <c r="Y465" s="105"/>
      <c r="Z465" s="105"/>
    </row>
    <row r="466" ht="15.75" customHeight="1">
      <c r="A466" s="105"/>
      <c r="B466" s="105"/>
      <c r="C466" s="105"/>
      <c r="D466" s="105"/>
      <c r="E466" s="105"/>
      <c r="F466" s="106"/>
      <c r="G466" s="106"/>
      <c r="H466" s="17"/>
      <c r="I466" s="17"/>
      <c r="J466" s="102"/>
      <c r="K466" s="102"/>
      <c r="L466" s="101"/>
      <c r="M466" s="101"/>
      <c r="N466" s="106"/>
      <c r="O466" s="106"/>
      <c r="P466" s="102"/>
      <c r="Q466" s="17"/>
      <c r="R466" s="102"/>
      <c r="S466" s="101"/>
      <c r="T466" s="105"/>
      <c r="U466" s="105"/>
      <c r="V466" s="105"/>
      <c r="W466" s="105"/>
      <c r="X466" s="105"/>
      <c r="Y466" s="105"/>
      <c r="Z466" s="105"/>
    </row>
    <row r="467" ht="15.75" customHeight="1">
      <c r="A467" s="105"/>
      <c r="B467" s="105"/>
      <c r="C467" s="105"/>
      <c r="D467" s="105"/>
      <c r="E467" s="105"/>
      <c r="F467" s="106"/>
      <c r="G467" s="106"/>
      <c r="H467" s="17"/>
      <c r="I467" s="17"/>
      <c r="J467" s="102"/>
      <c r="K467" s="102"/>
      <c r="L467" s="101"/>
      <c r="M467" s="101"/>
      <c r="N467" s="106"/>
      <c r="O467" s="106"/>
      <c r="P467" s="102"/>
      <c r="Q467" s="17"/>
      <c r="R467" s="102"/>
      <c r="S467" s="101"/>
      <c r="T467" s="105"/>
      <c r="U467" s="105"/>
      <c r="V467" s="105"/>
      <c r="W467" s="105"/>
      <c r="X467" s="105"/>
      <c r="Y467" s="105"/>
      <c r="Z467" s="105"/>
    </row>
    <row r="468" ht="15.75" customHeight="1">
      <c r="A468" s="105"/>
      <c r="B468" s="105"/>
      <c r="C468" s="105"/>
      <c r="D468" s="105"/>
      <c r="E468" s="105"/>
      <c r="F468" s="106"/>
      <c r="G468" s="106"/>
      <c r="H468" s="17"/>
      <c r="I468" s="17"/>
      <c r="J468" s="102"/>
      <c r="K468" s="102"/>
      <c r="L468" s="101"/>
      <c r="M468" s="101"/>
      <c r="N468" s="106"/>
      <c r="O468" s="106"/>
      <c r="P468" s="102"/>
      <c r="Q468" s="17"/>
      <c r="R468" s="102"/>
      <c r="S468" s="101"/>
      <c r="T468" s="105"/>
      <c r="U468" s="105"/>
      <c r="V468" s="105"/>
      <c r="W468" s="105"/>
      <c r="X468" s="105"/>
      <c r="Y468" s="105"/>
      <c r="Z468" s="105"/>
    </row>
    <row r="469" ht="15.75" customHeight="1">
      <c r="A469" s="105"/>
      <c r="B469" s="105"/>
      <c r="C469" s="105"/>
      <c r="D469" s="105"/>
      <c r="E469" s="105"/>
      <c r="F469" s="106"/>
      <c r="G469" s="106"/>
      <c r="H469" s="17"/>
      <c r="I469" s="17"/>
      <c r="J469" s="102"/>
      <c r="K469" s="102"/>
      <c r="L469" s="101"/>
      <c r="M469" s="101"/>
      <c r="N469" s="106"/>
      <c r="O469" s="106"/>
      <c r="P469" s="102"/>
      <c r="Q469" s="17"/>
      <c r="R469" s="102"/>
      <c r="S469" s="101"/>
      <c r="T469" s="105"/>
      <c r="U469" s="105"/>
      <c r="V469" s="105"/>
      <c r="W469" s="105"/>
      <c r="X469" s="105"/>
      <c r="Y469" s="105"/>
      <c r="Z469" s="105"/>
    </row>
    <row r="470" ht="15.75" customHeight="1">
      <c r="A470" s="105"/>
      <c r="B470" s="105"/>
      <c r="C470" s="105"/>
      <c r="D470" s="105"/>
      <c r="E470" s="105"/>
      <c r="F470" s="106"/>
      <c r="G470" s="106"/>
      <c r="H470" s="17"/>
      <c r="I470" s="17"/>
      <c r="J470" s="102"/>
      <c r="K470" s="102"/>
      <c r="L470" s="101"/>
      <c r="M470" s="101"/>
      <c r="N470" s="106"/>
      <c r="O470" s="106"/>
      <c r="P470" s="102"/>
      <c r="Q470" s="17"/>
      <c r="R470" s="102"/>
      <c r="S470" s="101"/>
      <c r="T470" s="105"/>
      <c r="U470" s="105"/>
      <c r="V470" s="105"/>
      <c r="W470" s="105"/>
      <c r="X470" s="105"/>
      <c r="Y470" s="105"/>
      <c r="Z470" s="105"/>
    </row>
    <row r="471" ht="15.75" customHeight="1">
      <c r="A471" s="105"/>
      <c r="B471" s="105"/>
      <c r="C471" s="105"/>
      <c r="D471" s="105"/>
      <c r="E471" s="105"/>
      <c r="F471" s="106"/>
      <c r="G471" s="106"/>
      <c r="H471" s="17"/>
      <c r="I471" s="17"/>
      <c r="J471" s="102"/>
      <c r="K471" s="102"/>
      <c r="L471" s="101"/>
      <c r="M471" s="101"/>
      <c r="N471" s="106"/>
      <c r="O471" s="106"/>
      <c r="P471" s="102"/>
      <c r="Q471" s="17"/>
      <c r="R471" s="102"/>
      <c r="S471" s="101"/>
      <c r="T471" s="105"/>
      <c r="U471" s="105"/>
      <c r="V471" s="105"/>
      <c r="W471" s="105"/>
      <c r="X471" s="105"/>
      <c r="Y471" s="105"/>
      <c r="Z471" s="105"/>
    </row>
    <row r="472" ht="15.75" customHeight="1">
      <c r="A472" s="105"/>
      <c r="B472" s="105"/>
      <c r="C472" s="105"/>
      <c r="D472" s="105"/>
      <c r="E472" s="105"/>
      <c r="F472" s="106"/>
      <c r="G472" s="106"/>
      <c r="H472" s="17"/>
      <c r="I472" s="17"/>
      <c r="J472" s="102"/>
      <c r="K472" s="102"/>
      <c r="L472" s="101"/>
      <c r="M472" s="101"/>
      <c r="N472" s="106"/>
      <c r="O472" s="106"/>
      <c r="P472" s="102"/>
      <c r="Q472" s="17"/>
      <c r="R472" s="102"/>
      <c r="S472" s="101"/>
      <c r="T472" s="105"/>
      <c r="U472" s="105"/>
      <c r="V472" s="105"/>
      <c r="W472" s="105"/>
      <c r="X472" s="105"/>
      <c r="Y472" s="105"/>
      <c r="Z472" s="105"/>
    </row>
    <row r="473" ht="15.75" customHeight="1">
      <c r="A473" s="105"/>
      <c r="B473" s="105"/>
      <c r="C473" s="105"/>
      <c r="D473" s="105"/>
      <c r="E473" s="105"/>
      <c r="F473" s="106"/>
      <c r="G473" s="106"/>
      <c r="H473" s="17"/>
      <c r="I473" s="17"/>
      <c r="J473" s="102"/>
      <c r="K473" s="102"/>
      <c r="L473" s="101"/>
      <c r="M473" s="101"/>
      <c r="N473" s="106"/>
      <c r="O473" s="106"/>
      <c r="P473" s="102"/>
      <c r="Q473" s="17"/>
      <c r="R473" s="102"/>
      <c r="S473" s="101"/>
      <c r="T473" s="105"/>
      <c r="U473" s="105"/>
      <c r="V473" s="105"/>
      <c r="W473" s="105"/>
      <c r="X473" s="105"/>
      <c r="Y473" s="105"/>
      <c r="Z473" s="105"/>
    </row>
    <row r="474" ht="15.75" customHeight="1">
      <c r="A474" s="105"/>
      <c r="B474" s="105"/>
      <c r="C474" s="105"/>
      <c r="D474" s="105"/>
      <c r="E474" s="105"/>
      <c r="F474" s="106"/>
      <c r="G474" s="106"/>
      <c r="H474" s="17"/>
      <c r="I474" s="17"/>
      <c r="J474" s="102"/>
      <c r="K474" s="102"/>
      <c r="L474" s="101"/>
      <c r="M474" s="101"/>
      <c r="N474" s="106"/>
      <c r="O474" s="106"/>
      <c r="P474" s="102"/>
      <c r="Q474" s="17"/>
      <c r="R474" s="102"/>
      <c r="S474" s="101"/>
      <c r="T474" s="105"/>
      <c r="U474" s="105"/>
      <c r="V474" s="105"/>
      <c r="W474" s="105"/>
      <c r="X474" s="105"/>
      <c r="Y474" s="105"/>
      <c r="Z474" s="105"/>
    </row>
    <row r="475" ht="15.75" customHeight="1">
      <c r="A475" s="105"/>
      <c r="B475" s="105"/>
      <c r="C475" s="105"/>
      <c r="D475" s="105"/>
      <c r="E475" s="105"/>
      <c r="F475" s="106"/>
      <c r="G475" s="106"/>
      <c r="H475" s="17"/>
      <c r="I475" s="17"/>
      <c r="J475" s="102"/>
      <c r="K475" s="102"/>
      <c r="L475" s="101"/>
      <c r="M475" s="101"/>
      <c r="N475" s="106"/>
      <c r="O475" s="106"/>
      <c r="P475" s="102"/>
      <c r="Q475" s="17"/>
      <c r="R475" s="102"/>
      <c r="S475" s="101"/>
      <c r="T475" s="105"/>
      <c r="U475" s="105"/>
      <c r="V475" s="105"/>
      <c r="W475" s="105"/>
      <c r="X475" s="105"/>
      <c r="Y475" s="105"/>
      <c r="Z475" s="105"/>
    </row>
    <row r="476" ht="15.75" customHeight="1">
      <c r="A476" s="105"/>
      <c r="B476" s="105"/>
      <c r="C476" s="105"/>
      <c r="D476" s="105"/>
      <c r="E476" s="105"/>
      <c r="F476" s="106"/>
      <c r="G476" s="106"/>
      <c r="H476" s="17"/>
      <c r="I476" s="17"/>
      <c r="J476" s="102"/>
      <c r="K476" s="102"/>
      <c r="L476" s="101"/>
      <c r="M476" s="101"/>
      <c r="N476" s="106"/>
      <c r="O476" s="106"/>
      <c r="P476" s="102"/>
      <c r="Q476" s="17"/>
      <c r="R476" s="102"/>
      <c r="S476" s="101"/>
      <c r="T476" s="105"/>
      <c r="U476" s="105"/>
      <c r="V476" s="105"/>
      <c r="W476" s="105"/>
      <c r="X476" s="105"/>
      <c r="Y476" s="105"/>
      <c r="Z476" s="105"/>
    </row>
    <row r="477" ht="15.75" customHeight="1">
      <c r="A477" s="105"/>
      <c r="B477" s="105"/>
      <c r="C477" s="105"/>
      <c r="D477" s="105"/>
      <c r="E477" s="105"/>
      <c r="F477" s="106"/>
      <c r="G477" s="106"/>
      <c r="H477" s="17"/>
      <c r="I477" s="17"/>
      <c r="J477" s="102"/>
      <c r="K477" s="102"/>
      <c r="L477" s="101"/>
      <c r="M477" s="101"/>
      <c r="N477" s="106"/>
      <c r="O477" s="106"/>
      <c r="P477" s="102"/>
      <c r="Q477" s="17"/>
      <c r="R477" s="102"/>
      <c r="S477" s="101"/>
      <c r="T477" s="105"/>
      <c r="U477" s="105"/>
      <c r="V477" s="105"/>
      <c r="W477" s="105"/>
      <c r="X477" s="105"/>
      <c r="Y477" s="105"/>
      <c r="Z477" s="105"/>
    </row>
    <row r="478" ht="15.75" customHeight="1">
      <c r="A478" s="105"/>
      <c r="B478" s="105"/>
      <c r="C478" s="105"/>
      <c r="D478" s="105"/>
      <c r="E478" s="105"/>
      <c r="F478" s="106"/>
      <c r="G478" s="106"/>
      <c r="H478" s="17"/>
      <c r="I478" s="17"/>
      <c r="J478" s="102"/>
      <c r="K478" s="102"/>
      <c r="L478" s="101"/>
      <c r="M478" s="101"/>
      <c r="N478" s="106"/>
      <c r="O478" s="106"/>
      <c r="P478" s="102"/>
      <c r="Q478" s="17"/>
      <c r="R478" s="102"/>
      <c r="S478" s="101"/>
      <c r="T478" s="105"/>
      <c r="U478" s="105"/>
      <c r="V478" s="105"/>
      <c r="W478" s="105"/>
      <c r="X478" s="105"/>
      <c r="Y478" s="105"/>
      <c r="Z478" s="105"/>
    </row>
    <row r="479" ht="15.75" customHeight="1">
      <c r="A479" s="105"/>
      <c r="B479" s="105"/>
      <c r="C479" s="105"/>
      <c r="D479" s="105"/>
      <c r="E479" s="105"/>
      <c r="F479" s="106"/>
      <c r="G479" s="106"/>
      <c r="H479" s="17"/>
      <c r="I479" s="17"/>
      <c r="J479" s="102"/>
      <c r="K479" s="102"/>
      <c r="L479" s="101"/>
      <c r="M479" s="101"/>
      <c r="N479" s="106"/>
      <c r="O479" s="106"/>
      <c r="P479" s="102"/>
      <c r="Q479" s="17"/>
      <c r="R479" s="102"/>
      <c r="S479" s="101"/>
      <c r="T479" s="105"/>
      <c r="U479" s="105"/>
      <c r="V479" s="105"/>
      <c r="W479" s="105"/>
      <c r="X479" s="105"/>
      <c r="Y479" s="105"/>
      <c r="Z479" s="105"/>
    </row>
    <row r="480" ht="15.75" customHeight="1">
      <c r="A480" s="105"/>
      <c r="B480" s="105"/>
      <c r="C480" s="105"/>
      <c r="D480" s="105"/>
      <c r="E480" s="105"/>
      <c r="F480" s="106"/>
      <c r="G480" s="106"/>
      <c r="H480" s="17"/>
      <c r="I480" s="17"/>
      <c r="J480" s="102"/>
      <c r="K480" s="102"/>
      <c r="L480" s="101"/>
      <c r="M480" s="101"/>
      <c r="N480" s="106"/>
      <c r="O480" s="106"/>
      <c r="P480" s="102"/>
      <c r="Q480" s="17"/>
      <c r="R480" s="102"/>
      <c r="S480" s="101"/>
      <c r="T480" s="105"/>
      <c r="U480" s="105"/>
      <c r="V480" s="105"/>
      <c r="W480" s="105"/>
      <c r="X480" s="105"/>
      <c r="Y480" s="105"/>
      <c r="Z480" s="105"/>
    </row>
    <row r="481" ht="15.75" customHeight="1">
      <c r="A481" s="105"/>
      <c r="B481" s="105"/>
      <c r="C481" s="105"/>
      <c r="D481" s="105"/>
      <c r="E481" s="105"/>
      <c r="F481" s="106"/>
      <c r="G481" s="106"/>
      <c r="H481" s="17"/>
      <c r="I481" s="17"/>
      <c r="J481" s="102"/>
      <c r="K481" s="102"/>
      <c r="L481" s="101"/>
      <c r="M481" s="101"/>
      <c r="N481" s="106"/>
      <c r="O481" s="106"/>
      <c r="P481" s="102"/>
      <c r="Q481" s="17"/>
      <c r="R481" s="102"/>
      <c r="S481" s="101"/>
      <c r="T481" s="105"/>
      <c r="U481" s="105"/>
      <c r="V481" s="105"/>
      <c r="W481" s="105"/>
      <c r="X481" s="105"/>
      <c r="Y481" s="105"/>
      <c r="Z481" s="105"/>
    </row>
    <row r="482" ht="15.75" customHeight="1">
      <c r="A482" s="105"/>
      <c r="B482" s="105"/>
      <c r="C482" s="105"/>
      <c r="D482" s="105"/>
      <c r="E482" s="105"/>
      <c r="F482" s="106"/>
      <c r="G482" s="106"/>
      <c r="H482" s="17"/>
      <c r="I482" s="17"/>
      <c r="J482" s="102"/>
      <c r="K482" s="102"/>
      <c r="L482" s="101"/>
      <c r="M482" s="101"/>
      <c r="N482" s="106"/>
      <c r="O482" s="106"/>
      <c r="P482" s="102"/>
      <c r="Q482" s="17"/>
      <c r="R482" s="102"/>
      <c r="S482" s="101"/>
      <c r="T482" s="105"/>
      <c r="U482" s="105"/>
      <c r="V482" s="105"/>
      <c r="W482" s="105"/>
      <c r="X482" s="105"/>
      <c r="Y482" s="105"/>
      <c r="Z482" s="105"/>
    </row>
    <row r="483" ht="15.75" customHeight="1">
      <c r="A483" s="105"/>
      <c r="B483" s="105"/>
      <c r="C483" s="105"/>
      <c r="D483" s="105"/>
      <c r="E483" s="105"/>
      <c r="F483" s="106"/>
      <c r="G483" s="106"/>
      <c r="H483" s="17"/>
      <c r="I483" s="17"/>
      <c r="J483" s="102"/>
      <c r="K483" s="102"/>
      <c r="L483" s="101"/>
      <c r="M483" s="101"/>
      <c r="N483" s="106"/>
      <c r="O483" s="106"/>
      <c r="P483" s="102"/>
      <c r="Q483" s="17"/>
      <c r="R483" s="102"/>
      <c r="S483" s="101"/>
      <c r="T483" s="105"/>
      <c r="U483" s="105"/>
      <c r="V483" s="105"/>
      <c r="W483" s="105"/>
      <c r="X483" s="105"/>
      <c r="Y483" s="105"/>
      <c r="Z483" s="105"/>
    </row>
    <row r="484" ht="15.75" customHeight="1">
      <c r="A484" s="105"/>
      <c r="B484" s="105"/>
      <c r="C484" s="105"/>
      <c r="D484" s="105"/>
      <c r="E484" s="105"/>
      <c r="F484" s="106"/>
      <c r="G484" s="106"/>
      <c r="H484" s="17"/>
      <c r="I484" s="17"/>
      <c r="J484" s="102"/>
      <c r="K484" s="102"/>
      <c r="L484" s="101"/>
      <c r="M484" s="101"/>
      <c r="N484" s="106"/>
      <c r="O484" s="106"/>
      <c r="P484" s="102"/>
      <c r="Q484" s="17"/>
      <c r="R484" s="102"/>
      <c r="S484" s="101"/>
      <c r="T484" s="105"/>
      <c r="U484" s="105"/>
      <c r="V484" s="105"/>
      <c r="W484" s="105"/>
      <c r="X484" s="105"/>
      <c r="Y484" s="105"/>
      <c r="Z484" s="105"/>
    </row>
    <row r="485" ht="15.75" customHeight="1">
      <c r="A485" s="105"/>
      <c r="B485" s="105"/>
      <c r="C485" s="105"/>
      <c r="D485" s="105"/>
      <c r="E485" s="105"/>
      <c r="F485" s="106"/>
      <c r="G485" s="106"/>
      <c r="H485" s="17"/>
      <c r="I485" s="17"/>
      <c r="J485" s="102"/>
      <c r="K485" s="102"/>
      <c r="L485" s="101"/>
      <c r="M485" s="101"/>
      <c r="N485" s="106"/>
      <c r="O485" s="106"/>
      <c r="P485" s="102"/>
      <c r="Q485" s="17"/>
      <c r="R485" s="102"/>
      <c r="S485" s="101"/>
      <c r="T485" s="105"/>
      <c r="U485" s="105"/>
      <c r="V485" s="105"/>
      <c r="W485" s="105"/>
      <c r="X485" s="105"/>
      <c r="Y485" s="105"/>
      <c r="Z485" s="105"/>
    </row>
    <row r="486" ht="15.75" customHeight="1">
      <c r="A486" s="105"/>
      <c r="B486" s="105"/>
      <c r="C486" s="105"/>
      <c r="D486" s="105"/>
      <c r="E486" s="105"/>
      <c r="F486" s="106"/>
      <c r="G486" s="106"/>
      <c r="H486" s="17"/>
      <c r="I486" s="17"/>
      <c r="J486" s="102"/>
      <c r="K486" s="102"/>
      <c r="L486" s="101"/>
      <c r="M486" s="101"/>
      <c r="N486" s="106"/>
      <c r="O486" s="106"/>
      <c r="P486" s="102"/>
      <c r="Q486" s="17"/>
      <c r="R486" s="102"/>
      <c r="S486" s="101"/>
      <c r="T486" s="105"/>
      <c r="U486" s="105"/>
      <c r="V486" s="105"/>
      <c r="W486" s="105"/>
      <c r="X486" s="105"/>
      <c r="Y486" s="105"/>
      <c r="Z486" s="105"/>
    </row>
    <row r="487" ht="15.75" customHeight="1">
      <c r="A487" s="105"/>
      <c r="B487" s="105"/>
      <c r="C487" s="105"/>
      <c r="D487" s="105"/>
      <c r="E487" s="105"/>
      <c r="F487" s="106"/>
      <c r="G487" s="106"/>
      <c r="H487" s="17"/>
      <c r="I487" s="17"/>
      <c r="J487" s="102"/>
      <c r="K487" s="102"/>
      <c r="L487" s="101"/>
      <c r="M487" s="101"/>
      <c r="N487" s="106"/>
      <c r="O487" s="106"/>
      <c r="P487" s="102"/>
      <c r="Q487" s="17"/>
      <c r="R487" s="102"/>
      <c r="S487" s="101"/>
      <c r="T487" s="105"/>
      <c r="U487" s="105"/>
      <c r="V487" s="105"/>
      <c r="W487" s="105"/>
      <c r="X487" s="105"/>
      <c r="Y487" s="105"/>
      <c r="Z487" s="105"/>
    </row>
    <row r="488" ht="15.75" customHeight="1">
      <c r="A488" s="105"/>
      <c r="B488" s="105"/>
      <c r="C488" s="105"/>
      <c r="D488" s="105"/>
      <c r="E488" s="105"/>
      <c r="F488" s="106"/>
      <c r="G488" s="106"/>
      <c r="H488" s="17"/>
      <c r="I488" s="17"/>
      <c r="J488" s="102"/>
      <c r="K488" s="102"/>
      <c r="L488" s="101"/>
      <c r="M488" s="101"/>
      <c r="N488" s="106"/>
      <c r="O488" s="106"/>
      <c r="P488" s="102"/>
      <c r="Q488" s="17"/>
      <c r="R488" s="102"/>
      <c r="S488" s="101"/>
      <c r="T488" s="105"/>
      <c r="U488" s="105"/>
      <c r="V488" s="105"/>
      <c r="W488" s="105"/>
      <c r="X488" s="105"/>
      <c r="Y488" s="105"/>
      <c r="Z488" s="105"/>
    </row>
    <row r="489" ht="15.75" customHeight="1">
      <c r="A489" s="105"/>
      <c r="B489" s="105"/>
      <c r="C489" s="105"/>
      <c r="D489" s="105"/>
      <c r="E489" s="105"/>
      <c r="F489" s="106"/>
      <c r="G489" s="106"/>
      <c r="H489" s="17"/>
      <c r="I489" s="17"/>
      <c r="J489" s="102"/>
      <c r="K489" s="102"/>
      <c r="L489" s="101"/>
      <c r="M489" s="101"/>
      <c r="N489" s="106"/>
      <c r="O489" s="106"/>
      <c r="P489" s="102"/>
      <c r="Q489" s="17"/>
      <c r="R489" s="102"/>
      <c r="S489" s="101"/>
      <c r="T489" s="105"/>
      <c r="U489" s="105"/>
      <c r="V489" s="105"/>
      <c r="W489" s="105"/>
      <c r="X489" s="105"/>
      <c r="Y489" s="105"/>
      <c r="Z489" s="105"/>
    </row>
    <row r="490" ht="15.75" customHeight="1">
      <c r="A490" s="105"/>
      <c r="B490" s="105"/>
      <c r="C490" s="105"/>
      <c r="D490" s="105"/>
      <c r="E490" s="105"/>
      <c r="F490" s="106"/>
      <c r="G490" s="106"/>
      <c r="H490" s="17"/>
      <c r="I490" s="17"/>
      <c r="J490" s="102"/>
      <c r="K490" s="102"/>
      <c r="L490" s="101"/>
      <c r="M490" s="101"/>
      <c r="N490" s="106"/>
      <c r="O490" s="106"/>
      <c r="P490" s="102"/>
      <c r="Q490" s="17"/>
      <c r="R490" s="102"/>
      <c r="S490" s="101"/>
      <c r="T490" s="105"/>
      <c r="U490" s="105"/>
      <c r="V490" s="105"/>
      <c r="W490" s="105"/>
      <c r="X490" s="105"/>
      <c r="Y490" s="105"/>
      <c r="Z490" s="105"/>
    </row>
    <row r="491" ht="15.75" customHeight="1">
      <c r="A491" s="105"/>
      <c r="B491" s="105"/>
      <c r="C491" s="105"/>
      <c r="D491" s="105"/>
      <c r="E491" s="105"/>
      <c r="F491" s="106"/>
      <c r="G491" s="106"/>
      <c r="H491" s="17"/>
      <c r="I491" s="17"/>
      <c r="J491" s="102"/>
      <c r="K491" s="102"/>
      <c r="L491" s="101"/>
      <c r="M491" s="101"/>
      <c r="N491" s="106"/>
      <c r="O491" s="106"/>
      <c r="P491" s="102"/>
      <c r="Q491" s="17"/>
      <c r="R491" s="102"/>
      <c r="S491" s="101"/>
      <c r="T491" s="105"/>
      <c r="U491" s="105"/>
      <c r="V491" s="105"/>
      <c r="W491" s="105"/>
      <c r="X491" s="105"/>
      <c r="Y491" s="105"/>
      <c r="Z491" s="105"/>
    </row>
    <row r="492" ht="15.75" customHeight="1">
      <c r="A492" s="105"/>
      <c r="B492" s="105"/>
      <c r="C492" s="105"/>
      <c r="D492" s="105"/>
      <c r="E492" s="105"/>
      <c r="F492" s="106"/>
      <c r="G492" s="106"/>
      <c r="H492" s="17"/>
      <c r="I492" s="17"/>
      <c r="J492" s="102"/>
      <c r="K492" s="102"/>
      <c r="L492" s="101"/>
      <c r="M492" s="101"/>
      <c r="N492" s="106"/>
      <c r="O492" s="106"/>
      <c r="P492" s="102"/>
      <c r="Q492" s="17"/>
      <c r="R492" s="102"/>
      <c r="S492" s="101"/>
      <c r="T492" s="105"/>
      <c r="U492" s="105"/>
      <c r="V492" s="105"/>
      <c r="W492" s="105"/>
      <c r="X492" s="105"/>
      <c r="Y492" s="105"/>
      <c r="Z492" s="105"/>
    </row>
    <row r="493" ht="15.75" customHeight="1">
      <c r="A493" s="105"/>
      <c r="B493" s="105"/>
      <c r="C493" s="105"/>
      <c r="D493" s="105"/>
      <c r="E493" s="105"/>
      <c r="F493" s="106"/>
      <c r="G493" s="106"/>
      <c r="H493" s="17"/>
      <c r="I493" s="17"/>
      <c r="J493" s="102"/>
      <c r="K493" s="102"/>
      <c r="L493" s="101"/>
      <c r="M493" s="101"/>
      <c r="N493" s="106"/>
      <c r="O493" s="106"/>
      <c r="P493" s="102"/>
      <c r="Q493" s="17"/>
      <c r="R493" s="102"/>
      <c r="S493" s="101"/>
      <c r="T493" s="105"/>
      <c r="U493" s="105"/>
      <c r="V493" s="105"/>
      <c r="W493" s="105"/>
      <c r="X493" s="105"/>
      <c r="Y493" s="105"/>
      <c r="Z493" s="105"/>
    </row>
    <row r="494" ht="15.75" customHeight="1">
      <c r="A494" s="105"/>
      <c r="B494" s="105"/>
      <c r="C494" s="105"/>
      <c r="D494" s="105"/>
      <c r="E494" s="105"/>
      <c r="F494" s="106"/>
      <c r="G494" s="106"/>
      <c r="H494" s="17"/>
      <c r="I494" s="17"/>
      <c r="J494" s="102"/>
      <c r="K494" s="102"/>
      <c r="L494" s="101"/>
      <c r="M494" s="101"/>
      <c r="N494" s="106"/>
      <c r="O494" s="106"/>
      <c r="P494" s="102"/>
      <c r="Q494" s="17"/>
      <c r="R494" s="102"/>
      <c r="S494" s="101"/>
      <c r="T494" s="105"/>
      <c r="U494" s="105"/>
      <c r="V494" s="105"/>
      <c r="W494" s="105"/>
      <c r="X494" s="105"/>
      <c r="Y494" s="105"/>
      <c r="Z494" s="105"/>
    </row>
    <row r="495" ht="15.75" customHeight="1">
      <c r="A495" s="105"/>
      <c r="B495" s="105"/>
      <c r="C495" s="105"/>
      <c r="D495" s="105"/>
      <c r="E495" s="105"/>
      <c r="F495" s="106"/>
      <c r="G495" s="106"/>
      <c r="H495" s="17"/>
      <c r="I495" s="17"/>
      <c r="J495" s="102"/>
      <c r="K495" s="102"/>
      <c r="L495" s="101"/>
      <c r="M495" s="101"/>
      <c r="N495" s="106"/>
      <c r="O495" s="106"/>
      <c r="P495" s="102"/>
      <c r="Q495" s="17"/>
      <c r="R495" s="102"/>
      <c r="S495" s="101"/>
      <c r="T495" s="105"/>
      <c r="U495" s="105"/>
      <c r="V495" s="105"/>
      <c r="W495" s="105"/>
      <c r="X495" s="105"/>
      <c r="Y495" s="105"/>
      <c r="Z495" s="105"/>
    </row>
    <row r="496" ht="15.75" customHeight="1">
      <c r="A496" s="105"/>
      <c r="B496" s="105"/>
      <c r="C496" s="105"/>
      <c r="D496" s="105"/>
      <c r="E496" s="105"/>
      <c r="F496" s="106"/>
      <c r="G496" s="106"/>
      <c r="H496" s="17"/>
      <c r="I496" s="17"/>
      <c r="J496" s="102"/>
      <c r="K496" s="102"/>
      <c r="L496" s="101"/>
      <c r="M496" s="101"/>
      <c r="N496" s="106"/>
      <c r="O496" s="106"/>
      <c r="P496" s="102"/>
      <c r="Q496" s="17"/>
      <c r="R496" s="102"/>
      <c r="S496" s="101"/>
      <c r="T496" s="105"/>
      <c r="U496" s="105"/>
      <c r="V496" s="105"/>
      <c r="W496" s="105"/>
      <c r="X496" s="105"/>
      <c r="Y496" s="105"/>
      <c r="Z496" s="105"/>
    </row>
    <row r="497" ht="15.75" customHeight="1">
      <c r="A497" s="105"/>
      <c r="B497" s="105"/>
      <c r="C497" s="105"/>
      <c r="D497" s="105"/>
      <c r="E497" s="105"/>
      <c r="F497" s="106"/>
      <c r="G497" s="106"/>
      <c r="H497" s="17"/>
      <c r="I497" s="17"/>
      <c r="J497" s="102"/>
      <c r="K497" s="102"/>
      <c r="L497" s="101"/>
      <c r="M497" s="101"/>
      <c r="N497" s="106"/>
      <c r="O497" s="106"/>
      <c r="P497" s="102"/>
      <c r="Q497" s="17"/>
      <c r="R497" s="102"/>
      <c r="S497" s="101"/>
      <c r="T497" s="105"/>
      <c r="U497" s="105"/>
      <c r="V497" s="105"/>
      <c r="W497" s="105"/>
      <c r="X497" s="105"/>
      <c r="Y497" s="105"/>
      <c r="Z497" s="105"/>
    </row>
    <row r="498" ht="15.75" customHeight="1">
      <c r="A498" s="105"/>
      <c r="B498" s="105"/>
      <c r="C498" s="105"/>
      <c r="D498" s="105"/>
      <c r="E498" s="105"/>
      <c r="F498" s="106"/>
      <c r="G498" s="106"/>
      <c r="H498" s="17"/>
      <c r="I498" s="17"/>
      <c r="J498" s="102"/>
      <c r="K498" s="102"/>
      <c r="L498" s="101"/>
      <c r="M498" s="101"/>
      <c r="N498" s="106"/>
      <c r="O498" s="106"/>
      <c r="P498" s="102"/>
      <c r="Q498" s="17"/>
      <c r="R498" s="102"/>
      <c r="S498" s="101"/>
      <c r="T498" s="105"/>
      <c r="U498" s="105"/>
      <c r="V498" s="105"/>
      <c r="W498" s="105"/>
      <c r="X498" s="105"/>
      <c r="Y498" s="105"/>
      <c r="Z498" s="105"/>
    </row>
    <row r="499" ht="15.75" customHeight="1">
      <c r="A499" s="105"/>
      <c r="B499" s="105"/>
      <c r="C499" s="105"/>
      <c r="D499" s="105"/>
      <c r="E499" s="105"/>
      <c r="F499" s="106"/>
      <c r="G499" s="106"/>
      <c r="H499" s="17"/>
      <c r="I499" s="17"/>
      <c r="J499" s="102"/>
      <c r="K499" s="102"/>
      <c r="L499" s="101"/>
      <c r="M499" s="101"/>
      <c r="N499" s="106"/>
      <c r="O499" s="106"/>
      <c r="P499" s="102"/>
      <c r="Q499" s="17"/>
      <c r="R499" s="102"/>
      <c r="S499" s="101"/>
      <c r="T499" s="105"/>
      <c r="U499" s="105"/>
      <c r="V499" s="105"/>
      <c r="W499" s="105"/>
      <c r="X499" s="105"/>
      <c r="Y499" s="105"/>
      <c r="Z499" s="105"/>
    </row>
    <row r="500" ht="15.75" customHeight="1">
      <c r="A500" s="105"/>
      <c r="B500" s="105"/>
      <c r="C500" s="105"/>
      <c r="D500" s="105"/>
      <c r="E500" s="105"/>
      <c r="F500" s="106"/>
      <c r="G500" s="106"/>
      <c r="H500" s="17"/>
      <c r="I500" s="17"/>
      <c r="J500" s="102"/>
      <c r="K500" s="102"/>
      <c r="L500" s="101"/>
      <c r="M500" s="101"/>
      <c r="N500" s="106"/>
      <c r="O500" s="106"/>
      <c r="P500" s="102"/>
      <c r="Q500" s="17"/>
      <c r="R500" s="102"/>
      <c r="S500" s="101"/>
      <c r="T500" s="105"/>
      <c r="U500" s="105"/>
      <c r="V500" s="105"/>
      <c r="W500" s="105"/>
      <c r="X500" s="105"/>
      <c r="Y500" s="105"/>
      <c r="Z500" s="105"/>
    </row>
    <row r="501" ht="15.75" customHeight="1">
      <c r="A501" s="105"/>
      <c r="B501" s="105"/>
      <c r="C501" s="105"/>
      <c r="D501" s="105"/>
      <c r="E501" s="105"/>
      <c r="F501" s="106"/>
      <c r="G501" s="106"/>
      <c r="H501" s="17"/>
      <c r="I501" s="17"/>
      <c r="J501" s="102"/>
      <c r="K501" s="102"/>
      <c r="L501" s="101"/>
      <c r="M501" s="101"/>
      <c r="N501" s="106"/>
      <c r="O501" s="106"/>
      <c r="P501" s="102"/>
      <c r="Q501" s="17"/>
      <c r="R501" s="102"/>
      <c r="S501" s="101"/>
      <c r="T501" s="105"/>
      <c r="U501" s="105"/>
      <c r="V501" s="105"/>
      <c r="W501" s="105"/>
      <c r="X501" s="105"/>
      <c r="Y501" s="105"/>
      <c r="Z501" s="105"/>
    </row>
    <row r="502" ht="15.75" customHeight="1">
      <c r="A502" s="105"/>
      <c r="B502" s="105"/>
      <c r="C502" s="105"/>
      <c r="D502" s="105"/>
      <c r="E502" s="105"/>
      <c r="F502" s="106"/>
      <c r="G502" s="106"/>
      <c r="H502" s="17"/>
      <c r="I502" s="17"/>
      <c r="J502" s="102"/>
      <c r="K502" s="102"/>
      <c r="L502" s="101"/>
      <c r="M502" s="101"/>
      <c r="N502" s="106"/>
      <c r="O502" s="106"/>
      <c r="P502" s="102"/>
      <c r="Q502" s="17"/>
      <c r="R502" s="102"/>
      <c r="S502" s="101"/>
      <c r="T502" s="105"/>
      <c r="U502" s="105"/>
      <c r="V502" s="105"/>
      <c r="W502" s="105"/>
      <c r="X502" s="105"/>
      <c r="Y502" s="105"/>
      <c r="Z502" s="105"/>
    </row>
    <row r="503" ht="15.75" customHeight="1">
      <c r="A503" s="105"/>
      <c r="B503" s="105"/>
      <c r="C503" s="105"/>
      <c r="D503" s="105"/>
      <c r="E503" s="105"/>
      <c r="F503" s="106"/>
      <c r="G503" s="106"/>
      <c r="H503" s="17"/>
      <c r="I503" s="17"/>
      <c r="J503" s="102"/>
      <c r="K503" s="102"/>
      <c r="L503" s="101"/>
      <c r="M503" s="101"/>
      <c r="N503" s="106"/>
      <c r="O503" s="106"/>
      <c r="P503" s="102"/>
      <c r="Q503" s="17"/>
      <c r="R503" s="102"/>
      <c r="S503" s="101"/>
      <c r="T503" s="105"/>
      <c r="U503" s="105"/>
      <c r="V503" s="105"/>
      <c r="W503" s="105"/>
      <c r="X503" s="105"/>
      <c r="Y503" s="105"/>
      <c r="Z503" s="105"/>
    </row>
    <row r="504" ht="15.75" customHeight="1">
      <c r="A504" s="105"/>
      <c r="B504" s="105"/>
      <c r="C504" s="105"/>
      <c r="D504" s="105"/>
      <c r="E504" s="105"/>
      <c r="F504" s="106"/>
      <c r="G504" s="106"/>
      <c r="H504" s="17"/>
      <c r="I504" s="17"/>
      <c r="J504" s="102"/>
      <c r="K504" s="102"/>
      <c r="L504" s="101"/>
      <c r="M504" s="101"/>
      <c r="N504" s="106"/>
      <c r="O504" s="106"/>
      <c r="P504" s="102"/>
      <c r="Q504" s="17"/>
      <c r="R504" s="102"/>
      <c r="S504" s="101"/>
      <c r="T504" s="105"/>
      <c r="U504" s="105"/>
      <c r="V504" s="105"/>
      <c r="W504" s="105"/>
      <c r="X504" s="105"/>
      <c r="Y504" s="105"/>
      <c r="Z504" s="105"/>
    </row>
    <row r="505" ht="15.75" customHeight="1">
      <c r="A505" s="105"/>
      <c r="B505" s="105"/>
      <c r="C505" s="105"/>
      <c r="D505" s="105"/>
      <c r="E505" s="105"/>
      <c r="F505" s="106"/>
      <c r="G505" s="106"/>
      <c r="H505" s="17"/>
      <c r="I505" s="17"/>
      <c r="J505" s="102"/>
      <c r="K505" s="102"/>
      <c r="L505" s="101"/>
      <c r="M505" s="101"/>
      <c r="N505" s="106"/>
      <c r="O505" s="106"/>
      <c r="P505" s="102"/>
      <c r="Q505" s="17"/>
      <c r="R505" s="102"/>
      <c r="S505" s="101"/>
      <c r="T505" s="105"/>
      <c r="U505" s="105"/>
      <c r="V505" s="105"/>
      <c r="W505" s="105"/>
      <c r="X505" s="105"/>
      <c r="Y505" s="105"/>
      <c r="Z505" s="105"/>
    </row>
    <row r="506" ht="15.75" customHeight="1">
      <c r="A506" s="105"/>
      <c r="B506" s="105"/>
      <c r="C506" s="105"/>
      <c r="D506" s="105"/>
      <c r="E506" s="105"/>
      <c r="F506" s="106"/>
      <c r="G506" s="106"/>
      <c r="H506" s="17"/>
      <c r="I506" s="17"/>
      <c r="J506" s="102"/>
      <c r="K506" s="102"/>
      <c r="L506" s="101"/>
      <c r="M506" s="101"/>
      <c r="N506" s="106"/>
      <c r="O506" s="106"/>
      <c r="P506" s="102"/>
      <c r="Q506" s="17"/>
      <c r="R506" s="102"/>
      <c r="S506" s="101"/>
      <c r="T506" s="105"/>
      <c r="U506" s="105"/>
      <c r="V506" s="105"/>
      <c r="W506" s="105"/>
      <c r="X506" s="105"/>
      <c r="Y506" s="105"/>
      <c r="Z506" s="105"/>
    </row>
    <row r="507" ht="15.75" customHeight="1">
      <c r="A507" s="105"/>
      <c r="B507" s="105"/>
      <c r="C507" s="105"/>
      <c r="D507" s="105"/>
      <c r="E507" s="105"/>
      <c r="F507" s="106"/>
      <c r="G507" s="106"/>
      <c r="H507" s="17"/>
      <c r="I507" s="17"/>
      <c r="J507" s="102"/>
      <c r="K507" s="102"/>
      <c r="L507" s="101"/>
      <c r="M507" s="101"/>
      <c r="N507" s="106"/>
      <c r="O507" s="106"/>
      <c r="P507" s="102"/>
      <c r="Q507" s="17"/>
      <c r="R507" s="102"/>
      <c r="S507" s="101"/>
      <c r="T507" s="105"/>
      <c r="U507" s="105"/>
      <c r="V507" s="105"/>
      <c r="W507" s="105"/>
      <c r="X507" s="105"/>
      <c r="Y507" s="105"/>
      <c r="Z507" s="105"/>
    </row>
    <row r="508" ht="15.75" customHeight="1">
      <c r="A508" s="105"/>
      <c r="B508" s="105"/>
      <c r="C508" s="105"/>
      <c r="D508" s="105"/>
      <c r="E508" s="105"/>
      <c r="F508" s="106"/>
      <c r="G508" s="106"/>
      <c r="H508" s="17"/>
      <c r="I508" s="17"/>
      <c r="J508" s="102"/>
      <c r="K508" s="102"/>
      <c r="L508" s="101"/>
      <c r="M508" s="101"/>
      <c r="N508" s="106"/>
      <c r="O508" s="106"/>
      <c r="P508" s="102"/>
      <c r="Q508" s="17"/>
      <c r="R508" s="102"/>
      <c r="S508" s="101"/>
      <c r="T508" s="105"/>
      <c r="U508" s="105"/>
      <c r="V508" s="105"/>
      <c r="W508" s="105"/>
      <c r="X508" s="105"/>
      <c r="Y508" s="105"/>
      <c r="Z508" s="105"/>
    </row>
    <row r="509" ht="15.75" customHeight="1">
      <c r="A509" s="105"/>
      <c r="B509" s="105"/>
      <c r="C509" s="105"/>
      <c r="D509" s="105"/>
      <c r="E509" s="105"/>
      <c r="F509" s="106"/>
      <c r="G509" s="106"/>
      <c r="H509" s="17"/>
      <c r="I509" s="17"/>
      <c r="J509" s="102"/>
      <c r="K509" s="102"/>
      <c r="L509" s="101"/>
      <c r="M509" s="101"/>
      <c r="N509" s="106"/>
      <c r="O509" s="106"/>
      <c r="P509" s="102"/>
      <c r="Q509" s="17"/>
      <c r="R509" s="102"/>
      <c r="S509" s="101"/>
      <c r="T509" s="105"/>
      <c r="U509" s="105"/>
      <c r="V509" s="105"/>
      <c r="W509" s="105"/>
      <c r="X509" s="105"/>
      <c r="Y509" s="105"/>
      <c r="Z509" s="105"/>
    </row>
    <row r="510" ht="15.75" customHeight="1">
      <c r="A510" s="105"/>
      <c r="B510" s="105"/>
      <c r="C510" s="105"/>
      <c r="D510" s="105"/>
      <c r="E510" s="105"/>
      <c r="F510" s="106"/>
      <c r="G510" s="106"/>
      <c r="H510" s="17"/>
      <c r="I510" s="17"/>
      <c r="J510" s="102"/>
      <c r="K510" s="102"/>
      <c r="L510" s="101"/>
      <c r="M510" s="101"/>
      <c r="N510" s="106"/>
      <c r="O510" s="106"/>
      <c r="P510" s="102"/>
      <c r="Q510" s="17"/>
      <c r="R510" s="102"/>
      <c r="S510" s="101"/>
      <c r="T510" s="105"/>
      <c r="U510" s="105"/>
      <c r="V510" s="105"/>
      <c r="W510" s="105"/>
      <c r="X510" s="105"/>
      <c r="Y510" s="105"/>
      <c r="Z510" s="105"/>
    </row>
    <row r="511" ht="15.75" customHeight="1">
      <c r="A511" s="105"/>
      <c r="B511" s="105"/>
      <c r="C511" s="105"/>
      <c r="D511" s="105"/>
      <c r="E511" s="105"/>
      <c r="F511" s="106"/>
      <c r="G511" s="106"/>
      <c r="H511" s="17"/>
      <c r="I511" s="17"/>
      <c r="J511" s="102"/>
      <c r="K511" s="102"/>
      <c r="L511" s="101"/>
      <c r="M511" s="101"/>
      <c r="N511" s="106"/>
      <c r="O511" s="106"/>
      <c r="P511" s="102"/>
      <c r="Q511" s="17"/>
      <c r="R511" s="102"/>
      <c r="S511" s="101"/>
      <c r="T511" s="105"/>
      <c r="U511" s="105"/>
      <c r="V511" s="105"/>
      <c r="W511" s="105"/>
      <c r="X511" s="105"/>
      <c r="Y511" s="105"/>
      <c r="Z511" s="105"/>
    </row>
    <row r="512" ht="15.75" customHeight="1">
      <c r="A512" s="105"/>
      <c r="B512" s="105"/>
      <c r="C512" s="105"/>
      <c r="D512" s="105"/>
      <c r="E512" s="105"/>
      <c r="F512" s="106"/>
      <c r="G512" s="106"/>
      <c r="H512" s="17"/>
      <c r="I512" s="17"/>
      <c r="J512" s="102"/>
      <c r="K512" s="102"/>
      <c r="L512" s="101"/>
      <c r="M512" s="101"/>
      <c r="N512" s="106"/>
      <c r="O512" s="106"/>
      <c r="P512" s="102"/>
      <c r="Q512" s="17"/>
      <c r="R512" s="102"/>
      <c r="S512" s="101"/>
      <c r="T512" s="105"/>
      <c r="U512" s="105"/>
      <c r="V512" s="105"/>
      <c r="W512" s="105"/>
      <c r="X512" s="105"/>
      <c r="Y512" s="105"/>
      <c r="Z512" s="105"/>
    </row>
    <row r="513" ht="15.75" customHeight="1">
      <c r="A513" s="105"/>
      <c r="B513" s="105"/>
      <c r="C513" s="105"/>
      <c r="D513" s="105"/>
      <c r="E513" s="105"/>
      <c r="F513" s="106"/>
      <c r="G513" s="106"/>
      <c r="H513" s="17"/>
      <c r="I513" s="17"/>
      <c r="J513" s="102"/>
      <c r="K513" s="102"/>
      <c r="L513" s="101"/>
      <c r="M513" s="101"/>
      <c r="N513" s="106"/>
      <c r="O513" s="106"/>
      <c r="P513" s="102"/>
      <c r="Q513" s="17"/>
      <c r="R513" s="102"/>
      <c r="S513" s="101"/>
      <c r="T513" s="105"/>
      <c r="U513" s="105"/>
      <c r="V513" s="105"/>
      <c r="W513" s="105"/>
      <c r="X513" s="105"/>
      <c r="Y513" s="105"/>
      <c r="Z513" s="105"/>
    </row>
    <row r="514" ht="15.75" customHeight="1">
      <c r="A514" s="105"/>
      <c r="B514" s="105"/>
      <c r="C514" s="105"/>
      <c r="D514" s="105"/>
      <c r="E514" s="105"/>
      <c r="F514" s="106"/>
      <c r="G514" s="106"/>
      <c r="H514" s="17"/>
      <c r="I514" s="17"/>
      <c r="J514" s="102"/>
      <c r="K514" s="102"/>
      <c r="L514" s="101"/>
      <c r="M514" s="101"/>
      <c r="N514" s="106"/>
      <c r="O514" s="106"/>
      <c r="P514" s="102"/>
      <c r="Q514" s="17"/>
      <c r="R514" s="102"/>
      <c r="S514" s="101"/>
      <c r="T514" s="105"/>
      <c r="U514" s="105"/>
      <c r="V514" s="105"/>
      <c r="W514" s="105"/>
      <c r="X514" s="105"/>
      <c r="Y514" s="105"/>
      <c r="Z514" s="105"/>
    </row>
    <row r="515" ht="15.75" customHeight="1">
      <c r="A515" s="105"/>
      <c r="B515" s="105"/>
      <c r="C515" s="105"/>
      <c r="D515" s="105"/>
      <c r="E515" s="105"/>
      <c r="F515" s="106"/>
      <c r="G515" s="106"/>
      <c r="H515" s="17"/>
      <c r="I515" s="17"/>
      <c r="J515" s="102"/>
      <c r="K515" s="102"/>
      <c r="L515" s="101"/>
      <c r="M515" s="101"/>
      <c r="N515" s="106"/>
      <c r="O515" s="106"/>
      <c r="P515" s="102"/>
      <c r="Q515" s="17"/>
      <c r="R515" s="102"/>
      <c r="S515" s="101"/>
      <c r="T515" s="105"/>
      <c r="U515" s="105"/>
      <c r="V515" s="105"/>
      <c r="W515" s="105"/>
      <c r="X515" s="105"/>
      <c r="Y515" s="105"/>
      <c r="Z515" s="105"/>
    </row>
    <row r="516" ht="15.75" customHeight="1">
      <c r="A516" s="105"/>
      <c r="B516" s="105"/>
      <c r="C516" s="105"/>
      <c r="D516" s="105"/>
      <c r="E516" s="105"/>
      <c r="F516" s="106"/>
      <c r="G516" s="106"/>
      <c r="H516" s="17"/>
      <c r="I516" s="17"/>
      <c r="J516" s="102"/>
      <c r="K516" s="102"/>
      <c r="L516" s="101"/>
      <c r="M516" s="101"/>
      <c r="N516" s="106"/>
      <c r="O516" s="106"/>
      <c r="P516" s="102"/>
      <c r="Q516" s="17"/>
      <c r="R516" s="102"/>
      <c r="S516" s="101"/>
      <c r="T516" s="105"/>
      <c r="U516" s="105"/>
      <c r="V516" s="105"/>
      <c r="W516" s="105"/>
      <c r="X516" s="105"/>
      <c r="Y516" s="105"/>
      <c r="Z516" s="105"/>
    </row>
    <row r="517" ht="15.75" customHeight="1">
      <c r="A517" s="105"/>
      <c r="B517" s="105"/>
      <c r="C517" s="105"/>
      <c r="D517" s="105"/>
      <c r="E517" s="105"/>
      <c r="F517" s="106"/>
      <c r="G517" s="106"/>
      <c r="H517" s="17"/>
      <c r="I517" s="17"/>
      <c r="J517" s="102"/>
      <c r="K517" s="102"/>
      <c r="L517" s="101"/>
      <c r="M517" s="101"/>
      <c r="N517" s="106"/>
      <c r="O517" s="106"/>
      <c r="P517" s="102"/>
      <c r="Q517" s="17"/>
      <c r="R517" s="102"/>
      <c r="S517" s="101"/>
      <c r="T517" s="105"/>
      <c r="U517" s="105"/>
      <c r="V517" s="105"/>
      <c r="W517" s="105"/>
      <c r="X517" s="105"/>
      <c r="Y517" s="105"/>
      <c r="Z517" s="105"/>
    </row>
    <row r="518" ht="15.75" customHeight="1">
      <c r="A518" s="105"/>
      <c r="B518" s="105"/>
      <c r="C518" s="105"/>
      <c r="D518" s="105"/>
      <c r="E518" s="105"/>
      <c r="F518" s="106"/>
      <c r="G518" s="106"/>
      <c r="H518" s="17"/>
      <c r="I518" s="17"/>
      <c r="J518" s="102"/>
      <c r="K518" s="102"/>
      <c r="L518" s="101"/>
      <c r="M518" s="101"/>
      <c r="N518" s="106"/>
      <c r="O518" s="106"/>
      <c r="P518" s="102"/>
      <c r="Q518" s="17"/>
      <c r="R518" s="102"/>
      <c r="S518" s="101"/>
      <c r="T518" s="105"/>
      <c r="U518" s="105"/>
      <c r="V518" s="105"/>
      <c r="W518" s="105"/>
      <c r="X518" s="105"/>
      <c r="Y518" s="105"/>
      <c r="Z518" s="105"/>
    </row>
    <row r="519" ht="15.75" customHeight="1">
      <c r="A519" s="105"/>
      <c r="B519" s="105"/>
      <c r="C519" s="105"/>
      <c r="D519" s="105"/>
      <c r="E519" s="105"/>
      <c r="F519" s="106"/>
      <c r="G519" s="106"/>
      <c r="H519" s="17"/>
      <c r="I519" s="17"/>
      <c r="J519" s="102"/>
      <c r="K519" s="102"/>
      <c r="L519" s="101"/>
      <c r="M519" s="101"/>
      <c r="N519" s="106"/>
      <c r="O519" s="106"/>
      <c r="P519" s="102"/>
      <c r="Q519" s="17"/>
      <c r="R519" s="102"/>
      <c r="S519" s="101"/>
      <c r="T519" s="105"/>
      <c r="U519" s="105"/>
      <c r="V519" s="105"/>
      <c r="W519" s="105"/>
      <c r="X519" s="105"/>
      <c r="Y519" s="105"/>
      <c r="Z519" s="105"/>
    </row>
    <row r="520" ht="15.75" customHeight="1">
      <c r="A520" s="105"/>
      <c r="B520" s="105"/>
      <c r="C520" s="105"/>
      <c r="D520" s="105"/>
      <c r="E520" s="105"/>
      <c r="F520" s="106"/>
      <c r="G520" s="106"/>
      <c r="H520" s="17"/>
      <c r="I520" s="17"/>
      <c r="J520" s="102"/>
      <c r="K520" s="102"/>
      <c r="L520" s="101"/>
      <c r="M520" s="101"/>
      <c r="N520" s="106"/>
      <c r="O520" s="106"/>
      <c r="P520" s="102"/>
      <c r="Q520" s="17"/>
      <c r="R520" s="102"/>
      <c r="S520" s="101"/>
      <c r="T520" s="105"/>
      <c r="U520" s="105"/>
      <c r="V520" s="105"/>
      <c r="W520" s="105"/>
      <c r="X520" s="105"/>
      <c r="Y520" s="105"/>
      <c r="Z520" s="105"/>
    </row>
    <row r="521" ht="15.75" customHeight="1">
      <c r="A521" s="105"/>
      <c r="B521" s="105"/>
      <c r="C521" s="105"/>
      <c r="D521" s="105"/>
      <c r="E521" s="105"/>
      <c r="F521" s="106"/>
      <c r="G521" s="106"/>
      <c r="H521" s="17"/>
      <c r="I521" s="17"/>
      <c r="J521" s="102"/>
      <c r="K521" s="102"/>
      <c r="L521" s="101"/>
      <c r="M521" s="101"/>
      <c r="N521" s="106"/>
      <c r="O521" s="106"/>
      <c r="P521" s="102"/>
      <c r="Q521" s="17"/>
      <c r="R521" s="102"/>
      <c r="S521" s="101"/>
      <c r="T521" s="105"/>
      <c r="U521" s="105"/>
      <c r="V521" s="105"/>
      <c r="W521" s="105"/>
      <c r="X521" s="105"/>
      <c r="Y521" s="105"/>
      <c r="Z521" s="105"/>
    </row>
    <row r="522" ht="15.75" customHeight="1">
      <c r="A522" s="105"/>
      <c r="B522" s="105"/>
      <c r="C522" s="105"/>
      <c r="D522" s="105"/>
      <c r="E522" s="105"/>
      <c r="F522" s="106"/>
      <c r="G522" s="106"/>
      <c r="H522" s="17"/>
      <c r="I522" s="17"/>
      <c r="J522" s="102"/>
      <c r="K522" s="102"/>
      <c r="L522" s="101"/>
      <c r="M522" s="101"/>
      <c r="N522" s="106"/>
      <c r="O522" s="106"/>
      <c r="P522" s="102"/>
      <c r="Q522" s="17"/>
      <c r="R522" s="102"/>
      <c r="S522" s="101"/>
      <c r="T522" s="105"/>
      <c r="U522" s="105"/>
      <c r="V522" s="105"/>
      <c r="W522" s="105"/>
      <c r="X522" s="105"/>
      <c r="Y522" s="105"/>
      <c r="Z522" s="105"/>
    </row>
    <row r="523" ht="15.75" customHeight="1">
      <c r="A523" s="105"/>
      <c r="B523" s="105"/>
      <c r="C523" s="105"/>
      <c r="D523" s="105"/>
      <c r="E523" s="105"/>
      <c r="F523" s="106"/>
      <c r="G523" s="106"/>
      <c r="H523" s="17"/>
      <c r="I523" s="17"/>
      <c r="J523" s="102"/>
      <c r="K523" s="102"/>
      <c r="L523" s="101"/>
      <c r="M523" s="101"/>
      <c r="N523" s="106"/>
      <c r="O523" s="106"/>
      <c r="P523" s="102"/>
      <c r="Q523" s="17"/>
      <c r="R523" s="102"/>
      <c r="S523" s="101"/>
      <c r="T523" s="105"/>
      <c r="U523" s="105"/>
      <c r="V523" s="105"/>
      <c r="W523" s="105"/>
      <c r="X523" s="105"/>
      <c r="Y523" s="105"/>
      <c r="Z523" s="105"/>
    </row>
    <row r="524" ht="15.75" customHeight="1">
      <c r="A524" s="105"/>
      <c r="B524" s="105"/>
      <c r="C524" s="105"/>
      <c r="D524" s="105"/>
      <c r="E524" s="105"/>
      <c r="F524" s="106"/>
      <c r="G524" s="106"/>
      <c r="H524" s="17"/>
      <c r="I524" s="17"/>
      <c r="J524" s="102"/>
      <c r="K524" s="102"/>
      <c r="L524" s="101"/>
      <c r="M524" s="101"/>
      <c r="N524" s="106"/>
      <c r="O524" s="106"/>
      <c r="P524" s="102"/>
      <c r="Q524" s="17"/>
      <c r="R524" s="102"/>
      <c r="S524" s="101"/>
      <c r="T524" s="105"/>
      <c r="U524" s="105"/>
      <c r="V524" s="105"/>
      <c r="W524" s="105"/>
      <c r="X524" s="105"/>
      <c r="Y524" s="105"/>
      <c r="Z524" s="105"/>
    </row>
    <row r="525" ht="15.75" customHeight="1">
      <c r="A525" s="105"/>
      <c r="B525" s="105"/>
      <c r="C525" s="105"/>
      <c r="D525" s="105"/>
      <c r="E525" s="105"/>
      <c r="F525" s="106"/>
      <c r="G525" s="106"/>
      <c r="H525" s="17"/>
      <c r="I525" s="17"/>
      <c r="J525" s="102"/>
      <c r="K525" s="102"/>
      <c r="L525" s="101"/>
      <c r="M525" s="101"/>
      <c r="N525" s="106"/>
      <c r="O525" s="106"/>
      <c r="P525" s="102"/>
      <c r="Q525" s="17"/>
      <c r="R525" s="102"/>
      <c r="S525" s="101"/>
      <c r="T525" s="105"/>
      <c r="U525" s="105"/>
      <c r="V525" s="105"/>
      <c r="W525" s="105"/>
      <c r="X525" s="105"/>
      <c r="Y525" s="105"/>
      <c r="Z525" s="105"/>
    </row>
    <row r="526" ht="15.75" customHeight="1">
      <c r="A526" s="105"/>
      <c r="B526" s="105"/>
      <c r="C526" s="105"/>
      <c r="D526" s="105"/>
      <c r="E526" s="105"/>
      <c r="F526" s="106"/>
      <c r="G526" s="106"/>
      <c r="H526" s="17"/>
      <c r="I526" s="17"/>
      <c r="J526" s="102"/>
      <c r="K526" s="102"/>
      <c r="L526" s="101"/>
      <c r="M526" s="101"/>
      <c r="N526" s="106"/>
      <c r="O526" s="106"/>
      <c r="P526" s="102"/>
      <c r="Q526" s="17"/>
      <c r="R526" s="102"/>
      <c r="S526" s="101"/>
      <c r="T526" s="105"/>
      <c r="U526" s="105"/>
      <c r="V526" s="105"/>
      <c r="W526" s="105"/>
      <c r="X526" s="105"/>
      <c r="Y526" s="105"/>
      <c r="Z526" s="105"/>
    </row>
    <row r="527" ht="15.75" customHeight="1">
      <c r="A527" s="105"/>
      <c r="B527" s="105"/>
      <c r="C527" s="105"/>
      <c r="D527" s="105"/>
      <c r="E527" s="105"/>
      <c r="F527" s="106"/>
      <c r="G527" s="106"/>
      <c r="H527" s="17"/>
      <c r="I527" s="17"/>
      <c r="J527" s="102"/>
      <c r="K527" s="102"/>
      <c r="L527" s="101"/>
      <c r="M527" s="101"/>
      <c r="N527" s="106"/>
      <c r="O527" s="106"/>
      <c r="P527" s="102"/>
      <c r="Q527" s="17"/>
      <c r="R527" s="102"/>
      <c r="S527" s="101"/>
      <c r="T527" s="105"/>
      <c r="U527" s="105"/>
      <c r="V527" s="105"/>
      <c r="W527" s="105"/>
      <c r="X527" s="105"/>
      <c r="Y527" s="105"/>
      <c r="Z527" s="105"/>
    </row>
    <row r="528" ht="15.75" customHeight="1">
      <c r="A528" s="105"/>
      <c r="B528" s="105"/>
      <c r="C528" s="105"/>
      <c r="D528" s="105"/>
      <c r="E528" s="105"/>
      <c r="F528" s="106"/>
      <c r="G528" s="106"/>
      <c r="H528" s="17"/>
      <c r="I528" s="17"/>
      <c r="J528" s="102"/>
      <c r="K528" s="102"/>
      <c r="L528" s="101"/>
      <c r="M528" s="101"/>
      <c r="N528" s="106"/>
      <c r="O528" s="106"/>
      <c r="P528" s="102"/>
      <c r="Q528" s="17"/>
      <c r="R528" s="102"/>
      <c r="S528" s="101"/>
      <c r="T528" s="105"/>
      <c r="U528" s="105"/>
      <c r="V528" s="105"/>
      <c r="W528" s="105"/>
      <c r="X528" s="105"/>
      <c r="Y528" s="105"/>
      <c r="Z528" s="105"/>
    </row>
    <row r="529" ht="15.75" customHeight="1">
      <c r="A529" s="105"/>
      <c r="B529" s="105"/>
      <c r="C529" s="105"/>
      <c r="D529" s="105"/>
      <c r="E529" s="105"/>
      <c r="F529" s="106"/>
      <c r="G529" s="106"/>
      <c r="H529" s="17"/>
      <c r="I529" s="17"/>
      <c r="J529" s="102"/>
      <c r="K529" s="102"/>
      <c r="L529" s="101"/>
      <c r="M529" s="101"/>
      <c r="N529" s="106"/>
      <c r="O529" s="106"/>
      <c r="P529" s="102"/>
      <c r="Q529" s="17"/>
      <c r="R529" s="102"/>
      <c r="S529" s="101"/>
      <c r="T529" s="105"/>
      <c r="U529" s="105"/>
      <c r="V529" s="105"/>
      <c r="W529" s="105"/>
      <c r="X529" s="105"/>
      <c r="Y529" s="105"/>
      <c r="Z529" s="105"/>
    </row>
    <row r="530" ht="15.75" customHeight="1">
      <c r="A530" s="105"/>
      <c r="B530" s="105"/>
      <c r="C530" s="105"/>
      <c r="D530" s="105"/>
      <c r="E530" s="105"/>
      <c r="F530" s="106"/>
      <c r="G530" s="106"/>
      <c r="H530" s="17"/>
      <c r="I530" s="17"/>
      <c r="J530" s="102"/>
      <c r="K530" s="102"/>
      <c r="L530" s="101"/>
      <c r="M530" s="101"/>
      <c r="N530" s="106"/>
      <c r="O530" s="106"/>
      <c r="P530" s="102"/>
      <c r="Q530" s="17"/>
      <c r="R530" s="102"/>
      <c r="S530" s="101"/>
      <c r="T530" s="105"/>
      <c r="U530" s="105"/>
      <c r="V530" s="105"/>
      <c r="W530" s="105"/>
      <c r="X530" s="105"/>
      <c r="Y530" s="105"/>
      <c r="Z530" s="105"/>
    </row>
    <row r="531" ht="15.75" customHeight="1">
      <c r="A531" s="105"/>
      <c r="B531" s="105"/>
      <c r="C531" s="105"/>
      <c r="D531" s="105"/>
      <c r="E531" s="105"/>
      <c r="F531" s="106"/>
      <c r="G531" s="106"/>
      <c r="H531" s="17"/>
      <c r="I531" s="17"/>
      <c r="J531" s="102"/>
      <c r="K531" s="102"/>
      <c r="L531" s="101"/>
      <c r="M531" s="101"/>
      <c r="N531" s="106"/>
      <c r="O531" s="106"/>
      <c r="P531" s="102"/>
      <c r="Q531" s="17"/>
      <c r="R531" s="102"/>
      <c r="S531" s="101"/>
      <c r="T531" s="105"/>
      <c r="U531" s="105"/>
      <c r="V531" s="105"/>
      <c r="W531" s="105"/>
      <c r="X531" s="105"/>
      <c r="Y531" s="105"/>
      <c r="Z531" s="105"/>
    </row>
    <row r="532" ht="15.75" customHeight="1">
      <c r="A532" s="105"/>
      <c r="B532" s="105"/>
      <c r="C532" s="105"/>
      <c r="D532" s="105"/>
      <c r="E532" s="105"/>
      <c r="F532" s="106"/>
      <c r="G532" s="106"/>
      <c r="H532" s="17"/>
      <c r="I532" s="17"/>
      <c r="J532" s="102"/>
      <c r="K532" s="102"/>
      <c r="L532" s="101"/>
      <c r="M532" s="101"/>
      <c r="N532" s="106"/>
      <c r="O532" s="106"/>
      <c r="P532" s="102"/>
      <c r="Q532" s="17"/>
      <c r="R532" s="102"/>
      <c r="S532" s="101"/>
      <c r="T532" s="105"/>
      <c r="U532" s="105"/>
      <c r="V532" s="105"/>
      <c r="W532" s="105"/>
      <c r="X532" s="105"/>
      <c r="Y532" s="105"/>
      <c r="Z532" s="105"/>
    </row>
    <row r="533" ht="15.75" customHeight="1">
      <c r="A533" s="105"/>
      <c r="B533" s="105"/>
      <c r="C533" s="105"/>
      <c r="D533" s="105"/>
      <c r="E533" s="105"/>
      <c r="F533" s="106"/>
      <c r="G533" s="106"/>
      <c r="H533" s="17"/>
      <c r="I533" s="17"/>
      <c r="J533" s="102"/>
      <c r="K533" s="102"/>
      <c r="L533" s="101"/>
      <c r="M533" s="101"/>
      <c r="N533" s="106"/>
      <c r="O533" s="106"/>
      <c r="P533" s="102"/>
      <c r="Q533" s="17"/>
      <c r="R533" s="102"/>
      <c r="S533" s="101"/>
      <c r="T533" s="105"/>
      <c r="U533" s="105"/>
      <c r="V533" s="105"/>
      <c r="W533" s="105"/>
      <c r="X533" s="105"/>
      <c r="Y533" s="105"/>
      <c r="Z533" s="105"/>
    </row>
    <row r="534" ht="15.75" customHeight="1">
      <c r="A534" s="105"/>
      <c r="B534" s="105"/>
      <c r="C534" s="105"/>
      <c r="D534" s="105"/>
      <c r="E534" s="105"/>
      <c r="F534" s="106"/>
      <c r="G534" s="106"/>
      <c r="H534" s="17"/>
      <c r="I534" s="17"/>
      <c r="J534" s="102"/>
      <c r="K534" s="102"/>
      <c r="L534" s="101"/>
      <c r="M534" s="101"/>
      <c r="N534" s="106"/>
      <c r="O534" s="106"/>
      <c r="P534" s="102"/>
      <c r="Q534" s="17"/>
      <c r="R534" s="102"/>
      <c r="S534" s="101"/>
      <c r="T534" s="105"/>
      <c r="U534" s="105"/>
      <c r="V534" s="105"/>
      <c r="W534" s="105"/>
      <c r="X534" s="105"/>
      <c r="Y534" s="105"/>
      <c r="Z534" s="105"/>
    </row>
    <row r="535" ht="15.75" customHeight="1">
      <c r="A535" s="105"/>
      <c r="B535" s="105"/>
      <c r="C535" s="105"/>
      <c r="D535" s="105"/>
      <c r="E535" s="105"/>
      <c r="F535" s="106"/>
      <c r="G535" s="106"/>
      <c r="H535" s="17"/>
      <c r="I535" s="17"/>
      <c r="J535" s="102"/>
      <c r="K535" s="102"/>
      <c r="L535" s="101"/>
      <c r="M535" s="101"/>
      <c r="N535" s="106"/>
      <c r="O535" s="106"/>
      <c r="P535" s="102"/>
      <c r="Q535" s="17"/>
      <c r="R535" s="102"/>
      <c r="S535" s="101"/>
      <c r="T535" s="105"/>
      <c r="U535" s="105"/>
      <c r="V535" s="105"/>
      <c r="W535" s="105"/>
      <c r="X535" s="105"/>
      <c r="Y535" s="105"/>
      <c r="Z535" s="105"/>
    </row>
    <row r="536" ht="15.75" customHeight="1">
      <c r="A536" s="105"/>
      <c r="B536" s="105"/>
      <c r="C536" s="105"/>
      <c r="D536" s="105"/>
      <c r="E536" s="105"/>
      <c r="F536" s="106"/>
      <c r="G536" s="106"/>
      <c r="H536" s="17"/>
      <c r="I536" s="17"/>
      <c r="J536" s="102"/>
      <c r="K536" s="102"/>
      <c r="L536" s="101"/>
      <c r="M536" s="101"/>
      <c r="N536" s="106"/>
      <c r="O536" s="106"/>
      <c r="P536" s="102"/>
      <c r="Q536" s="17"/>
      <c r="R536" s="102"/>
      <c r="S536" s="101"/>
      <c r="T536" s="105"/>
      <c r="U536" s="105"/>
      <c r="V536" s="105"/>
      <c r="W536" s="105"/>
      <c r="X536" s="105"/>
      <c r="Y536" s="105"/>
      <c r="Z536" s="105"/>
    </row>
    <row r="537" ht="15.75" customHeight="1">
      <c r="A537" s="105"/>
      <c r="B537" s="105"/>
      <c r="C537" s="105"/>
      <c r="D537" s="105"/>
      <c r="E537" s="105"/>
      <c r="F537" s="106"/>
      <c r="G537" s="106"/>
      <c r="H537" s="17"/>
      <c r="I537" s="17"/>
      <c r="J537" s="102"/>
      <c r="K537" s="102"/>
      <c r="L537" s="101"/>
      <c r="M537" s="101"/>
      <c r="N537" s="106"/>
      <c r="O537" s="106"/>
      <c r="P537" s="102"/>
      <c r="Q537" s="17"/>
      <c r="R537" s="102"/>
      <c r="S537" s="101"/>
      <c r="T537" s="105"/>
      <c r="U537" s="105"/>
      <c r="V537" s="105"/>
      <c r="W537" s="105"/>
      <c r="X537" s="105"/>
      <c r="Y537" s="105"/>
      <c r="Z537" s="105"/>
    </row>
    <row r="538" ht="15.75" customHeight="1">
      <c r="A538" s="105"/>
      <c r="B538" s="105"/>
      <c r="C538" s="105"/>
      <c r="D538" s="105"/>
      <c r="E538" s="105"/>
      <c r="F538" s="106"/>
      <c r="G538" s="106"/>
      <c r="H538" s="17"/>
      <c r="I538" s="17"/>
      <c r="J538" s="102"/>
      <c r="K538" s="102"/>
      <c r="L538" s="101"/>
      <c r="M538" s="101"/>
      <c r="N538" s="106"/>
      <c r="O538" s="106"/>
      <c r="P538" s="102"/>
      <c r="Q538" s="17"/>
      <c r="R538" s="102"/>
      <c r="S538" s="101"/>
      <c r="T538" s="105"/>
      <c r="U538" s="105"/>
      <c r="V538" s="105"/>
      <c r="W538" s="105"/>
      <c r="X538" s="105"/>
      <c r="Y538" s="105"/>
      <c r="Z538" s="105"/>
    </row>
    <row r="539" ht="15.75" customHeight="1">
      <c r="A539" s="105"/>
      <c r="B539" s="105"/>
      <c r="C539" s="105"/>
      <c r="D539" s="105"/>
      <c r="E539" s="105"/>
      <c r="F539" s="106"/>
      <c r="G539" s="106"/>
      <c r="H539" s="17"/>
      <c r="I539" s="17"/>
      <c r="J539" s="102"/>
      <c r="K539" s="102"/>
      <c r="L539" s="101"/>
      <c r="M539" s="101"/>
      <c r="N539" s="106"/>
      <c r="O539" s="106"/>
      <c r="P539" s="102"/>
      <c r="Q539" s="17"/>
      <c r="R539" s="102"/>
      <c r="S539" s="101"/>
      <c r="T539" s="105"/>
      <c r="U539" s="105"/>
      <c r="V539" s="105"/>
      <c r="W539" s="105"/>
      <c r="X539" s="105"/>
      <c r="Y539" s="105"/>
      <c r="Z539" s="105"/>
    </row>
    <row r="540" ht="15.75" customHeight="1">
      <c r="A540" s="105"/>
      <c r="B540" s="105"/>
      <c r="C540" s="105"/>
      <c r="D540" s="105"/>
      <c r="E540" s="105"/>
      <c r="F540" s="106"/>
      <c r="G540" s="106"/>
      <c r="H540" s="17"/>
      <c r="I540" s="17"/>
      <c r="J540" s="102"/>
      <c r="K540" s="102"/>
      <c r="L540" s="101"/>
      <c r="M540" s="101"/>
      <c r="N540" s="106"/>
      <c r="O540" s="106"/>
      <c r="P540" s="102"/>
      <c r="Q540" s="17"/>
      <c r="R540" s="102"/>
      <c r="S540" s="101"/>
      <c r="T540" s="105"/>
      <c r="U540" s="105"/>
      <c r="V540" s="105"/>
      <c r="W540" s="105"/>
      <c r="X540" s="105"/>
      <c r="Y540" s="105"/>
      <c r="Z540" s="105"/>
    </row>
    <row r="541" ht="15.75" customHeight="1">
      <c r="A541" s="105"/>
      <c r="B541" s="105"/>
      <c r="C541" s="105"/>
      <c r="D541" s="105"/>
      <c r="E541" s="105"/>
      <c r="F541" s="106"/>
      <c r="G541" s="106"/>
      <c r="H541" s="17"/>
      <c r="I541" s="17"/>
      <c r="J541" s="102"/>
      <c r="K541" s="102"/>
      <c r="L541" s="101"/>
      <c r="M541" s="101"/>
      <c r="N541" s="106"/>
      <c r="O541" s="106"/>
      <c r="P541" s="102"/>
      <c r="Q541" s="17"/>
      <c r="R541" s="102"/>
      <c r="S541" s="101"/>
      <c r="T541" s="105"/>
      <c r="U541" s="105"/>
      <c r="V541" s="105"/>
      <c r="W541" s="105"/>
      <c r="X541" s="105"/>
      <c r="Y541" s="105"/>
      <c r="Z541" s="105"/>
    </row>
    <row r="542" ht="15.75" customHeight="1">
      <c r="A542" s="105"/>
      <c r="B542" s="105"/>
      <c r="C542" s="105"/>
      <c r="D542" s="105"/>
      <c r="E542" s="105"/>
      <c r="F542" s="106"/>
      <c r="G542" s="106"/>
      <c r="H542" s="17"/>
      <c r="I542" s="17"/>
      <c r="J542" s="102"/>
      <c r="K542" s="102"/>
      <c r="L542" s="101"/>
      <c r="M542" s="101"/>
      <c r="N542" s="106"/>
      <c r="O542" s="106"/>
      <c r="P542" s="102"/>
      <c r="Q542" s="17"/>
      <c r="R542" s="102"/>
      <c r="S542" s="101"/>
      <c r="T542" s="105"/>
      <c r="U542" s="105"/>
      <c r="V542" s="105"/>
      <c r="W542" s="105"/>
      <c r="X542" s="105"/>
      <c r="Y542" s="105"/>
      <c r="Z542" s="105"/>
    </row>
    <row r="543" ht="15.75" customHeight="1">
      <c r="A543" s="105"/>
      <c r="B543" s="105"/>
      <c r="C543" s="105"/>
      <c r="D543" s="105"/>
      <c r="E543" s="105"/>
      <c r="F543" s="106"/>
      <c r="G543" s="106"/>
      <c r="H543" s="17"/>
      <c r="I543" s="17"/>
      <c r="J543" s="102"/>
      <c r="K543" s="102"/>
      <c r="L543" s="101"/>
      <c r="M543" s="101"/>
      <c r="N543" s="106"/>
      <c r="O543" s="106"/>
      <c r="P543" s="102"/>
      <c r="Q543" s="17"/>
      <c r="R543" s="102"/>
      <c r="S543" s="101"/>
      <c r="T543" s="105"/>
      <c r="U543" s="105"/>
      <c r="V543" s="105"/>
      <c r="W543" s="105"/>
      <c r="X543" s="105"/>
      <c r="Y543" s="105"/>
      <c r="Z543" s="105"/>
    </row>
    <row r="544" ht="15.75" customHeight="1">
      <c r="A544" s="105"/>
      <c r="B544" s="105"/>
      <c r="C544" s="105"/>
      <c r="D544" s="105"/>
      <c r="E544" s="105"/>
      <c r="F544" s="106"/>
      <c r="G544" s="106"/>
      <c r="H544" s="17"/>
      <c r="I544" s="17"/>
      <c r="J544" s="102"/>
      <c r="K544" s="102"/>
      <c r="L544" s="101"/>
      <c r="M544" s="101"/>
      <c r="N544" s="106"/>
      <c r="O544" s="106"/>
      <c r="P544" s="102"/>
      <c r="Q544" s="17"/>
      <c r="R544" s="102"/>
      <c r="S544" s="101"/>
      <c r="T544" s="105"/>
      <c r="U544" s="105"/>
      <c r="V544" s="105"/>
      <c r="W544" s="105"/>
      <c r="X544" s="105"/>
      <c r="Y544" s="105"/>
      <c r="Z544" s="105"/>
    </row>
    <row r="545" ht="15.75" customHeight="1">
      <c r="A545" s="105"/>
      <c r="B545" s="105"/>
      <c r="C545" s="105"/>
      <c r="D545" s="105"/>
      <c r="E545" s="105"/>
      <c r="F545" s="106"/>
      <c r="G545" s="106"/>
      <c r="H545" s="17"/>
      <c r="I545" s="17"/>
      <c r="J545" s="102"/>
      <c r="K545" s="102"/>
      <c r="L545" s="101"/>
      <c r="M545" s="101"/>
      <c r="N545" s="106"/>
      <c r="O545" s="106"/>
      <c r="P545" s="102"/>
      <c r="Q545" s="17"/>
      <c r="R545" s="102"/>
      <c r="S545" s="101"/>
      <c r="T545" s="105"/>
      <c r="U545" s="105"/>
      <c r="V545" s="105"/>
      <c r="W545" s="105"/>
      <c r="X545" s="105"/>
      <c r="Y545" s="105"/>
      <c r="Z545" s="105"/>
    </row>
    <row r="546" ht="15.75" customHeight="1">
      <c r="A546" s="105"/>
      <c r="B546" s="105"/>
      <c r="C546" s="105"/>
      <c r="D546" s="105"/>
      <c r="E546" s="105"/>
      <c r="F546" s="106"/>
      <c r="G546" s="106"/>
      <c r="H546" s="17"/>
      <c r="I546" s="17"/>
      <c r="J546" s="102"/>
      <c r="K546" s="102"/>
      <c r="L546" s="101"/>
      <c r="M546" s="101"/>
      <c r="N546" s="106"/>
      <c r="O546" s="106"/>
      <c r="P546" s="102"/>
      <c r="Q546" s="17"/>
      <c r="R546" s="102"/>
      <c r="S546" s="101"/>
      <c r="T546" s="105"/>
      <c r="U546" s="105"/>
      <c r="V546" s="105"/>
      <c r="W546" s="105"/>
      <c r="X546" s="105"/>
      <c r="Y546" s="105"/>
      <c r="Z546" s="105"/>
    </row>
    <row r="547" ht="15.75" customHeight="1">
      <c r="A547" s="105"/>
      <c r="B547" s="105"/>
      <c r="C547" s="105"/>
      <c r="D547" s="105"/>
      <c r="E547" s="105"/>
      <c r="F547" s="106"/>
      <c r="G547" s="106"/>
      <c r="H547" s="17"/>
      <c r="I547" s="17"/>
      <c r="J547" s="102"/>
      <c r="K547" s="102"/>
      <c r="L547" s="101"/>
      <c r="M547" s="101"/>
      <c r="N547" s="106"/>
      <c r="O547" s="106"/>
      <c r="P547" s="102"/>
      <c r="Q547" s="17"/>
      <c r="R547" s="102"/>
      <c r="S547" s="101"/>
      <c r="T547" s="105"/>
      <c r="U547" s="105"/>
      <c r="V547" s="105"/>
      <c r="W547" s="105"/>
      <c r="X547" s="105"/>
      <c r="Y547" s="105"/>
      <c r="Z547" s="105"/>
    </row>
    <row r="548" ht="15.75" customHeight="1">
      <c r="A548" s="105"/>
      <c r="B548" s="105"/>
      <c r="C548" s="105"/>
      <c r="D548" s="105"/>
      <c r="E548" s="105"/>
      <c r="F548" s="106"/>
      <c r="G548" s="106"/>
      <c r="H548" s="17"/>
      <c r="I548" s="17"/>
      <c r="J548" s="102"/>
      <c r="K548" s="102"/>
      <c r="L548" s="101"/>
      <c r="M548" s="101"/>
      <c r="N548" s="106"/>
      <c r="O548" s="106"/>
      <c r="P548" s="102"/>
      <c r="Q548" s="17"/>
      <c r="R548" s="102"/>
      <c r="S548" s="101"/>
      <c r="T548" s="105"/>
      <c r="U548" s="105"/>
      <c r="V548" s="105"/>
      <c r="W548" s="105"/>
      <c r="X548" s="105"/>
      <c r="Y548" s="105"/>
      <c r="Z548" s="105"/>
    </row>
    <row r="549" ht="15.75" customHeight="1">
      <c r="A549" s="105"/>
      <c r="B549" s="105"/>
      <c r="C549" s="105"/>
      <c r="D549" s="105"/>
      <c r="E549" s="105"/>
      <c r="F549" s="106"/>
      <c r="G549" s="106"/>
      <c r="H549" s="17"/>
      <c r="I549" s="17"/>
      <c r="J549" s="102"/>
      <c r="K549" s="102"/>
      <c r="L549" s="101"/>
      <c r="M549" s="101"/>
      <c r="N549" s="106"/>
      <c r="O549" s="106"/>
      <c r="P549" s="102"/>
      <c r="Q549" s="17"/>
      <c r="R549" s="102"/>
      <c r="S549" s="101"/>
      <c r="T549" s="105"/>
      <c r="U549" s="105"/>
      <c r="V549" s="105"/>
      <c r="W549" s="105"/>
      <c r="X549" s="105"/>
      <c r="Y549" s="105"/>
      <c r="Z549" s="105"/>
    </row>
    <row r="550" ht="15.75" customHeight="1">
      <c r="A550" s="105"/>
      <c r="B550" s="105"/>
      <c r="C550" s="105"/>
      <c r="D550" s="105"/>
      <c r="E550" s="105"/>
      <c r="F550" s="106"/>
      <c r="G550" s="106"/>
      <c r="H550" s="17"/>
      <c r="I550" s="17"/>
      <c r="J550" s="102"/>
      <c r="K550" s="102"/>
      <c r="L550" s="101"/>
      <c r="M550" s="101"/>
      <c r="N550" s="106"/>
      <c r="O550" s="106"/>
      <c r="P550" s="102"/>
      <c r="Q550" s="17"/>
      <c r="R550" s="102"/>
      <c r="S550" s="101"/>
      <c r="T550" s="105"/>
      <c r="U550" s="105"/>
      <c r="V550" s="105"/>
      <c r="W550" s="105"/>
      <c r="X550" s="105"/>
      <c r="Y550" s="105"/>
      <c r="Z550" s="105"/>
    </row>
    <row r="551" ht="15.75" customHeight="1">
      <c r="A551" s="105"/>
      <c r="B551" s="105"/>
      <c r="C551" s="105"/>
      <c r="D551" s="105"/>
      <c r="E551" s="105"/>
      <c r="F551" s="106"/>
      <c r="G551" s="106"/>
      <c r="H551" s="17"/>
      <c r="I551" s="17"/>
      <c r="J551" s="102"/>
      <c r="K551" s="102"/>
      <c r="L551" s="101"/>
      <c r="M551" s="101"/>
      <c r="N551" s="106"/>
      <c r="O551" s="106"/>
      <c r="P551" s="102"/>
      <c r="Q551" s="17"/>
      <c r="R551" s="102"/>
      <c r="S551" s="101"/>
      <c r="T551" s="105"/>
      <c r="U551" s="105"/>
      <c r="V551" s="105"/>
      <c r="W551" s="105"/>
      <c r="X551" s="105"/>
      <c r="Y551" s="105"/>
      <c r="Z551" s="105"/>
    </row>
    <row r="552" ht="15.75" customHeight="1">
      <c r="A552" s="105"/>
      <c r="B552" s="105"/>
      <c r="C552" s="105"/>
      <c r="D552" s="105"/>
      <c r="E552" s="105"/>
      <c r="F552" s="106"/>
      <c r="G552" s="106"/>
      <c r="H552" s="17"/>
      <c r="I552" s="17"/>
      <c r="J552" s="102"/>
      <c r="K552" s="102"/>
      <c r="L552" s="101"/>
      <c r="M552" s="101"/>
      <c r="N552" s="106"/>
      <c r="O552" s="106"/>
      <c r="P552" s="102"/>
      <c r="Q552" s="17"/>
      <c r="R552" s="102"/>
      <c r="S552" s="101"/>
      <c r="T552" s="105"/>
      <c r="U552" s="105"/>
      <c r="V552" s="105"/>
      <c r="W552" s="105"/>
      <c r="X552" s="105"/>
      <c r="Y552" s="105"/>
      <c r="Z552" s="105"/>
    </row>
    <row r="553" ht="15.75" customHeight="1">
      <c r="A553" s="105"/>
      <c r="B553" s="105"/>
      <c r="C553" s="105"/>
      <c r="D553" s="105"/>
      <c r="E553" s="105"/>
      <c r="F553" s="106"/>
      <c r="G553" s="106"/>
      <c r="H553" s="17"/>
      <c r="I553" s="17"/>
      <c r="J553" s="102"/>
      <c r="K553" s="102"/>
      <c r="L553" s="101"/>
      <c r="M553" s="101"/>
      <c r="N553" s="106"/>
      <c r="O553" s="106"/>
      <c r="P553" s="102"/>
      <c r="Q553" s="17"/>
      <c r="R553" s="102"/>
      <c r="S553" s="101"/>
      <c r="T553" s="105"/>
      <c r="U553" s="105"/>
      <c r="V553" s="105"/>
      <c r="W553" s="105"/>
      <c r="X553" s="105"/>
      <c r="Y553" s="105"/>
      <c r="Z553" s="105"/>
    </row>
    <row r="554" ht="15.75" customHeight="1">
      <c r="A554" s="105"/>
      <c r="B554" s="105"/>
      <c r="C554" s="105"/>
      <c r="D554" s="105"/>
      <c r="E554" s="105"/>
      <c r="F554" s="106"/>
      <c r="G554" s="106"/>
      <c r="H554" s="17"/>
      <c r="I554" s="17"/>
      <c r="J554" s="102"/>
      <c r="K554" s="102"/>
      <c r="L554" s="101"/>
      <c r="M554" s="101"/>
      <c r="N554" s="106"/>
      <c r="O554" s="106"/>
      <c r="P554" s="102"/>
      <c r="Q554" s="17"/>
      <c r="R554" s="102"/>
      <c r="S554" s="101"/>
      <c r="T554" s="105"/>
      <c r="U554" s="105"/>
      <c r="V554" s="105"/>
      <c r="W554" s="105"/>
      <c r="X554" s="105"/>
      <c r="Y554" s="105"/>
      <c r="Z554" s="105"/>
    </row>
    <row r="555" ht="15.75" customHeight="1">
      <c r="A555" s="105"/>
      <c r="B555" s="105"/>
      <c r="C555" s="105"/>
      <c r="D555" s="105"/>
      <c r="E555" s="105"/>
      <c r="F555" s="106"/>
      <c r="G555" s="106"/>
      <c r="H555" s="17"/>
      <c r="I555" s="17"/>
      <c r="J555" s="102"/>
      <c r="K555" s="102"/>
      <c r="L555" s="101"/>
      <c r="M555" s="101"/>
      <c r="N555" s="106"/>
      <c r="O555" s="106"/>
      <c r="P555" s="102"/>
      <c r="Q555" s="17"/>
      <c r="R555" s="102"/>
      <c r="S555" s="101"/>
      <c r="T555" s="105"/>
      <c r="U555" s="105"/>
      <c r="V555" s="105"/>
      <c r="W555" s="105"/>
      <c r="X555" s="105"/>
      <c r="Y555" s="105"/>
      <c r="Z555" s="105"/>
    </row>
    <row r="556" ht="15.75" customHeight="1">
      <c r="A556" s="105"/>
      <c r="B556" s="105"/>
      <c r="C556" s="105"/>
      <c r="D556" s="105"/>
      <c r="E556" s="105"/>
      <c r="F556" s="106"/>
      <c r="G556" s="106"/>
      <c r="H556" s="17"/>
      <c r="I556" s="17"/>
      <c r="J556" s="102"/>
      <c r="K556" s="102"/>
      <c r="L556" s="101"/>
      <c r="M556" s="101"/>
      <c r="N556" s="106"/>
      <c r="O556" s="106"/>
      <c r="P556" s="102"/>
      <c r="Q556" s="17"/>
      <c r="R556" s="102"/>
      <c r="S556" s="101"/>
      <c r="T556" s="105"/>
      <c r="U556" s="105"/>
      <c r="V556" s="105"/>
      <c r="W556" s="105"/>
      <c r="X556" s="105"/>
      <c r="Y556" s="105"/>
      <c r="Z556" s="105"/>
    </row>
    <row r="557" ht="15.75" customHeight="1">
      <c r="A557" s="105"/>
      <c r="B557" s="105"/>
      <c r="C557" s="105"/>
      <c r="D557" s="105"/>
      <c r="E557" s="105"/>
      <c r="F557" s="106"/>
      <c r="G557" s="106"/>
      <c r="H557" s="17"/>
      <c r="I557" s="17"/>
      <c r="J557" s="102"/>
      <c r="K557" s="102"/>
      <c r="L557" s="101"/>
      <c r="M557" s="101"/>
      <c r="N557" s="106"/>
      <c r="O557" s="106"/>
      <c r="P557" s="102"/>
      <c r="Q557" s="17"/>
      <c r="R557" s="102"/>
      <c r="S557" s="101"/>
      <c r="T557" s="105"/>
      <c r="U557" s="105"/>
      <c r="V557" s="105"/>
      <c r="W557" s="105"/>
      <c r="X557" s="105"/>
      <c r="Y557" s="105"/>
      <c r="Z557" s="105"/>
    </row>
    <row r="558" ht="15.75" customHeight="1">
      <c r="A558" s="105"/>
      <c r="B558" s="105"/>
      <c r="C558" s="105"/>
      <c r="D558" s="105"/>
      <c r="E558" s="105"/>
      <c r="F558" s="106"/>
      <c r="G558" s="106"/>
      <c r="H558" s="17"/>
      <c r="I558" s="17"/>
      <c r="J558" s="102"/>
      <c r="K558" s="102"/>
      <c r="L558" s="101"/>
      <c r="M558" s="101"/>
      <c r="N558" s="106"/>
      <c r="O558" s="106"/>
      <c r="P558" s="102"/>
      <c r="Q558" s="17"/>
      <c r="R558" s="102"/>
      <c r="S558" s="101"/>
      <c r="T558" s="105"/>
      <c r="U558" s="105"/>
      <c r="V558" s="105"/>
      <c r="W558" s="105"/>
      <c r="X558" s="105"/>
      <c r="Y558" s="105"/>
      <c r="Z558" s="105"/>
    </row>
    <row r="559" ht="15.75" customHeight="1">
      <c r="A559" s="105"/>
      <c r="B559" s="105"/>
      <c r="C559" s="105"/>
      <c r="D559" s="105"/>
      <c r="E559" s="105"/>
      <c r="F559" s="106"/>
      <c r="G559" s="106"/>
      <c r="H559" s="17"/>
      <c r="I559" s="17"/>
      <c r="J559" s="102"/>
      <c r="K559" s="102"/>
      <c r="L559" s="101"/>
      <c r="M559" s="101"/>
      <c r="N559" s="106"/>
      <c r="O559" s="106"/>
      <c r="P559" s="102"/>
      <c r="Q559" s="17"/>
      <c r="R559" s="102"/>
      <c r="S559" s="101"/>
      <c r="T559" s="105"/>
      <c r="U559" s="105"/>
      <c r="V559" s="105"/>
      <c r="W559" s="105"/>
      <c r="X559" s="105"/>
      <c r="Y559" s="105"/>
      <c r="Z559" s="105"/>
    </row>
    <row r="560" ht="15.75" customHeight="1">
      <c r="A560" s="105"/>
      <c r="B560" s="105"/>
      <c r="C560" s="105"/>
      <c r="D560" s="105"/>
      <c r="E560" s="105"/>
      <c r="F560" s="106"/>
      <c r="G560" s="106"/>
      <c r="H560" s="17"/>
      <c r="I560" s="17"/>
      <c r="J560" s="102"/>
      <c r="K560" s="102"/>
      <c r="L560" s="101"/>
      <c r="M560" s="101"/>
      <c r="N560" s="106"/>
      <c r="O560" s="106"/>
      <c r="P560" s="102"/>
      <c r="Q560" s="17"/>
      <c r="R560" s="102"/>
      <c r="S560" s="101"/>
      <c r="T560" s="105"/>
      <c r="U560" s="105"/>
      <c r="V560" s="105"/>
      <c r="W560" s="105"/>
      <c r="X560" s="105"/>
      <c r="Y560" s="105"/>
      <c r="Z560" s="105"/>
    </row>
    <row r="561" ht="15.75" customHeight="1">
      <c r="A561" s="105"/>
      <c r="B561" s="105"/>
      <c r="C561" s="105"/>
      <c r="D561" s="105"/>
      <c r="E561" s="105"/>
      <c r="F561" s="106"/>
      <c r="G561" s="106"/>
      <c r="H561" s="17"/>
      <c r="I561" s="17"/>
      <c r="J561" s="102"/>
      <c r="K561" s="102"/>
      <c r="L561" s="101"/>
      <c r="M561" s="101"/>
      <c r="N561" s="106"/>
      <c r="O561" s="106"/>
      <c r="P561" s="102"/>
      <c r="Q561" s="17"/>
      <c r="R561" s="102"/>
      <c r="S561" s="101"/>
      <c r="T561" s="105"/>
      <c r="U561" s="105"/>
      <c r="V561" s="105"/>
      <c r="W561" s="105"/>
      <c r="X561" s="105"/>
      <c r="Y561" s="105"/>
      <c r="Z561" s="105"/>
    </row>
    <row r="562" ht="15.75" customHeight="1">
      <c r="A562" s="105"/>
      <c r="B562" s="105"/>
      <c r="C562" s="105"/>
      <c r="D562" s="105"/>
      <c r="E562" s="105"/>
      <c r="F562" s="106"/>
      <c r="G562" s="106"/>
      <c r="H562" s="17"/>
      <c r="I562" s="17"/>
      <c r="J562" s="102"/>
      <c r="K562" s="102"/>
      <c r="L562" s="101"/>
      <c r="M562" s="101"/>
      <c r="N562" s="106"/>
      <c r="O562" s="106"/>
      <c r="P562" s="102"/>
      <c r="Q562" s="17"/>
      <c r="R562" s="102"/>
      <c r="S562" s="101"/>
      <c r="T562" s="105"/>
      <c r="U562" s="105"/>
      <c r="V562" s="105"/>
      <c r="W562" s="105"/>
      <c r="X562" s="105"/>
      <c r="Y562" s="105"/>
      <c r="Z562" s="105"/>
    </row>
    <row r="563" ht="15.75" customHeight="1">
      <c r="A563" s="105"/>
      <c r="B563" s="105"/>
      <c r="C563" s="105"/>
      <c r="D563" s="105"/>
      <c r="E563" s="105"/>
      <c r="F563" s="106"/>
      <c r="G563" s="106"/>
      <c r="H563" s="17"/>
      <c r="I563" s="17"/>
      <c r="J563" s="102"/>
      <c r="K563" s="102"/>
      <c r="L563" s="101"/>
      <c r="M563" s="101"/>
      <c r="N563" s="106"/>
      <c r="O563" s="106"/>
      <c r="P563" s="102"/>
      <c r="Q563" s="17"/>
      <c r="R563" s="102"/>
      <c r="S563" s="101"/>
      <c r="T563" s="105"/>
      <c r="U563" s="105"/>
      <c r="V563" s="105"/>
      <c r="W563" s="105"/>
      <c r="X563" s="105"/>
      <c r="Y563" s="105"/>
      <c r="Z563" s="105"/>
    </row>
    <row r="564" ht="15.75" customHeight="1">
      <c r="A564" s="105"/>
      <c r="B564" s="105"/>
      <c r="C564" s="105"/>
      <c r="D564" s="105"/>
      <c r="E564" s="105"/>
      <c r="F564" s="106"/>
      <c r="G564" s="106"/>
      <c r="H564" s="17"/>
      <c r="I564" s="17"/>
      <c r="J564" s="102"/>
      <c r="K564" s="102"/>
      <c r="L564" s="101"/>
      <c r="M564" s="101"/>
      <c r="N564" s="106"/>
      <c r="O564" s="106"/>
      <c r="P564" s="102"/>
      <c r="Q564" s="17"/>
      <c r="R564" s="102"/>
      <c r="S564" s="101"/>
      <c r="T564" s="105"/>
      <c r="U564" s="105"/>
      <c r="V564" s="105"/>
      <c r="W564" s="105"/>
      <c r="X564" s="105"/>
      <c r="Y564" s="105"/>
      <c r="Z564" s="105"/>
    </row>
    <row r="565" ht="15.75" customHeight="1">
      <c r="A565" s="105"/>
      <c r="B565" s="105"/>
      <c r="C565" s="105"/>
      <c r="D565" s="105"/>
      <c r="E565" s="105"/>
      <c r="F565" s="106"/>
      <c r="G565" s="106"/>
      <c r="H565" s="17"/>
      <c r="I565" s="17"/>
      <c r="J565" s="102"/>
      <c r="K565" s="102"/>
      <c r="L565" s="101"/>
      <c r="M565" s="101"/>
      <c r="N565" s="106"/>
      <c r="O565" s="106"/>
      <c r="P565" s="102"/>
      <c r="Q565" s="17"/>
      <c r="R565" s="102"/>
      <c r="S565" s="101"/>
      <c r="T565" s="105"/>
      <c r="U565" s="105"/>
      <c r="V565" s="105"/>
      <c r="W565" s="105"/>
      <c r="X565" s="105"/>
      <c r="Y565" s="105"/>
      <c r="Z565" s="105"/>
    </row>
    <row r="566" ht="15.75" customHeight="1">
      <c r="A566" s="105"/>
      <c r="B566" s="105"/>
      <c r="C566" s="105"/>
      <c r="D566" s="105"/>
      <c r="E566" s="105"/>
      <c r="F566" s="106"/>
      <c r="G566" s="106"/>
      <c r="H566" s="17"/>
      <c r="I566" s="17"/>
      <c r="J566" s="102"/>
      <c r="K566" s="102"/>
      <c r="L566" s="101"/>
      <c r="M566" s="101"/>
      <c r="N566" s="106"/>
      <c r="O566" s="106"/>
      <c r="P566" s="102"/>
      <c r="Q566" s="17"/>
      <c r="R566" s="102"/>
      <c r="S566" s="101"/>
      <c r="T566" s="105"/>
      <c r="U566" s="105"/>
      <c r="V566" s="105"/>
      <c r="W566" s="105"/>
      <c r="X566" s="105"/>
      <c r="Y566" s="105"/>
      <c r="Z566" s="105"/>
    </row>
    <row r="567" ht="15.75" customHeight="1">
      <c r="A567" s="105"/>
      <c r="B567" s="105"/>
      <c r="C567" s="105"/>
      <c r="D567" s="105"/>
      <c r="E567" s="105"/>
      <c r="F567" s="106"/>
      <c r="G567" s="106"/>
      <c r="H567" s="17"/>
      <c r="I567" s="17"/>
      <c r="J567" s="102"/>
      <c r="K567" s="102"/>
      <c r="L567" s="101"/>
      <c r="M567" s="101"/>
      <c r="N567" s="106"/>
      <c r="O567" s="106"/>
      <c r="P567" s="102"/>
      <c r="Q567" s="17"/>
      <c r="R567" s="102"/>
      <c r="S567" s="101"/>
      <c r="T567" s="105"/>
      <c r="U567" s="105"/>
      <c r="V567" s="105"/>
      <c r="W567" s="105"/>
      <c r="X567" s="105"/>
      <c r="Y567" s="105"/>
      <c r="Z567" s="105"/>
    </row>
    <row r="568" ht="15.75" customHeight="1">
      <c r="A568" s="105"/>
      <c r="B568" s="105"/>
      <c r="C568" s="105"/>
      <c r="D568" s="105"/>
      <c r="E568" s="105"/>
      <c r="F568" s="106"/>
      <c r="G568" s="106"/>
      <c r="H568" s="17"/>
      <c r="I568" s="17"/>
      <c r="J568" s="102"/>
      <c r="K568" s="102"/>
      <c r="L568" s="101"/>
      <c r="M568" s="101"/>
      <c r="N568" s="106"/>
      <c r="O568" s="106"/>
      <c r="P568" s="102"/>
      <c r="Q568" s="17"/>
      <c r="R568" s="102"/>
      <c r="S568" s="101"/>
      <c r="T568" s="105"/>
      <c r="U568" s="105"/>
      <c r="V568" s="105"/>
      <c r="W568" s="105"/>
      <c r="X568" s="105"/>
      <c r="Y568" s="105"/>
      <c r="Z568" s="105"/>
    </row>
    <row r="569" ht="15.75" customHeight="1">
      <c r="A569" s="105"/>
      <c r="B569" s="105"/>
      <c r="C569" s="105"/>
      <c r="D569" s="105"/>
      <c r="E569" s="105"/>
      <c r="F569" s="106"/>
      <c r="G569" s="106"/>
      <c r="H569" s="17"/>
      <c r="I569" s="17"/>
      <c r="J569" s="102"/>
      <c r="K569" s="102"/>
      <c r="L569" s="101"/>
      <c r="M569" s="101"/>
      <c r="N569" s="106"/>
      <c r="O569" s="106"/>
      <c r="P569" s="102"/>
      <c r="Q569" s="17"/>
      <c r="R569" s="102"/>
      <c r="S569" s="101"/>
      <c r="T569" s="105"/>
      <c r="U569" s="105"/>
      <c r="V569" s="105"/>
      <c r="W569" s="105"/>
      <c r="X569" s="105"/>
      <c r="Y569" s="105"/>
      <c r="Z569" s="105"/>
    </row>
    <row r="570" ht="15.75" customHeight="1">
      <c r="A570" s="105"/>
      <c r="B570" s="105"/>
      <c r="C570" s="105"/>
      <c r="D570" s="105"/>
      <c r="E570" s="105"/>
      <c r="F570" s="106"/>
      <c r="G570" s="106"/>
      <c r="H570" s="17"/>
      <c r="I570" s="17"/>
      <c r="J570" s="102"/>
      <c r="K570" s="102"/>
      <c r="L570" s="101"/>
      <c r="M570" s="101"/>
      <c r="N570" s="106"/>
      <c r="O570" s="106"/>
      <c r="P570" s="102"/>
      <c r="Q570" s="17"/>
      <c r="R570" s="102"/>
      <c r="S570" s="101"/>
      <c r="T570" s="105"/>
      <c r="U570" s="105"/>
      <c r="V570" s="105"/>
      <c r="W570" s="105"/>
      <c r="X570" s="105"/>
      <c r="Y570" s="105"/>
      <c r="Z570" s="105"/>
    </row>
    <row r="571" ht="15.75" customHeight="1">
      <c r="A571" s="105"/>
      <c r="B571" s="105"/>
      <c r="C571" s="105"/>
      <c r="D571" s="105"/>
      <c r="E571" s="105"/>
      <c r="F571" s="106"/>
      <c r="G571" s="106"/>
      <c r="H571" s="17"/>
      <c r="I571" s="17"/>
      <c r="J571" s="102"/>
      <c r="K571" s="102"/>
      <c r="L571" s="101"/>
      <c r="M571" s="101"/>
      <c r="N571" s="106"/>
      <c r="O571" s="106"/>
      <c r="P571" s="102"/>
      <c r="Q571" s="17"/>
      <c r="R571" s="102"/>
      <c r="S571" s="101"/>
      <c r="T571" s="105"/>
      <c r="U571" s="105"/>
      <c r="V571" s="105"/>
      <c r="W571" s="105"/>
      <c r="X571" s="105"/>
      <c r="Y571" s="105"/>
      <c r="Z571" s="105"/>
    </row>
    <row r="572" ht="15.75" customHeight="1">
      <c r="A572" s="105"/>
      <c r="B572" s="105"/>
      <c r="C572" s="105"/>
      <c r="D572" s="105"/>
      <c r="E572" s="105"/>
      <c r="F572" s="106"/>
      <c r="G572" s="106"/>
      <c r="H572" s="17"/>
      <c r="I572" s="17"/>
      <c r="J572" s="102"/>
      <c r="K572" s="102"/>
      <c r="L572" s="101"/>
      <c r="M572" s="101"/>
      <c r="N572" s="106"/>
      <c r="O572" s="106"/>
      <c r="P572" s="102"/>
      <c r="Q572" s="17"/>
      <c r="R572" s="102"/>
      <c r="S572" s="101"/>
      <c r="T572" s="105"/>
      <c r="U572" s="105"/>
      <c r="V572" s="105"/>
      <c r="W572" s="105"/>
      <c r="X572" s="105"/>
      <c r="Y572" s="105"/>
      <c r="Z572" s="105"/>
    </row>
    <row r="573" ht="15.75" customHeight="1">
      <c r="A573" s="105"/>
      <c r="B573" s="105"/>
      <c r="C573" s="105"/>
      <c r="D573" s="105"/>
      <c r="E573" s="105"/>
      <c r="F573" s="106"/>
      <c r="G573" s="106"/>
      <c r="H573" s="17"/>
      <c r="I573" s="17"/>
      <c r="J573" s="102"/>
      <c r="K573" s="102"/>
      <c r="L573" s="101"/>
      <c r="M573" s="101"/>
      <c r="N573" s="106"/>
      <c r="O573" s="106"/>
      <c r="P573" s="102"/>
      <c r="Q573" s="17"/>
      <c r="R573" s="102"/>
      <c r="S573" s="101"/>
      <c r="T573" s="105"/>
      <c r="U573" s="105"/>
      <c r="V573" s="105"/>
      <c r="W573" s="105"/>
      <c r="X573" s="105"/>
      <c r="Y573" s="105"/>
      <c r="Z573" s="105"/>
    </row>
    <row r="574" ht="15.75" customHeight="1">
      <c r="A574" s="105"/>
      <c r="B574" s="105"/>
      <c r="C574" s="105"/>
      <c r="D574" s="105"/>
      <c r="E574" s="105"/>
      <c r="F574" s="106"/>
      <c r="G574" s="106"/>
      <c r="H574" s="17"/>
      <c r="I574" s="17"/>
      <c r="J574" s="102"/>
      <c r="K574" s="102"/>
      <c r="L574" s="101"/>
      <c r="M574" s="101"/>
      <c r="N574" s="106"/>
      <c r="O574" s="106"/>
      <c r="P574" s="102"/>
      <c r="Q574" s="17"/>
      <c r="R574" s="102"/>
      <c r="S574" s="101"/>
      <c r="T574" s="105"/>
      <c r="U574" s="105"/>
      <c r="V574" s="105"/>
      <c r="W574" s="105"/>
      <c r="X574" s="105"/>
      <c r="Y574" s="105"/>
      <c r="Z574" s="105"/>
    </row>
    <row r="575" ht="15.75" customHeight="1">
      <c r="A575" s="105"/>
      <c r="B575" s="105"/>
      <c r="C575" s="105"/>
      <c r="D575" s="105"/>
      <c r="E575" s="105"/>
      <c r="F575" s="106"/>
      <c r="G575" s="106"/>
      <c r="H575" s="17"/>
      <c r="I575" s="17"/>
      <c r="J575" s="102"/>
      <c r="K575" s="102"/>
      <c r="L575" s="101"/>
      <c r="M575" s="101"/>
      <c r="N575" s="106"/>
      <c r="O575" s="106"/>
      <c r="P575" s="102"/>
      <c r="Q575" s="17"/>
      <c r="R575" s="102"/>
      <c r="S575" s="101"/>
      <c r="T575" s="105"/>
      <c r="U575" s="105"/>
      <c r="V575" s="105"/>
      <c r="W575" s="105"/>
      <c r="X575" s="105"/>
      <c r="Y575" s="105"/>
      <c r="Z575" s="105"/>
    </row>
    <row r="576" ht="15.75" customHeight="1">
      <c r="A576" s="105"/>
      <c r="B576" s="105"/>
      <c r="C576" s="105"/>
      <c r="D576" s="105"/>
      <c r="E576" s="105"/>
      <c r="F576" s="106"/>
      <c r="G576" s="106"/>
      <c r="H576" s="17"/>
      <c r="I576" s="17"/>
      <c r="J576" s="102"/>
      <c r="K576" s="102"/>
      <c r="L576" s="101"/>
      <c r="M576" s="101"/>
      <c r="N576" s="106"/>
      <c r="O576" s="106"/>
      <c r="P576" s="102"/>
      <c r="Q576" s="17"/>
      <c r="R576" s="102"/>
      <c r="S576" s="101"/>
      <c r="T576" s="105"/>
      <c r="U576" s="105"/>
      <c r="V576" s="105"/>
      <c r="W576" s="105"/>
      <c r="X576" s="105"/>
      <c r="Y576" s="105"/>
      <c r="Z576" s="105"/>
    </row>
    <row r="577" ht="15.75" customHeight="1">
      <c r="A577" s="105"/>
      <c r="B577" s="105"/>
      <c r="C577" s="105"/>
      <c r="D577" s="105"/>
      <c r="E577" s="105"/>
      <c r="F577" s="106"/>
      <c r="G577" s="106"/>
      <c r="H577" s="17"/>
      <c r="I577" s="17"/>
      <c r="J577" s="102"/>
      <c r="K577" s="102"/>
      <c r="L577" s="101"/>
      <c r="M577" s="101"/>
      <c r="N577" s="106"/>
      <c r="O577" s="106"/>
      <c r="P577" s="102"/>
      <c r="Q577" s="17"/>
      <c r="R577" s="102"/>
      <c r="S577" s="101"/>
      <c r="T577" s="105"/>
      <c r="U577" s="105"/>
      <c r="V577" s="105"/>
      <c r="W577" s="105"/>
      <c r="X577" s="105"/>
      <c r="Y577" s="105"/>
      <c r="Z577" s="105"/>
    </row>
    <row r="578" ht="15.75" customHeight="1">
      <c r="A578" s="105"/>
      <c r="B578" s="105"/>
      <c r="C578" s="105"/>
      <c r="D578" s="105"/>
      <c r="E578" s="105"/>
      <c r="F578" s="106"/>
      <c r="G578" s="106"/>
      <c r="H578" s="17"/>
      <c r="I578" s="17"/>
      <c r="J578" s="102"/>
      <c r="K578" s="102"/>
      <c r="L578" s="101"/>
      <c r="M578" s="101"/>
      <c r="N578" s="106"/>
      <c r="O578" s="106"/>
      <c r="P578" s="102"/>
      <c r="Q578" s="17"/>
      <c r="R578" s="102"/>
      <c r="S578" s="101"/>
      <c r="T578" s="105"/>
      <c r="U578" s="105"/>
      <c r="V578" s="105"/>
      <c r="W578" s="105"/>
      <c r="X578" s="105"/>
      <c r="Y578" s="105"/>
      <c r="Z578" s="105"/>
    </row>
    <row r="579" ht="15.75" customHeight="1">
      <c r="A579" s="105"/>
      <c r="B579" s="105"/>
      <c r="C579" s="105"/>
      <c r="D579" s="105"/>
      <c r="E579" s="105"/>
      <c r="F579" s="106"/>
      <c r="G579" s="106"/>
      <c r="H579" s="17"/>
      <c r="I579" s="17"/>
      <c r="J579" s="102"/>
      <c r="K579" s="102"/>
      <c r="L579" s="101"/>
      <c r="M579" s="101"/>
      <c r="N579" s="106"/>
      <c r="O579" s="106"/>
      <c r="P579" s="102"/>
      <c r="Q579" s="17"/>
      <c r="R579" s="102"/>
      <c r="S579" s="101"/>
      <c r="T579" s="105"/>
      <c r="U579" s="105"/>
      <c r="V579" s="105"/>
      <c r="W579" s="105"/>
      <c r="X579" s="105"/>
      <c r="Y579" s="105"/>
      <c r="Z579" s="105"/>
    </row>
    <row r="580" ht="15.75" customHeight="1">
      <c r="A580" s="105"/>
      <c r="B580" s="105"/>
      <c r="C580" s="105"/>
      <c r="D580" s="105"/>
      <c r="E580" s="105"/>
      <c r="F580" s="106"/>
      <c r="G580" s="106"/>
      <c r="H580" s="17"/>
      <c r="I580" s="17"/>
      <c r="J580" s="102"/>
      <c r="K580" s="102"/>
      <c r="L580" s="101"/>
      <c r="M580" s="101"/>
      <c r="N580" s="106"/>
      <c r="O580" s="106"/>
      <c r="P580" s="102"/>
      <c r="Q580" s="17"/>
      <c r="R580" s="102"/>
      <c r="S580" s="101"/>
      <c r="T580" s="105"/>
      <c r="U580" s="105"/>
      <c r="V580" s="105"/>
      <c r="W580" s="105"/>
      <c r="X580" s="105"/>
      <c r="Y580" s="105"/>
      <c r="Z580" s="105"/>
    </row>
    <row r="581" ht="15.75" customHeight="1">
      <c r="A581" s="105"/>
      <c r="B581" s="105"/>
      <c r="C581" s="105"/>
      <c r="D581" s="105"/>
      <c r="E581" s="105"/>
      <c r="F581" s="106"/>
      <c r="G581" s="106"/>
      <c r="H581" s="17"/>
      <c r="I581" s="17"/>
      <c r="J581" s="102"/>
      <c r="K581" s="102"/>
      <c r="L581" s="101"/>
      <c r="M581" s="101"/>
      <c r="N581" s="106"/>
      <c r="O581" s="106"/>
      <c r="P581" s="102"/>
      <c r="Q581" s="17"/>
      <c r="R581" s="102"/>
      <c r="S581" s="101"/>
      <c r="T581" s="105"/>
      <c r="U581" s="105"/>
      <c r="V581" s="105"/>
      <c r="W581" s="105"/>
      <c r="X581" s="105"/>
      <c r="Y581" s="105"/>
      <c r="Z581" s="105"/>
    </row>
    <row r="582" ht="15.75" customHeight="1">
      <c r="A582" s="105"/>
      <c r="B582" s="105"/>
      <c r="C582" s="105"/>
      <c r="D582" s="105"/>
      <c r="E582" s="105"/>
      <c r="F582" s="106"/>
      <c r="G582" s="106"/>
      <c r="H582" s="17"/>
      <c r="I582" s="17"/>
      <c r="J582" s="102"/>
      <c r="K582" s="102"/>
      <c r="L582" s="101"/>
      <c r="M582" s="101"/>
      <c r="N582" s="106"/>
      <c r="O582" s="106"/>
      <c r="P582" s="102"/>
      <c r="Q582" s="17"/>
      <c r="R582" s="102"/>
      <c r="S582" s="101"/>
      <c r="T582" s="105"/>
      <c r="U582" s="105"/>
      <c r="V582" s="105"/>
      <c r="W582" s="105"/>
      <c r="X582" s="105"/>
      <c r="Y582" s="105"/>
      <c r="Z582" s="105"/>
    </row>
    <row r="583" ht="15.75" customHeight="1">
      <c r="A583" s="105"/>
      <c r="B583" s="105"/>
      <c r="C583" s="105"/>
      <c r="D583" s="105"/>
      <c r="E583" s="105"/>
      <c r="F583" s="106"/>
      <c r="G583" s="106"/>
      <c r="H583" s="17"/>
      <c r="I583" s="17"/>
      <c r="J583" s="102"/>
      <c r="K583" s="102"/>
      <c r="L583" s="101"/>
      <c r="M583" s="101"/>
      <c r="N583" s="106"/>
      <c r="O583" s="106"/>
      <c r="P583" s="102"/>
      <c r="Q583" s="17"/>
      <c r="R583" s="102"/>
      <c r="S583" s="101"/>
      <c r="T583" s="105"/>
      <c r="U583" s="105"/>
      <c r="V583" s="105"/>
      <c r="W583" s="105"/>
      <c r="X583" s="105"/>
      <c r="Y583" s="105"/>
      <c r="Z583" s="105"/>
    </row>
    <row r="584" ht="15.75" customHeight="1">
      <c r="A584" s="105"/>
      <c r="B584" s="105"/>
      <c r="C584" s="105"/>
      <c r="D584" s="105"/>
      <c r="E584" s="105"/>
      <c r="F584" s="106"/>
      <c r="G584" s="106"/>
      <c r="H584" s="17"/>
      <c r="I584" s="17"/>
      <c r="J584" s="102"/>
      <c r="K584" s="102"/>
      <c r="L584" s="101"/>
      <c r="M584" s="101"/>
      <c r="N584" s="106"/>
      <c r="O584" s="106"/>
      <c r="P584" s="102"/>
      <c r="Q584" s="17"/>
      <c r="R584" s="102"/>
      <c r="S584" s="101"/>
      <c r="T584" s="105"/>
      <c r="U584" s="105"/>
      <c r="V584" s="105"/>
      <c r="W584" s="105"/>
      <c r="X584" s="105"/>
      <c r="Y584" s="105"/>
      <c r="Z584" s="105"/>
    </row>
    <row r="585" ht="15.75" customHeight="1">
      <c r="A585" s="105"/>
      <c r="B585" s="105"/>
      <c r="C585" s="105"/>
      <c r="D585" s="105"/>
      <c r="E585" s="105"/>
      <c r="F585" s="106"/>
      <c r="G585" s="106"/>
      <c r="H585" s="17"/>
      <c r="I585" s="17"/>
      <c r="J585" s="102"/>
      <c r="K585" s="102"/>
      <c r="L585" s="101"/>
      <c r="M585" s="101"/>
      <c r="N585" s="106"/>
      <c r="O585" s="106"/>
      <c r="P585" s="102"/>
      <c r="Q585" s="17"/>
      <c r="R585" s="102"/>
      <c r="S585" s="101"/>
      <c r="T585" s="105"/>
      <c r="U585" s="105"/>
      <c r="V585" s="105"/>
      <c r="W585" s="105"/>
      <c r="X585" s="105"/>
      <c r="Y585" s="105"/>
      <c r="Z585" s="105"/>
    </row>
    <row r="586" ht="15.75" customHeight="1">
      <c r="A586" s="105"/>
      <c r="B586" s="105"/>
      <c r="C586" s="105"/>
      <c r="D586" s="105"/>
      <c r="E586" s="105"/>
      <c r="F586" s="106"/>
      <c r="G586" s="106"/>
      <c r="H586" s="17"/>
      <c r="I586" s="17"/>
      <c r="J586" s="102"/>
      <c r="K586" s="102"/>
      <c r="L586" s="101"/>
      <c r="M586" s="101"/>
      <c r="N586" s="106"/>
      <c r="O586" s="106"/>
      <c r="P586" s="102"/>
      <c r="Q586" s="17"/>
      <c r="R586" s="102"/>
      <c r="S586" s="101"/>
      <c r="T586" s="105"/>
      <c r="U586" s="105"/>
      <c r="V586" s="105"/>
      <c r="W586" s="105"/>
      <c r="X586" s="105"/>
      <c r="Y586" s="105"/>
      <c r="Z586" s="105"/>
    </row>
    <row r="587" ht="15.75" customHeight="1">
      <c r="A587" s="105"/>
      <c r="B587" s="105"/>
      <c r="C587" s="105"/>
      <c r="D587" s="105"/>
      <c r="E587" s="105"/>
      <c r="F587" s="106"/>
      <c r="G587" s="106"/>
      <c r="H587" s="17"/>
      <c r="I587" s="17"/>
      <c r="J587" s="102"/>
      <c r="K587" s="102"/>
      <c r="L587" s="101"/>
      <c r="M587" s="101"/>
      <c r="N587" s="106"/>
      <c r="O587" s="106"/>
      <c r="P587" s="102"/>
      <c r="Q587" s="17"/>
      <c r="R587" s="102"/>
      <c r="S587" s="101"/>
      <c r="T587" s="105"/>
      <c r="U587" s="105"/>
      <c r="V587" s="105"/>
      <c r="W587" s="105"/>
      <c r="X587" s="105"/>
      <c r="Y587" s="105"/>
      <c r="Z587" s="105"/>
    </row>
    <row r="588" ht="15.75" customHeight="1">
      <c r="A588" s="105"/>
      <c r="B588" s="105"/>
      <c r="C588" s="105"/>
      <c r="D588" s="105"/>
      <c r="E588" s="105"/>
      <c r="F588" s="106"/>
      <c r="G588" s="106"/>
      <c r="H588" s="17"/>
      <c r="I588" s="17"/>
      <c r="J588" s="102"/>
      <c r="K588" s="102"/>
      <c r="L588" s="101"/>
      <c r="M588" s="101"/>
      <c r="N588" s="106"/>
      <c r="O588" s="106"/>
      <c r="P588" s="102"/>
      <c r="Q588" s="17"/>
      <c r="R588" s="102"/>
      <c r="S588" s="101"/>
      <c r="T588" s="105"/>
      <c r="U588" s="105"/>
      <c r="V588" s="105"/>
      <c r="W588" s="105"/>
      <c r="X588" s="105"/>
      <c r="Y588" s="105"/>
      <c r="Z588" s="105"/>
    </row>
    <row r="589" ht="15.75" customHeight="1">
      <c r="A589" s="105"/>
      <c r="B589" s="105"/>
      <c r="C589" s="105"/>
      <c r="D589" s="105"/>
      <c r="E589" s="105"/>
      <c r="F589" s="106"/>
      <c r="G589" s="106"/>
      <c r="H589" s="17"/>
      <c r="I589" s="17"/>
      <c r="J589" s="102"/>
      <c r="K589" s="102"/>
      <c r="L589" s="101"/>
      <c r="M589" s="101"/>
      <c r="N589" s="106"/>
      <c r="O589" s="106"/>
      <c r="P589" s="102"/>
      <c r="Q589" s="17"/>
      <c r="R589" s="102"/>
      <c r="S589" s="101"/>
      <c r="T589" s="105"/>
      <c r="U589" s="105"/>
      <c r="V589" s="105"/>
      <c r="W589" s="105"/>
      <c r="X589" s="105"/>
      <c r="Y589" s="105"/>
      <c r="Z589" s="105"/>
    </row>
    <row r="590" ht="15.75" customHeight="1">
      <c r="A590" s="105"/>
      <c r="B590" s="105"/>
      <c r="C590" s="105"/>
      <c r="D590" s="105"/>
      <c r="E590" s="105"/>
      <c r="F590" s="106"/>
      <c r="G590" s="106"/>
      <c r="H590" s="17"/>
      <c r="I590" s="17"/>
      <c r="J590" s="102"/>
      <c r="K590" s="102"/>
      <c r="L590" s="101"/>
      <c r="M590" s="101"/>
      <c r="N590" s="106"/>
      <c r="O590" s="106"/>
      <c r="P590" s="102"/>
      <c r="Q590" s="17"/>
      <c r="R590" s="102"/>
      <c r="S590" s="101"/>
      <c r="T590" s="105"/>
      <c r="U590" s="105"/>
      <c r="V590" s="105"/>
      <c r="W590" s="105"/>
      <c r="X590" s="105"/>
      <c r="Y590" s="105"/>
      <c r="Z590" s="105"/>
    </row>
    <row r="591" ht="15.75" customHeight="1">
      <c r="A591" s="105"/>
      <c r="B591" s="105"/>
      <c r="C591" s="105"/>
      <c r="D591" s="105"/>
      <c r="E591" s="105"/>
      <c r="F591" s="106"/>
      <c r="G591" s="106"/>
      <c r="H591" s="17"/>
      <c r="I591" s="17"/>
      <c r="J591" s="102"/>
      <c r="K591" s="102"/>
      <c r="L591" s="101"/>
      <c r="M591" s="101"/>
      <c r="N591" s="106"/>
      <c r="O591" s="106"/>
      <c r="P591" s="102"/>
      <c r="Q591" s="17"/>
      <c r="R591" s="102"/>
      <c r="S591" s="101"/>
      <c r="T591" s="105"/>
      <c r="U591" s="105"/>
      <c r="V591" s="105"/>
      <c r="W591" s="105"/>
      <c r="X591" s="105"/>
      <c r="Y591" s="105"/>
      <c r="Z591" s="105"/>
    </row>
    <row r="592" ht="15.75" customHeight="1">
      <c r="A592" s="105"/>
      <c r="B592" s="105"/>
      <c r="C592" s="105"/>
      <c r="D592" s="105"/>
      <c r="E592" s="105"/>
      <c r="F592" s="106"/>
      <c r="G592" s="106"/>
      <c r="H592" s="17"/>
      <c r="I592" s="17"/>
      <c r="J592" s="102"/>
      <c r="K592" s="102"/>
      <c r="L592" s="101"/>
      <c r="M592" s="101"/>
      <c r="N592" s="106"/>
      <c r="O592" s="106"/>
      <c r="P592" s="102"/>
      <c r="Q592" s="17"/>
      <c r="R592" s="102"/>
      <c r="S592" s="101"/>
      <c r="T592" s="105"/>
      <c r="U592" s="105"/>
      <c r="V592" s="105"/>
      <c r="W592" s="105"/>
      <c r="X592" s="105"/>
      <c r="Y592" s="105"/>
      <c r="Z592" s="105"/>
    </row>
    <row r="593" ht="15.75" customHeight="1">
      <c r="A593" s="105"/>
      <c r="B593" s="105"/>
      <c r="C593" s="105"/>
      <c r="D593" s="105"/>
      <c r="E593" s="105"/>
      <c r="F593" s="106"/>
      <c r="G593" s="106"/>
      <c r="H593" s="17"/>
      <c r="I593" s="17"/>
      <c r="J593" s="102"/>
      <c r="K593" s="102"/>
      <c r="L593" s="101"/>
      <c r="M593" s="101"/>
      <c r="N593" s="106"/>
      <c r="O593" s="106"/>
      <c r="P593" s="102"/>
      <c r="Q593" s="17"/>
      <c r="R593" s="102"/>
      <c r="S593" s="101"/>
      <c r="T593" s="105"/>
      <c r="U593" s="105"/>
      <c r="V593" s="105"/>
      <c r="W593" s="105"/>
      <c r="X593" s="105"/>
      <c r="Y593" s="105"/>
      <c r="Z593" s="105"/>
    </row>
    <row r="594" ht="15.75" customHeight="1">
      <c r="A594" s="105"/>
      <c r="B594" s="105"/>
      <c r="C594" s="105"/>
      <c r="D594" s="105"/>
      <c r="E594" s="105"/>
      <c r="F594" s="106"/>
      <c r="G594" s="106"/>
      <c r="H594" s="17"/>
      <c r="I594" s="17"/>
      <c r="J594" s="102"/>
      <c r="K594" s="102"/>
      <c r="L594" s="101"/>
      <c r="M594" s="101"/>
      <c r="N594" s="106"/>
      <c r="O594" s="106"/>
      <c r="P594" s="102"/>
      <c r="Q594" s="17"/>
      <c r="R594" s="102"/>
      <c r="S594" s="101"/>
      <c r="T594" s="105"/>
      <c r="U594" s="105"/>
      <c r="V594" s="105"/>
      <c r="W594" s="105"/>
      <c r="X594" s="105"/>
      <c r="Y594" s="105"/>
      <c r="Z594" s="105"/>
    </row>
    <row r="595" ht="15.75" customHeight="1">
      <c r="A595" s="105"/>
      <c r="B595" s="105"/>
      <c r="C595" s="105"/>
      <c r="D595" s="105"/>
      <c r="E595" s="105"/>
      <c r="F595" s="106"/>
      <c r="G595" s="106"/>
      <c r="H595" s="17"/>
      <c r="I595" s="17"/>
      <c r="J595" s="102"/>
      <c r="K595" s="102"/>
      <c r="L595" s="101"/>
      <c r="M595" s="101"/>
      <c r="N595" s="106"/>
      <c r="O595" s="106"/>
      <c r="P595" s="102"/>
      <c r="Q595" s="17"/>
      <c r="R595" s="102"/>
      <c r="S595" s="101"/>
      <c r="T595" s="105"/>
      <c r="U595" s="105"/>
      <c r="V595" s="105"/>
      <c r="W595" s="105"/>
      <c r="X595" s="105"/>
      <c r="Y595" s="105"/>
      <c r="Z595" s="105"/>
    </row>
    <row r="596" ht="15.75" customHeight="1">
      <c r="A596" s="105"/>
      <c r="B596" s="105"/>
      <c r="C596" s="105"/>
      <c r="D596" s="105"/>
      <c r="E596" s="105"/>
      <c r="F596" s="106"/>
      <c r="G596" s="106"/>
      <c r="H596" s="17"/>
      <c r="I596" s="17"/>
      <c r="J596" s="102"/>
      <c r="K596" s="102"/>
      <c r="L596" s="101"/>
      <c r="M596" s="101"/>
      <c r="N596" s="106"/>
      <c r="O596" s="106"/>
      <c r="P596" s="102"/>
      <c r="Q596" s="17"/>
      <c r="R596" s="102"/>
      <c r="S596" s="101"/>
      <c r="T596" s="105"/>
      <c r="U596" s="105"/>
      <c r="V596" s="105"/>
      <c r="W596" s="105"/>
      <c r="X596" s="105"/>
      <c r="Y596" s="105"/>
      <c r="Z596" s="105"/>
    </row>
    <row r="597" ht="15.75" customHeight="1">
      <c r="A597" s="105"/>
      <c r="B597" s="105"/>
      <c r="C597" s="105"/>
      <c r="D597" s="105"/>
      <c r="E597" s="105"/>
      <c r="F597" s="106"/>
      <c r="G597" s="106"/>
      <c r="H597" s="17"/>
      <c r="I597" s="17"/>
      <c r="J597" s="102"/>
      <c r="K597" s="102"/>
      <c r="L597" s="101"/>
      <c r="M597" s="101"/>
      <c r="N597" s="106"/>
      <c r="O597" s="106"/>
      <c r="P597" s="102"/>
      <c r="Q597" s="17"/>
      <c r="R597" s="102"/>
      <c r="S597" s="101"/>
      <c r="T597" s="105"/>
      <c r="U597" s="105"/>
      <c r="V597" s="105"/>
      <c r="W597" s="105"/>
      <c r="X597" s="105"/>
      <c r="Y597" s="105"/>
      <c r="Z597" s="105"/>
    </row>
    <row r="598" ht="15.75" customHeight="1">
      <c r="A598" s="105"/>
      <c r="B598" s="105"/>
      <c r="C598" s="105"/>
      <c r="D598" s="105"/>
      <c r="E598" s="105"/>
      <c r="F598" s="106"/>
      <c r="G598" s="106"/>
      <c r="H598" s="17"/>
      <c r="I598" s="17"/>
      <c r="J598" s="102"/>
      <c r="K598" s="102"/>
      <c r="L598" s="101"/>
      <c r="M598" s="101"/>
      <c r="N598" s="106"/>
      <c r="O598" s="106"/>
      <c r="P598" s="102"/>
      <c r="Q598" s="17"/>
      <c r="R598" s="102"/>
      <c r="S598" s="101"/>
      <c r="T598" s="105"/>
      <c r="U598" s="105"/>
      <c r="V598" s="105"/>
      <c r="W598" s="105"/>
      <c r="X598" s="105"/>
      <c r="Y598" s="105"/>
      <c r="Z598" s="105"/>
    </row>
    <row r="599" ht="15.75" customHeight="1">
      <c r="A599" s="105"/>
      <c r="B599" s="105"/>
      <c r="C599" s="105"/>
      <c r="D599" s="105"/>
      <c r="E599" s="105"/>
      <c r="F599" s="106"/>
      <c r="G599" s="106"/>
      <c r="H599" s="17"/>
      <c r="I599" s="17"/>
      <c r="J599" s="102"/>
      <c r="K599" s="102"/>
      <c r="L599" s="101"/>
      <c r="M599" s="101"/>
      <c r="N599" s="106"/>
      <c r="O599" s="106"/>
      <c r="P599" s="102"/>
      <c r="Q599" s="17"/>
      <c r="R599" s="102"/>
      <c r="S599" s="101"/>
      <c r="T599" s="105"/>
      <c r="U599" s="105"/>
      <c r="V599" s="105"/>
      <c r="W599" s="105"/>
      <c r="X599" s="105"/>
      <c r="Y599" s="105"/>
      <c r="Z599" s="105"/>
    </row>
    <row r="600" ht="15.75" customHeight="1">
      <c r="A600" s="105"/>
      <c r="B600" s="105"/>
      <c r="C600" s="105"/>
      <c r="D600" s="105"/>
      <c r="E600" s="105"/>
      <c r="F600" s="106"/>
      <c r="G600" s="106"/>
      <c r="H600" s="17"/>
      <c r="I600" s="17"/>
      <c r="J600" s="102"/>
      <c r="K600" s="102"/>
      <c r="L600" s="101"/>
      <c r="M600" s="101"/>
      <c r="N600" s="106"/>
      <c r="O600" s="106"/>
      <c r="P600" s="102"/>
      <c r="Q600" s="17"/>
      <c r="R600" s="102"/>
      <c r="S600" s="101"/>
      <c r="T600" s="105"/>
      <c r="U600" s="105"/>
      <c r="V600" s="105"/>
      <c r="W600" s="105"/>
      <c r="X600" s="105"/>
      <c r="Y600" s="105"/>
      <c r="Z600" s="105"/>
    </row>
    <row r="601" ht="15.75" customHeight="1">
      <c r="A601" s="105"/>
      <c r="B601" s="105"/>
      <c r="C601" s="105"/>
      <c r="D601" s="105"/>
      <c r="E601" s="105"/>
      <c r="F601" s="106"/>
      <c r="G601" s="106"/>
      <c r="H601" s="17"/>
      <c r="I601" s="17"/>
      <c r="J601" s="102"/>
      <c r="K601" s="102"/>
      <c r="L601" s="101"/>
      <c r="M601" s="101"/>
      <c r="N601" s="106"/>
      <c r="O601" s="106"/>
      <c r="P601" s="102"/>
      <c r="Q601" s="17"/>
      <c r="R601" s="102"/>
      <c r="S601" s="101"/>
      <c r="T601" s="105"/>
      <c r="U601" s="105"/>
      <c r="V601" s="105"/>
      <c r="W601" s="105"/>
      <c r="X601" s="105"/>
      <c r="Y601" s="105"/>
      <c r="Z601" s="105"/>
    </row>
    <row r="602" ht="15.75" customHeight="1">
      <c r="A602" s="105"/>
      <c r="B602" s="105"/>
      <c r="C602" s="105"/>
      <c r="D602" s="105"/>
      <c r="E602" s="105"/>
      <c r="F602" s="106"/>
      <c r="G602" s="106"/>
      <c r="H602" s="17"/>
      <c r="I602" s="17"/>
      <c r="J602" s="102"/>
      <c r="K602" s="102"/>
      <c r="L602" s="101"/>
      <c r="M602" s="101"/>
      <c r="N602" s="106"/>
      <c r="O602" s="106"/>
      <c r="P602" s="102"/>
      <c r="Q602" s="17"/>
      <c r="R602" s="102"/>
      <c r="S602" s="101"/>
      <c r="T602" s="105"/>
      <c r="U602" s="105"/>
      <c r="V602" s="105"/>
      <c r="W602" s="105"/>
      <c r="X602" s="105"/>
      <c r="Y602" s="105"/>
      <c r="Z602" s="105"/>
    </row>
    <row r="603" ht="15.75" customHeight="1">
      <c r="A603" s="105"/>
      <c r="B603" s="105"/>
      <c r="C603" s="105"/>
      <c r="D603" s="105"/>
      <c r="E603" s="105"/>
      <c r="F603" s="106"/>
      <c r="G603" s="106"/>
      <c r="H603" s="17"/>
      <c r="I603" s="17"/>
      <c r="J603" s="102"/>
      <c r="K603" s="102"/>
      <c r="L603" s="101"/>
      <c r="M603" s="101"/>
      <c r="N603" s="106"/>
      <c r="O603" s="106"/>
      <c r="P603" s="102"/>
      <c r="Q603" s="17"/>
      <c r="R603" s="102"/>
      <c r="S603" s="101"/>
      <c r="T603" s="105"/>
      <c r="U603" s="105"/>
      <c r="V603" s="105"/>
      <c r="W603" s="105"/>
      <c r="X603" s="105"/>
      <c r="Y603" s="105"/>
      <c r="Z603" s="105"/>
    </row>
    <row r="604" ht="15.75" customHeight="1">
      <c r="A604" s="105"/>
      <c r="B604" s="105"/>
      <c r="C604" s="105"/>
      <c r="D604" s="105"/>
      <c r="E604" s="105"/>
      <c r="F604" s="106"/>
      <c r="G604" s="106"/>
      <c r="H604" s="17"/>
      <c r="I604" s="17"/>
      <c r="J604" s="102"/>
      <c r="K604" s="102"/>
      <c r="L604" s="101"/>
      <c r="M604" s="101"/>
      <c r="N604" s="106"/>
      <c r="O604" s="106"/>
      <c r="P604" s="102"/>
      <c r="Q604" s="17"/>
      <c r="R604" s="102"/>
      <c r="S604" s="101"/>
      <c r="T604" s="105"/>
      <c r="U604" s="105"/>
      <c r="V604" s="105"/>
      <c r="W604" s="105"/>
      <c r="X604" s="105"/>
      <c r="Y604" s="105"/>
      <c r="Z604" s="105"/>
    </row>
    <row r="605" ht="15.75" customHeight="1">
      <c r="A605" s="105"/>
      <c r="B605" s="105"/>
      <c r="C605" s="105"/>
      <c r="D605" s="105"/>
      <c r="E605" s="105"/>
      <c r="F605" s="106"/>
      <c r="G605" s="106"/>
      <c r="H605" s="17"/>
      <c r="I605" s="17"/>
      <c r="J605" s="102"/>
      <c r="K605" s="102"/>
      <c r="L605" s="101"/>
      <c r="M605" s="101"/>
      <c r="N605" s="106"/>
      <c r="O605" s="106"/>
      <c r="P605" s="102"/>
      <c r="Q605" s="17"/>
      <c r="R605" s="102"/>
      <c r="S605" s="101"/>
      <c r="T605" s="105"/>
      <c r="U605" s="105"/>
      <c r="V605" s="105"/>
      <c r="W605" s="105"/>
      <c r="X605" s="105"/>
      <c r="Y605" s="105"/>
      <c r="Z605" s="105"/>
    </row>
    <row r="606" ht="15.75" customHeight="1">
      <c r="A606" s="105"/>
      <c r="B606" s="105"/>
      <c r="C606" s="105"/>
      <c r="D606" s="105"/>
      <c r="E606" s="105"/>
      <c r="F606" s="106"/>
      <c r="G606" s="106"/>
      <c r="H606" s="17"/>
      <c r="I606" s="17"/>
      <c r="J606" s="102"/>
      <c r="K606" s="102"/>
      <c r="L606" s="101"/>
      <c r="M606" s="101"/>
      <c r="N606" s="106"/>
      <c r="O606" s="106"/>
      <c r="P606" s="102"/>
      <c r="Q606" s="17"/>
      <c r="R606" s="102"/>
      <c r="S606" s="101"/>
      <c r="T606" s="105"/>
      <c r="U606" s="105"/>
      <c r="V606" s="105"/>
      <c r="W606" s="105"/>
      <c r="X606" s="105"/>
      <c r="Y606" s="105"/>
      <c r="Z606" s="105"/>
    </row>
    <row r="607" ht="15.75" customHeight="1">
      <c r="A607" s="105"/>
      <c r="B607" s="105"/>
      <c r="C607" s="105"/>
      <c r="D607" s="105"/>
      <c r="E607" s="105"/>
      <c r="F607" s="106"/>
      <c r="G607" s="106"/>
      <c r="H607" s="17"/>
      <c r="I607" s="17"/>
      <c r="J607" s="102"/>
      <c r="K607" s="102"/>
      <c r="L607" s="101"/>
      <c r="M607" s="101"/>
      <c r="N607" s="106"/>
      <c r="O607" s="106"/>
      <c r="P607" s="102"/>
      <c r="Q607" s="17"/>
      <c r="R607" s="102"/>
      <c r="S607" s="101"/>
      <c r="T607" s="105"/>
      <c r="U607" s="105"/>
      <c r="V607" s="105"/>
      <c r="W607" s="105"/>
      <c r="X607" s="105"/>
      <c r="Y607" s="105"/>
      <c r="Z607" s="105"/>
    </row>
    <row r="608" ht="15.75" customHeight="1">
      <c r="A608" s="105"/>
      <c r="B608" s="105"/>
      <c r="C608" s="105"/>
      <c r="D608" s="105"/>
      <c r="E608" s="105"/>
      <c r="F608" s="106"/>
      <c r="G608" s="106"/>
      <c r="H608" s="17"/>
      <c r="I608" s="17"/>
      <c r="J608" s="102"/>
      <c r="K608" s="102"/>
      <c r="L608" s="101"/>
      <c r="M608" s="101"/>
      <c r="N608" s="106"/>
      <c r="O608" s="106"/>
      <c r="P608" s="102"/>
      <c r="Q608" s="17"/>
      <c r="R608" s="102"/>
      <c r="S608" s="101"/>
      <c r="T608" s="105"/>
      <c r="U608" s="105"/>
      <c r="V608" s="105"/>
      <c r="W608" s="105"/>
      <c r="X608" s="105"/>
      <c r="Y608" s="105"/>
      <c r="Z608" s="105"/>
    </row>
    <row r="609" ht="15.75" customHeight="1">
      <c r="A609" s="105"/>
      <c r="B609" s="105"/>
      <c r="C609" s="105"/>
      <c r="D609" s="105"/>
      <c r="E609" s="105"/>
      <c r="F609" s="106"/>
      <c r="G609" s="106"/>
      <c r="H609" s="17"/>
      <c r="I609" s="17"/>
      <c r="J609" s="102"/>
      <c r="K609" s="102"/>
      <c r="L609" s="101"/>
      <c r="M609" s="101"/>
      <c r="N609" s="106"/>
      <c r="O609" s="106"/>
      <c r="P609" s="102"/>
      <c r="Q609" s="17"/>
      <c r="R609" s="102"/>
      <c r="S609" s="101"/>
      <c r="T609" s="105"/>
      <c r="U609" s="105"/>
      <c r="V609" s="105"/>
      <c r="W609" s="105"/>
      <c r="X609" s="105"/>
      <c r="Y609" s="105"/>
      <c r="Z609" s="105"/>
    </row>
    <row r="610" ht="15.75" customHeight="1">
      <c r="A610" s="105"/>
      <c r="B610" s="105"/>
      <c r="C610" s="105"/>
      <c r="D610" s="105"/>
      <c r="E610" s="105"/>
      <c r="F610" s="106"/>
      <c r="G610" s="106"/>
      <c r="H610" s="17"/>
      <c r="I610" s="17"/>
      <c r="J610" s="102"/>
      <c r="K610" s="102"/>
      <c r="L610" s="101"/>
      <c r="M610" s="101"/>
      <c r="N610" s="106"/>
      <c r="O610" s="106"/>
      <c r="P610" s="102"/>
      <c r="Q610" s="17"/>
      <c r="R610" s="102"/>
      <c r="S610" s="101"/>
      <c r="T610" s="105"/>
      <c r="U610" s="105"/>
      <c r="V610" s="105"/>
      <c r="W610" s="105"/>
      <c r="X610" s="105"/>
      <c r="Y610" s="105"/>
      <c r="Z610" s="105"/>
    </row>
    <row r="611" ht="15.75" customHeight="1">
      <c r="A611" s="105"/>
      <c r="B611" s="105"/>
      <c r="C611" s="105"/>
      <c r="D611" s="105"/>
      <c r="E611" s="105"/>
      <c r="F611" s="106"/>
      <c r="G611" s="106"/>
      <c r="H611" s="17"/>
      <c r="I611" s="17"/>
      <c r="J611" s="102"/>
      <c r="K611" s="102"/>
      <c r="L611" s="101"/>
      <c r="M611" s="101"/>
      <c r="N611" s="106"/>
      <c r="O611" s="106"/>
      <c r="P611" s="102"/>
      <c r="Q611" s="17"/>
      <c r="R611" s="102"/>
      <c r="S611" s="101"/>
      <c r="T611" s="105"/>
      <c r="U611" s="105"/>
      <c r="V611" s="105"/>
      <c r="W611" s="105"/>
      <c r="X611" s="105"/>
      <c r="Y611" s="105"/>
      <c r="Z611" s="105"/>
    </row>
    <row r="612" ht="15.75" customHeight="1">
      <c r="A612" s="105"/>
      <c r="B612" s="105"/>
      <c r="C612" s="105"/>
      <c r="D612" s="105"/>
      <c r="E612" s="105"/>
      <c r="F612" s="106"/>
      <c r="G612" s="106"/>
      <c r="H612" s="17"/>
      <c r="I612" s="17"/>
      <c r="J612" s="102"/>
      <c r="K612" s="102"/>
      <c r="L612" s="101"/>
      <c r="M612" s="101"/>
      <c r="N612" s="106"/>
      <c r="O612" s="106"/>
      <c r="P612" s="102"/>
      <c r="Q612" s="17"/>
      <c r="R612" s="102"/>
      <c r="S612" s="101"/>
      <c r="T612" s="105"/>
      <c r="U612" s="105"/>
      <c r="V612" s="105"/>
      <c r="W612" s="105"/>
      <c r="X612" s="105"/>
      <c r="Y612" s="105"/>
      <c r="Z612" s="105"/>
    </row>
    <row r="613" ht="15.75" customHeight="1">
      <c r="A613" s="105"/>
      <c r="B613" s="105"/>
      <c r="C613" s="105"/>
      <c r="D613" s="105"/>
      <c r="E613" s="105"/>
      <c r="F613" s="106"/>
      <c r="G613" s="106"/>
      <c r="H613" s="17"/>
      <c r="I613" s="17"/>
      <c r="J613" s="102"/>
      <c r="K613" s="102"/>
      <c r="L613" s="101"/>
      <c r="M613" s="101"/>
      <c r="N613" s="106"/>
      <c r="O613" s="106"/>
      <c r="P613" s="102"/>
      <c r="Q613" s="17"/>
      <c r="R613" s="102"/>
      <c r="S613" s="101"/>
      <c r="T613" s="105"/>
      <c r="U613" s="105"/>
      <c r="V613" s="105"/>
      <c r="W613" s="105"/>
      <c r="X613" s="105"/>
      <c r="Y613" s="105"/>
      <c r="Z613" s="105"/>
    </row>
    <row r="614" ht="15.75" customHeight="1">
      <c r="A614" s="105"/>
      <c r="B614" s="105"/>
      <c r="C614" s="105"/>
      <c r="D614" s="105"/>
      <c r="E614" s="105"/>
      <c r="F614" s="106"/>
      <c r="G614" s="106"/>
      <c r="H614" s="17"/>
      <c r="I614" s="17"/>
      <c r="J614" s="102"/>
      <c r="K614" s="102"/>
      <c r="L614" s="101"/>
      <c r="M614" s="101"/>
      <c r="N614" s="106"/>
      <c r="O614" s="106"/>
      <c r="P614" s="102"/>
      <c r="Q614" s="17"/>
      <c r="R614" s="102"/>
      <c r="S614" s="101"/>
      <c r="T614" s="105"/>
      <c r="U614" s="105"/>
      <c r="V614" s="105"/>
      <c r="W614" s="105"/>
      <c r="X614" s="105"/>
      <c r="Y614" s="105"/>
      <c r="Z614" s="105"/>
    </row>
    <row r="615" ht="15.75" customHeight="1">
      <c r="A615" s="105"/>
      <c r="B615" s="105"/>
      <c r="C615" s="105"/>
      <c r="D615" s="105"/>
      <c r="E615" s="105"/>
      <c r="F615" s="106"/>
      <c r="G615" s="106"/>
      <c r="H615" s="17"/>
      <c r="I615" s="17"/>
      <c r="J615" s="102"/>
      <c r="K615" s="102"/>
      <c r="L615" s="101"/>
      <c r="M615" s="101"/>
      <c r="N615" s="106"/>
      <c r="O615" s="106"/>
      <c r="P615" s="102"/>
      <c r="Q615" s="17"/>
      <c r="R615" s="102"/>
      <c r="S615" s="101"/>
      <c r="T615" s="105"/>
      <c r="U615" s="105"/>
      <c r="V615" s="105"/>
      <c r="W615" s="105"/>
      <c r="X615" s="105"/>
      <c r="Y615" s="105"/>
      <c r="Z615" s="105"/>
    </row>
    <row r="616" ht="15.75" customHeight="1">
      <c r="A616" s="105"/>
      <c r="B616" s="105"/>
      <c r="C616" s="105"/>
      <c r="D616" s="105"/>
      <c r="E616" s="105"/>
      <c r="F616" s="106"/>
      <c r="G616" s="106"/>
      <c r="H616" s="17"/>
      <c r="I616" s="17"/>
      <c r="J616" s="102"/>
      <c r="K616" s="102"/>
      <c r="L616" s="101"/>
      <c r="M616" s="101"/>
      <c r="N616" s="106"/>
      <c r="O616" s="106"/>
      <c r="P616" s="102"/>
      <c r="Q616" s="17"/>
      <c r="R616" s="102"/>
      <c r="S616" s="101"/>
      <c r="T616" s="105"/>
      <c r="U616" s="105"/>
      <c r="V616" s="105"/>
      <c r="W616" s="105"/>
      <c r="X616" s="105"/>
      <c r="Y616" s="105"/>
      <c r="Z616" s="105"/>
    </row>
    <row r="617" ht="15.75" customHeight="1">
      <c r="A617" s="105"/>
      <c r="B617" s="105"/>
      <c r="C617" s="105"/>
      <c r="D617" s="105"/>
      <c r="E617" s="105"/>
      <c r="F617" s="106"/>
      <c r="G617" s="106"/>
      <c r="H617" s="17"/>
      <c r="I617" s="17"/>
      <c r="J617" s="102"/>
      <c r="K617" s="102"/>
      <c r="L617" s="101"/>
      <c r="M617" s="101"/>
      <c r="N617" s="106"/>
      <c r="O617" s="106"/>
      <c r="P617" s="102"/>
      <c r="Q617" s="17"/>
      <c r="R617" s="102"/>
      <c r="S617" s="101"/>
      <c r="T617" s="105"/>
      <c r="U617" s="105"/>
      <c r="V617" s="105"/>
      <c r="W617" s="105"/>
      <c r="X617" s="105"/>
      <c r="Y617" s="105"/>
      <c r="Z617" s="105"/>
    </row>
    <row r="618" ht="15.75" customHeight="1">
      <c r="A618" s="105"/>
      <c r="B618" s="105"/>
      <c r="C618" s="105"/>
      <c r="D618" s="105"/>
      <c r="E618" s="105"/>
      <c r="F618" s="106"/>
      <c r="G618" s="106"/>
      <c r="H618" s="17"/>
      <c r="I618" s="17"/>
      <c r="J618" s="102"/>
      <c r="K618" s="102"/>
      <c r="L618" s="101"/>
      <c r="M618" s="101"/>
      <c r="N618" s="106"/>
      <c r="O618" s="106"/>
      <c r="P618" s="102"/>
      <c r="Q618" s="17"/>
      <c r="R618" s="102"/>
      <c r="S618" s="101"/>
      <c r="T618" s="105"/>
      <c r="U618" s="105"/>
      <c r="V618" s="105"/>
      <c r="W618" s="105"/>
      <c r="X618" s="105"/>
      <c r="Y618" s="105"/>
      <c r="Z618" s="105"/>
    </row>
    <row r="619" ht="15.75" customHeight="1">
      <c r="A619" s="105"/>
      <c r="B619" s="105"/>
      <c r="C619" s="105"/>
      <c r="D619" s="105"/>
      <c r="E619" s="105"/>
      <c r="F619" s="106"/>
      <c r="G619" s="106"/>
      <c r="H619" s="17"/>
      <c r="I619" s="17"/>
      <c r="J619" s="102"/>
      <c r="K619" s="102"/>
      <c r="L619" s="101"/>
      <c r="M619" s="101"/>
      <c r="N619" s="106"/>
      <c r="O619" s="106"/>
      <c r="P619" s="102"/>
      <c r="Q619" s="17"/>
      <c r="R619" s="102"/>
      <c r="S619" s="101"/>
      <c r="T619" s="105"/>
      <c r="U619" s="105"/>
      <c r="V619" s="105"/>
      <c r="W619" s="105"/>
      <c r="X619" s="105"/>
      <c r="Y619" s="105"/>
      <c r="Z619" s="105"/>
    </row>
    <row r="620" ht="15.75" customHeight="1">
      <c r="A620" s="105"/>
      <c r="B620" s="105"/>
      <c r="C620" s="105"/>
      <c r="D620" s="105"/>
      <c r="E620" s="105"/>
      <c r="F620" s="106"/>
      <c r="G620" s="106"/>
      <c r="H620" s="17"/>
      <c r="I620" s="17"/>
      <c r="J620" s="102"/>
      <c r="K620" s="102"/>
      <c r="L620" s="101"/>
      <c r="M620" s="101"/>
      <c r="N620" s="106"/>
      <c r="O620" s="106"/>
      <c r="P620" s="102"/>
      <c r="Q620" s="17"/>
      <c r="R620" s="102"/>
      <c r="S620" s="101"/>
      <c r="T620" s="105"/>
      <c r="U620" s="105"/>
      <c r="V620" s="105"/>
      <c r="W620" s="105"/>
      <c r="X620" s="105"/>
      <c r="Y620" s="105"/>
      <c r="Z620" s="105"/>
    </row>
    <row r="621" ht="15.75" customHeight="1">
      <c r="A621" s="105"/>
      <c r="B621" s="105"/>
      <c r="C621" s="105"/>
      <c r="D621" s="105"/>
      <c r="E621" s="105"/>
      <c r="F621" s="106"/>
      <c r="G621" s="106"/>
      <c r="H621" s="17"/>
      <c r="I621" s="17"/>
      <c r="J621" s="102"/>
      <c r="K621" s="102"/>
      <c r="L621" s="101"/>
      <c r="M621" s="101"/>
      <c r="N621" s="106"/>
      <c r="O621" s="106"/>
      <c r="P621" s="102"/>
      <c r="Q621" s="17"/>
      <c r="R621" s="102"/>
      <c r="S621" s="101"/>
      <c r="T621" s="105"/>
      <c r="U621" s="105"/>
      <c r="V621" s="105"/>
      <c r="W621" s="105"/>
      <c r="X621" s="105"/>
      <c r="Y621" s="105"/>
      <c r="Z621" s="105"/>
    </row>
    <row r="622" ht="15.75" customHeight="1">
      <c r="A622" s="105"/>
      <c r="B622" s="105"/>
      <c r="C622" s="105"/>
      <c r="D622" s="105"/>
      <c r="E622" s="105"/>
      <c r="F622" s="106"/>
      <c r="G622" s="106"/>
      <c r="H622" s="17"/>
      <c r="I622" s="17"/>
      <c r="J622" s="102"/>
      <c r="K622" s="102"/>
      <c r="L622" s="101"/>
      <c r="M622" s="101"/>
      <c r="N622" s="106"/>
      <c r="O622" s="106"/>
      <c r="P622" s="102"/>
      <c r="Q622" s="17"/>
      <c r="R622" s="102"/>
      <c r="S622" s="101"/>
      <c r="T622" s="105"/>
      <c r="U622" s="105"/>
      <c r="V622" s="105"/>
      <c r="W622" s="105"/>
      <c r="X622" s="105"/>
      <c r="Y622" s="105"/>
      <c r="Z622" s="105"/>
    </row>
    <row r="623" ht="15.75" customHeight="1">
      <c r="A623" s="105"/>
      <c r="B623" s="105"/>
      <c r="C623" s="105"/>
      <c r="D623" s="105"/>
      <c r="E623" s="105"/>
      <c r="F623" s="106"/>
      <c r="G623" s="106"/>
      <c r="H623" s="17"/>
      <c r="I623" s="17"/>
      <c r="J623" s="102"/>
      <c r="K623" s="102"/>
      <c r="L623" s="101"/>
      <c r="M623" s="101"/>
      <c r="N623" s="106"/>
      <c r="O623" s="106"/>
      <c r="P623" s="102"/>
      <c r="Q623" s="17"/>
      <c r="R623" s="102"/>
      <c r="S623" s="101"/>
      <c r="T623" s="105"/>
      <c r="U623" s="105"/>
      <c r="V623" s="105"/>
      <c r="W623" s="105"/>
      <c r="X623" s="105"/>
      <c r="Y623" s="105"/>
      <c r="Z623" s="105"/>
    </row>
    <row r="624" ht="15.75" customHeight="1">
      <c r="A624" s="105"/>
      <c r="B624" s="105"/>
      <c r="C624" s="105"/>
      <c r="D624" s="105"/>
      <c r="E624" s="105"/>
      <c r="F624" s="106"/>
      <c r="G624" s="106"/>
      <c r="H624" s="17"/>
      <c r="I624" s="17"/>
      <c r="J624" s="102"/>
      <c r="K624" s="102"/>
      <c r="L624" s="101"/>
      <c r="M624" s="101"/>
      <c r="N624" s="106"/>
      <c r="O624" s="106"/>
      <c r="P624" s="102"/>
      <c r="Q624" s="17"/>
      <c r="R624" s="102"/>
      <c r="S624" s="101"/>
      <c r="T624" s="105"/>
      <c r="U624" s="105"/>
      <c r="V624" s="105"/>
      <c r="W624" s="105"/>
      <c r="X624" s="105"/>
      <c r="Y624" s="105"/>
      <c r="Z624" s="105"/>
    </row>
    <row r="625" ht="15.75" customHeight="1">
      <c r="A625" s="105"/>
      <c r="B625" s="105"/>
      <c r="C625" s="105"/>
      <c r="D625" s="105"/>
      <c r="E625" s="105"/>
      <c r="F625" s="106"/>
      <c r="G625" s="106"/>
      <c r="H625" s="17"/>
      <c r="I625" s="17"/>
      <c r="J625" s="102"/>
      <c r="K625" s="102"/>
      <c r="L625" s="101"/>
      <c r="M625" s="101"/>
      <c r="N625" s="106"/>
      <c r="O625" s="106"/>
      <c r="P625" s="102"/>
      <c r="Q625" s="17"/>
      <c r="R625" s="102"/>
      <c r="S625" s="101"/>
      <c r="T625" s="105"/>
      <c r="U625" s="105"/>
      <c r="V625" s="105"/>
      <c r="W625" s="105"/>
      <c r="X625" s="105"/>
      <c r="Y625" s="105"/>
      <c r="Z625" s="105"/>
    </row>
    <row r="626" ht="15.75" customHeight="1">
      <c r="A626" s="105"/>
      <c r="B626" s="105"/>
      <c r="C626" s="105"/>
      <c r="D626" s="105"/>
      <c r="E626" s="105"/>
      <c r="F626" s="106"/>
      <c r="G626" s="106"/>
      <c r="H626" s="17"/>
      <c r="I626" s="17"/>
      <c r="J626" s="102"/>
      <c r="K626" s="102"/>
      <c r="L626" s="101"/>
      <c r="M626" s="101"/>
      <c r="N626" s="106"/>
      <c r="O626" s="106"/>
      <c r="P626" s="102"/>
      <c r="Q626" s="17"/>
      <c r="R626" s="102"/>
      <c r="S626" s="101"/>
      <c r="T626" s="105"/>
      <c r="U626" s="105"/>
      <c r="V626" s="105"/>
      <c r="W626" s="105"/>
      <c r="X626" s="105"/>
      <c r="Y626" s="105"/>
      <c r="Z626" s="105"/>
    </row>
    <row r="627" ht="15.75" customHeight="1">
      <c r="A627" s="105"/>
      <c r="B627" s="105"/>
      <c r="C627" s="105"/>
      <c r="D627" s="105"/>
      <c r="E627" s="105"/>
      <c r="F627" s="106"/>
      <c r="G627" s="106"/>
      <c r="H627" s="17"/>
      <c r="I627" s="17"/>
      <c r="J627" s="102"/>
      <c r="K627" s="102"/>
      <c r="L627" s="101"/>
      <c r="M627" s="101"/>
      <c r="N627" s="106"/>
      <c r="O627" s="106"/>
      <c r="P627" s="102"/>
      <c r="Q627" s="17"/>
      <c r="R627" s="102"/>
      <c r="S627" s="101"/>
      <c r="T627" s="105"/>
      <c r="U627" s="105"/>
      <c r="V627" s="105"/>
      <c r="W627" s="105"/>
      <c r="X627" s="105"/>
      <c r="Y627" s="105"/>
      <c r="Z627" s="105"/>
    </row>
    <row r="628" ht="15.75" customHeight="1">
      <c r="A628" s="105"/>
      <c r="B628" s="105"/>
      <c r="C628" s="105"/>
      <c r="D628" s="105"/>
      <c r="E628" s="105"/>
      <c r="F628" s="106"/>
      <c r="G628" s="106"/>
      <c r="H628" s="17"/>
      <c r="I628" s="17"/>
      <c r="J628" s="102"/>
      <c r="K628" s="102"/>
      <c r="L628" s="101"/>
      <c r="M628" s="101"/>
      <c r="N628" s="106"/>
      <c r="O628" s="106"/>
      <c r="P628" s="102"/>
      <c r="Q628" s="17"/>
      <c r="R628" s="102"/>
      <c r="S628" s="101"/>
      <c r="T628" s="105"/>
      <c r="U628" s="105"/>
      <c r="V628" s="105"/>
      <c r="W628" s="105"/>
      <c r="X628" s="105"/>
      <c r="Y628" s="105"/>
      <c r="Z628" s="105"/>
    </row>
    <row r="629" ht="15.75" customHeight="1">
      <c r="A629" s="105"/>
      <c r="B629" s="105"/>
      <c r="C629" s="105"/>
      <c r="D629" s="105"/>
      <c r="E629" s="105"/>
      <c r="F629" s="106"/>
      <c r="G629" s="106"/>
      <c r="H629" s="17"/>
      <c r="I629" s="17"/>
      <c r="J629" s="102"/>
      <c r="K629" s="102"/>
      <c r="L629" s="101"/>
      <c r="M629" s="101"/>
      <c r="N629" s="106"/>
      <c r="O629" s="106"/>
      <c r="P629" s="102"/>
      <c r="Q629" s="17"/>
      <c r="R629" s="102"/>
      <c r="S629" s="101"/>
      <c r="T629" s="105"/>
      <c r="U629" s="105"/>
      <c r="V629" s="105"/>
      <c r="W629" s="105"/>
      <c r="X629" s="105"/>
      <c r="Y629" s="105"/>
      <c r="Z629" s="105"/>
    </row>
    <row r="630" ht="15.75" customHeight="1">
      <c r="A630" s="105"/>
      <c r="B630" s="105"/>
      <c r="C630" s="105"/>
      <c r="D630" s="105"/>
      <c r="E630" s="105"/>
      <c r="F630" s="106"/>
      <c r="G630" s="106"/>
      <c r="H630" s="17"/>
      <c r="I630" s="17"/>
      <c r="J630" s="102"/>
      <c r="K630" s="102"/>
      <c r="L630" s="101"/>
      <c r="M630" s="101"/>
      <c r="N630" s="106"/>
      <c r="O630" s="106"/>
      <c r="P630" s="102"/>
      <c r="Q630" s="17"/>
      <c r="R630" s="102"/>
      <c r="S630" s="101"/>
      <c r="T630" s="105"/>
      <c r="U630" s="105"/>
      <c r="V630" s="105"/>
      <c r="W630" s="105"/>
      <c r="X630" s="105"/>
      <c r="Y630" s="105"/>
      <c r="Z630" s="105"/>
    </row>
    <row r="631" ht="15.75" customHeight="1">
      <c r="A631" s="105"/>
      <c r="B631" s="105"/>
      <c r="C631" s="105"/>
      <c r="D631" s="105"/>
      <c r="E631" s="105"/>
      <c r="F631" s="106"/>
      <c r="G631" s="106"/>
      <c r="H631" s="17"/>
      <c r="I631" s="17"/>
      <c r="J631" s="102"/>
      <c r="K631" s="102"/>
      <c r="L631" s="101"/>
      <c r="M631" s="101"/>
      <c r="N631" s="106"/>
      <c r="O631" s="106"/>
      <c r="P631" s="102"/>
      <c r="Q631" s="17"/>
      <c r="R631" s="102"/>
      <c r="S631" s="101"/>
      <c r="T631" s="105"/>
      <c r="U631" s="105"/>
      <c r="V631" s="105"/>
      <c r="W631" s="105"/>
      <c r="X631" s="105"/>
      <c r="Y631" s="105"/>
      <c r="Z631" s="105"/>
    </row>
    <row r="632" ht="15.75" customHeight="1">
      <c r="A632" s="105"/>
      <c r="B632" s="105"/>
      <c r="C632" s="105"/>
      <c r="D632" s="105"/>
      <c r="E632" s="105"/>
      <c r="F632" s="106"/>
      <c r="G632" s="106"/>
      <c r="H632" s="17"/>
      <c r="I632" s="17"/>
      <c r="J632" s="102"/>
      <c r="K632" s="102"/>
      <c r="L632" s="101"/>
      <c r="M632" s="101"/>
      <c r="N632" s="106"/>
      <c r="O632" s="106"/>
      <c r="P632" s="102"/>
      <c r="Q632" s="17"/>
      <c r="R632" s="102"/>
      <c r="S632" s="101"/>
      <c r="T632" s="105"/>
      <c r="U632" s="105"/>
      <c r="V632" s="105"/>
      <c r="W632" s="105"/>
      <c r="X632" s="105"/>
      <c r="Y632" s="105"/>
      <c r="Z632" s="105"/>
    </row>
    <row r="633" ht="15.75" customHeight="1">
      <c r="A633" s="105"/>
      <c r="B633" s="105"/>
      <c r="C633" s="105"/>
      <c r="D633" s="105"/>
      <c r="E633" s="105"/>
      <c r="F633" s="106"/>
      <c r="G633" s="106"/>
      <c r="H633" s="17"/>
      <c r="I633" s="17"/>
      <c r="J633" s="102"/>
      <c r="K633" s="102"/>
      <c r="L633" s="101"/>
      <c r="M633" s="101"/>
      <c r="N633" s="106"/>
      <c r="O633" s="106"/>
      <c r="P633" s="102"/>
      <c r="Q633" s="17"/>
      <c r="R633" s="102"/>
      <c r="S633" s="101"/>
      <c r="T633" s="105"/>
      <c r="U633" s="105"/>
      <c r="V633" s="105"/>
      <c r="W633" s="105"/>
      <c r="X633" s="105"/>
      <c r="Y633" s="105"/>
      <c r="Z633" s="105"/>
    </row>
    <row r="634" ht="15.75" customHeight="1">
      <c r="A634" s="105"/>
      <c r="B634" s="105"/>
      <c r="C634" s="105"/>
      <c r="D634" s="105"/>
      <c r="E634" s="105"/>
      <c r="F634" s="106"/>
      <c r="G634" s="106"/>
      <c r="H634" s="17"/>
      <c r="I634" s="17"/>
      <c r="J634" s="102"/>
      <c r="K634" s="102"/>
      <c r="L634" s="101"/>
      <c r="M634" s="101"/>
      <c r="N634" s="106"/>
      <c r="O634" s="106"/>
      <c r="P634" s="102"/>
      <c r="Q634" s="17"/>
      <c r="R634" s="102"/>
      <c r="S634" s="101"/>
      <c r="T634" s="105"/>
      <c r="U634" s="105"/>
      <c r="V634" s="105"/>
      <c r="W634" s="105"/>
      <c r="X634" s="105"/>
      <c r="Y634" s="105"/>
      <c r="Z634" s="105"/>
    </row>
    <row r="635" ht="15.75" customHeight="1">
      <c r="A635" s="105"/>
      <c r="B635" s="105"/>
      <c r="C635" s="105"/>
      <c r="D635" s="105"/>
      <c r="E635" s="105"/>
      <c r="F635" s="106"/>
      <c r="G635" s="106"/>
      <c r="H635" s="17"/>
      <c r="I635" s="17"/>
      <c r="J635" s="102"/>
      <c r="K635" s="102"/>
      <c r="L635" s="101"/>
      <c r="M635" s="101"/>
      <c r="N635" s="106"/>
      <c r="O635" s="106"/>
      <c r="P635" s="102"/>
      <c r="Q635" s="17"/>
      <c r="R635" s="102"/>
      <c r="S635" s="101"/>
      <c r="T635" s="105"/>
      <c r="U635" s="105"/>
      <c r="V635" s="105"/>
      <c r="W635" s="105"/>
      <c r="X635" s="105"/>
      <c r="Y635" s="105"/>
      <c r="Z635" s="105"/>
    </row>
    <row r="636" ht="15.75" customHeight="1">
      <c r="A636" s="105"/>
      <c r="B636" s="105"/>
      <c r="C636" s="105"/>
      <c r="D636" s="105"/>
      <c r="E636" s="105"/>
      <c r="F636" s="106"/>
      <c r="G636" s="106"/>
      <c r="H636" s="17"/>
      <c r="I636" s="17"/>
      <c r="J636" s="102"/>
      <c r="K636" s="102"/>
      <c r="L636" s="101"/>
      <c r="M636" s="101"/>
      <c r="N636" s="106"/>
      <c r="O636" s="106"/>
      <c r="P636" s="102"/>
      <c r="Q636" s="17"/>
      <c r="R636" s="102"/>
      <c r="S636" s="101"/>
      <c r="T636" s="105"/>
      <c r="U636" s="105"/>
      <c r="V636" s="105"/>
      <c r="W636" s="105"/>
      <c r="X636" s="105"/>
      <c r="Y636" s="105"/>
      <c r="Z636" s="105"/>
    </row>
    <row r="637" ht="15.75" customHeight="1">
      <c r="A637" s="105"/>
      <c r="B637" s="105"/>
      <c r="C637" s="105"/>
      <c r="D637" s="105"/>
      <c r="E637" s="105"/>
      <c r="F637" s="106"/>
      <c r="G637" s="106"/>
      <c r="H637" s="17"/>
      <c r="I637" s="17"/>
      <c r="J637" s="102"/>
      <c r="K637" s="102"/>
      <c r="L637" s="101"/>
      <c r="M637" s="101"/>
      <c r="N637" s="106"/>
      <c r="O637" s="106"/>
      <c r="P637" s="102"/>
      <c r="Q637" s="17"/>
      <c r="R637" s="102"/>
      <c r="S637" s="101"/>
      <c r="T637" s="105"/>
      <c r="U637" s="105"/>
      <c r="V637" s="105"/>
      <c r="W637" s="105"/>
      <c r="X637" s="105"/>
      <c r="Y637" s="105"/>
      <c r="Z637" s="105"/>
    </row>
    <row r="638" ht="15.75" customHeight="1">
      <c r="A638" s="105"/>
      <c r="B638" s="105"/>
      <c r="C638" s="105"/>
      <c r="D638" s="105"/>
      <c r="E638" s="105"/>
      <c r="F638" s="106"/>
      <c r="G638" s="106"/>
      <c r="H638" s="17"/>
      <c r="I638" s="17"/>
      <c r="J638" s="102"/>
      <c r="K638" s="102"/>
      <c r="L638" s="101"/>
      <c r="M638" s="101"/>
      <c r="N638" s="106"/>
      <c r="O638" s="106"/>
      <c r="P638" s="102"/>
      <c r="Q638" s="17"/>
      <c r="R638" s="102"/>
      <c r="S638" s="101"/>
      <c r="T638" s="105"/>
      <c r="U638" s="105"/>
      <c r="V638" s="105"/>
      <c r="W638" s="105"/>
      <c r="X638" s="105"/>
      <c r="Y638" s="105"/>
      <c r="Z638" s="105"/>
    </row>
    <row r="639" ht="15.75" customHeight="1">
      <c r="A639" s="105"/>
      <c r="B639" s="105"/>
      <c r="C639" s="105"/>
      <c r="D639" s="105"/>
      <c r="E639" s="105"/>
      <c r="F639" s="106"/>
      <c r="G639" s="106"/>
      <c r="H639" s="17"/>
      <c r="I639" s="17"/>
      <c r="J639" s="102"/>
      <c r="K639" s="102"/>
      <c r="L639" s="101"/>
      <c r="M639" s="101"/>
      <c r="N639" s="106"/>
      <c r="O639" s="106"/>
      <c r="P639" s="102"/>
      <c r="Q639" s="17"/>
      <c r="R639" s="102"/>
      <c r="S639" s="101"/>
      <c r="T639" s="105"/>
      <c r="U639" s="105"/>
      <c r="V639" s="105"/>
      <c r="W639" s="105"/>
      <c r="X639" s="105"/>
      <c r="Y639" s="105"/>
      <c r="Z639" s="105"/>
    </row>
    <row r="640" ht="15.75" customHeight="1">
      <c r="A640" s="105"/>
      <c r="B640" s="105"/>
      <c r="C640" s="105"/>
      <c r="D640" s="105"/>
      <c r="E640" s="105"/>
      <c r="F640" s="106"/>
      <c r="G640" s="106"/>
      <c r="H640" s="17"/>
      <c r="I640" s="17"/>
      <c r="J640" s="102"/>
      <c r="K640" s="102"/>
      <c r="L640" s="101"/>
      <c r="M640" s="101"/>
      <c r="N640" s="106"/>
      <c r="O640" s="106"/>
      <c r="P640" s="102"/>
      <c r="Q640" s="17"/>
      <c r="R640" s="102"/>
      <c r="S640" s="101"/>
      <c r="T640" s="105"/>
      <c r="U640" s="105"/>
      <c r="V640" s="105"/>
      <c r="W640" s="105"/>
      <c r="X640" s="105"/>
      <c r="Y640" s="105"/>
      <c r="Z640" s="105"/>
    </row>
    <row r="641" ht="15.75" customHeight="1">
      <c r="A641" s="105"/>
      <c r="B641" s="105"/>
      <c r="C641" s="105"/>
      <c r="D641" s="105"/>
      <c r="E641" s="105"/>
      <c r="F641" s="106"/>
      <c r="G641" s="106"/>
      <c r="H641" s="17"/>
      <c r="I641" s="17"/>
      <c r="J641" s="102"/>
      <c r="K641" s="102"/>
      <c r="L641" s="101"/>
      <c r="M641" s="101"/>
      <c r="N641" s="106"/>
      <c r="O641" s="106"/>
      <c r="P641" s="102"/>
      <c r="Q641" s="17"/>
      <c r="R641" s="102"/>
      <c r="S641" s="101"/>
      <c r="T641" s="105"/>
      <c r="U641" s="105"/>
      <c r="V641" s="105"/>
      <c r="W641" s="105"/>
      <c r="X641" s="105"/>
      <c r="Y641" s="105"/>
      <c r="Z641" s="105"/>
    </row>
    <row r="642" ht="15.75" customHeight="1">
      <c r="A642" s="105"/>
      <c r="B642" s="105"/>
      <c r="C642" s="105"/>
      <c r="D642" s="105"/>
      <c r="E642" s="105"/>
      <c r="F642" s="106"/>
      <c r="G642" s="106"/>
      <c r="H642" s="17"/>
      <c r="I642" s="17"/>
      <c r="J642" s="102"/>
      <c r="K642" s="102"/>
      <c r="L642" s="101"/>
      <c r="M642" s="101"/>
      <c r="N642" s="106"/>
      <c r="O642" s="106"/>
      <c r="P642" s="102"/>
      <c r="Q642" s="17"/>
      <c r="R642" s="102"/>
      <c r="S642" s="101"/>
      <c r="T642" s="105"/>
      <c r="U642" s="105"/>
      <c r="V642" s="105"/>
      <c r="W642" s="105"/>
      <c r="X642" s="105"/>
      <c r="Y642" s="105"/>
      <c r="Z642" s="105"/>
    </row>
    <row r="643" ht="15.75" customHeight="1">
      <c r="A643" s="105"/>
      <c r="B643" s="105"/>
      <c r="C643" s="105"/>
      <c r="D643" s="105"/>
      <c r="E643" s="105"/>
      <c r="F643" s="106"/>
      <c r="G643" s="106"/>
      <c r="H643" s="17"/>
      <c r="I643" s="17"/>
      <c r="J643" s="102"/>
      <c r="K643" s="102"/>
      <c r="L643" s="101"/>
      <c r="M643" s="101"/>
      <c r="N643" s="106"/>
      <c r="O643" s="106"/>
      <c r="P643" s="102"/>
      <c r="Q643" s="17"/>
      <c r="R643" s="102"/>
      <c r="S643" s="101"/>
      <c r="T643" s="105"/>
      <c r="U643" s="105"/>
      <c r="V643" s="105"/>
      <c r="W643" s="105"/>
      <c r="X643" s="105"/>
      <c r="Y643" s="105"/>
      <c r="Z643" s="105"/>
    </row>
    <row r="644" ht="15.75" customHeight="1">
      <c r="A644" s="105"/>
      <c r="B644" s="105"/>
      <c r="C644" s="105"/>
      <c r="D644" s="105"/>
      <c r="E644" s="105"/>
      <c r="F644" s="106"/>
      <c r="G644" s="106"/>
      <c r="H644" s="17"/>
      <c r="I644" s="17"/>
      <c r="J644" s="102"/>
      <c r="K644" s="102"/>
      <c r="L644" s="101"/>
      <c r="M644" s="101"/>
      <c r="N644" s="106"/>
      <c r="O644" s="106"/>
      <c r="P644" s="102"/>
      <c r="Q644" s="17"/>
      <c r="R644" s="102"/>
      <c r="S644" s="101"/>
      <c r="T644" s="105"/>
      <c r="U644" s="105"/>
      <c r="V644" s="105"/>
      <c r="W644" s="105"/>
      <c r="X644" s="105"/>
      <c r="Y644" s="105"/>
      <c r="Z644" s="105"/>
    </row>
    <row r="645" ht="15.75" customHeight="1">
      <c r="A645" s="105"/>
      <c r="B645" s="105"/>
      <c r="C645" s="105"/>
      <c r="D645" s="105"/>
      <c r="E645" s="105"/>
      <c r="F645" s="106"/>
      <c r="G645" s="106"/>
      <c r="H645" s="17"/>
      <c r="I645" s="17"/>
      <c r="J645" s="102"/>
      <c r="K645" s="102"/>
      <c r="L645" s="101"/>
      <c r="M645" s="101"/>
      <c r="N645" s="106"/>
      <c r="O645" s="106"/>
      <c r="P645" s="102"/>
      <c r="Q645" s="17"/>
      <c r="R645" s="102"/>
      <c r="S645" s="101"/>
      <c r="T645" s="105"/>
      <c r="U645" s="105"/>
      <c r="V645" s="105"/>
      <c r="W645" s="105"/>
      <c r="X645" s="105"/>
      <c r="Y645" s="105"/>
      <c r="Z645" s="105"/>
    </row>
    <row r="646" ht="15.75" customHeight="1">
      <c r="A646" s="105"/>
      <c r="B646" s="105"/>
      <c r="C646" s="105"/>
      <c r="D646" s="105"/>
      <c r="E646" s="105"/>
      <c r="F646" s="106"/>
      <c r="G646" s="106"/>
      <c r="H646" s="17"/>
      <c r="I646" s="17"/>
      <c r="J646" s="102"/>
      <c r="K646" s="102"/>
      <c r="L646" s="101"/>
      <c r="M646" s="101"/>
      <c r="N646" s="106"/>
      <c r="O646" s="106"/>
      <c r="P646" s="102"/>
      <c r="Q646" s="17"/>
      <c r="R646" s="102"/>
      <c r="S646" s="101"/>
      <c r="T646" s="105"/>
      <c r="U646" s="105"/>
      <c r="V646" s="105"/>
      <c r="W646" s="105"/>
      <c r="X646" s="105"/>
      <c r="Y646" s="105"/>
      <c r="Z646" s="105"/>
    </row>
    <row r="647" ht="15.75" customHeight="1">
      <c r="A647" s="105"/>
      <c r="B647" s="105"/>
      <c r="C647" s="105"/>
      <c r="D647" s="105"/>
      <c r="E647" s="105"/>
      <c r="F647" s="106"/>
      <c r="G647" s="106"/>
      <c r="H647" s="17"/>
      <c r="I647" s="17"/>
      <c r="J647" s="102"/>
      <c r="K647" s="102"/>
      <c r="L647" s="101"/>
      <c r="M647" s="101"/>
      <c r="N647" s="106"/>
      <c r="O647" s="106"/>
      <c r="P647" s="102"/>
      <c r="Q647" s="17"/>
      <c r="R647" s="102"/>
      <c r="S647" s="101"/>
      <c r="T647" s="105"/>
      <c r="U647" s="105"/>
      <c r="V647" s="105"/>
      <c r="W647" s="105"/>
      <c r="X647" s="105"/>
      <c r="Y647" s="105"/>
      <c r="Z647" s="105"/>
    </row>
    <row r="648" ht="15.75" customHeight="1">
      <c r="A648" s="105"/>
      <c r="B648" s="105"/>
      <c r="C648" s="105"/>
      <c r="D648" s="105"/>
      <c r="E648" s="105"/>
      <c r="F648" s="106"/>
      <c r="G648" s="106"/>
      <c r="H648" s="17"/>
      <c r="I648" s="17"/>
      <c r="J648" s="102"/>
      <c r="K648" s="102"/>
      <c r="L648" s="101"/>
      <c r="M648" s="101"/>
      <c r="N648" s="106"/>
      <c r="O648" s="106"/>
      <c r="P648" s="102"/>
      <c r="Q648" s="17"/>
      <c r="R648" s="102"/>
      <c r="S648" s="101"/>
      <c r="T648" s="105"/>
      <c r="U648" s="105"/>
      <c r="V648" s="105"/>
      <c r="W648" s="105"/>
      <c r="X648" s="105"/>
      <c r="Y648" s="105"/>
      <c r="Z648" s="105"/>
    </row>
    <row r="649" ht="15.75" customHeight="1">
      <c r="A649" s="105"/>
      <c r="B649" s="105"/>
      <c r="C649" s="105"/>
      <c r="D649" s="105"/>
      <c r="E649" s="105"/>
      <c r="F649" s="106"/>
      <c r="G649" s="106"/>
      <c r="H649" s="17"/>
      <c r="I649" s="17"/>
      <c r="J649" s="102"/>
      <c r="K649" s="102"/>
      <c r="L649" s="101"/>
      <c r="M649" s="101"/>
      <c r="N649" s="106"/>
      <c r="O649" s="106"/>
      <c r="P649" s="102"/>
      <c r="Q649" s="17"/>
      <c r="R649" s="102"/>
      <c r="S649" s="101"/>
      <c r="T649" s="105"/>
      <c r="U649" s="105"/>
      <c r="V649" s="105"/>
      <c r="W649" s="105"/>
      <c r="X649" s="105"/>
      <c r="Y649" s="105"/>
      <c r="Z649" s="105"/>
    </row>
    <row r="650" ht="15.75" customHeight="1">
      <c r="A650" s="105"/>
      <c r="B650" s="105"/>
      <c r="C650" s="105"/>
      <c r="D650" s="105"/>
      <c r="E650" s="105"/>
      <c r="F650" s="106"/>
      <c r="G650" s="106"/>
      <c r="H650" s="17"/>
      <c r="I650" s="17"/>
      <c r="J650" s="102"/>
      <c r="K650" s="102"/>
      <c r="L650" s="101"/>
      <c r="M650" s="101"/>
      <c r="N650" s="106"/>
      <c r="O650" s="106"/>
      <c r="P650" s="102"/>
      <c r="Q650" s="17"/>
      <c r="R650" s="102"/>
      <c r="S650" s="101"/>
      <c r="T650" s="105"/>
      <c r="U650" s="105"/>
      <c r="V650" s="105"/>
      <c r="W650" s="105"/>
      <c r="X650" s="105"/>
      <c r="Y650" s="105"/>
      <c r="Z650" s="105"/>
    </row>
    <row r="651" ht="15.75" customHeight="1">
      <c r="A651" s="105"/>
      <c r="B651" s="105"/>
      <c r="C651" s="105"/>
      <c r="D651" s="105"/>
      <c r="E651" s="105"/>
      <c r="F651" s="106"/>
      <c r="G651" s="106"/>
      <c r="H651" s="17"/>
      <c r="I651" s="17"/>
      <c r="J651" s="102"/>
      <c r="K651" s="102"/>
      <c r="L651" s="101"/>
      <c r="M651" s="101"/>
      <c r="N651" s="106"/>
      <c r="O651" s="106"/>
      <c r="P651" s="102"/>
      <c r="Q651" s="17"/>
      <c r="R651" s="102"/>
      <c r="S651" s="101"/>
      <c r="T651" s="105"/>
      <c r="U651" s="105"/>
      <c r="V651" s="105"/>
      <c r="W651" s="105"/>
      <c r="X651" s="105"/>
      <c r="Y651" s="105"/>
      <c r="Z651" s="105"/>
    </row>
    <row r="652" ht="15.75" customHeight="1">
      <c r="A652" s="105"/>
      <c r="B652" s="105"/>
      <c r="C652" s="105"/>
      <c r="D652" s="105"/>
      <c r="E652" s="105"/>
      <c r="F652" s="106"/>
      <c r="G652" s="106"/>
      <c r="H652" s="17"/>
      <c r="I652" s="17"/>
      <c r="J652" s="102"/>
      <c r="K652" s="102"/>
      <c r="L652" s="101"/>
      <c r="M652" s="101"/>
      <c r="N652" s="106"/>
      <c r="O652" s="106"/>
      <c r="P652" s="102"/>
      <c r="Q652" s="17"/>
      <c r="R652" s="102"/>
      <c r="S652" s="101"/>
      <c r="T652" s="105"/>
      <c r="U652" s="105"/>
      <c r="V652" s="105"/>
      <c r="W652" s="105"/>
      <c r="X652" s="105"/>
      <c r="Y652" s="105"/>
      <c r="Z652" s="105"/>
    </row>
    <row r="653" ht="15.75" customHeight="1">
      <c r="A653" s="105"/>
      <c r="B653" s="105"/>
      <c r="C653" s="105"/>
      <c r="D653" s="105"/>
      <c r="E653" s="105"/>
      <c r="F653" s="106"/>
      <c r="G653" s="106"/>
      <c r="H653" s="17"/>
      <c r="I653" s="17"/>
      <c r="J653" s="102"/>
      <c r="K653" s="102"/>
      <c r="L653" s="101"/>
      <c r="M653" s="101"/>
      <c r="N653" s="106"/>
      <c r="O653" s="106"/>
      <c r="P653" s="102"/>
      <c r="Q653" s="17"/>
      <c r="R653" s="102"/>
      <c r="S653" s="101"/>
      <c r="T653" s="105"/>
      <c r="U653" s="105"/>
      <c r="V653" s="105"/>
      <c r="W653" s="105"/>
      <c r="X653" s="105"/>
      <c r="Y653" s="105"/>
      <c r="Z653" s="105"/>
    </row>
    <row r="654" ht="15.75" customHeight="1">
      <c r="A654" s="105"/>
      <c r="B654" s="105"/>
      <c r="C654" s="105"/>
      <c r="D654" s="105"/>
      <c r="E654" s="105"/>
      <c r="F654" s="106"/>
      <c r="G654" s="106"/>
      <c r="H654" s="17"/>
      <c r="I654" s="17"/>
      <c r="J654" s="102"/>
      <c r="K654" s="102"/>
      <c r="L654" s="101"/>
      <c r="M654" s="101"/>
      <c r="N654" s="106"/>
      <c r="O654" s="106"/>
      <c r="P654" s="102"/>
      <c r="Q654" s="17"/>
      <c r="R654" s="102"/>
      <c r="S654" s="101"/>
      <c r="T654" s="105"/>
      <c r="U654" s="105"/>
      <c r="V654" s="105"/>
      <c r="W654" s="105"/>
      <c r="X654" s="105"/>
      <c r="Y654" s="105"/>
      <c r="Z654" s="105"/>
    </row>
    <row r="655" ht="15.75" customHeight="1">
      <c r="A655" s="105"/>
      <c r="B655" s="105"/>
      <c r="C655" s="105"/>
      <c r="D655" s="105"/>
      <c r="E655" s="105"/>
      <c r="F655" s="106"/>
      <c r="G655" s="106"/>
      <c r="H655" s="17"/>
      <c r="I655" s="17"/>
      <c r="J655" s="102"/>
      <c r="K655" s="102"/>
      <c r="L655" s="101"/>
      <c r="M655" s="101"/>
      <c r="N655" s="106"/>
      <c r="O655" s="106"/>
      <c r="P655" s="102"/>
      <c r="Q655" s="17"/>
      <c r="R655" s="102"/>
      <c r="S655" s="101"/>
      <c r="T655" s="105"/>
      <c r="U655" s="105"/>
      <c r="V655" s="105"/>
      <c r="W655" s="105"/>
      <c r="X655" s="105"/>
      <c r="Y655" s="105"/>
      <c r="Z655" s="105"/>
    </row>
    <row r="656" ht="15.75" customHeight="1">
      <c r="A656" s="105"/>
      <c r="B656" s="105"/>
      <c r="C656" s="105"/>
      <c r="D656" s="105"/>
      <c r="E656" s="105"/>
      <c r="F656" s="106"/>
      <c r="G656" s="106"/>
      <c r="H656" s="17"/>
      <c r="I656" s="17"/>
      <c r="J656" s="102"/>
      <c r="K656" s="102"/>
      <c r="L656" s="101"/>
      <c r="M656" s="101"/>
      <c r="N656" s="106"/>
      <c r="O656" s="106"/>
      <c r="P656" s="102"/>
      <c r="Q656" s="17"/>
      <c r="R656" s="102"/>
      <c r="S656" s="101"/>
      <c r="T656" s="105"/>
      <c r="U656" s="105"/>
      <c r="V656" s="105"/>
      <c r="W656" s="105"/>
      <c r="X656" s="105"/>
      <c r="Y656" s="105"/>
      <c r="Z656" s="105"/>
    </row>
    <row r="657" ht="15.75" customHeight="1">
      <c r="A657" s="105"/>
      <c r="B657" s="105"/>
      <c r="C657" s="105"/>
      <c r="D657" s="105"/>
      <c r="E657" s="105"/>
      <c r="F657" s="106"/>
      <c r="G657" s="106"/>
      <c r="H657" s="17"/>
      <c r="I657" s="17"/>
      <c r="J657" s="102"/>
      <c r="K657" s="102"/>
      <c r="L657" s="101"/>
      <c r="M657" s="101"/>
      <c r="N657" s="106"/>
      <c r="O657" s="106"/>
      <c r="P657" s="102"/>
      <c r="Q657" s="17"/>
      <c r="R657" s="102"/>
      <c r="S657" s="101"/>
      <c r="T657" s="105"/>
      <c r="U657" s="105"/>
      <c r="V657" s="105"/>
      <c r="W657" s="105"/>
      <c r="X657" s="105"/>
      <c r="Y657" s="105"/>
      <c r="Z657" s="105"/>
    </row>
    <row r="658" ht="15.75" customHeight="1">
      <c r="A658" s="105"/>
      <c r="B658" s="105"/>
      <c r="C658" s="105"/>
      <c r="D658" s="105"/>
      <c r="E658" s="105"/>
      <c r="F658" s="106"/>
      <c r="G658" s="106"/>
      <c r="H658" s="17"/>
      <c r="I658" s="17"/>
      <c r="J658" s="102"/>
      <c r="K658" s="102"/>
      <c r="L658" s="101"/>
      <c r="M658" s="101"/>
      <c r="N658" s="106"/>
      <c r="O658" s="106"/>
      <c r="P658" s="102"/>
      <c r="Q658" s="17"/>
      <c r="R658" s="102"/>
      <c r="S658" s="101"/>
      <c r="T658" s="105"/>
      <c r="U658" s="105"/>
      <c r="V658" s="105"/>
      <c r="W658" s="105"/>
      <c r="X658" s="105"/>
      <c r="Y658" s="105"/>
      <c r="Z658" s="105"/>
    </row>
    <row r="659" ht="15.75" customHeight="1">
      <c r="A659" s="105"/>
      <c r="B659" s="105"/>
      <c r="C659" s="105"/>
      <c r="D659" s="105"/>
      <c r="E659" s="105"/>
      <c r="F659" s="106"/>
      <c r="G659" s="106"/>
      <c r="H659" s="17"/>
      <c r="I659" s="17"/>
      <c r="J659" s="102"/>
      <c r="K659" s="102"/>
      <c r="L659" s="101"/>
      <c r="M659" s="101"/>
      <c r="N659" s="106"/>
      <c r="O659" s="106"/>
      <c r="P659" s="102"/>
      <c r="Q659" s="17"/>
      <c r="R659" s="102"/>
      <c r="S659" s="101"/>
      <c r="T659" s="105"/>
      <c r="U659" s="105"/>
      <c r="V659" s="105"/>
      <c r="W659" s="105"/>
      <c r="X659" s="105"/>
      <c r="Y659" s="105"/>
      <c r="Z659" s="105"/>
    </row>
    <row r="660" ht="15.75" customHeight="1">
      <c r="A660" s="105"/>
      <c r="B660" s="105"/>
      <c r="C660" s="105"/>
      <c r="D660" s="105"/>
      <c r="E660" s="105"/>
      <c r="F660" s="106"/>
      <c r="G660" s="106"/>
      <c r="H660" s="17"/>
      <c r="I660" s="17"/>
      <c r="J660" s="102"/>
      <c r="K660" s="102"/>
      <c r="L660" s="101"/>
      <c r="M660" s="101"/>
      <c r="N660" s="106"/>
      <c r="O660" s="106"/>
      <c r="P660" s="102"/>
      <c r="Q660" s="17"/>
      <c r="R660" s="102"/>
      <c r="S660" s="101"/>
      <c r="T660" s="105"/>
      <c r="U660" s="105"/>
      <c r="V660" s="105"/>
      <c r="W660" s="105"/>
      <c r="X660" s="105"/>
      <c r="Y660" s="105"/>
      <c r="Z660" s="105"/>
    </row>
    <row r="661" ht="15.75" customHeight="1">
      <c r="A661" s="105"/>
      <c r="B661" s="105"/>
      <c r="C661" s="105"/>
      <c r="D661" s="105"/>
      <c r="E661" s="105"/>
      <c r="F661" s="106"/>
      <c r="G661" s="106"/>
      <c r="H661" s="17"/>
      <c r="I661" s="17"/>
      <c r="J661" s="102"/>
      <c r="K661" s="102"/>
      <c r="L661" s="101"/>
      <c r="M661" s="101"/>
      <c r="N661" s="106"/>
      <c r="O661" s="106"/>
      <c r="P661" s="102"/>
      <c r="Q661" s="17"/>
      <c r="R661" s="102"/>
      <c r="S661" s="101"/>
      <c r="T661" s="105"/>
      <c r="U661" s="105"/>
      <c r="V661" s="105"/>
      <c r="W661" s="105"/>
      <c r="X661" s="105"/>
      <c r="Y661" s="105"/>
      <c r="Z661" s="105"/>
    </row>
    <row r="662" ht="15.75" customHeight="1">
      <c r="A662" s="105"/>
      <c r="B662" s="105"/>
      <c r="C662" s="105"/>
      <c r="D662" s="105"/>
      <c r="E662" s="105"/>
      <c r="F662" s="106"/>
      <c r="G662" s="106"/>
      <c r="H662" s="17"/>
      <c r="I662" s="17"/>
      <c r="J662" s="102"/>
      <c r="K662" s="102"/>
      <c r="L662" s="101"/>
      <c r="M662" s="101"/>
      <c r="N662" s="106"/>
      <c r="O662" s="106"/>
      <c r="P662" s="102"/>
      <c r="Q662" s="17"/>
      <c r="R662" s="102"/>
      <c r="S662" s="101"/>
      <c r="T662" s="105"/>
      <c r="U662" s="105"/>
      <c r="V662" s="105"/>
      <c r="W662" s="105"/>
      <c r="X662" s="105"/>
      <c r="Y662" s="105"/>
      <c r="Z662" s="105"/>
    </row>
    <row r="663" ht="15.75" customHeight="1">
      <c r="A663" s="105"/>
      <c r="B663" s="105"/>
      <c r="C663" s="105"/>
      <c r="D663" s="105"/>
      <c r="E663" s="105"/>
      <c r="F663" s="106"/>
      <c r="G663" s="106"/>
      <c r="H663" s="17"/>
      <c r="I663" s="17"/>
      <c r="J663" s="102"/>
      <c r="K663" s="102"/>
      <c r="L663" s="101"/>
      <c r="M663" s="101"/>
      <c r="N663" s="106"/>
      <c r="O663" s="106"/>
      <c r="P663" s="102"/>
      <c r="Q663" s="17"/>
      <c r="R663" s="102"/>
      <c r="S663" s="101"/>
      <c r="T663" s="105"/>
      <c r="U663" s="105"/>
      <c r="V663" s="105"/>
      <c r="W663" s="105"/>
      <c r="X663" s="105"/>
      <c r="Y663" s="105"/>
      <c r="Z663" s="105"/>
    </row>
    <row r="664" ht="15.75" customHeight="1">
      <c r="A664" s="105"/>
      <c r="B664" s="105"/>
      <c r="C664" s="105"/>
      <c r="D664" s="105"/>
      <c r="E664" s="105"/>
      <c r="F664" s="106"/>
      <c r="G664" s="106"/>
      <c r="H664" s="17"/>
      <c r="I664" s="17"/>
      <c r="J664" s="102"/>
      <c r="K664" s="102"/>
      <c r="L664" s="101"/>
      <c r="M664" s="101"/>
      <c r="N664" s="106"/>
      <c r="O664" s="106"/>
      <c r="P664" s="102"/>
      <c r="Q664" s="17"/>
      <c r="R664" s="102"/>
      <c r="S664" s="101"/>
      <c r="T664" s="105"/>
      <c r="U664" s="105"/>
      <c r="V664" s="105"/>
      <c r="W664" s="105"/>
      <c r="X664" s="105"/>
      <c r="Y664" s="105"/>
      <c r="Z664" s="105"/>
    </row>
    <row r="665" ht="15.75" customHeight="1">
      <c r="A665" s="105"/>
      <c r="B665" s="105"/>
      <c r="C665" s="105"/>
      <c r="D665" s="105"/>
      <c r="E665" s="105"/>
      <c r="F665" s="106"/>
      <c r="G665" s="106"/>
      <c r="H665" s="17"/>
      <c r="I665" s="17"/>
      <c r="J665" s="102"/>
      <c r="K665" s="102"/>
      <c r="L665" s="101"/>
      <c r="M665" s="101"/>
      <c r="N665" s="106"/>
      <c r="O665" s="106"/>
      <c r="P665" s="102"/>
      <c r="Q665" s="17"/>
      <c r="R665" s="102"/>
      <c r="S665" s="101"/>
      <c r="T665" s="105"/>
      <c r="U665" s="105"/>
      <c r="V665" s="105"/>
      <c r="W665" s="105"/>
      <c r="X665" s="105"/>
      <c r="Y665" s="105"/>
      <c r="Z665" s="105"/>
    </row>
    <row r="666" ht="15.75" customHeight="1">
      <c r="A666" s="105"/>
      <c r="B666" s="105"/>
      <c r="C666" s="105"/>
      <c r="D666" s="105"/>
      <c r="E666" s="105"/>
      <c r="F666" s="106"/>
      <c r="G666" s="106"/>
      <c r="H666" s="17"/>
      <c r="I666" s="17"/>
      <c r="J666" s="102"/>
      <c r="K666" s="102"/>
      <c r="L666" s="101"/>
      <c r="M666" s="101"/>
      <c r="N666" s="106"/>
      <c r="O666" s="106"/>
      <c r="P666" s="102"/>
      <c r="Q666" s="17"/>
      <c r="R666" s="102"/>
      <c r="S666" s="101"/>
      <c r="T666" s="105"/>
      <c r="U666" s="105"/>
      <c r="V666" s="105"/>
      <c r="W666" s="105"/>
      <c r="X666" s="105"/>
      <c r="Y666" s="105"/>
      <c r="Z666" s="105"/>
    </row>
    <row r="667" ht="15.75" customHeight="1">
      <c r="A667" s="105"/>
      <c r="B667" s="105"/>
      <c r="C667" s="105"/>
      <c r="D667" s="105"/>
      <c r="E667" s="105"/>
      <c r="F667" s="106"/>
      <c r="G667" s="106"/>
      <c r="H667" s="17"/>
      <c r="I667" s="17"/>
      <c r="J667" s="102"/>
      <c r="K667" s="102"/>
      <c r="L667" s="101"/>
      <c r="M667" s="101"/>
      <c r="N667" s="106"/>
      <c r="O667" s="106"/>
      <c r="P667" s="102"/>
      <c r="Q667" s="17"/>
      <c r="R667" s="102"/>
      <c r="S667" s="101"/>
      <c r="T667" s="105"/>
      <c r="U667" s="105"/>
      <c r="V667" s="105"/>
      <c r="W667" s="105"/>
      <c r="X667" s="105"/>
      <c r="Y667" s="105"/>
      <c r="Z667" s="105"/>
    </row>
    <row r="668" ht="15.75" customHeight="1">
      <c r="A668" s="105"/>
      <c r="B668" s="105"/>
      <c r="C668" s="105"/>
      <c r="D668" s="105"/>
      <c r="E668" s="105"/>
      <c r="F668" s="106"/>
      <c r="G668" s="106"/>
      <c r="H668" s="17"/>
      <c r="I668" s="17"/>
      <c r="J668" s="102"/>
      <c r="K668" s="102"/>
      <c r="L668" s="101"/>
      <c r="M668" s="101"/>
      <c r="N668" s="106"/>
      <c r="O668" s="106"/>
      <c r="P668" s="102"/>
      <c r="Q668" s="17"/>
      <c r="R668" s="102"/>
      <c r="S668" s="101"/>
      <c r="T668" s="105"/>
      <c r="U668" s="105"/>
      <c r="V668" s="105"/>
      <c r="W668" s="105"/>
      <c r="X668" s="105"/>
      <c r="Y668" s="105"/>
      <c r="Z668" s="105"/>
    </row>
    <row r="669" ht="15.75" customHeight="1">
      <c r="A669" s="105"/>
      <c r="B669" s="105"/>
      <c r="C669" s="105"/>
      <c r="D669" s="105"/>
      <c r="E669" s="105"/>
      <c r="F669" s="106"/>
      <c r="G669" s="106"/>
      <c r="H669" s="17"/>
      <c r="I669" s="17"/>
      <c r="J669" s="102"/>
      <c r="K669" s="102"/>
      <c r="L669" s="101"/>
      <c r="M669" s="101"/>
      <c r="N669" s="106"/>
      <c r="O669" s="106"/>
      <c r="P669" s="102"/>
      <c r="Q669" s="17"/>
      <c r="R669" s="102"/>
      <c r="S669" s="101"/>
      <c r="T669" s="105"/>
      <c r="U669" s="105"/>
      <c r="V669" s="105"/>
      <c r="W669" s="105"/>
      <c r="X669" s="105"/>
      <c r="Y669" s="105"/>
      <c r="Z669" s="105"/>
    </row>
    <row r="670" ht="15.75" customHeight="1">
      <c r="A670" s="105"/>
      <c r="B670" s="105"/>
      <c r="C670" s="105"/>
      <c r="D670" s="105"/>
      <c r="E670" s="105"/>
      <c r="F670" s="106"/>
      <c r="G670" s="106"/>
      <c r="H670" s="17"/>
      <c r="I670" s="17"/>
      <c r="J670" s="102"/>
      <c r="K670" s="102"/>
      <c r="L670" s="101"/>
      <c r="M670" s="101"/>
      <c r="N670" s="106"/>
      <c r="O670" s="106"/>
      <c r="P670" s="102"/>
      <c r="Q670" s="17"/>
      <c r="R670" s="102"/>
      <c r="S670" s="101"/>
      <c r="T670" s="105"/>
      <c r="U670" s="105"/>
      <c r="V670" s="105"/>
      <c r="W670" s="105"/>
      <c r="X670" s="105"/>
      <c r="Y670" s="105"/>
      <c r="Z670" s="105"/>
    </row>
    <row r="671" ht="15.75" customHeight="1">
      <c r="A671" s="105"/>
      <c r="B671" s="105"/>
      <c r="C671" s="105"/>
      <c r="D671" s="105"/>
      <c r="E671" s="105"/>
      <c r="F671" s="106"/>
      <c r="G671" s="106"/>
      <c r="H671" s="17"/>
      <c r="I671" s="17"/>
      <c r="J671" s="102"/>
      <c r="K671" s="102"/>
      <c r="L671" s="101"/>
      <c r="M671" s="101"/>
      <c r="N671" s="106"/>
      <c r="O671" s="106"/>
      <c r="P671" s="102"/>
      <c r="Q671" s="17"/>
      <c r="R671" s="102"/>
      <c r="S671" s="101"/>
      <c r="T671" s="105"/>
      <c r="U671" s="105"/>
      <c r="V671" s="105"/>
      <c r="W671" s="105"/>
      <c r="X671" s="105"/>
      <c r="Y671" s="105"/>
      <c r="Z671" s="105"/>
    </row>
    <row r="672" ht="15.75" customHeight="1">
      <c r="A672" s="105"/>
      <c r="B672" s="105"/>
      <c r="C672" s="105"/>
      <c r="D672" s="105"/>
      <c r="E672" s="105"/>
      <c r="F672" s="106"/>
      <c r="G672" s="106"/>
      <c r="H672" s="17"/>
      <c r="I672" s="17"/>
      <c r="J672" s="102"/>
      <c r="K672" s="102"/>
      <c r="L672" s="101"/>
      <c r="M672" s="101"/>
      <c r="N672" s="106"/>
      <c r="O672" s="106"/>
      <c r="P672" s="102"/>
      <c r="Q672" s="17"/>
      <c r="R672" s="102"/>
      <c r="S672" s="101"/>
      <c r="T672" s="105"/>
      <c r="U672" s="105"/>
      <c r="V672" s="105"/>
      <c r="W672" s="105"/>
      <c r="X672" s="105"/>
      <c r="Y672" s="105"/>
      <c r="Z672" s="105"/>
    </row>
    <row r="673" ht="15.75" customHeight="1">
      <c r="A673" s="105"/>
      <c r="B673" s="105"/>
      <c r="C673" s="105"/>
      <c r="D673" s="105"/>
      <c r="E673" s="105"/>
      <c r="F673" s="106"/>
      <c r="G673" s="106"/>
      <c r="H673" s="17"/>
      <c r="I673" s="17"/>
      <c r="J673" s="102"/>
      <c r="K673" s="102"/>
      <c r="L673" s="101"/>
      <c r="M673" s="101"/>
      <c r="N673" s="106"/>
      <c r="O673" s="106"/>
      <c r="P673" s="102"/>
      <c r="Q673" s="17"/>
      <c r="R673" s="102"/>
      <c r="S673" s="101"/>
      <c r="T673" s="105"/>
      <c r="U673" s="105"/>
      <c r="V673" s="105"/>
      <c r="W673" s="105"/>
      <c r="X673" s="105"/>
      <c r="Y673" s="105"/>
      <c r="Z673" s="105"/>
    </row>
    <row r="674" ht="15.75" customHeight="1">
      <c r="A674" s="105"/>
      <c r="B674" s="105"/>
      <c r="C674" s="105"/>
      <c r="D674" s="105"/>
      <c r="E674" s="105"/>
      <c r="F674" s="106"/>
      <c r="G674" s="106"/>
      <c r="H674" s="17"/>
      <c r="I674" s="17"/>
      <c r="J674" s="102"/>
      <c r="K674" s="102"/>
      <c r="L674" s="101"/>
      <c r="M674" s="101"/>
      <c r="N674" s="106"/>
      <c r="O674" s="106"/>
      <c r="P674" s="102"/>
      <c r="Q674" s="17"/>
      <c r="R674" s="102"/>
      <c r="S674" s="101"/>
      <c r="T674" s="105"/>
      <c r="U674" s="105"/>
      <c r="V674" s="105"/>
      <c r="W674" s="105"/>
      <c r="X674" s="105"/>
      <c r="Y674" s="105"/>
      <c r="Z674" s="105"/>
    </row>
    <row r="675" ht="15.75" customHeight="1">
      <c r="A675" s="105"/>
      <c r="B675" s="105"/>
      <c r="C675" s="105"/>
      <c r="D675" s="105"/>
      <c r="E675" s="105"/>
      <c r="F675" s="106"/>
      <c r="G675" s="106"/>
      <c r="H675" s="17"/>
      <c r="I675" s="17"/>
      <c r="J675" s="102"/>
      <c r="K675" s="102"/>
      <c r="L675" s="101"/>
      <c r="M675" s="101"/>
      <c r="N675" s="106"/>
      <c r="O675" s="106"/>
      <c r="P675" s="102"/>
      <c r="Q675" s="17"/>
      <c r="R675" s="102"/>
      <c r="S675" s="101"/>
      <c r="T675" s="105"/>
      <c r="U675" s="105"/>
      <c r="V675" s="105"/>
      <c r="W675" s="105"/>
      <c r="X675" s="105"/>
      <c r="Y675" s="105"/>
      <c r="Z675" s="105"/>
    </row>
    <row r="676" ht="15.75" customHeight="1">
      <c r="A676" s="105"/>
      <c r="B676" s="105"/>
      <c r="C676" s="105"/>
      <c r="D676" s="105"/>
      <c r="E676" s="105"/>
      <c r="F676" s="106"/>
      <c r="G676" s="106"/>
      <c r="H676" s="17"/>
      <c r="I676" s="17"/>
      <c r="J676" s="102"/>
      <c r="K676" s="102"/>
      <c r="L676" s="101"/>
      <c r="M676" s="101"/>
      <c r="N676" s="106"/>
      <c r="O676" s="106"/>
      <c r="P676" s="102"/>
      <c r="Q676" s="17"/>
      <c r="R676" s="102"/>
      <c r="S676" s="101"/>
      <c r="T676" s="105"/>
      <c r="U676" s="105"/>
      <c r="V676" s="105"/>
      <c r="W676" s="105"/>
      <c r="X676" s="105"/>
      <c r="Y676" s="105"/>
      <c r="Z676" s="105"/>
    </row>
    <row r="677" ht="15.75" customHeight="1">
      <c r="A677" s="105"/>
      <c r="B677" s="105"/>
      <c r="C677" s="105"/>
      <c r="D677" s="105"/>
      <c r="E677" s="105"/>
      <c r="F677" s="106"/>
      <c r="G677" s="106"/>
      <c r="H677" s="17"/>
      <c r="I677" s="17"/>
      <c r="J677" s="102"/>
      <c r="K677" s="102"/>
      <c r="L677" s="101"/>
      <c r="M677" s="101"/>
      <c r="N677" s="106"/>
      <c r="O677" s="106"/>
      <c r="P677" s="102"/>
      <c r="Q677" s="17"/>
      <c r="R677" s="102"/>
      <c r="S677" s="101"/>
      <c r="T677" s="105"/>
      <c r="U677" s="105"/>
      <c r="V677" s="105"/>
      <c r="W677" s="105"/>
      <c r="X677" s="105"/>
      <c r="Y677" s="105"/>
      <c r="Z677" s="105"/>
    </row>
    <row r="678" ht="15.75" customHeight="1">
      <c r="A678" s="105"/>
      <c r="B678" s="105"/>
      <c r="C678" s="105"/>
      <c r="D678" s="105"/>
      <c r="E678" s="105"/>
      <c r="F678" s="106"/>
      <c r="G678" s="106"/>
      <c r="H678" s="17"/>
      <c r="I678" s="17"/>
      <c r="J678" s="102"/>
      <c r="K678" s="102"/>
      <c r="L678" s="101"/>
      <c r="M678" s="101"/>
      <c r="N678" s="106"/>
      <c r="O678" s="106"/>
      <c r="P678" s="102"/>
      <c r="Q678" s="17"/>
      <c r="R678" s="102"/>
      <c r="S678" s="101"/>
      <c r="T678" s="105"/>
      <c r="U678" s="105"/>
      <c r="V678" s="105"/>
      <c r="W678" s="105"/>
      <c r="X678" s="105"/>
      <c r="Y678" s="105"/>
      <c r="Z678" s="105"/>
    </row>
    <row r="679" ht="15.75" customHeight="1">
      <c r="A679" s="105"/>
      <c r="B679" s="105"/>
      <c r="C679" s="105"/>
      <c r="D679" s="105"/>
      <c r="E679" s="105"/>
      <c r="F679" s="106"/>
      <c r="G679" s="106"/>
      <c r="H679" s="17"/>
      <c r="I679" s="17"/>
      <c r="J679" s="102"/>
      <c r="K679" s="102"/>
      <c r="L679" s="101"/>
      <c r="M679" s="101"/>
      <c r="N679" s="106"/>
      <c r="O679" s="106"/>
      <c r="P679" s="102"/>
      <c r="Q679" s="17"/>
      <c r="R679" s="102"/>
      <c r="S679" s="101"/>
      <c r="T679" s="105"/>
      <c r="U679" s="105"/>
      <c r="V679" s="105"/>
      <c r="W679" s="105"/>
      <c r="X679" s="105"/>
      <c r="Y679" s="105"/>
      <c r="Z679" s="105"/>
    </row>
    <row r="680" ht="15.75" customHeight="1">
      <c r="A680" s="105"/>
      <c r="B680" s="105"/>
      <c r="C680" s="105"/>
      <c r="D680" s="105"/>
      <c r="E680" s="105"/>
      <c r="F680" s="106"/>
      <c r="G680" s="106"/>
      <c r="H680" s="17"/>
      <c r="I680" s="17"/>
      <c r="J680" s="102"/>
      <c r="K680" s="102"/>
      <c r="L680" s="101"/>
      <c r="M680" s="101"/>
      <c r="N680" s="106"/>
      <c r="O680" s="106"/>
      <c r="P680" s="102"/>
      <c r="Q680" s="17"/>
      <c r="R680" s="102"/>
      <c r="S680" s="101"/>
      <c r="T680" s="105"/>
      <c r="U680" s="105"/>
      <c r="V680" s="105"/>
      <c r="W680" s="105"/>
      <c r="X680" s="105"/>
      <c r="Y680" s="105"/>
      <c r="Z680" s="105"/>
    </row>
    <row r="681" ht="15.75" customHeight="1">
      <c r="A681" s="105"/>
      <c r="B681" s="105"/>
      <c r="C681" s="105"/>
      <c r="D681" s="105"/>
      <c r="E681" s="105"/>
      <c r="F681" s="106"/>
      <c r="G681" s="106"/>
      <c r="H681" s="17"/>
      <c r="I681" s="17"/>
      <c r="J681" s="102"/>
      <c r="K681" s="102"/>
      <c r="L681" s="101"/>
      <c r="M681" s="101"/>
      <c r="N681" s="106"/>
      <c r="O681" s="106"/>
      <c r="P681" s="102"/>
      <c r="Q681" s="17"/>
      <c r="R681" s="102"/>
      <c r="S681" s="101"/>
      <c r="T681" s="105"/>
      <c r="U681" s="105"/>
      <c r="V681" s="105"/>
      <c r="W681" s="105"/>
      <c r="X681" s="105"/>
      <c r="Y681" s="105"/>
      <c r="Z681" s="105"/>
    </row>
    <row r="682" ht="15.75" customHeight="1">
      <c r="A682" s="105"/>
      <c r="B682" s="105"/>
      <c r="C682" s="105"/>
      <c r="D682" s="105"/>
      <c r="E682" s="105"/>
      <c r="F682" s="106"/>
      <c r="G682" s="106"/>
      <c r="H682" s="17"/>
      <c r="I682" s="17"/>
      <c r="J682" s="102"/>
      <c r="K682" s="102"/>
      <c r="L682" s="101"/>
      <c r="M682" s="101"/>
      <c r="N682" s="106"/>
      <c r="O682" s="106"/>
      <c r="P682" s="102"/>
      <c r="Q682" s="17"/>
      <c r="R682" s="102"/>
      <c r="S682" s="101"/>
      <c r="T682" s="105"/>
      <c r="U682" s="105"/>
      <c r="V682" s="105"/>
      <c r="W682" s="105"/>
      <c r="X682" s="105"/>
      <c r="Y682" s="105"/>
      <c r="Z682" s="105"/>
    </row>
    <row r="683" ht="15.75" customHeight="1">
      <c r="A683" s="105"/>
      <c r="B683" s="105"/>
      <c r="C683" s="105"/>
      <c r="D683" s="105"/>
      <c r="E683" s="105"/>
      <c r="F683" s="106"/>
      <c r="G683" s="106"/>
      <c r="H683" s="17"/>
      <c r="I683" s="17"/>
      <c r="J683" s="102"/>
      <c r="K683" s="102"/>
      <c r="L683" s="101"/>
      <c r="M683" s="101"/>
      <c r="N683" s="106"/>
      <c r="O683" s="106"/>
      <c r="P683" s="102"/>
      <c r="Q683" s="17"/>
      <c r="R683" s="102"/>
      <c r="S683" s="101"/>
      <c r="T683" s="105"/>
      <c r="U683" s="105"/>
      <c r="V683" s="105"/>
      <c r="W683" s="105"/>
      <c r="X683" s="105"/>
      <c r="Y683" s="105"/>
      <c r="Z683" s="105"/>
    </row>
    <row r="684" ht="15.75" customHeight="1">
      <c r="A684" s="105"/>
      <c r="B684" s="105"/>
      <c r="C684" s="105"/>
      <c r="D684" s="105"/>
      <c r="E684" s="105"/>
      <c r="F684" s="106"/>
      <c r="G684" s="106"/>
      <c r="H684" s="17"/>
      <c r="I684" s="17"/>
      <c r="J684" s="102"/>
      <c r="K684" s="102"/>
      <c r="L684" s="101"/>
      <c r="M684" s="101"/>
      <c r="N684" s="106"/>
      <c r="O684" s="106"/>
      <c r="P684" s="102"/>
      <c r="Q684" s="17"/>
      <c r="R684" s="102"/>
      <c r="S684" s="101"/>
      <c r="T684" s="105"/>
      <c r="U684" s="105"/>
      <c r="V684" s="105"/>
      <c r="W684" s="105"/>
      <c r="X684" s="105"/>
      <c r="Y684" s="105"/>
      <c r="Z684" s="105"/>
    </row>
    <row r="685" ht="15.75" customHeight="1">
      <c r="A685" s="105"/>
      <c r="B685" s="105"/>
      <c r="C685" s="105"/>
      <c r="D685" s="105"/>
      <c r="E685" s="105"/>
      <c r="F685" s="106"/>
      <c r="G685" s="106"/>
      <c r="H685" s="17"/>
      <c r="I685" s="17"/>
      <c r="J685" s="102"/>
      <c r="K685" s="102"/>
      <c r="L685" s="101"/>
      <c r="M685" s="101"/>
      <c r="N685" s="106"/>
      <c r="O685" s="106"/>
      <c r="P685" s="102"/>
      <c r="Q685" s="17"/>
      <c r="R685" s="102"/>
      <c r="S685" s="101"/>
      <c r="T685" s="105"/>
      <c r="U685" s="105"/>
      <c r="V685" s="105"/>
      <c r="W685" s="105"/>
      <c r="X685" s="105"/>
      <c r="Y685" s="105"/>
      <c r="Z685" s="105"/>
    </row>
    <row r="686" ht="15.75" customHeight="1">
      <c r="A686" s="105"/>
      <c r="B686" s="105"/>
      <c r="C686" s="105"/>
      <c r="D686" s="105"/>
      <c r="E686" s="105"/>
      <c r="F686" s="106"/>
      <c r="G686" s="106"/>
      <c r="H686" s="17"/>
      <c r="I686" s="17"/>
      <c r="J686" s="102"/>
      <c r="K686" s="102"/>
      <c r="L686" s="101"/>
      <c r="M686" s="101"/>
      <c r="N686" s="106"/>
      <c r="O686" s="106"/>
      <c r="P686" s="102"/>
      <c r="Q686" s="17"/>
      <c r="R686" s="102"/>
      <c r="S686" s="101"/>
      <c r="T686" s="105"/>
      <c r="U686" s="105"/>
      <c r="V686" s="105"/>
      <c r="W686" s="105"/>
      <c r="X686" s="105"/>
      <c r="Y686" s="105"/>
      <c r="Z686" s="105"/>
    </row>
    <row r="687" ht="15.75" customHeight="1">
      <c r="A687" s="105"/>
      <c r="B687" s="105"/>
      <c r="C687" s="105"/>
      <c r="D687" s="105"/>
      <c r="E687" s="105"/>
      <c r="F687" s="106"/>
      <c r="G687" s="106"/>
      <c r="H687" s="17"/>
      <c r="I687" s="17"/>
      <c r="J687" s="102"/>
      <c r="K687" s="102"/>
      <c r="L687" s="101"/>
      <c r="M687" s="101"/>
      <c r="N687" s="106"/>
      <c r="O687" s="106"/>
      <c r="P687" s="102"/>
      <c r="Q687" s="17"/>
      <c r="R687" s="102"/>
      <c r="S687" s="101"/>
      <c r="T687" s="105"/>
      <c r="U687" s="105"/>
      <c r="V687" s="105"/>
      <c r="W687" s="105"/>
      <c r="X687" s="105"/>
      <c r="Y687" s="105"/>
      <c r="Z687" s="105"/>
    </row>
    <row r="688" ht="15.75" customHeight="1">
      <c r="A688" s="105"/>
      <c r="B688" s="105"/>
      <c r="C688" s="105"/>
      <c r="D688" s="105"/>
      <c r="E688" s="105"/>
      <c r="F688" s="106"/>
      <c r="G688" s="106"/>
      <c r="H688" s="17"/>
      <c r="I688" s="17"/>
      <c r="J688" s="102"/>
      <c r="K688" s="102"/>
      <c r="L688" s="101"/>
      <c r="M688" s="101"/>
      <c r="N688" s="106"/>
      <c r="O688" s="106"/>
      <c r="P688" s="102"/>
      <c r="Q688" s="17"/>
      <c r="R688" s="102"/>
      <c r="S688" s="101"/>
      <c r="T688" s="105"/>
      <c r="U688" s="105"/>
      <c r="V688" s="105"/>
      <c r="W688" s="105"/>
      <c r="X688" s="105"/>
      <c r="Y688" s="105"/>
      <c r="Z688" s="105"/>
    </row>
    <row r="689" ht="15.75" customHeight="1">
      <c r="A689" s="105"/>
      <c r="B689" s="105"/>
      <c r="C689" s="105"/>
      <c r="D689" s="105"/>
      <c r="E689" s="105"/>
      <c r="F689" s="106"/>
      <c r="G689" s="106"/>
      <c r="H689" s="17"/>
      <c r="I689" s="17"/>
      <c r="J689" s="102"/>
      <c r="K689" s="102"/>
      <c r="L689" s="101"/>
      <c r="M689" s="101"/>
      <c r="N689" s="106"/>
      <c r="O689" s="106"/>
      <c r="P689" s="102"/>
      <c r="Q689" s="17"/>
      <c r="R689" s="102"/>
      <c r="S689" s="101"/>
      <c r="T689" s="105"/>
      <c r="U689" s="105"/>
      <c r="V689" s="105"/>
      <c r="W689" s="105"/>
      <c r="X689" s="105"/>
      <c r="Y689" s="105"/>
      <c r="Z689" s="105"/>
    </row>
    <row r="690" ht="15.75" customHeight="1">
      <c r="A690" s="105"/>
      <c r="B690" s="105"/>
      <c r="C690" s="105"/>
      <c r="D690" s="105"/>
      <c r="E690" s="105"/>
      <c r="F690" s="106"/>
      <c r="G690" s="106"/>
      <c r="H690" s="17"/>
      <c r="I690" s="17"/>
      <c r="J690" s="102"/>
      <c r="K690" s="102"/>
      <c r="L690" s="101"/>
      <c r="M690" s="101"/>
      <c r="N690" s="106"/>
      <c r="O690" s="106"/>
      <c r="P690" s="102"/>
      <c r="Q690" s="17"/>
      <c r="R690" s="102"/>
      <c r="S690" s="101"/>
      <c r="T690" s="105"/>
      <c r="U690" s="105"/>
      <c r="V690" s="105"/>
      <c r="W690" s="105"/>
      <c r="X690" s="105"/>
      <c r="Y690" s="105"/>
      <c r="Z690" s="105"/>
    </row>
    <row r="691" ht="15.75" customHeight="1">
      <c r="A691" s="105"/>
      <c r="B691" s="105"/>
      <c r="C691" s="105"/>
      <c r="D691" s="105"/>
      <c r="E691" s="105"/>
      <c r="F691" s="106"/>
      <c r="G691" s="106"/>
      <c r="H691" s="17"/>
      <c r="I691" s="17"/>
      <c r="J691" s="102"/>
      <c r="K691" s="102"/>
      <c r="L691" s="101"/>
      <c r="M691" s="101"/>
      <c r="N691" s="106"/>
      <c r="O691" s="106"/>
      <c r="P691" s="102"/>
      <c r="Q691" s="17"/>
      <c r="R691" s="102"/>
      <c r="S691" s="101"/>
      <c r="T691" s="105"/>
      <c r="U691" s="105"/>
      <c r="V691" s="105"/>
      <c r="W691" s="105"/>
      <c r="X691" s="105"/>
      <c r="Y691" s="105"/>
      <c r="Z691" s="105"/>
    </row>
    <row r="692" ht="15.75" customHeight="1">
      <c r="A692" s="105"/>
      <c r="B692" s="105"/>
      <c r="C692" s="105"/>
      <c r="D692" s="105"/>
      <c r="E692" s="105"/>
      <c r="F692" s="106"/>
      <c r="G692" s="106"/>
      <c r="H692" s="17"/>
      <c r="I692" s="17"/>
      <c r="J692" s="102"/>
      <c r="K692" s="102"/>
      <c r="L692" s="101"/>
      <c r="M692" s="101"/>
      <c r="N692" s="106"/>
      <c r="O692" s="106"/>
      <c r="P692" s="102"/>
      <c r="Q692" s="17"/>
      <c r="R692" s="102"/>
      <c r="S692" s="101"/>
      <c r="T692" s="105"/>
      <c r="U692" s="105"/>
      <c r="V692" s="105"/>
      <c r="W692" s="105"/>
      <c r="X692" s="105"/>
      <c r="Y692" s="105"/>
      <c r="Z692" s="105"/>
    </row>
    <row r="693" ht="15.75" customHeight="1">
      <c r="A693" s="105"/>
      <c r="B693" s="105"/>
      <c r="C693" s="105"/>
      <c r="D693" s="105"/>
      <c r="E693" s="105"/>
      <c r="F693" s="106"/>
      <c r="G693" s="106"/>
      <c r="H693" s="17"/>
      <c r="I693" s="17"/>
      <c r="J693" s="102"/>
      <c r="K693" s="102"/>
      <c r="L693" s="101"/>
      <c r="M693" s="101"/>
      <c r="N693" s="106"/>
      <c r="O693" s="106"/>
      <c r="P693" s="102"/>
      <c r="Q693" s="17"/>
      <c r="R693" s="102"/>
      <c r="S693" s="101"/>
      <c r="T693" s="105"/>
      <c r="U693" s="105"/>
      <c r="V693" s="105"/>
      <c r="W693" s="105"/>
      <c r="X693" s="105"/>
      <c r="Y693" s="105"/>
      <c r="Z693" s="105"/>
    </row>
    <row r="694" ht="15.75" customHeight="1">
      <c r="A694" s="105"/>
      <c r="B694" s="105"/>
      <c r="C694" s="105"/>
      <c r="D694" s="105"/>
      <c r="E694" s="105"/>
      <c r="F694" s="106"/>
      <c r="G694" s="106"/>
      <c r="H694" s="17"/>
      <c r="I694" s="17"/>
      <c r="J694" s="102"/>
      <c r="K694" s="102"/>
      <c r="L694" s="101"/>
      <c r="M694" s="101"/>
      <c r="N694" s="106"/>
      <c r="O694" s="106"/>
      <c r="P694" s="102"/>
      <c r="Q694" s="17"/>
      <c r="R694" s="102"/>
      <c r="S694" s="101"/>
      <c r="T694" s="105"/>
      <c r="U694" s="105"/>
      <c r="V694" s="105"/>
      <c r="W694" s="105"/>
      <c r="X694" s="105"/>
      <c r="Y694" s="105"/>
      <c r="Z694" s="105"/>
    </row>
    <row r="695" ht="15.75" customHeight="1">
      <c r="A695" s="105"/>
      <c r="B695" s="105"/>
      <c r="C695" s="105"/>
      <c r="D695" s="105"/>
      <c r="E695" s="105"/>
      <c r="F695" s="106"/>
      <c r="G695" s="106"/>
      <c r="H695" s="17"/>
      <c r="I695" s="17"/>
      <c r="J695" s="102"/>
      <c r="K695" s="102"/>
      <c r="L695" s="101"/>
      <c r="M695" s="101"/>
      <c r="N695" s="106"/>
      <c r="O695" s="106"/>
      <c r="P695" s="102"/>
      <c r="Q695" s="17"/>
      <c r="R695" s="102"/>
      <c r="S695" s="101"/>
      <c r="T695" s="105"/>
      <c r="U695" s="105"/>
      <c r="V695" s="105"/>
      <c r="W695" s="105"/>
      <c r="X695" s="105"/>
      <c r="Y695" s="105"/>
      <c r="Z695" s="105"/>
    </row>
    <row r="696" ht="15.75" customHeight="1">
      <c r="A696" s="105"/>
      <c r="B696" s="105"/>
      <c r="C696" s="105"/>
      <c r="D696" s="105"/>
      <c r="E696" s="105"/>
      <c r="F696" s="106"/>
      <c r="G696" s="106"/>
      <c r="H696" s="17"/>
      <c r="I696" s="17"/>
      <c r="J696" s="102"/>
      <c r="K696" s="102"/>
      <c r="L696" s="101"/>
      <c r="M696" s="101"/>
      <c r="N696" s="106"/>
      <c r="O696" s="106"/>
      <c r="P696" s="102"/>
      <c r="Q696" s="17"/>
      <c r="R696" s="102"/>
      <c r="S696" s="101"/>
      <c r="T696" s="105"/>
      <c r="U696" s="105"/>
      <c r="V696" s="105"/>
      <c r="W696" s="105"/>
      <c r="X696" s="105"/>
      <c r="Y696" s="105"/>
      <c r="Z696" s="105"/>
    </row>
    <row r="697" ht="15.75" customHeight="1">
      <c r="A697" s="105"/>
      <c r="B697" s="105"/>
      <c r="C697" s="105"/>
      <c r="D697" s="105"/>
      <c r="E697" s="105"/>
      <c r="F697" s="106"/>
      <c r="G697" s="106"/>
      <c r="H697" s="17"/>
      <c r="I697" s="17"/>
      <c r="J697" s="102"/>
      <c r="K697" s="102"/>
      <c r="L697" s="101"/>
      <c r="M697" s="101"/>
      <c r="N697" s="106"/>
      <c r="O697" s="106"/>
      <c r="P697" s="102"/>
      <c r="Q697" s="17"/>
      <c r="R697" s="102"/>
      <c r="S697" s="101"/>
      <c r="T697" s="105"/>
      <c r="U697" s="105"/>
      <c r="V697" s="105"/>
      <c r="W697" s="105"/>
      <c r="X697" s="105"/>
      <c r="Y697" s="105"/>
      <c r="Z697" s="105"/>
    </row>
    <row r="698" ht="15.75" customHeight="1">
      <c r="A698" s="105"/>
      <c r="B698" s="105"/>
      <c r="C698" s="105"/>
      <c r="D698" s="105"/>
      <c r="E698" s="105"/>
      <c r="F698" s="106"/>
      <c r="G698" s="106"/>
      <c r="H698" s="17"/>
      <c r="I698" s="17"/>
      <c r="J698" s="102"/>
      <c r="K698" s="102"/>
      <c r="L698" s="101"/>
      <c r="M698" s="101"/>
      <c r="N698" s="106"/>
      <c r="O698" s="106"/>
      <c r="P698" s="102"/>
      <c r="Q698" s="17"/>
      <c r="R698" s="102"/>
      <c r="S698" s="101"/>
      <c r="T698" s="105"/>
      <c r="U698" s="105"/>
      <c r="V698" s="105"/>
      <c r="W698" s="105"/>
      <c r="X698" s="105"/>
      <c r="Y698" s="105"/>
      <c r="Z698" s="105"/>
    </row>
    <row r="699" ht="15.75" customHeight="1">
      <c r="A699" s="105"/>
      <c r="B699" s="105"/>
      <c r="C699" s="105"/>
      <c r="D699" s="105"/>
      <c r="E699" s="105"/>
      <c r="F699" s="106"/>
      <c r="G699" s="106"/>
      <c r="H699" s="17"/>
      <c r="I699" s="17"/>
      <c r="J699" s="102"/>
      <c r="K699" s="102"/>
      <c r="L699" s="101"/>
      <c r="M699" s="101"/>
      <c r="N699" s="106"/>
      <c r="O699" s="106"/>
      <c r="P699" s="102"/>
      <c r="Q699" s="17"/>
      <c r="R699" s="102"/>
      <c r="S699" s="101"/>
      <c r="T699" s="105"/>
      <c r="U699" s="105"/>
      <c r="V699" s="105"/>
      <c r="W699" s="105"/>
      <c r="X699" s="105"/>
      <c r="Y699" s="105"/>
      <c r="Z699" s="105"/>
    </row>
    <row r="700" ht="15.75" customHeight="1">
      <c r="A700" s="105"/>
      <c r="B700" s="105"/>
      <c r="C700" s="105"/>
      <c r="D700" s="105"/>
      <c r="E700" s="105"/>
      <c r="F700" s="106"/>
      <c r="G700" s="106"/>
      <c r="H700" s="17"/>
      <c r="I700" s="17"/>
      <c r="J700" s="102"/>
      <c r="K700" s="102"/>
      <c r="L700" s="101"/>
      <c r="M700" s="101"/>
      <c r="N700" s="106"/>
      <c r="O700" s="106"/>
      <c r="P700" s="102"/>
      <c r="Q700" s="17"/>
      <c r="R700" s="102"/>
      <c r="S700" s="101"/>
      <c r="T700" s="105"/>
      <c r="U700" s="105"/>
      <c r="V700" s="105"/>
      <c r="W700" s="105"/>
      <c r="X700" s="105"/>
      <c r="Y700" s="105"/>
      <c r="Z700" s="105"/>
    </row>
    <row r="701" ht="15.75" customHeight="1">
      <c r="A701" s="105"/>
      <c r="B701" s="105"/>
      <c r="C701" s="105"/>
      <c r="D701" s="105"/>
      <c r="E701" s="105"/>
      <c r="F701" s="106"/>
      <c r="G701" s="106"/>
      <c r="H701" s="17"/>
      <c r="I701" s="17"/>
      <c r="J701" s="102"/>
      <c r="K701" s="102"/>
      <c r="L701" s="101"/>
      <c r="M701" s="101"/>
      <c r="N701" s="106"/>
      <c r="O701" s="106"/>
      <c r="P701" s="102"/>
      <c r="Q701" s="17"/>
      <c r="R701" s="102"/>
      <c r="S701" s="101"/>
      <c r="T701" s="105"/>
      <c r="U701" s="105"/>
      <c r="V701" s="105"/>
      <c r="W701" s="105"/>
      <c r="X701" s="105"/>
      <c r="Y701" s="105"/>
      <c r="Z701" s="105"/>
    </row>
    <row r="702" ht="15.75" customHeight="1">
      <c r="A702" s="105"/>
      <c r="B702" s="105"/>
      <c r="C702" s="105"/>
      <c r="D702" s="105"/>
      <c r="E702" s="105"/>
      <c r="F702" s="106"/>
      <c r="G702" s="106"/>
      <c r="H702" s="17"/>
      <c r="I702" s="17"/>
      <c r="J702" s="102"/>
      <c r="K702" s="102"/>
      <c r="L702" s="101"/>
      <c r="M702" s="101"/>
      <c r="N702" s="106"/>
      <c r="O702" s="106"/>
      <c r="P702" s="102"/>
      <c r="Q702" s="17"/>
      <c r="R702" s="102"/>
      <c r="S702" s="101"/>
      <c r="T702" s="105"/>
      <c r="U702" s="105"/>
      <c r="V702" s="105"/>
      <c r="W702" s="105"/>
      <c r="X702" s="105"/>
      <c r="Y702" s="105"/>
      <c r="Z702" s="105"/>
    </row>
    <row r="703" ht="15.75" customHeight="1">
      <c r="A703" s="105"/>
      <c r="B703" s="105"/>
      <c r="C703" s="105"/>
      <c r="D703" s="105"/>
      <c r="E703" s="105"/>
      <c r="F703" s="106"/>
      <c r="G703" s="106"/>
      <c r="H703" s="17"/>
      <c r="I703" s="17"/>
      <c r="J703" s="102"/>
      <c r="K703" s="102"/>
      <c r="L703" s="101"/>
      <c r="M703" s="101"/>
      <c r="N703" s="106"/>
      <c r="O703" s="106"/>
      <c r="P703" s="102"/>
      <c r="Q703" s="17"/>
      <c r="R703" s="102"/>
      <c r="S703" s="101"/>
      <c r="T703" s="105"/>
      <c r="U703" s="105"/>
      <c r="V703" s="105"/>
      <c r="W703" s="105"/>
      <c r="X703" s="105"/>
      <c r="Y703" s="105"/>
      <c r="Z703" s="105"/>
    </row>
    <row r="704" ht="15.75" customHeight="1">
      <c r="A704" s="105"/>
      <c r="B704" s="105"/>
      <c r="C704" s="105"/>
      <c r="D704" s="105"/>
      <c r="E704" s="105"/>
      <c r="F704" s="106"/>
      <c r="G704" s="106"/>
      <c r="H704" s="17"/>
      <c r="I704" s="17"/>
      <c r="J704" s="102"/>
      <c r="K704" s="102"/>
      <c r="L704" s="101"/>
      <c r="M704" s="101"/>
      <c r="N704" s="106"/>
      <c r="O704" s="106"/>
      <c r="P704" s="102"/>
      <c r="Q704" s="17"/>
      <c r="R704" s="102"/>
      <c r="S704" s="101"/>
      <c r="T704" s="105"/>
      <c r="U704" s="105"/>
      <c r="V704" s="105"/>
      <c r="W704" s="105"/>
      <c r="X704" s="105"/>
      <c r="Y704" s="105"/>
      <c r="Z704" s="105"/>
    </row>
    <row r="705" ht="15.75" customHeight="1">
      <c r="A705" s="105"/>
      <c r="B705" s="105"/>
      <c r="C705" s="105"/>
      <c r="D705" s="105"/>
      <c r="E705" s="105"/>
      <c r="F705" s="106"/>
      <c r="G705" s="106"/>
      <c r="H705" s="17"/>
      <c r="I705" s="17"/>
      <c r="J705" s="102"/>
      <c r="K705" s="102"/>
      <c r="L705" s="101"/>
      <c r="M705" s="101"/>
      <c r="N705" s="106"/>
      <c r="O705" s="106"/>
      <c r="P705" s="102"/>
      <c r="Q705" s="17"/>
      <c r="R705" s="102"/>
      <c r="S705" s="101"/>
      <c r="T705" s="105"/>
      <c r="U705" s="105"/>
      <c r="V705" s="105"/>
      <c r="W705" s="105"/>
      <c r="X705" s="105"/>
      <c r="Y705" s="105"/>
      <c r="Z705" s="105"/>
    </row>
    <row r="706" ht="15.75" customHeight="1">
      <c r="A706" s="105"/>
      <c r="B706" s="105"/>
      <c r="C706" s="105"/>
      <c r="D706" s="105"/>
      <c r="E706" s="105"/>
      <c r="F706" s="106"/>
      <c r="G706" s="106"/>
      <c r="H706" s="17"/>
      <c r="I706" s="17"/>
      <c r="J706" s="102"/>
      <c r="K706" s="102"/>
      <c r="L706" s="101"/>
      <c r="M706" s="101"/>
      <c r="N706" s="106"/>
      <c r="O706" s="106"/>
      <c r="P706" s="102"/>
      <c r="Q706" s="17"/>
      <c r="R706" s="102"/>
      <c r="S706" s="101"/>
      <c r="T706" s="105"/>
      <c r="U706" s="105"/>
      <c r="V706" s="105"/>
      <c r="W706" s="105"/>
      <c r="X706" s="105"/>
      <c r="Y706" s="105"/>
      <c r="Z706" s="105"/>
    </row>
    <row r="707" ht="15.75" customHeight="1">
      <c r="A707" s="105"/>
      <c r="B707" s="105"/>
      <c r="C707" s="105"/>
      <c r="D707" s="105"/>
      <c r="E707" s="105"/>
      <c r="F707" s="106"/>
      <c r="G707" s="106"/>
      <c r="H707" s="17"/>
      <c r="I707" s="17"/>
      <c r="J707" s="102"/>
      <c r="K707" s="102"/>
      <c r="L707" s="101"/>
      <c r="M707" s="101"/>
      <c r="N707" s="106"/>
      <c r="O707" s="106"/>
      <c r="P707" s="102"/>
      <c r="Q707" s="17"/>
      <c r="R707" s="102"/>
      <c r="S707" s="101"/>
      <c r="T707" s="105"/>
      <c r="U707" s="105"/>
      <c r="V707" s="105"/>
      <c r="W707" s="105"/>
      <c r="X707" s="105"/>
      <c r="Y707" s="105"/>
      <c r="Z707" s="105"/>
    </row>
    <row r="708" ht="15.75" customHeight="1">
      <c r="A708" s="105"/>
      <c r="B708" s="105"/>
      <c r="C708" s="105"/>
      <c r="D708" s="105"/>
      <c r="E708" s="105"/>
      <c r="F708" s="106"/>
      <c r="G708" s="106"/>
      <c r="H708" s="17"/>
      <c r="I708" s="17"/>
      <c r="J708" s="102"/>
      <c r="K708" s="102"/>
      <c r="L708" s="101"/>
      <c r="M708" s="101"/>
      <c r="N708" s="106"/>
      <c r="O708" s="106"/>
      <c r="P708" s="102"/>
      <c r="Q708" s="17"/>
      <c r="R708" s="102"/>
      <c r="S708" s="101"/>
      <c r="T708" s="105"/>
      <c r="U708" s="105"/>
      <c r="V708" s="105"/>
      <c r="W708" s="105"/>
      <c r="X708" s="105"/>
      <c r="Y708" s="105"/>
      <c r="Z708" s="105"/>
    </row>
    <row r="709" ht="15.75" customHeight="1">
      <c r="A709" s="105"/>
      <c r="B709" s="105"/>
      <c r="C709" s="105"/>
      <c r="D709" s="105"/>
      <c r="E709" s="105"/>
      <c r="F709" s="106"/>
      <c r="G709" s="106"/>
      <c r="H709" s="17"/>
      <c r="I709" s="17"/>
      <c r="J709" s="102"/>
      <c r="K709" s="102"/>
      <c r="L709" s="101"/>
      <c r="M709" s="101"/>
      <c r="N709" s="106"/>
      <c r="O709" s="106"/>
      <c r="P709" s="102"/>
      <c r="Q709" s="17"/>
      <c r="R709" s="102"/>
      <c r="S709" s="101"/>
      <c r="T709" s="105"/>
      <c r="U709" s="105"/>
      <c r="V709" s="105"/>
      <c r="W709" s="105"/>
      <c r="X709" s="105"/>
      <c r="Y709" s="105"/>
      <c r="Z709" s="105"/>
    </row>
    <row r="710" ht="15.75" customHeight="1">
      <c r="A710" s="105"/>
      <c r="B710" s="105"/>
      <c r="C710" s="105"/>
      <c r="D710" s="105"/>
      <c r="E710" s="105"/>
      <c r="F710" s="106"/>
      <c r="G710" s="106"/>
      <c r="H710" s="17"/>
      <c r="I710" s="17"/>
      <c r="J710" s="102"/>
      <c r="K710" s="102"/>
      <c r="L710" s="101"/>
      <c r="M710" s="101"/>
      <c r="N710" s="106"/>
      <c r="O710" s="106"/>
      <c r="P710" s="102"/>
      <c r="Q710" s="17"/>
      <c r="R710" s="102"/>
      <c r="S710" s="101"/>
      <c r="T710" s="105"/>
      <c r="U710" s="105"/>
      <c r="V710" s="105"/>
      <c r="W710" s="105"/>
      <c r="X710" s="105"/>
      <c r="Y710" s="105"/>
      <c r="Z710" s="105"/>
    </row>
    <row r="711" ht="15.75" customHeight="1">
      <c r="A711" s="105"/>
      <c r="B711" s="105"/>
      <c r="C711" s="105"/>
      <c r="D711" s="105"/>
      <c r="E711" s="105"/>
      <c r="F711" s="106"/>
      <c r="G711" s="106"/>
      <c r="H711" s="17"/>
      <c r="I711" s="17"/>
      <c r="J711" s="102"/>
      <c r="K711" s="102"/>
      <c r="L711" s="101"/>
      <c r="M711" s="101"/>
      <c r="N711" s="106"/>
      <c r="O711" s="106"/>
      <c r="P711" s="102"/>
      <c r="Q711" s="17"/>
      <c r="R711" s="102"/>
      <c r="S711" s="101"/>
      <c r="T711" s="105"/>
      <c r="U711" s="105"/>
      <c r="V711" s="105"/>
      <c r="W711" s="105"/>
      <c r="X711" s="105"/>
      <c r="Y711" s="105"/>
      <c r="Z711" s="105"/>
    </row>
    <row r="712" ht="15.75" customHeight="1">
      <c r="A712" s="105"/>
      <c r="B712" s="105"/>
      <c r="C712" s="105"/>
      <c r="D712" s="105"/>
      <c r="E712" s="105"/>
      <c r="F712" s="106"/>
      <c r="G712" s="106"/>
      <c r="H712" s="17"/>
      <c r="I712" s="17"/>
      <c r="J712" s="102"/>
      <c r="K712" s="102"/>
      <c r="L712" s="101"/>
      <c r="M712" s="101"/>
      <c r="N712" s="106"/>
      <c r="O712" s="106"/>
      <c r="P712" s="102"/>
      <c r="Q712" s="17"/>
      <c r="R712" s="102"/>
      <c r="S712" s="101"/>
      <c r="T712" s="105"/>
      <c r="U712" s="105"/>
      <c r="V712" s="105"/>
      <c r="W712" s="105"/>
      <c r="X712" s="105"/>
      <c r="Y712" s="105"/>
      <c r="Z712" s="105"/>
    </row>
    <row r="713" ht="15.75" customHeight="1">
      <c r="A713" s="105"/>
      <c r="B713" s="105"/>
      <c r="C713" s="105"/>
      <c r="D713" s="105"/>
      <c r="E713" s="105"/>
      <c r="F713" s="106"/>
      <c r="G713" s="106"/>
      <c r="H713" s="17"/>
      <c r="I713" s="17"/>
      <c r="J713" s="102"/>
      <c r="K713" s="102"/>
      <c r="L713" s="101"/>
      <c r="M713" s="101"/>
      <c r="N713" s="106"/>
      <c r="O713" s="106"/>
      <c r="P713" s="102"/>
      <c r="Q713" s="17"/>
      <c r="R713" s="102"/>
      <c r="S713" s="101"/>
      <c r="T713" s="105"/>
      <c r="U713" s="105"/>
      <c r="V713" s="105"/>
      <c r="W713" s="105"/>
      <c r="X713" s="105"/>
      <c r="Y713" s="105"/>
      <c r="Z713" s="105"/>
    </row>
    <row r="714" ht="15.75" customHeight="1">
      <c r="A714" s="105"/>
      <c r="B714" s="105"/>
      <c r="C714" s="105"/>
      <c r="D714" s="105"/>
      <c r="E714" s="105"/>
      <c r="F714" s="106"/>
      <c r="G714" s="106"/>
      <c r="H714" s="17"/>
      <c r="I714" s="17"/>
      <c r="J714" s="102"/>
      <c r="K714" s="102"/>
      <c r="L714" s="101"/>
      <c r="M714" s="101"/>
      <c r="N714" s="106"/>
      <c r="O714" s="106"/>
      <c r="P714" s="102"/>
      <c r="Q714" s="17"/>
      <c r="R714" s="102"/>
      <c r="S714" s="101"/>
      <c r="T714" s="105"/>
      <c r="U714" s="105"/>
      <c r="V714" s="105"/>
      <c r="W714" s="105"/>
      <c r="X714" s="105"/>
      <c r="Y714" s="105"/>
      <c r="Z714" s="105"/>
    </row>
    <row r="715" ht="15.75" customHeight="1">
      <c r="A715" s="105"/>
      <c r="B715" s="105"/>
      <c r="C715" s="105"/>
      <c r="D715" s="105"/>
      <c r="E715" s="105"/>
      <c r="F715" s="106"/>
      <c r="G715" s="106"/>
      <c r="H715" s="17"/>
      <c r="I715" s="17"/>
      <c r="J715" s="102"/>
      <c r="K715" s="102"/>
      <c r="L715" s="101"/>
      <c r="M715" s="101"/>
      <c r="N715" s="106"/>
      <c r="O715" s="106"/>
      <c r="P715" s="102"/>
      <c r="Q715" s="17"/>
      <c r="R715" s="102"/>
      <c r="S715" s="101"/>
      <c r="T715" s="105"/>
      <c r="U715" s="105"/>
      <c r="V715" s="105"/>
      <c r="W715" s="105"/>
      <c r="X715" s="105"/>
      <c r="Y715" s="105"/>
      <c r="Z715" s="105"/>
    </row>
    <row r="716" ht="15.75" customHeight="1">
      <c r="A716" s="105"/>
      <c r="B716" s="105"/>
      <c r="C716" s="105"/>
      <c r="D716" s="105"/>
      <c r="E716" s="105"/>
      <c r="F716" s="106"/>
      <c r="G716" s="106"/>
      <c r="H716" s="17"/>
      <c r="I716" s="17"/>
      <c r="J716" s="102"/>
      <c r="K716" s="102"/>
      <c r="L716" s="101"/>
      <c r="M716" s="101"/>
      <c r="N716" s="106"/>
      <c r="O716" s="106"/>
      <c r="P716" s="102"/>
      <c r="Q716" s="17"/>
      <c r="R716" s="102"/>
      <c r="S716" s="101"/>
      <c r="T716" s="105"/>
      <c r="U716" s="105"/>
      <c r="V716" s="105"/>
      <c r="W716" s="105"/>
      <c r="X716" s="105"/>
      <c r="Y716" s="105"/>
      <c r="Z716" s="105"/>
    </row>
    <row r="717" ht="15.75" customHeight="1">
      <c r="A717" s="105"/>
      <c r="B717" s="105"/>
      <c r="C717" s="105"/>
      <c r="D717" s="105"/>
      <c r="E717" s="105"/>
      <c r="F717" s="106"/>
      <c r="G717" s="106"/>
      <c r="H717" s="17"/>
      <c r="I717" s="17"/>
      <c r="J717" s="102"/>
      <c r="K717" s="102"/>
      <c r="L717" s="101"/>
      <c r="M717" s="101"/>
      <c r="N717" s="106"/>
      <c r="O717" s="106"/>
      <c r="P717" s="102"/>
      <c r="Q717" s="17"/>
      <c r="R717" s="102"/>
      <c r="S717" s="101"/>
      <c r="T717" s="105"/>
      <c r="U717" s="105"/>
      <c r="V717" s="105"/>
      <c r="W717" s="105"/>
      <c r="X717" s="105"/>
      <c r="Y717" s="105"/>
      <c r="Z717" s="105"/>
    </row>
    <row r="718" ht="15.75" customHeight="1">
      <c r="A718" s="105"/>
      <c r="B718" s="105"/>
      <c r="C718" s="105"/>
      <c r="D718" s="105"/>
      <c r="E718" s="105"/>
      <c r="F718" s="106"/>
      <c r="G718" s="106"/>
      <c r="H718" s="17"/>
      <c r="I718" s="17"/>
      <c r="J718" s="102"/>
      <c r="K718" s="102"/>
      <c r="L718" s="101"/>
      <c r="M718" s="101"/>
      <c r="N718" s="106"/>
      <c r="O718" s="106"/>
      <c r="P718" s="102"/>
      <c r="Q718" s="17"/>
      <c r="R718" s="102"/>
      <c r="S718" s="101"/>
      <c r="T718" s="105"/>
      <c r="U718" s="105"/>
      <c r="V718" s="105"/>
      <c r="W718" s="105"/>
      <c r="X718" s="105"/>
      <c r="Y718" s="105"/>
      <c r="Z718" s="105"/>
    </row>
    <row r="719" ht="15.75" customHeight="1">
      <c r="A719" s="105"/>
      <c r="B719" s="105"/>
      <c r="C719" s="105"/>
      <c r="D719" s="105"/>
      <c r="E719" s="105"/>
      <c r="F719" s="106"/>
      <c r="G719" s="106"/>
      <c r="H719" s="17"/>
      <c r="I719" s="17"/>
      <c r="J719" s="102"/>
      <c r="K719" s="102"/>
      <c r="L719" s="101"/>
      <c r="M719" s="101"/>
      <c r="N719" s="106"/>
      <c r="O719" s="106"/>
      <c r="P719" s="102"/>
      <c r="Q719" s="17"/>
      <c r="R719" s="102"/>
      <c r="S719" s="101"/>
      <c r="T719" s="105"/>
      <c r="U719" s="105"/>
      <c r="V719" s="105"/>
      <c r="W719" s="105"/>
      <c r="X719" s="105"/>
      <c r="Y719" s="105"/>
      <c r="Z719" s="105"/>
    </row>
    <row r="720" ht="15.75" customHeight="1">
      <c r="A720" s="105"/>
      <c r="B720" s="105"/>
      <c r="C720" s="105"/>
      <c r="D720" s="105"/>
      <c r="E720" s="105"/>
      <c r="F720" s="106"/>
      <c r="G720" s="106"/>
      <c r="H720" s="17"/>
      <c r="I720" s="17"/>
      <c r="J720" s="102"/>
      <c r="K720" s="102"/>
      <c r="L720" s="101"/>
      <c r="M720" s="101"/>
      <c r="N720" s="106"/>
      <c r="O720" s="106"/>
      <c r="P720" s="102"/>
      <c r="Q720" s="17"/>
      <c r="R720" s="102"/>
      <c r="S720" s="101"/>
      <c r="T720" s="105"/>
      <c r="U720" s="105"/>
      <c r="V720" s="105"/>
      <c r="W720" s="105"/>
      <c r="X720" s="105"/>
      <c r="Y720" s="105"/>
      <c r="Z720" s="105"/>
    </row>
    <row r="721" ht="15.75" customHeight="1">
      <c r="A721" s="105"/>
      <c r="B721" s="105"/>
      <c r="C721" s="105"/>
      <c r="D721" s="105"/>
      <c r="E721" s="105"/>
      <c r="F721" s="106"/>
      <c r="G721" s="106"/>
      <c r="H721" s="17"/>
      <c r="I721" s="17"/>
      <c r="J721" s="102"/>
      <c r="K721" s="102"/>
      <c r="L721" s="101"/>
      <c r="M721" s="101"/>
      <c r="N721" s="106"/>
      <c r="O721" s="106"/>
      <c r="P721" s="102"/>
      <c r="Q721" s="17"/>
      <c r="R721" s="102"/>
      <c r="S721" s="101"/>
      <c r="T721" s="105"/>
      <c r="U721" s="105"/>
      <c r="V721" s="105"/>
      <c r="W721" s="105"/>
      <c r="X721" s="105"/>
      <c r="Y721" s="105"/>
      <c r="Z721" s="105"/>
    </row>
    <row r="722" ht="15.75" customHeight="1">
      <c r="A722" s="105"/>
      <c r="B722" s="105"/>
      <c r="C722" s="105"/>
      <c r="D722" s="105"/>
      <c r="E722" s="105"/>
      <c r="F722" s="106"/>
      <c r="G722" s="106"/>
      <c r="H722" s="17"/>
      <c r="I722" s="17"/>
      <c r="J722" s="102"/>
      <c r="K722" s="102"/>
      <c r="L722" s="101"/>
      <c r="M722" s="101"/>
      <c r="N722" s="106"/>
      <c r="O722" s="106"/>
      <c r="P722" s="102"/>
      <c r="Q722" s="17"/>
      <c r="R722" s="102"/>
      <c r="S722" s="101"/>
      <c r="T722" s="105"/>
      <c r="U722" s="105"/>
      <c r="V722" s="105"/>
      <c r="W722" s="105"/>
      <c r="X722" s="105"/>
      <c r="Y722" s="105"/>
      <c r="Z722" s="105"/>
    </row>
    <row r="723" ht="15.75" customHeight="1">
      <c r="A723" s="105"/>
      <c r="B723" s="105"/>
      <c r="C723" s="105"/>
      <c r="D723" s="105"/>
      <c r="E723" s="105"/>
      <c r="F723" s="106"/>
      <c r="G723" s="106"/>
      <c r="H723" s="17"/>
      <c r="I723" s="17"/>
      <c r="J723" s="102"/>
      <c r="K723" s="102"/>
      <c r="L723" s="101"/>
      <c r="M723" s="101"/>
      <c r="N723" s="106"/>
      <c r="O723" s="106"/>
      <c r="P723" s="102"/>
      <c r="Q723" s="17"/>
      <c r="R723" s="102"/>
      <c r="S723" s="101"/>
      <c r="T723" s="105"/>
      <c r="U723" s="105"/>
      <c r="V723" s="105"/>
      <c r="W723" s="105"/>
      <c r="X723" s="105"/>
      <c r="Y723" s="105"/>
      <c r="Z723" s="105"/>
    </row>
    <row r="724" ht="15.75" customHeight="1">
      <c r="A724" s="105"/>
      <c r="B724" s="105"/>
      <c r="C724" s="105"/>
      <c r="D724" s="105"/>
      <c r="E724" s="105"/>
      <c r="F724" s="106"/>
      <c r="G724" s="106"/>
      <c r="H724" s="17"/>
      <c r="I724" s="17"/>
      <c r="J724" s="102"/>
      <c r="K724" s="102"/>
      <c r="L724" s="101"/>
      <c r="M724" s="101"/>
      <c r="N724" s="106"/>
      <c r="O724" s="106"/>
      <c r="P724" s="102"/>
      <c r="Q724" s="17"/>
      <c r="R724" s="102"/>
      <c r="S724" s="101"/>
      <c r="T724" s="105"/>
      <c r="U724" s="105"/>
      <c r="V724" s="105"/>
      <c r="W724" s="105"/>
      <c r="X724" s="105"/>
      <c r="Y724" s="105"/>
      <c r="Z724" s="105"/>
    </row>
    <row r="725" ht="15.75" customHeight="1">
      <c r="A725" s="105"/>
      <c r="B725" s="105"/>
      <c r="C725" s="105"/>
      <c r="D725" s="105"/>
      <c r="E725" s="105"/>
      <c r="F725" s="106"/>
      <c r="G725" s="106"/>
      <c r="H725" s="17"/>
      <c r="I725" s="17"/>
      <c r="J725" s="102"/>
      <c r="K725" s="102"/>
      <c r="L725" s="101"/>
      <c r="M725" s="101"/>
      <c r="N725" s="106"/>
      <c r="O725" s="106"/>
      <c r="P725" s="102"/>
      <c r="Q725" s="17"/>
      <c r="R725" s="102"/>
      <c r="S725" s="101"/>
      <c r="T725" s="105"/>
      <c r="U725" s="105"/>
      <c r="V725" s="105"/>
      <c r="W725" s="105"/>
      <c r="X725" s="105"/>
      <c r="Y725" s="105"/>
      <c r="Z725" s="105"/>
    </row>
    <row r="726" ht="15.75" customHeight="1">
      <c r="A726" s="105"/>
      <c r="B726" s="105"/>
      <c r="C726" s="105"/>
      <c r="D726" s="105"/>
      <c r="E726" s="105"/>
      <c r="F726" s="106"/>
      <c r="G726" s="106"/>
      <c r="H726" s="17"/>
      <c r="I726" s="17"/>
      <c r="J726" s="102"/>
      <c r="K726" s="102"/>
      <c r="L726" s="101"/>
      <c r="M726" s="101"/>
      <c r="N726" s="106"/>
      <c r="O726" s="106"/>
      <c r="P726" s="102"/>
      <c r="Q726" s="17"/>
      <c r="R726" s="102"/>
      <c r="S726" s="101"/>
      <c r="T726" s="105"/>
      <c r="U726" s="105"/>
      <c r="V726" s="105"/>
      <c r="W726" s="105"/>
      <c r="X726" s="105"/>
      <c r="Y726" s="105"/>
      <c r="Z726" s="105"/>
    </row>
    <row r="727" ht="15.75" customHeight="1">
      <c r="A727" s="105"/>
      <c r="B727" s="105"/>
      <c r="C727" s="105"/>
      <c r="D727" s="105"/>
      <c r="E727" s="105"/>
      <c r="F727" s="106"/>
      <c r="G727" s="106"/>
      <c r="H727" s="17"/>
      <c r="I727" s="17"/>
      <c r="J727" s="102"/>
      <c r="K727" s="102"/>
      <c r="L727" s="101"/>
      <c r="M727" s="101"/>
      <c r="N727" s="106"/>
      <c r="O727" s="106"/>
      <c r="P727" s="102"/>
      <c r="Q727" s="17"/>
      <c r="R727" s="102"/>
      <c r="S727" s="101"/>
      <c r="T727" s="105"/>
      <c r="U727" s="105"/>
      <c r="V727" s="105"/>
      <c r="W727" s="105"/>
      <c r="X727" s="105"/>
      <c r="Y727" s="105"/>
      <c r="Z727" s="105"/>
    </row>
    <row r="728" ht="15.75" customHeight="1">
      <c r="A728" s="105"/>
      <c r="B728" s="105"/>
      <c r="C728" s="105"/>
      <c r="D728" s="105"/>
      <c r="E728" s="105"/>
      <c r="F728" s="106"/>
      <c r="G728" s="106"/>
      <c r="H728" s="17"/>
      <c r="I728" s="17"/>
      <c r="J728" s="102"/>
      <c r="K728" s="102"/>
      <c r="L728" s="101"/>
      <c r="M728" s="101"/>
      <c r="N728" s="106"/>
      <c r="O728" s="106"/>
      <c r="P728" s="102"/>
      <c r="Q728" s="17"/>
      <c r="R728" s="102"/>
      <c r="S728" s="101"/>
      <c r="T728" s="105"/>
      <c r="U728" s="105"/>
      <c r="V728" s="105"/>
      <c r="W728" s="105"/>
      <c r="X728" s="105"/>
      <c r="Y728" s="105"/>
      <c r="Z728" s="105"/>
    </row>
    <row r="729" ht="15.75" customHeight="1">
      <c r="A729" s="105"/>
      <c r="B729" s="105"/>
      <c r="C729" s="105"/>
      <c r="D729" s="105"/>
      <c r="E729" s="105"/>
      <c r="F729" s="106"/>
      <c r="G729" s="106"/>
      <c r="H729" s="17"/>
      <c r="I729" s="17"/>
      <c r="J729" s="102"/>
      <c r="K729" s="102"/>
      <c r="L729" s="101"/>
      <c r="M729" s="101"/>
      <c r="N729" s="106"/>
      <c r="O729" s="106"/>
      <c r="P729" s="102"/>
      <c r="Q729" s="17"/>
      <c r="R729" s="102"/>
      <c r="S729" s="101"/>
      <c r="T729" s="105"/>
      <c r="U729" s="105"/>
      <c r="V729" s="105"/>
      <c r="W729" s="105"/>
      <c r="X729" s="105"/>
      <c r="Y729" s="105"/>
      <c r="Z729" s="105"/>
    </row>
    <row r="730" ht="15.75" customHeight="1">
      <c r="A730" s="105"/>
      <c r="B730" s="105"/>
      <c r="C730" s="105"/>
      <c r="D730" s="105"/>
      <c r="E730" s="105"/>
      <c r="F730" s="106"/>
      <c r="G730" s="106"/>
      <c r="H730" s="17"/>
      <c r="I730" s="17"/>
      <c r="J730" s="102"/>
      <c r="K730" s="102"/>
      <c r="L730" s="101"/>
      <c r="M730" s="101"/>
      <c r="N730" s="106"/>
      <c r="O730" s="106"/>
      <c r="P730" s="102"/>
      <c r="Q730" s="17"/>
      <c r="R730" s="102"/>
      <c r="S730" s="101"/>
      <c r="T730" s="105"/>
      <c r="U730" s="105"/>
      <c r="V730" s="105"/>
      <c r="W730" s="105"/>
      <c r="X730" s="105"/>
      <c r="Y730" s="105"/>
      <c r="Z730" s="105"/>
    </row>
    <row r="731" ht="15.75" customHeight="1">
      <c r="A731" s="105"/>
      <c r="B731" s="105"/>
      <c r="C731" s="105"/>
      <c r="D731" s="105"/>
      <c r="E731" s="105"/>
      <c r="F731" s="106"/>
      <c r="G731" s="106"/>
      <c r="H731" s="17"/>
      <c r="I731" s="17"/>
      <c r="J731" s="102"/>
      <c r="K731" s="102"/>
      <c r="L731" s="101"/>
      <c r="M731" s="101"/>
      <c r="N731" s="106"/>
      <c r="O731" s="106"/>
      <c r="P731" s="102"/>
      <c r="Q731" s="17"/>
      <c r="R731" s="102"/>
      <c r="S731" s="101"/>
      <c r="T731" s="105"/>
      <c r="U731" s="105"/>
      <c r="V731" s="105"/>
      <c r="W731" s="105"/>
      <c r="X731" s="105"/>
      <c r="Y731" s="105"/>
      <c r="Z731" s="105"/>
    </row>
    <row r="732" ht="15.75" customHeight="1">
      <c r="A732" s="105"/>
      <c r="B732" s="105"/>
      <c r="C732" s="105"/>
      <c r="D732" s="105"/>
      <c r="E732" s="105"/>
      <c r="F732" s="106"/>
      <c r="G732" s="106"/>
      <c r="H732" s="17"/>
      <c r="I732" s="17"/>
      <c r="J732" s="102"/>
      <c r="K732" s="102"/>
      <c r="L732" s="101"/>
      <c r="M732" s="101"/>
      <c r="N732" s="106"/>
      <c r="O732" s="106"/>
      <c r="P732" s="102"/>
      <c r="Q732" s="17"/>
      <c r="R732" s="102"/>
      <c r="S732" s="101"/>
      <c r="T732" s="105"/>
      <c r="U732" s="105"/>
      <c r="V732" s="105"/>
      <c r="W732" s="105"/>
      <c r="X732" s="105"/>
      <c r="Y732" s="105"/>
      <c r="Z732" s="105"/>
    </row>
    <row r="733" ht="15.75" customHeight="1">
      <c r="A733" s="105"/>
      <c r="B733" s="105"/>
      <c r="C733" s="105"/>
      <c r="D733" s="105"/>
      <c r="E733" s="105"/>
      <c r="F733" s="106"/>
      <c r="G733" s="106"/>
      <c r="H733" s="17"/>
      <c r="I733" s="17"/>
      <c r="J733" s="102"/>
      <c r="K733" s="102"/>
      <c r="L733" s="101"/>
      <c r="M733" s="101"/>
      <c r="N733" s="106"/>
      <c r="O733" s="106"/>
      <c r="P733" s="102"/>
      <c r="Q733" s="17"/>
      <c r="R733" s="102"/>
      <c r="S733" s="101"/>
      <c r="T733" s="105"/>
      <c r="U733" s="105"/>
      <c r="V733" s="105"/>
      <c r="W733" s="105"/>
      <c r="X733" s="105"/>
      <c r="Y733" s="105"/>
      <c r="Z733" s="105"/>
    </row>
    <row r="734" ht="15.75" customHeight="1">
      <c r="A734" s="105"/>
      <c r="B734" s="105"/>
      <c r="C734" s="105"/>
      <c r="D734" s="105"/>
      <c r="E734" s="105"/>
      <c r="F734" s="106"/>
      <c r="G734" s="106"/>
      <c r="H734" s="17"/>
      <c r="I734" s="17"/>
      <c r="J734" s="102"/>
      <c r="K734" s="102"/>
      <c r="L734" s="101"/>
      <c r="M734" s="101"/>
      <c r="N734" s="106"/>
      <c r="O734" s="106"/>
      <c r="P734" s="102"/>
      <c r="Q734" s="17"/>
      <c r="R734" s="102"/>
      <c r="S734" s="101"/>
      <c r="T734" s="105"/>
      <c r="U734" s="105"/>
      <c r="V734" s="105"/>
      <c r="W734" s="105"/>
      <c r="X734" s="105"/>
      <c r="Y734" s="105"/>
      <c r="Z734" s="105"/>
    </row>
    <row r="735" ht="15.75" customHeight="1">
      <c r="A735" s="105"/>
      <c r="B735" s="105"/>
      <c r="C735" s="105"/>
      <c r="D735" s="105"/>
      <c r="E735" s="105"/>
      <c r="F735" s="106"/>
      <c r="G735" s="106"/>
      <c r="H735" s="17"/>
      <c r="I735" s="17"/>
      <c r="J735" s="102"/>
      <c r="K735" s="102"/>
      <c r="L735" s="101"/>
      <c r="M735" s="101"/>
      <c r="N735" s="106"/>
      <c r="O735" s="106"/>
      <c r="P735" s="102"/>
      <c r="Q735" s="17"/>
      <c r="R735" s="102"/>
      <c r="S735" s="101"/>
      <c r="T735" s="105"/>
      <c r="U735" s="105"/>
      <c r="V735" s="105"/>
      <c r="W735" s="105"/>
      <c r="X735" s="105"/>
      <c r="Y735" s="105"/>
      <c r="Z735" s="105"/>
    </row>
    <row r="736" ht="15.75" customHeight="1">
      <c r="A736" s="105"/>
      <c r="B736" s="105"/>
      <c r="C736" s="105"/>
      <c r="D736" s="105"/>
      <c r="E736" s="105"/>
      <c r="F736" s="106"/>
      <c r="G736" s="106"/>
      <c r="H736" s="17"/>
      <c r="I736" s="17"/>
      <c r="J736" s="102"/>
      <c r="K736" s="102"/>
      <c r="L736" s="101"/>
      <c r="M736" s="101"/>
      <c r="N736" s="106"/>
      <c r="O736" s="106"/>
      <c r="P736" s="102"/>
      <c r="Q736" s="17"/>
      <c r="R736" s="102"/>
      <c r="S736" s="101"/>
      <c r="T736" s="105"/>
      <c r="U736" s="105"/>
      <c r="V736" s="105"/>
      <c r="W736" s="105"/>
      <c r="X736" s="105"/>
      <c r="Y736" s="105"/>
      <c r="Z736" s="105"/>
    </row>
    <row r="737" ht="15.75" customHeight="1">
      <c r="A737" s="105"/>
      <c r="B737" s="105"/>
      <c r="C737" s="105"/>
      <c r="D737" s="105"/>
      <c r="E737" s="105"/>
      <c r="F737" s="106"/>
      <c r="G737" s="106"/>
      <c r="H737" s="17"/>
      <c r="I737" s="17"/>
      <c r="J737" s="102"/>
      <c r="K737" s="102"/>
      <c r="L737" s="101"/>
      <c r="M737" s="101"/>
      <c r="N737" s="106"/>
      <c r="O737" s="106"/>
      <c r="P737" s="102"/>
      <c r="Q737" s="17"/>
      <c r="R737" s="102"/>
      <c r="S737" s="101"/>
      <c r="T737" s="105"/>
      <c r="U737" s="105"/>
      <c r="V737" s="105"/>
      <c r="W737" s="105"/>
      <c r="X737" s="105"/>
      <c r="Y737" s="105"/>
      <c r="Z737" s="105"/>
    </row>
    <row r="738" ht="15.75" customHeight="1">
      <c r="A738" s="105"/>
      <c r="B738" s="105"/>
      <c r="C738" s="105"/>
      <c r="D738" s="105"/>
      <c r="E738" s="105"/>
      <c r="F738" s="106"/>
      <c r="G738" s="106"/>
      <c r="H738" s="17"/>
      <c r="I738" s="17"/>
      <c r="J738" s="102"/>
      <c r="K738" s="102"/>
      <c r="L738" s="101"/>
      <c r="M738" s="101"/>
      <c r="N738" s="106"/>
      <c r="O738" s="106"/>
      <c r="P738" s="102"/>
      <c r="Q738" s="17"/>
      <c r="R738" s="102"/>
      <c r="S738" s="101"/>
      <c r="T738" s="105"/>
      <c r="U738" s="105"/>
      <c r="V738" s="105"/>
      <c r="W738" s="105"/>
      <c r="X738" s="105"/>
      <c r="Y738" s="105"/>
      <c r="Z738" s="105"/>
    </row>
    <row r="739" ht="15.75" customHeight="1">
      <c r="A739" s="105"/>
      <c r="B739" s="105"/>
      <c r="C739" s="105"/>
      <c r="D739" s="105"/>
      <c r="E739" s="105"/>
      <c r="F739" s="106"/>
      <c r="G739" s="106"/>
      <c r="H739" s="17"/>
      <c r="I739" s="17"/>
      <c r="J739" s="102"/>
      <c r="K739" s="102"/>
      <c r="L739" s="101"/>
      <c r="M739" s="101"/>
      <c r="N739" s="106"/>
      <c r="O739" s="106"/>
      <c r="P739" s="102"/>
      <c r="Q739" s="17"/>
      <c r="R739" s="102"/>
      <c r="S739" s="101"/>
      <c r="T739" s="105"/>
      <c r="U739" s="105"/>
      <c r="V739" s="105"/>
      <c r="W739" s="105"/>
      <c r="X739" s="105"/>
      <c r="Y739" s="105"/>
      <c r="Z739" s="105"/>
    </row>
    <row r="740" ht="15.75" customHeight="1">
      <c r="A740" s="105"/>
      <c r="B740" s="105"/>
      <c r="C740" s="105"/>
      <c r="D740" s="105"/>
      <c r="E740" s="105"/>
      <c r="F740" s="106"/>
      <c r="G740" s="106"/>
      <c r="H740" s="17"/>
      <c r="I740" s="17"/>
      <c r="J740" s="102"/>
      <c r="K740" s="102"/>
      <c r="L740" s="101"/>
      <c r="M740" s="101"/>
      <c r="N740" s="106"/>
      <c r="O740" s="106"/>
      <c r="P740" s="102"/>
      <c r="Q740" s="17"/>
      <c r="R740" s="102"/>
      <c r="S740" s="101"/>
      <c r="T740" s="105"/>
      <c r="U740" s="105"/>
      <c r="V740" s="105"/>
      <c r="W740" s="105"/>
      <c r="X740" s="105"/>
      <c r="Y740" s="105"/>
      <c r="Z740" s="105"/>
    </row>
    <row r="741" ht="15.75" customHeight="1">
      <c r="A741" s="105"/>
      <c r="B741" s="105"/>
      <c r="C741" s="105"/>
      <c r="D741" s="105"/>
      <c r="E741" s="105"/>
      <c r="F741" s="106"/>
      <c r="G741" s="106"/>
      <c r="H741" s="17"/>
      <c r="I741" s="17"/>
      <c r="J741" s="102"/>
      <c r="K741" s="102"/>
      <c r="L741" s="101"/>
      <c r="M741" s="101"/>
      <c r="N741" s="106"/>
      <c r="O741" s="106"/>
      <c r="P741" s="102"/>
      <c r="Q741" s="17"/>
      <c r="R741" s="102"/>
      <c r="S741" s="101"/>
      <c r="T741" s="105"/>
      <c r="U741" s="105"/>
      <c r="V741" s="105"/>
      <c r="W741" s="105"/>
      <c r="X741" s="105"/>
      <c r="Y741" s="105"/>
      <c r="Z741" s="105"/>
    </row>
    <row r="742" ht="15.75" customHeight="1">
      <c r="A742" s="105"/>
      <c r="B742" s="105"/>
      <c r="C742" s="105"/>
      <c r="D742" s="105"/>
      <c r="E742" s="105"/>
      <c r="F742" s="106"/>
      <c r="G742" s="106"/>
      <c r="H742" s="17"/>
      <c r="I742" s="17"/>
      <c r="J742" s="102"/>
      <c r="K742" s="102"/>
      <c r="L742" s="101"/>
      <c r="M742" s="101"/>
      <c r="N742" s="106"/>
      <c r="O742" s="106"/>
      <c r="P742" s="102"/>
      <c r="Q742" s="17"/>
      <c r="R742" s="102"/>
      <c r="S742" s="101"/>
      <c r="T742" s="105"/>
      <c r="U742" s="105"/>
      <c r="V742" s="105"/>
      <c r="W742" s="105"/>
      <c r="X742" s="105"/>
      <c r="Y742" s="105"/>
      <c r="Z742" s="105"/>
    </row>
    <row r="743" ht="15.75" customHeight="1">
      <c r="A743" s="105"/>
      <c r="B743" s="105"/>
      <c r="C743" s="105"/>
      <c r="D743" s="105"/>
      <c r="E743" s="105"/>
      <c r="F743" s="106"/>
      <c r="G743" s="106"/>
      <c r="H743" s="17"/>
      <c r="I743" s="17"/>
      <c r="J743" s="102"/>
      <c r="K743" s="102"/>
      <c r="L743" s="101"/>
      <c r="M743" s="101"/>
      <c r="N743" s="106"/>
      <c r="O743" s="106"/>
      <c r="P743" s="102"/>
      <c r="Q743" s="17"/>
      <c r="R743" s="102"/>
      <c r="S743" s="101"/>
      <c r="T743" s="105"/>
      <c r="U743" s="105"/>
      <c r="V743" s="105"/>
      <c r="W743" s="105"/>
      <c r="X743" s="105"/>
      <c r="Y743" s="105"/>
      <c r="Z743" s="105"/>
    </row>
    <row r="744" ht="15.75" customHeight="1">
      <c r="A744" s="105"/>
      <c r="B744" s="105"/>
      <c r="C744" s="105"/>
      <c r="D744" s="105"/>
      <c r="E744" s="105"/>
      <c r="F744" s="106"/>
      <c r="G744" s="106"/>
      <c r="H744" s="17"/>
      <c r="I744" s="17"/>
      <c r="J744" s="102"/>
      <c r="K744" s="102"/>
      <c r="L744" s="101"/>
      <c r="M744" s="101"/>
      <c r="N744" s="106"/>
      <c r="O744" s="106"/>
      <c r="P744" s="102"/>
      <c r="Q744" s="17"/>
      <c r="R744" s="102"/>
      <c r="S744" s="101"/>
      <c r="T744" s="105"/>
      <c r="U744" s="105"/>
      <c r="V744" s="105"/>
      <c r="W744" s="105"/>
      <c r="X744" s="105"/>
      <c r="Y744" s="105"/>
      <c r="Z744" s="105"/>
    </row>
    <row r="745" ht="15.75" customHeight="1">
      <c r="A745" s="105"/>
      <c r="B745" s="105"/>
      <c r="C745" s="105"/>
      <c r="D745" s="105"/>
      <c r="E745" s="105"/>
      <c r="F745" s="106"/>
      <c r="G745" s="106"/>
      <c r="H745" s="17"/>
      <c r="I745" s="17"/>
      <c r="J745" s="102"/>
      <c r="K745" s="102"/>
      <c r="L745" s="101"/>
      <c r="M745" s="101"/>
      <c r="N745" s="106"/>
      <c r="O745" s="106"/>
      <c r="P745" s="102"/>
      <c r="Q745" s="17"/>
      <c r="R745" s="102"/>
      <c r="S745" s="101"/>
      <c r="T745" s="105"/>
      <c r="U745" s="105"/>
      <c r="V745" s="105"/>
      <c r="W745" s="105"/>
      <c r="X745" s="105"/>
      <c r="Y745" s="105"/>
      <c r="Z745" s="105"/>
    </row>
    <row r="746" ht="15.75" customHeight="1">
      <c r="A746" s="105"/>
      <c r="B746" s="105"/>
      <c r="C746" s="105"/>
      <c r="D746" s="105"/>
      <c r="E746" s="105"/>
      <c r="F746" s="106"/>
      <c r="G746" s="106"/>
      <c r="H746" s="17"/>
      <c r="I746" s="17"/>
      <c r="J746" s="102"/>
      <c r="K746" s="102"/>
      <c r="L746" s="101"/>
      <c r="M746" s="101"/>
      <c r="N746" s="106"/>
      <c r="O746" s="106"/>
      <c r="P746" s="102"/>
      <c r="Q746" s="17"/>
      <c r="R746" s="102"/>
      <c r="S746" s="101"/>
      <c r="T746" s="105"/>
      <c r="U746" s="105"/>
      <c r="V746" s="105"/>
      <c r="W746" s="105"/>
      <c r="X746" s="105"/>
      <c r="Y746" s="105"/>
      <c r="Z746" s="105"/>
    </row>
    <row r="747" ht="15.75" customHeight="1">
      <c r="A747" s="105"/>
      <c r="B747" s="105"/>
      <c r="C747" s="105"/>
      <c r="D747" s="105"/>
      <c r="E747" s="105"/>
      <c r="F747" s="106"/>
      <c r="G747" s="106"/>
      <c r="H747" s="17"/>
      <c r="I747" s="17"/>
      <c r="J747" s="102"/>
      <c r="K747" s="102"/>
      <c r="L747" s="101"/>
      <c r="M747" s="101"/>
      <c r="N747" s="106"/>
      <c r="O747" s="106"/>
      <c r="P747" s="102"/>
      <c r="Q747" s="17"/>
      <c r="R747" s="102"/>
      <c r="S747" s="101"/>
      <c r="T747" s="105"/>
      <c r="U747" s="105"/>
      <c r="V747" s="105"/>
      <c r="W747" s="105"/>
      <c r="X747" s="105"/>
      <c r="Y747" s="105"/>
      <c r="Z747" s="105"/>
    </row>
    <row r="748" ht="15.75" customHeight="1">
      <c r="A748" s="105"/>
      <c r="B748" s="105"/>
      <c r="C748" s="105"/>
      <c r="D748" s="105"/>
      <c r="E748" s="105"/>
      <c r="F748" s="106"/>
      <c r="G748" s="106"/>
      <c r="H748" s="17"/>
      <c r="I748" s="17"/>
      <c r="J748" s="102"/>
      <c r="K748" s="102"/>
      <c r="L748" s="101"/>
      <c r="M748" s="101"/>
      <c r="N748" s="106"/>
      <c r="O748" s="106"/>
      <c r="P748" s="102"/>
      <c r="Q748" s="17"/>
      <c r="R748" s="102"/>
      <c r="S748" s="101"/>
      <c r="T748" s="105"/>
      <c r="U748" s="105"/>
      <c r="V748" s="105"/>
      <c r="W748" s="105"/>
      <c r="X748" s="105"/>
      <c r="Y748" s="105"/>
      <c r="Z748" s="105"/>
    </row>
    <row r="749" ht="15.75" customHeight="1">
      <c r="A749" s="105"/>
      <c r="B749" s="105"/>
      <c r="C749" s="105"/>
      <c r="D749" s="105"/>
      <c r="E749" s="105"/>
      <c r="F749" s="106"/>
      <c r="G749" s="106"/>
      <c r="H749" s="17"/>
      <c r="I749" s="17"/>
      <c r="J749" s="102"/>
      <c r="K749" s="102"/>
      <c r="L749" s="101"/>
      <c r="M749" s="101"/>
      <c r="N749" s="106"/>
      <c r="O749" s="106"/>
      <c r="P749" s="102"/>
      <c r="Q749" s="17"/>
      <c r="R749" s="102"/>
      <c r="S749" s="101"/>
      <c r="T749" s="105"/>
      <c r="U749" s="105"/>
      <c r="V749" s="105"/>
      <c r="W749" s="105"/>
      <c r="X749" s="105"/>
      <c r="Y749" s="105"/>
      <c r="Z749" s="105"/>
    </row>
    <row r="750" ht="15.75" customHeight="1">
      <c r="A750" s="105"/>
      <c r="B750" s="105"/>
      <c r="C750" s="105"/>
      <c r="D750" s="105"/>
      <c r="E750" s="105"/>
      <c r="F750" s="106"/>
      <c r="G750" s="106"/>
      <c r="H750" s="17"/>
      <c r="I750" s="17"/>
      <c r="J750" s="102"/>
      <c r="K750" s="102"/>
      <c r="L750" s="101"/>
      <c r="M750" s="101"/>
      <c r="N750" s="106"/>
      <c r="O750" s="106"/>
      <c r="P750" s="102"/>
      <c r="Q750" s="17"/>
      <c r="R750" s="102"/>
      <c r="S750" s="101"/>
      <c r="T750" s="105"/>
      <c r="U750" s="105"/>
      <c r="V750" s="105"/>
      <c r="W750" s="105"/>
      <c r="X750" s="105"/>
      <c r="Y750" s="105"/>
      <c r="Z750" s="105"/>
    </row>
    <row r="751" ht="15.75" customHeight="1">
      <c r="A751" s="105"/>
      <c r="B751" s="105"/>
      <c r="C751" s="105"/>
      <c r="D751" s="105"/>
      <c r="E751" s="105"/>
      <c r="F751" s="106"/>
      <c r="G751" s="106"/>
      <c r="H751" s="17"/>
      <c r="I751" s="17"/>
      <c r="J751" s="102"/>
      <c r="K751" s="102"/>
      <c r="L751" s="101"/>
      <c r="M751" s="101"/>
      <c r="N751" s="106"/>
      <c r="O751" s="106"/>
      <c r="P751" s="102"/>
      <c r="Q751" s="17"/>
      <c r="R751" s="102"/>
      <c r="S751" s="101"/>
      <c r="T751" s="105"/>
      <c r="U751" s="105"/>
      <c r="V751" s="105"/>
      <c r="W751" s="105"/>
      <c r="X751" s="105"/>
      <c r="Y751" s="105"/>
      <c r="Z751" s="105"/>
    </row>
    <row r="752" ht="15.75" customHeight="1">
      <c r="A752" s="105"/>
      <c r="B752" s="105"/>
      <c r="C752" s="105"/>
      <c r="D752" s="105"/>
      <c r="E752" s="105"/>
      <c r="F752" s="106"/>
      <c r="G752" s="106"/>
      <c r="H752" s="17"/>
      <c r="I752" s="17"/>
      <c r="J752" s="102"/>
      <c r="K752" s="102"/>
      <c r="L752" s="101"/>
      <c r="M752" s="101"/>
      <c r="N752" s="106"/>
      <c r="O752" s="106"/>
      <c r="P752" s="102"/>
      <c r="Q752" s="17"/>
      <c r="R752" s="102"/>
      <c r="S752" s="101"/>
      <c r="T752" s="105"/>
      <c r="U752" s="105"/>
      <c r="V752" s="105"/>
      <c r="W752" s="105"/>
      <c r="X752" s="105"/>
      <c r="Y752" s="105"/>
      <c r="Z752" s="105"/>
    </row>
    <row r="753" ht="15.75" customHeight="1">
      <c r="A753" s="105"/>
      <c r="B753" s="105"/>
      <c r="C753" s="105"/>
      <c r="D753" s="105"/>
      <c r="E753" s="105"/>
      <c r="F753" s="106"/>
      <c r="G753" s="106"/>
      <c r="H753" s="17"/>
      <c r="I753" s="17"/>
      <c r="J753" s="102"/>
      <c r="K753" s="102"/>
      <c r="L753" s="101"/>
      <c r="M753" s="101"/>
      <c r="N753" s="106"/>
      <c r="O753" s="106"/>
      <c r="P753" s="102"/>
      <c r="Q753" s="17"/>
      <c r="R753" s="102"/>
      <c r="S753" s="101"/>
      <c r="T753" s="105"/>
      <c r="U753" s="105"/>
      <c r="V753" s="105"/>
      <c r="W753" s="105"/>
      <c r="X753" s="105"/>
      <c r="Y753" s="105"/>
      <c r="Z753" s="105"/>
    </row>
    <row r="754" ht="15.75" customHeight="1">
      <c r="A754" s="105"/>
      <c r="B754" s="105"/>
      <c r="C754" s="105"/>
      <c r="D754" s="105"/>
      <c r="E754" s="105"/>
      <c r="F754" s="106"/>
      <c r="G754" s="106"/>
      <c r="H754" s="17"/>
      <c r="I754" s="17"/>
      <c r="J754" s="102"/>
      <c r="K754" s="102"/>
      <c r="L754" s="101"/>
      <c r="M754" s="101"/>
      <c r="N754" s="106"/>
      <c r="O754" s="106"/>
      <c r="P754" s="102"/>
      <c r="Q754" s="17"/>
      <c r="R754" s="102"/>
      <c r="S754" s="101"/>
      <c r="T754" s="105"/>
      <c r="U754" s="105"/>
      <c r="V754" s="105"/>
      <c r="W754" s="105"/>
      <c r="X754" s="105"/>
      <c r="Y754" s="105"/>
      <c r="Z754" s="105"/>
    </row>
    <row r="755" ht="15.75" customHeight="1">
      <c r="A755" s="105"/>
      <c r="B755" s="105"/>
      <c r="C755" s="105"/>
      <c r="D755" s="105"/>
      <c r="E755" s="105"/>
      <c r="F755" s="106"/>
      <c r="G755" s="106"/>
      <c r="H755" s="17"/>
      <c r="I755" s="17"/>
      <c r="J755" s="102"/>
      <c r="K755" s="102"/>
      <c r="L755" s="101"/>
      <c r="M755" s="101"/>
      <c r="N755" s="106"/>
      <c r="O755" s="106"/>
      <c r="P755" s="102"/>
      <c r="Q755" s="17"/>
      <c r="R755" s="102"/>
      <c r="S755" s="101"/>
      <c r="T755" s="105"/>
      <c r="U755" s="105"/>
      <c r="V755" s="105"/>
      <c r="W755" s="105"/>
      <c r="X755" s="105"/>
      <c r="Y755" s="105"/>
      <c r="Z755" s="105"/>
    </row>
    <row r="756" ht="15.75" customHeight="1">
      <c r="A756" s="105"/>
      <c r="B756" s="105"/>
      <c r="C756" s="105"/>
      <c r="D756" s="105"/>
      <c r="E756" s="105"/>
      <c r="F756" s="106"/>
      <c r="G756" s="106"/>
      <c r="H756" s="17"/>
      <c r="I756" s="17"/>
      <c r="J756" s="102"/>
      <c r="K756" s="102"/>
      <c r="L756" s="101"/>
      <c r="M756" s="101"/>
      <c r="N756" s="106"/>
      <c r="O756" s="106"/>
      <c r="P756" s="102"/>
      <c r="Q756" s="17"/>
      <c r="R756" s="102"/>
      <c r="S756" s="101"/>
      <c r="T756" s="105"/>
      <c r="U756" s="105"/>
      <c r="V756" s="105"/>
      <c r="W756" s="105"/>
      <c r="X756" s="105"/>
      <c r="Y756" s="105"/>
      <c r="Z756" s="105"/>
    </row>
    <row r="757" ht="15.75" customHeight="1">
      <c r="A757" s="105"/>
      <c r="B757" s="105"/>
      <c r="C757" s="105"/>
      <c r="D757" s="105"/>
      <c r="E757" s="105"/>
      <c r="F757" s="106"/>
      <c r="G757" s="106"/>
      <c r="H757" s="17"/>
      <c r="I757" s="17"/>
      <c r="J757" s="102"/>
      <c r="K757" s="102"/>
      <c r="L757" s="101"/>
      <c r="M757" s="101"/>
      <c r="N757" s="106"/>
      <c r="O757" s="106"/>
      <c r="P757" s="102"/>
      <c r="Q757" s="17"/>
      <c r="R757" s="102"/>
      <c r="S757" s="101"/>
      <c r="T757" s="105"/>
      <c r="U757" s="105"/>
      <c r="V757" s="105"/>
      <c r="W757" s="105"/>
      <c r="X757" s="105"/>
      <c r="Y757" s="105"/>
      <c r="Z757" s="105"/>
    </row>
    <row r="758" ht="15.75" customHeight="1">
      <c r="A758" s="105"/>
      <c r="B758" s="105"/>
      <c r="C758" s="105"/>
      <c r="D758" s="105"/>
      <c r="E758" s="105"/>
      <c r="F758" s="106"/>
      <c r="G758" s="106"/>
      <c r="H758" s="17"/>
      <c r="I758" s="17"/>
      <c r="J758" s="102"/>
      <c r="K758" s="102"/>
      <c r="L758" s="101"/>
      <c r="M758" s="101"/>
      <c r="N758" s="106"/>
      <c r="O758" s="106"/>
      <c r="P758" s="102"/>
      <c r="Q758" s="17"/>
      <c r="R758" s="102"/>
      <c r="S758" s="101"/>
      <c r="T758" s="105"/>
      <c r="U758" s="105"/>
      <c r="V758" s="105"/>
      <c r="W758" s="105"/>
      <c r="X758" s="105"/>
      <c r="Y758" s="105"/>
      <c r="Z758" s="105"/>
    </row>
    <row r="759" ht="15.75" customHeight="1">
      <c r="A759" s="105"/>
      <c r="B759" s="105"/>
      <c r="C759" s="105"/>
      <c r="D759" s="105"/>
      <c r="E759" s="105"/>
      <c r="F759" s="106"/>
      <c r="G759" s="106"/>
      <c r="H759" s="17"/>
      <c r="I759" s="17"/>
      <c r="J759" s="102"/>
      <c r="K759" s="102"/>
      <c r="L759" s="101"/>
      <c r="M759" s="101"/>
      <c r="N759" s="106"/>
      <c r="O759" s="106"/>
      <c r="P759" s="102"/>
      <c r="Q759" s="17"/>
      <c r="R759" s="102"/>
      <c r="S759" s="101"/>
      <c r="T759" s="105"/>
      <c r="U759" s="105"/>
      <c r="V759" s="105"/>
      <c r="W759" s="105"/>
      <c r="X759" s="105"/>
      <c r="Y759" s="105"/>
      <c r="Z759" s="105"/>
    </row>
    <row r="760" ht="15.75" customHeight="1">
      <c r="A760" s="105"/>
      <c r="B760" s="105"/>
      <c r="C760" s="105"/>
      <c r="D760" s="105"/>
      <c r="E760" s="105"/>
      <c r="F760" s="106"/>
      <c r="G760" s="106"/>
      <c r="H760" s="17"/>
      <c r="I760" s="17"/>
      <c r="J760" s="102"/>
      <c r="K760" s="102"/>
      <c r="L760" s="101"/>
      <c r="M760" s="101"/>
      <c r="N760" s="106"/>
      <c r="O760" s="106"/>
      <c r="P760" s="102"/>
      <c r="Q760" s="17"/>
      <c r="R760" s="102"/>
      <c r="S760" s="101"/>
      <c r="T760" s="105"/>
      <c r="U760" s="105"/>
      <c r="V760" s="105"/>
      <c r="W760" s="105"/>
      <c r="X760" s="105"/>
      <c r="Y760" s="105"/>
      <c r="Z760" s="105"/>
    </row>
    <row r="761" ht="15.75" customHeight="1">
      <c r="A761" s="105"/>
      <c r="B761" s="105"/>
      <c r="C761" s="105"/>
      <c r="D761" s="105"/>
      <c r="E761" s="105"/>
      <c r="F761" s="106"/>
      <c r="G761" s="106"/>
      <c r="H761" s="17"/>
      <c r="I761" s="17"/>
      <c r="J761" s="102"/>
      <c r="K761" s="102"/>
      <c r="L761" s="101"/>
      <c r="M761" s="101"/>
      <c r="N761" s="106"/>
      <c r="O761" s="106"/>
      <c r="P761" s="102"/>
      <c r="Q761" s="17"/>
      <c r="R761" s="102"/>
      <c r="S761" s="101"/>
      <c r="T761" s="105"/>
      <c r="U761" s="105"/>
      <c r="V761" s="105"/>
      <c r="W761" s="105"/>
      <c r="X761" s="105"/>
      <c r="Y761" s="105"/>
      <c r="Z761" s="105"/>
    </row>
    <row r="762" ht="15.75" customHeight="1">
      <c r="A762" s="105"/>
      <c r="B762" s="105"/>
      <c r="C762" s="105"/>
      <c r="D762" s="105"/>
      <c r="E762" s="105"/>
      <c r="F762" s="106"/>
      <c r="G762" s="106"/>
      <c r="H762" s="17"/>
      <c r="I762" s="17"/>
      <c r="J762" s="102"/>
      <c r="K762" s="102"/>
      <c r="L762" s="101"/>
      <c r="M762" s="101"/>
      <c r="N762" s="106"/>
      <c r="O762" s="106"/>
      <c r="P762" s="102"/>
      <c r="Q762" s="17"/>
      <c r="R762" s="102"/>
      <c r="S762" s="101"/>
      <c r="T762" s="105"/>
      <c r="U762" s="105"/>
      <c r="V762" s="105"/>
      <c r="W762" s="105"/>
      <c r="X762" s="105"/>
      <c r="Y762" s="105"/>
      <c r="Z762" s="105"/>
    </row>
    <row r="763" ht="15.75" customHeight="1">
      <c r="A763" s="105"/>
      <c r="B763" s="105"/>
      <c r="C763" s="105"/>
      <c r="D763" s="105"/>
      <c r="E763" s="105"/>
      <c r="F763" s="106"/>
      <c r="G763" s="106"/>
      <c r="H763" s="17"/>
      <c r="I763" s="17"/>
      <c r="J763" s="102"/>
      <c r="K763" s="102"/>
      <c r="L763" s="101"/>
      <c r="M763" s="101"/>
      <c r="N763" s="106"/>
      <c r="O763" s="106"/>
      <c r="P763" s="102"/>
      <c r="Q763" s="17"/>
      <c r="R763" s="102"/>
      <c r="S763" s="101"/>
      <c r="T763" s="105"/>
      <c r="U763" s="105"/>
      <c r="V763" s="105"/>
      <c r="W763" s="105"/>
      <c r="X763" s="105"/>
      <c r="Y763" s="105"/>
      <c r="Z763" s="105"/>
    </row>
    <row r="764" ht="15.75" customHeight="1">
      <c r="A764" s="105"/>
      <c r="B764" s="105"/>
      <c r="C764" s="105"/>
      <c r="D764" s="105"/>
      <c r="E764" s="105"/>
      <c r="F764" s="106"/>
      <c r="G764" s="106"/>
      <c r="H764" s="17"/>
      <c r="I764" s="17"/>
      <c r="J764" s="102"/>
      <c r="K764" s="102"/>
      <c r="L764" s="101"/>
      <c r="M764" s="101"/>
      <c r="N764" s="106"/>
      <c r="O764" s="106"/>
      <c r="P764" s="102"/>
      <c r="Q764" s="17"/>
      <c r="R764" s="102"/>
      <c r="S764" s="101"/>
      <c r="T764" s="105"/>
      <c r="U764" s="105"/>
      <c r="V764" s="105"/>
      <c r="W764" s="105"/>
      <c r="X764" s="105"/>
      <c r="Y764" s="105"/>
      <c r="Z764" s="105"/>
    </row>
    <row r="765" ht="15.75" customHeight="1">
      <c r="A765" s="105"/>
      <c r="B765" s="105"/>
      <c r="C765" s="105"/>
      <c r="D765" s="105"/>
      <c r="E765" s="105"/>
      <c r="F765" s="106"/>
      <c r="G765" s="106"/>
      <c r="H765" s="17"/>
      <c r="I765" s="17"/>
      <c r="J765" s="102"/>
      <c r="K765" s="102"/>
      <c r="L765" s="101"/>
      <c r="M765" s="101"/>
      <c r="N765" s="106"/>
      <c r="O765" s="106"/>
      <c r="P765" s="102"/>
      <c r="Q765" s="17"/>
      <c r="R765" s="102"/>
      <c r="S765" s="101"/>
      <c r="T765" s="105"/>
      <c r="U765" s="105"/>
      <c r="V765" s="105"/>
      <c r="W765" s="105"/>
      <c r="X765" s="105"/>
      <c r="Y765" s="105"/>
      <c r="Z765" s="105"/>
    </row>
    <row r="766" ht="15.75" customHeight="1">
      <c r="A766" s="105"/>
      <c r="B766" s="105"/>
      <c r="C766" s="105"/>
      <c r="D766" s="105"/>
      <c r="E766" s="105"/>
      <c r="F766" s="106"/>
      <c r="G766" s="106"/>
      <c r="H766" s="17"/>
      <c r="I766" s="17"/>
      <c r="J766" s="102"/>
      <c r="K766" s="102"/>
      <c r="L766" s="101"/>
      <c r="M766" s="101"/>
      <c r="N766" s="106"/>
      <c r="O766" s="106"/>
      <c r="P766" s="102"/>
      <c r="Q766" s="17"/>
      <c r="R766" s="102"/>
      <c r="S766" s="101"/>
      <c r="T766" s="105"/>
      <c r="U766" s="105"/>
      <c r="V766" s="105"/>
      <c r="W766" s="105"/>
      <c r="X766" s="105"/>
      <c r="Y766" s="105"/>
      <c r="Z766" s="105"/>
    </row>
    <row r="767" ht="15.75" customHeight="1">
      <c r="A767" s="105"/>
      <c r="B767" s="105"/>
      <c r="C767" s="105"/>
      <c r="D767" s="105"/>
      <c r="E767" s="105"/>
      <c r="F767" s="106"/>
      <c r="G767" s="106"/>
      <c r="H767" s="17"/>
      <c r="I767" s="17"/>
      <c r="J767" s="102"/>
      <c r="K767" s="102"/>
      <c r="L767" s="101"/>
      <c r="M767" s="101"/>
      <c r="N767" s="106"/>
      <c r="O767" s="106"/>
      <c r="P767" s="102"/>
      <c r="Q767" s="17"/>
      <c r="R767" s="102"/>
      <c r="S767" s="101"/>
      <c r="T767" s="105"/>
      <c r="U767" s="105"/>
      <c r="V767" s="105"/>
      <c r="W767" s="105"/>
      <c r="X767" s="105"/>
      <c r="Y767" s="105"/>
      <c r="Z767" s="105"/>
    </row>
    <row r="768" ht="15.75" customHeight="1">
      <c r="A768" s="105"/>
      <c r="B768" s="105"/>
      <c r="C768" s="105"/>
      <c r="D768" s="105"/>
      <c r="E768" s="105"/>
      <c r="F768" s="106"/>
      <c r="G768" s="106"/>
      <c r="H768" s="17"/>
      <c r="I768" s="17"/>
      <c r="J768" s="102"/>
      <c r="K768" s="102"/>
      <c r="L768" s="101"/>
      <c r="M768" s="101"/>
      <c r="N768" s="106"/>
      <c r="O768" s="106"/>
      <c r="P768" s="102"/>
      <c r="Q768" s="17"/>
      <c r="R768" s="102"/>
      <c r="S768" s="101"/>
      <c r="T768" s="105"/>
      <c r="U768" s="105"/>
      <c r="V768" s="105"/>
      <c r="W768" s="105"/>
      <c r="X768" s="105"/>
      <c r="Y768" s="105"/>
      <c r="Z768" s="105"/>
    </row>
    <row r="769" ht="15.75" customHeight="1">
      <c r="A769" s="105"/>
      <c r="B769" s="105"/>
      <c r="C769" s="105"/>
      <c r="D769" s="105"/>
      <c r="E769" s="105"/>
      <c r="F769" s="106"/>
      <c r="G769" s="106"/>
      <c r="H769" s="17"/>
      <c r="I769" s="17"/>
      <c r="J769" s="102"/>
      <c r="K769" s="102"/>
      <c r="L769" s="101"/>
      <c r="M769" s="101"/>
      <c r="N769" s="106"/>
      <c r="O769" s="106"/>
      <c r="P769" s="102"/>
      <c r="Q769" s="17"/>
      <c r="R769" s="102"/>
      <c r="S769" s="101"/>
      <c r="T769" s="105"/>
      <c r="U769" s="105"/>
      <c r="V769" s="105"/>
      <c r="W769" s="105"/>
      <c r="X769" s="105"/>
      <c r="Y769" s="105"/>
      <c r="Z769" s="105"/>
    </row>
    <row r="770" ht="15.75" customHeight="1">
      <c r="A770" s="105"/>
      <c r="B770" s="105"/>
      <c r="C770" s="105"/>
      <c r="D770" s="105"/>
      <c r="E770" s="105"/>
      <c r="F770" s="106"/>
      <c r="G770" s="106"/>
      <c r="H770" s="17"/>
      <c r="I770" s="17"/>
      <c r="J770" s="102"/>
      <c r="K770" s="102"/>
      <c r="L770" s="101"/>
      <c r="M770" s="101"/>
      <c r="N770" s="106"/>
      <c r="O770" s="106"/>
      <c r="P770" s="102"/>
      <c r="Q770" s="17"/>
      <c r="R770" s="102"/>
      <c r="S770" s="101"/>
      <c r="T770" s="105"/>
      <c r="U770" s="105"/>
      <c r="V770" s="105"/>
      <c r="W770" s="105"/>
      <c r="X770" s="105"/>
      <c r="Y770" s="105"/>
      <c r="Z770" s="105"/>
    </row>
    <row r="771" ht="15.75" customHeight="1">
      <c r="A771" s="105"/>
      <c r="B771" s="105"/>
      <c r="C771" s="105"/>
      <c r="D771" s="105"/>
      <c r="E771" s="105"/>
      <c r="F771" s="106"/>
      <c r="G771" s="106"/>
      <c r="H771" s="17"/>
      <c r="I771" s="17"/>
      <c r="J771" s="102"/>
      <c r="K771" s="102"/>
      <c r="L771" s="101"/>
      <c r="M771" s="101"/>
      <c r="N771" s="106"/>
      <c r="O771" s="106"/>
      <c r="P771" s="102"/>
      <c r="Q771" s="17"/>
      <c r="R771" s="102"/>
      <c r="S771" s="101"/>
      <c r="T771" s="105"/>
      <c r="U771" s="105"/>
      <c r="V771" s="105"/>
      <c r="W771" s="105"/>
      <c r="X771" s="105"/>
      <c r="Y771" s="105"/>
      <c r="Z771" s="105"/>
    </row>
    <row r="772" ht="15.75" customHeight="1">
      <c r="A772" s="105"/>
      <c r="B772" s="105"/>
      <c r="C772" s="105"/>
      <c r="D772" s="105"/>
      <c r="E772" s="105"/>
      <c r="F772" s="106"/>
      <c r="G772" s="106"/>
      <c r="H772" s="17"/>
      <c r="I772" s="17"/>
      <c r="J772" s="102"/>
      <c r="K772" s="102"/>
      <c r="L772" s="101"/>
      <c r="M772" s="101"/>
      <c r="N772" s="106"/>
      <c r="O772" s="106"/>
      <c r="P772" s="102"/>
      <c r="Q772" s="17"/>
      <c r="R772" s="102"/>
      <c r="S772" s="101"/>
      <c r="T772" s="105"/>
      <c r="U772" s="105"/>
      <c r="V772" s="105"/>
      <c r="W772" s="105"/>
      <c r="X772" s="105"/>
      <c r="Y772" s="105"/>
      <c r="Z772" s="105"/>
    </row>
    <row r="773" ht="15.75" customHeight="1">
      <c r="A773" s="105"/>
      <c r="B773" s="105"/>
      <c r="C773" s="105"/>
      <c r="D773" s="105"/>
      <c r="E773" s="105"/>
      <c r="F773" s="106"/>
      <c r="G773" s="106"/>
      <c r="H773" s="17"/>
      <c r="I773" s="17"/>
      <c r="J773" s="102"/>
      <c r="K773" s="102"/>
      <c r="L773" s="101"/>
      <c r="M773" s="101"/>
      <c r="N773" s="106"/>
      <c r="O773" s="106"/>
      <c r="P773" s="102"/>
      <c r="Q773" s="17"/>
      <c r="R773" s="102"/>
      <c r="S773" s="101"/>
      <c r="T773" s="105"/>
      <c r="U773" s="105"/>
      <c r="V773" s="105"/>
      <c r="W773" s="105"/>
      <c r="X773" s="105"/>
      <c r="Y773" s="105"/>
      <c r="Z773" s="105"/>
    </row>
    <row r="774" ht="15.75" customHeight="1">
      <c r="A774" s="105"/>
      <c r="B774" s="105"/>
      <c r="C774" s="105"/>
      <c r="D774" s="105"/>
      <c r="E774" s="105"/>
      <c r="F774" s="106"/>
      <c r="G774" s="106"/>
      <c r="H774" s="17"/>
      <c r="I774" s="17"/>
      <c r="J774" s="102"/>
      <c r="K774" s="102"/>
      <c r="L774" s="101"/>
      <c r="M774" s="101"/>
      <c r="N774" s="106"/>
      <c r="O774" s="106"/>
      <c r="P774" s="102"/>
      <c r="Q774" s="17"/>
      <c r="R774" s="102"/>
      <c r="S774" s="101"/>
      <c r="T774" s="105"/>
      <c r="U774" s="105"/>
      <c r="V774" s="105"/>
      <c r="W774" s="105"/>
      <c r="X774" s="105"/>
      <c r="Y774" s="105"/>
      <c r="Z774" s="105"/>
    </row>
    <row r="775" ht="15.75" customHeight="1">
      <c r="A775" s="105"/>
      <c r="B775" s="105"/>
      <c r="C775" s="105"/>
      <c r="D775" s="105"/>
      <c r="E775" s="105"/>
      <c r="F775" s="106"/>
      <c r="G775" s="106"/>
      <c r="H775" s="17"/>
      <c r="I775" s="17"/>
      <c r="J775" s="102"/>
      <c r="K775" s="102"/>
      <c r="L775" s="101"/>
      <c r="M775" s="101"/>
      <c r="N775" s="106"/>
      <c r="O775" s="106"/>
      <c r="P775" s="102"/>
      <c r="Q775" s="17"/>
      <c r="R775" s="102"/>
      <c r="S775" s="101"/>
      <c r="T775" s="105"/>
      <c r="U775" s="105"/>
      <c r="V775" s="105"/>
      <c r="W775" s="105"/>
      <c r="X775" s="105"/>
      <c r="Y775" s="105"/>
      <c r="Z775" s="105"/>
    </row>
    <row r="776" ht="15.75" customHeight="1">
      <c r="A776" s="105"/>
      <c r="B776" s="105"/>
      <c r="C776" s="105"/>
      <c r="D776" s="105"/>
      <c r="E776" s="105"/>
      <c r="F776" s="106"/>
      <c r="G776" s="106"/>
      <c r="H776" s="17"/>
      <c r="I776" s="17"/>
      <c r="J776" s="102"/>
      <c r="K776" s="102"/>
      <c r="L776" s="101"/>
      <c r="M776" s="101"/>
      <c r="N776" s="106"/>
      <c r="O776" s="106"/>
      <c r="P776" s="102"/>
      <c r="Q776" s="17"/>
      <c r="R776" s="102"/>
      <c r="S776" s="101"/>
      <c r="T776" s="105"/>
      <c r="U776" s="105"/>
      <c r="V776" s="105"/>
      <c r="W776" s="105"/>
      <c r="X776" s="105"/>
      <c r="Y776" s="105"/>
      <c r="Z776" s="105"/>
    </row>
    <row r="777" ht="15.75" customHeight="1">
      <c r="A777" s="105"/>
      <c r="B777" s="105"/>
      <c r="C777" s="105"/>
      <c r="D777" s="105"/>
      <c r="E777" s="105"/>
      <c r="F777" s="106"/>
      <c r="G777" s="106"/>
      <c r="H777" s="17"/>
      <c r="I777" s="17"/>
      <c r="J777" s="102"/>
      <c r="K777" s="102"/>
      <c r="L777" s="101"/>
      <c r="M777" s="101"/>
      <c r="N777" s="106"/>
      <c r="O777" s="106"/>
      <c r="P777" s="102"/>
      <c r="Q777" s="17"/>
      <c r="R777" s="102"/>
      <c r="S777" s="101"/>
      <c r="T777" s="105"/>
      <c r="U777" s="105"/>
      <c r="V777" s="105"/>
      <c r="W777" s="105"/>
      <c r="X777" s="105"/>
      <c r="Y777" s="105"/>
      <c r="Z777" s="105"/>
    </row>
    <row r="778" ht="15.75" customHeight="1">
      <c r="A778" s="105"/>
      <c r="B778" s="105"/>
      <c r="C778" s="105"/>
      <c r="D778" s="105"/>
      <c r="E778" s="105"/>
      <c r="F778" s="106"/>
      <c r="G778" s="106"/>
      <c r="H778" s="17"/>
      <c r="I778" s="17"/>
      <c r="J778" s="102"/>
      <c r="K778" s="102"/>
      <c r="L778" s="101"/>
      <c r="M778" s="101"/>
      <c r="N778" s="106"/>
      <c r="O778" s="106"/>
      <c r="P778" s="102"/>
      <c r="Q778" s="17"/>
      <c r="R778" s="102"/>
      <c r="S778" s="101"/>
      <c r="T778" s="105"/>
      <c r="U778" s="105"/>
      <c r="V778" s="105"/>
      <c r="W778" s="105"/>
      <c r="X778" s="105"/>
      <c r="Y778" s="105"/>
      <c r="Z778" s="105"/>
    </row>
    <row r="779" ht="15.75" customHeight="1">
      <c r="A779" s="105"/>
      <c r="B779" s="105"/>
      <c r="C779" s="105"/>
      <c r="D779" s="105"/>
      <c r="E779" s="105"/>
      <c r="F779" s="106"/>
      <c r="G779" s="106"/>
      <c r="H779" s="17"/>
      <c r="I779" s="17"/>
      <c r="J779" s="102"/>
      <c r="K779" s="102"/>
      <c r="L779" s="101"/>
      <c r="M779" s="101"/>
      <c r="N779" s="106"/>
      <c r="O779" s="106"/>
      <c r="P779" s="102"/>
      <c r="Q779" s="17"/>
      <c r="R779" s="102"/>
      <c r="S779" s="101"/>
      <c r="T779" s="105"/>
      <c r="U779" s="105"/>
      <c r="V779" s="105"/>
      <c r="W779" s="105"/>
      <c r="X779" s="105"/>
      <c r="Y779" s="105"/>
      <c r="Z779" s="105"/>
    </row>
    <row r="780" ht="15.75" customHeight="1">
      <c r="A780" s="105"/>
      <c r="B780" s="105"/>
      <c r="C780" s="105"/>
      <c r="D780" s="105"/>
      <c r="E780" s="105"/>
      <c r="F780" s="106"/>
      <c r="G780" s="106"/>
      <c r="H780" s="17"/>
      <c r="I780" s="17"/>
      <c r="J780" s="102"/>
      <c r="K780" s="102"/>
      <c r="L780" s="101"/>
      <c r="M780" s="101"/>
      <c r="N780" s="106"/>
      <c r="O780" s="106"/>
      <c r="P780" s="102"/>
      <c r="Q780" s="17"/>
      <c r="R780" s="102"/>
      <c r="S780" s="101"/>
      <c r="T780" s="105"/>
      <c r="U780" s="105"/>
      <c r="V780" s="105"/>
      <c r="W780" s="105"/>
      <c r="X780" s="105"/>
      <c r="Y780" s="105"/>
      <c r="Z780" s="105"/>
    </row>
    <row r="781" ht="15.75" customHeight="1">
      <c r="A781" s="105"/>
      <c r="B781" s="105"/>
      <c r="C781" s="105"/>
      <c r="D781" s="105"/>
      <c r="E781" s="105"/>
      <c r="F781" s="106"/>
      <c r="G781" s="106"/>
      <c r="H781" s="17"/>
      <c r="I781" s="17"/>
      <c r="J781" s="102"/>
      <c r="K781" s="102"/>
      <c r="L781" s="101"/>
      <c r="M781" s="101"/>
      <c r="N781" s="106"/>
      <c r="O781" s="106"/>
      <c r="P781" s="102"/>
      <c r="Q781" s="17"/>
      <c r="R781" s="102"/>
      <c r="S781" s="101"/>
      <c r="T781" s="105"/>
      <c r="U781" s="105"/>
      <c r="V781" s="105"/>
      <c r="W781" s="105"/>
      <c r="X781" s="105"/>
      <c r="Y781" s="105"/>
      <c r="Z781" s="105"/>
    </row>
    <row r="782" ht="15.75" customHeight="1">
      <c r="A782" s="105"/>
      <c r="B782" s="105"/>
      <c r="C782" s="105"/>
      <c r="D782" s="105"/>
      <c r="E782" s="105"/>
      <c r="F782" s="106"/>
      <c r="G782" s="106"/>
      <c r="H782" s="17"/>
      <c r="I782" s="17"/>
      <c r="J782" s="102"/>
      <c r="K782" s="102"/>
      <c r="L782" s="101"/>
      <c r="M782" s="101"/>
      <c r="N782" s="106"/>
      <c r="O782" s="106"/>
      <c r="P782" s="102"/>
      <c r="Q782" s="17"/>
      <c r="R782" s="102"/>
      <c r="S782" s="101"/>
      <c r="T782" s="105"/>
      <c r="U782" s="105"/>
      <c r="V782" s="105"/>
      <c r="W782" s="105"/>
      <c r="X782" s="105"/>
      <c r="Y782" s="105"/>
      <c r="Z782" s="105"/>
    </row>
    <row r="783" ht="15.75" customHeight="1">
      <c r="A783" s="105"/>
      <c r="B783" s="105"/>
      <c r="C783" s="105"/>
      <c r="D783" s="105"/>
      <c r="E783" s="105"/>
      <c r="F783" s="106"/>
      <c r="G783" s="106"/>
      <c r="H783" s="17"/>
      <c r="I783" s="17"/>
      <c r="J783" s="102"/>
      <c r="K783" s="102"/>
      <c r="L783" s="101"/>
      <c r="M783" s="101"/>
      <c r="N783" s="106"/>
      <c r="O783" s="106"/>
      <c r="P783" s="102"/>
      <c r="Q783" s="17"/>
      <c r="R783" s="102"/>
      <c r="S783" s="101"/>
      <c r="T783" s="105"/>
      <c r="U783" s="105"/>
      <c r="V783" s="105"/>
      <c r="W783" s="105"/>
      <c r="X783" s="105"/>
      <c r="Y783" s="105"/>
      <c r="Z783" s="105"/>
    </row>
    <row r="784" ht="15.75" customHeight="1">
      <c r="A784" s="105"/>
      <c r="B784" s="105"/>
      <c r="C784" s="105"/>
      <c r="D784" s="105"/>
      <c r="E784" s="105"/>
      <c r="F784" s="106"/>
      <c r="G784" s="106"/>
      <c r="H784" s="17"/>
      <c r="I784" s="17"/>
      <c r="J784" s="102"/>
      <c r="K784" s="102"/>
      <c r="L784" s="101"/>
      <c r="M784" s="101"/>
      <c r="N784" s="106"/>
      <c r="O784" s="106"/>
      <c r="P784" s="102"/>
      <c r="Q784" s="17"/>
      <c r="R784" s="102"/>
      <c r="S784" s="101"/>
      <c r="T784" s="105"/>
      <c r="U784" s="105"/>
      <c r="V784" s="105"/>
      <c r="W784" s="105"/>
      <c r="X784" s="105"/>
      <c r="Y784" s="105"/>
      <c r="Z784" s="105"/>
    </row>
    <row r="785" ht="15.75" customHeight="1">
      <c r="A785" s="105"/>
      <c r="B785" s="105"/>
      <c r="C785" s="105"/>
      <c r="D785" s="105"/>
      <c r="E785" s="105"/>
      <c r="F785" s="106"/>
      <c r="G785" s="106"/>
      <c r="H785" s="17"/>
      <c r="I785" s="17"/>
      <c r="J785" s="102"/>
      <c r="K785" s="102"/>
      <c r="L785" s="101"/>
      <c r="M785" s="101"/>
      <c r="N785" s="106"/>
      <c r="O785" s="106"/>
      <c r="P785" s="102"/>
      <c r="Q785" s="17"/>
      <c r="R785" s="102"/>
      <c r="S785" s="101"/>
      <c r="T785" s="105"/>
      <c r="U785" s="105"/>
      <c r="V785" s="105"/>
      <c r="W785" s="105"/>
      <c r="X785" s="105"/>
      <c r="Y785" s="105"/>
      <c r="Z785" s="105"/>
    </row>
    <row r="786" ht="15.75" customHeight="1">
      <c r="A786" s="105"/>
      <c r="B786" s="105"/>
      <c r="C786" s="105"/>
      <c r="D786" s="105"/>
      <c r="E786" s="105"/>
      <c r="F786" s="106"/>
      <c r="G786" s="106"/>
      <c r="H786" s="17"/>
      <c r="I786" s="17"/>
      <c r="J786" s="102"/>
      <c r="K786" s="102"/>
      <c r="L786" s="101"/>
      <c r="M786" s="101"/>
      <c r="N786" s="106"/>
      <c r="O786" s="106"/>
      <c r="P786" s="102"/>
      <c r="Q786" s="17"/>
      <c r="R786" s="102"/>
      <c r="S786" s="101"/>
      <c r="T786" s="105"/>
      <c r="U786" s="105"/>
      <c r="V786" s="105"/>
      <c r="W786" s="105"/>
      <c r="X786" s="105"/>
      <c r="Y786" s="105"/>
      <c r="Z786" s="105"/>
    </row>
    <row r="787" ht="15.75" customHeight="1">
      <c r="A787" s="105"/>
      <c r="B787" s="105"/>
      <c r="C787" s="105"/>
      <c r="D787" s="105"/>
      <c r="E787" s="105"/>
      <c r="F787" s="106"/>
      <c r="G787" s="106"/>
      <c r="H787" s="17"/>
      <c r="I787" s="17"/>
      <c r="J787" s="102"/>
      <c r="K787" s="102"/>
      <c r="L787" s="101"/>
      <c r="M787" s="101"/>
      <c r="N787" s="106"/>
      <c r="O787" s="106"/>
      <c r="P787" s="102"/>
      <c r="Q787" s="17"/>
      <c r="R787" s="102"/>
      <c r="S787" s="101"/>
      <c r="T787" s="105"/>
      <c r="U787" s="105"/>
      <c r="V787" s="105"/>
      <c r="W787" s="105"/>
      <c r="X787" s="105"/>
      <c r="Y787" s="105"/>
      <c r="Z787" s="105"/>
    </row>
    <row r="788" ht="15.75" customHeight="1">
      <c r="A788" s="105"/>
      <c r="B788" s="105"/>
      <c r="C788" s="105"/>
      <c r="D788" s="105"/>
      <c r="E788" s="105"/>
      <c r="F788" s="106"/>
      <c r="G788" s="106"/>
      <c r="H788" s="17"/>
      <c r="I788" s="17"/>
      <c r="J788" s="102"/>
      <c r="K788" s="102"/>
      <c r="L788" s="101"/>
      <c r="M788" s="101"/>
      <c r="N788" s="106"/>
      <c r="O788" s="106"/>
      <c r="P788" s="102"/>
      <c r="Q788" s="17"/>
      <c r="R788" s="102"/>
      <c r="S788" s="101"/>
      <c r="T788" s="105"/>
      <c r="U788" s="105"/>
      <c r="V788" s="105"/>
      <c r="W788" s="105"/>
      <c r="X788" s="105"/>
      <c r="Y788" s="105"/>
      <c r="Z788" s="105"/>
    </row>
    <row r="789" ht="15.75" customHeight="1">
      <c r="A789" s="105"/>
      <c r="B789" s="105"/>
      <c r="C789" s="105"/>
      <c r="D789" s="105"/>
      <c r="E789" s="105"/>
      <c r="F789" s="106"/>
      <c r="G789" s="106"/>
      <c r="H789" s="17"/>
      <c r="I789" s="17"/>
      <c r="J789" s="102"/>
      <c r="K789" s="102"/>
      <c r="L789" s="101"/>
      <c r="M789" s="101"/>
      <c r="N789" s="106"/>
      <c r="O789" s="106"/>
      <c r="P789" s="102"/>
      <c r="Q789" s="17"/>
      <c r="R789" s="102"/>
      <c r="S789" s="101"/>
      <c r="T789" s="105"/>
      <c r="U789" s="105"/>
      <c r="V789" s="105"/>
      <c r="W789" s="105"/>
      <c r="X789" s="105"/>
      <c r="Y789" s="105"/>
      <c r="Z789" s="105"/>
    </row>
    <row r="790" ht="15.75" customHeight="1">
      <c r="A790" s="105"/>
      <c r="B790" s="105"/>
      <c r="C790" s="105"/>
      <c r="D790" s="105"/>
      <c r="E790" s="105"/>
      <c r="F790" s="106"/>
      <c r="G790" s="106"/>
      <c r="H790" s="17"/>
      <c r="I790" s="17"/>
      <c r="J790" s="102"/>
      <c r="K790" s="102"/>
      <c r="L790" s="101"/>
      <c r="M790" s="101"/>
      <c r="N790" s="106"/>
      <c r="O790" s="106"/>
      <c r="P790" s="102"/>
      <c r="Q790" s="17"/>
      <c r="R790" s="102"/>
      <c r="S790" s="101"/>
      <c r="T790" s="105"/>
      <c r="U790" s="105"/>
      <c r="V790" s="105"/>
      <c r="W790" s="105"/>
      <c r="X790" s="105"/>
      <c r="Y790" s="105"/>
      <c r="Z790" s="105"/>
    </row>
    <row r="791" ht="15.75" customHeight="1">
      <c r="A791" s="105"/>
      <c r="B791" s="105"/>
      <c r="C791" s="105"/>
      <c r="D791" s="105"/>
      <c r="E791" s="105"/>
      <c r="F791" s="106"/>
      <c r="G791" s="106"/>
      <c r="H791" s="17"/>
      <c r="I791" s="17"/>
      <c r="J791" s="102"/>
      <c r="K791" s="102"/>
      <c r="L791" s="101"/>
      <c r="M791" s="101"/>
      <c r="N791" s="106"/>
      <c r="O791" s="106"/>
      <c r="P791" s="102"/>
      <c r="Q791" s="17"/>
      <c r="R791" s="102"/>
      <c r="S791" s="101"/>
      <c r="T791" s="105"/>
      <c r="U791" s="105"/>
      <c r="V791" s="105"/>
      <c r="W791" s="105"/>
      <c r="X791" s="105"/>
      <c r="Y791" s="105"/>
      <c r="Z791" s="105"/>
    </row>
    <row r="792" ht="15.75" customHeight="1">
      <c r="A792" s="105"/>
      <c r="B792" s="105"/>
      <c r="C792" s="105"/>
      <c r="D792" s="105"/>
      <c r="E792" s="105"/>
      <c r="F792" s="106"/>
      <c r="G792" s="106"/>
      <c r="H792" s="17"/>
      <c r="I792" s="17"/>
      <c r="J792" s="102"/>
      <c r="K792" s="102"/>
      <c r="L792" s="101"/>
      <c r="M792" s="101"/>
      <c r="N792" s="106"/>
      <c r="O792" s="106"/>
      <c r="P792" s="102"/>
      <c r="Q792" s="17"/>
      <c r="R792" s="102"/>
      <c r="S792" s="101"/>
      <c r="T792" s="105"/>
      <c r="U792" s="105"/>
      <c r="V792" s="105"/>
      <c r="W792" s="105"/>
      <c r="X792" s="105"/>
      <c r="Y792" s="105"/>
      <c r="Z792" s="105"/>
    </row>
    <row r="793" ht="15.75" customHeight="1">
      <c r="A793" s="105"/>
      <c r="B793" s="105"/>
      <c r="C793" s="105"/>
      <c r="D793" s="105"/>
      <c r="E793" s="105"/>
      <c r="F793" s="106"/>
      <c r="G793" s="106"/>
      <c r="H793" s="17"/>
      <c r="I793" s="17"/>
      <c r="J793" s="102"/>
      <c r="K793" s="102"/>
      <c r="L793" s="101"/>
      <c r="M793" s="101"/>
      <c r="N793" s="106"/>
      <c r="O793" s="106"/>
      <c r="P793" s="102"/>
      <c r="Q793" s="17"/>
      <c r="R793" s="102"/>
      <c r="S793" s="101"/>
      <c r="T793" s="105"/>
      <c r="U793" s="105"/>
      <c r="V793" s="105"/>
      <c r="W793" s="105"/>
      <c r="X793" s="105"/>
      <c r="Y793" s="105"/>
      <c r="Z793" s="105"/>
    </row>
    <row r="794" ht="15.75" customHeight="1">
      <c r="A794" s="105"/>
      <c r="B794" s="105"/>
      <c r="C794" s="105"/>
      <c r="D794" s="105"/>
      <c r="E794" s="105"/>
      <c r="F794" s="106"/>
      <c r="G794" s="106"/>
      <c r="H794" s="17"/>
      <c r="I794" s="17"/>
      <c r="J794" s="102"/>
      <c r="K794" s="102"/>
      <c r="L794" s="101"/>
      <c r="M794" s="101"/>
      <c r="N794" s="106"/>
      <c r="O794" s="106"/>
      <c r="P794" s="102"/>
      <c r="Q794" s="17"/>
      <c r="R794" s="102"/>
      <c r="S794" s="101"/>
      <c r="T794" s="105"/>
      <c r="U794" s="105"/>
      <c r="V794" s="105"/>
      <c r="W794" s="105"/>
      <c r="X794" s="105"/>
      <c r="Y794" s="105"/>
      <c r="Z794" s="105"/>
    </row>
    <row r="795" ht="15.75" customHeight="1">
      <c r="A795" s="105"/>
      <c r="B795" s="105"/>
      <c r="C795" s="105"/>
      <c r="D795" s="105"/>
      <c r="E795" s="105"/>
      <c r="F795" s="106"/>
      <c r="G795" s="106"/>
      <c r="H795" s="17"/>
      <c r="I795" s="17"/>
      <c r="J795" s="102"/>
      <c r="K795" s="102"/>
      <c r="L795" s="101"/>
      <c r="M795" s="101"/>
      <c r="N795" s="106"/>
      <c r="O795" s="106"/>
      <c r="P795" s="102"/>
      <c r="Q795" s="17"/>
      <c r="R795" s="102"/>
      <c r="S795" s="101"/>
      <c r="T795" s="105"/>
      <c r="U795" s="105"/>
      <c r="V795" s="105"/>
      <c r="W795" s="105"/>
      <c r="X795" s="105"/>
      <c r="Y795" s="105"/>
      <c r="Z795" s="105"/>
    </row>
    <row r="796" ht="15.75" customHeight="1">
      <c r="A796" s="105"/>
      <c r="B796" s="105"/>
      <c r="C796" s="105"/>
      <c r="D796" s="105"/>
      <c r="E796" s="105"/>
      <c r="F796" s="106"/>
      <c r="G796" s="106"/>
      <c r="H796" s="17"/>
      <c r="I796" s="17"/>
      <c r="J796" s="102"/>
      <c r="K796" s="102"/>
      <c r="L796" s="101"/>
      <c r="M796" s="101"/>
      <c r="N796" s="106"/>
      <c r="O796" s="106"/>
      <c r="P796" s="102"/>
      <c r="Q796" s="17"/>
      <c r="R796" s="102"/>
      <c r="S796" s="101"/>
      <c r="T796" s="105"/>
      <c r="U796" s="105"/>
      <c r="V796" s="105"/>
      <c r="W796" s="105"/>
      <c r="X796" s="105"/>
      <c r="Y796" s="105"/>
      <c r="Z796" s="105"/>
    </row>
    <row r="797" ht="15.75" customHeight="1">
      <c r="A797" s="105"/>
      <c r="B797" s="105"/>
      <c r="C797" s="105"/>
      <c r="D797" s="105"/>
      <c r="E797" s="105"/>
      <c r="F797" s="106"/>
      <c r="G797" s="106"/>
      <c r="H797" s="17"/>
      <c r="I797" s="17"/>
      <c r="J797" s="102"/>
      <c r="K797" s="102"/>
      <c r="L797" s="101"/>
      <c r="M797" s="101"/>
      <c r="N797" s="106"/>
      <c r="O797" s="106"/>
      <c r="P797" s="102"/>
      <c r="Q797" s="17"/>
      <c r="R797" s="102"/>
      <c r="S797" s="101"/>
      <c r="T797" s="105"/>
      <c r="U797" s="105"/>
      <c r="V797" s="105"/>
      <c r="W797" s="105"/>
      <c r="X797" s="105"/>
      <c r="Y797" s="105"/>
      <c r="Z797" s="105"/>
    </row>
    <row r="798" ht="15.75" customHeight="1">
      <c r="A798" s="105"/>
      <c r="B798" s="105"/>
      <c r="C798" s="105"/>
      <c r="D798" s="105"/>
      <c r="E798" s="105"/>
      <c r="F798" s="106"/>
      <c r="G798" s="106"/>
      <c r="H798" s="17"/>
      <c r="I798" s="17"/>
      <c r="J798" s="102"/>
      <c r="K798" s="102"/>
      <c r="L798" s="101"/>
      <c r="M798" s="101"/>
      <c r="N798" s="106"/>
      <c r="O798" s="106"/>
      <c r="P798" s="102"/>
      <c r="Q798" s="17"/>
      <c r="R798" s="102"/>
      <c r="S798" s="101"/>
      <c r="T798" s="105"/>
      <c r="U798" s="105"/>
      <c r="V798" s="105"/>
      <c r="W798" s="105"/>
      <c r="X798" s="105"/>
      <c r="Y798" s="105"/>
      <c r="Z798" s="105"/>
    </row>
    <row r="799" ht="15.75" customHeight="1">
      <c r="A799" s="105"/>
      <c r="B799" s="105"/>
      <c r="C799" s="105"/>
      <c r="D799" s="105"/>
      <c r="E799" s="105"/>
      <c r="F799" s="106"/>
      <c r="G799" s="106"/>
      <c r="H799" s="17"/>
      <c r="I799" s="17"/>
      <c r="J799" s="102"/>
      <c r="K799" s="102"/>
      <c r="L799" s="101"/>
      <c r="M799" s="101"/>
      <c r="N799" s="106"/>
      <c r="O799" s="106"/>
      <c r="P799" s="102"/>
      <c r="Q799" s="17"/>
      <c r="R799" s="102"/>
      <c r="S799" s="101"/>
      <c r="T799" s="105"/>
      <c r="U799" s="105"/>
      <c r="V799" s="105"/>
      <c r="W799" s="105"/>
      <c r="X799" s="105"/>
      <c r="Y799" s="105"/>
      <c r="Z799" s="105"/>
    </row>
    <row r="800" ht="15.75" customHeight="1">
      <c r="A800" s="105"/>
      <c r="B800" s="105"/>
      <c r="C800" s="105"/>
      <c r="D800" s="105"/>
      <c r="E800" s="105"/>
      <c r="F800" s="106"/>
      <c r="G800" s="106"/>
      <c r="H800" s="17"/>
      <c r="I800" s="17"/>
      <c r="J800" s="102"/>
      <c r="K800" s="102"/>
      <c r="L800" s="101"/>
      <c r="M800" s="101"/>
      <c r="N800" s="106"/>
      <c r="O800" s="106"/>
      <c r="P800" s="102"/>
      <c r="Q800" s="17"/>
      <c r="R800" s="102"/>
      <c r="S800" s="101"/>
      <c r="T800" s="105"/>
      <c r="U800" s="105"/>
      <c r="V800" s="105"/>
      <c r="W800" s="105"/>
      <c r="X800" s="105"/>
      <c r="Y800" s="105"/>
      <c r="Z800" s="105"/>
    </row>
    <row r="801" ht="15.75" customHeight="1">
      <c r="A801" s="105"/>
      <c r="B801" s="105"/>
      <c r="C801" s="105"/>
      <c r="D801" s="105"/>
      <c r="E801" s="105"/>
      <c r="F801" s="106"/>
      <c r="G801" s="106"/>
      <c r="H801" s="17"/>
      <c r="I801" s="17"/>
      <c r="J801" s="102"/>
      <c r="K801" s="102"/>
      <c r="L801" s="101"/>
      <c r="M801" s="101"/>
      <c r="N801" s="106"/>
      <c r="O801" s="106"/>
      <c r="P801" s="102"/>
      <c r="Q801" s="17"/>
      <c r="R801" s="102"/>
      <c r="S801" s="101"/>
      <c r="T801" s="105"/>
      <c r="U801" s="105"/>
      <c r="V801" s="105"/>
      <c r="W801" s="105"/>
      <c r="X801" s="105"/>
      <c r="Y801" s="105"/>
      <c r="Z801" s="105"/>
    </row>
    <row r="802" ht="15.75" customHeight="1">
      <c r="A802" s="105"/>
      <c r="B802" s="105"/>
      <c r="C802" s="105"/>
      <c r="D802" s="105"/>
      <c r="E802" s="105"/>
      <c r="F802" s="106"/>
      <c r="G802" s="106"/>
      <c r="H802" s="17"/>
      <c r="I802" s="17"/>
      <c r="J802" s="102"/>
      <c r="K802" s="102"/>
      <c r="L802" s="101"/>
      <c r="M802" s="101"/>
      <c r="N802" s="106"/>
      <c r="O802" s="106"/>
      <c r="P802" s="102"/>
      <c r="Q802" s="17"/>
      <c r="R802" s="102"/>
      <c r="S802" s="101"/>
      <c r="T802" s="105"/>
      <c r="U802" s="105"/>
      <c r="V802" s="105"/>
      <c r="W802" s="105"/>
      <c r="X802" s="105"/>
      <c r="Y802" s="105"/>
      <c r="Z802" s="105"/>
    </row>
    <row r="803" ht="15.75" customHeight="1">
      <c r="A803" s="105"/>
      <c r="B803" s="105"/>
      <c r="C803" s="105"/>
      <c r="D803" s="105"/>
      <c r="E803" s="105"/>
      <c r="F803" s="106"/>
      <c r="G803" s="106"/>
      <c r="H803" s="17"/>
      <c r="I803" s="17"/>
      <c r="J803" s="102"/>
      <c r="K803" s="102"/>
      <c r="L803" s="101"/>
      <c r="M803" s="101"/>
      <c r="N803" s="106"/>
      <c r="O803" s="106"/>
      <c r="P803" s="102"/>
      <c r="Q803" s="17"/>
      <c r="R803" s="102"/>
      <c r="S803" s="101"/>
      <c r="T803" s="105"/>
      <c r="U803" s="105"/>
      <c r="V803" s="105"/>
      <c r="W803" s="105"/>
      <c r="X803" s="105"/>
      <c r="Y803" s="105"/>
      <c r="Z803" s="105"/>
    </row>
    <row r="804" ht="15.75" customHeight="1">
      <c r="A804" s="105"/>
      <c r="B804" s="105"/>
      <c r="C804" s="105"/>
      <c r="D804" s="105"/>
      <c r="E804" s="105"/>
      <c r="F804" s="106"/>
      <c r="G804" s="106"/>
      <c r="H804" s="17"/>
      <c r="I804" s="17"/>
      <c r="J804" s="102"/>
      <c r="K804" s="102"/>
      <c r="L804" s="101"/>
      <c r="M804" s="101"/>
      <c r="N804" s="106"/>
      <c r="O804" s="106"/>
      <c r="P804" s="102"/>
      <c r="Q804" s="17"/>
      <c r="R804" s="102"/>
      <c r="S804" s="101"/>
      <c r="T804" s="105"/>
      <c r="U804" s="105"/>
      <c r="V804" s="105"/>
      <c r="W804" s="105"/>
      <c r="X804" s="105"/>
      <c r="Y804" s="105"/>
      <c r="Z804" s="105"/>
    </row>
    <row r="805" ht="15.75" customHeight="1">
      <c r="A805" s="105"/>
      <c r="B805" s="105"/>
      <c r="C805" s="105"/>
      <c r="D805" s="105"/>
      <c r="E805" s="105"/>
      <c r="F805" s="106"/>
      <c r="G805" s="106"/>
      <c r="H805" s="17"/>
      <c r="I805" s="17"/>
      <c r="J805" s="102"/>
      <c r="K805" s="102"/>
      <c r="L805" s="101"/>
      <c r="M805" s="101"/>
      <c r="N805" s="106"/>
      <c r="O805" s="106"/>
      <c r="P805" s="102"/>
      <c r="Q805" s="17"/>
      <c r="R805" s="102"/>
      <c r="S805" s="101"/>
      <c r="T805" s="105"/>
      <c r="U805" s="105"/>
      <c r="V805" s="105"/>
      <c r="W805" s="105"/>
      <c r="X805" s="105"/>
      <c r="Y805" s="105"/>
      <c r="Z805" s="105"/>
    </row>
    <row r="806" ht="15.75" customHeight="1">
      <c r="A806" s="105"/>
      <c r="B806" s="105"/>
      <c r="C806" s="105"/>
      <c r="D806" s="105"/>
      <c r="E806" s="105"/>
      <c r="F806" s="106"/>
      <c r="G806" s="106"/>
      <c r="H806" s="17"/>
      <c r="I806" s="17"/>
      <c r="J806" s="102"/>
      <c r="K806" s="102"/>
      <c r="L806" s="101"/>
      <c r="M806" s="101"/>
      <c r="N806" s="106"/>
      <c r="O806" s="106"/>
      <c r="P806" s="102"/>
      <c r="Q806" s="17"/>
      <c r="R806" s="102"/>
      <c r="S806" s="101"/>
      <c r="T806" s="105"/>
      <c r="U806" s="105"/>
      <c r="V806" s="105"/>
      <c r="W806" s="105"/>
      <c r="X806" s="105"/>
      <c r="Y806" s="105"/>
      <c r="Z806" s="105"/>
    </row>
    <row r="807" ht="15.75" customHeight="1">
      <c r="A807" s="105"/>
      <c r="B807" s="105"/>
      <c r="C807" s="105"/>
      <c r="D807" s="105"/>
      <c r="E807" s="105"/>
      <c r="F807" s="106"/>
      <c r="G807" s="106"/>
      <c r="H807" s="17"/>
      <c r="I807" s="17"/>
      <c r="J807" s="102"/>
      <c r="K807" s="102"/>
      <c r="L807" s="101"/>
      <c r="M807" s="101"/>
      <c r="N807" s="106"/>
      <c r="O807" s="106"/>
      <c r="P807" s="102"/>
      <c r="Q807" s="17"/>
      <c r="R807" s="102"/>
      <c r="S807" s="101"/>
      <c r="T807" s="105"/>
      <c r="U807" s="105"/>
      <c r="V807" s="105"/>
      <c r="W807" s="105"/>
      <c r="X807" s="105"/>
      <c r="Y807" s="105"/>
      <c r="Z807" s="105"/>
    </row>
    <row r="808" ht="15.75" customHeight="1">
      <c r="A808" s="105"/>
      <c r="B808" s="105"/>
      <c r="C808" s="105"/>
      <c r="D808" s="105"/>
      <c r="E808" s="105"/>
      <c r="F808" s="106"/>
      <c r="G808" s="106"/>
      <c r="H808" s="17"/>
      <c r="I808" s="17"/>
      <c r="J808" s="102"/>
      <c r="K808" s="102"/>
      <c r="L808" s="101"/>
      <c r="M808" s="101"/>
      <c r="N808" s="106"/>
      <c r="O808" s="106"/>
      <c r="P808" s="102"/>
      <c r="Q808" s="17"/>
      <c r="R808" s="102"/>
      <c r="S808" s="101"/>
      <c r="T808" s="105"/>
      <c r="U808" s="105"/>
      <c r="V808" s="105"/>
      <c r="W808" s="105"/>
      <c r="X808" s="105"/>
      <c r="Y808" s="105"/>
      <c r="Z808" s="105"/>
    </row>
    <row r="809" ht="15.75" customHeight="1">
      <c r="A809" s="105"/>
      <c r="B809" s="105"/>
      <c r="C809" s="105"/>
      <c r="D809" s="105"/>
      <c r="E809" s="105"/>
      <c r="F809" s="106"/>
      <c r="G809" s="106"/>
      <c r="H809" s="17"/>
      <c r="I809" s="17"/>
      <c r="J809" s="102"/>
      <c r="K809" s="102"/>
      <c r="L809" s="101"/>
      <c r="M809" s="101"/>
      <c r="N809" s="106"/>
      <c r="O809" s="106"/>
      <c r="P809" s="102"/>
      <c r="Q809" s="17"/>
      <c r="R809" s="102"/>
      <c r="S809" s="101"/>
      <c r="T809" s="105"/>
      <c r="U809" s="105"/>
      <c r="V809" s="105"/>
      <c r="W809" s="105"/>
      <c r="X809" s="105"/>
      <c r="Y809" s="105"/>
      <c r="Z809" s="105"/>
    </row>
    <row r="810" ht="15.75" customHeight="1">
      <c r="A810" s="105"/>
      <c r="B810" s="105"/>
      <c r="C810" s="105"/>
      <c r="D810" s="105"/>
      <c r="E810" s="105"/>
      <c r="F810" s="106"/>
      <c r="G810" s="106"/>
      <c r="H810" s="17"/>
      <c r="I810" s="17"/>
      <c r="J810" s="102"/>
      <c r="K810" s="102"/>
      <c r="L810" s="101"/>
      <c r="M810" s="101"/>
      <c r="N810" s="106"/>
      <c r="O810" s="106"/>
      <c r="P810" s="102"/>
      <c r="Q810" s="17"/>
      <c r="R810" s="102"/>
      <c r="S810" s="101"/>
      <c r="T810" s="105"/>
      <c r="U810" s="105"/>
      <c r="V810" s="105"/>
      <c r="W810" s="105"/>
      <c r="X810" s="105"/>
      <c r="Y810" s="105"/>
      <c r="Z810" s="105"/>
    </row>
    <row r="811" ht="15.75" customHeight="1">
      <c r="A811" s="105"/>
      <c r="B811" s="105"/>
      <c r="C811" s="105"/>
      <c r="D811" s="105"/>
      <c r="E811" s="105"/>
      <c r="F811" s="106"/>
      <c r="G811" s="106"/>
      <c r="H811" s="17"/>
      <c r="I811" s="17"/>
      <c r="J811" s="102"/>
      <c r="K811" s="102"/>
      <c r="L811" s="101"/>
      <c r="M811" s="101"/>
      <c r="N811" s="106"/>
      <c r="O811" s="106"/>
      <c r="P811" s="102"/>
      <c r="Q811" s="17"/>
      <c r="R811" s="102"/>
      <c r="S811" s="101"/>
      <c r="T811" s="105"/>
      <c r="U811" s="105"/>
      <c r="V811" s="105"/>
      <c r="W811" s="105"/>
      <c r="X811" s="105"/>
      <c r="Y811" s="105"/>
      <c r="Z811" s="105"/>
    </row>
    <row r="812" ht="15.75" customHeight="1">
      <c r="A812" s="105"/>
      <c r="B812" s="105"/>
      <c r="C812" s="105"/>
      <c r="D812" s="105"/>
      <c r="E812" s="105"/>
      <c r="F812" s="106"/>
      <c r="G812" s="106"/>
      <c r="H812" s="17"/>
      <c r="I812" s="17"/>
      <c r="J812" s="102"/>
      <c r="K812" s="102"/>
      <c r="L812" s="101"/>
      <c r="M812" s="101"/>
      <c r="N812" s="106"/>
      <c r="O812" s="106"/>
      <c r="P812" s="102"/>
      <c r="Q812" s="17"/>
      <c r="R812" s="102"/>
      <c r="S812" s="101"/>
      <c r="T812" s="105"/>
      <c r="U812" s="105"/>
      <c r="V812" s="105"/>
      <c r="W812" s="105"/>
      <c r="X812" s="105"/>
      <c r="Y812" s="105"/>
      <c r="Z812" s="105"/>
    </row>
    <row r="813" ht="15.75" customHeight="1">
      <c r="A813" s="105"/>
      <c r="B813" s="105"/>
      <c r="C813" s="105"/>
      <c r="D813" s="105"/>
      <c r="E813" s="105"/>
      <c r="F813" s="106"/>
      <c r="G813" s="106"/>
      <c r="H813" s="17"/>
      <c r="I813" s="17"/>
      <c r="J813" s="102"/>
      <c r="K813" s="102"/>
      <c r="L813" s="101"/>
      <c r="M813" s="101"/>
      <c r="N813" s="106"/>
      <c r="O813" s="106"/>
      <c r="P813" s="102"/>
      <c r="Q813" s="17"/>
      <c r="R813" s="102"/>
      <c r="S813" s="101"/>
      <c r="T813" s="105"/>
      <c r="U813" s="105"/>
      <c r="V813" s="105"/>
      <c r="W813" s="105"/>
      <c r="X813" s="105"/>
      <c r="Y813" s="105"/>
      <c r="Z813" s="105"/>
    </row>
    <row r="814" ht="15.75" customHeight="1">
      <c r="A814" s="105"/>
      <c r="B814" s="105"/>
      <c r="C814" s="105"/>
      <c r="D814" s="105"/>
      <c r="E814" s="105"/>
      <c r="F814" s="106"/>
      <c r="G814" s="106"/>
      <c r="H814" s="17"/>
      <c r="I814" s="17"/>
      <c r="J814" s="102"/>
      <c r="K814" s="102"/>
      <c r="L814" s="101"/>
      <c r="M814" s="101"/>
      <c r="N814" s="106"/>
      <c r="O814" s="106"/>
      <c r="P814" s="102"/>
      <c r="Q814" s="17"/>
      <c r="R814" s="102"/>
      <c r="S814" s="101"/>
      <c r="T814" s="105"/>
      <c r="U814" s="105"/>
      <c r="V814" s="105"/>
      <c r="W814" s="105"/>
      <c r="X814" s="105"/>
      <c r="Y814" s="105"/>
      <c r="Z814" s="105"/>
    </row>
    <row r="815" ht="15.75" customHeight="1">
      <c r="A815" s="105"/>
      <c r="B815" s="105"/>
      <c r="C815" s="105"/>
      <c r="D815" s="105"/>
      <c r="E815" s="105"/>
      <c r="F815" s="106"/>
      <c r="G815" s="106"/>
      <c r="H815" s="17"/>
      <c r="I815" s="17"/>
      <c r="J815" s="102"/>
      <c r="K815" s="102"/>
      <c r="L815" s="101"/>
      <c r="M815" s="101"/>
      <c r="N815" s="106"/>
      <c r="O815" s="106"/>
      <c r="P815" s="102"/>
      <c r="Q815" s="17"/>
      <c r="R815" s="102"/>
      <c r="S815" s="101"/>
      <c r="T815" s="105"/>
      <c r="U815" s="105"/>
      <c r="V815" s="105"/>
      <c r="W815" s="105"/>
      <c r="X815" s="105"/>
      <c r="Y815" s="105"/>
      <c r="Z815" s="105"/>
    </row>
    <row r="816" ht="15.75" customHeight="1">
      <c r="A816" s="105"/>
      <c r="B816" s="105"/>
      <c r="C816" s="105"/>
      <c r="D816" s="105"/>
      <c r="E816" s="105"/>
      <c r="F816" s="106"/>
      <c r="G816" s="106"/>
      <c r="H816" s="17"/>
      <c r="I816" s="17"/>
      <c r="J816" s="102"/>
      <c r="K816" s="102"/>
      <c r="L816" s="101"/>
      <c r="M816" s="101"/>
      <c r="N816" s="106"/>
      <c r="O816" s="106"/>
      <c r="P816" s="102"/>
      <c r="Q816" s="17"/>
      <c r="R816" s="102"/>
      <c r="S816" s="101"/>
      <c r="T816" s="105"/>
      <c r="U816" s="105"/>
      <c r="V816" s="105"/>
      <c r="W816" s="105"/>
      <c r="X816" s="105"/>
      <c r="Y816" s="105"/>
      <c r="Z816" s="105"/>
    </row>
    <row r="817" ht="15.75" customHeight="1">
      <c r="A817" s="105"/>
      <c r="B817" s="105"/>
      <c r="C817" s="105"/>
      <c r="D817" s="105"/>
      <c r="E817" s="105"/>
      <c r="F817" s="106"/>
      <c r="G817" s="106"/>
      <c r="H817" s="17"/>
      <c r="I817" s="17"/>
      <c r="J817" s="102"/>
      <c r="K817" s="102"/>
      <c r="L817" s="101"/>
      <c r="M817" s="101"/>
      <c r="N817" s="106"/>
      <c r="O817" s="106"/>
      <c r="P817" s="102"/>
      <c r="Q817" s="17"/>
      <c r="R817" s="102"/>
      <c r="S817" s="101"/>
      <c r="T817" s="105"/>
      <c r="U817" s="105"/>
      <c r="V817" s="105"/>
      <c r="W817" s="105"/>
      <c r="X817" s="105"/>
      <c r="Y817" s="105"/>
      <c r="Z817" s="105"/>
    </row>
    <row r="818" ht="15.75" customHeight="1">
      <c r="A818" s="105"/>
      <c r="B818" s="105"/>
      <c r="C818" s="105"/>
      <c r="D818" s="105"/>
      <c r="E818" s="105"/>
      <c r="F818" s="106"/>
      <c r="G818" s="106"/>
      <c r="H818" s="17"/>
      <c r="I818" s="17"/>
      <c r="J818" s="102"/>
      <c r="K818" s="102"/>
      <c r="L818" s="101"/>
      <c r="M818" s="101"/>
      <c r="N818" s="106"/>
      <c r="O818" s="106"/>
      <c r="P818" s="102"/>
      <c r="Q818" s="17"/>
      <c r="R818" s="102"/>
      <c r="S818" s="101"/>
      <c r="T818" s="105"/>
      <c r="U818" s="105"/>
      <c r="V818" s="105"/>
      <c r="W818" s="105"/>
      <c r="X818" s="105"/>
      <c r="Y818" s="105"/>
      <c r="Z818" s="105"/>
    </row>
    <row r="819" ht="15.75" customHeight="1">
      <c r="A819" s="105"/>
      <c r="B819" s="105"/>
      <c r="C819" s="105"/>
      <c r="D819" s="105"/>
      <c r="E819" s="105"/>
      <c r="F819" s="106"/>
      <c r="G819" s="106"/>
      <c r="H819" s="17"/>
      <c r="I819" s="17"/>
      <c r="J819" s="102"/>
      <c r="K819" s="102"/>
      <c r="L819" s="101"/>
      <c r="M819" s="101"/>
      <c r="N819" s="106"/>
      <c r="O819" s="106"/>
      <c r="P819" s="102"/>
      <c r="Q819" s="17"/>
      <c r="R819" s="102"/>
      <c r="S819" s="101"/>
      <c r="T819" s="105"/>
      <c r="U819" s="105"/>
      <c r="V819" s="105"/>
      <c r="W819" s="105"/>
      <c r="X819" s="105"/>
      <c r="Y819" s="105"/>
      <c r="Z819" s="105"/>
    </row>
    <row r="820" ht="15.75" customHeight="1">
      <c r="A820" s="105"/>
      <c r="B820" s="105"/>
      <c r="C820" s="105"/>
      <c r="D820" s="105"/>
      <c r="E820" s="105"/>
      <c r="F820" s="106"/>
      <c r="G820" s="106"/>
      <c r="H820" s="17"/>
      <c r="I820" s="17"/>
      <c r="J820" s="102"/>
      <c r="K820" s="102"/>
      <c r="L820" s="101"/>
      <c r="M820" s="101"/>
      <c r="N820" s="106"/>
      <c r="O820" s="106"/>
      <c r="P820" s="102"/>
      <c r="Q820" s="17"/>
      <c r="R820" s="102"/>
      <c r="S820" s="101"/>
      <c r="T820" s="105"/>
      <c r="U820" s="105"/>
      <c r="V820" s="105"/>
      <c r="W820" s="105"/>
      <c r="X820" s="105"/>
      <c r="Y820" s="105"/>
      <c r="Z820" s="105"/>
    </row>
    <row r="821" ht="15.75" customHeight="1">
      <c r="A821" s="105"/>
      <c r="B821" s="105"/>
      <c r="C821" s="105"/>
      <c r="D821" s="105"/>
      <c r="E821" s="105"/>
      <c r="F821" s="106"/>
      <c r="G821" s="106"/>
      <c r="H821" s="17"/>
      <c r="I821" s="17"/>
      <c r="J821" s="102"/>
      <c r="K821" s="102"/>
      <c r="L821" s="101"/>
      <c r="M821" s="101"/>
      <c r="N821" s="106"/>
      <c r="O821" s="106"/>
      <c r="P821" s="102"/>
      <c r="Q821" s="17"/>
      <c r="R821" s="102"/>
      <c r="S821" s="101"/>
      <c r="T821" s="105"/>
      <c r="U821" s="105"/>
      <c r="V821" s="105"/>
      <c r="W821" s="105"/>
      <c r="X821" s="105"/>
      <c r="Y821" s="105"/>
      <c r="Z821" s="105"/>
    </row>
    <row r="822" ht="15.75" customHeight="1">
      <c r="A822" s="105"/>
      <c r="B822" s="105"/>
      <c r="C822" s="105"/>
      <c r="D822" s="105"/>
      <c r="E822" s="105"/>
      <c r="F822" s="106"/>
      <c r="G822" s="106"/>
      <c r="H822" s="17"/>
      <c r="I822" s="17"/>
      <c r="J822" s="102"/>
      <c r="K822" s="102"/>
      <c r="L822" s="101"/>
      <c r="M822" s="101"/>
      <c r="N822" s="106"/>
      <c r="O822" s="106"/>
      <c r="P822" s="102"/>
      <c r="Q822" s="17"/>
      <c r="R822" s="102"/>
      <c r="S822" s="101"/>
      <c r="T822" s="105"/>
      <c r="U822" s="105"/>
      <c r="V822" s="105"/>
      <c r="W822" s="105"/>
      <c r="X822" s="105"/>
      <c r="Y822" s="105"/>
      <c r="Z822" s="105"/>
    </row>
    <row r="823" ht="15.75" customHeight="1">
      <c r="A823" s="105"/>
      <c r="B823" s="105"/>
      <c r="C823" s="105"/>
      <c r="D823" s="105"/>
      <c r="E823" s="105"/>
      <c r="F823" s="106"/>
      <c r="G823" s="106"/>
      <c r="H823" s="17"/>
      <c r="I823" s="17"/>
      <c r="J823" s="102"/>
      <c r="K823" s="102"/>
      <c r="L823" s="101"/>
      <c r="M823" s="101"/>
      <c r="N823" s="106"/>
      <c r="O823" s="106"/>
      <c r="P823" s="102"/>
      <c r="Q823" s="17"/>
      <c r="R823" s="102"/>
      <c r="S823" s="101"/>
      <c r="T823" s="105"/>
      <c r="U823" s="105"/>
      <c r="V823" s="105"/>
      <c r="W823" s="105"/>
      <c r="X823" s="105"/>
      <c r="Y823" s="105"/>
      <c r="Z823" s="105"/>
    </row>
    <row r="824" ht="15.75" customHeight="1">
      <c r="A824" s="105"/>
      <c r="B824" s="105"/>
      <c r="C824" s="105"/>
      <c r="D824" s="105"/>
      <c r="E824" s="105"/>
      <c r="F824" s="106"/>
      <c r="G824" s="106"/>
      <c r="H824" s="17"/>
      <c r="I824" s="17"/>
      <c r="J824" s="102"/>
      <c r="K824" s="102"/>
      <c r="L824" s="101"/>
      <c r="M824" s="101"/>
      <c r="N824" s="106"/>
      <c r="O824" s="106"/>
      <c r="P824" s="102"/>
      <c r="Q824" s="17"/>
      <c r="R824" s="102"/>
      <c r="S824" s="101"/>
      <c r="T824" s="105"/>
      <c r="U824" s="105"/>
      <c r="V824" s="105"/>
      <c r="W824" s="105"/>
      <c r="X824" s="105"/>
      <c r="Y824" s="105"/>
      <c r="Z824" s="105"/>
    </row>
    <row r="825" ht="15.75" customHeight="1">
      <c r="A825" s="105"/>
      <c r="B825" s="105"/>
      <c r="C825" s="105"/>
      <c r="D825" s="105"/>
      <c r="E825" s="105"/>
      <c r="F825" s="106"/>
      <c r="G825" s="106"/>
      <c r="H825" s="17"/>
      <c r="I825" s="17"/>
      <c r="J825" s="102"/>
      <c r="K825" s="102"/>
      <c r="L825" s="101"/>
      <c r="M825" s="101"/>
      <c r="N825" s="106"/>
      <c r="O825" s="106"/>
      <c r="P825" s="102"/>
      <c r="Q825" s="17"/>
      <c r="R825" s="102"/>
      <c r="S825" s="101"/>
      <c r="T825" s="105"/>
      <c r="U825" s="105"/>
      <c r="V825" s="105"/>
      <c r="W825" s="105"/>
      <c r="X825" s="105"/>
      <c r="Y825" s="105"/>
      <c r="Z825" s="105"/>
    </row>
    <row r="826" ht="15.75" customHeight="1">
      <c r="A826" s="105"/>
      <c r="B826" s="105"/>
      <c r="C826" s="105"/>
      <c r="D826" s="105"/>
      <c r="E826" s="105"/>
      <c r="F826" s="106"/>
      <c r="G826" s="106"/>
      <c r="H826" s="17"/>
      <c r="I826" s="17"/>
      <c r="J826" s="102"/>
      <c r="K826" s="102"/>
      <c r="L826" s="101"/>
      <c r="M826" s="101"/>
      <c r="N826" s="106"/>
      <c r="O826" s="106"/>
      <c r="P826" s="102"/>
      <c r="Q826" s="17"/>
      <c r="R826" s="102"/>
      <c r="S826" s="101"/>
      <c r="T826" s="105"/>
      <c r="U826" s="105"/>
      <c r="V826" s="105"/>
      <c r="W826" s="105"/>
      <c r="X826" s="105"/>
      <c r="Y826" s="105"/>
      <c r="Z826" s="105"/>
    </row>
    <row r="827" ht="15.75" customHeight="1">
      <c r="A827" s="105"/>
      <c r="B827" s="105"/>
      <c r="C827" s="105"/>
      <c r="D827" s="105"/>
      <c r="E827" s="105"/>
      <c r="F827" s="106"/>
      <c r="G827" s="106"/>
      <c r="H827" s="17"/>
      <c r="I827" s="17"/>
      <c r="J827" s="102"/>
      <c r="K827" s="102"/>
      <c r="L827" s="101"/>
      <c r="M827" s="101"/>
      <c r="N827" s="106"/>
      <c r="O827" s="106"/>
      <c r="P827" s="102"/>
      <c r="Q827" s="17"/>
      <c r="R827" s="102"/>
      <c r="S827" s="101"/>
      <c r="T827" s="105"/>
      <c r="U827" s="105"/>
      <c r="V827" s="105"/>
      <c r="W827" s="105"/>
      <c r="X827" s="105"/>
      <c r="Y827" s="105"/>
      <c r="Z827" s="105"/>
    </row>
    <row r="828" ht="15.75" customHeight="1">
      <c r="A828" s="105"/>
      <c r="B828" s="105"/>
      <c r="C828" s="105"/>
      <c r="D828" s="105"/>
      <c r="E828" s="105"/>
      <c r="F828" s="106"/>
      <c r="G828" s="106"/>
      <c r="H828" s="17"/>
      <c r="I828" s="17"/>
      <c r="J828" s="102"/>
      <c r="K828" s="102"/>
      <c r="L828" s="101"/>
      <c r="M828" s="101"/>
      <c r="N828" s="106"/>
      <c r="O828" s="106"/>
      <c r="P828" s="102"/>
      <c r="Q828" s="17"/>
      <c r="R828" s="102"/>
      <c r="S828" s="101"/>
      <c r="T828" s="105"/>
      <c r="U828" s="105"/>
      <c r="V828" s="105"/>
      <c r="W828" s="105"/>
      <c r="X828" s="105"/>
      <c r="Y828" s="105"/>
      <c r="Z828" s="105"/>
    </row>
    <row r="829" ht="15.75" customHeight="1">
      <c r="A829" s="105"/>
      <c r="B829" s="105"/>
      <c r="C829" s="105"/>
      <c r="D829" s="105"/>
      <c r="E829" s="105"/>
      <c r="F829" s="106"/>
      <c r="G829" s="106"/>
      <c r="H829" s="17"/>
      <c r="I829" s="17"/>
      <c r="J829" s="102"/>
      <c r="K829" s="102"/>
      <c r="L829" s="101"/>
      <c r="M829" s="101"/>
      <c r="N829" s="106"/>
      <c r="O829" s="106"/>
      <c r="P829" s="102"/>
      <c r="Q829" s="17"/>
      <c r="R829" s="102"/>
      <c r="S829" s="101"/>
      <c r="T829" s="105"/>
      <c r="U829" s="105"/>
      <c r="V829" s="105"/>
      <c r="W829" s="105"/>
      <c r="X829" s="105"/>
      <c r="Y829" s="105"/>
      <c r="Z829" s="105"/>
    </row>
    <row r="830" ht="15.75" customHeight="1">
      <c r="A830" s="105"/>
      <c r="B830" s="105"/>
      <c r="C830" s="105"/>
      <c r="D830" s="105"/>
      <c r="E830" s="105"/>
      <c r="F830" s="106"/>
      <c r="G830" s="106"/>
      <c r="H830" s="17"/>
      <c r="I830" s="17"/>
      <c r="J830" s="102"/>
      <c r="K830" s="102"/>
      <c r="L830" s="101"/>
      <c r="M830" s="101"/>
      <c r="N830" s="106"/>
      <c r="O830" s="106"/>
      <c r="P830" s="102"/>
      <c r="Q830" s="17"/>
      <c r="R830" s="102"/>
      <c r="S830" s="101"/>
      <c r="T830" s="105"/>
      <c r="U830" s="105"/>
      <c r="V830" s="105"/>
      <c r="W830" s="105"/>
      <c r="X830" s="105"/>
      <c r="Y830" s="105"/>
      <c r="Z830" s="105"/>
    </row>
    <row r="831" ht="15.75" customHeight="1">
      <c r="A831" s="105"/>
      <c r="B831" s="105"/>
      <c r="C831" s="105"/>
      <c r="D831" s="105"/>
      <c r="E831" s="105"/>
      <c r="F831" s="106"/>
      <c r="G831" s="106"/>
      <c r="H831" s="17"/>
      <c r="I831" s="17"/>
      <c r="J831" s="102"/>
      <c r="K831" s="102"/>
      <c r="L831" s="101"/>
      <c r="M831" s="101"/>
      <c r="N831" s="106"/>
      <c r="O831" s="106"/>
      <c r="P831" s="102"/>
      <c r="Q831" s="17"/>
      <c r="R831" s="102"/>
      <c r="S831" s="101"/>
      <c r="T831" s="105"/>
      <c r="U831" s="105"/>
      <c r="V831" s="105"/>
      <c r="W831" s="105"/>
      <c r="X831" s="105"/>
      <c r="Y831" s="105"/>
      <c r="Z831" s="105"/>
    </row>
    <row r="832" ht="15.75" customHeight="1">
      <c r="A832" s="105"/>
      <c r="B832" s="105"/>
      <c r="C832" s="105"/>
      <c r="D832" s="105"/>
      <c r="E832" s="105"/>
      <c r="F832" s="106"/>
      <c r="G832" s="106"/>
      <c r="H832" s="17"/>
      <c r="I832" s="17"/>
      <c r="J832" s="102"/>
      <c r="K832" s="102"/>
      <c r="L832" s="101"/>
      <c r="M832" s="101"/>
      <c r="N832" s="106"/>
      <c r="O832" s="106"/>
      <c r="P832" s="102"/>
      <c r="Q832" s="17"/>
      <c r="R832" s="102"/>
      <c r="S832" s="101"/>
      <c r="T832" s="105"/>
      <c r="U832" s="105"/>
      <c r="V832" s="105"/>
      <c r="W832" s="105"/>
      <c r="X832" s="105"/>
      <c r="Y832" s="105"/>
      <c r="Z832" s="105"/>
    </row>
    <row r="833" ht="15.75" customHeight="1">
      <c r="A833" s="105"/>
      <c r="B833" s="105"/>
      <c r="C833" s="105"/>
      <c r="D833" s="105"/>
      <c r="E833" s="105"/>
      <c r="F833" s="106"/>
      <c r="G833" s="106"/>
      <c r="H833" s="17"/>
      <c r="I833" s="17"/>
      <c r="J833" s="102"/>
      <c r="K833" s="102"/>
      <c r="L833" s="101"/>
      <c r="M833" s="101"/>
      <c r="N833" s="106"/>
      <c r="O833" s="106"/>
      <c r="P833" s="102"/>
      <c r="Q833" s="17"/>
      <c r="R833" s="102"/>
      <c r="S833" s="101"/>
      <c r="T833" s="105"/>
      <c r="U833" s="105"/>
      <c r="V833" s="105"/>
      <c r="W833" s="105"/>
      <c r="X833" s="105"/>
      <c r="Y833" s="105"/>
      <c r="Z833" s="105"/>
    </row>
    <row r="834" ht="15.75" customHeight="1">
      <c r="A834" s="105"/>
      <c r="B834" s="105"/>
      <c r="C834" s="105"/>
      <c r="D834" s="105"/>
      <c r="E834" s="105"/>
      <c r="F834" s="106"/>
      <c r="G834" s="106"/>
      <c r="H834" s="17"/>
      <c r="I834" s="17"/>
      <c r="J834" s="102"/>
      <c r="K834" s="102"/>
      <c r="L834" s="101"/>
      <c r="M834" s="101"/>
      <c r="N834" s="106"/>
      <c r="O834" s="106"/>
      <c r="P834" s="102"/>
      <c r="Q834" s="17"/>
      <c r="R834" s="102"/>
      <c r="S834" s="101"/>
      <c r="T834" s="105"/>
      <c r="U834" s="105"/>
      <c r="V834" s="105"/>
      <c r="W834" s="105"/>
      <c r="X834" s="105"/>
      <c r="Y834" s="105"/>
      <c r="Z834" s="105"/>
    </row>
    <row r="835" ht="15.75" customHeight="1">
      <c r="A835" s="105"/>
      <c r="B835" s="105"/>
      <c r="C835" s="105"/>
      <c r="D835" s="105"/>
      <c r="E835" s="105"/>
      <c r="F835" s="106"/>
      <c r="G835" s="106"/>
      <c r="H835" s="17"/>
      <c r="I835" s="17"/>
      <c r="J835" s="102"/>
      <c r="K835" s="102"/>
      <c r="L835" s="101"/>
      <c r="M835" s="101"/>
      <c r="N835" s="106"/>
      <c r="O835" s="106"/>
      <c r="P835" s="102"/>
      <c r="Q835" s="17"/>
      <c r="R835" s="102"/>
      <c r="S835" s="101"/>
      <c r="T835" s="105"/>
      <c r="U835" s="105"/>
      <c r="V835" s="105"/>
      <c r="W835" s="105"/>
      <c r="X835" s="105"/>
      <c r="Y835" s="105"/>
      <c r="Z835" s="105"/>
    </row>
    <row r="836" ht="15.75" customHeight="1">
      <c r="A836" s="105"/>
      <c r="B836" s="105"/>
      <c r="C836" s="105"/>
      <c r="D836" s="105"/>
      <c r="E836" s="105"/>
      <c r="F836" s="106"/>
      <c r="G836" s="106"/>
      <c r="H836" s="17"/>
      <c r="I836" s="17"/>
      <c r="J836" s="102"/>
      <c r="K836" s="102"/>
      <c r="L836" s="101"/>
      <c r="M836" s="101"/>
      <c r="N836" s="106"/>
      <c r="O836" s="106"/>
      <c r="P836" s="102"/>
      <c r="Q836" s="17"/>
      <c r="R836" s="102"/>
      <c r="S836" s="101"/>
      <c r="T836" s="105"/>
      <c r="U836" s="105"/>
      <c r="V836" s="105"/>
      <c r="W836" s="105"/>
      <c r="X836" s="105"/>
      <c r="Y836" s="105"/>
      <c r="Z836" s="105"/>
    </row>
    <row r="837" ht="15.75" customHeight="1">
      <c r="A837" s="105"/>
      <c r="B837" s="105"/>
      <c r="C837" s="105"/>
      <c r="D837" s="105"/>
      <c r="E837" s="105"/>
      <c r="F837" s="106"/>
      <c r="G837" s="106"/>
      <c r="H837" s="17"/>
      <c r="I837" s="17"/>
      <c r="J837" s="102"/>
      <c r="K837" s="102"/>
      <c r="L837" s="101"/>
      <c r="M837" s="101"/>
      <c r="N837" s="106"/>
      <c r="O837" s="106"/>
      <c r="P837" s="102"/>
      <c r="Q837" s="17"/>
      <c r="R837" s="102"/>
      <c r="S837" s="101"/>
      <c r="T837" s="105"/>
      <c r="U837" s="105"/>
      <c r="V837" s="105"/>
      <c r="W837" s="105"/>
      <c r="X837" s="105"/>
      <c r="Y837" s="105"/>
      <c r="Z837" s="105"/>
    </row>
    <row r="838" ht="15.75" customHeight="1">
      <c r="A838" s="105"/>
      <c r="B838" s="105"/>
      <c r="C838" s="105"/>
      <c r="D838" s="105"/>
      <c r="E838" s="105"/>
      <c r="F838" s="106"/>
      <c r="G838" s="106"/>
      <c r="H838" s="17"/>
      <c r="I838" s="17"/>
      <c r="J838" s="102"/>
      <c r="K838" s="102"/>
      <c r="L838" s="101"/>
      <c r="M838" s="101"/>
      <c r="N838" s="106"/>
      <c r="O838" s="106"/>
      <c r="P838" s="102"/>
      <c r="Q838" s="17"/>
      <c r="R838" s="102"/>
      <c r="S838" s="101"/>
      <c r="T838" s="105"/>
      <c r="U838" s="105"/>
      <c r="V838" s="105"/>
      <c r="W838" s="105"/>
      <c r="X838" s="105"/>
      <c r="Y838" s="105"/>
      <c r="Z838" s="105"/>
    </row>
    <row r="839" ht="15.75" customHeight="1">
      <c r="A839" s="105"/>
      <c r="B839" s="105"/>
      <c r="C839" s="105"/>
      <c r="D839" s="105"/>
      <c r="E839" s="105"/>
      <c r="F839" s="106"/>
      <c r="G839" s="106"/>
      <c r="H839" s="17"/>
      <c r="I839" s="17"/>
      <c r="J839" s="102"/>
      <c r="K839" s="102"/>
      <c r="L839" s="101"/>
      <c r="M839" s="101"/>
      <c r="N839" s="106"/>
      <c r="O839" s="106"/>
      <c r="P839" s="102"/>
      <c r="Q839" s="17"/>
      <c r="R839" s="102"/>
      <c r="S839" s="101"/>
      <c r="T839" s="105"/>
      <c r="U839" s="105"/>
      <c r="V839" s="105"/>
      <c r="W839" s="105"/>
      <c r="X839" s="105"/>
      <c r="Y839" s="105"/>
      <c r="Z839" s="105"/>
    </row>
    <row r="840" ht="15.75" customHeight="1">
      <c r="A840" s="105"/>
      <c r="B840" s="105"/>
      <c r="C840" s="105"/>
      <c r="D840" s="105"/>
      <c r="E840" s="105"/>
      <c r="F840" s="106"/>
      <c r="G840" s="106"/>
      <c r="H840" s="17"/>
      <c r="I840" s="17"/>
      <c r="J840" s="102"/>
      <c r="K840" s="102"/>
      <c r="L840" s="101"/>
      <c r="M840" s="101"/>
      <c r="N840" s="106"/>
      <c r="O840" s="106"/>
      <c r="P840" s="102"/>
      <c r="Q840" s="17"/>
      <c r="R840" s="102"/>
      <c r="S840" s="101"/>
      <c r="T840" s="105"/>
      <c r="U840" s="105"/>
      <c r="V840" s="105"/>
      <c r="W840" s="105"/>
      <c r="X840" s="105"/>
      <c r="Y840" s="105"/>
      <c r="Z840" s="105"/>
    </row>
    <row r="841" ht="15.75" customHeight="1">
      <c r="A841" s="105"/>
      <c r="B841" s="105"/>
      <c r="C841" s="105"/>
      <c r="D841" s="105"/>
      <c r="E841" s="105"/>
      <c r="F841" s="106"/>
      <c r="G841" s="106"/>
      <c r="H841" s="17"/>
      <c r="I841" s="17"/>
      <c r="J841" s="102"/>
      <c r="K841" s="102"/>
      <c r="L841" s="101"/>
      <c r="M841" s="101"/>
      <c r="N841" s="106"/>
      <c r="O841" s="106"/>
      <c r="P841" s="102"/>
      <c r="Q841" s="17"/>
      <c r="R841" s="102"/>
      <c r="S841" s="101"/>
      <c r="T841" s="105"/>
      <c r="U841" s="105"/>
      <c r="V841" s="105"/>
      <c r="W841" s="105"/>
      <c r="X841" s="105"/>
      <c r="Y841" s="105"/>
      <c r="Z841" s="105"/>
    </row>
    <row r="842" ht="15.75" customHeight="1">
      <c r="A842" s="105"/>
      <c r="B842" s="105"/>
      <c r="C842" s="105"/>
      <c r="D842" s="105"/>
      <c r="E842" s="105"/>
      <c r="F842" s="106"/>
      <c r="G842" s="106"/>
      <c r="H842" s="17"/>
      <c r="I842" s="17"/>
      <c r="J842" s="102"/>
      <c r="K842" s="102"/>
      <c r="L842" s="101"/>
      <c r="M842" s="101"/>
      <c r="N842" s="106"/>
      <c r="O842" s="106"/>
      <c r="P842" s="102"/>
      <c r="Q842" s="17"/>
      <c r="R842" s="102"/>
      <c r="S842" s="101"/>
      <c r="T842" s="105"/>
      <c r="U842" s="105"/>
      <c r="V842" s="105"/>
      <c r="W842" s="105"/>
      <c r="X842" s="105"/>
      <c r="Y842" s="105"/>
      <c r="Z842" s="105"/>
    </row>
    <row r="843" ht="15.75" customHeight="1">
      <c r="A843" s="105"/>
      <c r="B843" s="105"/>
      <c r="C843" s="105"/>
      <c r="D843" s="105"/>
      <c r="E843" s="105"/>
      <c r="F843" s="106"/>
      <c r="G843" s="106"/>
      <c r="H843" s="17"/>
      <c r="I843" s="17"/>
      <c r="J843" s="102"/>
      <c r="K843" s="102"/>
      <c r="L843" s="101"/>
      <c r="M843" s="101"/>
      <c r="N843" s="106"/>
      <c r="O843" s="106"/>
      <c r="P843" s="102"/>
      <c r="Q843" s="17"/>
      <c r="R843" s="102"/>
      <c r="S843" s="101"/>
      <c r="T843" s="105"/>
      <c r="U843" s="105"/>
      <c r="V843" s="105"/>
      <c r="W843" s="105"/>
      <c r="X843" s="105"/>
      <c r="Y843" s="105"/>
      <c r="Z843" s="105"/>
    </row>
    <row r="844" ht="15.75" customHeight="1">
      <c r="A844" s="105"/>
      <c r="B844" s="105"/>
      <c r="C844" s="105"/>
      <c r="D844" s="105"/>
      <c r="E844" s="105"/>
      <c r="F844" s="106"/>
      <c r="G844" s="106"/>
      <c r="H844" s="17"/>
      <c r="I844" s="17"/>
      <c r="J844" s="102"/>
      <c r="K844" s="102"/>
      <c r="L844" s="101"/>
      <c r="M844" s="101"/>
      <c r="N844" s="106"/>
      <c r="O844" s="106"/>
      <c r="P844" s="102"/>
      <c r="Q844" s="17"/>
      <c r="R844" s="102"/>
      <c r="S844" s="101"/>
      <c r="T844" s="105"/>
      <c r="U844" s="105"/>
      <c r="V844" s="105"/>
      <c r="W844" s="105"/>
      <c r="X844" s="105"/>
      <c r="Y844" s="105"/>
      <c r="Z844" s="105"/>
    </row>
    <row r="845" ht="15.75" customHeight="1">
      <c r="A845" s="105"/>
      <c r="B845" s="105"/>
      <c r="C845" s="105"/>
      <c r="D845" s="105"/>
      <c r="E845" s="105"/>
      <c r="F845" s="106"/>
      <c r="G845" s="106"/>
      <c r="H845" s="17"/>
      <c r="I845" s="17"/>
      <c r="J845" s="102"/>
      <c r="K845" s="102"/>
      <c r="L845" s="101"/>
      <c r="M845" s="101"/>
      <c r="N845" s="106"/>
      <c r="O845" s="106"/>
      <c r="P845" s="102"/>
      <c r="Q845" s="17"/>
      <c r="R845" s="102"/>
      <c r="S845" s="101"/>
      <c r="T845" s="105"/>
      <c r="U845" s="105"/>
      <c r="V845" s="105"/>
      <c r="W845" s="105"/>
      <c r="X845" s="105"/>
      <c r="Y845" s="105"/>
      <c r="Z845" s="105"/>
    </row>
    <row r="846" ht="15.75" customHeight="1">
      <c r="A846" s="105"/>
      <c r="B846" s="105"/>
      <c r="C846" s="105"/>
      <c r="D846" s="105"/>
      <c r="E846" s="105"/>
      <c r="F846" s="106"/>
      <c r="G846" s="106"/>
      <c r="H846" s="17"/>
      <c r="I846" s="17"/>
      <c r="J846" s="102"/>
      <c r="K846" s="102"/>
      <c r="L846" s="101"/>
      <c r="M846" s="101"/>
      <c r="N846" s="106"/>
      <c r="O846" s="106"/>
      <c r="P846" s="102"/>
      <c r="Q846" s="17"/>
      <c r="R846" s="102"/>
      <c r="S846" s="101"/>
      <c r="T846" s="105"/>
      <c r="U846" s="105"/>
      <c r="V846" s="105"/>
      <c r="W846" s="105"/>
      <c r="X846" s="105"/>
      <c r="Y846" s="105"/>
      <c r="Z846" s="105"/>
    </row>
    <row r="847" ht="15.75" customHeight="1">
      <c r="A847" s="105"/>
      <c r="B847" s="105"/>
      <c r="C847" s="105"/>
      <c r="D847" s="105"/>
      <c r="E847" s="105"/>
      <c r="F847" s="106"/>
      <c r="G847" s="106"/>
      <c r="H847" s="17"/>
      <c r="I847" s="17"/>
      <c r="J847" s="102"/>
      <c r="K847" s="102"/>
      <c r="L847" s="101"/>
      <c r="M847" s="101"/>
      <c r="N847" s="106"/>
      <c r="O847" s="106"/>
      <c r="P847" s="102"/>
      <c r="Q847" s="17"/>
      <c r="R847" s="102"/>
      <c r="S847" s="101"/>
      <c r="T847" s="105"/>
      <c r="U847" s="105"/>
      <c r="V847" s="105"/>
      <c r="W847" s="105"/>
      <c r="X847" s="105"/>
      <c r="Y847" s="105"/>
      <c r="Z847" s="105"/>
    </row>
    <row r="848" ht="15.75" customHeight="1">
      <c r="A848" s="105"/>
      <c r="B848" s="105"/>
      <c r="C848" s="105"/>
      <c r="D848" s="105"/>
      <c r="E848" s="105"/>
      <c r="F848" s="106"/>
      <c r="G848" s="106"/>
      <c r="H848" s="17"/>
      <c r="I848" s="17"/>
      <c r="J848" s="102"/>
      <c r="K848" s="102"/>
      <c r="L848" s="101"/>
      <c r="M848" s="101"/>
      <c r="N848" s="106"/>
      <c r="O848" s="106"/>
      <c r="P848" s="102"/>
      <c r="Q848" s="17"/>
      <c r="R848" s="102"/>
      <c r="S848" s="101"/>
      <c r="T848" s="105"/>
      <c r="U848" s="105"/>
      <c r="V848" s="105"/>
      <c r="W848" s="105"/>
      <c r="X848" s="105"/>
      <c r="Y848" s="105"/>
      <c r="Z848" s="105"/>
    </row>
    <row r="849" ht="15.75" customHeight="1">
      <c r="A849" s="105"/>
      <c r="B849" s="105"/>
      <c r="C849" s="105"/>
      <c r="D849" s="105"/>
      <c r="E849" s="105"/>
      <c r="F849" s="106"/>
      <c r="G849" s="106"/>
      <c r="H849" s="17"/>
      <c r="I849" s="17"/>
      <c r="J849" s="102"/>
      <c r="K849" s="102"/>
      <c r="L849" s="101"/>
      <c r="M849" s="101"/>
      <c r="N849" s="106"/>
      <c r="O849" s="106"/>
      <c r="P849" s="102"/>
      <c r="Q849" s="17"/>
      <c r="R849" s="102"/>
      <c r="S849" s="101"/>
      <c r="T849" s="105"/>
      <c r="U849" s="105"/>
      <c r="V849" s="105"/>
      <c r="W849" s="105"/>
      <c r="X849" s="105"/>
      <c r="Y849" s="105"/>
      <c r="Z849" s="105"/>
    </row>
    <row r="850" ht="15.75" customHeight="1">
      <c r="A850" s="105"/>
      <c r="B850" s="105"/>
      <c r="C850" s="105"/>
      <c r="D850" s="105"/>
      <c r="E850" s="105"/>
      <c r="F850" s="106"/>
      <c r="G850" s="106"/>
      <c r="H850" s="17"/>
      <c r="I850" s="17"/>
      <c r="J850" s="102"/>
      <c r="K850" s="102"/>
      <c r="L850" s="101"/>
      <c r="M850" s="101"/>
      <c r="N850" s="106"/>
      <c r="O850" s="106"/>
      <c r="P850" s="102"/>
      <c r="Q850" s="17"/>
      <c r="R850" s="102"/>
      <c r="S850" s="101"/>
      <c r="T850" s="105"/>
      <c r="U850" s="105"/>
      <c r="V850" s="105"/>
      <c r="W850" s="105"/>
      <c r="X850" s="105"/>
      <c r="Y850" s="105"/>
      <c r="Z850" s="105"/>
    </row>
    <row r="851" ht="15.75" customHeight="1">
      <c r="A851" s="105"/>
      <c r="B851" s="105"/>
      <c r="C851" s="105"/>
      <c r="D851" s="105"/>
      <c r="E851" s="105"/>
      <c r="F851" s="106"/>
      <c r="G851" s="106"/>
      <c r="H851" s="17"/>
      <c r="I851" s="17"/>
      <c r="J851" s="102"/>
      <c r="K851" s="102"/>
      <c r="L851" s="101"/>
      <c r="M851" s="101"/>
      <c r="N851" s="106"/>
      <c r="O851" s="106"/>
      <c r="P851" s="102"/>
      <c r="Q851" s="17"/>
      <c r="R851" s="102"/>
      <c r="S851" s="101"/>
      <c r="T851" s="105"/>
      <c r="U851" s="105"/>
      <c r="V851" s="105"/>
      <c r="W851" s="105"/>
      <c r="X851" s="105"/>
      <c r="Y851" s="105"/>
      <c r="Z851" s="105"/>
    </row>
    <row r="852" ht="15.75" customHeight="1">
      <c r="A852" s="105"/>
      <c r="B852" s="105"/>
      <c r="C852" s="105"/>
      <c r="D852" s="105"/>
      <c r="E852" s="105"/>
      <c r="F852" s="106"/>
      <c r="G852" s="106"/>
      <c r="H852" s="17"/>
      <c r="I852" s="17"/>
      <c r="J852" s="102"/>
      <c r="K852" s="102"/>
      <c r="L852" s="101"/>
      <c r="M852" s="101"/>
      <c r="N852" s="106"/>
      <c r="O852" s="106"/>
      <c r="P852" s="102"/>
      <c r="Q852" s="17"/>
      <c r="R852" s="102"/>
      <c r="S852" s="101"/>
      <c r="T852" s="105"/>
      <c r="U852" s="105"/>
      <c r="V852" s="105"/>
      <c r="W852" s="105"/>
      <c r="X852" s="105"/>
      <c r="Y852" s="105"/>
      <c r="Z852" s="105"/>
    </row>
    <row r="853" ht="15.75" customHeight="1">
      <c r="A853" s="105"/>
      <c r="B853" s="105"/>
      <c r="C853" s="105"/>
      <c r="D853" s="105"/>
      <c r="E853" s="105"/>
      <c r="F853" s="106"/>
      <c r="G853" s="106"/>
      <c r="H853" s="17"/>
      <c r="I853" s="17"/>
      <c r="J853" s="102"/>
      <c r="K853" s="102"/>
      <c r="L853" s="101"/>
      <c r="M853" s="101"/>
      <c r="N853" s="106"/>
      <c r="O853" s="106"/>
      <c r="P853" s="102"/>
      <c r="Q853" s="17"/>
      <c r="R853" s="102"/>
      <c r="S853" s="101"/>
      <c r="T853" s="105"/>
      <c r="U853" s="105"/>
      <c r="V853" s="105"/>
      <c r="W853" s="105"/>
      <c r="X853" s="105"/>
      <c r="Y853" s="105"/>
      <c r="Z853" s="105"/>
    </row>
    <row r="854" ht="15.75" customHeight="1">
      <c r="A854" s="105"/>
      <c r="B854" s="105"/>
      <c r="C854" s="105"/>
      <c r="D854" s="105"/>
      <c r="E854" s="105"/>
      <c r="F854" s="106"/>
      <c r="G854" s="106"/>
      <c r="H854" s="17"/>
      <c r="I854" s="17"/>
      <c r="J854" s="102"/>
      <c r="K854" s="102"/>
      <c r="L854" s="101"/>
      <c r="M854" s="101"/>
      <c r="N854" s="106"/>
      <c r="O854" s="106"/>
      <c r="P854" s="102"/>
      <c r="Q854" s="17"/>
      <c r="R854" s="102"/>
      <c r="S854" s="101"/>
      <c r="T854" s="105"/>
      <c r="U854" s="105"/>
      <c r="V854" s="105"/>
      <c r="W854" s="105"/>
      <c r="X854" s="105"/>
      <c r="Y854" s="105"/>
      <c r="Z854" s="105"/>
    </row>
    <row r="855" ht="15.75" customHeight="1">
      <c r="A855" s="105"/>
      <c r="B855" s="105"/>
      <c r="C855" s="105"/>
      <c r="D855" s="105"/>
      <c r="E855" s="105"/>
      <c r="F855" s="106"/>
      <c r="G855" s="106"/>
      <c r="H855" s="17"/>
      <c r="I855" s="17"/>
      <c r="J855" s="102"/>
      <c r="K855" s="102"/>
      <c r="L855" s="101"/>
      <c r="M855" s="101"/>
      <c r="N855" s="106"/>
      <c r="O855" s="106"/>
      <c r="P855" s="102"/>
      <c r="Q855" s="17"/>
      <c r="R855" s="102"/>
      <c r="S855" s="101"/>
      <c r="T855" s="105"/>
      <c r="U855" s="105"/>
      <c r="V855" s="105"/>
      <c r="W855" s="105"/>
      <c r="X855" s="105"/>
      <c r="Y855" s="105"/>
      <c r="Z855" s="105"/>
    </row>
    <row r="856" ht="15.75" customHeight="1">
      <c r="A856" s="105"/>
      <c r="B856" s="105"/>
      <c r="C856" s="105"/>
      <c r="D856" s="105"/>
      <c r="E856" s="105"/>
      <c r="F856" s="106"/>
      <c r="G856" s="106"/>
      <c r="H856" s="17"/>
      <c r="I856" s="17"/>
      <c r="J856" s="102"/>
      <c r="K856" s="102"/>
      <c r="L856" s="101"/>
      <c r="M856" s="101"/>
      <c r="N856" s="106"/>
      <c r="O856" s="106"/>
      <c r="P856" s="102"/>
      <c r="Q856" s="17"/>
      <c r="R856" s="102"/>
      <c r="S856" s="101"/>
      <c r="T856" s="105"/>
      <c r="U856" s="105"/>
      <c r="V856" s="105"/>
      <c r="W856" s="105"/>
      <c r="X856" s="105"/>
      <c r="Y856" s="105"/>
      <c r="Z856" s="105"/>
    </row>
    <row r="857" ht="15.75" customHeight="1">
      <c r="A857" s="105"/>
      <c r="B857" s="105"/>
      <c r="C857" s="105"/>
      <c r="D857" s="105"/>
      <c r="E857" s="105"/>
      <c r="F857" s="106"/>
      <c r="G857" s="106"/>
      <c r="H857" s="17"/>
      <c r="I857" s="17"/>
      <c r="J857" s="102"/>
      <c r="K857" s="102"/>
      <c r="L857" s="101"/>
      <c r="M857" s="101"/>
      <c r="N857" s="106"/>
      <c r="O857" s="106"/>
      <c r="P857" s="102"/>
      <c r="Q857" s="17"/>
      <c r="R857" s="102"/>
      <c r="S857" s="101"/>
      <c r="T857" s="105"/>
      <c r="U857" s="105"/>
      <c r="V857" s="105"/>
      <c r="W857" s="105"/>
      <c r="X857" s="105"/>
      <c r="Y857" s="105"/>
      <c r="Z857" s="105"/>
    </row>
    <row r="858" ht="15.75" customHeight="1">
      <c r="A858" s="105"/>
      <c r="B858" s="105"/>
      <c r="C858" s="105"/>
      <c r="D858" s="105"/>
      <c r="E858" s="105"/>
      <c r="F858" s="106"/>
      <c r="G858" s="106"/>
      <c r="H858" s="17"/>
      <c r="I858" s="17"/>
      <c r="J858" s="102"/>
      <c r="K858" s="102"/>
      <c r="L858" s="101"/>
      <c r="M858" s="101"/>
      <c r="N858" s="106"/>
      <c r="O858" s="106"/>
      <c r="P858" s="102"/>
      <c r="Q858" s="17"/>
      <c r="R858" s="102"/>
      <c r="S858" s="101"/>
      <c r="T858" s="105"/>
      <c r="U858" s="105"/>
      <c r="V858" s="105"/>
      <c r="W858" s="105"/>
      <c r="X858" s="105"/>
      <c r="Y858" s="105"/>
      <c r="Z858" s="105"/>
    </row>
    <row r="859" ht="15.75" customHeight="1">
      <c r="A859" s="105"/>
      <c r="B859" s="105"/>
      <c r="C859" s="105"/>
      <c r="D859" s="105"/>
      <c r="E859" s="105"/>
      <c r="F859" s="106"/>
      <c r="G859" s="106"/>
      <c r="H859" s="17"/>
      <c r="I859" s="17"/>
      <c r="J859" s="102"/>
      <c r="K859" s="102"/>
      <c r="L859" s="101"/>
      <c r="M859" s="101"/>
      <c r="N859" s="106"/>
      <c r="O859" s="106"/>
      <c r="P859" s="102"/>
      <c r="Q859" s="17"/>
      <c r="R859" s="102"/>
      <c r="S859" s="101"/>
      <c r="T859" s="105"/>
      <c r="U859" s="105"/>
      <c r="V859" s="105"/>
      <c r="W859" s="105"/>
      <c r="X859" s="105"/>
      <c r="Y859" s="105"/>
      <c r="Z859" s="105"/>
    </row>
    <row r="860" ht="15.75" customHeight="1">
      <c r="A860" s="105"/>
      <c r="B860" s="105"/>
      <c r="C860" s="105"/>
      <c r="D860" s="105"/>
      <c r="E860" s="105"/>
      <c r="F860" s="106"/>
      <c r="G860" s="106"/>
      <c r="H860" s="17"/>
      <c r="I860" s="17"/>
      <c r="J860" s="102"/>
      <c r="K860" s="102"/>
      <c r="L860" s="101"/>
      <c r="M860" s="101"/>
      <c r="N860" s="106"/>
      <c r="O860" s="106"/>
      <c r="P860" s="102"/>
      <c r="Q860" s="17"/>
      <c r="R860" s="102"/>
      <c r="S860" s="101"/>
      <c r="T860" s="105"/>
      <c r="U860" s="105"/>
      <c r="V860" s="105"/>
      <c r="W860" s="105"/>
      <c r="X860" s="105"/>
      <c r="Y860" s="105"/>
      <c r="Z860" s="105"/>
    </row>
    <row r="861" ht="15.75" customHeight="1">
      <c r="A861" s="105"/>
      <c r="B861" s="105"/>
      <c r="C861" s="105"/>
      <c r="D861" s="105"/>
      <c r="E861" s="105"/>
      <c r="F861" s="106"/>
      <c r="G861" s="106"/>
      <c r="H861" s="17"/>
      <c r="I861" s="17"/>
      <c r="J861" s="102"/>
      <c r="K861" s="102"/>
      <c r="L861" s="101"/>
      <c r="M861" s="101"/>
      <c r="N861" s="106"/>
      <c r="O861" s="106"/>
      <c r="P861" s="102"/>
      <c r="Q861" s="17"/>
      <c r="R861" s="102"/>
      <c r="S861" s="101"/>
      <c r="T861" s="105"/>
      <c r="U861" s="105"/>
      <c r="V861" s="105"/>
      <c r="W861" s="105"/>
      <c r="X861" s="105"/>
      <c r="Y861" s="105"/>
      <c r="Z861" s="105"/>
    </row>
    <row r="862" ht="15.75" customHeight="1">
      <c r="A862" s="105"/>
      <c r="B862" s="105"/>
      <c r="C862" s="105"/>
      <c r="D862" s="105"/>
      <c r="E862" s="105"/>
      <c r="F862" s="106"/>
      <c r="G862" s="106"/>
      <c r="H862" s="17"/>
      <c r="I862" s="17"/>
      <c r="J862" s="102"/>
      <c r="K862" s="102"/>
      <c r="L862" s="101"/>
      <c r="M862" s="101"/>
      <c r="N862" s="106"/>
      <c r="O862" s="106"/>
      <c r="P862" s="102"/>
      <c r="Q862" s="17"/>
      <c r="R862" s="102"/>
      <c r="S862" s="101"/>
      <c r="T862" s="105"/>
      <c r="U862" s="105"/>
      <c r="V862" s="105"/>
      <c r="W862" s="105"/>
      <c r="X862" s="105"/>
      <c r="Y862" s="105"/>
      <c r="Z862" s="105"/>
    </row>
    <row r="863" ht="15.75" customHeight="1">
      <c r="A863" s="105"/>
      <c r="B863" s="105"/>
      <c r="C863" s="105"/>
      <c r="D863" s="105"/>
      <c r="E863" s="105"/>
      <c r="F863" s="106"/>
      <c r="G863" s="106"/>
      <c r="H863" s="17"/>
      <c r="I863" s="17"/>
      <c r="J863" s="102"/>
      <c r="K863" s="102"/>
      <c r="L863" s="101"/>
      <c r="M863" s="101"/>
      <c r="N863" s="106"/>
      <c r="O863" s="106"/>
      <c r="P863" s="102"/>
      <c r="Q863" s="17"/>
      <c r="R863" s="102"/>
      <c r="S863" s="101"/>
      <c r="T863" s="105"/>
      <c r="U863" s="105"/>
      <c r="V863" s="105"/>
      <c r="W863" s="105"/>
      <c r="X863" s="105"/>
      <c r="Y863" s="105"/>
      <c r="Z863" s="105"/>
    </row>
    <row r="864" ht="15.75" customHeight="1">
      <c r="A864" s="105"/>
      <c r="B864" s="105"/>
      <c r="C864" s="105"/>
      <c r="D864" s="105"/>
      <c r="E864" s="105"/>
      <c r="F864" s="106"/>
      <c r="G864" s="106"/>
      <c r="H864" s="17"/>
      <c r="I864" s="17"/>
      <c r="J864" s="102"/>
      <c r="K864" s="102"/>
      <c r="L864" s="101"/>
      <c r="M864" s="101"/>
      <c r="N864" s="106"/>
      <c r="O864" s="106"/>
      <c r="P864" s="102"/>
      <c r="Q864" s="17"/>
      <c r="R864" s="102"/>
      <c r="S864" s="101"/>
      <c r="T864" s="105"/>
      <c r="U864" s="105"/>
      <c r="V864" s="105"/>
      <c r="W864" s="105"/>
      <c r="X864" s="105"/>
      <c r="Y864" s="105"/>
      <c r="Z864" s="105"/>
    </row>
    <row r="865" ht="15.75" customHeight="1">
      <c r="A865" s="105"/>
      <c r="B865" s="105"/>
      <c r="C865" s="105"/>
      <c r="D865" s="105"/>
      <c r="E865" s="105"/>
      <c r="F865" s="106"/>
      <c r="G865" s="106"/>
      <c r="H865" s="17"/>
      <c r="I865" s="17"/>
      <c r="J865" s="102"/>
      <c r="K865" s="102"/>
      <c r="L865" s="101"/>
      <c r="M865" s="101"/>
      <c r="N865" s="106"/>
      <c r="O865" s="106"/>
      <c r="P865" s="102"/>
      <c r="Q865" s="17"/>
      <c r="R865" s="102"/>
      <c r="S865" s="101"/>
      <c r="T865" s="105"/>
      <c r="U865" s="105"/>
      <c r="V865" s="105"/>
      <c r="W865" s="105"/>
      <c r="X865" s="105"/>
      <c r="Y865" s="105"/>
      <c r="Z865" s="105"/>
    </row>
    <row r="866" ht="15.75" customHeight="1">
      <c r="A866" s="105"/>
      <c r="B866" s="105"/>
      <c r="C866" s="105"/>
      <c r="D866" s="105"/>
      <c r="E866" s="105"/>
      <c r="F866" s="106"/>
      <c r="G866" s="106"/>
      <c r="H866" s="17"/>
      <c r="I866" s="17"/>
      <c r="J866" s="102"/>
      <c r="K866" s="102"/>
      <c r="L866" s="101"/>
      <c r="M866" s="101"/>
      <c r="N866" s="106"/>
      <c r="O866" s="106"/>
      <c r="P866" s="102"/>
      <c r="Q866" s="17"/>
      <c r="R866" s="102"/>
      <c r="S866" s="101"/>
      <c r="T866" s="105"/>
      <c r="U866" s="105"/>
      <c r="V866" s="105"/>
      <c r="W866" s="105"/>
      <c r="X866" s="105"/>
      <c r="Y866" s="105"/>
      <c r="Z866" s="105"/>
    </row>
    <row r="867" ht="15.75" customHeight="1">
      <c r="A867" s="105"/>
      <c r="B867" s="105"/>
      <c r="C867" s="105"/>
      <c r="D867" s="105"/>
      <c r="E867" s="105"/>
      <c r="F867" s="106"/>
      <c r="G867" s="106"/>
      <c r="H867" s="17"/>
      <c r="I867" s="17"/>
      <c r="J867" s="102"/>
      <c r="K867" s="102"/>
      <c r="L867" s="101"/>
      <c r="M867" s="101"/>
      <c r="N867" s="106"/>
      <c r="O867" s="106"/>
      <c r="P867" s="102"/>
      <c r="Q867" s="17"/>
      <c r="R867" s="102"/>
      <c r="S867" s="101"/>
      <c r="T867" s="105"/>
      <c r="U867" s="105"/>
      <c r="V867" s="105"/>
      <c r="W867" s="105"/>
      <c r="X867" s="105"/>
      <c r="Y867" s="105"/>
      <c r="Z867" s="105"/>
    </row>
    <row r="868" ht="15.75" customHeight="1">
      <c r="A868" s="105"/>
      <c r="B868" s="105"/>
      <c r="C868" s="105"/>
      <c r="D868" s="105"/>
      <c r="E868" s="105"/>
      <c r="F868" s="106"/>
      <c r="G868" s="106"/>
      <c r="H868" s="17"/>
      <c r="I868" s="17"/>
      <c r="J868" s="102"/>
      <c r="K868" s="102"/>
      <c r="L868" s="101"/>
      <c r="M868" s="101"/>
      <c r="N868" s="106"/>
      <c r="O868" s="106"/>
      <c r="P868" s="102"/>
      <c r="Q868" s="17"/>
      <c r="R868" s="102"/>
      <c r="S868" s="101"/>
      <c r="T868" s="105"/>
      <c r="U868" s="105"/>
      <c r="V868" s="105"/>
      <c r="W868" s="105"/>
      <c r="X868" s="105"/>
      <c r="Y868" s="105"/>
      <c r="Z868" s="105"/>
    </row>
    <row r="869" ht="15.75" customHeight="1">
      <c r="A869" s="105"/>
      <c r="B869" s="105"/>
      <c r="C869" s="105"/>
      <c r="D869" s="105"/>
      <c r="E869" s="105"/>
      <c r="F869" s="106"/>
      <c r="G869" s="106"/>
      <c r="H869" s="17"/>
      <c r="I869" s="17"/>
      <c r="J869" s="102"/>
      <c r="K869" s="102"/>
      <c r="L869" s="101"/>
      <c r="M869" s="101"/>
      <c r="N869" s="106"/>
      <c r="O869" s="106"/>
      <c r="P869" s="102"/>
      <c r="Q869" s="17"/>
      <c r="R869" s="102"/>
      <c r="S869" s="101"/>
      <c r="T869" s="105"/>
      <c r="U869" s="105"/>
      <c r="V869" s="105"/>
      <c r="W869" s="105"/>
      <c r="X869" s="105"/>
      <c r="Y869" s="105"/>
      <c r="Z869" s="105"/>
    </row>
    <row r="870" ht="15.75" customHeight="1">
      <c r="A870" s="105"/>
      <c r="B870" s="105"/>
      <c r="C870" s="105"/>
      <c r="D870" s="105"/>
      <c r="E870" s="105"/>
      <c r="F870" s="106"/>
      <c r="G870" s="106"/>
      <c r="H870" s="17"/>
      <c r="I870" s="17"/>
      <c r="J870" s="102"/>
      <c r="K870" s="102"/>
      <c r="L870" s="101"/>
      <c r="M870" s="101"/>
      <c r="N870" s="106"/>
      <c r="O870" s="106"/>
      <c r="P870" s="102"/>
      <c r="Q870" s="17"/>
      <c r="R870" s="102"/>
      <c r="S870" s="101"/>
      <c r="T870" s="105"/>
      <c r="U870" s="105"/>
      <c r="V870" s="105"/>
      <c r="W870" s="105"/>
      <c r="X870" s="105"/>
      <c r="Y870" s="105"/>
      <c r="Z870" s="105"/>
    </row>
    <row r="871" ht="15.75" customHeight="1">
      <c r="A871" s="105"/>
      <c r="B871" s="105"/>
      <c r="C871" s="105"/>
      <c r="D871" s="105"/>
      <c r="E871" s="105"/>
      <c r="F871" s="106"/>
      <c r="G871" s="106"/>
      <c r="H871" s="17"/>
      <c r="I871" s="17"/>
      <c r="J871" s="102"/>
      <c r="K871" s="102"/>
      <c r="L871" s="101"/>
      <c r="M871" s="101"/>
      <c r="N871" s="106"/>
      <c r="O871" s="106"/>
      <c r="P871" s="102"/>
      <c r="Q871" s="17"/>
      <c r="R871" s="102"/>
      <c r="S871" s="101"/>
      <c r="T871" s="105"/>
      <c r="U871" s="105"/>
      <c r="V871" s="105"/>
      <c r="W871" s="105"/>
      <c r="X871" s="105"/>
      <c r="Y871" s="105"/>
      <c r="Z871" s="105"/>
    </row>
    <row r="872" ht="15.75" customHeight="1">
      <c r="A872" s="105"/>
      <c r="B872" s="105"/>
      <c r="C872" s="105"/>
      <c r="D872" s="105"/>
      <c r="E872" s="105"/>
      <c r="F872" s="106"/>
      <c r="G872" s="106"/>
      <c r="H872" s="17"/>
      <c r="I872" s="17"/>
      <c r="J872" s="102"/>
      <c r="K872" s="102"/>
      <c r="L872" s="101"/>
      <c r="M872" s="101"/>
      <c r="N872" s="106"/>
      <c r="O872" s="106"/>
      <c r="P872" s="102"/>
      <c r="Q872" s="17"/>
      <c r="R872" s="102"/>
      <c r="S872" s="101"/>
      <c r="T872" s="105"/>
      <c r="U872" s="105"/>
      <c r="V872" s="105"/>
      <c r="W872" s="105"/>
      <c r="X872" s="105"/>
      <c r="Y872" s="105"/>
      <c r="Z872" s="105"/>
    </row>
    <row r="873" ht="15.75" customHeight="1">
      <c r="A873" s="105"/>
      <c r="B873" s="105"/>
      <c r="C873" s="105"/>
      <c r="D873" s="105"/>
      <c r="E873" s="105"/>
      <c r="F873" s="106"/>
      <c r="G873" s="106"/>
      <c r="H873" s="17"/>
      <c r="I873" s="17"/>
      <c r="J873" s="102"/>
      <c r="K873" s="102"/>
      <c r="L873" s="101"/>
      <c r="M873" s="101"/>
      <c r="N873" s="106"/>
      <c r="O873" s="106"/>
      <c r="P873" s="102"/>
      <c r="Q873" s="17"/>
      <c r="R873" s="102"/>
      <c r="S873" s="101"/>
      <c r="T873" s="105"/>
      <c r="U873" s="105"/>
      <c r="V873" s="105"/>
      <c r="W873" s="105"/>
      <c r="X873" s="105"/>
      <c r="Y873" s="105"/>
      <c r="Z873" s="105"/>
    </row>
    <row r="874" ht="15.75" customHeight="1">
      <c r="A874" s="105"/>
      <c r="B874" s="105"/>
      <c r="C874" s="105"/>
      <c r="D874" s="105"/>
      <c r="E874" s="105"/>
      <c r="F874" s="106"/>
      <c r="G874" s="106"/>
      <c r="H874" s="17"/>
      <c r="I874" s="17"/>
      <c r="J874" s="102"/>
      <c r="K874" s="102"/>
      <c r="L874" s="101"/>
      <c r="M874" s="101"/>
      <c r="N874" s="106"/>
      <c r="O874" s="106"/>
      <c r="P874" s="102"/>
      <c r="Q874" s="17"/>
      <c r="R874" s="102"/>
      <c r="S874" s="101"/>
      <c r="T874" s="105"/>
      <c r="U874" s="105"/>
      <c r="V874" s="105"/>
      <c r="W874" s="105"/>
      <c r="X874" s="105"/>
      <c r="Y874" s="105"/>
      <c r="Z874" s="105"/>
    </row>
    <row r="875" ht="15.75" customHeight="1">
      <c r="A875" s="105"/>
      <c r="B875" s="105"/>
      <c r="C875" s="105"/>
      <c r="D875" s="105"/>
      <c r="E875" s="105"/>
      <c r="F875" s="106"/>
      <c r="G875" s="106"/>
      <c r="H875" s="17"/>
      <c r="I875" s="17"/>
      <c r="J875" s="102"/>
      <c r="K875" s="102"/>
      <c r="L875" s="101"/>
      <c r="M875" s="101"/>
      <c r="N875" s="106"/>
      <c r="O875" s="106"/>
      <c r="P875" s="102"/>
      <c r="Q875" s="17"/>
      <c r="R875" s="102"/>
      <c r="S875" s="101"/>
      <c r="T875" s="105"/>
      <c r="U875" s="105"/>
      <c r="V875" s="105"/>
      <c r="W875" s="105"/>
      <c r="X875" s="105"/>
      <c r="Y875" s="105"/>
      <c r="Z875" s="105"/>
    </row>
    <row r="876" ht="15.75" customHeight="1">
      <c r="A876" s="105"/>
      <c r="B876" s="105"/>
      <c r="C876" s="105"/>
      <c r="D876" s="105"/>
      <c r="E876" s="105"/>
      <c r="F876" s="106"/>
      <c r="G876" s="106"/>
      <c r="H876" s="17"/>
      <c r="I876" s="17"/>
      <c r="J876" s="102"/>
      <c r="K876" s="102"/>
      <c r="L876" s="101"/>
      <c r="M876" s="101"/>
      <c r="N876" s="106"/>
      <c r="O876" s="106"/>
      <c r="P876" s="102"/>
      <c r="Q876" s="17"/>
      <c r="R876" s="102"/>
      <c r="S876" s="101"/>
      <c r="T876" s="105"/>
      <c r="U876" s="105"/>
      <c r="V876" s="105"/>
      <c r="W876" s="105"/>
      <c r="X876" s="105"/>
      <c r="Y876" s="105"/>
      <c r="Z876" s="105"/>
    </row>
    <row r="877" ht="15.75" customHeight="1">
      <c r="A877" s="105"/>
      <c r="B877" s="105"/>
      <c r="C877" s="105"/>
      <c r="D877" s="105"/>
      <c r="E877" s="105"/>
      <c r="F877" s="106"/>
      <c r="G877" s="106"/>
      <c r="H877" s="17"/>
      <c r="I877" s="17"/>
      <c r="J877" s="102"/>
      <c r="K877" s="102"/>
      <c r="L877" s="101"/>
      <c r="M877" s="101"/>
      <c r="N877" s="106"/>
      <c r="O877" s="106"/>
      <c r="P877" s="102"/>
      <c r="Q877" s="17"/>
      <c r="R877" s="102"/>
      <c r="S877" s="101"/>
      <c r="T877" s="105"/>
      <c r="U877" s="105"/>
      <c r="V877" s="105"/>
      <c r="W877" s="105"/>
      <c r="X877" s="105"/>
      <c r="Y877" s="105"/>
      <c r="Z877" s="105"/>
    </row>
    <row r="878" ht="15.75" customHeight="1">
      <c r="A878" s="105"/>
      <c r="B878" s="105"/>
      <c r="C878" s="105"/>
      <c r="D878" s="105"/>
      <c r="E878" s="105"/>
      <c r="F878" s="106"/>
      <c r="G878" s="106"/>
      <c r="H878" s="17"/>
      <c r="I878" s="17"/>
      <c r="J878" s="102"/>
      <c r="K878" s="102"/>
      <c r="L878" s="101"/>
      <c r="M878" s="101"/>
      <c r="N878" s="106"/>
      <c r="O878" s="106"/>
      <c r="P878" s="102"/>
      <c r="Q878" s="17"/>
      <c r="R878" s="102"/>
      <c r="S878" s="101"/>
      <c r="T878" s="105"/>
      <c r="U878" s="105"/>
      <c r="V878" s="105"/>
      <c r="W878" s="105"/>
      <c r="X878" s="105"/>
      <c r="Y878" s="105"/>
      <c r="Z878" s="105"/>
    </row>
    <row r="879" ht="15.75" customHeight="1">
      <c r="A879" s="105"/>
      <c r="B879" s="105"/>
      <c r="C879" s="105"/>
      <c r="D879" s="105"/>
      <c r="E879" s="105"/>
      <c r="F879" s="106"/>
      <c r="G879" s="106"/>
      <c r="H879" s="17"/>
      <c r="I879" s="17"/>
      <c r="J879" s="102"/>
      <c r="K879" s="102"/>
      <c r="L879" s="101"/>
      <c r="M879" s="101"/>
      <c r="N879" s="106"/>
      <c r="O879" s="106"/>
      <c r="P879" s="102"/>
      <c r="Q879" s="17"/>
      <c r="R879" s="102"/>
      <c r="S879" s="101"/>
      <c r="T879" s="105"/>
      <c r="U879" s="105"/>
      <c r="V879" s="105"/>
      <c r="W879" s="105"/>
      <c r="X879" s="105"/>
      <c r="Y879" s="105"/>
      <c r="Z879" s="105"/>
    </row>
    <row r="880" ht="15.75" customHeight="1">
      <c r="A880" s="105"/>
      <c r="B880" s="105"/>
      <c r="C880" s="105"/>
      <c r="D880" s="105"/>
      <c r="E880" s="105"/>
      <c r="F880" s="106"/>
      <c r="G880" s="106"/>
      <c r="H880" s="17"/>
      <c r="I880" s="17"/>
      <c r="J880" s="102"/>
      <c r="K880" s="102"/>
      <c r="L880" s="101"/>
      <c r="M880" s="101"/>
      <c r="N880" s="106"/>
      <c r="O880" s="106"/>
      <c r="P880" s="102"/>
      <c r="Q880" s="17"/>
      <c r="R880" s="102"/>
      <c r="S880" s="101"/>
      <c r="T880" s="105"/>
      <c r="U880" s="105"/>
      <c r="V880" s="105"/>
      <c r="W880" s="105"/>
      <c r="X880" s="105"/>
      <c r="Y880" s="105"/>
      <c r="Z880" s="105"/>
    </row>
    <row r="881" ht="15.75" customHeight="1">
      <c r="A881" s="105"/>
      <c r="B881" s="105"/>
      <c r="C881" s="105"/>
      <c r="D881" s="105"/>
      <c r="E881" s="105"/>
      <c r="F881" s="106"/>
      <c r="G881" s="106"/>
      <c r="H881" s="17"/>
      <c r="I881" s="17"/>
      <c r="J881" s="102"/>
      <c r="K881" s="102"/>
      <c r="L881" s="101"/>
      <c r="M881" s="101"/>
      <c r="N881" s="106"/>
      <c r="O881" s="106"/>
      <c r="P881" s="102"/>
      <c r="Q881" s="17"/>
      <c r="R881" s="102"/>
      <c r="S881" s="101"/>
      <c r="T881" s="105"/>
      <c r="U881" s="105"/>
      <c r="V881" s="105"/>
      <c r="W881" s="105"/>
      <c r="X881" s="105"/>
      <c r="Y881" s="105"/>
      <c r="Z881" s="105"/>
    </row>
    <row r="882" ht="15.75" customHeight="1">
      <c r="A882" s="105"/>
      <c r="B882" s="105"/>
      <c r="C882" s="105"/>
      <c r="D882" s="105"/>
      <c r="E882" s="105"/>
      <c r="F882" s="106"/>
      <c r="G882" s="106"/>
      <c r="H882" s="17"/>
      <c r="I882" s="17"/>
      <c r="J882" s="102"/>
      <c r="K882" s="102"/>
      <c r="L882" s="101"/>
      <c r="M882" s="101"/>
      <c r="N882" s="106"/>
      <c r="O882" s="106"/>
      <c r="P882" s="102"/>
      <c r="Q882" s="17"/>
      <c r="R882" s="102"/>
      <c r="S882" s="101"/>
      <c r="T882" s="105"/>
      <c r="U882" s="105"/>
      <c r="V882" s="105"/>
      <c r="W882" s="105"/>
      <c r="X882" s="105"/>
      <c r="Y882" s="105"/>
      <c r="Z882" s="105"/>
    </row>
    <row r="883" ht="15.75" customHeight="1">
      <c r="A883" s="105"/>
      <c r="B883" s="105"/>
      <c r="C883" s="105"/>
      <c r="D883" s="105"/>
      <c r="E883" s="105"/>
      <c r="F883" s="106"/>
      <c r="G883" s="106"/>
      <c r="H883" s="17"/>
      <c r="I883" s="17"/>
      <c r="J883" s="102"/>
      <c r="K883" s="102"/>
      <c r="L883" s="101"/>
      <c r="M883" s="101"/>
      <c r="N883" s="106"/>
      <c r="O883" s="106"/>
      <c r="P883" s="102"/>
      <c r="Q883" s="17"/>
      <c r="R883" s="102"/>
      <c r="S883" s="101"/>
      <c r="T883" s="105"/>
      <c r="U883" s="105"/>
      <c r="V883" s="105"/>
      <c r="W883" s="105"/>
      <c r="X883" s="105"/>
      <c r="Y883" s="105"/>
      <c r="Z883" s="105"/>
    </row>
    <row r="884" ht="15.75" customHeight="1">
      <c r="A884" s="105"/>
      <c r="B884" s="105"/>
      <c r="C884" s="105"/>
      <c r="D884" s="105"/>
      <c r="E884" s="105"/>
      <c r="F884" s="106"/>
      <c r="G884" s="106"/>
      <c r="H884" s="17"/>
      <c r="I884" s="17"/>
      <c r="J884" s="102"/>
      <c r="K884" s="102"/>
      <c r="L884" s="101"/>
      <c r="M884" s="101"/>
      <c r="N884" s="106"/>
      <c r="O884" s="106"/>
      <c r="P884" s="102"/>
      <c r="Q884" s="17"/>
      <c r="R884" s="102"/>
      <c r="S884" s="101"/>
      <c r="T884" s="105"/>
      <c r="U884" s="105"/>
      <c r="V884" s="105"/>
      <c r="W884" s="105"/>
      <c r="X884" s="105"/>
      <c r="Y884" s="105"/>
      <c r="Z884" s="105"/>
    </row>
    <row r="885" ht="15.75" customHeight="1">
      <c r="A885" s="105"/>
      <c r="B885" s="105"/>
      <c r="C885" s="105"/>
      <c r="D885" s="105"/>
      <c r="E885" s="105"/>
      <c r="F885" s="106"/>
      <c r="G885" s="106"/>
      <c r="H885" s="17"/>
      <c r="I885" s="17"/>
      <c r="J885" s="102"/>
      <c r="K885" s="102"/>
      <c r="L885" s="101"/>
      <c r="M885" s="101"/>
      <c r="N885" s="106"/>
      <c r="O885" s="106"/>
      <c r="P885" s="102"/>
      <c r="Q885" s="17"/>
      <c r="R885" s="102"/>
      <c r="S885" s="101"/>
      <c r="T885" s="105"/>
      <c r="U885" s="105"/>
      <c r="V885" s="105"/>
      <c r="W885" s="105"/>
      <c r="X885" s="105"/>
      <c r="Y885" s="105"/>
      <c r="Z885" s="105"/>
    </row>
    <row r="886" ht="15.75" customHeight="1">
      <c r="A886" s="105"/>
      <c r="B886" s="105"/>
      <c r="C886" s="105"/>
      <c r="D886" s="105"/>
      <c r="E886" s="105"/>
      <c r="F886" s="106"/>
      <c r="G886" s="106"/>
      <c r="H886" s="17"/>
      <c r="I886" s="17"/>
      <c r="J886" s="102"/>
      <c r="K886" s="102"/>
      <c r="L886" s="101"/>
      <c r="M886" s="101"/>
      <c r="N886" s="106"/>
      <c r="O886" s="106"/>
      <c r="P886" s="102"/>
      <c r="Q886" s="17"/>
      <c r="R886" s="102"/>
      <c r="S886" s="101"/>
      <c r="T886" s="105"/>
      <c r="U886" s="105"/>
      <c r="V886" s="105"/>
      <c r="W886" s="105"/>
      <c r="X886" s="105"/>
      <c r="Y886" s="105"/>
      <c r="Z886" s="105"/>
    </row>
    <row r="887" ht="15.75" customHeight="1">
      <c r="A887" s="105"/>
      <c r="B887" s="105"/>
      <c r="C887" s="105"/>
      <c r="D887" s="105"/>
      <c r="E887" s="105"/>
      <c r="F887" s="106"/>
      <c r="G887" s="106"/>
      <c r="H887" s="17"/>
      <c r="I887" s="17"/>
      <c r="J887" s="102"/>
      <c r="K887" s="102"/>
      <c r="L887" s="101"/>
      <c r="M887" s="101"/>
      <c r="N887" s="106"/>
      <c r="O887" s="106"/>
      <c r="P887" s="102"/>
      <c r="Q887" s="17"/>
      <c r="R887" s="102"/>
      <c r="S887" s="101"/>
      <c r="T887" s="105"/>
      <c r="U887" s="105"/>
      <c r="V887" s="105"/>
      <c r="W887" s="105"/>
      <c r="X887" s="105"/>
      <c r="Y887" s="105"/>
      <c r="Z887" s="105"/>
    </row>
    <row r="888" ht="15.75" customHeight="1">
      <c r="A888" s="105"/>
      <c r="B888" s="105"/>
      <c r="C888" s="105"/>
      <c r="D888" s="105"/>
      <c r="E888" s="105"/>
      <c r="F888" s="106"/>
      <c r="G888" s="106"/>
      <c r="H888" s="17"/>
      <c r="I888" s="17"/>
      <c r="J888" s="102"/>
      <c r="K888" s="102"/>
      <c r="L888" s="101"/>
      <c r="M888" s="101"/>
      <c r="N888" s="106"/>
      <c r="O888" s="106"/>
      <c r="P888" s="102"/>
      <c r="Q888" s="17"/>
      <c r="R888" s="102"/>
      <c r="S888" s="101"/>
      <c r="T888" s="105"/>
      <c r="U888" s="105"/>
      <c r="V888" s="105"/>
      <c r="W888" s="105"/>
      <c r="X888" s="105"/>
      <c r="Y888" s="105"/>
      <c r="Z888" s="105"/>
    </row>
    <row r="889" ht="15.75" customHeight="1">
      <c r="A889" s="105"/>
      <c r="B889" s="105"/>
      <c r="C889" s="105"/>
      <c r="D889" s="105"/>
      <c r="E889" s="105"/>
      <c r="F889" s="106"/>
      <c r="G889" s="106"/>
      <c r="H889" s="17"/>
      <c r="I889" s="17"/>
      <c r="J889" s="102"/>
      <c r="K889" s="102"/>
      <c r="L889" s="101"/>
      <c r="M889" s="101"/>
      <c r="N889" s="106"/>
      <c r="O889" s="106"/>
      <c r="P889" s="102"/>
      <c r="Q889" s="17"/>
      <c r="R889" s="102"/>
      <c r="S889" s="101"/>
      <c r="T889" s="105"/>
      <c r="U889" s="105"/>
      <c r="V889" s="105"/>
      <c r="W889" s="105"/>
      <c r="X889" s="105"/>
      <c r="Y889" s="105"/>
      <c r="Z889" s="105"/>
    </row>
    <row r="890" ht="15.75" customHeight="1">
      <c r="A890" s="105"/>
      <c r="B890" s="105"/>
      <c r="C890" s="105"/>
      <c r="D890" s="105"/>
      <c r="E890" s="105"/>
      <c r="F890" s="106"/>
      <c r="G890" s="106"/>
      <c r="H890" s="17"/>
      <c r="I890" s="17"/>
      <c r="J890" s="102"/>
      <c r="K890" s="102"/>
      <c r="L890" s="101"/>
      <c r="M890" s="101"/>
      <c r="N890" s="106"/>
      <c r="O890" s="106"/>
      <c r="P890" s="102"/>
      <c r="Q890" s="17"/>
      <c r="R890" s="102"/>
      <c r="S890" s="101"/>
      <c r="T890" s="105"/>
      <c r="U890" s="105"/>
      <c r="V890" s="105"/>
      <c r="W890" s="105"/>
      <c r="X890" s="105"/>
      <c r="Y890" s="105"/>
      <c r="Z890" s="105"/>
    </row>
    <row r="891" ht="15.75" customHeight="1">
      <c r="A891" s="105"/>
      <c r="B891" s="105"/>
      <c r="C891" s="105"/>
      <c r="D891" s="105"/>
      <c r="E891" s="105"/>
      <c r="F891" s="106"/>
      <c r="G891" s="106"/>
      <c r="H891" s="17"/>
      <c r="I891" s="17"/>
      <c r="J891" s="102"/>
      <c r="K891" s="102"/>
      <c r="L891" s="101"/>
      <c r="M891" s="101"/>
      <c r="N891" s="106"/>
      <c r="O891" s="106"/>
      <c r="P891" s="102"/>
      <c r="Q891" s="17"/>
      <c r="R891" s="102"/>
      <c r="S891" s="101"/>
      <c r="T891" s="105"/>
      <c r="U891" s="105"/>
      <c r="V891" s="105"/>
      <c r="W891" s="105"/>
      <c r="X891" s="105"/>
      <c r="Y891" s="105"/>
      <c r="Z891" s="105"/>
    </row>
    <row r="892" ht="15.75" customHeight="1">
      <c r="A892" s="105"/>
      <c r="B892" s="105"/>
      <c r="C892" s="105"/>
      <c r="D892" s="105"/>
      <c r="E892" s="105"/>
      <c r="F892" s="106"/>
      <c r="G892" s="106"/>
      <c r="H892" s="17"/>
      <c r="I892" s="17"/>
      <c r="J892" s="102"/>
      <c r="K892" s="102"/>
      <c r="L892" s="101"/>
      <c r="M892" s="101"/>
      <c r="N892" s="106"/>
      <c r="O892" s="106"/>
      <c r="P892" s="102"/>
      <c r="Q892" s="17"/>
      <c r="R892" s="102"/>
      <c r="S892" s="101"/>
      <c r="T892" s="105"/>
      <c r="U892" s="105"/>
      <c r="V892" s="105"/>
      <c r="W892" s="105"/>
      <c r="X892" s="105"/>
      <c r="Y892" s="105"/>
      <c r="Z892" s="105"/>
    </row>
    <row r="893" ht="15.75" customHeight="1">
      <c r="A893" s="105"/>
      <c r="B893" s="105"/>
      <c r="C893" s="105"/>
      <c r="D893" s="105"/>
      <c r="E893" s="105"/>
      <c r="F893" s="106"/>
      <c r="G893" s="106"/>
      <c r="H893" s="17"/>
      <c r="I893" s="17"/>
      <c r="J893" s="102"/>
      <c r="K893" s="102"/>
      <c r="L893" s="101"/>
      <c r="M893" s="101"/>
      <c r="N893" s="106"/>
      <c r="O893" s="106"/>
      <c r="P893" s="102"/>
      <c r="Q893" s="17"/>
      <c r="R893" s="102"/>
      <c r="S893" s="101"/>
      <c r="T893" s="105"/>
      <c r="U893" s="105"/>
      <c r="V893" s="105"/>
      <c r="W893" s="105"/>
      <c r="X893" s="105"/>
      <c r="Y893" s="105"/>
      <c r="Z893" s="105"/>
    </row>
    <row r="894" ht="15.75" customHeight="1">
      <c r="A894" s="105"/>
      <c r="B894" s="105"/>
      <c r="C894" s="105"/>
      <c r="D894" s="105"/>
      <c r="E894" s="105"/>
      <c r="F894" s="106"/>
      <c r="G894" s="106"/>
      <c r="H894" s="17"/>
      <c r="I894" s="17"/>
      <c r="J894" s="102"/>
      <c r="K894" s="102"/>
      <c r="L894" s="101"/>
      <c r="M894" s="101"/>
      <c r="N894" s="106"/>
      <c r="O894" s="106"/>
      <c r="P894" s="102"/>
      <c r="Q894" s="17"/>
      <c r="R894" s="102"/>
      <c r="S894" s="101"/>
      <c r="T894" s="105"/>
      <c r="U894" s="105"/>
      <c r="V894" s="105"/>
      <c r="W894" s="105"/>
      <c r="X894" s="105"/>
      <c r="Y894" s="105"/>
      <c r="Z894" s="105"/>
    </row>
    <row r="895" ht="15.75" customHeight="1">
      <c r="A895" s="105"/>
      <c r="B895" s="105"/>
      <c r="C895" s="105"/>
      <c r="D895" s="105"/>
      <c r="E895" s="105"/>
      <c r="F895" s="106"/>
      <c r="G895" s="106"/>
      <c r="H895" s="17"/>
      <c r="I895" s="17"/>
      <c r="J895" s="102"/>
      <c r="K895" s="102"/>
      <c r="L895" s="101"/>
      <c r="M895" s="101"/>
      <c r="N895" s="106"/>
      <c r="O895" s="106"/>
      <c r="P895" s="102"/>
      <c r="Q895" s="17"/>
      <c r="R895" s="102"/>
      <c r="S895" s="101"/>
      <c r="T895" s="105"/>
      <c r="U895" s="105"/>
      <c r="V895" s="105"/>
      <c r="W895" s="105"/>
      <c r="X895" s="105"/>
      <c r="Y895" s="105"/>
      <c r="Z895" s="105"/>
    </row>
    <row r="896" ht="15.75" customHeight="1">
      <c r="A896" s="105"/>
      <c r="B896" s="105"/>
      <c r="C896" s="105"/>
      <c r="D896" s="105"/>
      <c r="E896" s="105"/>
      <c r="F896" s="106"/>
      <c r="G896" s="106"/>
      <c r="H896" s="17"/>
      <c r="I896" s="17"/>
      <c r="J896" s="102"/>
      <c r="K896" s="102"/>
      <c r="L896" s="101"/>
      <c r="M896" s="101"/>
      <c r="N896" s="106"/>
      <c r="O896" s="106"/>
      <c r="P896" s="102"/>
      <c r="Q896" s="17"/>
      <c r="R896" s="102"/>
      <c r="S896" s="101"/>
      <c r="T896" s="105"/>
      <c r="U896" s="105"/>
      <c r="V896" s="105"/>
      <c r="W896" s="105"/>
      <c r="X896" s="105"/>
      <c r="Y896" s="105"/>
      <c r="Z896" s="105"/>
    </row>
    <row r="897" ht="15.75" customHeight="1">
      <c r="A897" s="105"/>
      <c r="B897" s="105"/>
      <c r="C897" s="105"/>
      <c r="D897" s="105"/>
      <c r="E897" s="105"/>
      <c r="F897" s="106"/>
      <c r="G897" s="106"/>
      <c r="H897" s="17"/>
      <c r="I897" s="17"/>
      <c r="J897" s="102"/>
      <c r="K897" s="102"/>
      <c r="L897" s="101"/>
      <c r="M897" s="101"/>
      <c r="N897" s="106"/>
      <c r="O897" s="106"/>
      <c r="P897" s="102"/>
      <c r="Q897" s="17"/>
      <c r="R897" s="102"/>
      <c r="S897" s="101"/>
      <c r="T897" s="105"/>
      <c r="U897" s="105"/>
      <c r="V897" s="105"/>
      <c r="W897" s="105"/>
      <c r="X897" s="105"/>
      <c r="Y897" s="105"/>
      <c r="Z897" s="105"/>
    </row>
    <row r="898" ht="15.75" customHeight="1">
      <c r="A898" s="105"/>
      <c r="B898" s="105"/>
      <c r="C898" s="105"/>
      <c r="D898" s="105"/>
      <c r="E898" s="105"/>
      <c r="F898" s="106"/>
      <c r="G898" s="106"/>
      <c r="H898" s="17"/>
      <c r="I898" s="17"/>
      <c r="J898" s="102"/>
      <c r="K898" s="102"/>
      <c r="L898" s="101"/>
      <c r="M898" s="101"/>
      <c r="N898" s="106"/>
      <c r="O898" s="106"/>
      <c r="P898" s="102"/>
      <c r="Q898" s="17"/>
      <c r="R898" s="102"/>
      <c r="S898" s="101"/>
      <c r="T898" s="105"/>
      <c r="U898" s="105"/>
      <c r="V898" s="105"/>
      <c r="W898" s="105"/>
      <c r="X898" s="105"/>
      <c r="Y898" s="105"/>
      <c r="Z898" s="105"/>
    </row>
    <row r="899" ht="15.75" customHeight="1">
      <c r="A899" s="105"/>
      <c r="B899" s="105"/>
      <c r="C899" s="105"/>
      <c r="D899" s="105"/>
      <c r="E899" s="105"/>
      <c r="F899" s="106"/>
      <c r="G899" s="106"/>
      <c r="H899" s="17"/>
      <c r="I899" s="17"/>
      <c r="J899" s="102"/>
      <c r="K899" s="102"/>
      <c r="L899" s="101"/>
      <c r="M899" s="101"/>
      <c r="N899" s="106"/>
      <c r="O899" s="106"/>
      <c r="P899" s="102"/>
      <c r="Q899" s="17"/>
      <c r="R899" s="102"/>
      <c r="S899" s="101"/>
      <c r="T899" s="105"/>
      <c r="U899" s="105"/>
      <c r="V899" s="105"/>
      <c r="W899" s="105"/>
      <c r="X899" s="105"/>
      <c r="Y899" s="105"/>
      <c r="Z899" s="105"/>
    </row>
    <row r="900" ht="15.75" customHeight="1">
      <c r="A900" s="105"/>
      <c r="B900" s="105"/>
      <c r="C900" s="105"/>
      <c r="D900" s="105"/>
      <c r="E900" s="105"/>
      <c r="F900" s="106"/>
      <c r="G900" s="106"/>
      <c r="H900" s="17"/>
      <c r="I900" s="17"/>
      <c r="J900" s="102"/>
      <c r="K900" s="102"/>
      <c r="L900" s="101"/>
      <c r="M900" s="101"/>
      <c r="N900" s="106"/>
      <c r="O900" s="106"/>
      <c r="P900" s="102"/>
      <c r="Q900" s="17"/>
      <c r="R900" s="102"/>
      <c r="S900" s="101"/>
      <c r="T900" s="105"/>
      <c r="U900" s="105"/>
      <c r="V900" s="105"/>
      <c r="W900" s="105"/>
      <c r="X900" s="105"/>
      <c r="Y900" s="105"/>
      <c r="Z900" s="105"/>
    </row>
    <row r="901" ht="15.75" customHeight="1">
      <c r="A901" s="105"/>
      <c r="B901" s="105"/>
      <c r="C901" s="105"/>
      <c r="D901" s="105"/>
      <c r="E901" s="105"/>
      <c r="F901" s="106"/>
      <c r="G901" s="106"/>
      <c r="H901" s="17"/>
      <c r="I901" s="17"/>
      <c r="J901" s="102"/>
      <c r="K901" s="102"/>
      <c r="L901" s="101"/>
      <c r="M901" s="101"/>
      <c r="N901" s="106"/>
      <c r="O901" s="106"/>
      <c r="P901" s="102"/>
      <c r="Q901" s="17"/>
      <c r="R901" s="102"/>
      <c r="S901" s="101"/>
      <c r="T901" s="105"/>
      <c r="U901" s="105"/>
      <c r="V901" s="105"/>
      <c r="W901" s="105"/>
      <c r="X901" s="105"/>
      <c r="Y901" s="105"/>
      <c r="Z901" s="105"/>
    </row>
    <row r="902" ht="15.75" customHeight="1">
      <c r="A902" s="105"/>
      <c r="B902" s="105"/>
      <c r="C902" s="105"/>
      <c r="D902" s="105"/>
      <c r="E902" s="105"/>
      <c r="F902" s="106"/>
      <c r="G902" s="106"/>
      <c r="H902" s="17"/>
      <c r="I902" s="17"/>
      <c r="J902" s="102"/>
      <c r="K902" s="102"/>
      <c r="L902" s="101"/>
      <c r="M902" s="101"/>
      <c r="N902" s="106"/>
      <c r="O902" s="106"/>
      <c r="P902" s="102"/>
      <c r="Q902" s="17"/>
      <c r="R902" s="102"/>
      <c r="S902" s="101"/>
      <c r="T902" s="105"/>
      <c r="U902" s="105"/>
      <c r="V902" s="105"/>
      <c r="W902" s="105"/>
      <c r="X902" s="105"/>
      <c r="Y902" s="105"/>
      <c r="Z902" s="105"/>
    </row>
    <row r="903" ht="15.75" customHeight="1">
      <c r="A903" s="105"/>
      <c r="B903" s="105"/>
      <c r="C903" s="105"/>
      <c r="D903" s="105"/>
      <c r="E903" s="105"/>
      <c r="F903" s="106"/>
      <c r="G903" s="106"/>
      <c r="H903" s="17"/>
      <c r="I903" s="17"/>
      <c r="J903" s="102"/>
      <c r="K903" s="102"/>
      <c r="L903" s="101"/>
      <c r="M903" s="101"/>
      <c r="N903" s="106"/>
      <c r="O903" s="106"/>
      <c r="P903" s="102"/>
      <c r="Q903" s="17"/>
      <c r="R903" s="102"/>
      <c r="S903" s="101"/>
      <c r="T903" s="105"/>
      <c r="U903" s="105"/>
      <c r="V903" s="105"/>
      <c r="W903" s="105"/>
      <c r="X903" s="105"/>
      <c r="Y903" s="105"/>
      <c r="Z903" s="105"/>
    </row>
    <row r="904" ht="15.75" customHeight="1">
      <c r="A904" s="105"/>
      <c r="B904" s="105"/>
      <c r="C904" s="105"/>
      <c r="D904" s="105"/>
      <c r="E904" s="105"/>
      <c r="F904" s="106"/>
      <c r="G904" s="106"/>
      <c r="H904" s="17"/>
      <c r="I904" s="17"/>
      <c r="J904" s="102"/>
      <c r="K904" s="102"/>
      <c r="L904" s="101"/>
      <c r="M904" s="101"/>
      <c r="N904" s="106"/>
      <c r="O904" s="106"/>
      <c r="P904" s="102"/>
      <c r="Q904" s="17"/>
      <c r="R904" s="102"/>
      <c r="S904" s="101"/>
      <c r="T904" s="105"/>
      <c r="U904" s="105"/>
      <c r="V904" s="105"/>
      <c r="W904" s="105"/>
      <c r="X904" s="105"/>
      <c r="Y904" s="105"/>
      <c r="Z904" s="105"/>
    </row>
    <row r="905" ht="15.75" customHeight="1">
      <c r="A905" s="105"/>
      <c r="B905" s="105"/>
      <c r="C905" s="105"/>
      <c r="D905" s="105"/>
      <c r="E905" s="105"/>
      <c r="F905" s="106"/>
      <c r="G905" s="106"/>
      <c r="H905" s="17"/>
      <c r="I905" s="17"/>
      <c r="J905" s="102"/>
      <c r="K905" s="102"/>
      <c r="L905" s="101"/>
      <c r="M905" s="101"/>
      <c r="N905" s="106"/>
      <c r="O905" s="106"/>
      <c r="P905" s="102"/>
      <c r="Q905" s="17"/>
      <c r="R905" s="102"/>
      <c r="S905" s="101"/>
      <c r="T905" s="105"/>
      <c r="U905" s="105"/>
      <c r="V905" s="105"/>
      <c r="W905" s="105"/>
      <c r="X905" s="105"/>
      <c r="Y905" s="105"/>
      <c r="Z905" s="105"/>
    </row>
    <row r="906" ht="15.75" customHeight="1">
      <c r="A906" s="105"/>
      <c r="B906" s="105"/>
      <c r="C906" s="105"/>
      <c r="D906" s="105"/>
      <c r="E906" s="105"/>
      <c r="F906" s="106"/>
      <c r="G906" s="106"/>
      <c r="H906" s="17"/>
      <c r="I906" s="17"/>
      <c r="J906" s="102"/>
      <c r="K906" s="102"/>
      <c r="L906" s="101"/>
      <c r="M906" s="101"/>
      <c r="N906" s="106"/>
      <c r="O906" s="106"/>
      <c r="P906" s="102"/>
      <c r="Q906" s="17"/>
      <c r="R906" s="102"/>
      <c r="S906" s="101"/>
      <c r="T906" s="105"/>
      <c r="U906" s="105"/>
      <c r="V906" s="105"/>
      <c r="W906" s="105"/>
      <c r="X906" s="105"/>
      <c r="Y906" s="105"/>
      <c r="Z906" s="105"/>
    </row>
    <row r="907" ht="15.75" customHeight="1">
      <c r="A907" s="105"/>
      <c r="B907" s="105"/>
      <c r="C907" s="105"/>
      <c r="D907" s="105"/>
      <c r="E907" s="105"/>
      <c r="F907" s="106"/>
      <c r="G907" s="106"/>
      <c r="H907" s="17"/>
      <c r="I907" s="17"/>
      <c r="J907" s="102"/>
      <c r="K907" s="102"/>
      <c r="L907" s="101"/>
      <c r="M907" s="101"/>
      <c r="N907" s="106"/>
      <c r="O907" s="106"/>
      <c r="P907" s="102"/>
      <c r="Q907" s="17"/>
      <c r="R907" s="102"/>
      <c r="S907" s="101"/>
      <c r="T907" s="105"/>
      <c r="U907" s="105"/>
      <c r="V907" s="105"/>
      <c r="W907" s="105"/>
      <c r="X907" s="105"/>
      <c r="Y907" s="105"/>
      <c r="Z907" s="105"/>
    </row>
    <row r="908" ht="15.75" customHeight="1">
      <c r="A908" s="105"/>
      <c r="B908" s="105"/>
      <c r="C908" s="105"/>
      <c r="D908" s="105"/>
      <c r="E908" s="105"/>
      <c r="F908" s="106"/>
      <c r="G908" s="106"/>
      <c r="H908" s="17"/>
      <c r="I908" s="17"/>
      <c r="J908" s="102"/>
      <c r="K908" s="102"/>
      <c r="L908" s="101"/>
      <c r="M908" s="101"/>
      <c r="N908" s="106"/>
      <c r="O908" s="106"/>
      <c r="P908" s="102"/>
      <c r="Q908" s="17"/>
      <c r="R908" s="102"/>
      <c r="S908" s="101"/>
      <c r="T908" s="105"/>
      <c r="U908" s="105"/>
      <c r="V908" s="105"/>
      <c r="W908" s="105"/>
      <c r="X908" s="105"/>
      <c r="Y908" s="105"/>
      <c r="Z908" s="105"/>
    </row>
    <row r="909" ht="15.75" customHeight="1">
      <c r="A909" s="105"/>
      <c r="B909" s="105"/>
      <c r="C909" s="105"/>
      <c r="D909" s="105"/>
      <c r="E909" s="105"/>
      <c r="F909" s="106"/>
      <c r="G909" s="106"/>
      <c r="H909" s="17"/>
      <c r="I909" s="17"/>
      <c r="J909" s="102"/>
      <c r="K909" s="102"/>
      <c r="L909" s="101"/>
      <c r="M909" s="101"/>
      <c r="N909" s="106"/>
      <c r="O909" s="106"/>
      <c r="P909" s="102"/>
      <c r="Q909" s="17"/>
      <c r="R909" s="102"/>
      <c r="S909" s="101"/>
      <c r="T909" s="105"/>
      <c r="U909" s="105"/>
      <c r="V909" s="105"/>
      <c r="W909" s="105"/>
      <c r="X909" s="105"/>
      <c r="Y909" s="105"/>
      <c r="Z909" s="105"/>
    </row>
    <row r="910" ht="15.75" customHeight="1">
      <c r="A910" s="105"/>
      <c r="B910" s="105"/>
      <c r="C910" s="105"/>
      <c r="D910" s="105"/>
      <c r="E910" s="105"/>
      <c r="F910" s="106"/>
      <c r="G910" s="106"/>
      <c r="H910" s="17"/>
      <c r="I910" s="17"/>
      <c r="J910" s="102"/>
      <c r="K910" s="102"/>
      <c r="L910" s="101"/>
      <c r="M910" s="101"/>
      <c r="N910" s="106"/>
      <c r="O910" s="106"/>
      <c r="P910" s="102"/>
      <c r="Q910" s="17"/>
      <c r="R910" s="102"/>
      <c r="S910" s="101"/>
      <c r="T910" s="105"/>
      <c r="U910" s="105"/>
      <c r="V910" s="105"/>
      <c r="W910" s="105"/>
      <c r="X910" s="105"/>
      <c r="Y910" s="105"/>
      <c r="Z910" s="105"/>
    </row>
    <row r="911" ht="15.75" customHeight="1">
      <c r="A911" s="105"/>
      <c r="B911" s="105"/>
      <c r="C911" s="105"/>
      <c r="D911" s="105"/>
      <c r="E911" s="105"/>
      <c r="F911" s="106"/>
      <c r="G911" s="106"/>
      <c r="H911" s="17"/>
      <c r="I911" s="17"/>
      <c r="J911" s="102"/>
      <c r="K911" s="102"/>
      <c r="L911" s="101"/>
      <c r="M911" s="101"/>
      <c r="N911" s="106"/>
      <c r="O911" s="106"/>
      <c r="P911" s="102"/>
      <c r="Q911" s="17"/>
      <c r="R911" s="102"/>
      <c r="S911" s="101"/>
      <c r="T911" s="105"/>
      <c r="U911" s="105"/>
      <c r="V911" s="105"/>
      <c r="W911" s="105"/>
      <c r="X911" s="105"/>
      <c r="Y911" s="105"/>
      <c r="Z911" s="105"/>
    </row>
    <row r="912" ht="15.75" customHeight="1">
      <c r="A912" s="105"/>
      <c r="B912" s="105"/>
      <c r="C912" s="105"/>
      <c r="D912" s="105"/>
      <c r="E912" s="105"/>
      <c r="F912" s="106"/>
      <c r="G912" s="106"/>
      <c r="H912" s="17"/>
      <c r="I912" s="17"/>
      <c r="J912" s="102"/>
      <c r="K912" s="102"/>
      <c r="L912" s="101"/>
      <c r="M912" s="101"/>
      <c r="N912" s="106"/>
      <c r="O912" s="106"/>
      <c r="P912" s="102"/>
      <c r="Q912" s="17"/>
      <c r="R912" s="102"/>
      <c r="S912" s="101"/>
      <c r="T912" s="105"/>
      <c r="U912" s="105"/>
      <c r="V912" s="105"/>
      <c r="W912" s="105"/>
      <c r="X912" s="105"/>
      <c r="Y912" s="105"/>
      <c r="Z912" s="105"/>
    </row>
    <row r="913" ht="15.75" customHeight="1">
      <c r="A913" s="105"/>
      <c r="B913" s="105"/>
      <c r="C913" s="105"/>
      <c r="D913" s="105"/>
      <c r="E913" s="105"/>
      <c r="F913" s="106"/>
      <c r="G913" s="106"/>
      <c r="H913" s="17"/>
      <c r="I913" s="17"/>
      <c r="J913" s="102"/>
      <c r="K913" s="102"/>
      <c r="L913" s="101"/>
      <c r="M913" s="101"/>
      <c r="N913" s="106"/>
      <c r="O913" s="106"/>
      <c r="P913" s="102"/>
      <c r="Q913" s="17"/>
      <c r="R913" s="102"/>
      <c r="S913" s="101"/>
      <c r="T913" s="105"/>
      <c r="U913" s="105"/>
      <c r="V913" s="105"/>
      <c r="W913" s="105"/>
      <c r="X913" s="105"/>
      <c r="Y913" s="105"/>
      <c r="Z913" s="105"/>
    </row>
    <row r="914" ht="15.75" customHeight="1">
      <c r="A914" s="105"/>
      <c r="B914" s="105"/>
      <c r="C914" s="105"/>
      <c r="D914" s="105"/>
      <c r="E914" s="105"/>
      <c r="F914" s="106"/>
      <c r="G914" s="106"/>
      <c r="H914" s="17"/>
      <c r="I914" s="17"/>
      <c r="J914" s="102"/>
      <c r="K914" s="102"/>
      <c r="L914" s="101"/>
      <c r="M914" s="101"/>
      <c r="N914" s="106"/>
      <c r="O914" s="106"/>
      <c r="P914" s="102"/>
      <c r="Q914" s="17"/>
      <c r="R914" s="102"/>
      <c r="S914" s="101"/>
      <c r="T914" s="105"/>
      <c r="U914" s="105"/>
      <c r="V914" s="105"/>
      <c r="W914" s="105"/>
      <c r="X914" s="105"/>
      <c r="Y914" s="105"/>
      <c r="Z914" s="105"/>
    </row>
    <row r="915" ht="15.75" customHeight="1">
      <c r="A915" s="105"/>
      <c r="B915" s="105"/>
      <c r="C915" s="105"/>
      <c r="D915" s="105"/>
      <c r="E915" s="105"/>
      <c r="F915" s="106"/>
      <c r="G915" s="106"/>
      <c r="H915" s="17"/>
      <c r="I915" s="17"/>
      <c r="J915" s="102"/>
      <c r="K915" s="102"/>
      <c r="L915" s="101"/>
      <c r="M915" s="101"/>
      <c r="N915" s="106"/>
      <c r="O915" s="106"/>
      <c r="P915" s="102"/>
      <c r="Q915" s="17"/>
      <c r="R915" s="102"/>
      <c r="S915" s="101"/>
      <c r="T915" s="105"/>
      <c r="U915" s="105"/>
      <c r="V915" s="105"/>
      <c r="W915" s="105"/>
      <c r="X915" s="105"/>
      <c r="Y915" s="105"/>
      <c r="Z915" s="105"/>
    </row>
    <row r="916" ht="15.75" customHeight="1">
      <c r="A916" s="105"/>
      <c r="B916" s="105"/>
      <c r="C916" s="105"/>
      <c r="D916" s="105"/>
      <c r="E916" s="105"/>
      <c r="F916" s="106"/>
      <c r="G916" s="106"/>
      <c r="H916" s="17"/>
      <c r="I916" s="17"/>
      <c r="J916" s="102"/>
      <c r="K916" s="102"/>
      <c r="L916" s="101"/>
      <c r="M916" s="101"/>
      <c r="N916" s="106"/>
      <c r="O916" s="106"/>
      <c r="P916" s="102"/>
      <c r="Q916" s="17"/>
      <c r="R916" s="102"/>
      <c r="S916" s="101"/>
      <c r="T916" s="105"/>
      <c r="U916" s="105"/>
      <c r="V916" s="105"/>
      <c r="W916" s="105"/>
      <c r="X916" s="105"/>
      <c r="Y916" s="105"/>
      <c r="Z916" s="105"/>
    </row>
    <row r="917" ht="15.75" customHeight="1">
      <c r="A917" s="105"/>
      <c r="B917" s="105"/>
      <c r="C917" s="105"/>
      <c r="D917" s="105"/>
      <c r="E917" s="105"/>
      <c r="F917" s="106"/>
      <c r="G917" s="106"/>
      <c r="H917" s="17"/>
      <c r="I917" s="17"/>
      <c r="J917" s="102"/>
      <c r="K917" s="102"/>
      <c r="L917" s="101"/>
      <c r="M917" s="101"/>
      <c r="N917" s="106"/>
      <c r="O917" s="106"/>
      <c r="P917" s="102"/>
      <c r="Q917" s="17"/>
      <c r="R917" s="102"/>
      <c r="S917" s="101"/>
      <c r="T917" s="105"/>
      <c r="U917" s="105"/>
      <c r="V917" s="105"/>
      <c r="W917" s="105"/>
      <c r="X917" s="105"/>
      <c r="Y917" s="105"/>
      <c r="Z917" s="105"/>
    </row>
    <row r="918" ht="15.75" customHeight="1">
      <c r="A918" s="105"/>
      <c r="B918" s="105"/>
      <c r="C918" s="105"/>
      <c r="D918" s="105"/>
      <c r="E918" s="105"/>
      <c r="F918" s="106"/>
      <c r="G918" s="106"/>
      <c r="H918" s="17"/>
      <c r="I918" s="17"/>
      <c r="J918" s="102"/>
      <c r="K918" s="102"/>
      <c r="L918" s="101"/>
      <c r="M918" s="101"/>
      <c r="N918" s="106"/>
      <c r="O918" s="106"/>
      <c r="P918" s="102"/>
      <c r="Q918" s="17"/>
      <c r="R918" s="102"/>
      <c r="S918" s="101"/>
      <c r="T918" s="105"/>
      <c r="U918" s="105"/>
      <c r="V918" s="105"/>
      <c r="W918" s="105"/>
      <c r="X918" s="105"/>
      <c r="Y918" s="105"/>
      <c r="Z918" s="105"/>
    </row>
    <row r="919" ht="15.75" customHeight="1">
      <c r="A919" s="105"/>
      <c r="B919" s="105"/>
      <c r="C919" s="105"/>
      <c r="D919" s="105"/>
      <c r="E919" s="105"/>
      <c r="F919" s="106"/>
      <c r="G919" s="106"/>
      <c r="H919" s="17"/>
      <c r="I919" s="17"/>
      <c r="J919" s="102"/>
      <c r="K919" s="102"/>
      <c r="L919" s="101"/>
      <c r="M919" s="101"/>
      <c r="N919" s="106"/>
      <c r="O919" s="106"/>
      <c r="P919" s="102"/>
      <c r="Q919" s="17"/>
      <c r="R919" s="102"/>
      <c r="S919" s="101"/>
      <c r="T919" s="105"/>
      <c r="U919" s="105"/>
      <c r="V919" s="105"/>
      <c r="W919" s="105"/>
      <c r="X919" s="105"/>
      <c r="Y919" s="105"/>
      <c r="Z919" s="105"/>
    </row>
    <row r="920" ht="15.75" customHeight="1">
      <c r="A920" s="105"/>
      <c r="B920" s="105"/>
      <c r="C920" s="105"/>
      <c r="D920" s="105"/>
      <c r="E920" s="105"/>
      <c r="F920" s="106"/>
      <c r="G920" s="106"/>
      <c r="H920" s="17"/>
      <c r="I920" s="17"/>
      <c r="J920" s="102"/>
      <c r="K920" s="102"/>
      <c r="L920" s="101"/>
      <c r="M920" s="101"/>
      <c r="N920" s="106"/>
      <c r="O920" s="106"/>
      <c r="P920" s="102"/>
      <c r="Q920" s="17"/>
      <c r="R920" s="102"/>
      <c r="S920" s="101"/>
      <c r="T920" s="105"/>
      <c r="U920" s="105"/>
      <c r="V920" s="105"/>
      <c r="W920" s="105"/>
      <c r="X920" s="105"/>
      <c r="Y920" s="105"/>
      <c r="Z920" s="105"/>
    </row>
    <row r="921" ht="15.75" customHeight="1">
      <c r="A921" s="105"/>
      <c r="B921" s="105"/>
      <c r="C921" s="105"/>
      <c r="D921" s="105"/>
      <c r="E921" s="105"/>
      <c r="F921" s="106"/>
      <c r="G921" s="106"/>
      <c r="H921" s="17"/>
      <c r="I921" s="17"/>
      <c r="J921" s="102"/>
      <c r="K921" s="102"/>
      <c r="L921" s="101"/>
      <c r="M921" s="101"/>
      <c r="N921" s="106"/>
      <c r="O921" s="106"/>
      <c r="P921" s="102"/>
      <c r="Q921" s="17"/>
      <c r="R921" s="102"/>
      <c r="S921" s="101"/>
      <c r="T921" s="105"/>
      <c r="U921" s="105"/>
      <c r="V921" s="105"/>
      <c r="W921" s="105"/>
      <c r="X921" s="105"/>
      <c r="Y921" s="105"/>
      <c r="Z921" s="105"/>
    </row>
    <row r="922" ht="15.75" customHeight="1">
      <c r="A922" s="105"/>
      <c r="B922" s="105"/>
      <c r="C922" s="105"/>
      <c r="D922" s="105"/>
      <c r="E922" s="105"/>
      <c r="F922" s="106"/>
      <c r="G922" s="106"/>
      <c r="H922" s="17"/>
      <c r="I922" s="17"/>
      <c r="J922" s="102"/>
      <c r="K922" s="102"/>
      <c r="L922" s="101"/>
      <c r="M922" s="101"/>
      <c r="N922" s="106"/>
      <c r="O922" s="106"/>
      <c r="P922" s="102"/>
      <c r="Q922" s="17"/>
      <c r="R922" s="102"/>
      <c r="S922" s="101"/>
      <c r="T922" s="105"/>
      <c r="U922" s="105"/>
      <c r="V922" s="105"/>
      <c r="W922" s="105"/>
      <c r="X922" s="105"/>
      <c r="Y922" s="105"/>
      <c r="Z922" s="105"/>
    </row>
    <row r="923" ht="15.75" customHeight="1">
      <c r="A923" s="105"/>
      <c r="B923" s="105"/>
      <c r="C923" s="105"/>
      <c r="D923" s="105"/>
      <c r="E923" s="105"/>
      <c r="F923" s="106"/>
      <c r="G923" s="106"/>
      <c r="H923" s="17"/>
      <c r="I923" s="17"/>
      <c r="J923" s="102"/>
      <c r="K923" s="102"/>
      <c r="L923" s="101"/>
      <c r="M923" s="101"/>
      <c r="N923" s="106"/>
      <c r="O923" s="106"/>
      <c r="P923" s="102"/>
      <c r="Q923" s="17"/>
      <c r="R923" s="102"/>
      <c r="S923" s="101"/>
      <c r="T923" s="105"/>
      <c r="U923" s="105"/>
      <c r="V923" s="105"/>
      <c r="W923" s="105"/>
      <c r="X923" s="105"/>
      <c r="Y923" s="105"/>
      <c r="Z923" s="105"/>
    </row>
    <row r="924" ht="15.75" customHeight="1">
      <c r="A924" s="105"/>
      <c r="B924" s="105"/>
      <c r="C924" s="105"/>
      <c r="D924" s="105"/>
      <c r="E924" s="105"/>
      <c r="F924" s="106"/>
      <c r="G924" s="106"/>
      <c r="H924" s="17"/>
      <c r="I924" s="17"/>
      <c r="J924" s="102"/>
      <c r="K924" s="102"/>
      <c r="L924" s="101"/>
      <c r="M924" s="101"/>
      <c r="N924" s="106"/>
      <c r="O924" s="106"/>
      <c r="P924" s="102"/>
      <c r="Q924" s="17"/>
      <c r="R924" s="102"/>
      <c r="S924" s="101"/>
      <c r="T924" s="105"/>
      <c r="U924" s="105"/>
      <c r="V924" s="105"/>
      <c r="W924" s="105"/>
      <c r="X924" s="105"/>
      <c r="Y924" s="105"/>
      <c r="Z924" s="105"/>
    </row>
    <row r="925" ht="15.75" customHeight="1">
      <c r="A925" s="105"/>
      <c r="B925" s="105"/>
      <c r="C925" s="105"/>
      <c r="D925" s="105"/>
      <c r="E925" s="105"/>
      <c r="F925" s="106"/>
      <c r="G925" s="106"/>
      <c r="H925" s="17"/>
      <c r="I925" s="17"/>
      <c r="J925" s="102"/>
      <c r="K925" s="102"/>
      <c r="L925" s="101"/>
      <c r="M925" s="101"/>
      <c r="N925" s="106"/>
      <c r="O925" s="106"/>
      <c r="P925" s="102"/>
      <c r="Q925" s="17"/>
      <c r="R925" s="102"/>
      <c r="S925" s="101"/>
      <c r="T925" s="105"/>
      <c r="U925" s="105"/>
      <c r="V925" s="105"/>
      <c r="W925" s="105"/>
      <c r="X925" s="105"/>
      <c r="Y925" s="105"/>
      <c r="Z925" s="105"/>
    </row>
    <row r="926" ht="15.75" customHeight="1">
      <c r="A926" s="105"/>
      <c r="B926" s="105"/>
      <c r="C926" s="105"/>
      <c r="D926" s="105"/>
      <c r="E926" s="105"/>
      <c r="F926" s="106"/>
      <c r="G926" s="106"/>
      <c r="H926" s="17"/>
      <c r="I926" s="17"/>
      <c r="J926" s="102"/>
      <c r="K926" s="102"/>
      <c r="L926" s="101"/>
      <c r="M926" s="101"/>
      <c r="N926" s="106"/>
      <c r="O926" s="106"/>
      <c r="P926" s="102"/>
      <c r="Q926" s="17"/>
      <c r="R926" s="102"/>
      <c r="S926" s="101"/>
      <c r="T926" s="105"/>
      <c r="U926" s="105"/>
      <c r="V926" s="105"/>
      <c r="W926" s="105"/>
      <c r="X926" s="105"/>
      <c r="Y926" s="105"/>
      <c r="Z926" s="105"/>
    </row>
    <row r="927" ht="15.75" customHeight="1">
      <c r="A927" s="105"/>
      <c r="B927" s="105"/>
      <c r="C927" s="105"/>
      <c r="D927" s="105"/>
      <c r="E927" s="105"/>
      <c r="F927" s="106"/>
      <c r="G927" s="106"/>
      <c r="H927" s="17"/>
      <c r="I927" s="17"/>
      <c r="J927" s="102"/>
      <c r="K927" s="102"/>
      <c r="L927" s="101"/>
      <c r="M927" s="101"/>
      <c r="N927" s="106"/>
      <c r="O927" s="106"/>
      <c r="P927" s="102"/>
      <c r="Q927" s="17"/>
      <c r="R927" s="102"/>
      <c r="S927" s="101"/>
      <c r="T927" s="105"/>
      <c r="U927" s="105"/>
      <c r="V927" s="105"/>
      <c r="W927" s="105"/>
      <c r="X927" s="105"/>
      <c r="Y927" s="105"/>
      <c r="Z927" s="105"/>
    </row>
    <row r="928" ht="15.75" customHeight="1">
      <c r="A928" s="105"/>
      <c r="B928" s="105"/>
      <c r="C928" s="105"/>
      <c r="D928" s="105"/>
      <c r="E928" s="105"/>
      <c r="F928" s="106"/>
      <c r="G928" s="106"/>
      <c r="H928" s="17"/>
      <c r="I928" s="17"/>
      <c r="J928" s="102"/>
      <c r="K928" s="102"/>
      <c r="L928" s="101"/>
      <c r="M928" s="101"/>
      <c r="N928" s="106"/>
      <c r="O928" s="106"/>
      <c r="P928" s="102"/>
      <c r="Q928" s="17"/>
      <c r="R928" s="102"/>
      <c r="S928" s="101"/>
      <c r="T928" s="105"/>
      <c r="U928" s="105"/>
      <c r="V928" s="105"/>
      <c r="W928" s="105"/>
      <c r="X928" s="105"/>
      <c r="Y928" s="105"/>
      <c r="Z928" s="105"/>
    </row>
    <row r="929" ht="15.75" customHeight="1">
      <c r="A929" s="105"/>
      <c r="B929" s="105"/>
      <c r="C929" s="105"/>
      <c r="D929" s="105"/>
      <c r="E929" s="105"/>
      <c r="F929" s="106"/>
      <c r="G929" s="106"/>
      <c r="H929" s="17"/>
      <c r="I929" s="17"/>
      <c r="J929" s="102"/>
      <c r="K929" s="102"/>
      <c r="L929" s="101"/>
      <c r="M929" s="101"/>
      <c r="N929" s="106"/>
      <c r="O929" s="106"/>
      <c r="P929" s="102"/>
      <c r="Q929" s="17"/>
      <c r="R929" s="102"/>
      <c r="S929" s="101"/>
      <c r="T929" s="105"/>
      <c r="U929" s="105"/>
      <c r="V929" s="105"/>
      <c r="W929" s="105"/>
      <c r="X929" s="105"/>
      <c r="Y929" s="105"/>
      <c r="Z929" s="105"/>
    </row>
    <row r="930" ht="15.75" customHeight="1">
      <c r="A930" s="105"/>
      <c r="B930" s="105"/>
      <c r="C930" s="105"/>
      <c r="D930" s="105"/>
      <c r="E930" s="105"/>
      <c r="F930" s="106"/>
      <c r="G930" s="106"/>
      <c r="H930" s="17"/>
      <c r="I930" s="17"/>
      <c r="J930" s="102"/>
      <c r="K930" s="102"/>
      <c r="L930" s="101"/>
      <c r="M930" s="101"/>
      <c r="N930" s="106"/>
      <c r="O930" s="106"/>
      <c r="P930" s="102"/>
      <c r="Q930" s="17"/>
      <c r="R930" s="102"/>
      <c r="S930" s="101"/>
      <c r="T930" s="105"/>
      <c r="U930" s="105"/>
      <c r="V930" s="105"/>
      <c r="W930" s="105"/>
      <c r="X930" s="105"/>
      <c r="Y930" s="105"/>
      <c r="Z930" s="105"/>
    </row>
    <row r="931" ht="15.75" customHeight="1">
      <c r="A931" s="105"/>
      <c r="B931" s="105"/>
      <c r="C931" s="105"/>
      <c r="D931" s="105"/>
      <c r="E931" s="105"/>
      <c r="F931" s="106"/>
      <c r="G931" s="106"/>
      <c r="H931" s="17"/>
      <c r="I931" s="17"/>
      <c r="J931" s="102"/>
      <c r="K931" s="102"/>
      <c r="L931" s="101"/>
      <c r="M931" s="101"/>
      <c r="N931" s="106"/>
      <c r="O931" s="106"/>
      <c r="P931" s="102"/>
      <c r="Q931" s="17"/>
      <c r="R931" s="102"/>
      <c r="S931" s="101"/>
      <c r="T931" s="105"/>
      <c r="U931" s="105"/>
      <c r="V931" s="105"/>
      <c r="W931" s="105"/>
      <c r="X931" s="105"/>
      <c r="Y931" s="105"/>
      <c r="Z931" s="105"/>
    </row>
    <row r="932" ht="15.75" customHeight="1">
      <c r="A932" s="105"/>
      <c r="B932" s="105"/>
      <c r="C932" s="105"/>
      <c r="D932" s="105"/>
      <c r="E932" s="105"/>
      <c r="F932" s="106"/>
      <c r="G932" s="106"/>
      <c r="H932" s="17"/>
      <c r="I932" s="17"/>
      <c r="J932" s="102"/>
      <c r="K932" s="102"/>
      <c r="L932" s="101"/>
      <c r="M932" s="101"/>
      <c r="N932" s="106"/>
      <c r="O932" s="106"/>
      <c r="P932" s="102"/>
      <c r="Q932" s="17"/>
      <c r="R932" s="102"/>
      <c r="S932" s="101"/>
      <c r="T932" s="105"/>
      <c r="U932" s="105"/>
      <c r="V932" s="105"/>
      <c r="W932" s="105"/>
      <c r="X932" s="105"/>
      <c r="Y932" s="105"/>
      <c r="Z932" s="105"/>
    </row>
    <row r="933" ht="15.75" customHeight="1">
      <c r="A933" s="105"/>
      <c r="B933" s="105"/>
      <c r="C933" s="105"/>
      <c r="D933" s="105"/>
      <c r="E933" s="105"/>
      <c r="F933" s="106"/>
      <c r="G933" s="106"/>
      <c r="H933" s="17"/>
      <c r="I933" s="17"/>
      <c r="J933" s="102"/>
      <c r="K933" s="102"/>
      <c r="L933" s="101"/>
      <c r="M933" s="101"/>
      <c r="N933" s="106"/>
      <c r="O933" s="106"/>
      <c r="P933" s="102"/>
      <c r="Q933" s="17"/>
      <c r="R933" s="102"/>
      <c r="S933" s="101"/>
      <c r="T933" s="105"/>
      <c r="U933" s="105"/>
      <c r="V933" s="105"/>
      <c r="W933" s="105"/>
      <c r="X933" s="105"/>
      <c r="Y933" s="105"/>
      <c r="Z933" s="105"/>
    </row>
    <row r="934" ht="15.75" customHeight="1">
      <c r="A934" s="105"/>
      <c r="B934" s="105"/>
      <c r="C934" s="105"/>
      <c r="D934" s="105"/>
      <c r="E934" s="105"/>
      <c r="F934" s="106"/>
      <c r="G934" s="106"/>
      <c r="H934" s="17"/>
      <c r="I934" s="17"/>
      <c r="J934" s="102"/>
      <c r="K934" s="102"/>
      <c r="L934" s="101"/>
      <c r="M934" s="101"/>
      <c r="N934" s="106"/>
      <c r="O934" s="106"/>
      <c r="P934" s="102"/>
      <c r="Q934" s="17"/>
      <c r="R934" s="102"/>
      <c r="S934" s="101"/>
      <c r="T934" s="105"/>
      <c r="U934" s="105"/>
      <c r="V934" s="105"/>
      <c r="W934" s="105"/>
      <c r="X934" s="105"/>
      <c r="Y934" s="105"/>
      <c r="Z934" s="105"/>
    </row>
    <row r="935" ht="15.75" customHeight="1">
      <c r="A935" s="105"/>
      <c r="B935" s="105"/>
      <c r="C935" s="105"/>
      <c r="D935" s="105"/>
      <c r="E935" s="105"/>
      <c r="F935" s="106"/>
      <c r="G935" s="106"/>
      <c r="H935" s="17"/>
      <c r="I935" s="17"/>
      <c r="J935" s="102"/>
      <c r="K935" s="102"/>
      <c r="L935" s="101"/>
      <c r="M935" s="101"/>
      <c r="N935" s="106"/>
      <c r="O935" s="106"/>
      <c r="P935" s="102"/>
      <c r="Q935" s="17"/>
      <c r="R935" s="102"/>
      <c r="S935" s="101"/>
      <c r="T935" s="105"/>
      <c r="U935" s="105"/>
      <c r="V935" s="105"/>
      <c r="W935" s="105"/>
      <c r="X935" s="105"/>
      <c r="Y935" s="105"/>
      <c r="Z935" s="105"/>
    </row>
    <row r="936" ht="15.75" customHeight="1">
      <c r="A936" s="105"/>
      <c r="B936" s="105"/>
      <c r="C936" s="105"/>
      <c r="D936" s="105"/>
      <c r="E936" s="105"/>
      <c r="F936" s="106"/>
      <c r="G936" s="106"/>
      <c r="H936" s="17"/>
      <c r="I936" s="17"/>
      <c r="J936" s="102"/>
      <c r="K936" s="102"/>
      <c r="L936" s="101"/>
      <c r="M936" s="101"/>
      <c r="N936" s="106"/>
      <c r="O936" s="106"/>
      <c r="P936" s="102"/>
      <c r="Q936" s="17"/>
      <c r="R936" s="102"/>
      <c r="S936" s="101"/>
      <c r="T936" s="105"/>
      <c r="U936" s="105"/>
      <c r="V936" s="105"/>
      <c r="W936" s="105"/>
      <c r="X936" s="105"/>
      <c r="Y936" s="105"/>
      <c r="Z936" s="105"/>
    </row>
    <row r="937" ht="15.75" customHeight="1">
      <c r="A937" s="105"/>
      <c r="B937" s="105"/>
      <c r="C937" s="105"/>
      <c r="D937" s="105"/>
      <c r="E937" s="105"/>
      <c r="F937" s="106"/>
      <c r="G937" s="106"/>
      <c r="H937" s="17"/>
      <c r="I937" s="17"/>
      <c r="J937" s="102"/>
      <c r="K937" s="102"/>
      <c r="L937" s="101"/>
      <c r="M937" s="101"/>
      <c r="N937" s="106"/>
      <c r="O937" s="106"/>
      <c r="P937" s="102"/>
      <c r="Q937" s="17"/>
      <c r="R937" s="102"/>
      <c r="S937" s="101"/>
      <c r="T937" s="105"/>
      <c r="U937" s="105"/>
      <c r="V937" s="105"/>
      <c r="W937" s="105"/>
      <c r="X937" s="105"/>
      <c r="Y937" s="105"/>
      <c r="Z937" s="105"/>
    </row>
    <row r="938" ht="15.75" customHeight="1">
      <c r="A938" s="105"/>
      <c r="B938" s="105"/>
      <c r="C938" s="105"/>
      <c r="D938" s="105"/>
      <c r="E938" s="105"/>
      <c r="F938" s="106"/>
      <c r="G938" s="106"/>
      <c r="H938" s="17"/>
      <c r="I938" s="17"/>
      <c r="J938" s="102"/>
      <c r="K938" s="102"/>
      <c r="L938" s="101"/>
      <c r="M938" s="101"/>
      <c r="N938" s="106"/>
      <c r="O938" s="106"/>
      <c r="P938" s="102"/>
      <c r="Q938" s="17"/>
      <c r="R938" s="102"/>
      <c r="S938" s="101"/>
      <c r="T938" s="105"/>
      <c r="U938" s="105"/>
      <c r="V938" s="105"/>
      <c r="W938" s="105"/>
      <c r="X938" s="105"/>
      <c r="Y938" s="105"/>
      <c r="Z938" s="105"/>
    </row>
    <row r="939" ht="15.75" customHeight="1">
      <c r="A939" s="105"/>
      <c r="B939" s="105"/>
      <c r="C939" s="105"/>
      <c r="D939" s="105"/>
      <c r="E939" s="105"/>
      <c r="F939" s="106"/>
      <c r="G939" s="106"/>
      <c r="H939" s="17"/>
      <c r="I939" s="17"/>
      <c r="J939" s="102"/>
      <c r="K939" s="102"/>
      <c r="L939" s="101"/>
      <c r="M939" s="101"/>
      <c r="N939" s="106"/>
      <c r="O939" s="106"/>
      <c r="P939" s="102"/>
      <c r="Q939" s="17"/>
      <c r="R939" s="102"/>
      <c r="S939" s="101"/>
      <c r="T939" s="105"/>
      <c r="U939" s="105"/>
      <c r="V939" s="105"/>
      <c r="W939" s="105"/>
      <c r="X939" s="105"/>
      <c r="Y939" s="105"/>
      <c r="Z939" s="105"/>
    </row>
    <row r="940" ht="15.75" customHeight="1">
      <c r="A940" s="105"/>
      <c r="B940" s="105"/>
      <c r="C940" s="105"/>
      <c r="D940" s="105"/>
      <c r="E940" s="105"/>
      <c r="F940" s="106"/>
      <c r="G940" s="106"/>
      <c r="H940" s="17"/>
      <c r="I940" s="17"/>
      <c r="J940" s="102"/>
      <c r="K940" s="102"/>
      <c r="L940" s="101"/>
      <c r="M940" s="101"/>
      <c r="N940" s="106"/>
      <c r="O940" s="106"/>
      <c r="P940" s="102"/>
      <c r="Q940" s="17"/>
      <c r="R940" s="102"/>
      <c r="S940" s="101"/>
      <c r="T940" s="105"/>
      <c r="U940" s="105"/>
      <c r="V940" s="105"/>
      <c r="W940" s="105"/>
      <c r="X940" s="105"/>
      <c r="Y940" s="105"/>
      <c r="Z940" s="105"/>
    </row>
    <row r="941" ht="15.75" customHeight="1">
      <c r="A941" s="105"/>
      <c r="B941" s="105"/>
      <c r="C941" s="105"/>
      <c r="D941" s="105"/>
      <c r="E941" s="105"/>
      <c r="F941" s="106"/>
      <c r="G941" s="106"/>
      <c r="H941" s="17"/>
      <c r="I941" s="17"/>
      <c r="J941" s="102"/>
      <c r="K941" s="102"/>
      <c r="L941" s="101"/>
      <c r="M941" s="101"/>
      <c r="N941" s="106"/>
      <c r="O941" s="106"/>
      <c r="P941" s="102"/>
      <c r="Q941" s="17"/>
      <c r="R941" s="102"/>
      <c r="S941" s="101"/>
      <c r="T941" s="105"/>
      <c r="U941" s="105"/>
      <c r="V941" s="105"/>
      <c r="W941" s="105"/>
      <c r="X941" s="105"/>
      <c r="Y941" s="105"/>
      <c r="Z941" s="105"/>
    </row>
    <row r="942" ht="15.75" customHeight="1">
      <c r="A942" s="105"/>
      <c r="B942" s="105"/>
      <c r="C942" s="105"/>
      <c r="D942" s="105"/>
      <c r="E942" s="105"/>
      <c r="F942" s="106"/>
      <c r="G942" s="106"/>
      <c r="H942" s="17"/>
      <c r="I942" s="17"/>
      <c r="J942" s="102"/>
      <c r="K942" s="102"/>
      <c r="L942" s="101"/>
      <c r="M942" s="101"/>
      <c r="N942" s="106"/>
      <c r="O942" s="106"/>
      <c r="P942" s="102"/>
      <c r="Q942" s="17"/>
      <c r="R942" s="102"/>
      <c r="S942" s="101"/>
      <c r="T942" s="105"/>
      <c r="U942" s="105"/>
      <c r="V942" s="105"/>
      <c r="W942" s="105"/>
      <c r="X942" s="105"/>
      <c r="Y942" s="105"/>
      <c r="Z942" s="105"/>
    </row>
    <row r="943" ht="15.75" customHeight="1">
      <c r="A943" s="105"/>
      <c r="B943" s="105"/>
      <c r="C943" s="105"/>
      <c r="D943" s="105"/>
      <c r="E943" s="105"/>
      <c r="F943" s="106"/>
      <c r="G943" s="106"/>
      <c r="H943" s="17"/>
      <c r="I943" s="17"/>
      <c r="J943" s="102"/>
      <c r="K943" s="102"/>
      <c r="L943" s="101"/>
      <c r="M943" s="101"/>
      <c r="N943" s="106"/>
      <c r="O943" s="106"/>
      <c r="P943" s="102"/>
      <c r="Q943" s="17"/>
      <c r="R943" s="102"/>
      <c r="S943" s="101"/>
      <c r="T943" s="105"/>
      <c r="U943" s="105"/>
      <c r="V943" s="105"/>
      <c r="W943" s="105"/>
      <c r="X943" s="105"/>
      <c r="Y943" s="105"/>
      <c r="Z943" s="105"/>
    </row>
    <row r="944" ht="15.75" customHeight="1">
      <c r="A944" s="105"/>
      <c r="B944" s="105"/>
      <c r="C944" s="105"/>
      <c r="D944" s="105"/>
      <c r="E944" s="105"/>
      <c r="F944" s="106"/>
      <c r="G944" s="106"/>
      <c r="H944" s="17"/>
      <c r="I944" s="17"/>
      <c r="J944" s="102"/>
      <c r="K944" s="102"/>
      <c r="L944" s="101"/>
      <c r="M944" s="101"/>
      <c r="N944" s="106"/>
      <c r="O944" s="106"/>
      <c r="P944" s="102"/>
      <c r="Q944" s="17"/>
      <c r="R944" s="102"/>
      <c r="S944" s="101"/>
      <c r="T944" s="105"/>
      <c r="U944" s="105"/>
      <c r="V944" s="105"/>
      <c r="W944" s="105"/>
      <c r="X944" s="105"/>
      <c r="Y944" s="105"/>
      <c r="Z944" s="105"/>
    </row>
    <row r="945" ht="15.75" customHeight="1">
      <c r="A945" s="105"/>
      <c r="B945" s="105"/>
      <c r="C945" s="105"/>
      <c r="D945" s="105"/>
      <c r="E945" s="105"/>
      <c r="F945" s="106"/>
      <c r="G945" s="106"/>
      <c r="H945" s="17"/>
      <c r="I945" s="17"/>
      <c r="J945" s="102"/>
      <c r="K945" s="102"/>
      <c r="L945" s="101"/>
      <c r="M945" s="101"/>
      <c r="N945" s="106"/>
      <c r="O945" s="106"/>
      <c r="P945" s="102"/>
      <c r="Q945" s="17"/>
      <c r="R945" s="102"/>
      <c r="S945" s="101"/>
      <c r="T945" s="105"/>
      <c r="U945" s="105"/>
      <c r="V945" s="105"/>
      <c r="W945" s="105"/>
      <c r="X945" s="105"/>
      <c r="Y945" s="105"/>
      <c r="Z945" s="105"/>
    </row>
    <row r="946" ht="15.75" customHeight="1">
      <c r="A946" s="105"/>
      <c r="B946" s="105"/>
      <c r="C946" s="105"/>
      <c r="D946" s="105"/>
      <c r="E946" s="105"/>
      <c r="F946" s="106"/>
      <c r="G946" s="106"/>
      <c r="H946" s="17"/>
      <c r="I946" s="17"/>
      <c r="J946" s="102"/>
      <c r="K946" s="102"/>
      <c r="L946" s="101"/>
      <c r="M946" s="101"/>
      <c r="N946" s="106"/>
      <c r="O946" s="106"/>
      <c r="P946" s="102"/>
      <c r="Q946" s="17"/>
      <c r="R946" s="102"/>
      <c r="S946" s="101"/>
      <c r="T946" s="105"/>
      <c r="U946" s="105"/>
      <c r="V946" s="105"/>
      <c r="W946" s="105"/>
      <c r="X946" s="105"/>
      <c r="Y946" s="105"/>
      <c r="Z946" s="105"/>
    </row>
    <row r="947" ht="15.75" customHeight="1">
      <c r="A947" s="105"/>
      <c r="B947" s="105"/>
      <c r="C947" s="105"/>
      <c r="D947" s="105"/>
      <c r="E947" s="105"/>
      <c r="F947" s="106"/>
      <c r="G947" s="106"/>
      <c r="H947" s="17"/>
      <c r="I947" s="17"/>
      <c r="J947" s="102"/>
      <c r="K947" s="102"/>
      <c r="L947" s="101"/>
      <c r="M947" s="101"/>
      <c r="N947" s="106"/>
      <c r="O947" s="106"/>
      <c r="P947" s="102"/>
      <c r="Q947" s="17"/>
      <c r="R947" s="102"/>
      <c r="S947" s="101"/>
      <c r="T947" s="105"/>
      <c r="U947" s="105"/>
      <c r="V947" s="105"/>
      <c r="W947" s="105"/>
      <c r="X947" s="105"/>
      <c r="Y947" s="105"/>
      <c r="Z947" s="105"/>
    </row>
    <row r="948" ht="15.75" customHeight="1">
      <c r="A948" s="105"/>
      <c r="B948" s="105"/>
      <c r="C948" s="105"/>
      <c r="D948" s="105"/>
      <c r="E948" s="105"/>
      <c r="F948" s="106"/>
      <c r="G948" s="106"/>
      <c r="H948" s="17"/>
      <c r="I948" s="17"/>
      <c r="J948" s="102"/>
      <c r="K948" s="102"/>
      <c r="L948" s="101"/>
      <c r="M948" s="101"/>
      <c r="N948" s="106"/>
      <c r="O948" s="106"/>
      <c r="P948" s="102"/>
      <c r="Q948" s="17"/>
      <c r="R948" s="102"/>
      <c r="S948" s="101"/>
      <c r="T948" s="105"/>
      <c r="U948" s="105"/>
      <c r="V948" s="105"/>
      <c r="W948" s="105"/>
      <c r="X948" s="105"/>
      <c r="Y948" s="105"/>
      <c r="Z948" s="105"/>
    </row>
    <row r="949" ht="15.75" customHeight="1">
      <c r="A949" s="105"/>
      <c r="B949" s="105"/>
      <c r="C949" s="105"/>
      <c r="D949" s="105"/>
      <c r="E949" s="105"/>
      <c r="F949" s="106"/>
      <c r="G949" s="106"/>
      <c r="H949" s="17"/>
      <c r="I949" s="17"/>
      <c r="J949" s="102"/>
      <c r="K949" s="102"/>
      <c r="L949" s="101"/>
      <c r="M949" s="101"/>
      <c r="N949" s="106"/>
      <c r="O949" s="106"/>
      <c r="P949" s="102"/>
      <c r="Q949" s="17"/>
      <c r="R949" s="102"/>
      <c r="S949" s="101"/>
      <c r="T949" s="105"/>
      <c r="U949" s="105"/>
      <c r="V949" s="105"/>
      <c r="W949" s="105"/>
      <c r="X949" s="105"/>
      <c r="Y949" s="105"/>
      <c r="Z949" s="105"/>
    </row>
    <row r="950" ht="15.75" customHeight="1">
      <c r="A950" s="105"/>
      <c r="B950" s="105"/>
      <c r="C950" s="105"/>
      <c r="D950" s="105"/>
      <c r="E950" s="105"/>
      <c r="F950" s="106"/>
      <c r="G950" s="106"/>
      <c r="H950" s="17"/>
      <c r="I950" s="17"/>
      <c r="J950" s="102"/>
      <c r="K950" s="102"/>
      <c r="L950" s="101"/>
      <c r="M950" s="101"/>
      <c r="N950" s="106"/>
      <c r="O950" s="106"/>
      <c r="P950" s="102"/>
      <c r="Q950" s="17"/>
      <c r="R950" s="102"/>
      <c r="S950" s="101"/>
      <c r="T950" s="105"/>
      <c r="U950" s="105"/>
      <c r="V950" s="105"/>
      <c r="W950" s="105"/>
      <c r="X950" s="105"/>
      <c r="Y950" s="105"/>
      <c r="Z950" s="105"/>
    </row>
    <row r="951" ht="15.75" customHeight="1">
      <c r="A951" s="105"/>
      <c r="B951" s="105"/>
      <c r="C951" s="105"/>
      <c r="D951" s="105"/>
      <c r="E951" s="105"/>
      <c r="F951" s="106"/>
      <c r="G951" s="106"/>
      <c r="H951" s="17"/>
      <c r="I951" s="17"/>
      <c r="J951" s="102"/>
      <c r="K951" s="102"/>
      <c r="L951" s="101"/>
      <c r="M951" s="101"/>
      <c r="N951" s="106"/>
      <c r="O951" s="106"/>
      <c r="P951" s="102"/>
      <c r="Q951" s="17"/>
      <c r="R951" s="102"/>
      <c r="S951" s="101"/>
      <c r="T951" s="105"/>
      <c r="U951" s="105"/>
      <c r="V951" s="105"/>
      <c r="W951" s="105"/>
      <c r="X951" s="105"/>
      <c r="Y951" s="105"/>
      <c r="Z951" s="105"/>
    </row>
    <row r="952" ht="15.75" customHeight="1">
      <c r="A952" s="105"/>
      <c r="B952" s="105"/>
      <c r="C952" s="105"/>
      <c r="D952" s="105"/>
      <c r="E952" s="105"/>
      <c r="F952" s="106"/>
      <c r="G952" s="106"/>
      <c r="H952" s="17"/>
      <c r="I952" s="17"/>
      <c r="J952" s="102"/>
      <c r="K952" s="102"/>
      <c r="L952" s="101"/>
      <c r="M952" s="101"/>
      <c r="N952" s="106"/>
      <c r="O952" s="106"/>
      <c r="P952" s="102"/>
      <c r="Q952" s="17"/>
      <c r="R952" s="102"/>
      <c r="S952" s="101"/>
      <c r="T952" s="105"/>
      <c r="U952" s="105"/>
      <c r="V952" s="105"/>
      <c r="W952" s="105"/>
      <c r="X952" s="105"/>
      <c r="Y952" s="105"/>
      <c r="Z952" s="105"/>
    </row>
    <row r="953" ht="15.75" customHeight="1">
      <c r="A953" s="105"/>
      <c r="B953" s="105"/>
      <c r="C953" s="105"/>
      <c r="D953" s="105"/>
      <c r="E953" s="105"/>
      <c r="F953" s="106"/>
      <c r="G953" s="106"/>
      <c r="H953" s="17"/>
      <c r="I953" s="17"/>
      <c r="J953" s="102"/>
      <c r="K953" s="102"/>
      <c r="L953" s="101"/>
      <c r="M953" s="101"/>
      <c r="N953" s="106"/>
      <c r="O953" s="106"/>
      <c r="P953" s="102"/>
      <c r="Q953" s="17"/>
      <c r="R953" s="102"/>
      <c r="S953" s="101"/>
      <c r="T953" s="105"/>
      <c r="U953" s="105"/>
      <c r="V953" s="105"/>
      <c r="W953" s="105"/>
      <c r="X953" s="105"/>
      <c r="Y953" s="105"/>
      <c r="Z953" s="105"/>
    </row>
    <row r="954" ht="15.75" customHeight="1">
      <c r="A954" s="105"/>
      <c r="B954" s="105"/>
      <c r="C954" s="105"/>
      <c r="D954" s="105"/>
      <c r="E954" s="105"/>
      <c r="F954" s="106"/>
      <c r="G954" s="106"/>
      <c r="H954" s="17"/>
      <c r="I954" s="17"/>
      <c r="J954" s="102"/>
      <c r="K954" s="102"/>
      <c r="L954" s="101"/>
      <c r="M954" s="101"/>
      <c r="N954" s="106"/>
      <c r="O954" s="106"/>
      <c r="P954" s="102"/>
      <c r="Q954" s="17"/>
      <c r="R954" s="102"/>
      <c r="S954" s="101"/>
      <c r="T954" s="105"/>
      <c r="U954" s="105"/>
      <c r="V954" s="105"/>
      <c r="W954" s="105"/>
      <c r="X954" s="105"/>
      <c r="Y954" s="105"/>
      <c r="Z954" s="105"/>
    </row>
    <row r="955" ht="15.75" customHeight="1">
      <c r="A955" s="105"/>
      <c r="B955" s="105"/>
      <c r="C955" s="105"/>
      <c r="D955" s="105"/>
      <c r="E955" s="105"/>
      <c r="F955" s="106"/>
      <c r="G955" s="106"/>
      <c r="H955" s="17"/>
      <c r="I955" s="17"/>
      <c r="J955" s="102"/>
      <c r="K955" s="102"/>
      <c r="L955" s="101"/>
      <c r="M955" s="101"/>
      <c r="N955" s="106"/>
      <c r="O955" s="106"/>
      <c r="P955" s="102"/>
      <c r="Q955" s="17"/>
      <c r="R955" s="102"/>
      <c r="S955" s="101"/>
      <c r="T955" s="105"/>
      <c r="U955" s="105"/>
      <c r="V955" s="105"/>
      <c r="W955" s="105"/>
      <c r="X955" s="105"/>
      <c r="Y955" s="105"/>
      <c r="Z955" s="105"/>
    </row>
    <row r="956" ht="15.75" customHeight="1">
      <c r="A956" s="105"/>
      <c r="B956" s="105"/>
      <c r="C956" s="105"/>
      <c r="D956" s="105"/>
      <c r="E956" s="105"/>
      <c r="F956" s="106"/>
      <c r="G956" s="106"/>
      <c r="H956" s="17"/>
      <c r="I956" s="17"/>
      <c r="J956" s="102"/>
      <c r="K956" s="102"/>
      <c r="L956" s="101"/>
      <c r="M956" s="101"/>
      <c r="N956" s="106"/>
      <c r="O956" s="106"/>
      <c r="P956" s="102"/>
      <c r="Q956" s="17"/>
      <c r="R956" s="102"/>
      <c r="S956" s="101"/>
      <c r="T956" s="105"/>
      <c r="U956" s="105"/>
      <c r="V956" s="105"/>
      <c r="W956" s="105"/>
      <c r="X956" s="105"/>
      <c r="Y956" s="105"/>
      <c r="Z956" s="105"/>
    </row>
    <row r="957" ht="15.75" customHeight="1">
      <c r="A957" s="105"/>
      <c r="B957" s="105"/>
      <c r="C957" s="105"/>
      <c r="D957" s="105"/>
      <c r="E957" s="105"/>
      <c r="F957" s="106"/>
      <c r="G957" s="106"/>
      <c r="H957" s="17"/>
      <c r="I957" s="17"/>
      <c r="J957" s="102"/>
      <c r="K957" s="102"/>
      <c r="L957" s="101"/>
      <c r="M957" s="101"/>
      <c r="N957" s="106"/>
      <c r="O957" s="106"/>
      <c r="P957" s="102"/>
      <c r="Q957" s="17"/>
      <c r="R957" s="102"/>
      <c r="S957" s="101"/>
      <c r="T957" s="105"/>
      <c r="U957" s="105"/>
      <c r="V957" s="105"/>
      <c r="W957" s="105"/>
      <c r="X957" s="105"/>
      <c r="Y957" s="105"/>
      <c r="Z957" s="105"/>
    </row>
    <row r="958" ht="15.75" customHeight="1">
      <c r="A958" s="105"/>
      <c r="B958" s="105"/>
      <c r="C958" s="105"/>
      <c r="D958" s="105"/>
      <c r="E958" s="105"/>
      <c r="F958" s="106"/>
      <c r="G958" s="106"/>
      <c r="H958" s="17"/>
      <c r="I958" s="17"/>
      <c r="J958" s="102"/>
      <c r="K958" s="102"/>
      <c r="L958" s="101"/>
      <c r="M958" s="101"/>
      <c r="N958" s="106"/>
      <c r="O958" s="106"/>
      <c r="P958" s="102"/>
      <c r="Q958" s="17"/>
      <c r="R958" s="102"/>
      <c r="S958" s="101"/>
      <c r="T958" s="105"/>
      <c r="U958" s="105"/>
      <c r="V958" s="105"/>
      <c r="W958" s="105"/>
      <c r="X958" s="105"/>
      <c r="Y958" s="105"/>
      <c r="Z958" s="105"/>
    </row>
    <row r="959" ht="15.75" customHeight="1">
      <c r="A959" s="105"/>
      <c r="B959" s="105"/>
      <c r="C959" s="105"/>
      <c r="D959" s="105"/>
      <c r="E959" s="105"/>
      <c r="F959" s="106"/>
      <c r="G959" s="106"/>
      <c r="H959" s="17"/>
      <c r="I959" s="17"/>
      <c r="J959" s="102"/>
      <c r="K959" s="102"/>
      <c r="L959" s="101"/>
      <c r="M959" s="101"/>
      <c r="N959" s="106"/>
      <c r="O959" s="106"/>
      <c r="P959" s="102"/>
      <c r="Q959" s="17"/>
      <c r="R959" s="102"/>
      <c r="S959" s="101"/>
      <c r="T959" s="105"/>
      <c r="U959" s="105"/>
      <c r="V959" s="105"/>
      <c r="W959" s="105"/>
      <c r="X959" s="105"/>
      <c r="Y959" s="105"/>
      <c r="Z959" s="105"/>
    </row>
    <row r="960" ht="15.75" customHeight="1">
      <c r="A960" s="105"/>
      <c r="B960" s="105"/>
      <c r="C960" s="105"/>
      <c r="D960" s="105"/>
      <c r="E960" s="105"/>
      <c r="F960" s="106"/>
      <c r="G960" s="106"/>
      <c r="H960" s="17"/>
      <c r="I960" s="17"/>
      <c r="J960" s="102"/>
      <c r="K960" s="102"/>
      <c r="L960" s="101"/>
      <c r="M960" s="101"/>
      <c r="N960" s="106"/>
      <c r="O960" s="106"/>
      <c r="P960" s="102"/>
      <c r="Q960" s="17"/>
      <c r="R960" s="102"/>
      <c r="S960" s="101"/>
      <c r="T960" s="105"/>
      <c r="U960" s="105"/>
      <c r="V960" s="105"/>
      <c r="W960" s="105"/>
      <c r="X960" s="105"/>
      <c r="Y960" s="105"/>
      <c r="Z960" s="105"/>
    </row>
    <row r="961" ht="15.75" customHeight="1">
      <c r="A961" s="105"/>
      <c r="B961" s="105"/>
      <c r="C961" s="105"/>
      <c r="D961" s="105"/>
      <c r="E961" s="105"/>
      <c r="F961" s="106"/>
      <c r="G961" s="106"/>
      <c r="H961" s="17"/>
      <c r="I961" s="17"/>
      <c r="J961" s="102"/>
      <c r="K961" s="102"/>
      <c r="L961" s="101"/>
      <c r="M961" s="101"/>
      <c r="N961" s="106"/>
      <c r="O961" s="106"/>
      <c r="P961" s="102"/>
      <c r="Q961" s="17"/>
      <c r="R961" s="102"/>
      <c r="S961" s="101"/>
      <c r="T961" s="105"/>
      <c r="U961" s="105"/>
      <c r="V961" s="105"/>
      <c r="W961" s="105"/>
      <c r="X961" s="105"/>
      <c r="Y961" s="105"/>
      <c r="Z961" s="105"/>
    </row>
    <row r="962" ht="15.75" customHeight="1">
      <c r="A962" s="105"/>
      <c r="B962" s="105"/>
      <c r="C962" s="105"/>
      <c r="D962" s="105"/>
      <c r="E962" s="105"/>
      <c r="F962" s="106"/>
      <c r="G962" s="106"/>
      <c r="H962" s="17"/>
      <c r="I962" s="17"/>
      <c r="J962" s="102"/>
      <c r="K962" s="102"/>
      <c r="L962" s="101"/>
      <c r="M962" s="101"/>
      <c r="N962" s="106"/>
      <c r="O962" s="106"/>
      <c r="P962" s="102"/>
      <c r="Q962" s="17"/>
      <c r="R962" s="102"/>
      <c r="S962" s="101"/>
      <c r="T962" s="105"/>
      <c r="U962" s="105"/>
      <c r="V962" s="105"/>
      <c r="W962" s="105"/>
      <c r="X962" s="105"/>
      <c r="Y962" s="105"/>
      <c r="Z962" s="105"/>
    </row>
    <row r="963" ht="15.75" customHeight="1">
      <c r="A963" s="105"/>
      <c r="B963" s="105"/>
      <c r="C963" s="105"/>
      <c r="D963" s="105"/>
      <c r="E963" s="105"/>
      <c r="F963" s="106"/>
      <c r="G963" s="106"/>
      <c r="H963" s="17"/>
      <c r="I963" s="17"/>
      <c r="J963" s="102"/>
      <c r="K963" s="102"/>
      <c r="L963" s="101"/>
      <c r="M963" s="101"/>
      <c r="N963" s="106"/>
      <c r="O963" s="106"/>
      <c r="P963" s="102"/>
      <c r="Q963" s="17"/>
      <c r="R963" s="102"/>
      <c r="S963" s="101"/>
      <c r="T963" s="105"/>
      <c r="U963" s="105"/>
      <c r="V963" s="105"/>
      <c r="W963" s="105"/>
      <c r="X963" s="105"/>
      <c r="Y963" s="105"/>
      <c r="Z963" s="105"/>
    </row>
    <row r="964" ht="15.75" customHeight="1">
      <c r="A964" s="105"/>
      <c r="B964" s="105"/>
      <c r="C964" s="105"/>
      <c r="D964" s="105"/>
      <c r="E964" s="105"/>
      <c r="F964" s="106"/>
      <c r="G964" s="106"/>
      <c r="H964" s="17"/>
      <c r="I964" s="17"/>
      <c r="J964" s="102"/>
      <c r="K964" s="102"/>
      <c r="L964" s="101"/>
      <c r="M964" s="101"/>
      <c r="N964" s="106"/>
      <c r="O964" s="106"/>
      <c r="P964" s="102"/>
      <c r="Q964" s="17"/>
      <c r="R964" s="102"/>
      <c r="S964" s="101"/>
      <c r="T964" s="105"/>
      <c r="U964" s="105"/>
      <c r="V964" s="105"/>
      <c r="W964" s="105"/>
      <c r="X964" s="105"/>
      <c r="Y964" s="105"/>
      <c r="Z964" s="105"/>
    </row>
    <row r="965" ht="15.75" customHeight="1">
      <c r="A965" s="105"/>
      <c r="B965" s="105"/>
      <c r="C965" s="105"/>
      <c r="D965" s="105"/>
      <c r="E965" s="105"/>
      <c r="F965" s="106"/>
      <c r="G965" s="106"/>
      <c r="H965" s="17"/>
      <c r="I965" s="17"/>
      <c r="J965" s="102"/>
      <c r="K965" s="102"/>
      <c r="L965" s="101"/>
      <c r="M965" s="101"/>
      <c r="N965" s="106"/>
      <c r="O965" s="106"/>
      <c r="P965" s="102"/>
      <c r="Q965" s="17"/>
      <c r="R965" s="102"/>
      <c r="S965" s="101"/>
      <c r="T965" s="105"/>
      <c r="U965" s="105"/>
      <c r="V965" s="105"/>
      <c r="W965" s="105"/>
      <c r="X965" s="105"/>
      <c r="Y965" s="105"/>
      <c r="Z965" s="105"/>
    </row>
    <row r="966" ht="15.75" customHeight="1">
      <c r="A966" s="105"/>
      <c r="B966" s="105"/>
      <c r="C966" s="105"/>
      <c r="D966" s="105"/>
      <c r="E966" s="105"/>
      <c r="F966" s="106"/>
      <c r="G966" s="106"/>
      <c r="H966" s="17"/>
      <c r="I966" s="17"/>
      <c r="J966" s="102"/>
      <c r="K966" s="102"/>
      <c r="L966" s="101"/>
      <c r="M966" s="101"/>
      <c r="N966" s="106"/>
      <c r="O966" s="106"/>
      <c r="P966" s="102"/>
      <c r="Q966" s="17"/>
      <c r="R966" s="102"/>
      <c r="S966" s="101"/>
      <c r="T966" s="105"/>
      <c r="U966" s="105"/>
      <c r="V966" s="105"/>
      <c r="W966" s="105"/>
      <c r="X966" s="105"/>
      <c r="Y966" s="105"/>
      <c r="Z966" s="105"/>
    </row>
    <row r="967" ht="15.75" customHeight="1">
      <c r="A967" s="105"/>
      <c r="B967" s="105"/>
      <c r="C967" s="105"/>
      <c r="D967" s="105"/>
      <c r="E967" s="105"/>
      <c r="F967" s="106"/>
      <c r="G967" s="106"/>
      <c r="H967" s="17"/>
      <c r="I967" s="17"/>
      <c r="J967" s="102"/>
      <c r="K967" s="102"/>
      <c r="L967" s="101"/>
      <c r="M967" s="101"/>
      <c r="N967" s="106"/>
      <c r="O967" s="106"/>
      <c r="P967" s="102"/>
      <c r="Q967" s="17"/>
      <c r="R967" s="102"/>
      <c r="S967" s="101"/>
      <c r="T967" s="105"/>
      <c r="U967" s="105"/>
      <c r="V967" s="105"/>
      <c r="W967" s="105"/>
      <c r="X967" s="105"/>
      <c r="Y967" s="105"/>
      <c r="Z967" s="105"/>
    </row>
    <row r="968" ht="15.75" customHeight="1">
      <c r="A968" s="105"/>
      <c r="B968" s="105"/>
      <c r="C968" s="105"/>
      <c r="D968" s="105"/>
      <c r="E968" s="105"/>
      <c r="F968" s="106"/>
      <c r="G968" s="106"/>
      <c r="H968" s="17"/>
      <c r="I968" s="17"/>
      <c r="J968" s="102"/>
      <c r="K968" s="102"/>
      <c r="L968" s="101"/>
      <c r="M968" s="101"/>
      <c r="N968" s="106"/>
      <c r="O968" s="106"/>
      <c r="P968" s="102"/>
      <c r="Q968" s="17"/>
      <c r="R968" s="102"/>
      <c r="S968" s="101"/>
      <c r="T968" s="105"/>
      <c r="U968" s="105"/>
      <c r="V968" s="105"/>
      <c r="W968" s="105"/>
      <c r="X968" s="105"/>
      <c r="Y968" s="105"/>
      <c r="Z968" s="105"/>
    </row>
    <row r="969" ht="15.75" customHeight="1">
      <c r="A969" s="105"/>
      <c r="B969" s="105"/>
      <c r="C969" s="105"/>
      <c r="D969" s="105"/>
      <c r="E969" s="105"/>
      <c r="F969" s="106"/>
      <c r="G969" s="106"/>
      <c r="H969" s="17"/>
      <c r="I969" s="17"/>
      <c r="J969" s="102"/>
      <c r="K969" s="102"/>
      <c r="L969" s="101"/>
      <c r="M969" s="101"/>
      <c r="N969" s="106"/>
      <c r="O969" s="106"/>
      <c r="P969" s="102"/>
      <c r="Q969" s="17"/>
      <c r="R969" s="102"/>
      <c r="S969" s="101"/>
      <c r="T969" s="105"/>
      <c r="U969" s="105"/>
      <c r="V969" s="105"/>
      <c r="W969" s="105"/>
      <c r="X969" s="105"/>
      <c r="Y969" s="105"/>
      <c r="Z969" s="105"/>
    </row>
    <row r="970" ht="15.75" customHeight="1">
      <c r="A970" s="105"/>
      <c r="B970" s="105"/>
      <c r="C970" s="105"/>
      <c r="D970" s="105"/>
      <c r="E970" s="105"/>
      <c r="F970" s="106"/>
      <c r="G970" s="106"/>
      <c r="H970" s="17"/>
      <c r="I970" s="17"/>
      <c r="J970" s="102"/>
      <c r="K970" s="102"/>
      <c r="L970" s="101"/>
      <c r="M970" s="101"/>
      <c r="N970" s="106"/>
      <c r="O970" s="106"/>
      <c r="P970" s="102"/>
      <c r="Q970" s="17"/>
      <c r="R970" s="102"/>
      <c r="S970" s="101"/>
      <c r="T970" s="105"/>
      <c r="U970" s="105"/>
      <c r="V970" s="105"/>
      <c r="W970" s="105"/>
      <c r="X970" s="105"/>
      <c r="Y970" s="105"/>
      <c r="Z970" s="105"/>
    </row>
    <row r="971" ht="15.75" customHeight="1">
      <c r="A971" s="105"/>
      <c r="B971" s="105"/>
      <c r="C971" s="105"/>
      <c r="D971" s="105"/>
      <c r="E971" s="105"/>
      <c r="F971" s="106"/>
      <c r="G971" s="106"/>
      <c r="H971" s="17"/>
      <c r="I971" s="17"/>
      <c r="J971" s="102"/>
      <c r="K971" s="102"/>
      <c r="L971" s="101"/>
      <c r="M971" s="101"/>
      <c r="N971" s="106"/>
      <c r="O971" s="106"/>
      <c r="P971" s="102"/>
      <c r="Q971" s="17"/>
      <c r="R971" s="102"/>
      <c r="S971" s="101"/>
      <c r="T971" s="105"/>
      <c r="U971" s="105"/>
      <c r="V971" s="105"/>
      <c r="W971" s="105"/>
      <c r="X971" s="105"/>
      <c r="Y971" s="105"/>
      <c r="Z971" s="105"/>
    </row>
    <row r="972" ht="15.75" customHeight="1">
      <c r="A972" s="105"/>
      <c r="B972" s="105"/>
      <c r="C972" s="105"/>
      <c r="D972" s="105"/>
      <c r="E972" s="105"/>
      <c r="F972" s="106"/>
      <c r="G972" s="106"/>
      <c r="H972" s="17"/>
      <c r="I972" s="17"/>
      <c r="J972" s="102"/>
      <c r="K972" s="102"/>
      <c r="L972" s="101"/>
      <c r="M972" s="101"/>
      <c r="N972" s="106"/>
      <c r="O972" s="106"/>
      <c r="P972" s="102"/>
      <c r="Q972" s="17"/>
      <c r="R972" s="102"/>
      <c r="S972" s="101"/>
      <c r="T972" s="105"/>
      <c r="U972" s="105"/>
      <c r="V972" s="105"/>
      <c r="W972" s="105"/>
      <c r="X972" s="105"/>
      <c r="Y972" s="105"/>
      <c r="Z972" s="105"/>
    </row>
    <row r="973" ht="15.75" customHeight="1">
      <c r="A973" s="105"/>
      <c r="B973" s="105"/>
      <c r="C973" s="105"/>
      <c r="D973" s="105"/>
      <c r="E973" s="105"/>
      <c r="F973" s="106"/>
      <c r="G973" s="106"/>
      <c r="H973" s="17"/>
      <c r="I973" s="17"/>
      <c r="J973" s="102"/>
      <c r="K973" s="102"/>
      <c r="L973" s="101"/>
      <c r="M973" s="101"/>
      <c r="N973" s="106"/>
      <c r="O973" s="106"/>
      <c r="P973" s="102"/>
      <c r="Q973" s="17"/>
      <c r="R973" s="102"/>
      <c r="S973" s="101"/>
      <c r="T973" s="105"/>
      <c r="U973" s="105"/>
      <c r="V973" s="105"/>
      <c r="W973" s="105"/>
      <c r="X973" s="105"/>
      <c r="Y973" s="105"/>
      <c r="Z973" s="105"/>
    </row>
    <row r="974" ht="15.75" customHeight="1">
      <c r="A974" s="105"/>
      <c r="B974" s="105"/>
      <c r="C974" s="105"/>
      <c r="D974" s="105"/>
      <c r="E974" s="105"/>
      <c r="F974" s="106"/>
      <c r="G974" s="106"/>
      <c r="H974" s="17"/>
      <c r="I974" s="17"/>
      <c r="J974" s="102"/>
      <c r="K974" s="102"/>
      <c r="L974" s="101"/>
      <c r="M974" s="101"/>
      <c r="N974" s="106"/>
      <c r="O974" s="106"/>
      <c r="P974" s="102"/>
      <c r="Q974" s="17"/>
      <c r="R974" s="102"/>
      <c r="S974" s="101"/>
      <c r="T974" s="105"/>
      <c r="U974" s="105"/>
      <c r="V974" s="105"/>
      <c r="W974" s="105"/>
      <c r="X974" s="105"/>
      <c r="Y974" s="105"/>
      <c r="Z974" s="105"/>
    </row>
    <row r="975" ht="15.75" customHeight="1">
      <c r="A975" s="105"/>
      <c r="B975" s="105"/>
      <c r="C975" s="105"/>
      <c r="D975" s="105"/>
      <c r="E975" s="105"/>
      <c r="F975" s="106"/>
      <c r="G975" s="106"/>
      <c r="H975" s="17"/>
      <c r="I975" s="17"/>
      <c r="J975" s="102"/>
      <c r="K975" s="102"/>
      <c r="L975" s="101"/>
      <c r="M975" s="101"/>
      <c r="N975" s="106"/>
      <c r="O975" s="106"/>
      <c r="P975" s="102"/>
      <c r="Q975" s="17"/>
      <c r="R975" s="102"/>
      <c r="S975" s="101"/>
      <c r="T975" s="105"/>
      <c r="U975" s="105"/>
      <c r="V975" s="105"/>
      <c r="W975" s="105"/>
      <c r="X975" s="105"/>
      <c r="Y975" s="105"/>
      <c r="Z975" s="105"/>
    </row>
    <row r="976" ht="15.75" customHeight="1">
      <c r="A976" s="105"/>
      <c r="B976" s="105"/>
      <c r="C976" s="105"/>
      <c r="D976" s="105"/>
      <c r="E976" s="105"/>
      <c r="F976" s="106"/>
      <c r="G976" s="106"/>
      <c r="H976" s="17"/>
      <c r="I976" s="17"/>
      <c r="J976" s="102"/>
      <c r="K976" s="102"/>
      <c r="L976" s="101"/>
      <c r="M976" s="101"/>
      <c r="N976" s="106"/>
      <c r="O976" s="106"/>
      <c r="P976" s="102"/>
      <c r="Q976" s="17"/>
      <c r="R976" s="102"/>
      <c r="S976" s="101"/>
      <c r="T976" s="105"/>
      <c r="U976" s="105"/>
      <c r="V976" s="105"/>
      <c r="W976" s="105"/>
      <c r="X976" s="105"/>
      <c r="Y976" s="105"/>
      <c r="Z976" s="105"/>
    </row>
    <row r="977" ht="15.75" customHeight="1">
      <c r="A977" s="105"/>
      <c r="B977" s="105"/>
      <c r="C977" s="105"/>
      <c r="D977" s="105"/>
      <c r="E977" s="105"/>
      <c r="F977" s="106"/>
      <c r="G977" s="106"/>
      <c r="H977" s="17"/>
      <c r="I977" s="17"/>
      <c r="J977" s="102"/>
      <c r="K977" s="102"/>
      <c r="L977" s="101"/>
      <c r="M977" s="101"/>
      <c r="N977" s="106"/>
      <c r="O977" s="106"/>
      <c r="P977" s="102"/>
      <c r="Q977" s="17"/>
      <c r="R977" s="102"/>
      <c r="S977" s="101"/>
      <c r="T977" s="105"/>
      <c r="U977" s="105"/>
      <c r="V977" s="105"/>
      <c r="W977" s="105"/>
      <c r="X977" s="105"/>
      <c r="Y977" s="105"/>
      <c r="Z977" s="105"/>
    </row>
    <row r="978" ht="15.75" customHeight="1">
      <c r="A978" s="105"/>
      <c r="B978" s="105"/>
      <c r="C978" s="105"/>
      <c r="D978" s="105"/>
      <c r="E978" s="105"/>
      <c r="F978" s="106"/>
      <c r="G978" s="106"/>
      <c r="H978" s="17"/>
      <c r="I978" s="17"/>
      <c r="J978" s="102"/>
      <c r="K978" s="102"/>
      <c r="L978" s="101"/>
      <c r="M978" s="101"/>
      <c r="N978" s="106"/>
      <c r="O978" s="106"/>
      <c r="P978" s="102"/>
      <c r="Q978" s="17"/>
      <c r="R978" s="102"/>
      <c r="S978" s="101"/>
      <c r="T978" s="105"/>
      <c r="U978" s="105"/>
      <c r="V978" s="105"/>
      <c r="W978" s="105"/>
      <c r="X978" s="105"/>
      <c r="Y978" s="105"/>
      <c r="Z978" s="105"/>
    </row>
    <row r="979" ht="15.75" customHeight="1">
      <c r="A979" s="105"/>
      <c r="B979" s="105"/>
      <c r="C979" s="105"/>
      <c r="D979" s="105"/>
      <c r="E979" s="105"/>
      <c r="F979" s="106"/>
      <c r="G979" s="106"/>
      <c r="H979" s="17"/>
      <c r="I979" s="17"/>
      <c r="J979" s="102"/>
      <c r="K979" s="102"/>
      <c r="L979" s="101"/>
      <c r="M979" s="101"/>
      <c r="N979" s="106"/>
      <c r="O979" s="106"/>
      <c r="P979" s="102"/>
      <c r="Q979" s="17"/>
      <c r="R979" s="102"/>
      <c r="S979" s="101"/>
      <c r="T979" s="105"/>
      <c r="U979" s="105"/>
      <c r="V979" s="105"/>
      <c r="W979" s="105"/>
      <c r="X979" s="105"/>
      <c r="Y979" s="105"/>
      <c r="Z979" s="105"/>
    </row>
    <row r="980" ht="15.75" customHeight="1">
      <c r="A980" s="105"/>
      <c r="B980" s="105"/>
      <c r="C980" s="105"/>
      <c r="D980" s="105"/>
      <c r="E980" s="105"/>
      <c r="F980" s="106"/>
      <c r="G980" s="106"/>
      <c r="H980" s="17"/>
      <c r="I980" s="17"/>
      <c r="J980" s="102"/>
      <c r="K980" s="102"/>
      <c r="L980" s="101"/>
      <c r="M980" s="101"/>
      <c r="N980" s="106"/>
      <c r="O980" s="106"/>
      <c r="P980" s="102"/>
      <c r="Q980" s="17"/>
      <c r="R980" s="102"/>
      <c r="S980" s="101"/>
      <c r="T980" s="105"/>
      <c r="U980" s="105"/>
      <c r="V980" s="105"/>
      <c r="W980" s="105"/>
      <c r="X980" s="105"/>
      <c r="Y980" s="105"/>
      <c r="Z980" s="105"/>
    </row>
    <row r="981" ht="15.75" customHeight="1">
      <c r="A981" s="105"/>
      <c r="B981" s="105"/>
      <c r="C981" s="105"/>
      <c r="D981" s="105"/>
      <c r="E981" s="105"/>
      <c r="F981" s="106"/>
      <c r="G981" s="106"/>
      <c r="H981" s="17"/>
      <c r="I981" s="17"/>
      <c r="J981" s="102"/>
      <c r="K981" s="102"/>
      <c r="L981" s="101"/>
      <c r="M981" s="101"/>
      <c r="N981" s="106"/>
      <c r="O981" s="106"/>
      <c r="P981" s="102"/>
      <c r="Q981" s="17"/>
      <c r="R981" s="102"/>
      <c r="S981" s="101"/>
      <c r="T981" s="105"/>
      <c r="U981" s="105"/>
      <c r="V981" s="105"/>
      <c r="W981" s="105"/>
      <c r="X981" s="105"/>
      <c r="Y981" s="105"/>
      <c r="Z981" s="105"/>
    </row>
    <row r="982" ht="15.75" customHeight="1">
      <c r="A982" s="105"/>
      <c r="B982" s="105"/>
      <c r="C982" s="105"/>
      <c r="D982" s="105"/>
      <c r="E982" s="105"/>
      <c r="F982" s="106"/>
      <c r="G982" s="106"/>
      <c r="H982" s="17"/>
      <c r="I982" s="17"/>
      <c r="J982" s="102"/>
      <c r="K982" s="102"/>
      <c r="L982" s="101"/>
      <c r="M982" s="101"/>
      <c r="N982" s="106"/>
      <c r="O982" s="106"/>
      <c r="P982" s="102"/>
      <c r="Q982" s="17"/>
      <c r="R982" s="102"/>
      <c r="S982" s="101"/>
      <c r="T982" s="105"/>
      <c r="U982" s="105"/>
      <c r="V982" s="105"/>
      <c r="W982" s="105"/>
      <c r="X982" s="105"/>
      <c r="Y982" s="105"/>
      <c r="Z982" s="105"/>
    </row>
    <row r="983" ht="15.75" customHeight="1">
      <c r="A983" s="105"/>
      <c r="B983" s="105"/>
      <c r="C983" s="105"/>
      <c r="D983" s="105"/>
      <c r="E983" s="105"/>
      <c r="F983" s="106"/>
      <c r="G983" s="106"/>
      <c r="H983" s="17"/>
      <c r="I983" s="17"/>
      <c r="J983" s="102"/>
      <c r="K983" s="102"/>
      <c r="L983" s="101"/>
      <c r="M983" s="101"/>
      <c r="N983" s="106"/>
      <c r="O983" s="106"/>
      <c r="P983" s="102"/>
      <c r="Q983" s="17"/>
      <c r="R983" s="102"/>
      <c r="S983" s="101"/>
      <c r="T983" s="105"/>
      <c r="U983" s="105"/>
      <c r="V983" s="105"/>
      <c r="W983" s="105"/>
      <c r="X983" s="105"/>
      <c r="Y983" s="105"/>
      <c r="Z983" s="105"/>
    </row>
    <row r="984" ht="15.75" customHeight="1">
      <c r="A984" s="105"/>
      <c r="B984" s="105"/>
      <c r="C984" s="105"/>
      <c r="D984" s="105"/>
      <c r="E984" s="105"/>
      <c r="F984" s="106"/>
      <c r="G984" s="106"/>
      <c r="H984" s="17"/>
      <c r="I984" s="17"/>
      <c r="J984" s="102"/>
      <c r="K984" s="102"/>
      <c r="L984" s="101"/>
      <c r="M984" s="101"/>
      <c r="N984" s="106"/>
      <c r="O984" s="106"/>
      <c r="P984" s="102"/>
      <c r="Q984" s="17"/>
      <c r="R984" s="102"/>
      <c r="S984" s="101"/>
      <c r="T984" s="105"/>
      <c r="U984" s="105"/>
      <c r="V984" s="105"/>
      <c r="W984" s="105"/>
      <c r="X984" s="105"/>
      <c r="Y984" s="105"/>
      <c r="Z984" s="105"/>
    </row>
    <row r="985" ht="15.75" customHeight="1">
      <c r="A985" s="105"/>
      <c r="B985" s="105"/>
      <c r="C985" s="105"/>
      <c r="D985" s="105"/>
      <c r="E985" s="105"/>
      <c r="F985" s="106"/>
      <c r="G985" s="106"/>
      <c r="H985" s="17"/>
      <c r="I985" s="17"/>
      <c r="J985" s="102"/>
      <c r="K985" s="102"/>
      <c r="L985" s="101"/>
      <c r="M985" s="101"/>
      <c r="N985" s="106"/>
      <c r="O985" s="106"/>
      <c r="P985" s="102"/>
      <c r="Q985" s="17"/>
      <c r="R985" s="102"/>
      <c r="S985" s="101"/>
      <c r="T985" s="105"/>
      <c r="U985" s="105"/>
      <c r="V985" s="105"/>
      <c r="W985" s="105"/>
      <c r="X985" s="105"/>
      <c r="Y985" s="105"/>
      <c r="Z985" s="105"/>
    </row>
    <row r="986" ht="15.75" customHeight="1">
      <c r="A986" s="105"/>
      <c r="B986" s="105"/>
      <c r="C986" s="105"/>
      <c r="D986" s="105"/>
      <c r="E986" s="105"/>
      <c r="F986" s="106"/>
      <c r="G986" s="106"/>
      <c r="H986" s="17"/>
      <c r="I986" s="17"/>
      <c r="J986" s="102"/>
      <c r="K986" s="102"/>
      <c r="L986" s="101"/>
      <c r="M986" s="101"/>
      <c r="N986" s="106"/>
      <c r="O986" s="106"/>
      <c r="P986" s="102"/>
      <c r="Q986" s="17"/>
      <c r="R986" s="102"/>
      <c r="S986" s="101"/>
      <c r="T986" s="105"/>
      <c r="U986" s="105"/>
      <c r="V986" s="105"/>
      <c r="W986" s="105"/>
      <c r="X986" s="105"/>
      <c r="Y986" s="105"/>
      <c r="Z986" s="105"/>
    </row>
    <row r="987" ht="15.75" customHeight="1">
      <c r="A987" s="105"/>
      <c r="B987" s="105"/>
      <c r="C987" s="105"/>
      <c r="D987" s="105"/>
      <c r="E987" s="105"/>
      <c r="F987" s="106"/>
      <c r="G987" s="106"/>
      <c r="H987" s="17"/>
      <c r="I987" s="17"/>
      <c r="J987" s="102"/>
      <c r="K987" s="102"/>
      <c r="L987" s="101"/>
      <c r="M987" s="101"/>
      <c r="N987" s="106"/>
      <c r="O987" s="106"/>
      <c r="P987" s="102"/>
      <c r="Q987" s="17"/>
      <c r="R987" s="102"/>
      <c r="S987" s="101"/>
      <c r="T987" s="105"/>
      <c r="U987" s="105"/>
      <c r="V987" s="105"/>
      <c r="W987" s="105"/>
      <c r="X987" s="105"/>
      <c r="Y987" s="105"/>
      <c r="Z987" s="105"/>
    </row>
    <row r="988" ht="15.75" customHeight="1">
      <c r="A988" s="105"/>
      <c r="B988" s="105"/>
      <c r="C988" s="105"/>
      <c r="D988" s="105"/>
      <c r="E988" s="105"/>
      <c r="F988" s="106"/>
      <c r="G988" s="106"/>
      <c r="H988" s="17"/>
      <c r="I988" s="17"/>
      <c r="J988" s="102"/>
      <c r="K988" s="102"/>
      <c r="L988" s="101"/>
      <c r="M988" s="101"/>
      <c r="N988" s="106"/>
      <c r="O988" s="106"/>
      <c r="P988" s="102"/>
      <c r="Q988" s="17"/>
      <c r="R988" s="102"/>
      <c r="S988" s="101"/>
      <c r="T988" s="105"/>
      <c r="U988" s="105"/>
      <c r="V988" s="105"/>
      <c r="W988" s="105"/>
      <c r="X988" s="105"/>
      <c r="Y988" s="105"/>
      <c r="Z988" s="105"/>
    </row>
    <row r="989" ht="15.75" customHeight="1">
      <c r="A989" s="105"/>
      <c r="B989" s="105"/>
      <c r="C989" s="105"/>
      <c r="D989" s="105"/>
      <c r="E989" s="105"/>
      <c r="F989" s="106"/>
      <c r="G989" s="106"/>
      <c r="H989" s="17"/>
      <c r="I989" s="17"/>
      <c r="J989" s="102"/>
      <c r="K989" s="102"/>
      <c r="L989" s="101"/>
      <c r="M989" s="101"/>
      <c r="N989" s="106"/>
      <c r="O989" s="106"/>
      <c r="P989" s="102"/>
      <c r="Q989" s="17"/>
      <c r="R989" s="102"/>
      <c r="S989" s="101"/>
      <c r="T989" s="105"/>
      <c r="U989" s="105"/>
      <c r="V989" s="105"/>
      <c r="W989" s="105"/>
      <c r="X989" s="105"/>
      <c r="Y989" s="105"/>
      <c r="Z989" s="105"/>
    </row>
    <row r="990" ht="15.75" customHeight="1">
      <c r="A990" s="105"/>
      <c r="B990" s="105"/>
      <c r="C990" s="105"/>
      <c r="D990" s="105"/>
      <c r="E990" s="105"/>
      <c r="F990" s="106"/>
      <c r="G990" s="106"/>
      <c r="H990" s="17"/>
      <c r="I990" s="17"/>
      <c r="J990" s="102"/>
      <c r="K990" s="102"/>
      <c r="L990" s="101"/>
      <c r="M990" s="101"/>
      <c r="N990" s="106"/>
      <c r="O990" s="106"/>
      <c r="P990" s="102"/>
      <c r="Q990" s="17"/>
      <c r="R990" s="102"/>
      <c r="S990" s="101"/>
      <c r="T990" s="105"/>
      <c r="U990" s="105"/>
      <c r="V990" s="105"/>
      <c r="W990" s="105"/>
      <c r="X990" s="105"/>
      <c r="Y990" s="105"/>
      <c r="Z990" s="105"/>
    </row>
    <row r="991" ht="15.75" customHeight="1">
      <c r="A991" s="105"/>
      <c r="B991" s="105"/>
      <c r="C991" s="105"/>
      <c r="D991" s="105"/>
      <c r="E991" s="105"/>
      <c r="F991" s="106"/>
      <c r="G991" s="106"/>
      <c r="H991" s="17"/>
      <c r="I991" s="17"/>
      <c r="J991" s="102"/>
      <c r="K991" s="102"/>
      <c r="L991" s="101"/>
      <c r="M991" s="101"/>
      <c r="N991" s="106"/>
      <c r="O991" s="106"/>
      <c r="P991" s="102"/>
      <c r="Q991" s="17"/>
      <c r="R991" s="102"/>
      <c r="S991" s="101"/>
      <c r="T991" s="105"/>
      <c r="U991" s="105"/>
      <c r="V991" s="105"/>
      <c r="W991" s="105"/>
      <c r="X991" s="105"/>
      <c r="Y991" s="105"/>
      <c r="Z991" s="105"/>
    </row>
    <row r="992" ht="15.75" customHeight="1">
      <c r="A992" s="105"/>
      <c r="B992" s="105"/>
      <c r="C992" s="105"/>
      <c r="D992" s="105"/>
      <c r="E992" s="105"/>
      <c r="F992" s="106"/>
      <c r="G992" s="106"/>
      <c r="H992" s="17"/>
      <c r="I992" s="17"/>
      <c r="J992" s="102"/>
      <c r="K992" s="102"/>
      <c r="L992" s="101"/>
      <c r="M992" s="101"/>
      <c r="N992" s="106"/>
      <c r="O992" s="106"/>
      <c r="P992" s="102"/>
      <c r="Q992" s="17"/>
      <c r="R992" s="102"/>
      <c r="S992" s="101"/>
      <c r="T992" s="105"/>
      <c r="U992" s="105"/>
      <c r="V992" s="105"/>
      <c r="W992" s="105"/>
      <c r="X992" s="105"/>
      <c r="Y992" s="105"/>
      <c r="Z992" s="105"/>
    </row>
    <row r="993" ht="15.75" customHeight="1">
      <c r="A993" s="105"/>
      <c r="B993" s="105"/>
      <c r="C993" s="105"/>
      <c r="D993" s="105"/>
      <c r="E993" s="105"/>
      <c r="F993" s="106"/>
      <c r="G993" s="106"/>
      <c r="H993" s="17"/>
      <c r="I993" s="17"/>
      <c r="J993" s="102"/>
      <c r="K993" s="102"/>
      <c r="L993" s="101"/>
      <c r="M993" s="101"/>
      <c r="N993" s="106"/>
      <c r="O993" s="106"/>
      <c r="P993" s="102"/>
      <c r="Q993" s="17"/>
      <c r="R993" s="102"/>
      <c r="S993" s="101"/>
      <c r="T993" s="105"/>
      <c r="U993" s="105"/>
      <c r="V993" s="105"/>
      <c r="W993" s="105"/>
      <c r="X993" s="105"/>
      <c r="Y993" s="105"/>
      <c r="Z993" s="105"/>
    </row>
    <row r="994" ht="15.75" customHeight="1">
      <c r="A994" s="105"/>
      <c r="B994" s="105"/>
      <c r="C994" s="105"/>
      <c r="D994" s="105"/>
      <c r="E994" s="105"/>
      <c r="F994" s="106"/>
      <c r="G994" s="106"/>
      <c r="H994" s="17"/>
      <c r="I994" s="17"/>
      <c r="J994" s="102"/>
      <c r="K994" s="102"/>
      <c r="L994" s="101"/>
      <c r="M994" s="101"/>
      <c r="N994" s="106"/>
      <c r="O994" s="106"/>
      <c r="P994" s="102"/>
      <c r="Q994" s="17"/>
      <c r="R994" s="102"/>
      <c r="S994" s="101"/>
      <c r="T994" s="105"/>
      <c r="U994" s="105"/>
      <c r="V994" s="105"/>
      <c r="W994" s="105"/>
      <c r="X994" s="105"/>
      <c r="Y994" s="105"/>
      <c r="Z994" s="105"/>
    </row>
    <row r="995" ht="15.75" customHeight="1">
      <c r="A995" s="105"/>
      <c r="B995" s="105"/>
      <c r="C995" s="105"/>
      <c r="D995" s="105"/>
      <c r="E995" s="105"/>
      <c r="F995" s="106"/>
      <c r="G995" s="106"/>
      <c r="H995" s="17"/>
      <c r="I995" s="17"/>
      <c r="J995" s="102"/>
      <c r="K995" s="102"/>
      <c r="L995" s="101"/>
      <c r="M995" s="101"/>
      <c r="N995" s="106"/>
      <c r="O995" s="106"/>
      <c r="P995" s="102"/>
      <c r="Q995" s="17"/>
      <c r="R995" s="102"/>
      <c r="S995" s="101"/>
      <c r="T995" s="105"/>
      <c r="U995" s="105"/>
      <c r="V995" s="105"/>
      <c r="W995" s="105"/>
      <c r="X995" s="105"/>
      <c r="Y995" s="105"/>
      <c r="Z995" s="105"/>
    </row>
    <row r="996" ht="15.75" customHeight="1">
      <c r="A996" s="105"/>
      <c r="B996" s="105"/>
      <c r="C996" s="105"/>
      <c r="D996" s="105"/>
      <c r="E996" s="105"/>
      <c r="F996" s="106"/>
      <c r="G996" s="106"/>
      <c r="H996" s="17"/>
      <c r="I996" s="17"/>
      <c r="J996" s="102"/>
      <c r="K996" s="102"/>
      <c r="L996" s="101"/>
      <c r="M996" s="101"/>
      <c r="N996" s="106"/>
      <c r="O996" s="106"/>
      <c r="P996" s="102"/>
      <c r="Q996" s="17"/>
      <c r="R996" s="102"/>
      <c r="S996" s="101"/>
      <c r="T996" s="105"/>
      <c r="U996" s="105"/>
      <c r="V996" s="105"/>
      <c r="W996" s="105"/>
      <c r="X996" s="105"/>
      <c r="Y996" s="105"/>
      <c r="Z996" s="105"/>
    </row>
    <row r="997" ht="15.75" customHeight="1">
      <c r="A997" s="105"/>
      <c r="B997" s="105"/>
      <c r="C997" s="105"/>
      <c r="D997" s="105"/>
      <c r="E997" s="105"/>
      <c r="F997" s="106"/>
      <c r="G997" s="106"/>
      <c r="H997" s="17"/>
      <c r="I997" s="17"/>
      <c r="J997" s="102"/>
      <c r="K997" s="102"/>
      <c r="L997" s="101"/>
      <c r="M997" s="101"/>
      <c r="N997" s="106"/>
      <c r="O997" s="106"/>
      <c r="P997" s="102"/>
      <c r="Q997" s="17"/>
      <c r="R997" s="102"/>
      <c r="S997" s="101"/>
      <c r="T997" s="105"/>
      <c r="U997" s="105"/>
      <c r="V997" s="105"/>
      <c r="W997" s="105"/>
      <c r="X997" s="105"/>
      <c r="Y997" s="105"/>
      <c r="Z997" s="105"/>
    </row>
    <row r="998" ht="15.75" customHeight="1">
      <c r="A998" s="105"/>
      <c r="B998" s="105"/>
      <c r="C998" s="105"/>
      <c r="D998" s="105"/>
      <c r="E998" s="105"/>
      <c r="F998" s="106"/>
      <c r="G998" s="106"/>
      <c r="H998" s="17"/>
      <c r="I998" s="17"/>
      <c r="J998" s="102"/>
      <c r="K998" s="102"/>
      <c r="L998" s="101"/>
      <c r="M998" s="101"/>
      <c r="N998" s="106"/>
      <c r="O998" s="106"/>
      <c r="P998" s="102"/>
      <c r="Q998" s="17"/>
      <c r="R998" s="102"/>
      <c r="S998" s="101"/>
      <c r="T998" s="105"/>
      <c r="U998" s="105"/>
      <c r="V998" s="105"/>
      <c r="W998" s="105"/>
      <c r="X998" s="105"/>
      <c r="Y998" s="105"/>
      <c r="Z998" s="105"/>
    </row>
    <row r="999" ht="15.75" customHeight="1">
      <c r="A999" s="105"/>
      <c r="B999" s="105"/>
      <c r="C999" s="105"/>
      <c r="D999" s="105"/>
      <c r="E999" s="105"/>
      <c r="F999" s="106"/>
      <c r="G999" s="106"/>
      <c r="H999" s="17"/>
      <c r="I999" s="17"/>
      <c r="J999" s="102"/>
      <c r="K999" s="102"/>
      <c r="L999" s="101"/>
      <c r="M999" s="101"/>
      <c r="N999" s="106"/>
      <c r="O999" s="106"/>
      <c r="P999" s="102"/>
      <c r="Q999" s="17"/>
      <c r="R999" s="102"/>
      <c r="S999" s="101"/>
      <c r="T999" s="105"/>
      <c r="U999" s="105"/>
      <c r="V999" s="105"/>
      <c r="W999" s="105"/>
      <c r="X999" s="105"/>
      <c r="Y999" s="105"/>
      <c r="Z999" s="105"/>
    </row>
    <row r="1000" ht="15.75" customHeight="1">
      <c r="A1000" s="105"/>
      <c r="B1000" s="105"/>
      <c r="C1000" s="105"/>
      <c r="D1000" s="105"/>
      <c r="E1000" s="105"/>
      <c r="F1000" s="106"/>
      <c r="G1000" s="106"/>
      <c r="H1000" s="17"/>
      <c r="I1000" s="17"/>
      <c r="J1000" s="102"/>
      <c r="K1000" s="102"/>
      <c r="L1000" s="101"/>
      <c r="M1000" s="101"/>
      <c r="N1000" s="106"/>
      <c r="O1000" s="106"/>
      <c r="P1000" s="102"/>
      <c r="Q1000" s="17"/>
      <c r="R1000" s="102"/>
      <c r="S1000" s="101"/>
      <c r="T1000" s="105"/>
      <c r="U1000" s="105"/>
      <c r="V1000" s="105"/>
      <c r="W1000" s="105"/>
      <c r="X1000" s="105"/>
      <c r="Y1000" s="105"/>
      <c r="Z1000" s="105"/>
    </row>
  </sheetData>
  <autoFilter ref="$A$5:$S$340">
    <sortState ref="A5:S340">
      <sortCondition descending="1" ref="G5:G340"/>
    </sortState>
  </autoFilter>
  <printOptions gridLines="1" horizontalCentered="1"/>
  <pageMargins bottom="0.25" footer="0.0" header="0.0" left="0.25" right="0.0" top="0.25"/>
  <pageSetup fitToHeight="0" orientation="portrait"/>
  <headerFooter>
    <oddFooter>&amp;RPage &amp;P of 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FF"/>
    <pageSetUpPr fitToPage="1"/>
  </sheetPr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15.0"/>
    <col customWidth="1" min="2" max="2" width="28.67"/>
    <col customWidth="1" min="3" max="3" width="12.11"/>
    <col customWidth="1" min="4" max="4" width="19.67"/>
    <col customWidth="1" min="5" max="5" width="11.33"/>
    <col customWidth="1" min="6" max="7" width="10.67"/>
    <col customWidth="1" min="8" max="9" width="9.67"/>
    <col customWidth="1" min="10" max="13" width="7.67"/>
    <col customWidth="1" min="14" max="14" width="11.11"/>
    <col customWidth="1" min="15" max="15" width="10.11"/>
    <col customWidth="1" min="16" max="16" width="7.67"/>
    <col customWidth="1" min="17" max="17" width="9.67"/>
    <col customWidth="1" min="18" max="19" width="7.67"/>
    <col customWidth="1" min="20" max="20" width="23.78"/>
    <col customWidth="1" min="21" max="26" width="8.56"/>
  </cols>
  <sheetData>
    <row r="1">
      <c r="A1" s="99" t="s">
        <v>57</v>
      </c>
      <c r="B1" s="100"/>
      <c r="C1" s="100"/>
      <c r="D1" s="100"/>
      <c r="E1" s="100"/>
      <c r="F1" s="106"/>
      <c r="G1" s="106"/>
      <c r="H1" s="17"/>
      <c r="I1" s="17"/>
      <c r="J1" s="102"/>
      <c r="K1" s="102"/>
      <c r="L1" s="101"/>
      <c r="M1" s="101"/>
      <c r="N1" s="106"/>
      <c r="O1" s="106"/>
      <c r="P1" s="102"/>
      <c r="Q1" s="17"/>
      <c r="R1" s="102"/>
      <c r="S1" s="101"/>
      <c r="T1" s="105"/>
      <c r="U1" s="105"/>
      <c r="V1" s="105"/>
      <c r="W1" s="105"/>
      <c r="X1" s="105"/>
      <c r="Y1" s="105"/>
      <c r="Z1" s="105"/>
    </row>
    <row r="2">
      <c r="A2" s="99" t="s">
        <v>18</v>
      </c>
      <c r="B2" s="100"/>
      <c r="C2" s="100"/>
      <c r="D2" s="100"/>
      <c r="E2" s="100"/>
      <c r="F2" s="106"/>
      <c r="G2" s="106"/>
      <c r="H2" s="17"/>
      <c r="I2" s="17"/>
      <c r="J2" s="102"/>
      <c r="K2" s="102"/>
      <c r="L2" s="101"/>
      <c r="M2" s="101"/>
      <c r="N2" s="106"/>
      <c r="O2" s="106"/>
      <c r="P2" s="102"/>
      <c r="Q2" s="17"/>
      <c r="R2" s="102"/>
      <c r="S2" s="101"/>
      <c r="T2" s="105"/>
      <c r="U2" s="105"/>
      <c r="V2" s="105"/>
      <c r="W2" s="105"/>
      <c r="X2" s="105"/>
      <c r="Y2" s="105"/>
      <c r="Z2" s="105"/>
    </row>
    <row r="3">
      <c r="A3" s="99"/>
      <c r="B3" s="100"/>
      <c r="C3" s="100"/>
      <c r="D3" s="100"/>
      <c r="E3" s="100"/>
      <c r="F3" s="106"/>
      <c r="G3" s="106"/>
      <c r="H3" s="17"/>
      <c r="I3" s="17"/>
      <c r="J3" s="102"/>
      <c r="K3" s="102"/>
      <c r="L3" s="101"/>
      <c r="M3" s="101"/>
      <c r="N3" s="106"/>
      <c r="O3" s="106"/>
      <c r="P3" s="102"/>
      <c r="Q3" s="17"/>
      <c r="R3" s="102"/>
      <c r="S3" s="101"/>
      <c r="T3" s="105"/>
      <c r="U3" s="105"/>
      <c r="V3" s="105"/>
      <c r="W3" s="105"/>
      <c r="X3" s="105"/>
      <c r="Y3" s="105"/>
      <c r="Z3" s="105"/>
    </row>
    <row r="4">
      <c r="A4" s="107">
        <f>COUNTIF(Q6:Q333,"&lt;&gt;0")</f>
        <v>260</v>
      </c>
      <c r="B4" s="108" t="str">
        <f>A2</f>
        <v>Stop &amp; Shop</v>
      </c>
      <c r="C4" s="108"/>
      <c r="D4" s="108"/>
      <c r="E4" s="108"/>
      <c r="F4" s="109">
        <f t="shared" ref="F4:I4" si="1">SUBTOTAL(9,F6:F479)</f>
        <v>1118267.06</v>
      </c>
      <c r="G4" s="109">
        <f t="shared" si="1"/>
        <v>990564.18</v>
      </c>
      <c r="H4" s="110">
        <f t="shared" si="1"/>
        <v>861113</v>
      </c>
      <c r="I4" s="110">
        <f t="shared" si="1"/>
        <v>230861</v>
      </c>
      <c r="J4" s="111">
        <f>IFERROR(I4/H4,"")</f>
        <v>0.2680960571</v>
      </c>
      <c r="K4" s="112">
        <f>IFERROR((1-G4/F4),"")</f>
        <v>0.1141971221</v>
      </c>
      <c r="L4" s="113"/>
      <c r="M4" s="113"/>
      <c r="N4" s="109">
        <f t="shared" ref="N4:O4" si="2">SUBTOTAL(9,N6:N479)</f>
        <v>3504250.577</v>
      </c>
      <c r="O4" s="109">
        <f t="shared" si="2"/>
        <v>1476406.79</v>
      </c>
      <c r="P4" s="112">
        <f>IFERROR((N4-O4)/N4,"")</f>
        <v>0.5786811595</v>
      </c>
      <c r="Q4" s="110">
        <f>SUBTOTAL(9,Q6:Q479)</f>
        <v>868061</v>
      </c>
      <c r="R4" s="112">
        <f>IFERROR(H4/Q4,"")</f>
        <v>0.9919959542</v>
      </c>
      <c r="S4" s="114">
        <f>IFERROR(G4/I4,"")</f>
        <v>4.290738496</v>
      </c>
      <c r="T4" s="105"/>
      <c r="U4" s="105"/>
      <c r="V4" s="105"/>
      <c r="W4" s="105"/>
      <c r="X4" s="105"/>
      <c r="Y4" s="105"/>
      <c r="Z4" s="105"/>
    </row>
    <row r="5" ht="39.75" customHeight="1">
      <c r="A5" s="115" t="s">
        <v>59</v>
      </c>
      <c r="B5" s="115" t="s">
        <v>60</v>
      </c>
      <c r="C5" s="115" t="s">
        <v>42</v>
      </c>
      <c r="D5" s="115" t="s">
        <v>61</v>
      </c>
      <c r="E5" s="115" t="s">
        <v>62</v>
      </c>
      <c r="F5" s="116" t="s">
        <v>63</v>
      </c>
      <c r="G5" s="116" t="s">
        <v>64</v>
      </c>
      <c r="H5" s="117" t="s">
        <v>7</v>
      </c>
      <c r="I5" s="117" t="s">
        <v>65</v>
      </c>
      <c r="J5" s="118" t="s">
        <v>66</v>
      </c>
      <c r="K5" s="119" t="s">
        <v>28</v>
      </c>
      <c r="L5" s="120" t="s">
        <v>67</v>
      </c>
      <c r="M5" s="120" t="s">
        <v>68</v>
      </c>
      <c r="N5" s="120" t="s">
        <v>11</v>
      </c>
      <c r="O5" s="121" t="s">
        <v>12</v>
      </c>
      <c r="P5" s="119" t="s">
        <v>69</v>
      </c>
      <c r="Q5" s="122" t="s">
        <v>14</v>
      </c>
      <c r="R5" s="119" t="s">
        <v>15</v>
      </c>
      <c r="S5" s="120" t="s">
        <v>10</v>
      </c>
      <c r="T5" s="115" t="s">
        <v>70</v>
      </c>
      <c r="U5" s="123"/>
      <c r="V5" s="123"/>
      <c r="W5" s="123"/>
      <c r="X5" s="123"/>
      <c r="Y5" s="123"/>
      <c r="Z5" s="123"/>
    </row>
    <row r="6">
      <c r="A6" s="124" t="s">
        <v>71</v>
      </c>
      <c r="B6" s="17" t="s">
        <v>72</v>
      </c>
      <c r="C6" s="17" t="s">
        <v>47</v>
      </c>
      <c r="D6" s="17" t="s">
        <v>73</v>
      </c>
      <c r="E6" s="17" t="s">
        <v>74</v>
      </c>
      <c r="F6" s="106">
        <v>311.48</v>
      </c>
      <c r="G6" s="106">
        <v>311.48</v>
      </c>
      <c r="H6" s="17">
        <v>0.0</v>
      </c>
      <c r="I6" s="17">
        <v>52.0</v>
      </c>
      <c r="J6" s="125" t="s">
        <v>322</v>
      </c>
      <c r="K6" s="125">
        <v>0.0</v>
      </c>
      <c r="L6" s="101">
        <v>5.99</v>
      </c>
      <c r="M6" s="101">
        <v>2.89</v>
      </c>
      <c r="N6" s="126">
        <v>0.0</v>
      </c>
      <c r="O6" s="126">
        <v>0.0</v>
      </c>
      <c r="P6" s="125">
        <v>0.5175292153589316</v>
      </c>
      <c r="Q6" s="17">
        <v>0.0</v>
      </c>
      <c r="R6" s="102" t="s">
        <v>322</v>
      </c>
      <c r="S6" s="101">
        <v>5.99</v>
      </c>
      <c r="T6" s="17" t="s">
        <v>75</v>
      </c>
      <c r="U6" s="105"/>
      <c r="V6" s="105"/>
      <c r="W6" s="105"/>
      <c r="X6" s="105"/>
      <c r="Y6" s="105"/>
      <c r="Z6" s="105"/>
    </row>
    <row r="7">
      <c r="A7" s="124" t="s">
        <v>76</v>
      </c>
      <c r="B7" s="17" t="s">
        <v>77</v>
      </c>
      <c r="C7" s="17" t="s">
        <v>47</v>
      </c>
      <c r="D7" s="17" t="s">
        <v>78</v>
      </c>
      <c r="E7" s="17" t="s">
        <v>74</v>
      </c>
      <c r="F7" s="106">
        <v>2509.390000000005</v>
      </c>
      <c r="G7" s="106">
        <v>2509.390000000005</v>
      </c>
      <c r="H7" s="17">
        <v>1944.0</v>
      </c>
      <c r="I7" s="17">
        <v>1261.0</v>
      </c>
      <c r="J7" s="125">
        <v>0.6486625514403292</v>
      </c>
      <c r="K7" s="125">
        <v>0.0</v>
      </c>
      <c r="L7" s="101">
        <v>1.49</v>
      </c>
      <c r="M7" s="101">
        <v>0.75</v>
      </c>
      <c r="N7" s="126">
        <v>3868.560000000007</v>
      </c>
      <c r="O7" s="126">
        <v>1458.0</v>
      </c>
      <c r="P7" s="125">
        <v>0.4966442953020134</v>
      </c>
      <c r="Q7" s="17">
        <v>1938.0</v>
      </c>
      <c r="R7" s="102">
        <v>1.0030959752321982</v>
      </c>
      <c r="S7" s="101">
        <v>1.9900000000000038</v>
      </c>
      <c r="T7" s="17" t="s">
        <v>79</v>
      </c>
      <c r="U7" s="105"/>
      <c r="V7" s="105"/>
      <c r="W7" s="105"/>
      <c r="X7" s="105"/>
      <c r="Y7" s="105"/>
      <c r="Z7" s="105"/>
    </row>
    <row r="8">
      <c r="A8" s="124" t="s">
        <v>80</v>
      </c>
      <c r="B8" s="17" t="s">
        <v>81</v>
      </c>
      <c r="C8" s="17" t="s">
        <v>47</v>
      </c>
      <c r="D8" s="17" t="s">
        <v>78</v>
      </c>
      <c r="E8" s="17" t="s">
        <v>74</v>
      </c>
      <c r="F8" s="106">
        <v>1512.400000000004</v>
      </c>
      <c r="G8" s="106">
        <v>1512.400000000004</v>
      </c>
      <c r="H8" s="17">
        <v>1944.0</v>
      </c>
      <c r="I8" s="17">
        <v>760.0</v>
      </c>
      <c r="J8" s="125">
        <v>0.39094650205761317</v>
      </c>
      <c r="K8" s="125">
        <v>0.0</v>
      </c>
      <c r="L8" s="101">
        <v>1.49</v>
      </c>
      <c r="M8" s="101">
        <v>0.75</v>
      </c>
      <c r="N8" s="126">
        <v>3868.56000000001</v>
      </c>
      <c r="O8" s="126">
        <v>1458.0</v>
      </c>
      <c r="P8" s="125">
        <v>0.4966442953020134</v>
      </c>
      <c r="Q8" s="17">
        <v>1938.0</v>
      </c>
      <c r="R8" s="102">
        <v>1.0030959752321982</v>
      </c>
      <c r="S8" s="101">
        <v>1.990000000000005</v>
      </c>
      <c r="T8" s="17" t="s">
        <v>79</v>
      </c>
      <c r="U8" s="105"/>
      <c r="V8" s="105"/>
      <c r="W8" s="105"/>
      <c r="X8" s="105"/>
      <c r="Y8" s="105"/>
      <c r="Z8" s="105"/>
    </row>
    <row r="9">
      <c r="A9" s="124" t="s">
        <v>82</v>
      </c>
      <c r="B9" s="17" t="s">
        <v>83</v>
      </c>
      <c r="C9" s="17" t="s">
        <v>47</v>
      </c>
      <c r="D9" s="17" t="s">
        <v>78</v>
      </c>
      <c r="E9" s="17" t="s">
        <v>74</v>
      </c>
      <c r="F9" s="106">
        <v>5214.929999999994</v>
      </c>
      <c r="G9" s="106">
        <v>5214.929999999994</v>
      </c>
      <c r="H9" s="17">
        <v>2820.0</v>
      </c>
      <c r="I9" s="17">
        <v>1307.0</v>
      </c>
      <c r="J9" s="125">
        <v>0.4634751773049645</v>
      </c>
      <c r="K9" s="125">
        <v>0.0</v>
      </c>
      <c r="L9" s="101">
        <v>3.49</v>
      </c>
      <c r="M9" s="101">
        <v>1.81</v>
      </c>
      <c r="N9" s="126">
        <v>11251.799999999987</v>
      </c>
      <c r="O9" s="126">
        <v>5104.2</v>
      </c>
      <c r="P9" s="125">
        <v>0.48137535816618915</v>
      </c>
      <c r="Q9" s="17">
        <v>2796.0</v>
      </c>
      <c r="R9" s="102">
        <v>1.0085836909871244</v>
      </c>
      <c r="S9" s="101">
        <v>3.9899999999999953</v>
      </c>
      <c r="T9" s="17" t="s">
        <v>79</v>
      </c>
      <c r="U9" s="105"/>
      <c r="V9" s="105"/>
      <c r="W9" s="105"/>
      <c r="X9" s="105"/>
      <c r="Y9" s="105"/>
      <c r="Z9" s="105"/>
    </row>
    <row r="10">
      <c r="A10" s="124" t="s">
        <v>84</v>
      </c>
      <c r="B10" s="17" t="s">
        <v>85</v>
      </c>
      <c r="C10" s="17" t="s">
        <v>47</v>
      </c>
      <c r="D10" s="17" t="s">
        <v>78</v>
      </c>
      <c r="E10" s="17" t="s">
        <v>74</v>
      </c>
      <c r="F10" s="106">
        <v>2521.6800000000007</v>
      </c>
      <c r="G10" s="106">
        <v>2521.6800000000007</v>
      </c>
      <c r="H10" s="17">
        <v>2820.0</v>
      </c>
      <c r="I10" s="17">
        <v>632.0</v>
      </c>
      <c r="J10" s="125">
        <v>0.22411347517730495</v>
      </c>
      <c r="K10" s="125">
        <v>0.0</v>
      </c>
      <c r="L10" s="101">
        <v>3.49</v>
      </c>
      <c r="M10" s="101">
        <v>1.81</v>
      </c>
      <c r="N10" s="126">
        <v>11251.800000000003</v>
      </c>
      <c r="O10" s="126">
        <v>5104.2</v>
      </c>
      <c r="P10" s="125">
        <v>0.48137535816618915</v>
      </c>
      <c r="Q10" s="17">
        <v>2796.0</v>
      </c>
      <c r="R10" s="102">
        <v>1.0085836909871244</v>
      </c>
      <c r="S10" s="101">
        <v>3.990000000000001</v>
      </c>
      <c r="T10" s="17" t="s">
        <v>79</v>
      </c>
      <c r="U10" s="105"/>
      <c r="V10" s="105"/>
      <c r="W10" s="105"/>
      <c r="X10" s="105"/>
      <c r="Y10" s="105"/>
      <c r="Z10" s="105"/>
    </row>
    <row r="11">
      <c r="A11" s="124" t="s">
        <v>86</v>
      </c>
      <c r="B11" s="17" t="s">
        <v>87</v>
      </c>
      <c r="C11" s="17" t="s">
        <v>48</v>
      </c>
      <c r="D11" s="17" t="s">
        <v>88</v>
      </c>
      <c r="E11" s="17" t="s">
        <v>74</v>
      </c>
      <c r="F11" s="106">
        <v>4522.33999999999</v>
      </c>
      <c r="G11" s="106">
        <v>4016.3399999999942</v>
      </c>
      <c r="H11" s="17">
        <v>1884.0</v>
      </c>
      <c r="I11" s="17">
        <v>566.0</v>
      </c>
      <c r="J11" s="125">
        <v>0.30042462845010615</v>
      </c>
      <c r="K11" s="125">
        <v>0.1118889778300608</v>
      </c>
      <c r="L11" s="101">
        <v>6.49</v>
      </c>
      <c r="M11" s="101">
        <v>3.21</v>
      </c>
      <c r="N11" s="126">
        <v>15053.159999999967</v>
      </c>
      <c r="O11" s="126">
        <v>6047.64</v>
      </c>
      <c r="P11" s="125">
        <v>0.5053929121725732</v>
      </c>
      <c r="Q11" s="17">
        <v>1842.0</v>
      </c>
      <c r="R11" s="102">
        <v>1.022801302931596</v>
      </c>
      <c r="S11" s="101">
        <v>7.096007067137799</v>
      </c>
      <c r="T11" s="17" t="s">
        <v>89</v>
      </c>
      <c r="U11" s="105"/>
      <c r="V11" s="105"/>
      <c r="W11" s="105"/>
      <c r="X11" s="105"/>
      <c r="Y11" s="105"/>
      <c r="Z11" s="105"/>
    </row>
    <row r="12">
      <c r="A12" s="124" t="s">
        <v>90</v>
      </c>
      <c r="B12" s="17" t="s">
        <v>91</v>
      </c>
      <c r="C12" s="17" t="s">
        <v>48</v>
      </c>
      <c r="D12" s="17" t="s">
        <v>88</v>
      </c>
      <c r="E12" s="17" t="s">
        <v>74</v>
      </c>
      <c r="F12" s="106">
        <v>2701.559999999993</v>
      </c>
      <c r="G12" s="106">
        <v>2272.7600000000007</v>
      </c>
      <c r="H12" s="17">
        <v>3072.0</v>
      </c>
      <c r="I12" s="17">
        <v>564.0</v>
      </c>
      <c r="J12" s="125">
        <v>0.18359375</v>
      </c>
      <c r="K12" s="125">
        <v>0.15872310813011503</v>
      </c>
      <c r="L12" s="101">
        <v>3.99</v>
      </c>
      <c r="M12" s="101">
        <v>2.01</v>
      </c>
      <c r="N12" s="126">
        <v>14714.879999999961</v>
      </c>
      <c r="O12" s="126">
        <v>6174.719999999999</v>
      </c>
      <c r="P12" s="125">
        <v>0.4962406015037595</v>
      </c>
      <c r="Q12" s="17">
        <v>3060.0</v>
      </c>
      <c r="R12" s="102">
        <v>1.003921568627451</v>
      </c>
      <c r="S12" s="101">
        <v>4.029716312056739</v>
      </c>
      <c r="T12" s="17" t="s">
        <v>92</v>
      </c>
      <c r="U12" s="105"/>
      <c r="V12" s="105"/>
      <c r="W12" s="105"/>
      <c r="X12" s="105"/>
      <c r="Y12" s="105"/>
      <c r="Z12" s="105"/>
    </row>
    <row r="13">
      <c r="A13" s="124" t="s">
        <v>93</v>
      </c>
      <c r="B13" s="17" t="s">
        <v>94</v>
      </c>
      <c r="C13" s="17" t="s">
        <v>48</v>
      </c>
      <c r="D13" s="17" t="s">
        <v>88</v>
      </c>
      <c r="E13" s="17" t="s">
        <v>74</v>
      </c>
      <c r="F13" s="106">
        <v>8157.629999999997</v>
      </c>
      <c r="G13" s="106">
        <v>7052.629999999999</v>
      </c>
      <c r="H13" s="17">
        <v>5652.0</v>
      </c>
      <c r="I13" s="17">
        <v>2337.0</v>
      </c>
      <c r="J13" s="125">
        <v>0.4134819532908705</v>
      </c>
      <c r="K13" s="125">
        <v>0.1354560086691844</v>
      </c>
      <c r="L13" s="101">
        <v>2.49</v>
      </c>
      <c r="M13" s="101">
        <v>1.17</v>
      </c>
      <c r="N13" s="126">
        <v>19729.10772785622</v>
      </c>
      <c r="O13" s="126">
        <v>6612.839999999999</v>
      </c>
      <c r="P13" s="125">
        <v>0.5301204819277109</v>
      </c>
      <c r="Q13" s="17">
        <v>5976.0</v>
      </c>
      <c r="R13" s="102">
        <v>0.9457831325301205</v>
      </c>
      <c r="S13" s="101">
        <v>3.0178134360290967</v>
      </c>
      <c r="T13" s="17" t="s">
        <v>95</v>
      </c>
      <c r="U13" s="105"/>
      <c r="V13" s="105"/>
      <c r="W13" s="105"/>
      <c r="X13" s="105"/>
      <c r="Y13" s="105"/>
      <c r="Z13" s="105"/>
    </row>
    <row r="14">
      <c r="A14" s="124" t="s">
        <v>96</v>
      </c>
      <c r="B14" s="17" t="s">
        <v>97</v>
      </c>
      <c r="C14" s="17" t="s">
        <v>48</v>
      </c>
      <c r="D14" s="17" t="s">
        <v>88</v>
      </c>
      <c r="E14" s="17" t="s">
        <v>74</v>
      </c>
      <c r="F14" s="106">
        <v>4566.4199999999955</v>
      </c>
      <c r="G14" s="106">
        <v>3943.4199999999973</v>
      </c>
      <c r="H14" s="17">
        <v>3780.0</v>
      </c>
      <c r="I14" s="17">
        <v>1308.0</v>
      </c>
      <c r="J14" s="125">
        <v>0.346031746031746</v>
      </c>
      <c r="K14" s="125">
        <v>0.13643072691517621</v>
      </c>
      <c r="L14" s="101">
        <v>2.49</v>
      </c>
      <c r="M14" s="101">
        <v>1.0</v>
      </c>
      <c r="N14" s="126">
        <v>13196.534862385308</v>
      </c>
      <c r="O14" s="126">
        <v>3780.0</v>
      </c>
      <c r="P14" s="125">
        <v>0.5983935742971888</v>
      </c>
      <c r="Q14" s="17">
        <v>3732.0</v>
      </c>
      <c r="R14" s="102">
        <v>1.0128617363344052</v>
      </c>
      <c r="S14" s="101">
        <v>3.014847094801221</v>
      </c>
      <c r="T14" s="17" t="s">
        <v>92</v>
      </c>
      <c r="U14" s="105"/>
      <c r="V14" s="105"/>
      <c r="W14" s="105"/>
      <c r="X14" s="105"/>
      <c r="Y14" s="105"/>
      <c r="Z14" s="105"/>
    </row>
    <row r="15">
      <c r="A15" s="124" t="s">
        <v>98</v>
      </c>
      <c r="B15" s="17" t="s">
        <v>99</v>
      </c>
      <c r="C15" s="17" t="s">
        <v>48</v>
      </c>
      <c r="D15" s="17" t="s">
        <v>88</v>
      </c>
      <c r="E15" s="17" t="s">
        <v>74</v>
      </c>
      <c r="F15" s="106">
        <v>3419.2099999999964</v>
      </c>
      <c r="G15" s="106">
        <v>2946.2099999999987</v>
      </c>
      <c r="H15" s="17">
        <v>3648.0</v>
      </c>
      <c r="I15" s="17">
        <v>979.0</v>
      </c>
      <c r="J15" s="125">
        <v>0.26836622807017546</v>
      </c>
      <c r="K15" s="125">
        <v>0.13833604838544522</v>
      </c>
      <c r="L15" s="101">
        <v>2.49</v>
      </c>
      <c r="M15" s="101">
        <v>1.05</v>
      </c>
      <c r="N15" s="126">
        <v>12740.835628192019</v>
      </c>
      <c r="O15" s="126">
        <v>3830.4</v>
      </c>
      <c r="P15" s="125">
        <v>0.5783132530120482</v>
      </c>
      <c r="Q15" s="17">
        <v>3696.0</v>
      </c>
      <c r="R15" s="102">
        <v>0.987012987012987</v>
      </c>
      <c r="S15" s="101">
        <v>3.0094075587334</v>
      </c>
      <c r="T15" s="17" t="s">
        <v>92</v>
      </c>
      <c r="U15" s="105"/>
      <c r="V15" s="105"/>
      <c r="W15" s="105"/>
      <c r="X15" s="105"/>
      <c r="Y15" s="105"/>
      <c r="Z15" s="105"/>
    </row>
    <row r="16">
      <c r="A16" s="124" t="s">
        <v>100</v>
      </c>
      <c r="B16" s="17" t="s">
        <v>101</v>
      </c>
      <c r="C16" s="17" t="s">
        <v>48</v>
      </c>
      <c r="D16" s="17" t="s">
        <v>88</v>
      </c>
      <c r="E16" s="17" t="s">
        <v>74</v>
      </c>
      <c r="F16" s="106">
        <v>8322.409999999993</v>
      </c>
      <c r="G16" s="106">
        <v>7184.909999999991</v>
      </c>
      <c r="H16" s="17">
        <v>6168.0</v>
      </c>
      <c r="I16" s="17">
        <v>2384.0</v>
      </c>
      <c r="J16" s="125">
        <v>0.3865110246433204</v>
      </c>
      <c r="K16" s="125">
        <v>0.13667915904167216</v>
      </c>
      <c r="L16" s="101">
        <v>2.99</v>
      </c>
      <c r="M16" s="101">
        <v>1.32</v>
      </c>
      <c r="N16" s="126">
        <v>21532.14130872481</v>
      </c>
      <c r="O16" s="126">
        <v>8141.76</v>
      </c>
      <c r="P16" s="125">
        <v>0.5585284280936454</v>
      </c>
      <c r="Q16" s="17">
        <v>6108.0</v>
      </c>
      <c r="R16" s="102">
        <v>1.0098231827111985</v>
      </c>
      <c r="S16" s="101">
        <v>3.0138045302013383</v>
      </c>
      <c r="T16" s="17" t="s">
        <v>92</v>
      </c>
      <c r="U16" s="105"/>
      <c r="V16" s="105"/>
      <c r="W16" s="105"/>
      <c r="X16" s="105"/>
      <c r="Y16" s="105"/>
      <c r="Z16" s="105"/>
    </row>
    <row r="17">
      <c r="A17" s="124" t="s">
        <v>102</v>
      </c>
      <c r="B17" s="17" t="s">
        <v>103</v>
      </c>
      <c r="C17" s="17" t="s">
        <v>48</v>
      </c>
      <c r="D17" s="17" t="s">
        <v>88</v>
      </c>
      <c r="E17" s="17" t="s">
        <v>74</v>
      </c>
      <c r="F17" s="106">
        <v>2908.170000000001</v>
      </c>
      <c r="G17" s="106">
        <v>2508.170000000001</v>
      </c>
      <c r="H17" s="17">
        <v>1800.0</v>
      </c>
      <c r="I17" s="17">
        <v>833.0</v>
      </c>
      <c r="J17" s="125">
        <v>0.4627777777777778</v>
      </c>
      <c r="K17" s="125">
        <v>0.1375435411272381</v>
      </c>
      <c r="L17" s="101">
        <v>3.49</v>
      </c>
      <c r="M17" s="101">
        <v>1.83</v>
      </c>
      <c r="N17" s="126">
        <v>6284.160864345741</v>
      </c>
      <c r="O17" s="126">
        <v>3294.0</v>
      </c>
      <c r="P17" s="125">
        <v>0.47564469914040114</v>
      </c>
      <c r="Q17" s="17">
        <v>1800.0</v>
      </c>
      <c r="R17" s="102">
        <v>1.0</v>
      </c>
      <c r="S17" s="101">
        <v>3.0110084033613456</v>
      </c>
      <c r="T17" s="17" t="s">
        <v>92</v>
      </c>
      <c r="U17" s="105"/>
      <c r="V17" s="105"/>
      <c r="W17" s="105"/>
      <c r="X17" s="105"/>
      <c r="Y17" s="105"/>
      <c r="Z17" s="105"/>
    </row>
    <row r="18">
      <c r="A18" s="124" t="s">
        <v>104</v>
      </c>
      <c r="B18" s="17" t="s">
        <v>105</v>
      </c>
      <c r="C18" s="17" t="s">
        <v>48</v>
      </c>
      <c r="D18" s="17" t="s">
        <v>106</v>
      </c>
      <c r="E18" s="17" t="s">
        <v>74</v>
      </c>
      <c r="F18" s="106">
        <v>5469.149999999987</v>
      </c>
      <c r="G18" s="106">
        <v>4880.349999999991</v>
      </c>
      <c r="H18" s="17">
        <v>3300.0</v>
      </c>
      <c r="I18" s="17">
        <v>805.0</v>
      </c>
      <c r="J18" s="125">
        <v>0.24393939393939393</v>
      </c>
      <c r="K18" s="125">
        <v>0.10765841127048936</v>
      </c>
      <c r="L18" s="101">
        <v>5.49</v>
      </c>
      <c r="M18" s="101">
        <v>2.57</v>
      </c>
      <c r="N18" s="126">
        <v>22420.118012422306</v>
      </c>
      <c r="O18" s="126">
        <v>8481.0</v>
      </c>
      <c r="P18" s="125">
        <v>0.5318761384335156</v>
      </c>
      <c r="Q18" s="17">
        <v>3276.0</v>
      </c>
      <c r="R18" s="102">
        <v>1.0073260073260073</v>
      </c>
      <c r="S18" s="101">
        <v>6.062546583850921</v>
      </c>
      <c r="T18" s="17" t="s">
        <v>95</v>
      </c>
      <c r="U18" s="105"/>
      <c r="V18" s="105"/>
      <c r="W18" s="105"/>
      <c r="X18" s="105"/>
      <c r="Y18" s="105"/>
      <c r="Z18" s="105"/>
    </row>
    <row r="19">
      <c r="A19" s="124" t="s">
        <v>107</v>
      </c>
      <c r="B19" s="17" t="s">
        <v>108</v>
      </c>
      <c r="C19" s="17" t="s">
        <v>48</v>
      </c>
      <c r="D19" s="17" t="s">
        <v>109</v>
      </c>
      <c r="E19" s="17" t="s">
        <v>74</v>
      </c>
      <c r="F19" s="106">
        <v>7141.059999999996</v>
      </c>
      <c r="G19" s="106">
        <v>6456.059999999994</v>
      </c>
      <c r="H19" s="17">
        <v>1776.0</v>
      </c>
      <c r="I19" s="17">
        <v>794.0</v>
      </c>
      <c r="J19" s="125">
        <v>0.44707207207207206</v>
      </c>
      <c r="K19" s="125">
        <v>0.09592413451224358</v>
      </c>
      <c r="L19" s="101">
        <v>7.49</v>
      </c>
      <c r="M19" s="101">
        <v>3.47</v>
      </c>
      <c r="N19" s="126">
        <v>15972.95032745591</v>
      </c>
      <c r="O19" s="126">
        <v>6162.72</v>
      </c>
      <c r="P19" s="125">
        <v>0.5367156208277702</v>
      </c>
      <c r="Q19" s="17">
        <v>1764.0</v>
      </c>
      <c r="R19" s="102">
        <v>1.0068027210884354</v>
      </c>
      <c r="S19" s="101">
        <v>8.131057934508808</v>
      </c>
      <c r="T19" s="17" t="s">
        <v>95</v>
      </c>
      <c r="U19" s="105"/>
      <c r="V19" s="105"/>
      <c r="W19" s="105"/>
      <c r="X19" s="105"/>
      <c r="Y19" s="105"/>
      <c r="Z19" s="105"/>
    </row>
    <row r="20">
      <c r="A20" s="124" t="s">
        <v>110</v>
      </c>
      <c r="B20" s="17" t="s">
        <v>111</v>
      </c>
      <c r="C20" s="17" t="s">
        <v>48</v>
      </c>
      <c r="D20" s="17" t="s">
        <v>112</v>
      </c>
      <c r="E20" s="17" t="s">
        <v>74</v>
      </c>
      <c r="F20" s="106">
        <v>0.0</v>
      </c>
      <c r="G20" s="106">
        <v>0.0</v>
      </c>
      <c r="H20" s="17">
        <v>0.0</v>
      </c>
      <c r="I20" s="17">
        <v>0.0</v>
      </c>
      <c r="J20" s="125" t="s">
        <v>322</v>
      </c>
      <c r="K20" s="125" t="s">
        <v>322</v>
      </c>
      <c r="L20" s="101">
        <v>2.49</v>
      </c>
      <c r="M20" s="101">
        <v>1.29</v>
      </c>
      <c r="N20" s="126" t="s">
        <v>322</v>
      </c>
      <c r="O20" s="126">
        <v>0.0</v>
      </c>
      <c r="P20" s="125">
        <v>0.48192771084337355</v>
      </c>
      <c r="Q20" s="17">
        <v>0.0</v>
      </c>
      <c r="R20" s="102" t="s">
        <v>322</v>
      </c>
      <c r="S20" s="101" t="s">
        <v>322</v>
      </c>
      <c r="T20" s="17" t="s">
        <v>113</v>
      </c>
      <c r="U20" s="105"/>
      <c r="V20" s="105"/>
      <c r="W20" s="105"/>
      <c r="X20" s="105"/>
      <c r="Y20" s="105"/>
      <c r="Z20" s="105"/>
    </row>
    <row r="21" ht="15.75" customHeight="1">
      <c r="A21" s="124" t="s">
        <v>114</v>
      </c>
      <c r="B21" s="17" t="s">
        <v>115</v>
      </c>
      <c r="C21" s="17" t="s">
        <v>51</v>
      </c>
      <c r="D21" s="17" t="s">
        <v>116</v>
      </c>
      <c r="E21" s="17" t="s">
        <v>74</v>
      </c>
      <c r="F21" s="106">
        <v>5090.339999999994</v>
      </c>
      <c r="G21" s="106">
        <v>4579.339999999994</v>
      </c>
      <c r="H21" s="17">
        <v>1824.0</v>
      </c>
      <c r="I21" s="17">
        <v>566.0</v>
      </c>
      <c r="J21" s="125">
        <v>0.31030701754385964</v>
      </c>
      <c r="K21" s="125">
        <v>0.10038622174550238</v>
      </c>
      <c r="L21" s="101">
        <v>7.99</v>
      </c>
      <c r="M21" s="101">
        <v>4.19</v>
      </c>
      <c r="N21" s="126">
        <v>16404.20522968196</v>
      </c>
      <c r="O21" s="126">
        <v>7642.56</v>
      </c>
      <c r="P21" s="125">
        <v>0.47559449311639546</v>
      </c>
      <c r="Q21" s="17">
        <v>1800.0</v>
      </c>
      <c r="R21" s="102">
        <v>1.0133333333333334</v>
      </c>
      <c r="S21" s="101">
        <v>8.090706713780907</v>
      </c>
      <c r="T21" s="17" t="s">
        <v>117</v>
      </c>
      <c r="U21" s="105"/>
      <c r="V21" s="105"/>
      <c r="W21" s="105"/>
      <c r="X21" s="105"/>
      <c r="Y21" s="105"/>
      <c r="Z21" s="105"/>
    </row>
    <row r="22" ht="15.75" customHeight="1">
      <c r="A22" s="124" t="s">
        <v>118</v>
      </c>
      <c r="B22" s="17" t="s">
        <v>119</v>
      </c>
      <c r="C22" s="17" t="s">
        <v>51</v>
      </c>
      <c r="D22" s="17" t="s">
        <v>116</v>
      </c>
      <c r="E22" s="17" t="s">
        <v>74</v>
      </c>
      <c r="F22" s="106">
        <v>6481.789999999993</v>
      </c>
      <c r="G22" s="106">
        <v>5871.789999999994</v>
      </c>
      <c r="H22" s="17">
        <v>1824.0</v>
      </c>
      <c r="I22" s="17">
        <v>721.0</v>
      </c>
      <c r="J22" s="125">
        <v>0.39528508771929827</v>
      </c>
      <c r="K22" s="125">
        <v>0.09410980608751596</v>
      </c>
      <c r="L22" s="101">
        <v>7.99</v>
      </c>
      <c r="M22" s="101">
        <v>4.19</v>
      </c>
      <c r="N22" s="126">
        <v>16397.75999999998</v>
      </c>
      <c r="O22" s="126">
        <v>7642.56</v>
      </c>
      <c r="P22" s="125">
        <v>0.47559449311639546</v>
      </c>
      <c r="Q22" s="17">
        <v>1800.0</v>
      </c>
      <c r="R22" s="102">
        <v>1.0133333333333334</v>
      </c>
      <c r="S22" s="101">
        <v>8.143952843273222</v>
      </c>
      <c r="T22" s="17" t="s">
        <v>117</v>
      </c>
      <c r="U22" s="105"/>
      <c r="V22" s="105"/>
      <c r="W22" s="105"/>
      <c r="X22" s="105"/>
      <c r="Y22" s="105"/>
      <c r="Z22" s="105"/>
    </row>
    <row r="23" ht="15.75" customHeight="1">
      <c r="A23" s="124" t="s">
        <v>120</v>
      </c>
      <c r="B23" s="17" t="s">
        <v>121</v>
      </c>
      <c r="C23" s="17" t="s">
        <v>51</v>
      </c>
      <c r="D23" s="17" t="s">
        <v>116</v>
      </c>
      <c r="E23" s="17" t="s">
        <v>74</v>
      </c>
      <c r="F23" s="106">
        <v>8798.709999999985</v>
      </c>
      <c r="G23" s="106">
        <v>7948.709999999985</v>
      </c>
      <c r="H23" s="17">
        <v>2868.0</v>
      </c>
      <c r="I23" s="17">
        <v>979.0</v>
      </c>
      <c r="J23" s="125">
        <v>0.3413528591352859</v>
      </c>
      <c r="K23" s="125">
        <v>0.09660507051601896</v>
      </c>
      <c r="L23" s="101">
        <v>7.99</v>
      </c>
      <c r="M23" s="101">
        <v>4.22</v>
      </c>
      <c r="N23" s="126">
        <v>25775.996200204245</v>
      </c>
      <c r="O23" s="126">
        <v>12102.96</v>
      </c>
      <c r="P23" s="125">
        <v>0.47183979974968715</v>
      </c>
      <c r="Q23" s="17">
        <v>2844.0</v>
      </c>
      <c r="R23" s="102">
        <v>1.0084388185654007</v>
      </c>
      <c r="S23" s="101">
        <v>8.119213483146051</v>
      </c>
      <c r="T23" s="17" t="s">
        <v>117</v>
      </c>
      <c r="U23" s="105"/>
      <c r="V23" s="105"/>
      <c r="W23" s="105"/>
      <c r="X23" s="105"/>
      <c r="Y23" s="105"/>
      <c r="Z23" s="105"/>
    </row>
    <row r="24" ht="15.75" customHeight="1">
      <c r="A24" s="124" t="s">
        <v>122</v>
      </c>
      <c r="B24" s="17" t="s">
        <v>123</v>
      </c>
      <c r="C24" s="17" t="s">
        <v>48</v>
      </c>
      <c r="D24" s="17" t="s">
        <v>124</v>
      </c>
      <c r="E24" s="17" t="s">
        <v>74</v>
      </c>
      <c r="F24" s="106">
        <v>5552.669999999992</v>
      </c>
      <c r="G24" s="106">
        <v>4867.169999999992</v>
      </c>
      <c r="H24" s="17">
        <v>2144.0</v>
      </c>
      <c r="I24" s="17">
        <v>483.0</v>
      </c>
      <c r="J24" s="125">
        <v>0.22527985074626866</v>
      </c>
      <c r="K24" s="125">
        <v>0.12345412207100381</v>
      </c>
      <c r="L24" s="101">
        <v>11.99</v>
      </c>
      <c r="M24" s="101">
        <v>6.3</v>
      </c>
      <c r="N24" s="126">
        <v>24647.876770186296</v>
      </c>
      <c r="O24" s="126">
        <v>13507.199999999999</v>
      </c>
      <c r="P24" s="125">
        <v>0.4745621351125939</v>
      </c>
      <c r="Q24" s="17">
        <v>2144.0</v>
      </c>
      <c r="R24" s="102">
        <v>1.0</v>
      </c>
      <c r="S24" s="101">
        <v>10.076956521739113</v>
      </c>
      <c r="T24" s="17" t="s">
        <v>92</v>
      </c>
      <c r="U24" s="105"/>
      <c r="V24" s="105"/>
      <c r="W24" s="105"/>
      <c r="X24" s="105"/>
      <c r="Y24" s="105"/>
      <c r="Z24" s="105"/>
    </row>
    <row r="25" ht="15.75" customHeight="1">
      <c r="A25" s="124" t="s">
        <v>125</v>
      </c>
      <c r="B25" s="17" t="s">
        <v>126</v>
      </c>
      <c r="C25" s="17" t="s">
        <v>47</v>
      </c>
      <c r="D25" s="17" t="s">
        <v>112</v>
      </c>
      <c r="E25" s="17" t="s">
        <v>74</v>
      </c>
      <c r="F25" s="106">
        <v>4677.929999999994</v>
      </c>
      <c r="G25" s="106">
        <v>4100.429999999996</v>
      </c>
      <c r="H25" s="17">
        <v>888.0</v>
      </c>
      <c r="I25" s="17">
        <v>407.0</v>
      </c>
      <c r="J25" s="125">
        <v>0.4583333333333333</v>
      </c>
      <c r="K25" s="125">
        <v>0.12345203968421903</v>
      </c>
      <c r="L25" s="101">
        <v>9.99</v>
      </c>
      <c r="M25" s="101">
        <v>5.2</v>
      </c>
      <c r="N25" s="126">
        <v>10206.392727272714</v>
      </c>
      <c r="O25" s="126">
        <v>4617.6</v>
      </c>
      <c r="P25" s="125">
        <v>0.4794794794794795</v>
      </c>
      <c r="Q25" s="17">
        <v>882.0</v>
      </c>
      <c r="R25" s="102">
        <v>1.0068027210884354</v>
      </c>
      <c r="S25" s="101">
        <v>10.074766584766575</v>
      </c>
      <c r="T25" s="17" t="s">
        <v>127</v>
      </c>
      <c r="U25" s="105"/>
      <c r="V25" s="105"/>
      <c r="W25" s="105"/>
      <c r="X25" s="105"/>
      <c r="Y25" s="105"/>
      <c r="Z25" s="105"/>
    </row>
    <row r="26" ht="15.75" customHeight="1">
      <c r="A26" s="124" t="s">
        <v>128</v>
      </c>
      <c r="B26" s="17" t="s">
        <v>129</v>
      </c>
      <c r="C26" s="17" t="s">
        <v>47</v>
      </c>
      <c r="D26" s="17" t="s">
        <v>112</v>
      </c>
      <c r="E26" s="17" t="s">
        <v>74</v>
      </c>
      <c r="F26" s="106">
        <v>35.88</v>
      </c>
      <c r="G26" s="106">
        <v>35.88</v>
      </c>
      <c r="H26" s="17">
        <v>0.0</v>
      </c>
      <c r="I26" s="17">
        <v>12.0</v>
      </c>
      <c r="J26" s="125" t="s">
        <v>322</v>
      </c>
      <c r="K26" s="125">
        <v>0.0</v>
      </c>
      <c r="L26" s="101">
        <v>2.99</v>
      </c>
      <c r="M26" s="101">
        <v>1.53</v>
      </c>
      <c r="N26" s="126">
        <v>0.0</v>
      </c>
      <c r="O26" s="126">
        <v>0.0</v>
      </c>
      <c r="P26" s="125">
        <v>0.4882943143812709</v>
      </c>
      <c r="Q26" s="17">
        <v>0.0</v>
      </c>
      <c r="R26" s="102" t="s">
        <v>322</v>
      </c>
      <c r="S26" s="101">
        <v>2.99</v>
      </c>
      <c r="T26" s="17" t="s">
        <v>127</v>
      </c>
      <c r="U26" s="105"/>
      <c r="V26" s="105"/>
      <c r="W26" s="105"/>
      <c r="X26" s="105"/>
      <c r="Y26" s="105"/>
      <c r="Z26" s="105"/>
    </row>
    <row r="27" ht="15.75" customHeight="1">
      <c r="A27" s="124" t="s">
        <v>130</v>
      </c>
      <c r="B27" s="17" t="s">
        <v>131</v>
      </c>
      <c r="C27" s="17" t="s">
        <v>47</v>
      </c>
      <c r="D27" s="17" t="s">
        <v>116</v>
      </c>
      <c r="E27" s="17" t="s">
        <v>74</v>
      </c>
      <c r="F27" s="106">
        <v>10718.019999999995</v>
      </c>
      <c r="G27" s="106">
        <v>9252.52</v>
      </c>
      <c r="H27" s="17">
        <v>5472.0</v>
      </c>
      <c r="I27" s="17">
        <v>3074.0</v>
      </c>
      <c r="J27" s="125">
        <v>0.5617690058479532</v>
      </c>
      <c r="K27" s="125">
        <v>0.136732344220294</v>
      </c>
      <c r="L27" s="101">
        <v>2.99</v>
      </c>
      <c r="M27" s="101">
        <v>1.53</v>
      </c>
      <c r="N27" s="126">
        <v>19079.0518672739</v>
      </c>
      <c r="O27" s="126">
        <v>8372.16</v>
      </c>
      <c r="P27" s="125">
        <v>0.4882943143812709</v>
      </c>
      <c r="Q27" s="17">
        <v>5424.0</v>
      </c>
      <c r="R27" s="102">
        <v>1.008849557522124</v>
      </c>
      <c r="S27" s="101">
        <v>3.00992843201041</v>
      </c>
      <c r="T27" s="17" t="s">
        <v>127</v>
      </c>
      <c r="U27" s="105"/>
      <c r="V27" s="105"/>
      <c r="W27" s="105"/>
      <c r="X27" s="105"/>
      <c r="Y27" s="105"/>
      <c r="Z27" s="105"/>
    </row>
    <row r="28" ht="15.75" customHeight="1">
      <c r="A28" s="124" t="s">
        <v>132</v>
      </c>
      <c r="B28" s="17" t="s">
        <v>129</v>
      </c>
      <c r="C28" s="17" t="s">
        <v>47</v>
      </c>
      <c r="D28" s="17" t="s">
        <v>116</v>
      </c>
      <c r="E28" s="17" t="s">
        <v>74</v>
      </c>
      <c r="F28" s="106">
        <v>8.97</v>
      </c>
      <c r="G28" s="106">
        <v>8.97</v>
      </c>
      <c r="H28" s="17">
        <v>0.0</v>
      </c>
      <c r="I28" s="17">
        <v>3.0</v>
      </c>
      <c r="J28" s="125" t="s">
        <v>322</v>
      </c>
      <c r="K28" s="125">
        <v>0.0</v>
      </c>
      <c r="L28" s="101">
        <v>2.99</v>
      </c>
      <c r="M28" s="101">
        <v>1.47</v>
      </c>
      <c r="N28" s="126">
        <v>0.0</v>
      </c>
      <c r="O28" s="126">
        <v>0.0</v>
      </c>
      <c r="P28" s="125">
        <v>0.5083612040133779</v>
      </c>
      <c r="Q28" s="17">
        <v>0.0</v>
      </c>
      <c r="R28" s="102" t="s">
        <v>322</v>
      </c>
      <c r="S28" s="101">
        <v>2.99</v>
      </c>
      <c r="T28" s="17" t="s">
        <v>127</v>
      </c>
      <c r="U28" s="105"/>
      <c r="V28" s="105"/>
      <c r="W28" s="105"/>
      <c r="X28" s="105"/>
      <c r="Y28" s="105"/>
      <c r="Z28" s="105"/>
    </row>
    <row r="29" ht="15.75" customHeight="1">
      <c r="A29" s="124" t="s">
        <v>133</v>
      </c>
      <c r="B29" s="17" t="s">
        <v>134</v>
      </c>
      <c r="C29" s="17" t="s">
        <v>47</v>
      </c>
      <c r="D29" s="17" t="s">
        <v>112</v>
      </c>
      <c r="E29" s="17" t="s">
        <v>74</v>
      </c>
      <c r="F29" s="106">
        <v>3331.6499999999965</v>
      </c>
      <c r="G29" s="106">
        <v>2895.6500000000005</v>
      </c>
      <c r="H29" s="17">
        <v>1776.0</v>
      </c>
      <c r="I29" s="17">
        <v>575.0</v>
      </c>
      <c r="J29" s="125">
        <v>0.32376126126126126</v>
      </c>
      <c r="K29" s="125">
        <v>0.13086608737412286</v>
      </c>
      <c r="L29" s="101">
        <v>4.49</v>
      </c>
      <c r="M29" s="101">
        <v>2.3</v>
      </c>
      <c r="N29" s="126">
        <v>10290.452869565206</v>
      </c>
      <c r="O29" s="126">
        <v>4084.7999999999997</v>
      </c>
      <c r="P29" s="125">
        <v>0.4877505567928731</v>
      </c>
      <c r="Q29" s="17">
        <v>1800.0</v>
      </c>
      <c r="R29" s="102">
        <v>0.9866666666666667</v>
      </c>
      <c r="S29" s="101">
        <v>5.035913043478262</v>
      </c>
      <c r="T29" s="17" t="s">
        <v>127</v>
      </c>
      <c r="U29" s="105"/>
      <c r="V29" s="105"/>
      <c r="W29" s="105"/>
      <c r="X29" s="105"/>
      <c r="Y29" s="105"/>
      <c r="Z29" s="105"/>
    </row>
    <row r="30" ht="15.75" customHeight="1">
      <c r="A30" s="124" t="s">
        <v>135</v>
      </c>
      <c r="B30" s="17" t="s">
        <v>136</v>
      </c>
      <c r="C30" s="17" t="s">
        <v>47</v>
      </c>
      <c r="D30" s="17" t="s">
        <v>112</v>
      </c>
      <c r="E30" s="17" t="s">
        <v>74</v>
      </c>
      <c r="F30" s="106">
        <v>0.0</v>
      </c>
      <c r="G30" s="106">
        <v>0.0</v>
      </c>
      <c r="H30" s="17">
        <v>0.0</v>
      </c>
      <c r="I30" s="17">
        <v>0.0</v>
      </c>
      <c r="J30" s="125" t="s">
        <v>322</v>
      </c>
      <c r="K30" s="125" t="s">
        <v>322</v>
      </c>
      <c r="L30" s="101">
        <v>4.49</v>
      </c>
      <c r="M30" s="101">
        <v>2.3</v>
      </c>
      <c r="N30" s="126" t="s">
        <v>322</v>
      </c>
      <c r="O30" s="126">
        <v>0.0</v>
      </c>
      <c r="P30" s="125">
        <v>0.4877505567928731</v>
      </c>
      <c r="Q30" s="17">
        <v>0.0</v>
      </c>
      <c r="R30" s="102" t="s">
        <v>322</v>
      </c>
      <c r="S30" s="101" t="s">
        <v>322</v>
      </c>
      <c r="T30" s="17" t="s">
        <v>127</v>
      </c>
      <c r="U30" s="105"/>
      <c r="V30" s="105"/>
      <c r="W30" s="105"/>
      <c r="X30" s="105"/>
      <c r="Y30" s="105"/>
      <c r="Z30" s="105"/>
    </row>
    <row r="31" ht="15.75" customHeight="1">
      <c r="A31" s="124" t="s">
        <v>137</v>
      </c>
      <c r="B31" s="17" t="s">
        <v>138</v>
      </c>
      <c r="C31" s="17" t="s">
        <v>47</v>
      </c>
      <c r="D31" s="17" t="s">
        <v>116</v>
      </c>
      <c r="E31" s="17" t="s">
        <v>74</v>
      </c>
      <c r="F31" s="106">
        <v>10443.369999999994</v>
      </c>
      <c r="G31" s="106">
        <v>9072.969999999992</v>
      </c>
      <c r="H31" s="17">
        <v>5952.0</v>
      </c>
      <c r="I31" s="17">
        <v>1803.0</v>
      </c>
      <c r="J31" s="125">
        <v>0.3029233870967742</v>
      </c>
      <c r="K31" s="125">
        <v>0.1312220097535568</v>
      </c>
      <c r="L31" s="101">
        <v>4.49</v>
      </c>
      <c r="M31" s="101">
        <v>2.36</v>
      </c>
      <c r="N31" s="126">
        <v>34475.28465890181</v>
      </c>
      <c r="O31" s="126">
        <v>14046.72</v>
      </c>
      <c r="P31" s="125">
        <v>0.4743875278396437</v>
      </c>
      <c r="Q31" s="17">
        <v>6224.0</v>
      </c>
      <c r="R31" s="102">
        <v>0.9562982005141388</v>
      </c>
      <c r="S31" s="101">
        <v>5.03215196894065</v>
      </c>
      <c r="T31" s="17" t="s">
        <v>127</v>
      </c>
      <c r="U31" s="105"/>
      <c r="V31" s="105"/>
      <c r="W31" s="105"/>
      <c r="X31" s="105"/>
      <c r="Y31" s="105"/>
      <c r="Z31" s="105"/>
    </row>
    <row r="32" ht="15.75" customHeight="1">
      <c r="A32" s="124" t="s">
        <v>139</v>
      </c>
      <c r="B32" s="17" t="s">
        <v>140</v>
      </c>
      <c r="C32" s="17" t="s">
        <v>47</v>
      </c>
      <c r="D32" s="17" t="s">
        <v>112</v>
      </c>
      <c r="E32" s="17" t="s">
        <v>74</v>
      </c>
      <c r="F32" s="106">
        <v>14497.149999999992</v>
      </c>
      <c r="G32" s="106">
        <v>12877.949999999997</v>
      </c>
      <c r="H32" s="17">
        <v>3180.0</v>
      </c>
      <c r="I32" s="17">
        <v>2135.0</v>
      </c>
      <c r="J32" s="125">
        <v>0.6713836477987422</v>
      </c>
      <c r="K32" s="125">
        <v>0.11169091855985458</v>
      </c>
      <c r="L32" s="101">
        <v>5.99</v>
      </c>
      <c r="M32" s="101">
        <v>2.87</v>
      </c>
      <c r="N32" s="126">
        <v>21592.944730679148</v>
      </c>
      <c r="O32" s="126">
        <v>9126.6</v>
      </c>
      <c r="P32" s="125">
        <v>0.5208681135225376</v>
      </c>
      <c r="Q32" s="17">
        <v>3168.0</v>
      </c>
      <c r="R32" s="102">
        <v>1.003787878787879</v>
      </c>
      <c r="S32" s="101">
        <v>6.03182669789227</v>
      </c>
      <c r="T32" s="17" t="s">
        <v>127</v>
      </c>
      <c r="U32" s="105"/>
      <c r="V32" s="105"/>
      <c r="W32" s="105"/>
      <c r="X32" s="105"/>
      <c r="Y32" s="105"/>
      <c r="Z32" s="105"/>
    </row>
    <row r="33" ht="15.75" customHeight="1">
      <c r="A33" s="124" t="s">
        <v>141</v>
      </c>
      <c r="B33" s="17" t="s">
        <v>142</v>
      </c>
      <c r="C33" s="17" t="s">
        <v>47</v>
      </c>
      <c r="D33" s="17" t="s">
        <v>112</v>
      </c>
      <c r="E33" s="17" t="s">
        <v>74</v>
      </c>
      <c r="F33" s="106">
        <v>17625.030000000006</v>
      </c>
      <c r="G33" s="106">
        <v>15692.229999999985</v>
      </c>
      <c r="H33" s="17">
        <v>5208.0</v>
      </c>
      <c r="I33" s="17">
        <v>2597.0</v>
      </c>
      <c r="J33" s="125">
        <v>0.4986559139784946</v>
      </c>
      <c r="K33" s="125">
        <v>0.10966222468841302</v>
      </c>
      <c r="L33" s="101">
        <v>5.99</v>
      </c>
      <c r="M33" s="101">
        <v>3.05</v>
      </c>
      <c r="N33" s="126">
        <v>35345.07363881403</v>
      </c>
      <c r="O33" s="126">
        <v>15884.4</v>
      </c>
      <c r="P33" s="125">
        <v>0.4908180300500835</v>
      </c>
      <c r="Q33" s="17">
        <v>5184.0</v>
      </c>
      <c r="R33" s="102">
        <v>1.0046296296296295</v>
      </c>
      <c r="S33" s="101">
        <v>6.042445128994989</v>
      </c>
      <c r="T33" s="17" t="s">
        <v>127</v>
      </c>
      <c r="U33" s="105"/>
      <c r="V33" s="105"/>
      <c r="W33" s="105"/>
      <c r="X33" s="105"/>
      <c r="Y33" s="105"/>
      <c r="Z33" s="105"/>
    </row>
    <row r="34" ht="15.75" customHeight="1">
      <c r="A34" s="124" t="s">
        <v>143</v>
      </c>
      <c r="B34" s="17" t="s">
        <v>144</v>
      </c>
      <c r="C34" s="17" t="s">
        <v>47</v>
      </c>
      <c r="D34" s="17" t="s">
        <v>145</v>
      </c>
      <c r="E34" s="17" t="s">
        <v>74</v>
      </c>
      <c r="F34" s="106">
        <v>3997.50999999999</v>
      </c>
      <c r="G34" s="106">
        <v>3557.5099999999975</v>
      </c>
      <c r="H34" s="17">
        <v>876.0</v>
      </c>
      <c r="I34" s="17">
        <v>589.0</v>
      </c>
      <c r="J34" s="125">
        <v>0.6723744292237442</v>
      </c>
      <c r="K34" s="125">
        <v>0.11006851765223702</v>
      </c>
      <c r="L34" s="101">
        <v>5.99</v>
      </c>
      <c r="M34" s="101">
        <v>2.91</v>
      </c>
      <c r="N34" s="126">
        <v>5945.362920203721</v>
      </c>
      <c r="O34" s="126">
        <v>2549.1600000000003</v>
      </c>
      <c r="P34" s="125">
        <v>0.5141903171953255</v>
      </c>
      <c r="Q34" s="17">
        <v>900.0</v>
      </c>
      <c r="R34" s="102">
        <v>0.9733333333333334</v>
      </c>
      <c r="S34" s="101">
        <v>6.0399151103565325</v>
      </c>
      <c r="T34" s="17" t="s">
        <v>127</v>
      </c>
      <c r="U34" s="105"/>
      <c r="V34" s="105"/>
      <c r="W34" s="105"/>
      <c r="X34" s="105"/>
      <c r="Y34" s="105"/>
      <c r="Z34" s="105"/>
    </row>
    <row r="35" ht="15.75" customHeight="1">
      <c r="A35" s="124" t="s">
        <v>146</v>
      </c>
      <c r="B35" s="17" t="s">
        <v>147</v>
      </c>
      <c r="C35" s="17" t="s">
        <v>47</v>
      </c>
      <c r="D35" s="17" t="s">
        <v>148</v>
      </c>
      <c r="E35" s="17" t="s">
        <v>74</v>
      </c>
      <c r="F35" s="106">
        <v>4971.879999999991</v>
      </c>
      <c r="G35" s="106">
        <v>4420.679999999998</v>
      </c>
      <c r="H35" s="17">
        <v>1224.0</v>
      </c>
      <c r="I35" s="17">
        <v>732.0</v>
      </c>
      <c r="J35" s="125">
        <v>0.5980392156862745</v>
      </c>
      <c r="K35" s="125">
        <v>0.11086349630320813</v>
      </c>
      <c r="L35" s="101">
        <v>5.99</v>
      </c>
      <c r="M35" s="101">
        <v>2.96</v>
      </c>
      <c r="N35" s="126">
        <v>8313.635409836052</v>
      </c>
      <c r="O35" s="126">
        <v>3623.04</v>
      </c>
      <c r="P35" s="125">
        <v>0.5058430717863105</v>
      </c>
      <c r="Q35" s="17">
        <v>1200.0</v>
      </c>
      <c r="R35" s="102">
        <v>1.02</v>
      </c>
      <c r="S35" s="101">
        <v>6.039180327868849</v>
      </c>
      <c r="T35" s="17" t="s">
        <v>127</v>
      </c>
      <c r="U35" s="105"/>
      <c r="V35" s="105"/>
      <c r="W35" s="105"/>
      <c r="X35" s="105"/>
      <c r="Y35" s="105"/>
      <c r="Z35" s="105"/>
    </row>
    <row r="36" ht="15.75" customHeight="1">
      <c r="A36" s="124" t="s">
        <v>149</v>
      </c>
      <c r="B36" s="17" t="s">
        <v>150</v>
      </c>
      <c r="C36" s="17" t="s">
        <v>47</v>
      </c>
      <c r="D36" s="17" t="s">
        <v>112</v>
      </c>
      <c r="E36" s="17" t="s">
        <v>74</v>
      </c>
      <c r="F36" s="106">
        <v>5617.729999999992</v>
      </c>
      <c r="G36" s="106">
        <v>4987.329999999997</v>
      </c>
      <c r="H36" s="17">
        <v>1656.0</v>
      </c>
      <c r="I36" s="17">
        <v>827.0</v>
      </c>
      <c r="J36" s="125">
        <v>0.4993961352657005</v>
      </c>
      <c r="K36" s="125">
        <v>0.11221614424331461</v>
      </c>
      <c r="L36" s="101">
        <v>6.49</v>
      </c>
      <c r="M36" s="101">
        <v>3.15</v>
      </c>
      <c r="N36" s="126">
        <v>11249.045804111229</v>
      </c>
      <c r="O36" s="126">
        <v>5216.4</v>
      </c>
      <c r="P36" s="125">
        <v>0.514637904468413</v>
      </c>
      <c r="Q36" s="17">
        <v>1644.0</v>
      </c>
      <c r="R36" s="102">
        <v>1.0072992700729928</v>
      </c>
      <c r="S36" s="101">
        <v>6.030628778718255</v>
      </c>
      <c r="T36" s="17" t="s">
        <v>127</v>
      </c>
      <c r="U36" s="105"/>
      <c r="V36" s="105"/>
      <c r="W36" s="105"/>
      <c r="X36" s="105"/>
      <c r="Y36" s="105"/>
      <c r="Z36" s="105"/>
    </row>
    <row r="37" ht="15.75" customHeight="1">
      <c r="A37" s="124" t="s">
        <v>151</v>
      </c>
      <c r="B37" s="17" t="s">
        <v>152</v>
      </c>
      <c r="C37" s="17" t="s">
        <v>47</v>
      </c>
      <c r="D37" s="17" t="s">
        <v>148</v>
      </c>
      <c r="E37" s="17" t="s">
        <v>74</v>
      </c>
      <c r="F37" s="106">
        <v>0.0</v>
      </c>
      <c r="G37" s="106">
        <v>0.0</v>
      </c>
      <c r="H37" s="17">
        <v>0.0</v>
      </c>
      <c r="I37" s="17">
        <v>0.0</v>
      </c>
      <c r="J37" s="125" t="s">
        <v>322</v>
      </c>
      <c r="K37" s="125" t="s">
        <v>322</v>
      </c>
      <c r="L37" s="101">
        <v>6.49</v>
      </c>
      <c r="M37" s="101">
        <v>3.21</v>
      </c>
      <c r="N37" s="126" t="s">
        <v>322</v>
      </c>
      <c r="O37" s="126">
        <v>0.0</v>
      </c>
      <c r="P37" s="125">
        <v>0.5053929121725732</v>
      </c>
      <c r="Q37" s="17">
        <v>0.0</v>
      </c>
      <c r="R37" s="102" t="s">
        <v>322</v>
      </c>
      <c r="S37" s="101" t="s">
        <v>322</v>
      </c>
      <c r="T37" s="17" t="s">
        <v>127</v>
      </c>
      <c r="U37" s="105"/>
      <c r="V37" s="105"/>
      <c r="W37" s="105"/>
      <c r="X37" s="105"/>
      <c r="Y37" s="105"/>
      <c r="Z37" s="105"/>
    </row>
    <row r="38" ht="15.75" customHeight="1">
      <c r="A38" s="124" t="s">
        <v>153</v>
      </c>
      <c r="B38" s="17" t="s">
        <v>154</v>
      </c>
      <c r="C38" s="17" t="s">
        <v>47</v>
      </c>
      <c r="D38" s="17" t="s">
        <v>112</v>
      </c>
      <c r="E38" s="17" t="s">
        <v>74</v>
      </c>
      <c r="F38" s="106">
        <v>7887.129999999996</v>
      </c>
      <c r="G38" s="106">
        <v>6945.129999999996</v>
      </c>
      <c r="H38" s="17">
        <v>1836.0</v>
      </c>
      <c r="I38" s="17">
        <v>987.0</v>
      </c>
      <c r="J38" s="125">
        <v>0.5375816993464052</v>
      </c>
      <c r="K38" s="125">
        <v>0.11943507968044154</v>
      </c>
      <c r="L38" s="101">
        <v>6.99</v>
      </c>
      <c r="M38" s="101">
        <v>3.52</v>
      </c>
      <c r="N38" s="126">
        <v>14671.500182370812</v>
      </c>
      <c r="O38" s="126">
        <v>6462.72</v>
      </c>
      <c r="P38" s="125">
        <v>0.49642346208869814</v>
      </c>
      <c r="Q38" s="17">
        <v>1800.0</v>
      </c>
      <c r="R38" s="102">
        <v>1.02</v>
      </c>
      <c r="S38" s="101">
        <v>7.036605876393106</v>
      </c>
      <c r="T38" s="17" t="s">
        <v>127</v>
      </c>
      <c r="U38" s="105"/>
      <c r="V38" s="105"/>
      <c r="W38" s="105"/>
      <c r="X38" s="105"/>
      <c r="Y38" s="105"/>
      <c r="Z38" s="105"/>
    </row>
    <row r="39" ht="15.75" customHeight="1">
      <c r="A39" s="124" t="s">
        <v>155</v>
      </c>
      <c r="B39" s="17" t="s">
        <v>156</v>
      </c>
      <c r="C39" s="17" t="s">
        <v>47</v>
      </c>
      <c r="D39" s="17" t="s">
        <v>112</v>
      </c>
      <c r="E39" s="17" t="s">
        <v>74</v>
      </c>
      <c r="F39" s="106">
        <v>17251.59</v>
      </c>
      <c r="G39" s="106">
        <v>15369.989999999993</v>
      </c>
      <c r="H39" s="17">
        <v>4572.0</v>
      </c>
      <c r="I39" s="17">
        <v>2541.0</v>
      </c>
      <c r="J39" s="125">
        <v>0.5557742782152231</v>
      </c>
      <c r="K39" s="125">
        <v>0.10906820762608016</v>
      </c>
      <c r="L39" s="101">
        <v>5.99</v>
      </c>
      <c r="M39" s="101">
        <v>2.9</v>
      </c>
      <c r="N39" s="126">
        <v>31040.641275088547</v>
      </c>
      <c r="O39" s="126">
        <v>13258.8</v>
      </c>
      <c r="P39" s="125">
        <v>0.5158597662771286</v>
      </c>
      <c r="Q39" s="17">
        <v>4404.0</v>
      </c>
      <c r="R39" s="102">
        <v>1.0381471389645776</v>
      </c>
      <c r="S39" s="101">
        <v>6.048795749704838</v>
      </c>
      <c r="T39" s="17" t="s">
        <v>127</v>
      </c>
      <c r="U39" s="105"/>
      <c r="V39" s="105"/>
      <c r="W39" s="105"/>
      <c r="X39" s="105"/>
      <c r="Y39" s="105"/>
      <c r="Z39" s="105"/>
    </row>
    <row r="40" ht="15.75" customHeight="1">
      <c r="A40" s="124" t="s">
        <v>157</v>
      </c>
      <c r="B40" s="17" t="s">
        <v>158</v>
      </c>
      <c r="C40" s="17" t="s">
        <v>47</v>
      </c>
      <c r="D40" s="17" t="s">
        <v>145</v>
      </c>
      <c r="E40" s="17" t="s">
        <v>74</v>
      </c>
      <c r="F40" s="106">
        <v>7293.259999999981</v>
      </c>
      <c r="G40" s="106">
        <v>6493.259999999996</v>
      </c>
      <c r="H40" s="17">
        <v>1824.0</v>
      </c>
      <c r="I40" s="17">
        <v>1074.0</v>
      </c>
      <c r="J40" s="125">
        <v>0.5888157894736842</v>
      </c>
      <c r="K40" s="125">
        <v>0.10969031681305585</v>
      </c>
      <c r="L40" s="101">
        <v>5.99</v>
      </c>
      <c r="M40" s="101">
        <v>3.02</v>
      </c>
      <c r="N40" s="126">
        <v>12386.318659217844</v>
      </c>
      <c r="O40" s="126">
        <v>5508.4800000000005</v>
      </c>
      <c r="P40" s="125">
        <v>0.4958263772954925</v>
      </c>
      <c r="Q40" s="17">
        <v>1800.0</v>
      </c>
      <c r="R40" s="102">
        <v>1.0133333333333334</v>
      </c>
      <c r="S40" s="101">
        <v>6.045865921787706</v>
      </c>
      <c r="T40" s="17" t="s">
        <v>127</v>
      </c>
      <c r="U40" s="105"/>
      <c r="V40" s="105"/>
      <c r="W40" s="105"/>
      <c r="X40" s="105"/>
      <c r="Y40" s="105"/>
      <c r="Z40" s="105"/>
    </row>
    <row r="41" ht="15.75" customHeight="1">
      <c r="A41" s="124" t="s">
        <v>159</v>
      </c>
      <c r="B41" s="17" t="s">
        <v>160</v>
      </c>
      <c r="C41" s="17" t="s">
        <v>47</v>
      </c>
      <c r="D41" s="17" t="s">
        <v>112</v>
      </c>
      <c r="E41" s="17" t="s">
        <v>74</v>
      </c>
      <c r="F41" s="106">
        <v>0.0</v>
      </c>
      <c r="G41" s="106">
        <v>0.0</v>
      </c>
      <c r="H41" s="17">
        <v>0.0</v>
      </c>
      <c r="I41" s="17">
        <v>0.0</v>
      </c>
      <c r="J41" s="125" t="s">
        <v>322</v>
      </c>
      <c r="K41" s="125" t="s">
        <v>322</v>
      </c>
      <c r="L41" s="101">
        <v>4.99</v>
      </c>
      <c r="M41" s="101">
        <v>2.47</v>
      </c>
      <c r="N41" s="126" t="s">
        <v>322</v>
      </c>
      <c r="O41" s="126">
        <v>0.0</v>
      </c>
      <c r="P41" s="125">
        <v>0.5050100200400801</v>
      </c>
      <c r="Q41" s="17">
        <v>0.0</v>
      </c>
      <c r="R41" s="102" t="s">
        <v>322</v>
      </c>
      <c r="S41" s="101" t="s">
        <v>322</v>
      </c>
      <c r="T41" s="17" t="s">
        <v>127</v>
      </c>
      <c r="U41" s="105"/>
      <c r="V41" s="105"/>
      <c r="W41" s="105"/>
      <c r="X41" s="105"/>
      <c r="Y41" s="105"/>
      <c r="Z41" s="105"/>
    </row>
    <row r="42" ht="15.75" customHeight="1">
      <c r="A42" s="124" t="s">
        <v>161</v>
      </c>
      <c r="B42" s="17" t="s">
        <v>162</v>
      </c>
      <c r="C42" s="17" t="s">
        <v>47</v>
      </c>
      <c r="D42" s="17" t="s">
        <v>145</v>
      </c>
      <c r="E42" s="17" t="s">
        <v>74</v>
      </c>
      <c r="F42" s="106">
        <v>5672.849999999991</v>
      </c>
      <c r="G42" s="106">
        <v>5040.849999999997</v>
      </c>
      <c r="H42" s="17">
        <v>1216.0</v>
      </c>
      <c r="I42" s="17">
        <v>835.0</v>
      </c>
      <c r="J42" s="125">
        <v>0.6866776315789473</v>
      </c>
      <c r="K42" s="125">
        <v>0.1114078461443535</v>
      </c>
      <c r="L42" s="101">
        <v>6.49</v>
      </c>
      <c r="M42" s="101">
        <v>3.27</v>
      </c>
      <c r="N42" s="126">
        <v>8261.300119760466</v>
      </c>
      <c r="O42" s="126">
        <v>3976.32</v>
      </c>
      <c r="P42" s="125">
        <v>0.49614791987673346</v>
      </c>
      <c r="Q42" s="17">
        <v>1200.0</v>
      </c>
      <c r="R42" s="102">
        <v>1.0133333333333334</v>
      </c>
      <c r="S42" s="101">
        <v>6.036946107784427</v>
      </c>
      <c r="T42" s="17" t="s">
        <v>127</v>
      </c>
      <c r="U42" s="105"/>
      <c r="V42" s="105"/>
      <c r="W42" s="105"/>
      <c r="X42" s="105"/>
      <c r="Y42" s="105"/>
      <c r="Z42" s="105"/>
    </row>
    <row r="43" ht="15.75" customHeight="1">
      <c r="A43" s="124" t="s">
        <v>163</v>
      </c>
      <c r="B43" s="17" t="s">
        <v>164</v>
      </c>
      <c r="C43" s="17" t="s">
        <v>47</v>
      </c>
      <c r="D43" s="17" t="s">
        <v>112</v>
      </c>
      <c r="E43" s="17" t="s">
        <v>74</v>
      </c>
      <c r="F43" s="106">
        <v>7.49</v>
      </c>
      <c r="G43" s="106">
        <v>7.49</v>
      </c>
      <c r="H43" s="17">
        <v>0.0</v>
      </c>
      <c r="I43" s="17">
        <v>1.0</v>
      </c>
      <c r="J43" s="125" t="s">
        <v>322</v>
      </c>
      <c r="K43" s="125">
        <v>0.0</v>
      </c>
      <c r="L43" s="101">
        <v>7.49</v>
      </c>
      <c r="M43" s="101">
        <v>3.59</v>
      </c>
      <c r="N43" s="126">
        <v>0.0</v>
      </c>
      <c r="O43" s="126">
        <v>0.0</v>
      </c>
      <c r="P43" s="125">
        <v>0.520694259012016</v>
      </c>
      <c r="Q43" s="17">
        <v>0.0</v>
      </c>
      <c r="R43" s="102" t="s">
        <v>322</v>
      </c>
      <c r="S43" s="101">
        <v>7.49</v>
      </c>
      <c r="T43" s="17" t="s">
        <v>127</v>
      </c>
      <c r="U43" s="105"/>
      <c r="V43" s="105"/>
      <c r="W43" s="105"/>
      <c r="X43" s="105"/>
      <c r="Y43" s="105"/>
      <c r="Z43" s="105"/>
    </row>
    <row r="44" ht="15.75" customHeight="1">
      <c r="A44" s="124" t="s">
        <v>165</v>
      </c>
      <c r="B44" s="17" t="s">
        <v>166</v>
      </c>
      <c r="C44" s="17" t="s">
        <v>47</v>
      </c>
      <c r="D44" s="17" t="s">
        <v>112</v>
      </c>
      <c r="E44" s="17" t="s">
        <v>74</v>
      </c>
      <c r="F44" s="106">
        <v>0.0</v>
      </c>
      <c r="G44" s="106">
        <v>0.0</v>
      </c>
      <c r="H44" s="17">
        <v>0.0</v>
      </c>
      <c r="I44" s="17">
        <v>0.0</v>
      </c>
      <c r="J44" s="125" t="s">
        <v>322</v>
      </c>
      <c r="K44" s="125" t="s">
        <v>322</v>
      </c>
      <c r="L44" s="101">
        <v>7.49</v>
      </c>
      <c r="M44" s="101">
        <v>3.7</v>
      </c>
      <c r="N44" s="126" t="s">
        <v>322</v>
      </c>
      <c r="O44" s="126">
        <v>0.0</v>
      </c>
      <c r="P44" s="125">
        <v>0.5060080106809078</v>
      </c>
      <c r="Q44" s="17">
        <v>0.0</v>
      </c>
      <c r="R44" s="102" t="s">
        <v>322</v>
      </c>
      <c r="S44" s="101" t="s">
        <v>322</v>
      </c>
      <c r="T44" s="17" t="s">
        <v>127</v>
      </c>
      <c r="U44" s="105"/>
      <c r="V44" s="105"/>
      <c r="W44" s="105"/>
      <c r="X44" s="105"/>
      <c r="Y44" s="105"/>
      <c r="Z44" s="105"/>
    </row>
    <row r="45" ht="15.75" customHeight="1">
      <c r="A45" s="124" t="s">
        <v>167</v>
      </c>
      <c r="B45" s="17" t="s">
        <v>168</v>
      </c>
      <c r="C45" s="17" t="s">
        <v>47</v>
      </c>
      <c r="D45" s="17" t="s">
        <v>112</v>
      </c>
      <c r="E45" s="17" t="s">
        <v>74</v>
      </c>
      <c r="F45" s="106">
        <v>3456.9099999999953</v>
      </c>
      <c r="G45" s="106">
        <v>3077.7099999999987</v>
      </c>
      <c r="H45" s="17">
        <v>1728.0</v>
      </c>
      <c r="I45" s="17">
        <v>509.0</v>
      </c>
      <c r="J45" s="125">
        <v>0.2945601851851852</v>
      </c>
      <c r="K45" s="125">
        <v>0.10969333884885557</v>
      </c>
      <c r="L45" s="101">
        <v>5.99</v>
      </c>
      <c r="M45" s="101">
        <v>2.93</v>
      </c>
      <c r="N45" s="126">
        <v>11735.835913555975</v>
      </c>
      <c r="O45" s="126">
        <v>5063.04</v>
      </c>
      <c r="P45" s="125">
        <v>0.5108514190317195</v>
      </c>
      <c r="Q45" s="17">
        <v>1800.0</v>
      </c>
      <c r="R45" s="102">
        <v>0.96</v>
      </c>
      <c r="S45" s="101">
        <v>6.0465815324165</v>
      </c>
      <c r="T45" s="17" t="s">
        <v>127</v>
      </c>
      <c r="U45" s="105"/>
      <c r="V45" s="105"/>
      <c r="W45" s="105"/>
      <c r="X45" s="105"/>
      <c r="Y45" s="105"/>
      <c r="Z45" s="105"/>
    </row>
    <row r="46" ht="15.75" customHeight="1">
      <c r="A46" s="124" t="s">
        <v>169</v>
      </c>
      <c r="B46" s="17" t="s">
        <v>170</v>
      </c>
      <c r="C46" s="17" t="s">
        <v>47</v>
      </c>
      <c r="D46" s="17" t="s">
        <v>112</v>
      </c>
      <c r="E46" s="17" t="s">
        <v>74</v>
      </c>
      <c r="F46" s="106">
        <v>3547.579999999997</v>
      </c>
      <c r="G46" s="106">
        <v>3167.579999999999</v>
      </c>
      <c r="H46" s="17">
        <v>1680.0</v>
      </c>
      <c r="I46" s="17">
        <v>522.0</v>
      </c>
      <c r="J46" s="125">
        <v>0.3107142857142857</v>
      </c>
      <c r="K46" s="125">
        <v>0.10711527294662793</v>
      </c>
      <c r="L46" s="101">
        <v>5.99</v>
      </c>
      <c r="M46" s="101">
        <v>2.96</v>
      </c>
      <c r="N46" s="126">
        <v>11417.498850574702</v>
      </c>
      <c r="O46" s="126">
        <v>4972.8</v>
      </c>
      <c r="P46" s="125">
        <v>0.5058430717863105</v>
      </c>
      <c r="Q46" s="17">
        <v>1656.0</v>
      </c>
      <c r="R46" s="102">
        <v>1.0144927536231885</v>
      </c>
      <c r="S46" s="101">
        <v>6.068160919540228</v>
      </c>
      <c r="T46" s="17" t="s">
        <v>127</v>
      </c>
      <c r="U46" s="105"/>
      <c r="V46" s="105"/>
      <c r="W46" s="105"/>
      <c r="X46" s="105"/>
      <c r="Y46" s="105"/>
      <c r="Z46" s="105"/>
    </row>
    <row r="47" ht="15.75" customHeight="1">
      <c r="A47" s="124" t="s">
        <v>171</v>
      </c>
      <c r="B47" s="17" t="s">
        <v>172</v>
      </c>
      <c r="C47" s="17" t="s">
        <v>47</v>
      </c>
      <c r="D47" s="17" t="s">
        <v>145</v>
      </c>
      <c r="E47" s="17" t="s">
        <v>74</v>
      </c>
      <c r="F47" s="106">
        <v>12971.769999999973</v>
      </c>
      <c r="G47" s="106">
        <v>11442.76999999998</v>
      </c>
      <c r="H47" s="17">
        <v>4626.0</v>
      </c>
      <c r="I47" s="17">
        <v>1623.0</v>
      </c>
      <c r="J47" s="125">
        <v>0.35084306095979245</v>
      </c>
      <c r="K47" s="125">
        <v>0.11787134677842703</v>
      </c>
      <c r="L47" s="101">
        <v>6.99</v>
      </c>
      <c r="M47" s="101">
        <v>3.52</v>
      </c>
      <c r="N47" s="126">
        <v>36973.14110905722</v>
      </c>
      <c r="O47" s="126">
        <v>16283.52</v>
      </c>
      <c r="P47" s="125">
        <v>0.49642346208869814</v>
      </c>
      <c r="Q47" s="17">
        <v>4584.0</v>
      </c>
      <c r="R47" s="102">
        <v>1.0091623036649215</v>
      </c>
      <c r="S47" s="101">
        <v>7.050382008625989</v>
      </c>
      <c r="T47" s="17" t="s">
        <v>127</v>
      </c>
      <c r="U47" s="105"/>
      <c r="V47" s="105"/>
      <c r="W47" s="105"/>
      <c r="X47" s="105"/>
      <c r="Y47" s="105"/>
      <c r="Z47" s="105"/>
    </row>
    <row r="48" ht="15.75" customHeight="1">
      <c r="A48" s="124" t="s">
        <v>173</v>
      </c>
      <c r="B48" s="17" t="s">
        <v>174</v>
      </c>
      <c r="C48" s="17" t="s">
        <v>47</v>
      </c>
      <c r="D48" s="17" t="s">
        <v>148</v>
      </c>
      <c r="E48" s="17" t="s">
        <v>74</v>
      </c>
      <c r="F48" s="106">
        <v>0.0</v>
      </c>
      <c r="G48" s="106">
        <v>0.0</v>
      </c>
      <c r="H48" s="17">
        <v>0.0</v>
      </c>
      <c r="I48" s="17">
        <v>0.0</v>
      </c>
      <c r="J48" s="125" t="s">
        <v>322</v>
      </c>
      <c r="K48" s="125" t="s">
        <v>322</v>
      </c>
      <c r="L48" s="101">
        <v>14.99</v>
      </c>
      <c r="M48" s="101">
        <v>7.56</v>
      </c>
      <c r="N48" s="126" t="s">
        <v>322</v>
      </c>
      <c r="O48" s="126">
        <v>0.0</v>
      </c>
      <c r="P48" s="125">
        <v>0.4956637758505671</v>
      </c>
      <c r="Q48" s="17">
        <v>0.0</v>
      </c>
      <c r="R48" s="102" t="s">
        <v>322</v>
      </c>
      <c r="S48" s="101" t="s">
        <v>322</v>
      </c>
      <c r="T48" s="17" t="s">
        <v>127</v>
      </c>
      <c r="U48" s="105"/>
      <c r="V48" s="105"/>
      <c r="W48" s="105"/>
      <c r="X48" s="105"/>
      <c r="Y48" s="105"/>
      <c r="Z48" s="105"/>
    </row>
    <row r="49" ht="15.75" customHeight="1">
      <c r="A49" s="124" t="s">
        <v>175</v>
      </c>
      <c r="B49" s="17" t="s">
        <v>176</v>
      </c>
      <c r="C49" s="17" t="s">
        <v>47</v>
      </c>
      <c r="D49" s="17" t="s">
        <v>148</v>
      </c>
      <c r="E49" s="17" t="s">
        <v>74</v>
      </c>
      <c r="F49" s="106">
        <v>0.0</v>
      </c>
      <c r="G49" s="106">
        <v>0.0</v>
      </c>
      <c r="H49" s="17">
        <v>0.0</v>
      </c>
      <c r="I49" s="17">
        <v>0.0</v>
      </c>
      <c r="J49" s="125" t="s">
        <v>322</v>
      </c>
      <c r="K49" s="125" t="s">
        <v>322</v>
      </c>
      <c r="L49" s="101">
        <v>6.99</v>
      </c>
      <c r="M49" s="101">
        <v>3.66</v>
      </c>
      <c r="N49" s="126" t="s">
        <v>322</v>
      </c>
      <c r="O49" s="126">
        <v>0.0</v>
      </c>
      <c r="P49" s="125">
        <v>0.47639484978540775</v>
      </c>
      <c r="Q49" s="17">
        <v>0.0</v>
      </c>
      <c r="R49" s="102" t="s">
        <v>322</v>
      </c>
      <c r="S49" s="101" t="s">
        <v>322</v>
      </c>
      <c r="T49" s="17" t="s">
        <v>127</v>
      </c>
      <c r="U49" s="105"/>
      <c r="V49" s="105"/>
      <c r="W49" s="105"/>
      <c r="X49" s="105"/>
      <c r="Y49" s="105"/>
      <c r="Z49" s="105"/>
    </row>
    <row r="50" ht="15.75" customHeight="1">
      <c r="A50" s="124" t="s">
        <v>177</v>
      </c>
      <c r="B50" s="17" t="s">
        <v>178</v>
      </c>
      <c r="C50" s="17" t="s">
        <v>47</v>
      </c>
      <c r="D50" s="17" t="s">
        <v>145</v>
      </c>
      <c r="E50" s="17" t="s">
        <v>74</v>
      </c>
      <c r="F50" s="106">
        <v>0.0</v>
      </c>
      <c r="G50" s="106">
        <v>0.0</v>
      </c>
      <c r="H50" s="17">
        <v>0.0</v>
      </c>
      <c r="I50" s="17">
        <v>0.0</v>
      </c>
      <c r="J50" s="125" t="s">
        <v>322</v>
      </c>
      <c r="K50" s="125" t="s">
        <v>322</v>
      </c>
      <c r="L50" s="101">
        <v>4.99</v>
      </c>
      <c r="M50" s="101">
        <v>2.38</v>
      </c>
      <c r="N50" s="126" t="s">
        <v>322</v>
      </c>
      <c r="O50" s="126">
        <v>0.0</v>
      </c>
      <c r="P50" s="125">
        <v>0.5230460921843688</v>
      </c>
      <c r="Q50" s="17">
        <v>0.0</v>
      </c>
      <c r="R50" s="102" t="s">
        <v>322</v>
      </c>
      <c r="S50" s="101" t="s">
        <v>322</v>
      </c>
      <c r="T50" s="17" t="s">
        <v>127</v>
      </c>
      <c r="U50" s="105"/>
      <c r="V50" s="105"/>
      <c r="W50" s="105"/>
      <c r="X50" s="105"/>
      <c r="Y50" s="105"/>
      <c r="Z50" s="105"/>
    </row>
    <row r="51" ht="15.75" customHeight="1">
      <c r="A51" s="124" t="s">
        <v>179</v>
      </c>
      <c r="B51" s="17" t="s">
        <v>180</v>
      </c>
      <c r="C51" s="17" t="s">
        <v>47</v>
      </c>
      <c r="D51" s="17" t="s">
        <v>112</v>
      </c>
      <c r="E51" s="17" t="s">
        <v>74</v>
      </c>
      <c r="F51" s="106">
        <v>10627.359999999991</v>
      </c>
      <c r="G51" s="106">
        <v>9622.359999999991</v>
      </c>
      <c r="H51" s="17">
        <v>1752.0</v>
      </c>
      <c r="I51" s="17">
        <v>1064.0</v>
      </c>
      <c r="J51" s="125">
        <v>0.6073059360730594</v>
      </c>
      <c r="K51" s="125">
        <v>0.09456723024344715</v>
      </c>
      <c r="L51" s="101">
        <v>8.99</v>
      </c>
      <c r="M51" s="101">
        <v>4.62</v>
      </c>
      <c r="N51" s="126">
        <v>17499.18676691728</v>
      </c>
      <c r="O51" s="126">
        <v>8094.24</v>
      </c>
      <c r="P51" s="125">
        <v>0.4860956618464961</v>
      </c>
      <c r="Q51" s="17">
        <v>1800.0</v>
      </c>
      <c r="R51" s="102">
        <v>0.9733333333333334</v>
      </c>
      <c r="S51" s="101">
        <v>9.04357142857142</v>
      </c>
      <c r="T51" s="17" t="s">
        <v>127</v>
      </c>
      <c r="U51" s="105"/>
      <c r="V51" s="105"/>
      <c r="W51" s="105"/>
      <c r="X51" s="105"/>
      <c r="Y51" s="105"/>
      <c r="Z51" s="105"/>
    </row>
    <row r="52" ht="15.75" customHeight="1">
      <c r="A52" s="124" t="s">
        <v>181</v>
      </c>
      <c r="B52" s="17" t="s">
        <v>182</v>
      </c>
      <c r="C52" s="17" t="s">
        <v>47</v>
      </c>
      <c r="D52" s="17" t="s">
        <v>112</v>
      </c>
      <c r="E52" s="17" t="s">
        <v>74</v>
      </c>
      <c r="F52" s="106">
        <v>0.0</v>
      </c>
      <c r="G52" s="106">
        <v>0.0</v>
      </c>
      <c r="H52" s="17">
        <v>0.0</v>
      </c>
      <c r="I52" s="17">
        <v>0.0</v>
      </c>
      <c r="J52" s="125" t="s">
        <v>322</v>
      </c>
      <c r="K52" s="125" t="s">
        <v>322</v>
      </c>
      <c r="L52" s="101">
        <v>10.99</v>
      </c>
      <c r="M52" s="101">
        <v>5.42</v>
      </c>
      <c r="N52" s="126" t="s">
        <v>322</v>
      </c>
      <c r="O52" s="126">
        <v>0.0</v>
      </c>
      <c r="P52" s="125">
        <v>0.5068243858052776</v>
      </c>
      <c r="Q52" s="17">
        <v>0.0</v>
      </c>
      <c r="R52" s="102" t="s">
        <v>322</v>
      </c>
      <c r="S52" s="101" t="s">
        <v>322</v>
      </c>
      <c r="T52" s="17" t="s">
        <v>183</v>
      </c>
      <c r="U52" s="105"/>
      <c r="V52" s="105"/>
      <c r="W52" s="105"/>
      <c r="X52" s="105"/>
      <c r="Y52" s="105"/>
      <c r="Z52" s="105"/>
    </row>
    <row r="53" ht="15.75" customHeight="1">
      <c r="A53" s="124" t="s">
        <v>184</v>
      </c>
      <c r="B53" s="17" t="s">
        <v>185</v>
      </c>
      <c r="C53" s="17" t="s">
        <v>47</v>
      </c>
      <c r="D53" s="17" t="s">
        <v>73</v>
      </c>
      <c r="E53" s="17" t="s">
        <v>74</v>
      </c>
      <c r="F53" s="106">
        <v>8275.01999999998</v>
      </c>
      <c r="G53" s="106">
        <v>7331.019999999999</v>
      </c>
      <c r="H53" s="17">
        <v>1788.0</v>
      </c>
      <c r="I53" s="17">
        <v>1218.0</v>
      </c>
      <c r="J53" s="125">
        <v>0.6812080536912751</v>
      </c>
      <c r="K53" s="125">
        <v>0.11407827413105753</v>
      </c>
      <c r="L53" s="101">
        <v>5.99</v>
      </c>
      <c r="M53" s="101">
        <v>3.02</v>
      </c>
      <c r="N53" s="126">
        <v>12147.566305418692</v>
      </c>
      <c r="O53" s="126">
        <v>5399.76</v>
      </c>
      <c r="P53" s="125">
        <v>0.4958263772954925</v>
      </c>
      <c r="Q53" s="17">
        <v>1800.0</v>
      </c>
      <c r="R53" s="102">
        <v>0.9933333333333333</v>
      </c>
      <c r="S53" s="101">
        <v>6.018899835796386</v>
      </c>
      <c r="T53" s="17" t="s">
        <v>75</v>
      </c>
      <c r="U53" s="105"/>
      <c r="V53" s="105"/>
      <c r="W53" s="105"/>
      <c r="X53" s="105"/>
      <c r="Y53" s="105"/>
      <c r="Z53" s="105"/>
    </row>
    <row r="54" ht="15.75" customHeight="1">
      <c r="A54" s="124" t="s">
        <v>186</v>
      </c>
      <c r="B54" s="17" t="s">
        <v>187</v>
      </c>
      <c r="C54" s="17" t="s">
        <v>47</v>
      </c>
      <c r="D54" s="17" t="s">
        <v>148</v>
      </c>
      <c r="E54" s="17" t="s">
        <v>74</v>
      </c>
      <c r="F54" s="106">
        <v>4880.559999999994</v>
      </c>
      <c r="G54" s="106">
        <v>4458.559999999994</v>
      </c>
      <c r="H54" s="17">
        <v>1776.0</v>
      </c>
      <c r="I54" s="17">
        <v>444.0</v>
      </c>
      <c r="J54" s="125">
        <v>0.25</v>
      </c>
      <c r="K54" s="125">
        <v>0.08646548756700057</v>
      </c>
      <c r="L54" s="101">
        <v>9.99</v>
      </c>
      <c r="M54" s="101">
        <v>4.94</v>
      </c>
      <c r="N54" s="126">
        <v>19522.239999999976</v>
      </c>
      <c r="O54" s="126">
        <v>8773.44</v>
      </c>
      <c r="P54" s="125">
        <v>0.5055055055055054</v>
      </c>
      <c r="Q54" s="17">
        <v>1752.0</v>
      </c>
      <c r="R54" s="102">
        <v>1.0136986301369864</v>
      </c>
      <c r="S54" s="101">
        <v>10.041801801801789</v>
      </c>
      <c r="T54" s="17" t="s">
        <v>127</v>
      </c>
      <c r="U54" s="105"/>
      <c r="V54" s="105"/>
      <c r="W54" s="105"/>
      <c r="X54" s="105"/>
      <c r="Y54" s="105"/>
      <c r="Z54" s="105"/>
    </row>
    <row r="55" ht="15.75" customHeight="1">
      <c r="A55" s="124" t="s">
        <v>188</v>
      </c>
      <c r="B55" s="17" t="s">
        <v>189</v>
      </c>
      <c r="C55" s="17" t="s">
        <v>47</v>
      </c>
      <c r="D55" s="17" t="s">
        <v>148</v>
      </c>
      <c r="E55" s="17" t="s">
        <v>74</v>
      </c>
      <c r="F55" s="106">
        <v>0.0</v>
      </c>
      <c r="G55" s="106">
        <v>0.0</v>
      </c>
      <c r="H55" s="17">
        <v>0.0</v>
      </c>
      <c r="I55" s="17">
        <v>0.0</v>
      </c>
      <c r="J55" s="125" t="s">
        <v>322</v>
      </c>
      <c r="K55" s="125" t="s">
        <v>322</v>
      </c>
      <c r="L55" s="101">
        <v>10.99</v>
      </c>
      <c r="M55" s="101">
        <v>5.2</v>
      </c>
      <c r="N55" s="126" t="s">
        <v>322</v>
      </c>
      <c r="O55" s="126">
        <v>0.0</v>
      </c>
      <c r="P55" s="125">
        <v>0.5268425841674249</v>
      </c>
      <c r="Q55" s="17">
        <v>0.0</v>
      </c>
      <c r="R55" s="102" t="s">
        <v>322</v>
      </c>
      <c r="S55" s="101" t="s">
        <v>322</v>
      </c>
      <c r="T55" s="17" t="s">
        <v>127</v>
      </c>
      <c r="U55" s="105"/>
      <c r="V55" s="105"/>
      <c r="W55" s="105"/>
      <c r="X55" s="105"/>
      <c r="Y55" s="105"/>
      <c r="Z55" s="105"/>
    </row>
    <row r="56" ht="15.75" customHeight="1">
      <c r="A56" s="124" t="s">
        <v>190</v>
      </c>
      <c r="B56" s="17" t="s">
        <v>191</v>
      </c>
      <c r="C56" s="17" t="s">
        <v>47</v>
      </c>
      <c r="D56" s="17" t="s">
        <v>145</v>
      </c>
      <c r="E56" s="17" t="s">
        <v>74</v>
      </c>
      <c r="F56" s="106">
        <v>6457.059999999989</v>
      </c>
      <c r="G56" s="106">
        <v>5780.059999999991</v>
      </c>
      <c r="H56" s="17">
        <v>936.0</v>
      </c>
      <c r="I56" s="17">
        <v>719.0</v>
      </c>
      <c r="J56" s="125">
        <v>0.7681623931623932</v>
      </c>
      <c r="K56" s="125">
        <v>0.10484647811852432</v>
      </c>
      <c r="L56" s="101">
        <v>7.49</v>
      </c>
      <c r="M56" s="101">
        <v>3.62</v>
      </c>
      <c r="N56" s="126">
        <v>8405.85279554936</v>
      </c>
      <c r="O56" s="126">
        <v>3388.32</v>
      </c>
      <c r="P56" s="125">
        <v>0.5166889185580774</v>
      </c>
      <c r="Q56" s="17">
        <v>900.0</v>
      </c>
      <c r="R56" s="102">
        <v>1.04</v>
      </c>
      <c r="S56" s="101">
        <v>8.039026425591087</v>
      </c>
      <c r="T56" s="17" t="s">
        <v>127</v>
      </c>
      <c r="U56" s="105"/>
      <c r="V56" s="105"/>
      <c r="W56" s="105"/>
      <c r="X56" s="105"/>
      <c r="Y56" s="105"/>
      <c r="Z56" s="105"/>
    </row>
    <row r="57" ht="15.75" customHeight="1">
      <c r="A57" s="124" t="s">
        <v>192</v>
      </c>
      <c r="B57" s="17" t="s">
        <v>193</v>
      </c>
      <c r="C57" s="17" t="s">
        <v>47</v>
      </c>
      <c r="D57" s="17" t="s">
        <v>148</v>
      </c>
      <c r="E57" s="17" t="s">
        <v>74</v>
      </c>
      <c r="F57" s="106">
        <v>5676.659999999996</v>
      </c>
      <c r="G57" s="106">
        <v>5036.659999999995</v>
      </c>
      <c r="H57" s="17">
        <v>608.0</v>
      </c>
      <c r="I57" s="17">
        <v>334.0</v>
      </c>
      <c r="J57" s="125">
        <v>0.5493421052631579</v>
      </c>
      <c r="K57" s="125">
        <v>0.11274235201685523</v>
      </c>
      <c r="L57" s="101">
        <v>14.99</v>
      </c>
      <c r="M57" s="101">
        <v>7.86</v>
      </c>
      <c r="N57" s="126">
        <v>10333.560718562867</v>
      </c>
      <c r="O57" s="126">
        <v>4778.88</v>
      </c>
      <c r="P57" s="125">
        <v>0.47565043362241494</v>
      </c>
      <c r="Q57" s="17">
        <v>600.0</v>
      </c>
      <c r="R57" s="102">
        <v>1.0133333333333334</v>
      </c>
      <c r="S57" s="101">
        <v>15.079820359281424</v>
      </c>
      <c r="T57" s="17" t="s">
        <v>127</v>
      </c>
      <c r="U57" s="105"/>
      <c r="V57" s="105"/>
      <c r="W57" s="105"/>
      <c r="X57" s="105"/>
      <c r="Y57" s="105"/>
      <c r="Z57" s="105"/>
    </row>
    <row r="58" ht="15.75" customHeight="1">
      <c r="A58" s="124" t="s">
        <v>194</v>
      </c>
      <c r="B58" s="17" t="s">
        <v>195</v>
      </c>
      <c r="C58" s="17" t="s">
        <v>47</v>
      </c>
      <c r="D58" s="17" t="s">
        <v>196</v>
      </c>
      <c r="E58" s="17" t="s">
        <v>74</v>
      </c>
      <c r="F58" s="106">
        <v>8873.42999999998</v>
      </c>
      <c r="G58" s="106">
        <v>8105.429999999991</v>
      </c>
      <c r="H58" s="17">
        <v>1320.0</v>
      </c>
      <c r="I58" s="17">
        <v>807.0</v>
      </c>
      <c r="J58" s="125">
        <v>0.6113636363636363</v>
      </c>
      <c r="K58" s="125">
        <v>0.08655052217687986</v>
      </c>
      <c r="L58" s="101">
        <v>9.99</v>
      </c>
      <c r="M58" s="101">
        <v>4.94</v>
      </c>
      <c r="N58" s="126">
        <v>14514.160594795507</v>
      </c>
      <c r="O58" s="126">
        <v>6520.8</v>
      </c>
      <c r="P58" s="125">
        <v>0.5055055055055054</v>
      </c>
      <c r="Q58" s="17">
        <v>1316.0</v>
      </c>
      <c r="R58" s="102">
        <v>1.0030395136778116</v>
      </c>
      <c r="S58" s="101">
        <v>10.043903345724896</v>
      </c>
      <c r="T58" s="17" t="s">
        <v>183</v>
      </c>
      <c r="U58" s="105"/>
      <c r="V58" s="105"/>
      <c r="W58" s="105"/>
      <c r="X58" s="105"/>
      <c r="Y58" s="105"/>
      <c r="Z58" s="105"/>
    </row>
    <row r="59" ht="15.75" customHeight="1">
      <c r="A59" s="124" t="s">
        <v>197</v>
      </c>
      <c r="B59" s="17" t="s">
        <v>198</v>
      </c>
      <c r="C59" s="17" t="s">
        <v>47</v>
      </c>
      <c r="D59" s="17" t="s">
        <v>78</v>
      </c>
      <c r="E59" s="17" t="s">
        <v>74</v>
      </c>
      <c r="F59" s="106">
        <v>2272.5800000000045</v>
      </c>
      <c r="G59" s="106">
        <v>2272.5800000000045</v>
      </c>
      <c r="H59" s="17">
        <v>1944.0</v>
      </c>
      <c r="I59" s="17">
        <v>1142.0</v>
      </c>
      <c r="J59" s="125">
        <v>0.5874485596707819</v>
      </c>
      <c r="K59" s="125">
        <v>0.0</v>
      </c>
      <c r="L59" s="101">
        <v>1.49</v>
      </c>
      <c r="M59" s="101">
        <v>0.75</v>
      </c>
      <c r="N59" s="126">
        <v>3868.5600000000077</v>
      </c>
      <c r="O59" s="126">
        <v>1458.0</v>
      </c>
      <c r="P59" s="125">
        <v>0.4966442953020134</v>
      </c>
      <c r="Q59" s="17">
        <v>1938.0</v>
      </c>
      <c r="R59" s="102">
        <v>1.0030959752321982</v>
      </c>
      <c r="S59" s="101">
        <v>1.990000000000004</v>
      </c>
      <c r="T59" s="17" t="s">
        <v>79</v>
      </c>
      <c r="U59" s="105"/>
      <c r="V59" s="105"/>
      <c r="W59" s="105"/>
      <c r="X59" s="105"/>
      <c r="Y59" s="105"/>
      <c r="Z59" s="105"/>
    </row>
    <row r="60" ht="15.75" customHeight="1">
      <c r="A60" s="124" t="s">
        <v>199</v>
      </c>
      <c r="B60" s="17" t="s">
        <v>200</v>
      </c>
      <c r="C60" s="17" t="s">
        <v>47</v>
      </c>
      <c r="D60" s="17" t="s">
        <v>78</v>
      </c>
      <c r="E60" s="17" t="s">
        <v>74</v>
      </c>
      <c r="F60" s="106">
        <v>2421.8300000000045</v>
      </c>
      <c r="G60" s="106">
        <v>2421.8300000000045</v>
      </c>
      <c r="H60" s="17">
        <v>1944.0</v>
      </c>
      <c r="I60" s="17">
        <v>1217.0</v>
      </c>
      <c r="J60" s="125">
        <v>0.6260288065843621</v>
      </c>
      <c r="K60" s="125">
        <v>0.0</v>
      </c>
      <c r="L60" s="101">
        <v>1.49</v>
      </c>
      <c r="M60" s="101">
        <v>0.75</v>
      </c>
      <c r="N60" s="126">
        <v>3868.560000000007</v>
      </c>
      <c r="O60" s="126">
        <v>1458.0</v>
      </c>
      <c r="P60" s="125">
        <v>0.4966442953020134</v>
      </c>
      <c r="Q60" s="17">
        <v>1938.0</v>
      </c>
      <c r="R60" s="102">
        <v>1.0030959752321982</v>
      </c>
      <c r="S60" s="101">
        <v>1.9900000000000038</v>
      </c>
      <c r="T60" s="17" t="s">
        <v>79</v>
      </c>
      <c r="U60" s="105"/>
      <c r="V60" s="105"/>
      <c r="W60" s="105"/>
      <c r="X60" s="105"/>
      <c r="Y60" s="105"/>
      <c r="Z60" s="105"/>
    </row>
    <row r="61" ht="15.75" customHeight="1">
      <c r="A61" s="124" t="s">
        <v>201</v>
      </c>
      <c r="B61" s="17" t="s">
        <v>202</v>
      </c>
      <c r="C61" s="17" t="s">
        <v>47</v>
      </c>
      <c r="D61" s="17" t="s">
        <v>78</v>
      </c>
      <c r="E61" s="17" t="s">
        <v>74</v>
      </c>
      <c r="F61" s="106">
        <v>2856.8399999999992</v>
      </c>
      <c r="G61" s="106">
        <v>2856.8399999999992</v>
      </c>
      <c r="H61" s="17">
        <v>2820.0</v>
      </c>
      <c r="I61" s="17">
        <v>716.0</v>
      </c>
      <c r="J61" s="125">
        <v>0.25390070921985813</v>
      </c>
      <c r="K61" s="125">
        <v>0.0</v>
      </c>
      <c r="L61" s="101">
        <v>3.49</v>
      </c>
      <c r="M61" s="101">
        <v>1.81</v>
      </c>
      <c r="N61" s="126">
        <v>11251.799999999997</v>
      </c>
      <c r="O61" s="126">
        <v>5104.2</v>
      </c>
      <c r="P61" s="125">
        <v>0.48137535816618915</v>
      </c>
      <c r="Q61" s="17">
        <v>2796.0</v>
      </c>
      <c r="R61" s="102">
        <v>1.0085836909871244</v>
      </c>
      <c r="S61" s="101">
        <v>3.989999999999999</v>
      </c>
      <c r="T61" s="17" t="s">
        <v>79</v>
      </c>
      <c r="U61" s="105"/>
      <c r="V61" s="105"/>
      <c r="W61" s="105"/>
      <c r="X61" s="105"/>
      <c r="Y61" s="105"/>
      <c r="Z61" s="105"/>
    </row>
    <row r="62" ht="15.75" customHeight="1">
      <c r="A62" s="124" t="s">
        <v>203</v>
      </c>
      <c r="B62" s="17" t="s">
        <v>204</v>
      </c>
      <c r="C62" s="17" t="s">
        <v>47</v>
      </c>
      <c r="D62" s="17" t="s">
        <v>78</v>
      </c>
      <c r="E62" s="17" t="s">
        <v>74</v>
      </c>
      <c r="F62" s="106">
        <v>4799.969999999996</v>
      </c>
      <c r="G62" s="106">
        <v>4799.969999999996</v>
      </c>
      <c r="H62" s="17">
        <v>2820.0</v>
      </c>
      <c r="I62" s="17">
        <v>1203.0</v>
      </c>
      <c r="J62" s="125">
        <v>0.42659574468085104</v>
      </c>
      <c r="K62" s="125">
        <v>0.0</v>
      </c>
      <c r="L62" s="101">
        <v>3.49</v>
      </c>
      <c r="M62" s="101">
        <v>1.81</v>
      </c>
      <c r="N62" s="126">
        <v>11251.79999999999</v>
      </c>
      <c r="O62" s="126">
        <v>5104.2</v>
      </c>
      <c r="P62" s="125">
        <v>0.48137535816618915</v>
      </c>
      <c r="Q62" s="17">
        <v>2796.0</v>
      </c>
      <c r="R62" s="102">
        <v>1.0085836909871244</v>
      </c>
      <c r="S62" s="101">
        <v>3.989999999999996</v>
      </c>
      <c r="T62" s="17" t="s">
        <v>79</v>
      </c>
      <c r="U62" s="105"/>
      <c r="V62" s="105"/>
      <c r="W62" s="105"/>
      <c r="X62" s="105"/>
      <c r="Y62" s="105"/>
      <c r="Z62" s="105"/>
    </row>
    <row r="63" ht="15.75" customHeight="1">
      <c r="A63" s="124" t="s">
        <v>205</v>
      </c>
      <c r="B63" s="17" t="s">
        <v>206</v>
      </c>
      <c r="C63" s="17" t="s">
        <v>48</v>
      </c>
      <c r="D63" s="17" t="s">
        <v>124</v>
      </c>
      <c r="E63" s="17" t="s">
        <v>74</v>
      </c>
      <c r="F63" s="106">
        <v>6308.6899999999905</v>
      </c>
      <c r="G63" s="106">
        <v>5728.6899999999905</v>
      </c>
      <c r="H63" s="17">
        <v>1992.0</v>
      </c>
      <c r="I63" s="17">
        <v>631.0</v>
      </c>
      <c r="J63" s="125">
        <v>0.31676706827309237</v>
      </c>
      <c r="K63" s="125">
        <v>0.09193667782059367</v>
      </c>
      <c r="L63" s="101">
        <v>8.49</v>
      </c>
      <c r="M63" s="101">
        <v>3.98</v>
      </c>
      <c r="N63" s="126">
        <v>19915.864469096643</v>
      </c>
      <c r="O63" s="126">
        <v>7928.16</v>
      </c>
      <c r="P63" s="125">
        <v>0.5312131919905771</v>
      </c>
      <c r="Q63" s="17">
        <v>1980.0</v>
      </c>
      <c r="R63" s="102">
        <v>1.006060606060606</v>
      </c>
      <c r="S63" s="101">
        <v>9.078748019017418</v>
      </c>
      <c r="T63" s="17" t="s">
        <v>92</v>
      </c>
      <c r="U63" s="105"/>
      <c r="V63" s="105"/>
      <c r="W63" s="105"/>
      <c r="X63" s="105"/>
      <c r="Y63" s="105"/>
      <c r="Z63" s="105"/>
    </row>
    <row r="64" ht="15.75" customHeight="1">
      <c r="A64" s="124" t="s">
        <v>207</v>
      </c>
      <c r="B64" s="17" t="s">
        <v>208</v>
      </c>
      <c r="C64" s="17" t="s">
        <v>48</v>
      </c>
      <c r="D64" s="17" t="s">
        <v>124</v>
      </c>
      <c r="E64" s="17" t="s">
        <v>74</v>
      </c>
      <c r="F64" s="106">
        <v>6626.519999999996</v>
      </c>
      <c r="G64" s="106">
        <v>5724.019999999996</v>
      </c>
      <c r="H64" s="17">
        <v>3156.0</v>
      </c>
      <c r="I64" s="17">
        <v>1898.0</v>
      </c>
      <c r="J64" s="125">
        <v>0.6013941698352345</v>
      </c>
      <c r="K64" s="125">
        <v>0.1361951672974654</v>
      </c>
      <c r="L64" s="101">
        <v>2.99</v>
      </c>
      <c r="M64" s="101">
        <v>1.53</v>
      </c>
      <c r="N64" s="126">
        <v>11018.597007376178</v>
      </c>
      <c r="O64" s="126">
        <v>4828.68</v>
      </c>
      <c r="P64" s="125">
        <v>0.4882943143812709</v>
      </c>
      <c r="Q64" s="17">
        <v>3144.0</v>
      </c>
      <c r="R64" s="102">
        <v>1.0038167938931297</v>
      </c>
      <c r="S64" s="101">
        <v>3.0158166491043183</v>
      </c>
      <c r="T64" s="17" t="s">
        <v>92</v>
      </c>
      <c r="U64" s="105"/>
      <c r="V64" s="105"/>
      <c r="W64" s="105"/>
      <c r="X64" s="105"/>
      <c r="Y64" s="105"/>
      <c r="Z64" s="105"/>
    </row>
    <row r="65" ht="15.75" customHeight="1">
      <c r="A65" s="124" t="s">
        <v>209</v>
      </c>
      <c r="B65" s="17" t="s">
        <v>210</v>
      </c>
      <c r="C65" s="17" t="s">
        <v>48</v>
      </c>
      <c r="D65" s="17" t="s">
        <v>124</v>
      </c>
      <c r="E65" s="17" t="s">
        <v>74</v>
      </c>
      <c r="F65" s="106">
        <v>3058.7399999999993</v>
      </c>
      <c r="G65" s="106">
        <v>2641.2400000000007</v>
      </c>
      <c r="H65" s="17">
        <v>2484.0</v>
      </c>
      <c r="I65" s="17">
        <v>876.0</v>
      </c>
      <c r="J65" s="125">
        <v>0.3526570048309179</v>
      </c>
      <c r="K65" s="125">
        <v>0.13649411195459527</v>
      </c>
      <c r="L65" s="101">
        <v>2.99</v>
      </c>
      <c r="M65" s="101">
        <v>1.47</v>
      </c>
      <c r="N65" s="126">
        <v>8673.413424657532</v>
      </c>
      <c r="O65" s="126">
        <v>3651.48</v>
      </c>
      <c r="P65" s="125">
        <v>0.5083612040133779</v>
      </c>
      <c r="Q65" s="17">
        <v>2484.0</v>
      </c>
      <c r="R65" s="102">
        <v>1.0</v>
      </c>
      <c r="S65" s="101">
        <v>3.0151141552511422</v>
      </c>
      <c r="T65" s="17" t="s">
        <v>92</v>
      </c>
      <c r="U65" s="105"/>
      <c r="V65" s="105"/>
      <c r="W65" s="105"/>
      <c r="X65" s="105"/>
      <c r="Y65" s="105"/>
      <c r="Z65" s="105"/>
    </row>
    <row r="66" ht="15.75" customHeight="1">
      <c r="A66" s="124" t="s">
        <v>211</v>
      </c>
      <c r="B66" s="17" t="s">
        <v>212</v>
      </c>
      <c r="C66" s="17" t="s">
        <v>48</v>
      </c>
      <c r="D66" s="17" t="s">
        <v>124</v>
      </c>
      <c r="E66" s="17" t="s">
        <v>74</v>
      </c>
      <c r="F66" s="106">
        <v>7649.639999999978</v>
      </c>
      <c r="G66" s="106">
        <v>6428.04</v>
      </c>
      <c r="H66" s="17">
        <v>2616.0</v>
      </c>
      <c r="I66" s="17">
        <v>1596.0</v>
      </c>
      <c r="J66" s="125">
        <v>0.6100917431192661</v>
      </c>
      <c r="K66" s="125">
        <v>0.1596937895116608</v>
      </c>
      <c r="L66" s="101">
        <v>3.99</v>
      </c>
      <c r="M66" s="101">
        <v>1.92</v>
      </c>
      <c r="N66" s="126">
        <v>12538.507669172895</v>
      </c>
      <c r="O66" s="126">
        <v>5022.72</v>
      </c>
      <c r="P66" s="125">
        <v>0.518796992481203</v>
      </c>
      <c r="Q66" s="17">
        <v>2604.0</v>
      </c>
      <c r="R66" s="102">
        <v>1.0046082949308757</v>
      </c>
      <c r="S66" s="101">
        <v>4.027593984962406</v>
      </c>
      <c r="T66" s="17" t="s">
        <v>92</v>
      </c>
      <c r="U66" s="105"/>
      <c r="V66" s="105"/>
      <c r="W66" s="105"/>
      <c r="X66" s="105"/>
      <c r="Y66" s="105"/>
      <c r="Z66" s="105"/>
    </row>
    <row r="67" ht="15.75" customHeight="1">
      <c r="A67" s="124" t="s">
        <v>213</v>
      </c>
      <c r="B67" s="17" t="s">
        <v>214</v>
      </c>
      <c r="C67" s="17" t="s">
        <v>48</v>
      </c>
      <c r="D67" s="17" t="s">
        <v>109</v>
      </c>
      <c r="E67" s="17" t="s">
        <v>74</v>
      </c>
      <c r="F67" s="106">
        <v>0.0</v>
      </c>
      <c r="G67" s="106">
        <v>0.0</v>
      </c>
      <c r="H67" s="17">
        <v>0.0</v>
      </c>
      <c r="I67" s="17">
        <v>0.0</v>
      </c>
      <c r="J67" s="125" t="s">
        <v>322</v>
      </c>
      <c r="K67" s="125" t="s">
        <v>322</v>
      </c>
      <c r="L67" s="101">
        <v>4.99</v>
      </c>
      <c r="M67" s="101">
        <v>2.58</v>
      </c>
      <c r="N67" s="126" t="s">
        <v>322</v>
      </c>
      <c r="O67" s="126">
        <v>0.0</v>
      </c>
      <c r="P67" s="125">
        <v>0.48296593186372744</v>
      </c>
      <c r="Q67" s="17">
        <v>0.0</v>
      </c>
      <c r="R67" s="102" t="s">
        <v>322</v>
      </c>
      <c r="S67" s="101" t="s">
        <v>322</v>
      </c>
      <c r="T67" s="17" t="s">
        <v>92</v>
      </c>
      <c r="U67" s="105"/>
      <c r="V67" s="105"/>
      <c r="W67" s="105"/>
      <c r="X67" s="105"/>
      <c r="Y67" s="105"/>
      <c r="Z67" s="105"/>
    </row>
    <row r="68" ht="15.75" customHeight="1">
      <c r="A68" s="124" t="s">
        <v>215</v>
      </c>
      <c r="B68" s="17" t="s">
        <v>216</v>
      </c>
      <c r="C68" s="17" t="s">
        <v>48</v>
      </c>
      <c r="D68" s="17" t="s">
        <v>109</v>
      </c>
      <c r="E68" s="17" t="s">
        <v>74</v>
      </c>
      <c r="F68" s="106">
        <v>4250.6699999999955</v>
      </c>
      <c r="G68" s="106">
        <v>3772.6699999999964</v>
      </c>
      <c r="H68" s="17">
        <v>1812.0</v>
      </c>
      <c r="I68" s="17">
        <v>533.0</v>
      </c>
      <c r="J68" s="125">
        <v>0.29415011037527594</v>
      </c>
      <c r="K68" s="125">
        <v>0.11245286037259994</v>
      </c>
      <c r="L68" s="101">
        <v>6.49</v>
      </c>
      <c r="M68" s="101">
        <v>3.3</v>
      </c>
      <c r="N68" s="126">
        <v>14450.683001876158</v>
      </c>
      <c r="O68" s="126">
        <v>5979.599999999999</v>
      </c>
      <c r="P68" s="125">
        <v>0.4915254237288136</v>
      </c>
      <c r="Q68" s="17">
        <v>1800.0</v>
      </c>
      <c r="R68" s="102">
        <v>1.0066666666666666</v>
      </c>
      <c r="S68" s="101">
        <v>7.07818011257035</v>
      </c>
      <c r="T68" s="17" t="s">
        <v>95</v>
      </c>
      <c r="U68" s="105"/>
      <c r="V68" s="105"/>
      <c r="W68" s="105"/>
      <c r="X68" s="105"/>
      <c r="Y68" s="105"/>
      <c r="Z68" s="105"/>
    </row>
    <row r="69" ht="15.75" customHeight="1">
      <c r="A69" s="124" t="s">
        <v>217</v>
      </c>
      <c r="B69" s="17" t="s">
        <v>218</v>
      </c>
      <c r="C69" s="17" t="s">
        <v>48</v>
      </c>
      <c r="D69" s="17" t="s">
        <v>106</v>
      </c>
      <c r="E69" s="17" t="s">
        <v>74</v>
      </c>
      <c r="F69" s="106">
        <v>17295.359999999982</v>
      </c>
      <c r="G69" s="106">
        <v>15290.359999999975</v>
      </c>
      <c r="H69" s="17">
        <v>5376.0</v>
      </c>
      <c r="I69" s="17">
        <v>2164.0</v>
      </c>
      <c r="J69" s="125">
        <v>0.4025297619047619</v>
      </c>
      <c r="K69" s="125">
        <v>0.11592704632918938</v>
      </c>
      <c r="L69" s="101">
        <v>6.99</v>
      </c>
      <c r="M69" s="101">
        <v>3.4</v>
      </c>
      <c r="N69" s="126">
        <v>42966.66144177445</v>
      </c>
      <c r="O69" s="126">
        <v>18278.399999999998</v>
      </c>
      <c r="P69" s="125">
        <v>0.5135908440629471</v>
      </c>
      <c r="Q69" s="17">
        <v>5346.0</v>
      </c>
      <c r="R69" s="102">
        <v>1.005611672278339</v>
      </c>
      <c r="S69" s="101">
        <v>7.065785582255072</v>
      </c>
      <c r="T69" s="17" t="s">
        <v>95</v>
      </c>
      <c r="U69" s="105"/>
      <c r="V69" s="105"/>
      <c r="W69" s="105"/>
      <c r="X69" s="105"/>
      <c r="Y69" s="105"/>
      <c r="Z69" s="105"/>
    </row>
    <row r="70" ht="15.75" customHeight="1">
      <c r="A70" s="124" t="s">
        <v>219</v>
      </c>
      <c r="B70" s="17" t="s">
        <v>220</v>
      </c>
      <c r="C70" s="17" t="s">
        <v>48</v>
      </c>
      <c r="D70" s="17" t="s">
        <v>221</v>
      </c>
      <c r="E70" s="17" t="s">
        <v>74</v>
      </c>
      <c r="F70" s="106">
        <v>4113.079999999994</v>
      </c>
      <c r="G70" s="106">
        <v>3689.0799999999945</v>
      </c>
      <c r="H70" s="17">
        <v>1776.0</v>
      </c>
      <c r="I70" s="17">
        <v>242.0</v>
      </c>
      <c r="J70" s="125">
        <v>0.13626126126126126</v>
      </c>
      <c r="K70" s="125">
        <v>0.10308576541180814</v>
      </c>
      <c r="L70" s="101">
        <v>16.99</v>
      </c>
      <c r="M70" s="101">
        <v>9.4</v>
      </c>
      <c r="N70" s="126">
        <v>30185.248264462763</v>
      </c>
      <c r="O70" s="126">
        <v>16694.4</v>
      </c>
      <c r="P70" s="125">
        <v>0.44673337257210116</v>
      </c>
      <c r="Q70" s="17">
        <v>1800.0</v>
      </c>
      <c r="R70" s="102">
        <v>0.9866666666666667</v>
      </c>
      <c r="S70" s="101">
        <v>15.244132231404937</v>
      </c>
      <c r="T70" s="17" t="s">
        <v>95</v>
      </c>
      <c r="U70" s="105"/>
      <c r="V70" s="105"/>
      <c r="W70" s="105"/>
      <c r="X70" s="105"/>
      <c r="Y70" s="105"/>
      <c r="Z70" s="105"/>
    </row>
    <row r="71" ht="15.75" customHeight="1">
      <c r="A71" s="124" t="s">
        <v>222</v>
      </c>
      <c r="B71" s="17" t="s">
        <v>223</v>
      </c>
      <c r="C71" s="17" t="s">
        <v>48</v>
      </c>
      <c r="D71" s="17" t="s">
        <v>224</v>
      </c>
      <c r="E71" s="17" t="s">
        <v>74</v>
      </c>
      <c r="F71" s="106">
        <v>18297.87999999998</v>
      </c>
      <c r="G71" s="106">
        <v>16221.079999999965</v>
      </c>
      <c r="H71" s="17">
        <v>3144.0</v>
      </c>
      <c r="I71" s="17">
        <v>2692.0</v>
      </c>
      <c r="J71" s="125">
        <v>0.8562340966921119</v>
      </c>
      <c r="K71" s="125">
        <v>0.11349948737230853</v>
      </c>
      <c r="L71" s="101">
        <v>5.99</v>
      </c>
      <c r="M71" s="101">
        <v>2.84</v>
      </c>
      <c r="N71" s="126">
        <v>21370.183774145593</v>
      </c>
      <c r="O71" s="126">
        <v>8928.96</v>
      </c>
      <c r="P71" s="125">
        <v>0.5258764607679466</v>
      </c>
      <c r="Q71" s="17">
        <v>3228.0</v>
      </c>
      <c r="R71" s="102">
        <v>0.9739776951672863</v>
      </c>
      <c r="S71" s="101">
        <v>6.02566121842495</v>
      </c>
      <c r="T71" s="17" t="s">
        <v>225</v>
      </c>
      <c r="U71" s="105"/>
      <c r="V71" s="105"/>
      <c r="W71" s="105"/>
      <c r="X71" s="105"/>
      <c r="Y71" s="105"/>
      <c r="Z71" s="105"/>
    </row>
    <row r="72" ht="15.75" customHeight="1">
      <c r="A72" s="124" t="s">
        <v>226</v>
      </c>
      <c r="B72" s="17" t="s">
        <v>227</v>
      </c>
      <c r="C72" s="17" t="s">
        <v>48</v>
      </c>
      <c r="D72" s="17" t="s">
        <v>224</v>
      </c>
      <c r="E72" s="17" t="s">
        <v>74</v>
      </c>
      <c r="F72" s="106">
        <v>13733.38999999999</v>
      </c>
      <c r="G72" s="106">
        <v>12173.38999999998</v>
      </c>
      <c r="H72" s="17">
        <v>2688.0</v>
      </c>
      <c r="I72" s="17">
        <v>2021.0</v>
      </c>
      <c r="J72" s="125">
        <v>0.7518601190476191</v>
      </c>
      <c r="K72" s="125">
        <v>0.11359176430582774</v>
      </c>
      <c r="L72" s="101">
        <v>5.99</v>
      </c>
      <c r="M72" s="101">
        <v>2.84</v>
      </c>
      <c r="N72" s="126">
        <v>18265.88437407223</v>
      </c>
      <c r="O72" s="126">
        <v>7633.92</v>
      </c>
      <c r="P72" s="125">
        <v>0.5258764607679466</v>
      </c>
      <c r="Q72" s="17">
        <v>2556.0</v>
      </c>
      <c r="R72" s="102">
        <v>1.051643192488263</v>
      </c>
      <c r="S72" s="101">
        <v>6.023448787728837</v>
      </c>
      <c r="T72" s="17" t="s">
        <v>225</v>
      </c>
      <c r="U72" s="105"/>
      <c r="V72" s="105"/>
      <c r="W72" s="105"/>
      <c r="X72" s="105"/>
      <c r="Y72" s="105"/>
      <c r="Z72" s="105"/>
    </row>
    <row r="73" ht="15.75" customHeight="1">
      <c r="A73" s="124" t="s">
        <v>228</v>
      </c>
      <c r="B73" s="17" t="s">
        <v>229</v>
      </c>
      <c r="C73" s="17" t="s">
        <v>48</v>
      </c>
      <c r="D73" s="17" t="s">
        <v>109</v>
      </c>
      <c r="E73" s="17" t="s">
        <v>74</v>
      </c>
      <c r="F73" s="106">
        <v>4760.669999999991</v>
      </c>
      <c r="G73" s="106">
        <v>4343.669999999992</v>
      </c>
      <c r="H73" s="17">
        <v>1788.0</v>
      </c>
      <c r="I73" s="17">
        <v>433.0</v>
      </c>
      <c r="J73" s="125">
        <v>0.24217002237136465</v>
      </c>
      <c r="K73" s="125">
        <v>0.08759271279042657</v>
      </c>
      <c r="L73" s="101">
        <v>10.99</v>
      </c>
      <c r="M73" s="101">
        <v>6.05</v>
      </c>
      <c r="N73" s="126">
        <v>19658.378660508046</v>
      </c>
      <c r="O73" s="126">
        <v>10817.4</v>
      </c>
      <c r="P73" s="125">
        <v>0.44949954504094636</v>
      </c>
      <c r="Q73" s="17">
        <v>1800.0</v>
      </c>
      <c r="R73" s="102">
        <v>0.9933333333333333</v>
      </c>
      <c r="S73" s="101">
        <v>10.031570438799058</v>
      </c>
      <c r="T73" s="17" t="s">
        <v>89</v>
      </c>
      <c r="U73" s="105"/>
      <c r="V73" s="105"/>
      <c r="W73" s="105"/>
      <c r="X73" s="105"/>
      <c r="Y73" s="105"/>
      <c r="Z73" s="105"/>
    </row>
    <row r="74" ht="15.75" customHeight="1">
      <c r="A74" s="124" t="s">
        <v>230</v>
      </c>
      <c r="B74" s="17" t="s">
        <v>231</v>
      </c>
      <c r="C74" s="17" t="s">
        <v>48</v>
      </c>
      <c r="D74" s="17" t="s">
        <v>109</v>
      </c>
      <c r="E74" s="17" t="s">
        <v>74</v>
      </c>
      <c r="F74" s="106">
        <v>8363.079999999985</v>
      </c>
      <c r="G74" s="106">
        <v>7427.079999999985</v>
      </c>
      <c r="H74" s="17">
        <v>2004.0</v>
      </c>
      <c r="I74" s="17">
        <v>492.0</v>
      </c>
      <c r="J74" s="125">
        <v>0.24550898203592814</v>
      </c>
      <c r="K74" s="125">
        <v>0.11192048862380866</v>
      </c>
      <c r="L74" s="101">
        <v>14.99</v>
      </c>
      <c r="M74" s="101">
        <v>8.3</v>
      </c>
      <c r="N74" s="126">
        <v>34064.252682926766</v>
      </c>
      <c r="O74" s="126">
        <v>16633.2</v>
      </c>
      <c r="P74" s="125">
        <v>0.44629753168779185</v>
      </c>
      <c r="Q74" s="17">
        <v>2016.0</v>
      </c>
      <c r="R74" s="102">
        <v>0.9940476190476191</v>
      </c>
      <c r="S74" s="101">
        <v>15.095691056910539</v>
      </c>
      <c r="T74" s="17" t="s">
        <v>89</v>
      </c>
      <c r="U74" s="105"/>
      <c r="V74" s="105"/>
      <c r="W74" s="105"/>
      <c r="X74" s="105"/>
      <c r="Y74" s="105"/>
      <c r="Z74" s="105"/>
    </row>
    <row r="75" ht="15.75" customHeight="1">
      <c r="A75" s="124" t="s">
        <v>232</v>
      </c>
      <c r="B75" s="17" t="s">
        <v>233</v>
      </c>
      <c r="C75" s="17" t="s">
        <v>48</v>
      </c>
      <c r="D75" s="17" t="s">
        <v>109</v>
      </c>
      <c r="E75" s="17" t="s">
        <v>74</v>
      </c>
      <c r="F75" s="106">
        <v>5709.99999999999</v>
      </c>
      <c r="G75" s="106">
        <v>5064.399999999996</v>
      </c>
      <c r="H75" s="17">
        <v>2112.0</v>
      </c>
      <c r="I75" s="17">
        <v>840.0</v>
      </c>
      <c r="J75" s="125">
        <v>0.3977272727272727</v>
      </c>
      <c r="K75" s="125">
        <v>0.11306479859894836</v>
      </c>
      <c r="L75" s="101">
        <v>5.49</v>
      </c>
      <c r="M75" s="101">
        <v>2.61</v>
      </c>
      <c r="N75" s="126">
        <v>14356.571428571404</v>
      </c>
      <c r="O75" s="126">
        <v>5512.32</v>
      </c>
      <c r="P75" s="125">
        <v>0.5245901639344263</v>
      </c>
      <c r="Q75" s="17">
        <v>2076.0</v>
      </c>
      <c r="R75" s="102">
        <v>1.0173410404624277</v>
      </c>
      <c r="S75" s="101">
        <v>6.029047619047614</v>
      </c>
      <c r="T75" s="17" t="s">
        <v>92</v>
      </c>
      <c r="U75" s="105"/>
      <c r="V75" s="105"/>
      <c r="W75" s="105"/>
      <c r="X75" s="105"/>
      <c r="Y75" s="105"/>
      <c r="Z75" s="105"/>
    </row>
    <row r="76" ht="15.75" customHeight="1">
      <c r="A76" s="124" t="s">
        <v>234</v>
      </c>
      <c r="B76" s="17" t="s">
        <v>235</v>
      </c>
      <c r="C76" s="17" t="s">
        <v>48</v>
      </c>
      <c r="D76" s="17" t="s">
        <v>109</v>
      </c>
      <c r="E76" s="17" t="s">
        <v>74</v>
      </c>
      <c r="F76" s="106">
        <v>2769.4799999999977</v>
      </c>
      <c r="G76" s="106">
        <v>2526.4799999999987</v>
      </c>
      <c r="H76" s="17">
        <v>1806.0</v>
      </c>
      <c r="I76" s="17">
        <v>252.0</v>
      </c>
      <c r="J76" s="125">
        <v>0.13953488372093023</v>
      </c>
      <c r="K76" s="125">
        <v>0.08774210321071074</v>
      </c>
      <c r="L76" s="101">
        <v>9.99</v>
      </c>
      <c r="M76" s="101">
        <v>4.83</v>
      </c>
      <c r="N76" s="126">
        <v>19847.939999999984</v>
      </c>
      <c r="O76" s="126">
        <v>8722.98</v>
      </c>
      <c r="P76" s="125">
        <v>0.5165165165165165</v>
      </c>
      <c r="Q76" s="17">
        <v>1800.0</v>
      </c>
      <c r="R76" s="102">
        <v>1.0033333333333334</v>
      </c>
      <c r="S76" s="101">
        <v>10.02571428571428</v>
      </c>
      <c r="T76" s="17" t="s">
        <v>92</v>
      </c>
      <c r="U76" s="105"/>
      <c r="V76" s="105"/>
      <c r="W76" s="105"/>
      <c r="X76" s="105"/>
      <c r="Y76" s="105"/>
      <c r="Z76" s="105"/>
    </row>
    <row r="77" ht="15.75" customHeight="1">
      <c r="A77" s="124" t="s">
        <v>236</v>
      </c>
      <c r="B77" s="17" t="s">
        <v>237</v>
      </c>
      <c r="C77" s="17" t="s">
        <v>48</v>
      </c>
      <c r="D77" s="17" t="s">
        <v>109</v>
      </c>
      <c r="E77" s="17" t="s">
        <v>74</v>
      </c>
      <c r="F77" s="106">
        <v>8214.69999999999</v>
      </c>
      <c r="G77" s="106">
        <v>7266.69999999999</v>
      </c>
      <c r="H77" s="17">
        <v>2904.0</v>
      </c>
      <c r="I77" s="17">
        <v>1030.0</v>
      </c>
      <c r="J77" s="125">
        <v>0.3546831955922865</v>
      </c>
      <c r="K77" s="125">
        <v>0.11540287533324423</v>
      </c>
      <c r="L77" s="101">
        <v>6.49</v>
      </c>
      <c r="M77" s="101">
        <v>3.25</v>
      </c>
      <c r="N77" s="126">
        <v>23160.66873786405</v>
      </c>
      <c r="O77" s="126">
        <v>9438.0</v>
      </c>
      <c r="P77" s="125">
        <v>0.4992295839753467</v>
      </c>
      <c r="Q77" s="17">
        <v>2880.0</v>
      </c>
      <c r="R77" s="102">
        <v>1.0083333333333333</v>
      </c>
      <c r="S77" s="101">
        <v>7.055048543689311</v>
      </c>
      <c r="T77" s="17" t="s">
        <v>95</v>
      </c>
      <c r="U77" s="105"/>
      <c r="V77" s="105"/>
      <c r="W77" s="105"/>
      <c r="X77" s="105"/>
      <c r="Y77" s="105"/>
      <c r="Z77" s="105"/>
    </row>
    <row r="78" ht="15.75" customHeight="1">
      <c r="A78" s="124" t="s">
        <v>238</v>
      </c>
      <c r="B78" s="17" t="s">
        <v>239</v>
      </c>
      <c r="C78" s="17" t="s">
        <v>48</v>
      </c>
      <c r="D78" s="17" t="s">
        <v>109</v>
      </c>
      <c r="E78" s="17" t="s">
        <v>74</v>
      </c>
      <c r="F78" s="106">
        <v>5586.799999999989</v>
      </c>
      <c r="G78" s="106">
        <v>4999.799999999992</v>
      </c>
      <c r="H78" s="17">
        <v>2592.0</v>
      </c>
      <c r="I78" s="17">
        <v>620.0</v>
      </c>
      <c r="J78" s="125">
        <v>0.23919753086419754</v>
      </c>
      <c r="K78" s="125">
        <v>0.10506909142979848</v>
      </c>
      <c r="L78" s="101">
        <v>7.99</v>
      </c>
      <c r="M78" s="101">
        <v>4.5</v>
      </c>
      <c r="N78" s="126">
        <v>23356.42838709673</v>
      </c>
      <c r="O78" s="126">
        <v>11664.0</v>
      </c>
      <c r="P78" s="125">
        <v>0.4367959949937422</v>
      </c>
      <c r="Q78" s="17">
        <v>2484.0</v>
      </c>
      <c r="R78" s="102">
        <v>1.0434782608695652</v>
      </c>
      <c r="S78" s="101">
        <v>8.064193548387085</v>
      </c>
      <c r="T78" s="17" t="s">
        <v>89</v>
      </c>
      <c r="U78" s="105"/>
      <c r="V78" s="105"/>
      <c r="W78" s="105"/>
      <c r="X78" s="105"/>
      <c r="Y78" s="105"/>
      <c r="Z78" s="105"/>
    </row>
    <row r="79" ht="15.75" customHeight="1">
      <c r="A79" s="124" t="s">
        <v>240</v>
      </c>
      <c r="B79" s="17" t="s">
        <v>241</v>
      </c>
      <c r="C79" s="17" t="s">
        <v>48</v>
      </c>
      <c r="D79" s="17" t="s">
        <v>109</v>
      </c>
      <c r="E79" s="17" t="s">
        <v>74</v>
      </c>
      <c r="F79" s="106">
        <v>1975.9899999999993</v>
      </c>
      <c r="G79" s="106">
        <v>1728.7900000000016</v>
      </c>
      <c r="H79" s="17">
        <v>1788.0</v>
      </c>
      <c r="I79" s="17">
        <v>341.0</v>
      </c>
      <c r="J79" s="125">
        <v>0.1907158836689038</v>
      </c>
      <c r="K79" s="125">
        <v>0.1251018476814143</v>
      </c>
      <c r="L79" s="101">
        <v>4.99</v>
      </c>
      <c r="M79" s="101">
        <v>2.82</v>
      </c>
      <c r="N79" s="126">
        <v>10360.909442815246</v>
      </c>
      <c r="O79" s="126">
        <v>5042.16</v>
      </c>
      <c r="P79" s="125">
        <v>0.43486973947895796</v>
      </c>
      <c r="Q79" s="17">
        <v>1800.0</v>
      </c>
      <c r="R79" s="102">
        <v>0.9933333333333333</v>
      </c>
      <c r="S79" s="101">
        <v>5.069765395894433</v>
      </c>
      <c r="T79" s="17" t="s">
        <v>92</v>
      </c>
      <c r="U79" s="105"/>
      <c r="V79" s="105"/>
      <c r="W79" s="105"/>
      <c r="X79" s="105"/>
      <c r="Y79" s="105"/>
      <c r="Z79" s="105"/>
    </row>
    <row r="80" ht="15.75" customHeight="1">
      <c r="A80" s="124" t="s">
        <v>242</v>
      </c>
      <c r="B80" s="17" t="s">
        <v>243</v>
      </c>
      <c r="C80" s="17" t="s">
        <v>48</v>
      </c>
      <c r="D80" s="17" t="s">
        <v>109</v>
      </c>
      <c r="E80" s="17" t="s">
        <v>74</v>
      </c>
      <c r="F80" s="106">
        <v>0.0</v>
      </c>
      <c r="G80" s="106">
        <v>0.0</v>
      </c>
      <c r="H80" s="17">
        <v>0.0</v>
      </c>
      <c r="I80" s="17">
        <v>0.0</v>
      </c>
      <c r="J80" s="125" t="s">
        <v>322</v>
      </c>
      <c r="K80" s="125" t="s">
        <v>322</v>
      </c>
      <c r="L80" s="101">
        <v>6.49</v>
      </c>
      <c r="M80" s="101">
        <v>3.27</v>
      </c>
      <c r="N80" s="126" t="s">
        <v>322</v>
      </c>
      <c r="O80" s="126">
        <v>0.0</v>
      </c>
      <c r="P80" s="125">
        <v>0.49614791987673346</v>
      </c>
      <c r="Q80" s="17">
        <v>0.0</v>
      </c>
      <c r="R80" s="102" t="s">
        <v>322</v>
      </c>
      <c r="S80" s="101" t="s">
        <v>322</v>
      </c>
      <c r="T80" s="17" t="s">
        <v>95</v>
      </c>
      <c r="U80" s="105"/>
      <c r="V80" s="105"/>
      <c r="W80" s="105"/>
      <c r="X80" s="105"/>
      <c r="Y80" s="105"/>
      <c r="Z80" s="105"/>
    </row>
    <row r="81" ht="15.75" customHeight="1">
      <c r="A81" s="124" t="s">
        <v>244</v>
      </c>
      <c r="B81" s="17" t="s">
        <v>245</v>
      </c>
      <c r="C81" s="17" t="s">
        <v>48</v>
      </c>
      <c r="D81" s="17" t="s">
        <v>124</v>
      </c>
      <c r="E81" s="17" t="s">
        <v>74</v>
      </c>
      <c r="F81" s="106">
        <v>3703.4699999999984</v>
      </c>
      <c r="G81" s="106">
        <v>3148.270000000001</v>
      </c>
      <c r="H81" s="17">
        <v>1824.0</v>
      </c>
      <c r="I81" s="17">
        <v>773.0</v>
      </c>
      <c r="J81" s="125">
        <v>0.4237938596491228</v>
      </c>
      <c r="K81" s="125">
        <v>0.14991345953929636</v>
      </c>
      <c r="L81" s="101">
        <v>3.49</v>
      </c>
      <c r="M81" s="101">
        <v>1.8</v>
      </c>
      <c r="N81" s="126">
        <v>8738.84771021992</v>
      </c>
      <c r="O81" s="126">
        <v>3283.2000000000003</v>
      </c>
      <c r="P81" s="125">
        <v>0.4842406876790831</v>
      </c>
      <c r="Q81" s="17">
        <v>1812.0</v>
      </c>
      <c r="R81" s="102">
        <v>1.0066225165562914</v>
      </c>
      <c r="S81" s="101">
        <v>4.072794307891334</v>
      </c>
      <c r="T81" s="17" t="s">
        <v>95</v>
      </c>
      <c r="U81" s="105"/>
      <c r="V81" s="105"/>
      <c r="W81" s="105"/>
      <c r="X81" s="105"/>
      <c r="Y81" s="105"/>
      <c r="Z81" s="105"/>
    </row>
    <row r="82" ht="15.75" customHeight="1">
      <c r="A82" s="124" t="s">
        <v>246</v>
      </c>
      <c r="B82" s="17" t="s">
        <v>247</v>
      </c>
      <c r="C82" s="17" t="s">
        <v>48</v>
      </c>
      <c r="D82" s="17" t="s">
        <v>109</v>
      </c>
      <c r="E82" s="17" t="s">
        <v>74</v>
      </c>
      <c r="F82" s="106">
        <v>6028.449999999993</v>
      </c>
      <c r="G82" s="106">
        <v>5346.449999999995</v>
      </c>
      <c r="H82" s="17">
        <v>1776.0</v>
      </c>
      <c r="I82" s="17">
        <v>755.0</v>
      </c>
      <c r="J82" s="125">
        <v>0.42511261261261263</v>
      </c>
      <c r="K82" s="125">
        <v>0.11313024077499179</v>
      </c>
      <c r="L82" s="101">
        <v>6.49</v>
      </c>
      <c r="M82" s="101">
        <v>3.15</v>
      </c>
      <c r="N82" s="126">
        <v>14180.830728476805</v>
      </c>
      <c r="O82" s="126">
        <v>5594.4</v>
      </c>
      <c r="P82" s="125">
        <v>0.514637904468413</v>
      </c>
      <c r="Q82" s="17">
        <v>1800.0</v>
      </c>
      <c r="R82" s="102">
        <v>0.9866666666666667</v>
      </c>
      <c r="S82" s="101">
        <v>7.081390728476815</v>
      </c>
      <c r="T82" s="17" t="s">
        <v>95</v>
      </c>
      <c r="U82" s="105"/>
      <c r="V82" s="105"/>
      <c r="W82" s="105"/>
      <c r="X82" s="105"/>
      <c r="Y82" s="105"/>
      <c r="Z82" s="105"/>
    </row>
    <row r="83" ht="15.75" customHeight="1">
      <c r="A83" s="124" t="s">
        <v>248</v>
      </c>
      <c r="B83" s="17" t="s">
        <v>249</v>
      </c>
      <c r="C83" s="17" t="s">
        <v>48</v>
      </c>
      <c r="D83" s="17" t="s">
        <v>109</v>
      </c>
      <c r="E83" s="17" t="s">
        <v>74</v>
      </c>
      <c r="F83" s="106">
        <v>6119.2699999999895</v>
      </c>
      <c r="G83" s="106">
        <v>5460.869999999993</v>
      </c>
      <c r="H83" s="17">
        <v>3768.0</v>
      </c>
      <c r="I83" s="17">
        <v>903.0</v>
      </c>
      <c r="J83" s="125">
        <v>0.23964968152866242</v>
      </c>
      <c r="K83" s="125">
        <v>0.10759453333485824</v>
      </c>
      <c r="L83" s="101">
        <v>5.49</v>
      </c>
      <c r="M83" s="101">
        <v>3.04</v>
      </c>
      <c r="N83" s="126">
        <v>25534.22963455145</v>
      </c>
      <c r="O83" s="126">
        <v>11454.72</v>
      </c>
      <c r="P83" s="125">
        <v>0.44626593806921677</v>
      </c>
      <c r="Q83" s="17">
        <v>3720.0</v>
      </c>
      <c r="R83" s="102">
        <v>1.0129032258064516</v>
      </c>
      <c r="S83" s="101">
        <v>6.0474750830564705</v>
      </c>
      <c r="T83" s="17" t="s">
        <v>92</v>
      </c>
      <c r="U83" s="105"/>
      <c r="V83" s="105"/>
      <c r="W83" s="105"/>
      <c r="X83" s="105"/>
      <c r="Y83" s="105"/>
      <c r="Z83" s="105"/>
    </row>
    <row r="84" ht="15.75" customHeight="1">
      <c r="A84" s="124" t="s">
        <v>250</v>
      </c>
      <c r="B84" s="17" t="s">
        <v>251</v>
      </c>
      <c r="C84" s="17" t="s">
        <v>48</v>
      </c>
      <c r="D84" s="17" t="s">
        <v>88</v>
      </c>
      <c r="E84" s="17" t="s">
        <v>74</v>
      </c>
      <c r="F84" s="106">
        <v>8305.879999999977</v>
      </c>
      <c r="G84" s="106">
        <v>7005.079999999991</v>
      </c>
      <c r="H84" s="17">
        <v>4992.0</v>
      </c>
      <c r="I84" s="17">
        <v>1732.0</v>
      </c>
      <c r="J84" s="125">
        <v>0.3469551282051282</v>
      </c>
      <c r="K84" s="125">
        <v>0.15661194238298537</v>
      </c>
      <c r="L84" s="101">
        <v>3.99</v>
      </c>
      <c r="M84" s="101">
        <v>1.93</v>
      </c>
      <c r="N84" s="126">
        <v>23939.3492840646</v>
      </c>
      <c r="O84" s="126">
        <v>9634.56</v>
      </c>
      <c r="P84" s="125">
        <v>0.5162907268170427</v>
      </c>
      <c r="Q84" s="17">
        <v>4968.0</v>
      </c>
      <c r="R84" s="102">
        <v>1.0048309178743962</v>
      </c>
      <c r="S84" s="101">
        <v>4.044503464203228</v>
      </c>
      <c r="T84" s="17" t="s">
        <v>89</v>
      </c>
      <c r="U84" s="105"/>
      <c r="V84" s="105"/>
      <c r="W84" s="105"/>
      <c r="X84" s="105"/>
      <c r="Y84" s="105"/>
      <c r="Z84" s="105"/>
    </row>
    <row r="85" ht="15.75" customHeight="1">
      <c r="A85" s="124" t="s">
        <v>252</v>
      </c>
      <c r="B85" s="17" t="s">
        <v>253</v>
      </c>
      <c r="C85" s="17" t="s">
        <v>48</v>
      </c>
      <c r="D85" s="17" t="s">
        <v>88</v>
      </c>
      <c r="E85" s="17" t="s">
        <v>74</v>
      </c>
      <c r="F85" s="106">
        <v>5170.809999999992</v>
      </c>
      <c r="G85" s="106">
        <v>4354.010000000001</v>
      </c>
      <c r="H85" s="17">
        <v>1824.0</v>
      </c>
      <c r="I85" s="17">
        <v>1079.0</v>
      </c>
      <c r="J85" s="125">
        <v>0.5915570175438597</v>
      </c>
      <c r="K85" s="125">
        <v>0.15796364592781253</v>
      </c>
      <c r="L85" s="101">
        <v>3.49</v>
      </c>
      <c r="M85" s="101">
        <v>1.8</v>
      </c>
      <c r="N85" s="126">
        <v>8741.017089898041</v>
      </c>
      <c r="O85" s="126">
        <v>3283.2000000000003</v>
      </c>
      <c r="P85" s="125">
        <v>0.4842406876790831</v>
      </c>
      <c r="Q85" s="17">
        <v>1800.0</v>
      </c>
      <c r="R85" s="102">
        <v>1.0133333333333334</v>
      </c>
      <c r="S85" s="101">
        <v>4.035227062094533</v>
      </c>
      <c r="T85" s="17" t="s">
        <v>89</v>
      </c>
      <c r="U85" s="105"/>
      <c r="V85" s="105"/>
      <c r="W85" s="105"/>
      <c r="X85" s="105"/>
      <c r="Y85" s="105"/>
      <c r="Z85" s="105"/>
    </row>
    <row r="86" ht="15.75" customHeight="1">
      <c r="A86" s="124" t="s">
        <v>254</v>
      </c>
      <c r="B86" s="17" t="s">
        <v>255</v>
      </c>
      <c r="C86" s="17" t="s">
        <v>50</v>
      </c>
      <c r="D86" s="17" t="s">
        <v>256</v>
      </c>
      <c r="E86" s="17" t="s">
        <v>74</v>
      </c>
      <c r="F86" s="106">
        <v>4919.439999999996</v>
      </c>
      <c r="G86" s="106">
        <v>4186.08</v>
      </c>
      <c r="H86" s="17">
        <v>21664.0</v>
      </c>
      <c r="I86" s="17">
        <v>2488.0</v>
      </c>
      <c r="J86" s="125">
        <v>0.11484490398818316</v>
      </c>
      <c r="K86" s="125">
        <v>0.14907387832761387</v>
      </c>
      <c r="L86" s="101">
        <v>1.99</v>
      </c>
      <c r="M86" s="101">
        <v>0.75</v>
      </c>
      <c r="N86" s="126">
        <v>42835.509710610895</v>
      </c>
      <c r="O86" s="126">
        <v>16248.0</v>
      </c>
      <c r="P86" s="125">
        <v>0.6231155778894473</v>
      </c>
      <c r="Q86" s="17">
        <v>21504.0</v>
      </c>
      <c r="R86" s="102">
        <v>1.0074404761904763</v>
      </c>
      <c r="S86" s="101">
        <v>1.682508038585209</v>
      </c>
      <c r="T86" s="17" t="s">
        <v>257</v>
      </c>
      <c r="U86" s="105"/>
      <c r="V86" s="105"/>
      <c r="W86" s="105"/>
      <c r="X86" s="105"/>
      <c r="Y86" s="105"/>
      <c r="Z86" s="105"/>
    </row>
    <row r="87" ht="15.75" customHeight="1">
      <c r="A87" s="124" t="s">
        <v>258</v>
      </c>
      <c r="B87" s="17" t="s">
        <v>259</v>
      </c>
      <c r="C87" s="17" t="s">
        <v>50</v>
      </c>
      <c r="D87" s="17" t="s">
        <v>256</v>
      </c>
      <c r="E87" s="17" t="s">
        <v>74</v>
      </c>
      <c r="F87" s="106">
        <v>1941.7000000000037</v>
      </c>
      <c r="G87" s="106">
        <v>1646.5700000000013</v>
      </c>
      <c r="H87" s="17">
        <v>29111.0</v>
      </c>
      <c r="I87" s="17">
        <v>993.0</v>
      </c>
      <c r="J87" s="125">
        <v>0.03411081721685961</v>
      </c>
      <c r="K87" s="125">
        <v>0.15199567389401136</v>
      </c>
      <c r="L87" s="101">
        <v>1.99</v>
      </c>
      <c r="M87" s="101">
        <v>0.75</v>
      </c>
      <c r="N87" s="126">
        <v>56923.29174219548</v>
      </c>
      <c r="O87" s="126">
        <v>21833.25</v>
      </c>
      <c r="P87" s="125">
        <v>0.6231155778894473</v>
      </c>
      <c r="Q87" s="17">
        <v>28896.0</v>
      </c>
      <c r="R87" s="102">
        <v>1.0074404761904763</v>
      </c>
      <c r="S87" s="101">
        <v>1.6581772406847948</v>
      </c>
      <c r="T87" s="17" t="s">
        <v>257</v>
      </c>
      <c r="U87" s="105"/>
      <c r="V87" s="105"/>
      <c r="W87" s="105"/>
      <c r="X87" s="105"/>
      <c r="Y87" s="105"/>
      <c r="Z87" s="105"/>
    </row>
    <row r="88" ht="15.75" customHeight="1">
      <c r="A88" s="124" t="s">
        <v>260</v>
      </c>
      <c r="B88" s="17" t="s">
        <v>261</v>
      </c>
      <c r="C88" s="17" t="s">
        <v>50</v>
      </c>
      <c r="D88" s="17" t="s">
        <v>256</v>
      </c>
      <c r="E88" s="17" t="s">
        <v>74</v>
      </c>
      <c r="F88" s="106">
        <v>5179.719999999995</v>
      </c>
      <c r="G88" s="106">
        <v>4385.29</v>
      </c>
      <c r="H88" s="17">
        <v>31142.0</v>
      </c>
      <c r="I88" s="17">
        <v>2624.0</v>
      </c>
      <c r="J88" s="125">
        <v>0.08425919979448976</v>
      </c>
      <c r="K88" s="125">
        <v>0.1533731553056914</v>
      </c>
      <c r="L88" s="101">
        <v>1.99</v>
      </c>
      <c r="M88" s="101">
        <v>0.75</v>
      </c>
      <c r="N88" s="126">
        <v>61473.64338414628</v>
      </c>
      <c r="O88" s="126">
        <v>23356.5</v>
      </c>
      <c r="P88" s="125">
        <v>0.6231155778894473</v>
      </c>
      <c r="Q88" s="17">
        <v>30912.0</v>
      </c>
      <c r="R88" s="102">
        <v>1.0074404761904763</v>
      </c>
      <c r="S88" s="101">
        <v>1.6712233231707316</v>
      </c>
      <c r="T88" s="17" t="s">
        <v>257</v>
      </c>
      <c r="U88" s="105"/>
      <c r="V88" s="105"/>
      <c r="W88" s="105"/>
      <c r="X88" s="105"/>
      <c r="Y88" s="105"/>
      <c r="Z88" s="105"/>
    </row>
    <row r="89" ht="15.75" customHeight="1">
      <c r="A89" s="124" t="s">
        <v>262</v>
      </c>
      <c r="B89" s="17" t="s">
        <v>263</v>
      </c>
      <c r="C89" s="17" t="s">
        <v>50</v>
      </c>
      <c r="D89" s="17" t="s">
        <v>256</v>
      </c>
      <c r="E89" s="17" t="s">
        <v>74</v>
      </c>
      <c r="F89" s="106">
        <v>4755.999999999995</v>
      </c>
      <c r="G89" s="106">
        <v>4032.3500000000004</v>
      </c>
      <c r="H89" s="17">
        <v>14217.0</v>
      </c>
      <c r="I89" s="17">
        <v>2399.0</v>
      </c>
      <c r="J89" s="125">
        <v>0.16874164732362665</v>
      </c>
      <c r="K89" s="125">
        <v>0.15215517241379217</v>
      </c>
      <c r="L89" s="101">
        <v>1.99</v>
      </c>
      <c r="M89" s="101">
        <v>0.75</v>
      </c>
      <c r="N89" s="126">
        <v>28185.098791162956</v>
      </c>
      <c r="O89" s="126">
        <v>10662.75</v>
      </c>
      <c r="P89" s="125">
        <v>0.6231155778894473</v>
      </c>
      <c r="Q89" s="17">
        <v>14112.0</v>
      </c>
      <c r="R89" s="102">
        <v>1.0074404761904763</v>
      </c>
      <c r="S89" s="101">
        <v>1.6808461859107964</v>
      </c>
      <c r="T89" s="17" t="s">
        <v>257</v>
      </c>
      <c r="U89" s="105"/>
      <c r="V89" s="105"/>
      <c r="W89" s="105"/>
      <c r="X89" s="105"/>
      <c r="Y89" s="105"/>
      <c r="Z89" s="105"/>
    </row>
    <row r="90" ht="15.75" customHeight="1">
      <c r="A90" s="124" t="s">
        <v>264</v>
      </c>
      <c r="B90" s="17" t="s">
        <v>265</v>
      </c>
      <c r="C90" s="17" t="s">
        <v>50</v>
      </c>
      <c r="D90" s="17" t="s">
        <v>256</v>
      </c>
      <c r="E90" s="17" t="s">
        <v>74</v>
      </c>
      <c r="F90" s="106">
        <v>31.84</v>
      </c>
      <c r="G90" s="106">
        <v>31.84</v>
      </c>
      <c r="H90" s="17">
        <v>0.0</v>
      </c>
      <c r="I90" s="17">
        <v>16.0</v>
      </c>
      <c r="J90" s="125" t="s">
        <v>322</v>
      </c>
      <c r="K90" s="125">
        <v>0.0</v>
      </c>
      <c r="L90" s="101">
        <v>1.99</v>
      </c>
      <c r="M90" s="101">
        <v>0.75</v>
      </c>
      <c r="N90" s="126">
        <v>0.0</v>
      </c>
      <c r="O90" s="126">
        <v>0.0</v>
      </c>
      <c r="P90" s="125">
        <v>0.6231155778894473</v>
      </c>
      <c r="Q90" s="17">
        <v>0.0</v>
      </c>
      <c r="R90" s="102" t="s">
        <v>322</v>
      </c>
      <c r="S90" s="101">
        <v>1.99</v>
      </c>
      <c r="T90" s="17" t="s">
        <v>257</v>
      </c>
      <c r="U90" s="105"/>
      <c r="V90" s="105"/>
      <c r="W90" s="105"/>
      <c r="X90" s="105"/>
      <c r="Y90" s="105"/>
      <c r="Z90" s="105"/>
    </row>
    <row r="91" ht="15.75" customHeight="1">
      <c r="A91" s="124" t="s">
        <v>266</v>
      </c>
      <c r="B91" s="17" t="s">
        <v>267</v>
      </c>
      <c r="C91" s="17" t="s">
        <v>50</v>
      </c>
      <c r="D91" s="17" t="s">
        <v>256</v>
      </c>
      <c r="E91" s="17" t="s">
        <v>74</v>
      </c>
      <c r="F91" s="106">
        <v>37.81</v>
      </c>
      <c r="G91" s="106">
        <v>37.81</v>
      </c>
      <c r="H91" s="17">
        <v>0.0</v>
      </c>
      <c r="I91" s="17">
        <v>19.0</v>
      </c>
      <c r="J91" s="125" t="s">
        <v>322</v>
      </c>
      <c r="K91" s="125">
        <v>0.0</v>
      </c>
      <c r="L91" s="101">
        <v>1.99</v>
      </c>
      <c r="M91" s="101">
        <v>0.75</v>
      </c>
      <c r="N91" s="126">
        <v>0.0</v>
      </c>
      <c r="O91" s="126">
        <v>0.0</v>
      </c>
      <c r="P91" s="125">
        <v>0.6231155778894473</v>
      </c>
      <c r="Q91" s="17">
        <v>0.0</v>
      </c>
      <c r="R91" s="102" t="s">
        <v>322</v>
      </c>
      <c r="S91" s="101">
        <v>1.9900000000000002</v>
      </c>
      <c r="T91" s="17" t="s">
        <v>257</v>
      </c>
      <c r="U91" s="105"/>
      <c r="V91" s="105"/>
      <c r="W91" s="105"/>
      <c r="X91" s="105"/>
      <c r="Y91" s="105"/>
      <c r="Z91" s="105"/>
    </row>
    <row r="92" ht="15.75" customHeight="1">
      <c r="A92" s="124" t="s">
        <v>268</v>
      </c>
      <c r="B92" s="17" t="s">
        <v>269</v>
      </c>
      <c r="C92" s="17" t="s">
        <v>50</v>
      </c>
      <c r="D92" s="17" t="s">
        <v>256</v>
      </c>
      <c r="E92" s="17" t="s">
        <v>74</v>
      </c>
      <c r="F92" s="106">
        <v>51.74</v>
      </c>
      <c r="G92" s="106">
        <v>51.74</v>
      </c>
      <c r="H92" s="17">
        <v>0.0</v>
      </c>
      <c r="I92" s="17">
        <v>26.0</v>
      </c>
      <c r="J92" s="125" t="s">
        <v>322</v>
      </c>
      <c r="K92" s="125">
        <v>0.0</v>
      </c>
      <c r="L92" s="101">
        <v>1.99</v>
      </c>
      <c r="M92" s="101">
        <v>0.75</v>
      </c>
      <c r="N92" s="126">
        <v>0.0</v>
      </c>
      <c r="O92" s="126">
        <v>0.0</v>
      </c>
      <c r="P92" s="125">
        <v>0.6231155778894473</v>
      </c>
      <c r="Q92" s="17">
        <v>0.0</v>
      </c>
      <c r="R92" s="102" t="s">
        <v>322</v>
      </c>
      <c r="S92" s="101">
        <v>1.99</v>
      </c>
      <c r="T92" s="17" t="s">
        <v>257</v>
      </c>
      <c r="U92" s="105"/>
      <c r="V92" s="105"/>
      <c r="W92" s="105"/>
      <c r="X92" s="105"/>
      <c r="Y92" s="105"/>
      <c r="Z92" s="105"/>
    </row>
    <row r="93" ht="15.75" customHeight="1">
      <c r="A93" s="124" t="s">
        <v>270</v>
      </c>
      <c r="B93" s="17" t="s">
        <v>271</v>
      </c>
      <c r="C93" s="17" t="s">
        <v>50</v>
      </c>
      <c r="D93" s="17" t="s">
        <v>256</v>
      </c>
      <c r="E93" s="17" t="s">
        <v>74</v>
      </c>
      <c r="F93" s="106">
        <v>25.87</v>
      </c>
      <c r="G93" s="106">
        <v>25.87</v>
      </c>
      <c r="H93" s="17">
        <v>0.0</v>
      </c>
      <c r="I93" s="17">
        <v>13.0</v>
      </c>
      <c r="J93" s="125" t="s">
        <v>322</v>
      </c>
      <c r="K93" s="125">
        <v>0.0</v>
      </c>
      <c r="L93" s="101">
        <v>1.99</v>
      </c>
      <c r="M93" s="101">
        <v>0.75</v>
      </c>
      <c r="N93" s="126">
        <v>0.0</v>
      </c>
      <c r="O93" s="126">
        <v>0.0</v>
      </c>
      <c r="P93" s="125">
        <v>0.6231155778894473</v>
      </c>
      <c r="Q93" s="17">
        <v>0.0</v>
      </c>
      <c r="R93" s="102" t="s">
        <v>322</v>
      </c>
      <c r="S93" s="101">
        <v>1.99</v>
      </c>
      <c r="T93" s="17" t="s">
        <v>257</v>
      </c>
      <c r="U93" s="105"/>
      <c r="V93" s="105"/>
      <c r="W93" s="105"/>
      <c r="X93" s="105"/>
      <c r="Y93" s="105"/>
      <c r="Z93" s="105"/>
    </row>
    <row r="94" ht="15.75" customHeight="1">
      <c r="A94" s="124" t="s">
        <v>272</v>
      </c>
      <c r="B94" s="17" t="s">
        <v>265</v>
      </c>
      <c r="C94" s="17" t="s">
        <v>50</v>
      </c>
      <c r="D94" s="17" t="s">
        <v>256</v>
      </c>
      <c r="E94" s="17" t="s">
        <v>74</v>
      </c>
      <c r="F94" s="106">
        <v>9038.139999999994</v>
      </c>
      <c r="G94" s="106">
        <v>7648.450000000002</v>
      </c>
      <c r="H94" s="17">
        <v>41984.0</v>
      </c>
      <c r="I94" s="17">
        <v>4540.0</v>
      </c>
      <c r="J94" s="125">
        <v>0.10813643292682927</v>
      </c>
      <c r="K94" s="125">
        <v>0.1537584060437206</v>
      </c>
      <c r="L94" s="101">
        <v>1.99</v>
      </c>
      <c r="M94" s="101">
        <v>0.75</v>
      </c>
      <c r="N94" s="126">
        <v>83580.89642290743</v>
      </c>
      <c r="O94" s="126">
        <v>31488.0</v>
      </c>
      <c r="P94" s="125">
        <v>0.6231155778894473</v>
      </c>
      <c r="Q94" s="17">
        <v>41696.0</v>
      </c>
      <c r="R94" s="102">
        <v>1.0069071373752878</v>
      </c>
      <c r="S94" s="101">
        <v>1.6846806167400885</v>
      </c>
      <c r="T94" s="17" t="s">
        <v>257</v>
      </c>
      <c r="U94" s="105"/>
      <c r="V94" s="105"/>
      <c r="W94" s="105"/>
      <c r="X94" s="105"/>
      <c r="Y94" s="105"/>
      <c r="Z94" s="105"/>
    </row>
    <row r="95" ht="15.75" customHeight="1">
      <c r="A95" s="124" t="s">
        <v>273</v>
      </c>
      <c r="B95" s="17" t="s">
        <v>267</v>
      </c>
      <c r="C95" s="17" t="s">
        <v>50</v>
      </c>
      <c r="D95" s="17" t="s">
        <v>256</v>
      </c>
      <c r="E95" s="17" t="s">
        <v>74</v>
      </c>
      <c r="F95" s="106">
        <v>15702.279999999993</v>
      </c>
      <c r="G95" s="106">
        <v>13264.75000000001</v>
      </c>
      <c r="H95" s="17">
        <v>56427.0</v>
      </c>
      <c r="I95" s="17">
        <v>7890.0</v>
      </c>
      <c r="J95" s="125">
        <v>0.13982667871763518</v>
      </c>
      <c r="K95" s="125">
        <v>0.15523414434082095</v>
      </c>
      <c r="L95" s="101">
        <v>1.99</v>
      </c>
      <c r="M95" s="101">
        <v>0.75</v>
      </c>
      <c r="N95" s="126">
        <v>112298.16901901136</v>
      </c>
      <c r="O95" s="126">
        <v>42320.25</v>
      </c>
      <c r="P95" s="125">
        <v>0.6231155778894473</v>
      </c>
      <c r="Q95" s="17">
        <v>56040.0</v>
      </c>
      <c r="R95" s="102">
        <v>1.0069057815845825</v>
      </c>
      <c r="S95" s="101">
        <v>1.6812103929024094</v>
      </c>
      <c r="T95" s="17" t="s">
        <v>257</v>
      </c>
      <c r="U95" s="105"/>
      <c r="V95" s="105"/>
      <c r="W95" s="105"/>
      <c r="X95" s="105"/>
      <c r="Y95" s="105"/>
      <c r="Z95" s="105"/>
    </row>
    <row r="96" ht="15.75" customHeight="1">
      <c r="A96" s="124" t="s">
        <v>274</v>
      </c>
      <c r="B96" s="17" t="s">
        <v>269</v>
      </c>
      <c r="C96" s="17" t="s">
        <v>50</v>
      </c>
      <c r="D96" s="17" t="s">
        <v>256</v>
      </c>
      <c r="E96" s="17" t="s">
        <v>74</v>
      </c>
      <c r="F96" s="106">
        <v>21796.39</v>
      </c>
      <c r="G96" s="106">
        <v>18392.540000000015</v>
      </c>
      <c r="H96" s="17">
        <v>60395.0</v>
      </c>
      <c r="I96" s="17">
        <v>10951.0</v>
      </c>
      <c r="J96" s="125">
        <v>0.18132295719844357</v>
      </c>
      <c r="K96" s="125">
        <v>0.15616576873509713</v>
      </c>
      <c r="L96" s="101">
        <v>1.99</v>
      </c>
      <c r="M96" s="101">
        <v>0.75</v>
      </c>
      <c r="N96" s="126">
        <v>120207.55858369097</v>
      </c>
      <c r="O96" s="126">
        <v>45296.25</v>
      </c>
      <c r="P96" s="125">
        <v>0.6231155778894473</v>
      </c>
      <c r="Q96" s="17">
        <v>59981.0</v>
      </c>
      <c r="R96" s="102">
        <v>1.0069021856921359</v>
      </c>
      <c r="S96" s="101">
        <v>1.6795306364715565</v>
      </c>
      <c r="T96" s="17" t="s">
        <v>257</v>
      </c>
      <c r="U96" s="105"/>
      <c r="V96" s="105"/>
      <c r="W96" s="105"/>
      <c r="X96" s="105"/>
      <c r="Y96" s="105"/>
      <c r="Z96" s="105"/>
    </row>
    <row r="97" ht="15.75" customHeight="1">
      <c r="A97" s="124" t="s">
        <v>275</v>
      </c>
      <c r="B97" s="17" t="s">
        <v>271</v>
      </c>
      <c r="C97" s="17" t="s">
        <v>50</v>
      </c>
      <c r="D97" s="17" t="s">
        <v>256</v>
      </c>
      <c r="E97" s="17" t="s">
        <v>74</v>
      </c>
      <c r="F97" s="106">
        <v>8475.699999999995</v>
      </c>
      <c r="G97" s="106">
        <v>7158.070000000005</v>
      </c>
      <c r="H97" s="17">
        <v>27628.0</v>
      </c>
      <c r="I97" s="17">
        <v>4258.0</v>
      </c>
      <c r="J97" s="125">
        <v>0.15411900970030404</v>
      </c>
      <c r="K97" s="125">
        <v>0.15545972604032599</v>
      </c>
      <c r="L97" s="101">
        <v>1.99</v>
      </c>
      <c r="M97" s="101">
        <v>0.75</v>
      </c>
      <c r="N97" s="126">
        <v>54994.513762329705</v>
      </c>
      <c r="O97" s="126">
        <v>20721.0</v>
      </c>
      <c r="P97" s="125">
        <v>0.6231155778894473</v>
      </c>
      <c r="Q97" s="17">
        <v>27439.0</v>
      </c>
      <c r="R97" s="102">
        <v>1.0068880061226722</v>
      </c>
      <c r="S97" s="101">
        <v>1.6810873649600764</v>
      </c>
      <c r="T97" s="17" t="s">
        <v>257</v>
      </c>
      <c r="U97" s="105"/>
      <c r="V97" s="105"/>
      <c r="W97" s="105"/>
      <c r="X97" s="105"/>
      <c r="Y97" s="105"/>
      <c r="Z97" s="105"/>
    </row>
    <row r="98" ht="15.75" customHeight="1">
      <c r="A98" s="124" t="s">
        <v>276</v>
      </c>
      <c r="B98" s="17" t="s">
        <v>265</v>
      </c>
      <c r="C98" s="17" t="s">
        <v>50</v>
      </c>
      <c r="D98" s="17" t="s">
        <v>256</v>
      </c>
      <c r="E98" s="17" t="s">
        <v>74</v>
      </c>
      <c r="F98" s="106">
        <v>0.0</v>
      </c>
      <c r="G98" s="106">
        <v>0.0</v>
      </c>
      <c r="H98" s="17">
        <v>0.0</v>
      </c>
      <c r="I98" s="17">
        <v>0.0</v>
      </c>
      <c r="J98" s="125" t="s">
        <v>322</v>
      </c>
      <c r="K98" s="125" t="s">
        <v>322</v>
      </c>
      <c r="L98" s="101">
        <v>1.99</v>
      </c>
      <c r="M98" s="101">
        <v>0.75</v>
      </c>
      <c r="N98" s="126" t="s">
        <v>322</v>
      </c>
      <c r="O98" s="126">
        <v>0.0</v>
      </c>
      <c r="P98" s="125">
        <v>0.6231155778894473</v>
      </c>
      <c r="Q98" s="17">
        <v>0.0</v>
      </c>
      <c r="R98" s="102" t="s">
        <v>322</v>
      </c>
      <c r="S98" s="101" t="s">
        <v>322</v>
      </c>
      <c r="T98" s="17" t="s">
        <v>257</v>
      </c>
      <c r="U98" s="105"/>
      <c r="V98" s="105"/>
      <c r="W98" s="105"/>
      <c r="X98" s="105"/>
      <c r="Y98" s="105"/>
      <c r="Z98" s="105"/>
    </row>
    <row r="99" ht="15.75" customHeight="1">
      <c r="A99" s="124" t="s">
        <v>277</v>
      </c>
      <c r="B99" s="17" t="s">
        <v>267</v>
      </c>
      <c r="C99" s="17" t="s">
        <v>50</v>
      </c>
      <c r="D99" s="17" t="s">
        <v>256</v>
      </c>
      <c r="E99" s="17" t="s">
        <v>74</v>
      </c>
      <c r="F99" s="106">
        <v>0.0</v>
      </c>
      <c r="G99" s="106">
        <v>0.0</v>
      </c>
      <c r="H99" s="17">
        <v>0.0</v>
      </c>
      <c r="I99" s="17">
        <v>0.0</v>
      </c>
      <c r="J99" s="125" t="s">
        <v>322</v>
      </c>
      <c r="K99" s="125" t="s">
        <v>322</v>
      </c>
      <c r="L99" s="101">
        <v>1.99</v>
      </c>
      <c r="M99" s="101">
        <v>0.75</v>
      </c>
      <c r="N99" s="126" t="s">
        <v>322</v>
      </c>
      <c r="O99" s="126">
        <v>0.0</v>
      </c>
      <c r="P99" s="125">
        <v>0.6231155778894473</v>
      </c>
      <c r="Q99" s="17">
        <v>0.0</v>
      </c>
      <c r="R99" s="102" t="s">
        <v>322</v>
      </c>
      <c r="S99" s="101" t="s">
        <v>322</v>
      </c>
      <c r="T99" s="17" t="s">
        <v>257</v>
      </c>
      <c r="U99" s="105"/>
      <c r="V99" s="105"/>
      <c r="W99" s="105"/>
      <c r="X99" s="105"/>
      <c r="Y99" s="105"/>
      <c r="Z99" s="105"/>
    </row>
    <row r="100" ht="15.75" customHeight="1">
      <c r="A100" s="124" t="s">
        <v>278</v>
      </c>
      <c r="B100" s="17" t="s">
        <v>269</v>
      </c>
      <c r="C100" s="17" t="s">
        <v>50</v>
      </c>
      <c r="D100" s="17" t="s">
        <v>256</v>
      </c>
      <c r="E100" s="17" t="s">
        <v>74</v>
      </c>
      <c r="F100" s="106">
        <v>0.0</v>
      </c>
      <c r="G100" s="106">
        <v>0.0</v>
      </c>
      <c r="H100" s="17">
        <v>0.0</v>
      </c>
      <c r="I100" s="17">
        <v>0.0</v>
      </c>
      <c r="J100" s="125" t="s">
        <v>322</v>
      </c>
      <c r="K100" s="125" t="s">
        <v>322</v>
      </c>
      <c r="L100" s="101">
        <v>1.99</v>
      </c>
      <c r="M100" s="101">
        <v>0.75</v>
      </c>
      <c r="N100" s="126" t="s">
        <v>322</v>
      </c>
      <c r="O100" s="126">
        <v>0.0</v>
      </c>
      <c r="P100" s="125">
        <v>0.6231155778894473</v>
      </c>
      <c r="Q100" s="17">
        <v>0.0</v>
      </c>
      <c r="R100" s="102" t="s">
        <v>322</v>
      </c>
      <c r="S100" s="101" t="s">
        <v>322</v>
      </c>
      <c r="T100" s="17" t="s">
        <v>257</v>
      </c>
      <c r="U100" s="105"/>
      <c r="V100" s="105"/>
      <c r="W100" s="105"/>
      <c r="X100" s="105"/>
      <c r="Y100" s="105"/>
      <c r="Z100" s="105"/>
    </row>
    <row r="101" ht="15.75" customHeight="1">
      <c r="A101" s="124" t="s">
        <v>279</v>
      </c>
      <c r="B101" s="17" t="s">
        <v>271</v>
      </c>
      <c r="C101" s="17" t="s">
        <v>50</v>
      </c>
      <c r="D101" s="17" t="s">
        <v>256</v>
      </c>
      <c r="E101" s="17" t="s">
        <v>74</v>
      </c>
      <c r="F101" s="106">
        <v>0.0</v>
      </c>
      <c r="G101" s="106">
        <v>0.0</v>
      </c>
      <c r="H101" s="17">
        <v>0.0</v>
      </c>
      <c r="I101" s="17">
        <v>0.0</v>
      </c>
      <c r="J101" s="125" t="s">
        <v>322</v>
      </c>
      <c r="K101" s="125" t="s">
        <v>322</v>
      </c>
      <c r="L101" s="101">
        <v>1.99</v>
      </c>
      <c r="M101" s="101">
        <v>0.75</v>
      </c>
      <c r="N101" s="126" t="s">
        <v>322</v>
      </c>
      <c r="O101" s="126">
        <v>0.0</v>
      </c>
      <c r="P101" s="125">
        <v>0.6231155778894473</v>
      </c>
      <c r="Q101" s="17">
        <v>0.0</v>
      </c>
      <c r="R101" s="102" t="s">
        <v>322</v>
      </c>
      <c r="S101" s="101" t="s">
        <v>322</v>
      </c>
      <c r="T101" s="17" t="s">
        <v>257</v>
      </c>
      <c r="U101" s="105"/>
      <c r="V101" s="105"/>
      <c r="W101" s="105"/>
      <c r="X101" s="105"/>
      <c r="Y101" s="105"/>
      <c r="Z101" s="105"/>
    </row>
    <row r="102" ht="15.75" customHeight="1">
      <c r="A102" s="124" t="s">
        <v>280</v>
      </c>
      <c r="B102" s="17" t="s">
        <v>265</v>
      </c>
      <c r="C102" s="17" t="s">
        <v>50</v>
      </c>
      <c r="D102" s="17" t="s">
        <v>256</v>
      </c>
      <c r="E102" s="17" t="s">
        <v>74</v>
      </c>
      <c r="F102" s="106">
        <v>848.9599999999998</v>
      </c>
      <c r="G102" s="106">
        <v>754.0600000000001</v>
      </c>
      <c r="H102" s="17">
        <v>3576.0</v>
      </c>
      <c r="I102" s="17">
        <v>224.0</v>
      </c>
      <c r="J102" s="125">
        <v>0.06263982102908278</v>
      </c>
      <c r="K102" s="125">
        <v>0.1117838296268373</v>
      </c>
      <c r="L102" s="101">
        <v>3.49</v>
      </c>
      <c r="M102" s="101">
        <v>1.65</v>
      </c>
      <c r="N102" s="126">
        <v>13553.039999999997</v>
      </c>
      <c r="O102" s="126">
        <v>5900.4</v>
      </c>
      <c r="P102" s="125">
        <v>0.5272206303724929</v>
      </c>
      <c r="Q102" s="17">
        <v>3576.0</v>
      </c>
      <c r="R102" s="102">
        <v>1.0</v>
      </c>
      <c r="S102" s="101">
        <v>3.366339285714286</v>
      </c>
      <c r="T102" s="17" t="s">
        <v>257</v>
      </c>
      <c r="U102" s="105"/>
      <c r="V102" s="105"/>
      <c r="W102" s="105"/>
      <c r="X102" s="105"/>
      <c r="Y102" s="105"/>
      <c r="Z102" s="105"/>
    </row>
    <row r="103" ht="15.75" customHeight="1">
      <c r="A103" s="124" t="s">
        <v>281</v>
      </c>
      <c r="B103" s="17" t="s">
        <v>267</v>
      </c>
      <c r="C103" s="17" t="s">
        <v>50</v>
      </c>
      <c r="D103" s="17" t="s">
        <v>256</v>
      </c>
      <c r="E103" s="17" t="s">
        <v>74</v>
      </c>
      <c r="F103" s="106">
        <v>944.17</v>
      </c>
      <c r="G103" s="106">
        <v>834.2000000000002</v>
      </c>
      <c r="H103" s="17">
        <v>4023.0</v>
      </c>
      <c r="I103" s="17">
        <v>249.0</v>
      </c>
      <c r="J103" s="125">
        <v>0.061894108873974646</v>
      </c>
      <c r="K103" s="125">
        <v>0.11647266911679022</v>
      </c>
      <c r="L103" s="101">
        <v>3.49</v>
      </c>
      <c r="M103" s="101">
        <v>1.65</v>
      </c>
      <c r="N103" s="126">
        <v>15254.602048192772</v>
      </c>
      <c r="O103" s="126">
        <v>6637.95</v>
      </c>
      <c r="P103" s="125">
        <v>0.5272206303724929</v>
      </c>
      <c r="Q103" s="17">
        <v>4023.0</v>
      </c>
      <c r="R103" s="102">
        <v>1.0</v>
      </c>
      <c r="S103" s="101">
        <v>3.350200803212852</v>
      </c>
      <c r="T103" s="17" t="s">
        <v>257</v>
      </c>
      <c r="U103" s="105"/>
      <c r="V103" s="105"/>
      <c r="W103" s="105"/>
      <c r="X103" s="105"/>
      <c r="Y103" s="105"/>
      <c r="Z103" s="105"/>
    </row>
    <row r="104" ht="15.75" customHeight="1">
      <c r="A104" s="124" t="s">
        <v>282</v>
      </c>
      <c r="B104" s="17" t="s">
        <v>269</v>
      </c>
      <c r="C104" s="17" t="s">
        <v>50</v>
      </c>
      <c r="D104" s="17" t="s">
        <v>256</v>
      </c>
      <c r="E104" s="17" t="s">
        <v>74</v>
      </c>
      <c r="F104" s="106">
        <v>1307.5499999999993</v>
      </c>
      <c r="G104" s="106">
        <v>1153.7299999999998</v>
      </c>
      <c r="H104" s="17">
        <v>6556.0</v>
      </c>
      <c r="I104" s="17">
        <v>345.0</v>
      </c>
      <c r="J104" s="125">
        <v>0.052623550945698594</v>
      </c>
      <c r="K104" s="125">
        <v>0.11763986080838174</v>
      </c>
      <c r="L104" s="101">
        <v>3.49</v>
      </c>
      <c r="M104" s="101">
        <v>1.65</v>
      </c>
      <c r="N104" s="126">
        <v>24847.239999999987</v>
      </c>
      <c r="O104" s="126">
        <v>10817.4</v>
      </c>
      <c r="P104" s="125">
        <v>0.5272206303724929</v>
      </c>
      <c r="Q104" s="17">
        <v>6556.0</v>
      </c>
      <c r="R104" s="102">
        <v>1.0</v>
      </c>
      <c r="S104" s="101">
        <v>3.3441449275362314</v>
      </c>
      <c r="T104" s="17" t="s">
        <v>257</v>
      </c>
      <c r="U104" s="105"/>
      <c r="V104" s="105"/>
      <c r="W104" s="105"/>
      <c r="X104" s="105"/>
      <c r="Y104" s="105"/>
      <c r="Z104" s="105"/>
    </row>
    <row r="105" ht="15.75" customHeight="1">
      <c r="A105" s="124" t="s">
        <v>283</v>
      </c>
      <c r="B105" s="17" t="s">
        <v>271</v>
      </c>
      <c r="C105" s="17" t="s">
        <v>50</v>
      </c>
      <c r="D105" s="17" t="s">
        <v>256</v>
      </c>
      <c r="E105" s="17" t="s">
        <v>74</v>
      </c>
      <c r="F105" s="106">
        <v>557.59</v>
      </c>
      <c r="G105" s="106">
        <v>493.0199999999997</v>
      </c>
      <c r="H105" s="17">
        <v>3576.0</v>
      </c>
      <c r="I105" s="17">
        <v>147.0</v>
      </c>
      <c r="J105" s="125">
        <v>0.041107382550335574</v>
      </c>
      <c r="K105" s="125">
        <v>0.11580193332018207</v>
      </c>
      <c r="L105" s="101">
        <v>3.49</v>
      </c>
      <c r="M105" s="101">
        <v>1.65</v>
      </c>
      <c r="N105" s="126">
        <v>13564.230204081632</v>
      </c>
      <c r="O105" s="126">
        <v>5900.4</v>
      </c>
      <c r="P105" s="125">
        <v>0.5272206303724929</v>
      </c>
      <c r="Q105" s="17">
        <v>3576.0</v>
      </c>
      <c r="R105" s="102">
        <v>1.0</v>
      </c>
      <c r="S105" s="101">
        <v>3.353877551020406</v>
      </c>
      <c r="T105" s="17" t="s">
        <v>257</v>
      </c>
      <c r="U105" s="105"/>
      <c r="V105" s="105"/>
      <c r="W105" s="105"/>
      <c r="X105" s="105"/>
      <c r="Y105" s="105"/>
      <c r="Z105" s="105"/>
    </row>
    <row r="106" ht="15.75" customHeight="1">
      <c r="A106" s="124" t="s">
        <v>284</v>
      </c>
      <c r="B106" s="17" t="s">
        <v>285</v>
      </c>
      <c r="C106" s="17" t="s">
        <v>50</v>
      </c>
      <c r="D106" s="17" t="s">
        <v>256</v>
      </c>
      <c r="E106" s="17" t="s">
        <v>74</v>
      </c>
      <c r="F106" s="106">
        <v>530.6000000000001</v>
      </c>
      <c r="G106" s="106">
        <v>468.78999999999985</v>
      </c>
      <c r="H106" s="17">
        <v>1341.0</v>
      </c>
      <c r="I106" s="17">
        <v>140.0</v>
      </c>
      <c r="J106" s="125">
        <v>0.10439970171513796</v>
      </c>
      <c r="K106" s="125">
        <v>0.11649076517150447</v>
      </c>
      <c r="L106" s="101">
        <v>3.49</v>
      </c>
      <c r="M106" s="101">
        <v>1.65</v>
      </c>
      <c r="N106" s="126">
        <v>5082.390000000001</v>
      </c>
      <c r="O106" s="126">
        <v>2212.65</v>
      </c>
      <c r="P106" s="125">
        <v>0.5272206303724929</v>
      </c>
      <c r="Q106" s="17">
        <v>1341.0</v>
      </c>
      <c r="R106" s="102">
        <v>1.0</v>
      </c>
      <c r="S106" s="101">
        <v>3.348499999999999</v>
      </c>
      <c r="T106" s="17" t="s">
        <v>257</v>
      </c>
      <c r="U106" s="105"/>
      <c r="V106" s="105"/>
      <c r="W106" s="105"/>
      <c r="X106" s="105"/>
      <c r="Y106" s="105"/>
      <c r="Z106" s="105"/>
    </row>
    <row r="107" ht="15.75" customHeight="1">
      <c r="A107" s="124" t="s">
        <v>286</v>
      </c>
      <c r="B107" s="17" t="s">
        <v>287</v>
      </c>
      <c r="C107" s="17" t="s">
        <v>50</v>
      </c>
      <c r="D107" s="17" t="s">
        <v>256</v>
      </c>
      <c r="E107" s="17" t="s">
        <v>74</v>
      </c>
      <c r="F107" s="106">
        <v>765.58</v>
      </c>
      <c r="G107" s="106">
        <v>674.6099999999997</v>
      </c>
      <c r="H107" s="17">
        <v>1788.0</v>
      </c>
      <c r="I107" s="17">
        <v>202.0</v>
      </c>
      <c r="J107" s="125">
        <v>0.11297539149888143</v>
      </c>
      <c r="K107" s="125">
        <v>0.11882494318033432</v>
      </c>
      <c r="L107" s="101">
        <v>3.49</v>
      </c>
      <c r="M107" s="101">
        <v>1.86</v>
      </c>
      <c r="N107" s="126">
        <v>6776.52</v>
      </c>
      <c r="O107" s="126">
        <v>3325.6800000000003</v>
      </c>
      <c r="P107" s="125">
        <v>0.4670487106017192</v>
      </c>
      <c r="Q107" s="17">
        <v>1788.0</v>
      </c>
      <c r="R107" s="102">
        <v>1.0</v>
      </c>
      <c r="S107" s="101">
        <v>3.339653465346533</v>
      </c>
      <c r="T107" s="17" t="s">
        <v>257</v>
      </c>
      <c r="U107" s="105"/>
      <c r="V107" s="105"/>
      <c r="W107" s="105"/>
      <c r="X107" s="105"/>
      <c r="Y107" s="105"/>
      <c r="Z107" s="105"/>
    </row>
    <row r="108" ht="15.75" customHeight="1">
      <c r="A108" s="124" t="s">
        <v>288</v>
      </c>
      <c r="B108" s="17" t="s">
        <v>289</v>
      </c>
      <c r="C108" s="17" t="s">
        <v>50</v>
      </c>
      <c r="D108" s="17" t="s">
        <v>256</v>
      </c>
      <c r="E108" s="17" t="s">
        <v>74</v>
      </c>
      <c r="F108" s="106">
        <v>0.0</v>
      </c>
      <c r="G108" s="106">
        <v>0.0</v>
      </c>
      <c r="H108" s="17">
        <v>0.0</v>
      </c>
      <c r="I108" s="17">
        <v>0.0</v>
      </c>
      <c r="J108" s="125" t="s">
        <v>322</v>
      </c>
      <c r="K108" s="125" t="s">
        <v>322</v>
      </c>
      <c r="L108" s="101">
        <v>2.99</v>
      </c>
      <c r="M108" s="101">
        <v>1.59</v>
      </c>
      <c r="N108" s="126" t="s">
        <v>322</v>
      </c>
      <c r="O108" s="126">
        <v>0.0</v>
      </c>
      <c r="P108" s="125">
        <v>0.4682274247491639</v>
      </c>
      <c r="Q108" s="17">
        <v>0.0</v>
      </c>
      <c r="R108" s="102" t="s">
        <v>322</v>
      </c>
      <c r="S108" s="101" t="s">
        <v>322</v>
      </c>
      <c r="T108" s="17" t="s">
        <v>257</v>
      </c>
      <c r="U108" s="105"/>
      <c r="V108" s="105"/>
      <c r="W108" s="105"/>
      <c r="X108" s="105"/>
      <c r="Y108" s="105"/>
      <c r="Z108" s="105"/>
    </row>
    <row r="109" ht="15.75" customHeight="1">
      <c r="A109" s="124" t="s">
        <v>290</v>
      </c>
      <c r="B109" s="17" t="s">
        <v>289</v>
      </c>
      <c r="C109" s="17" t="s">
        <v>50</v>
      </c>
      <c r="D109" s="17" t="s">
        <v>256</v>
      </c>
      <c r="E109" s="17" t="s">
        <v>74</v>
      </c>
      <c r="F109" s="106">
        <v>0.0</v>
      </c>
      <c r="G109" s="106">
        <v>0.0</v>
      </c>
      <c r="H109" s="17">
        <v>0.0</v>
      </c>
      <c r="I109" s="17">
        <v>0.0</v>
      </c>
      <c r="J109" s="125" t="s">
        <v>322</v>
      </c>
      <c r="K109" s="125" t="s">
        <v>322</v>
      </c>
      <c r="L109" s="101">
        <v>2.99</v>
      </c>
      <c r="M109" s="101">
        <v>1.59</v>
      </c>
      <c r="N109" s="126" t="s">
        <v>322</v>
      </c>
      <c r="O109" s="126">
        <v>0.0</v>
      </c>
      <c r="P109" s="125">
        <v>0.4682274247491639</v>
      </c>
      <c r="Q109" s="17">
        <v>0.0</v>
      </c>
      <c r="R109" s="102" t="s">
        <v>322</v>
      </c>
      <c r="S109" s="101" t="s">
        <v>322</v>
      </c>
      <c r="T109" s="17" t="s">
        <v>257</v>
      </c>
      <c r="U109" s="105"/>
      <c r="V109" s="105"/>
      <c r="W109" s="105"/>
      <c r="X109" s="105"/>
      <c r="Y109" s="105"/>
      <c r="Z109" s="105"/>
    </row>
    <row r="110" ht="15.75" customHeight="1">
      <c r="A110" s="124" t="s">
        <v>291</v>
      </c>
      <c r="B110" s="17" t="s">
        <v>289</v>
      </c>
      <c r="C110" s="17" t="s">
        <v>50</v>
      </c>
      <c r="D110" s="17" t="s">
        <v>256</v>
      </c>
      <c r="E110" s="17" t="s">
        <v>74</v>
      </c>
      <c r="F110" s="106">
        <v>0.0</v>
      </c>
      <c r="G110" s="106">
        <v>0.0</v>
      </c>
      <c r="H110" s="17">
        <v>0.0</v>
      </c>
      <c r="I110" s="17">
        <v>0.0</v>
      </c>
      <c r="J110" s="125" t="s">
        <v>322</v>
      </c>
      <c r="K110" s="125" t="s">
        <v>322</v>
      </c>
      <c r="L110" s="101">
        <v>2.99</v>
      </c>
      <c r="M110" s="101">
        <v>1.59</v>
      </c>
      <c r="N110" s="126" t="s">
        <v>322</v>
      </c>
      <c r="O110" s="126">
        <v>0.0</v>
      </c>
      <c r="P110" s="125">
        <v>0.4682274247491639</v>
      </c>
      <c r="Q110" s="17">
        <v>0.0</v>
      </c>
      <c r="R110" s="102" t="s">
        <v>322</v>
      </c>
      <c r="S110" s="101" t="s">
        <v>322</v>
      </c>
      <c r="T110" s="17" t="s">
        <v>257</v>
      </c>
      <c r="U110" s="105"/>
      <c r="V110" s="105"/>
      <c r="W110" s="105"/>
      <c r="X110" s="105"/>
      <c r="Y110" s="105"/>
      <c r="Z110" s="105"/>
    </row>
    <row r="111" ht="15.75" customHeight="1">
      <c r="A111" s="124" t="s">
        <v>292</v>
      </c>
      <c r="B111" s="17" t="s">
        <v>293</v>
      </c>
      <c r="C111" s="17" t="s">
        <v>50</v>
      </c>
      <c r="D111" s="17" t="s">
        <v>256</v>
      </c>
      <c r="E111" s="17" t="s">
        <v>74</v>
      </c>
      <c r="F111" s="106">
        <v>0.0</v>
      </c>
      <c r="G111" s="106">
        <v>0.0</v>
      </c>
      <c r="H111" s="17">
        <v>0.0</v>
      </c>
      <c r="I111" s="17">
        <v>0.0</v>
      </c>
      <c r="J111" s="125" t="s">
        <v>322</v>
      </c>
      <c r="K111" s="125" t="s">
        <v>322</v>
      </c>
      <c r="L111" s="101">
        <v>4.99</v>
      </c>
      <c r="M111" s="101">
        <v>2.43</v>
      </c>
      <c r="N111" s="126" t="s">
        <v>322</v>
      </c>
      <c r="O111" s="126">
        <v>0.0</v>
      </c>
      <c r="P111" s="125">
        <v>0.5130260521042084</v>
      </c>
      <c r="Q111" s="17">
        <v>0.0</v>
      </c>
      <c r="R111" s="102" t="s">
        <v>322</v>
      </c>
      <c r="S111" s="101" t="s">
        <v>322</v>
      </c>
      <c r="T111" s="17" t="s">
        <v>257</v>
      </c>
      <c r="U111" s="105"/>
      <c r="V111" s="105"/>
      <c r="W111" s="105"/>
      <c r="X111" s="105"/>
      <c r="Y111" s="105"/>
      <c r="Z111" s="105"/>
    </row>
    <row r="112" ht="15.75" customHeight="1">
      <c r="A112" s="124" t="s">
        <v>294</v>
      </c>
      <c r="B112" s="17" t="s">
        <v>293</v>
      </c>
      <c r="C112" s="17" t="s">
        <v>50</v>
      </c>
      <c r="D112" s="17" t="s">
        <v>256</v>
      </c>
      <c r="E112" s="17" t="s">
        <v>74</v>
      </c>
      <c r="F112" s="106">
        <v>0.0</v>
      </c>
      <c r="G112" s="106">
        <v>0.0</v>
      </c>
      <c r="H112" s="17">
        <v>0.0</v>
      </c>
      <c r="I112" s="17">
        <v>0.0</v>
      </c>
      <c r="J112" s="125" t="s">
        <v>322</v>
      </c>
      <c r="K112" s="125" t="s">
        <v>322</v>
      </c>
      <c r="L112" s="101">
        <v>4.99</v>
      </c>
      <c r="M112" s="101">
        <v>2.43</v>
      </c>
      <c r="N112" s="126" t="s">
        <v>322</v>
      </c>
      <c r="O112" s="126">
        <v>0.0</v>
      </c>
      <c r="P112" s="125">
        <v>0.5130260521042084</v>
      </c>
      <c r="Q112" s="17">
        <v>0.0</v>
      </c>
      <c r="R112" s="102" t="s">
        <v>322</v>
      </c>
      <c r="S112" s="101" t="s">
        <v>322</v>
      </c>
      <c r="T112" s="17" t="s">
        <v>257</v>
      </c>
      <c r="U112" s="105"/>
      <c r="V112" s="105"/>
      <c r="W112" s="105"/>
      <c r="X112" s="105"/>
      <c r="Y112" s="105"/>
      <c r="Z112" s="105"/>
    </row>
    <row r="113" ht="15.75" customHeight="1">
      <c r="A113" s="124" t="s">
        <v>295</v>
      </c>
      <c r="B113" s="17" t="s">
        <v>293</v>
      </c>
      <c r="C113" s="17" t="s">
        <v>50</v>
      </c>
      <c r="D113" s="17" t="s">
        <v>256</v>
      </c>
      <c r="E113" s="17" t="s">
        <v>74</v>
      </c>
      <c r="F113" s="106">
        <v>0.0</v>
      </c>
      <c r="G113" s="106">
        <v>0.0</v>
      </c>
      <c r="H113" s="17">
        <v>0.0</v>
      </c>
      <c r="I113" s="17">
        <v>0.0</v>
      </c>
      <c r="J113" s="125" t="s">
        <v>322</v>
      </c>
      <c r="K113" s="125" t="s">
        <v>322</v>
      </c>
      <c r="L113" s="101">
        <v>4.99</v>
      </c>
      <c r="M113" s="101">
        <v>2.43</v>
      </c>
      <c r="N113" s="126" t="s">
        <v>322</v>
      </c>
      <c r="O113" s="126">
        <v>0.0</v>
      </c>
      <c r="P113" s="125">
        <v>0.5130260521042084</v>
      </c>
      <c r="Q113" s="17">
        <v>0.0</v>
      </c>
      <c r="R113" s="102" t="s">
        <v>322</v>
      </c>
      <c r="S113" s="101" t="s">
        <v>322</v>
      </c>
      <c r="T113" s="17" t="s">
        <v>257</v>
      </c>
      <c r="U113" s="105"/>
      <c r="V113" s="105"/>
      <c r="W113" s="105"/>
      <c r="X113" s="105"/>
      <c r="Y113" s="105"/>
      <c r="Z113" s="105"/>
    </row>
    <row r="114" ht="15.75" customHeight="1">
      <c r="A114" s="124" t="s">
        <v>296</v>
      </c>
      <c r="B114" s="17" t="s">
        <v>297</v>
      </c>
      <c r="C114" s="17" t="s">
        <v>47</v>
      </c>
      <c r="D114" s="17" t="s">
        <v>298</v>
      </c>
      <c r="E114" s="17" t="s">
        <v>74</v>
      </c>
      <c r="F114" s="106">
        <v>64.74000000000002</v>
      </c>
      <c r="G114" s="106">
        <v>64.74000000000002</v>
      </c>
      <c r="H114" s="17">
        <v>900.0</v>
      </c>
      <c r="I114" s="17">
        <v>26.0</v>
      </c>
      <c r="J114" s="125">
        <v>0.028888888888888888</v>
      </c>
      <c r="K114" s="125">
        <v>0.0</v>
      </c>
      <c r="L114" s="101">
        <v>2.49</v>
      </c>
      <c r="M114" s="101">
        <v>1.25</v>
      </c>
      <c r="N114" s="126">
        <v>2241.000000000001</v>
      </c>
      <c r="O114" s="126">
        <v>1125.0</v>
      </c>
      <c r="P114" s="125">
        <v>0.497991967871486</v>
      </c>
      <c r="Q114" s="17">
        <v>900.0</v>
      </c>
      <c r="R114" s="102">
        <v>1.0</v>
      </c>
      <c r="S114" s="101">
        <v>2.490000000000001</v>
      </c>
      <c r="T114" s="17" t="s">
        <v>299</v>
      </c>
      <c r="U114" s="105"/>
      <c r="V114" s="105"/>
      <c r="W114" s="105"/>
      <c r="X114" s="105"/>
      <c r="Y114" s="105"/>
      <c r="Z114" s="105"/>
    </row>
    <row r="115" ht="15.75" customHeight="1">
      <c r="A115" s="124" t="s">
        <v>300</v>
      </c>
      <c r="B115" s="17" t="s">
        <v>301</v>
      </c>
      <c r="C115" s="17" t="s">
        <v>47</v>
      </c>
      <c r="D115" s="17" t="s">
        <v>298</v>
      </c>
      <c r="E115" s="17" t="s">
        <v>74</v>
      </c>
      <c r="F115" s="106">
        <v>273.9000000000001</v>
      </c>
      <c r="G115" s="106">
        <v>273.9000000000001</v>
      </c>
      <c r="H115" s="17">
        <v>900.0</v>
      </c>
      <c r="I115" s="17">
        <v>110.0</v>
      </c>
      <c r="J115" s="125">
        <v>0.12222222222222222</v>
      </c>
      <c r="K115" s="125">
        <v>0.0</v>
      </c>
      <c r="L115" s="101">
        <v>2.49</v>
      </c>
      <c r="M115" s="101">
        <v>1.25</v>
      </c>
      <c r="N115" s="126">
        <v>2241.0000000000005</v>
      </c>
      <c r="O115" s="126">
        <v>1125.0</v>
      </c>
      <c r="P115" s="125">
        <v>0.497991967871486</v>
      </c>
      <c r="Q115" s="17">
        <v>900.0</v>
      </c>
      <c r="R115" s="102">
        <v>1.0</v>
      </c>
      <c r="S115" s="101">
        <v>2.4900000000000007</v>
      </c>
      <c r="T115" s="17" t="s">
        <v>299</v>
      </c>
      <c r="U115" s="105"/>
      <c r="V115" s="105"/>
      <c r="W115" s="105"/>
      <c r="X115" s="105"/>
      <c r="Y115" s="105"/>
      <c r="Z115" s="105"/>
    </row>
    <row r="116" ht="15.75" customHeight="1">
      <c r="A116" s="124" t="s">
        <v>302</v>
      </c>
      <c r="B116" s="17" t="s">
        <v>303</v>
      </c>
      <c r="C116" s="17" t="s">
        <v>47</v>
      </c>
      <c r="D116" s="17" t="s">
        <v>298</v>
      </c>
      <c r="E116" s="17" t="s">
        <v>74</v>
      </c>
      <c r="F116" s="106">
        <v>281.3700000000002</v>
      </c>
      <c r="G116" s="106">
        <v>281.3700000000002</v>
      </c>
      <c r="H116" s="17">
        <v>900.0</v>
      </c>
      <c r="I116" s="17">
        <v>113.0</v>
      </c>
      <c r="J116" s="125">
        <v>0.12555555555555556</v>
      </c>
      <c r="K116" s="125">
        <v>0.0</v>
      </c>
      <c r="L116" s="101">
        <v>2.49</v>
      </c>
      <c r="M116" s="101">
        <v>1.25</v>
      </c>
      <c r="N116" s="126">
        <v>2241.0000000000014</v>
      </c>
      <c r="O116" s="126">
        <v>1125.0</v>
      </c>
      <c r="P116" s="125">
        <v>0.497991967871486</v>
      </c>
      <c r="Q116" s="17">
        <v>900.0</v>
      </c>
      <c r="R116" s="102">
        <v>1.0</v>
      </c>
      <c r="S116" s="101">
        <v>2.4900000000000015</v>
      </c>
      <c r="T116" s="17" t="s">
        <v>299</v>
      </c>
      <c r="U116" s="105"/>
      <c r="V116" s="105"/>
      <c r="W116" s="105"/>
      <c r="X116" s="105"/>
      <c r="Y116" s="105"/>
      <c r="Z116" s="105"/>
    </row>
    <row r="117" ht="15.75" customHeight="1">
      <c r="A117" s="124" t="s">
        <v>304</v>
      </c>
      <c r="B117" s="17" t="s">
        <v>305</v>
      </c>
      <c r="C117" s="17" t="s">
        <v>47</v>
      </c>
      <c r="D117" s="17" t="s">
        <v>298</v>
      </c>
      <c r="E117" s="17" t="s">
        <v>74</v>
      </c>
      <c r="F117" s="106">
        <v>134.45999999999995</v>
      </c>
      <c r="G117" s="106">
        <v>134.45999999999995</v>
      </c>
      <c r="H117" s="17">
        <v>900.0</v>
      </c>
      <c r="I117" s="17">
        <v>54.0</v>
      </c>
      <c r="J117" s="125">
        <v>0.06</v>
      </c>
      <c r="K117" s="125">
        <v>0.0</v>
      </c>
      <c r="L117" s="101">
        <v>2.49</v>
      </c>
      <c r="M117" s="101">
        <v>1.25</v>
      </c>
      <c r="N117" s="126">
        <v>2240.999999999999</v>
      </c>
      <c r="O117" s="126">
        <v>1125.0</v>
      </c>
      <c r="P117" s="125">
        <v>0.497991967871486</v>
      </c>
      <c r="Q117" s="17">
        <v>900.0</v>
      </c>
      <c r="R117" s="102">
        <v>1.0</v>
      </c>
      <c r="S117" s="101">
        <v>2.489999999999999</v>
      </c>
      <c r="T117" s="17" t="s">
        <v>299</v>
      </c>
      <c r="U117" s="105"/>
      <c r="V117" s="105"/>
      <c r="W117" s="105"/>
      <c r="X117" s="105"/>
      <c r="Y117" s="105"/>
      <c r="Z117" s="105"/>
    </row>
    <row r="118" ht="15.75" customHeight="1">
      <c r="A118" s="124" t="s">
        <v>306</v>
      </c>
      <c r="B118" s="17" t="s">
        <v>307</v>
      </c>
      <c r="C118" s="17" t="s">
        <v>47</v>
      </c>
      <c r="D118" s="17" t="s">
        <v>308</v>
      </c>
      <c r="E118" s="17" t="s">
        <v>309</v>
      </c>
      <c r="F118" s="106">
        <v>1090.9900000000011</v>
      </c>
      <c r="G118" s="106">
        <v>943.4900000000008</v>
      </c>
      <c r="H118" s="17">
        <v>3096.0</v>
      </c>
      <c r="I118" s="17">
        <v>314.0</v>
      </c>
      <c r="J118" s="125">
        <v>0.10142118863049096</v>
      </c>
      <c r="K118" s="125">
        <v>0.13519830612562922</v>
      </c>
      <c r="L118" s="101">
        <v>2.49</v>
      </c>
      <c r="M118" s="101">
        <v>1.4</v>
      </c>
      <c r="N118" s="126">
        <v>10757.022420382178</v>
      </c>
      <c r="O118" s="126">
        <v>4334.4</v>
      </c>
      <c r="P118" s="125">
        <v>0.4377510040160643</v>
      </c>
      <c r="Q118" s="17">
        <v>4032.0</v>
      </c>
      <c r="R118" s="102">
        <v>0.7678571428571429</v>
      </c>
      <c r="S118" s="101">
        <v>3.0047452229299387</v>
      </c>
      <c r="T118" s="17" t="s">
        <v>310</v>
      </c>
      <c r="U118" s="105"/>
      <c r="V118" s="105"/>
      <c r="W118" s="105"/>
      <c r="X118" s="105"/>
      <c r="Y118" s="105"/>
      <c r="Z118" s="105"/>
    </row>
    <row r="119" ht="15.75" customHeight="1">
      <c r="A119" s="124" t="s">
        <v>311</v>
      </c>
      <c r="B119" s="17" t="s">
        <v>312</v>
      </c>
      <c r="C119" s="17" t="s">
        <v>46</v>
      </c>
      <c r="D119" s="17" t="s">
        <v>308</v>
      </c>
      <c r="E119" s="17" t="s">
        <v>309</v>
      </c>
      <c r="F119" s="106">
        <v>0.0</v>
      </c>
      <c r="G119" s="106">
        <v>0.0</v>
      </c>
      <c r="H119" s="17">
        <v>0.0</v>
      </c>
      <c r="I119" s="17">
        <v>0.0</v>
      </c>
      <c r="J119" s="125" t="s">
        <v>322</v>
      </c>
      <c r="K119" s="125" t="s">
        <v>322</v>
      </c>
      <c r="L119" s="101">
        <v>3.99</v>
      </c>
      <c r="M119" s="101">
        <v>2.09</v>
      </c>
      <c r="N119" s="126" t="s">
        <v>322</v>
      </c>
      <c r="O119" s="126">
        <v>0.0</v>
      </c>
      <c r="P119" s="125">
        <v>0.4761904761904763</v>
      </c>
      <c r="Q119" s="17">
        <v>0.0</v>
      </c>
      <c r="R119" s="102" t="s">
        <v>322</v>
      </c>
      <c r="S119" s="101" t="s">
        <v>322</v>
      </c>
      <c r="T119" s="17" t="s">
        <v>313</v>
      </c>
      <c r="U119" s="105"/>
      <c r="V119" s="105"/>
      <c r="W119" s="105"/>
      <c r="X119" s="105"/>
      <c r="Y119" s="105"/>
      <c r="Z119" s="105"/>
    </row>
    <row r="120" ht="15.75" customHeight="1">
      <c r="A120" s="124" t="s">
        <v>314</v>
      </c>
      <c r="B120" s="17" t="s">
        <v>315</v>
      </c>
      <c r="C120" s="17" t="s">
        <v>46</v>
      </c>
      <c r="D120" s="17" t="s">
        <v>308</v>
      </c>
      <c r="E120" s="17" t="s">
        <v>309</v>
      </c>
      <c r="F120" s="106">
        <v>0.0</v>
      </c>
      <c r="G120" s="106">
        <v>0.0</v>
      </c>
      <c r="H120" s="17">
        <v>0.0</v>
      </c>
      <c r="I120" s="17">
        <v>0.0</v>
      </c>
      <c r="J120" s="125" t="s">
        <v>322</v>
      </c>
      <c r="K120" s="125" t="s">
        <v>322</v>
      </c>
      <c r="L120" s="101">
        <v>2.99</v>
      </c>
      <c r="M120" s="101">
        <v>1.68</v>
      </c>
      <c r="N120" s="126" t="s">
        <v>322</v>
      </c>
      <c r="O120" s="126">
        <v>0.0</v>
      </c>
      <c r="P120" s="125">
        <v>0.4381270903010034</v>
      </c>
      <c r="Q120" s="17">
        <v>0.0</v>
      </c>
      <c r="R120" s="102" t="s">
        <v>322</v>
      </c>
      <c r="S120" s="101" t="s">
        <v>322</v>
      </c>
      <c r="T120" s="17" t="s">
        <v>313</v>
      </c>
      <c r="U120" s="105"/>
      <c r="V120" s="105"/>
      <c r="W120" s="105"/>
      <c r="X120" s="105"/>
      <c r="Y120" s="105"/>
      <c r="Z120" s="105"/>
    </row>
    <row r="121" ht="15.75" customHeight="1">
      <c r="A121" s="124" t="s">
        <v>316</v>
      </c>
      <c r="B121" s="17" t="s">
        <v>317</v>
      </c>
      <c r="C121" s="17" t="s">
        <v>47</v>
      </c>
      <c r="D121" s="17" t="s">
        <v>308</v>
      </c>
      <c r="E121" s="17" t="s">
        <v>309</v>
      </c>
      <c r="F121" s="106">
        <v>829.69</v>
      </c>
      <c r="G121" s="106">
        <v>702.4900000000001</v>
      </c>
      <c r="H121" s="17">
        <v>1104.0</v>
      </c>
      <c r="I121" s="17">
        <v>191.0</v>
      </c>
      <c r="J121" s="125">
        <v>0.17300724637681159</v>
      </c>
      <c r="K121" s="125">
        <v>0.15331027251141982</v>
      </c>
      <c r="L121" s="101">
        <v>3.99</v>
      </c>
      <c r="M121" s="101">
        <v>2.06</v>
      </c>
      <c r="N121" s="126">
        <v>4795.695078534032</v>
      </c>
      <c r="O121" s="126">
        <v>2274.2400000000002</v>
      </c>
      <c r="P121" s="125">
        <v>0.4837092731829574</v>
      </c>
      <c r="Q121" s="17">
        <v>1632.0</v>
      </c>
      <c r="R121" s="102">
        <v>0.6764705882352942</v>
      </c>
      <c r="S121" s="101">
        <v>3.677958115183247</v>
      </c>
      <c r="T121" s="17" t="s">
        <v>310</v>
      </c>
      <c r="U121" s="105"/>
      <c r="V121" s="105"/>
      <c r="W121" s="105"/>
      <c r="X121" s="105"/>
      <c r="Y121" s="105"/>
      <c r="Z121" s="105"/>
    </row>
    <row r="122" ht="15.75" customHeight="1">
      <c r="A122" s="124" t="s">
        <v>318</v>
      </c>
      <c r="B122" s="17" t="s">
        <v>319</v>
      </c>
      <c r="C122" s="17" t="s">
        <v>47</v>
      </c>
      <c r="D122" s="17" t="s">
        <v>298</v>
      </c>
      <c r="E122" s="17" t="s">
        <v>309</v>
      </c>
      <c r="F122" s="106">
        <v>1208.6199999999994</v>
      </c>
      <c r="G122" s="106">
        <v>1079.8200000000006</v>
      </c>
      <c r="H122" s="17">
        <v>1392.0</v>
      </c>
      <c r="I122" s="17">
        <v>178.0</v>
      </c>
      <c r="J122" s="125">
        <v>0.1278735632183908</v>
      </c>
      <c r="K122" s="125">
        <v>0.10656782115139485</v>
      </c>
      <c r="L122" s="101">
        <v>5.49</v>
      </c>
      <c r="M122" s="101">
        <v>2.9</v>
      </c>
      <c r="N122" s="126">
        <v>9451.679999999995</v>
      </c>
      <c r="O122" s="126">
        <v>4036.7999999999997</v>
      </c>
      <c r="P122" s="125">
        <v>0.4717668488160292</v>
      </c>
      <c r="Q122" s="17">
        <v>1392.0</v>
      </c>
      <c r="R122" s="102">
        <v>1.0</v>
      </c>
      <c r="S122" s="101">
        <v>6.066404494382026</v>
      </c>
      <c r="T122" s="17" t="s">
        <v>127</v>
      </c>
      <c r="U122" s="105"/>
      <c r="V122" s="105"/>
      <c r="W122" s="105"/>
      <c r="X122" s="105"/>
      <c r="Y122" s="105"/>
      <c r="Z122" s="105"/>
    </row>
    <row r="123" ht="15.75" customHeight="1">
      <c r="A123" s="124" t="s">
        <v>320</v>
      </c>
      <c r="B123" s="17" t="s">
        <v>321</v>
      </c>
      <c r="C123" s="17" t="s">
        <v>46</v>
      </c>
      <c r="D123" s="17" t="s">
        <v>308</v>
      </c>
      <c r="E123" s="17" t="s">
        <v>309</v>
      </c>
      <c r="F123" s="106">
        <v>0.0</v>
      </c>
      <c r="G123" s="106">
        <v>0.0</v>
      </c>
      <c r="H123" s="17">
        <v>0.0</v>
      </c>
      <c r="I123" s="17">
        <v>0.0</v>
      </c>
      <c r="J123" s="125" t="s">
        <v>322</v>
      </c>
      <c r="K123" s="125" t="s">
        <v>322</v>
      </c>
      <c r="L123" s="101">
        <v>3.99</v>
      </c>
      <c r="M123" s="101">
        <v>2.09</v>
      </c>
      <c r="N123" s="126" t="s">
        <v>322</v>
      </c>
      <c r="O123" s="126">
        <v>0.0</v>
      </c>
      <c r="P123" s="125">
        <v>0.4761904761904763</v>
      </c>
      <c r="Q123" s="17">
        <v>0.0</v>
      </c>
      <c r="R123" s="102" t="s">
        <v>322</v>
      </c>
      <c r="S123" s="101" t="s">
        <v>322</v>
      </c>
      <c r="T123" s="17" t="s">
        <v>313</v>
      </c>
      <c r="U123" s="105"/>
      <c r="V123" s="105"/>
      <c r="W123" s="105"/>
      <c r="X123" s="105"/>
      <c r="Y123" s="105"/>
      <c r="Z123" s="105"/>
    </row>
    <row r="124" ht="15.75" customHeight="1">
      <c r="A124" s="124" t="s">
        <v>323</v>
      </c>
      <c r="B124" s="17" t="s">
        <v>324</v>
      </c>
      <c r="C124" s="17" t="s">
        <v>46</v>
      </c>
      <c r="D124" s="17" t="s">
        <v>308</v>
      </c>
      <c r="E124" s="17" t="s">
        <v>309</v>
      </c>
      <c r="F124" s="106">
        <v>0.0</v>
      </c>
      <c r="G124" s="106">
        <v>0.0</v>
      </c>
      <c r="H124" s="17">
        <v>0.0</v>
      </c>
      <c r="I124" s="17">
        <v>0.0</v>
      </c>
      <c r="J124" s="125" t="s">
        <v>322</v>
      </c>
      <c r="K124" s="125" t="s">
        <v>322</v>
      </c>
      <c r="L124" s="101">
        <v>2.99</v>
      </c>
      <c r="M124" s="101">
        <v>1.68</v>
      </c>
      <c r="N124" s="126" t="s">
        <v>322</v>
      </c>
      <c r="O124" s="126">
        <v>0.0</v>
      </c>
      <c r="P124" s="125">
        <v>0.4381270903010034</v>
      </c>
      <c r="Q124" s="17">
        <v>0.0</v>
      </c>
      <c r="R124" s="102" t="s">
        <v>322</v>
      </c>
      <c r="S124" s="101" t="s">
        <v>322</v>
      </c>
      <c r="T124" s="17" t="s">
        <v>313</v>
      </c>
      <c r="U124" s="105"/>
      <c r="V124" s="105"/>
      <c r="W124" s="105"/>
      <c r="X124" s="105"/>
      <c r="Y124" s="105"/>
      <c r="Z124" s="105"/>
    </row>
    <row r="125" ht="15.75" customHeight="1">
      <c r="A125" s="124" t="s">
        <v>325</v>
      </c>
      <c r="B125" s="17" t="s">
        <v>326</v>
      </c>
      <c r="C125" s="17" t="s">
        <v>46</v>
      </c>
      <c r="D125" s="17" t="s">
        <v>308</v>
      </c>
      <c r="E125" s="17" t="s">
        <v>309</v>
      </c>
      <c r="F125" s="106">
        <v>8.97</v>
      </c>
      <c r="G125" s="106">
        <v>8.97</v>
      </c>
      <c r="H125" s="17">
        <v>0.0</v>
      </c>
      <c r="I125" s="17">
        <v>3.0</v>
      </c>
      <c r="J125" s="125" t="s">
        <v>322</v>
      </c>
      <c r="K125" s="125">
        <v>0.0</v>
      </c>
      <c r="L125" s="101">
        <v>2.99</v>
      </c>
      <c r="M125" s="101">
        <v>1.68</v>
      </c>
      <c r="N125" s="126">
        <v>0.0</v>
      </c>
      <c r="O125" s="126">
        <v>0.0</v>
      </c>
      <c r="P125" s="125">
        <v>0.4381270903010034</v>
      </c>
      <c r="Q125" s="17">
        <v>0.0</v>
      </c>
      <c r="R125" s="102" t="s">
        <v>322</v>
      </c>
      <c r="S125" s="101">
        <v>2.99</v>
      </c>
      <c r="T125" s="17" t="s">
        <v>313</v>
      </c>
      <c r="U125" s="105"/>
      <c r="V125" s="105"/>
      <c r="W125" s="105"/>
      <c r="X125" s="105"/>
      <c r="Y125" s="105"/>
      <c r="Z125" s="105"/>
    </row>
    <row r="126" ht="15.75" customHeight="1">
      <c r="A126" s="124" t="s">
        <v>327</v>
      </c>
      <c r="B126" s="17" t="s">
        <v>328</v>
      </c>
      <c r="C126" s="17" t="s">
        <v>46</v>
      </c>
      <c r="D126" s="17" t="s">
        <v>308</v>
      </c>
      <c r="E126" s="17" t="s">
        <v>309</v>
      </c>
      <c r="F126" s="106">
        <v>2.99</v>
      </c>
      <c r="G126" s="106">
        <v>2.99</v>
      </c>
      <c r="H126" s="17">
        <v>0.0</v>
      </c>
      <c r="I126" s="17">
        <v>1.0</v>
      </c>
      <c r="J126" s="125" t="s">
        <v>322</v>
      </c>
      <c r="K126" s="125">
        <v>0.0</v>
      </c>
      <c r="L126" s="101">
        <v>2.99</v>
      </c>
      <c r="M126" s="101">
        <v>1.68</v>
      </c>
      <c r="N126" s="126">
        <v>0.0</v>
      </c>
      <c r="O126" s="126">
        <v>0.0</v>
      </c>
      <c r="P126" s="125">
        <v>0.4381270903010034</v>
      </c>
      <c r="Q126" s="17">
        <v>0.0</v>
      </c>
      <c r="R126" s="102" t="s">
        <v>322</v>
      </c>
      <c r="S126" s="101">
        <v>2.99</v>
      </c>
      <c r="T126" s="17" t="s">
        <v>313</v>
      </c>
      <c r="U126" s="105"/>
      <c r="V126" s="105"/>
      <c r="W126" s="105"/>
      <c r="X126" s="105"/>
      <c r="Y126" s="105"/>
      <c r="Z126" s="105"/>
    </row>
    <row r="127" ht="15.75" customHeight="1">
      <c r="A127" s="124" t="s">
        <v>329</v>
      </c>
      <c r="B127" s="17" t="s">
        <v>330</v>
      </c>
      <c r="C127" s="17" t="s">
        <v>48</v>
      </c>
      <c r="D127" s="17" t="s">
        <v>298</v>
      </c>
      <c r="E127" s="17" t="s">
        <v>309</v>
      </c>
      <c r="F127" s="106">
        <v>835.8500000000013</v>
      </c>
      <c r="G127" s="106">
        <v>724.8500000000012</v>
      </c>
      <c r="H127" s="17">
        <v>2568.0</v>
      </c>
      <c r="I127" s="17">
        <v>240.0</v>
      </c>
      <c r="J127" s="125">
        <v>0.09345794392523364</v>
      </c>
      <c r="K127" s="125">
        <v>0.1327989471795178</v>
      </c>
      <c r="L127" s="101">
        <v>2.99</v>
      </c>
      <c r="M127" s="101">
        <v>1.48</v>
      </c>
      <c r="N127" s="126">
        <v>8943.595000000014</v>
      </c>
      <c r="O127" s="126">
        <v>3800.64</v>
      </c>
      <c r="P127" s="125">
        <v>0.5050167224080268</v>
      </c>
      <c r="Q127" s="17">
        <v>2556.0</v>
      </c>
      <c r="R127" s="102">
        <v>1.0046948356807512</v>
      </c>
      <c r="S127" s="101">
        <v>3.020208333333338</v>
      </c>
      <c r="T127" s="17" t="s">
        <v>113</v>
      </c>
      <c r="U127" s="105"/>
      <c r="V127" s="105"/>
      <c r="W127" s="105"/>
      <c r="X127" s="105"/>
      <c r="Y127" s="105"/>
      <c r="Z127" s="105"/>
    </row>
    <row r="128" ht="15.75" customHeight="1">
      <c r="A128" s="124" t="s">
        <v>331</v>
      </c>
      <c r="B128" s="17" t="s">
        <v>332</v>
      </c>
      <c r="C128" s="17" t="s">
        <v>48</v>
      </c>
      <c r="D128" s="17" t="s">
        <v>298</v>
      </c>
      <c r="E128" s="17" t="s">
        <v>309</v>
      </c>
      <c r="F128" s="106">
        <v>921.3600000000015</v>
      </c>
      <c r="G128" s="106">
        <v>796.8600000000014</v>
      </c>
      <c r="H128" s="17">
        <v>2568.0</v>
      </c>
      <c r="I128" s="17">
        <v>264.0</v>
      </c>
      <c r="J128" s="125">
        <v>0.102803738317757</v>
      </c>
      <c r="K128" s="125">
        <v>0.13512633498306836</v>
      </c>
      <c r="L128" s="101">
        <v>2.99</v>
      </c>
      <c r="M128" s="101">
        <v>1.48</v>
      </c>
      <c r="N128" s="126">
        <v>8962.320000000014</v>
      </c>
      <c r="O128" s="126">
        <v>3800.64</v>
      </c>
      <c r="P128" s="125">
        <v>0.5050167224080268</v>
      </c>
      <c r="Q128" s="17">
        <v>2556.0</v>
      </c>
      <c r="R128" s="102">
        <v>1.0046948356807512</v>
      </c>
      <c r="S128" s="101">
        <v>3.018409090909096</v>
      </c>
      <c r="T128" s="17" t="s">
        <v>113</v>
      </c>
      <c r="U128" s="105"/>
      <c r="V128" s="105"/>
      <c r="W128" s="105"/>
      <c r="X128" s="105"/>
      <c r="Y128" s="105"/>
      <c r="Z128" s="105"/>
    </row>
    <row r="129" ht="15.75" customHeight="1">
      <c r="A129" s="124" t="s">
        <v>333</v>
      </c>
      <c r="B129" s="17" t="s">
        <v>334</v>
      </c>
      <c r="C129" s="17" t="s">
        <v>49</v>
      </c>
      <c r="D129" s="17" t="s">
        <v>78</v>
      </c>
      <c r="E129" s="17" t="s">
        <v>309</v>
      </c>
      <c r="F129" s="106">
        <v>313.74000000000007</v>
      </c>
      <c r="G129" s="106">
        <v>261.74000000000007</v>
      </c>
      <c r="H129" s="17">
        <v>210.0</v>
      </c>
      <c r="I129" s="17">
        <v>66.0</v>
      </c>
      <c r="J129" s="125">
        <v>0.3142857142857143</v>
      </c>
      <c r="K129" s="125">
        <v>0.16574233441703323</v>
      </c>
      <c r="L129" s="101">
        <v>3.99</v>
      </c>
      <c r="M129" s="101">
        <v>2.16</v>
      </c>
      <c r="N129" s="126">
        <v>998.2636363636366</v>
      </c>
      <c r="O129" s="126">
        <v>453.6</v>
      </c>
      <c r="P129" s="125">
        <v>0.45864661654135336</v>
      </c>
      <c r="Q129" s="17">
        <v>210.0</v>
      </c>
      <c r="R129" s="102">
        <v>1.0</v>
      </c>
      <c r="S129" s="101">
        <v>3.9657575757575767</v>
      </c>
      <c r="T129" s="17" t="s">
        <v>335</v>
      </c>
      <c r="U129" s="105"/>
      <c r="V129" s="105"/>
      <c r="W129" s="105"/>
      <c r="X129" s="105"/>
      <c r="Y129" s="105"/>
      <c r="Z129" s="105"/>
    </row>
    <row r="130" ht="15.75" customHeight="1">
      <c r="A130" s="124" t="s">
        <v>336</v>
      </c>
      <c r="B130" s="17" t="s">
        <v>337</v>
      </c>
      <c r="C130" s="17" t="s">
        <v>49</v>
      </c>
      <c r="D130" s="17" t="s">
        <v>78</v>
      </c>
      <c r="E130" s="17" t="s">
        <v>309</v>
      </c>
      <c r="F130" s="106">
        <v>307.35999999999996</v>
      </c>
      <c r="G130" s="106">
        <v>258.56000000000006</v>
      </c>
      <c r="H130" s="17">
        <v>210.0</v>
      </c>
      <c r="I130" s="17">
        <v>64.0</v>
      </c>
      <c r="J130" s="125">
        <v>0.3047619047619048</v>
      </c>
      <c r="K130" s="125">
        <v>0.158771473191046</v>
      </c>
      <c r="L130" s="101">
        <v>3.99</v>
      </c>
      <c r="M130" s="101">
        <v>2.16</v>
      </c>
      <c r="N130" s="126">
        <v>1008.5249999999999</v>
      </c>
      <c r="O130" s="126">
        <v>453.6</v>
      </c>
      <c r="P130" s="125">
        <v>0.45864661654135336</v>
      </c>
      <c r="Q130" s="17">
        <v>210.0</v>
      </c>
      <c r="R130" s="102">
        <v>1.0</v>
      </c>
      <c r="S130" s="101">
        <v>4.040000000000001</v>
      </c>
      <c r="T130" s="17" t="s">
        <v>335</v>
      </c>
      <c r="U130" s="105"/>
      <c r="V130" s="105"/>
      <c r="W130" s="105"/>
      <c r="X130" s="105"/>
      <c r="Y130" s="105"/>
      <c r="Z130" s="105"/>
    </row>
    <row r="131" ht="15.75" customHeight="1">
      <c r="A131" s="124" t="s">
        <v>338</v>
      </c>
      <c r="B131" s="17" t="s">
        <v>339</v>
      </c>
      <c r="C131" s="17" t="s">
        <v>46</v>
      </c>
      <c r="D131" s="17" t="s">
        <v>78</v>
      </c>
      <c r="E131" s="17" t="s">
        <v>309</v>
      </c>
      <c r="F131" s="106">
        <v>833.4599999999998</v>
      </c>
      <c r="G131" s="106">
        <v>699.0600000000009</v>
      </c>
      <c r="H131" s="17">
        <v>850.0</v>
      </c>
      <c r="I131" s="17">
        <v>174.0</v>
      </c>
      <c r="J131" s="125">
        <v>0.20470588235294118</v>
      </c>
      <c r="K131" s="125">
        <v>0.16125548916564558</v>
      </c>
      <c r="L131" s="101">
        <v>3.99</v>
      </c>
      <c r="M131" s="101">
        <v>2.16</v>
      </c>
      <c r="N131" s="126">
        <v>4071.499999999999</v>
      </c>
      <c r="O131" s="126">
        <v>1836.0000000000002</v>
      </c>
      <c r="P131" s="125">
        <v>0.45864661654135336</v>
      </c>
      <c r="Q131" s="17">
        <v>865.0</v>
      </c>
      <c r="R131" s="102">
        <v>0.9826589595375722</v>
      </c>
      <c r="S131" s="101">
        <v>4.017586206896556</v>
      </c>
      <c r="T131" s="17" t="s">
        <v>313</v>
      </c>
      <c r="U131" s="105"/>
      <c r="V131" s="105"/>
      <c r="W131" s="105"/>
      <c r="X131" s="105"/>
      <c r="Y131" s="105"/>
      <c r="Z131" s="105"/>
    </row>
    <row r="132" ht="15.75" customHeight="1">
      <c r="A132" s="124" t="s">
        <v>340</v>
      </c>
      <c r="B132" s="17" t="s">
        <v>341</v>
      </c>
      <c r="C132" s="17" t="s">
        <v>46</v>
      </c>
      <c r="D132" s="17" t="s">
        <v>78</v>
      </c>
      <c r="E132" s="17" t="s">
        <v>309</v>
      </c>
      <c r="F132" s="106">
        <v>1120.8599999999994</v>
      </c>
      <c r="G132" s="106">
        <v>944.0600000000012</v>
      </c>
      <c r="H132" s="17">
        <v>850.0</v>
      </c>
      <c r="I132" s="17">
        <v>234.0</v>
      </c>
      <c r="J132" s="125">
        <v>0.2752941176470588</v>
      </c>
      <c r="K132" s="125">
        <v>0.15773602412433163</v>
      </c>
      <c r="L132" s="101">
        <v>3.99</v>
      </c>
      <c r="M132" s="101">
        <v>2.16</v>
      </c>
      <c r="N132" s="126">
        <v>4071.4999999999977</v>
      </c>
      <c r="O132" s="126">
        <v>1836.0000000000002</v>
      </c>
      <c r="P132" s="125">
        <v>0.45864661654135336</v>
      </c>
      <c r="Q132" s="17">
        <v>865.0</v>
      </c>
      <c r="R132" s="102">
        <v>0.9826589595375722</v>
      </c>
      <c r="S132" s="101">
        <v>4.03444444444445</v>
      </c>
      <c r="T132" s="17" t="s">
        <v>313</v>
      </c>
      <c r="U132" s="105"/>
      <c r="V132" s="105"/>
      <c r="W132" s="105"/>
      <c r="X132" s="105"/>
      <c r="Y132" s="105"/>
      <c r="Z132" s="105"/>
    </row>
    <row r="133" ht="15.75" customHeight="1">
      <c r="A133" s="124" t="s">
        <v>342</v>
      </c>
      <c r="B133" s="17" t="s">
        <v>343</v>
      </c>
      <c r="C133" s="17" t="s">
        <v>49</v>
      </c>
      <c r="D133" s="17" t="s">
        <v>78</v>
      </c>
      <c r="E133" s="17" t="s">
        <v>309</v>
      </c>
      <c r="F133" s="106">
        <v>0.0</v>
      </c>
      <c r="G133" s="106">
        <v>0.0</v>
      </c>
      <c r="H133" s="17">
        <v>0.0</v>
      </c>
      <c r="I133" s="17">
        <v>0.0</v>
      </c>
      <c r="J133" s="125" t="s">
        <v>322</v>
      </c>
      <c r="K133" s="125" t="s">
        <v>322</v>
      </c>
      <c r="L133" s="101">
        <v>2.49</v>
      </c>
      <c r="M133" s="101">
        <v>1.33</v>
      </c>
      <c r="N133" s="126" t="s">
        <v>322</v>
      </c>
      <c r="O133" s="126">
        <v>0.0</v>
      </c>
      <c r="P133" s="125">
        <v>0.46586345381526106</v>
      </c>
      <c r="Q133" s="17">
        <v>0.0</v>
      </c>
      <c r="R133" s="102" t="s">
        <v>322</v>
      </c>
      <c r="S133" s="101" t="s">
        <v>322</v>
      </c>
      <c r="T133" s="17" t="s">
        <v>344</v>
      </c>
      <c r="U133" s="105"/>
      <c r="V133" s="105"/>
      <c r="W133" s="105"/>
      <c r="X133" s="105"/>
      <c r="Y133" s="105"/>
      <c r="Z133" s="105"/>
    </row>
    <row r="134" ht="15.75" customHeight="1">
      <c r="A134" s="124" t="s">
        <v>345</v>
      </c>
      <c r="B134" s="17" t="s">
        <v>346</v>
      </c>
      <c r="C134" s="17" t="s">
        <v>49</v>
      </c>
      <c r="D134" s="17" t="s">
        <v>78</v>
      </c>
      <c r="E134" s="17" t="s">
        <v>309</v>
      </c>
      <c r="F134" s="106">
        <v>0.0</v>
      </c>
      <c r="G134" s="106">
        <v>0.0</v>
      </c>
      <c r="H134" s="17">
        <v>0.0</v>
      </c>
      <c r="I134" s="17">
        <v>0.0</v>
      </c>
      <c r="J134" s="125" t="s">
        <v>322</v>
      </c>
      <c r="K134" s="125" t="s">
        <v>322</v>
      </c>
      <c r="L134" s="101">
        <v>2.49</v>
      </c>
      <c r="M134" s="101">
        <v>1.33</v>
      </c>
      <c r="N134" s="126" t="s">
        <v>322</v>
      </c>
      <c r="O134" s="126">
        <v>0.0</v>
      </c>
      <c r="P134" s="125">
        <v>0.46586345381526106</v>
      </c>
      <c r="Q134" s="17">
        <v>0.0</v>
      </c>
      <c r="R134" s="102" t="s">
        <v>322</v>
      </c>
      <c r="S134" s="101" t="s">
        <v>322</v>
      </c>
      <c r="T134" s="17" t="s">
        <v>344</v>
      </c>
      <c r="U134" s="105"/>
      <c r="V134" s="105"/>
      <c r="W134" s="105"/>
      <c r="X134" s="105"/>
      <c r="Y134" s="105"/>
      <c r="Z134" s="105"/>
    </row>
    <row r="135" ht="15.75" customHeight="1">
      <c r="A135" s="124" t="s">
        <v>347</v>
      </c>
      <c r="B135" s="17" t="s">
        <v>348</v>
      </c>
      <c r="C135" s="17" t="s">
        <v>49</v>
      </c>
      <c r="D135" s="17" t="s">
        <v>349</v>
      </c>
      <c r="E135" s="17" t="s">
        <v>309</v>
      </c>
      <c r="F135" s="106">
        <v>7784.359999999986</v>
      </c>
      <c r="G135" s="106">
        <v>6836.359999999994</v>
      </c>
      <c r="H135" s="17">
        <v>14568.0</v>
      </c>
      <c r="I135" s="17">
        <v>3399.0</v>
      </c>
      <c r="J135" s="125">
        <v>0.2333196046128501</v>
      </c>
      <c r="K135" s="125">
        <v>0.12178265136761324</v>
      </c>
      <c r="L135" s="101">
        <v>1.99</v>
      </c>
      <c r="M135" s="101">
        <v>0.9</v>
      </c>
      <c r="N135" s="126">
        <v>33363.50587819941</v>
      </c>
      <c r="O135" s="126">
        <v>13111.2</v>
      </c>
      <c r="P135" s="125">
        <v>0.5477386934673366</v>
      </c>
      <c r="Q135" s="17">
        <v>14352.0</v>
      </c>
      <c r="R135" s="102">
        <v>1.0150501672240804</v>
      </c>
      <c r="S135" s="101">
        <v>2.011285672256544</v>
      </c>
      <c r="T135" s="17" t="s">
        <v>350</v>
      </c>
      <c r="U135" s="105"/>
      <c r="V135" s="105"/>
      <c r="W135" s="105"/>
      <c r="X135" s="105"/>
      <c r="Y135" s="105"/>
      <c r="Z135" s="105"/>
    </row>
    <row r="136" ht="15.75" customHeight="1">
      <c r="A136" s="124" t="s">
        <v>351</v>
      </c>
      <c r="B136" s="17" t="s">
        <v>352</v>
      </c>
      <c r="C136" s="17" t="s">
        <v>49</v>
      </c>
      <c r="D136" s="17" t="s">
        <v>353</v>
      </c>
      <c r="E136" s="17" t="s">
        <v>309</v>
      </c>
      <c r="F136" s="106">
        <v>1436.3900000000003</v>
      </c>
      <c r="G136" s="106">
        <v>1202.39</v>
      </c>
      <c r="H136" s="17">
        <v>1896.0</v>
      </c>
      <c r="I136" s="17">
        <v>601.0</v>
      </c>
      <c r="J136" s="125">
        <v>0.3169831223628692</v>
      </c>
      <c r="K136" s="125">
        <v>0.16290840231413484</v>
      </c>
      <c r="L136" s="101">
        <v>1.69</v>
      </c>
      <c r="M136" s="101">
        <v>0.83</v>
      </c>
      <c r="N136" s="126">
        <v>4531.440000000001</v>
      </c>
      <c r="O136" s="126">
        <v>1573.6799999999998</v>
      </c>
      <c r="P136" s="125">
        <v>0.5088757396449705</v>
      </c>
      <c r="Q136" s="17">
        <v>1872.0</v>
      </c>
      <c r="R136" s="102">
        <v>1.0128205128205128</v>
      </c>
      <c r="S136" s="101">
        <v>2.000648918469218</v>
      </c>
      <c r="T136" s="17" t="s">
        <v>350</v>
      </c>
      <c r="U136" s="105"/>
      <c r="V136" s="105"/>
      <c r="W136" s="105"/>
      <c r="X136" s="105"/>
      <c r="Y136" s="105"/>
      <c r="Z136" s="105"/>
    </row>
    <row r="137" ht="15.75" customHeight="1">
      <c r="A137" s="124" t="s">
        <v>354</v>
      </c>
      <c r="B137" s="17" t="s">
        <v>355</v>
      </c>
      <c r="C137" s="17" t="s">
        <v>49</v>
      </c>
      <c r="D137" s="17" t="s">
        <v>349</v>
      </c>
      <c r="E137" s="17" t="s">
        <v>309</v>
      </c>
      <c r="F137" s="106">
        <v>1016.7600000000004</v>
      </c>
      <c r="G137" s="106">
        <v>897.3600000000006</v>
      </c>
      <c r="H137" s="17">
        <v>2208.0</v>
      </c>
      <c r="I137" s="17">
        <v>444.0</v>
      </c>
      <c r="J137" s="125">
        <v>0.20108695652173914</v>
      </c>
      <c r="K137" s="125">
        <v>0.11743184232267179</v>
      </c>
      <c r="L137" s="101">
        <v>1.99</v>
      </c>
      <c r="M137" s="101">
        <v>0.9</v>
      </c>
      <c r="N137" s="126">
        <v>5056.320000000002</v>
      </c>
      <c r="O137" s="126">
        <v>1987.2</v>
      </c>
      <c r="P137" s="125">
        <v>0.5477386934673366</v>
      </c>
      <c r="Q137" s="17">
        <v>2232.0</v>
      </c>
      <c r="R137" s="102">
        <v>0.989247311827957</v>
      </c>
      <c r="S137" s="101">
        <v>2.0210810810810824</v>
      </c>
      <c r="T137" s="17" t="s">
        <v>350</v>
      </c>
      <c r="U137" s="105"/>
      <c r="V137" s="105"/>
      <c r="W137" s="105"/>
      <c r="X137" s="105"/>
      <c r="Y137" s="105"/>
      <c r="Z137" s="105"/>
    </row>
    <row r="138" ht="15.75" customHeight="1">
      <c r="A138" s="124" t="s">
        <v>356</v>
      </c>
      <c r="B138" s="17" t="s">
        <v>357</v>
      </c>
      <c r="C138" s="17" t="s">
        <v>49</v>
      </c>
      <c r="D138" s="17" t="s">
        <v>349</v>
      </c>
      <c r="E138" s="17" t="s">
        <v>309</v>
      </c>
      <c r="F138" s="106">
        <v>1223.2400000000011</v>
      </c>
      <c r="G138" s="106">
        <v>1056.2400000000011</v>
      </c>
      <c r="H138" s="17">
        <v>3648.0</v>
      </c>
      <c r="I138" s="17">
        <v>351.0</v>
      </c>
      <c r="J138" s="125">
        <v>0.0962171052631579</v>
      </c>
      <c r="K138" s="125">
        <v>0.13652267747948055</v>
      </c>
      <c r="L138" s="101">
        <v>2.49</v>
      </c>
      <c r="M138" s="101">
        <v>1.17</v>
      </c>
      <c r="N138" s="126">
        <v>12713.331965811976</v>
      </c>
      <c r="O138" s="126">
        <v>4268.16</v>
      </c>
      <c r="P138" s="125">
        <v>0.5301204819277109</v>
      </c>
      <c r="Q138" s="17">
        <v>3624.0</v>
      </c>
      <c r="R138" s="102">
        <v>1.0066225165562914</v>
      </c>
      <c r="S138" s="101">
        <v>3.0092307692307725</v>
      </c>
      <c r="T138" s="17" t="s">
        <v>350</v>
      </c>
      <c r="U138" s="105"/>
      <c r="V138" s="105"/>
      <c r="W138" s="105"/>
      <c r="X138" s="105"/>
      <c r="Y138" s="105"/>
      <c r="Z138" s="105"/>
    </row>
    <row r="139" ht="15.75" customHeight="1">
      <c r="A139" s="124" t="s">
        <v>358</v>
      </c>
      <c r="B139" s="17" t="s">
        <v>359</v>
      </c>
      <c r="C139" s="17" t="s">
        <v>49</v>
      </c>
      <c r="D139" s="17" t="s">
        <v>360</v>
      </c>
      <c r="E139" s="17" t="s">
        <v>309</v>
      </c>
      <c r="F139" s="106">
        <v>2322.35</v>
      </c>
      <c r="G139" s="106">
        <v>2005.8500000000017</v>
      </c>
      <c r="H139" s="17">
        <v>3936.0</v>
      </c>
      <c r="I139" s="17">
        <v>665.0</v>
      </c>
      <c r="J139" s="125">
        <v>0.16895325203252032</v>
      </c>
      <c r="K139" s="125">
        <v>0.13628436712812375</v>
      </c>
      <c r="L139" s="101">
        <v>2.49</v>
      </c>
      <c r="M139" s="101">
        <v>1.17</v>
      </c>
      <c r="N139" s="126">
        <v>13745.518195488721</v>
      </c>
      <c r="O139" s="126">
        <v>4605.12</v>
      </c>
      <c r="P139" s="125">
        <v>0.5301204819277109</v>
      </c>
      <c r="Q139" s="17">
        <v>3888.0</v>
      </c>
      <c r="R139" s="102">
        <v>1.0123456790123457</v>
      </c>
      <c r="S139" s="101">
        <v>3.016315789473687</v>
      </c>
      <c r="T139" s="17" t="s">
        <v>350</v>
      </c>
      <c r="U139" s="105"/>
      <c r="V139" s="105"/>
      <c r="W139" s="105"/>
      <c r="X139" s="105"/>
      <c r="Y139" s="105"/>
      <c r="Z139" s="105"/>
    </row>
    <row r="140" ht="15.75" customHeight="1">
      <c r="A140" s="124" t="s">
        <v>361</v>
      </c>
      <c r="B140" s="17" t="s">
        <v>362</v>
      </c>
      <c r="C140" s="17" t="s">
        <v>49</v>
      </c>
      <c r="D140" s="17" t="s">
        <v>360</v>
      </c>
      <c r="E140" s="17" t="s">
        <v>309</v>
      </c>
      <c r="F140" s="106">
        <v>700.74</v>
      </c>
      <c r="G140" s="106">
        <v>614.0400000000002</v>
      </c>
      <c r="H140" s="17">
        <v>765.0</v>
      </c>
      <c r="I140" s="17">
        <v>306.0</v>
      </c>
      <c r="J140" s="125">
        <v>0.4</v>
      </c>
      <c r="K140" s="125">
        <v>0.12372634643376978</v>
      </c>
      <c r="L140" s="101">
        <v>2.49</v>
      </c>
      <c r="M140" s="101">
        <v>1.2</v>
      </c>
      <c r="N140" s="126">
        <v>1751.8500000000001</v>
      </c>
      <c r="O140" s="126">
        <v>918.0</v>
      </c>
      <c r="P140" s="125">
        <v>0.5180722891566266</v>
      </c>
      <c r="Q140" s="17">
        <v>810.0</v>
      </c>
      <c r="R140" s="102">
        <v>0.9444444444444444</v>
      </c>
      <c r="S140" s="101">
        <v>2.0066666666666673</v>
      </c>
      <c r="T140" s="17" t="s">
        <v>363</v>
      </c>
      <c r="U140" s="105"/>
      <c r="V140" s="105"/>
      <c r="W140" s="105"/>
      <c r="X140" s="105"/>
      <c r="Y140" s="105"/>
      <c r="Z140" s="105"/>
    </row>
    <row r="141" ht="15.75" customHeight="1">
      <c r="A141" s="124" t="s">
        <v>364</v>
      </c>
      <c r="B141" s="17" t="s">
        <v>365</v>
      </c>
      <c r="C141" s="17" t="s">
        <v>49</v>
      </c>
      <c r="D141" s="17" t="s">
        <v>360</v>
      </c>
      <c r="E141" s="17" t="s">
        <v>309</v>
      </c>
      <c r="F141" s="106">
        <v>387.01000000000005</v>
      </c>
      <c r="G141" s="106">
        <v>337.51000000000016</v>
      </c>
      <c r="H141" s="17">
        <v>765.0</v>
      </c>
      <c r="I141" s="17">
        <v>169.0</v>
      </c>
      <c r="J141" s="125">
        <v>0.22091503267973855</v>
      </c>
      <c r="K141" s="125">
        <v>0.12790367173974804</v>
      </c>
      <c r="L141" s="101">
        <v>2.49</v>
      </c>
      <c r="M141" s="101">
        <v>1.2</v>
      </c>
      <c r="N141" s="126">
        <v>1751.8500000000004</v>
      </c>
      <c r="O141" s="126">
        <v>918.0</v>
      </c>
      <c r="P141" s="125">
        <v>0.5180722891566266</v>
      </c>
      <c r="Q141" s="17">
        <v>810.0</v>
      </c>
      <c r="R141" s="102">
        <v>0.9444444444444444</v>
      </c>
      <c r="S141" s="101">
        <v>1.9971005917159772</v>
      </c>
      <c r="T141" s="17" t="s">
        <v>363</v>
      </c>
      <c r="U141" s="105"/>
      <c r="V141" s="105"/>
      <c r="W141" s="105"/>
      <c r="X141" s="105"/>
      <c r="Y141" s="105"/>
      <c r="Z141" s="105"/>
    </row>
    <row r="142" ht="15.75" customHeight="1">
      <c r="A142" s="124" t="s">
        <v>366</v>
      </c>
      <c r="B142" s="17" t="s">
        <v>367</v>
      </c>
      <c r="C142" s="17" t="s">
        <v>49</v>
      </c>
      <c r="D142" s="17" t="s">
        <v>360</v>
      </c>
      <c r="E142" s="17" t="s">
        <v>309</v>
      </c>
      <c r="F142" s="106">
        <v>490.63000000000017</v>
      </c>
      <c r="G142" s="106">
        <v>428.8300000000002</v>
      </c>
      <c r="H142" s="17">
        <v>765.0</v>
      </c>
      <c r="I142" s="17">
        <v>215.0</v>
      </c>
      <c r="J142" s="125">
        <v>0.28104575163398693</v>
      </c>
      <c r="K142" s="125">
        <v>0.1259604997656073</v>
      </c>
      <c r="L142" s="101">
        <v>2.49</v>
      </c>
      <c r="M142" s="101">
        <v>1.2</v>
      </c>
      <c r="N142" s="126">
        <v>1745.7300000000007</v>
      </c>
      <c r="O142" s="126">
        <v>918.0</v>
      </c>
      <c r="P142" s="125">
        <v>0.5180722891566266</v>
      </c>
      <c r="Q142" s="17">
        <v>810.0</v>
      </c>
      <c r="R142" s="102">
        <v>0.9444444444444444</v>
      </c>
      <c r="S142" s="101">
        <v>1.9945581395348848</v>
      </c>
      <c r="T142" s="17" t="s">
        <v>363</v>
      </c>
      <c r="U142" s="105"/>
      <c r="V142" s="105"/>
      <c r="W142" s="105"/>
      <c r="X142" s="105"/>
      <c r="Y142" s="105"/>
      <c r="Z142" s="105"/>
    </row>
    <row r="143" ht="15.75" customHeight="1">
      <c r="A143" s="124" t="s">
        <v>368</v>
      </c>
      <c r="B143" s="17" t="s">
        <v>369</v>
      </c>
      <c r="C143" s="17" t="s">
        <v>49</v>
      </c>
      <c r="D143" s="17" t="s">
        <v>360</v>
      </c>
      <c r="E143" s="17" t="s">
        <v>309</v>
      </c>
      <c r="F143" s="106">
        <v>582.8</v>
      </c>
      <c r="G143" s="106">
        <v>510.8000000000001</v>
      </c>
      <c r="H143" s="17">
        <v>765.0</v>
      </c>
      <c r="I143" s="17">
        <v>255.0</v>
      </c>
      <c r="J143" s="125">
        <v>0.3333333333333333</v>
      </c>
      <c r="K143" s="125">
        <v>0.12354152367879179</v>
      </c>
      <c r="L143" s="101">
        <v>2.49</v>
      </c>
      <c r="M143" s="101">
        <v>1.2</v>
      </c>
      <c r="N143" s="126">
        <v>1748.3999999999999</v>
      </c>
      <c r="O143" s="126">
        <v>918.0</v>
      </c>
      <c r="P143" s="125">
        <v>0.5180722891566266</v>
      </c>
      <c r="Q143" s="17">
        <v>810.0</v>
      </c>
      <c r="R143" s="102">
        <v>0.9444444444444444</v>
      </c>
      <c r="S143" s="101">
        <v>2.0031372549019615</v>
      </c>
      <c r="T143" s="17" t="s">
        <v>363</v>
      </c>
      <c r="U143" s="105"/>
      <c r="V143" s="105"/>
      <c r="W143" s="105"/>
      <c r="X143" s="105"/>
      <c r="Y143" s="105"/>
      <c r="Z143" s="105"/>
    </row>
    <row r="144" ht="15.75" customHeight="1">
      <c r="A144" s="124" t="s">
        <v>370</v>
      </c>
      <c r="B144" s="17" t="s">
        <v>371</v>
      </c>
      <c r="C144" s="17" t="s">
        <v>47</v>
      </c>
      <c r="D144" s="17" t="s">
        <v>73</v>
      </c>
      <c r="E144" s="17" t="s">
        <v>309</v>
      </c>
      <c r="F144" s="106">
        <v>4341.9</v>
      </c>
      <c r="G144" s="106">
        <v>3860.299999999999</v>
      </c>
      <c r="H144" s="17">
        <v>1560.0</v>
      </c>
      <c r="I144" s="17">
        <v>640.0</v>
      </c>
      <c r="J144" s="125">
        <v>0.41025641025641024</v>
      </c>
      <c r="K144" s="125">
        <v>0.1109191828462196</v>
      </c>
      <c r="L144" s="101">
        <v>5.99</v>
      </c>
      <c r="M144" s="101">
        <v>2.9</v>
      </c>
      <c r="N144" s="126">
        <v>10583.381249999999</v>
      </c>
      <c r="O144" s="126">
        <v>4524.0</v>
      </c>
      <c r="P144" s="125">
        <v>0.5158597662771286</v>
      </c>
      <c r="Q144" s="17">
        <v>1536.0</v>
      </c>
      <c r="R144" s="102">
        <v>1.015625</v>
      </c>
      <c r="S144" s="101">
        <v>6.031718749999998</v>
      </c>
      <c r="T144" s="17" t="s">
        <v>75</v>
      </c>
      <c r="U144" s="105"/>
      <c r="V144" s="105"/>
      <c r="W144" s="105"/>
      <c r="X144" s="105"/>
      <c r="Y144" s="105"/>
      <c r="Z144" s="105"/>
    </row>
    <row r="145" ht="15.75" customHeight="1">
      <c r="A145" s="124" t="s">
        <v>372</v>
      </c>
      <c r="B145" s="17" t="s">
        <v>373</v>
      </c>
      <c r="C145" s="17" t="s">
        <v>47</v>
      </c>
      <c r="D145" s="17" t="s">
        <v>78</v>
      </c>
      <c r="E145" s="17" t="s">
        <v>309</v>
      </c>
      <c r="F145" s="106">
        <v>3489.3299999999986</v>
      </c>
      <c r="G145" s="106">
        <v>3489.3299999999986</v>
      </c>
      <c r="H145" s="17">
        <v>1638.0</v>
      </c>
      <c r="I145" s="17">
        <v>1167.0</v>
      </c>
      <c r="J145" s="125">
        <v>0.7124542124542125</v>
      </c>
      <c r="K145" s="125">
        <v>0.0</v>
      </c>
      <c r="L145" s="101">
        <v>2.99</v>
      </c>
      <c r="M145" s="101">
        <v>1.6</v>
      </c>
      <c r="N145" s="126">
        <v>4897.619999999998</v>
      </c>
      <c r="O145" s="126">
        <v>2620.8</v>
      </c>
      <c r="P145" s="125">
        <v>0.46488294314381273</v>
      </c>
      <c r="Q145" s="17">
        <v>1656.0</v>
      </c>
      <c r="R145" s="102">
        <v>0.9891304347826086</v>
      </c>
      <c r="S145" s="101">
        <v>2.989999999999999</v>
      </c>
      <c r="T145" s="17" t="s">
        <v>79</v>
      </c>
      <c r="U145" s="105"/>
      <c r="V145" s="105"/>
      <c r="W145" s="105"/>
      <c r="X145" s="105"/>
      <c r="Y145" s="105"/>
      <c r="Z145" s="105"/>
    </row>
    <row r="146" ht="15.75" customHeight="1">
      <c r="A146" s="124" t="s">
        <v>374</v>
      </c>
      <c r="B146" s="17" t="s">
        <v>375</v>
      </c>
      <c r="C146" s="17" t="s">
        <v>47</v>
      </c>
      <c r="D146" s="17" t="s">
        <v>78</v>
      </c>
      <c r="E146" s="17" t="s">
        <v>309</v>
      </c>
      <c r="F146" s="106">
        <v>702.24</v>
      </c>
      <c r="G146" s="106">
        <v>702.24</v>
      </c>
      <c r="H146" s="17">
        <v>324.0</v>
      </c>
      <c r="I146" s="17">
        <v>176.0</v>
      </c>
      <c r="J146" s="125">
        <v>0.5432098765432098</v>
      </c>
      <c r="K146" s="125">
        <v>0.0</v>
      </c>
      <c r="L146" s="101">
        <v>3.49</v>
      </c>
      <c r="M146" s="101">
        <v>1.69</v>
      </c>
      <c r="N146" s="126">
        <v>1292.76</v>
      </c>
      <c r="O146" s="126">
        <v>547.56</v>
      </c>
      <c r="P146" s="125">
        <v>0.515759312320917</v>
      </c>
      <c r="Q146" s="17">
        <v>324.0</v>
      </c>
      <c r="R146" s="102">
        <v>1.0</v>
      </c>
      <c r="S146" s="101">
        <v>3.99</v>
      </c>
      <c r="T146" s="17" t="s">
        <v>79</v>
      </c>
      <c r="U146" s="105"/>
      <c r="V146" s="105"/>
      <c r="W146" s="105"/>
      <c r="X146" s="105"/>
      <c r="Y146" s="105"/>
      <c r="Z146" s="105"/>
    </row>
    <row r="147" ht="15.75" customHeight="1">
      <c r="A147" s="124" t="s">
        <v>376</v>
      </c>
      <c r="B147" s="17" t="s">
        <v>377</v>
      </c>
      <c r="C147" s="17" t="s">
        <v>47</v>
      </c>
      <c r="D147" s="17" t="s">
        <v>78</v>
      </c>
      <c r="E147" s="17" t="s">
        <v>309</v>
      </c>
      <c r="F147" s="106">
        <v>706.2299999999999</v>
      </c>
      <c r="G147" s="106">
        <v>706.2299999999999</v>
      </c>
      <c r="H147" s="17">
        <v>324.0</v>
      </c>
      <c r="I147" s="17">
        <v>177.0</v>
      </c>
      <c r="J147" s="125">
        <v>0.5462962962962963</v>
      </c>
      <c r="K147" s="125">
        <v>0.0</v>
      </c>
      <c r="L147" s="101">
        <v>3.49</v>
      </c>
      <c r="M147" s="101">
        <v>1.69</v>
      </c>
      <c r="N147" s="126">
        <v>1292.7599999999998</v>
      </c>
      <c r="O147" s="126">
        <v>547.56</v>
      </c>
      <c r="P147" s="125">
        <v>0.515759312320917</v>
      </c>
      <c r="Q147" s="17">
        <v>324.0</v>
      </c>
      <c r="R147" s="102">
        <v>1.0</v>
      </c>
      <c r="S147" s="101">
        <v>3.9899999999999993</v>
      </c>
      <c r="T147" s="17" t="s">
        <v>79</v>
      </c>
      <c r="U147" s="105"/>
      <c r="V147" s="105"/>
      <c r="W147" s="105"/>
      <c r="X147" s="105"/>
      <c r="Y147" s="105"/>
      <c r="Z147" s="105"/>
    </row>
    <row r="148" ht="15.75" customHeight="1">
      <c r="A148" s="124" t="s">
        <v>378</v>
      </c>
      <c r="B148" s="17" t="s">
        <v>379</v>
      </c>
      <c r="C148" s="17" t="s">
        <v>49</v>
      </c>
      <c r="D148" s="17" t="s">
        <v>380</v>
      </c>
      <c r="E148" s="17" t="s">
        <v>309</v>
      </c>
      <c r="F148" s="106">
        <v>42.33</v>
      </c>
      <c r="G148" s="106">
        <v>42.33</v>
      </c>
      <c r="H148" s="17">
        <v>0.0</v>
      </c>
      <c r="I148" s="17">
        <v>17.0</v>
      </c>
      <c r="J148" s="125" t="s">
        <v>322</v>
      </c>
      <c r="K148" s="125">
        <v>0.0</v>
      </c>
      <c r="L148" s="101">
        <v>2.49</v>
      </c>
      <c r="M148" s="101">
        <v>1.22</v>
      </c>
      <c r="N148" s="126">
        <v>0.0</v>
      </c>
      <c r="O148" s="126">
        <v>0.0</v>
      </c>
      <c r="P148" s="125">
        <v>0.5100401606425703</v>
      </c>
      <c r="Q148" s="17">
        <v>0.0</v>
      </c>
      <c r="R148" s="102" t="s">
        <v>322</v>
      </c>
      <c r="S148" s="101">
        <v>2.4899999999999998</v>
      </c>
      <c r="T148" s="17" t="s">
        <v>363</v>
      </c>
      <c r="U148" s="105"/>
      <c r="V148" s="105"/>
      <c r="W148" s="105"/>
      <c r="X148" s="105"/>
      <c r="Y148" s="105"/>
      <c r="Z148" s="105"/>
    </row>
    <row r="149" ht="15.75" customHeight="1">
      <c r="A149" s="124" t="s">
        <v>381</v>
      </c>
      <c r="B149" s="17" t="s">
        <v>382</v>
      </c>
      <c r="C149" s="17" t="s">
        <v>49</v>
      </c>
      <c r="D149" s="17" t="s">
        <v>380</v>
      </c>
      <c r="E149" s="17" t="s">
        <v>309</v>
      </c>
      <c r="F149" s="106">
        <v>771.7300000000004</v>
      </c>
      <c r="G149" s="106">
        <v>675.1300000000001</v>
      </c>
      <c r="H149" s="17">
        <v>800.0</v>
      </c>
      <c r="I149" s="17">
        <v>337.0</v>
      </c>
      <c r="J149" s="125">
        <v>0.42125</v>
      </c>
      <c r="K149" s="125">
        <v>0.125173311909606</v>
      </c>
      <c r="L149" s="101">
        <v>2.49</v>
      </c>
      <c r="M149" s="101">
        <v>1.2</v>
      </c>
      <c r="N149" s="126">
        <v>1832.0000000000007</v>
      </c>
      <c r="O149" s="126">
        <v>960.0</v>
      </c>
      <c r="P149" s="125">
        <v>0.5180722891566266</v>
      </c>
      <c r="Q149" s="17">
        <v>790.0</v>
      </c>
      <c r="R149" s="102">
        <v>1.0126582278481013</v>
      </c>
      <c r="S149" s="101">
        <v>2.0033531157270033</v>
      </c>
      <c r="T149" s="17" t="s">
        <v>363</v>
      </c>
      <c r="U149" s="105"/>
      <c r="V149" s="105"/>
      <c r="W149" s="105"/>
      <c r="X149" s="105"/>
      <c r="Y149" s="105"/>
      <c r="Z149" s="105"/>
    </row>
    <row r="150" ht="15.75" customHeight="1">
      <c r="A150" s="124" t="s">
        <v>383</v>
      </c>
      <c r="B150" s="17" t="s">
        <v>384</v>
      </c>
      <c r="C150" s="17" t="s">
        <v>49</v>
      </c>
      <c r="D150" s="17" t="s">
        <v>380</v>
      </c>
      <c r="E150" s="17" t="s">
        <v>309</v>
      </c>
      <c r="F150" s="106">
        <v>510.67000000000013</v>
      </c>
      <c r="G150" s="106">
        <v>446.7700000000001</v>
      </c>
      <c r="H150" s="17">
        <v>800.0</v>
      </c>
      <c r="I150" s="17">
        <v>223.0</v>
      </c>
      <c r="J150" s="125">
        <v>0.27875</v>
      </c>
      <c r="K150" s="125">
        <v>0.12512973152916762</v>
      </c>
      <c r="L150" s="101">
        <v>2.49</v>
      </c>
      <c r="M150" s="101">
        <v>1.2</v>
      </c>
      <c r="N150" s="126">
        <v>1832.0000000000005</v>
      </c>
      <c r="O150" s="126">
        <v>960.0</v>
      </c>
      <c r="P150" s="125">
        <v>0.5180722891566266</v>
      </c>
      <c r="Q150" s="17">
        <v>790.0</v>
      </c>
      <c r="R150" s="102">
        <v>1.0126582278481013</v>
      </c>
      <c r="S150" s="101">
        <v>2.0034529147982068</v>
      </c>
      <c r="T150" s="17" t="s">
        <v>363</v>
      </c>
      <c r="U150" s="105"/>
      <c r="V150" s="105"/>
      <c r="W150" s="105"/>
      <c r="X150" s="105"/>
      <c r="Y150" s="105"/>
      <c r="Z150" s="105"/>
    </row>
    <row r="151" ht="15.75" customHeight="1">
      <c r="A151" s="124" t="s">
        <v>385</v>
      </c>
      <c r="B151" s="17" t="s">
        <v>386</v>
      </c>
      <c r="C151" s="17" t="s">
        <v>49</v>
      </c>
      <c r="D151" s="17" t="s">
        <v>380</v>
      </c>
      <c r="E151" s="17" t="s">
        <v>309</v>
      </c>
      <c r="F151" s="106">
        <v>771.7300000000004</v>
      </c>
      <c r="G151" s="106">
        <v>675.7300000000001</v>
      </c>
      <c r="H151" s="17">
        <v>800.0</v>
      </c>
      <c r="I151" s="17">
        <v>337.0</v>
      </c>
      <c r="J151" s="125">
        <v>0.42125</v>
      </c>
      <c r="K151" s="125">
        <v>0.12439583792258979</v>
      </c>
      <c r="L151" s="101">
        <v>2.49</v>
      </c>
      <c r="M151" s="101">
        <v>1.2</v>
      </c>
      <c r="N151" s="126">
        <v>1832.0000000000007</v>
      </c>
      <c r="O151" s="126">
        <v>960.0</v>
      </c>
      <c r="P151" s="125">
        <v>0.5180722891566266</v>
      </c>
      <c r="Q151" s="17">
        <v>790.0</v>
      </c>
      <c r="R151" s="102">
        <v>1.0126582278481013</v>
      </c>
      <c r="S151" s="101">
        <v>2.0051335311572704</v>
      </c>
      <c r="T151" s="17" t="s">
        <v>363</v>
      </c>
      <c r="U151" s="105"/>
      <c r="V151" s="105"/>
      <c r="W151" s="105"/>
      <c r="X151" s="105"/>
      <c r="Y151" s="105"/>
      <c r="Z151" s="105"/>
    </row>
    <row r="152" ht="15.75" customHeight="1">
      <c r="A152" s="124" t="s">
        <v>387</v>
      </c>
      <c r="B152" s="17" t="s">
        <v>388</v>
      </c>
      <c r="C152" s="17" t="s">
        <v>49</v>
      </c>
      <c r="D152" s="17" t="s">
        <v>380</v>
      </c>
      <c r="E152" s="17" t="s">
        <v>309</v>
      </c>
      <c r="F152" s="106">
        <v>1017.9000000000004</v>
      </c>
      <c r="G152" s="106">
        <v>893.3999999999996</v>
      </c>
      <c r="H152" s="17">
        <v>800.0</v>
      </c>
      <c r="I152" s="17">
        <v>445.0</v>
      </c>
      <c r="J152" s="125">
        <v>0.55625</v>
      </c>
      <c r="K152" s="125">
        <v>0.1223106395520196</v>
      </c>
      <c r="L152" s="101">
        <v>2.49</v>
      </c>
      <c r="M152" s="101">
        <v>1.2</v>
      </c>
      <c r="N152" s="126">
        <v>1829.9325842696635</v>
      </c>
      <c r="O152" s="126">
        <v>960.0</v>
      </c>
      <c r="P152" s="125">
        <v>0.5180722891566266</v>
      </c>
      <c r="Q152" s="17">
        <v>790.0</v>
      </c>
      <c r="R152" s="102">
        <v>1.0126582278481013</v>
      </c>
      <c r="S152" s="101">
        <v>2.0076404494382016</v>
      </c>
      <c r="T152" s="17" t="s">
        <v>363</v>
      </c>
      <c r="U152" s="105"/>
      <c r="V152" s="105"/>
      <c r="W152" s="105"/>
      <c r="X152" s="105"/>
      <c r="Y152" s="105"/>
      <c r="Z152" s="105"/>
    </row>
    <row r="153" ht="15.75" customHeight="1">
      <c r="A153" s="124" t="s">
        <v>389</v>
      </c>
      <c r="B153" s="17" t="s">
        <v>390</v>
      </c>
      <c r="C153" s="17" t="s">
        <v>48</v>
      </c>
      <c r="D153" s="17" t="s">
        <v>349</v>
      </c>
      <c r="E153" s="17" t="s">
        <v>309</v>
      </c>
      <c r="F153" s="106">
        <v>0.0</v>
      </c>
      <c r="G153" s="106">
        <v>0.0</v>
      </c>
      <c r="H153" s="17">
        <v>0.0</v>
      </c>
      <c r="I153" s="17">
        <v>0.0</v>
      </c>
      <c r="J153" s="125" t="s">
        <v>322</v>
      </c>
      <c r="K153" s="125" t="s">
        <v>322</v>
      </c>
      <c r="L153" s="101">
        <v>3.99</v>
      </c>
      <c r="M153" s="101">
        <v>1.85</v>
      </c>
      <c r="N153" s="126" t="s">
        <v>322</v>
      </c>
      <c r="O153" s="126">
        <v>0.0</v>
      </c>
      <c r="P153" s="125">
        <v>0.5363408521303258</v>
      </c>
      <c r="Q153" s="17">
        <v>0.0</v>
      </c>
      <c r="R153" s="102" t="s">
        <v>322</v>
      </c>
      <c r="S153" s="101" t="s">
        <v>322</v>
      </c>
      <c r="T153" s="17" t="s">
        <v>92</v>
      </c>
      <c r="U153" s="105"/>
      <c r="V153" s="105"/>
      <c r="W153" s="105"/>
      <c r="X153" s="105"/>
      <c r="Y153" s="105"/>
      <c r="Z153" s="105"/>
    </row>
    <row r="154" ht="15.75" customHeight="1">
      <c r="A154" s="124" t="s">
        <v>391</v>
      </c>
      <c r="B154" s="17" t="s">
        <v>392</v>
      </c>
      <c r="C154" s="17" t="s">
        <v>48</v>
      </c>
      <c r="D154" s="17" t="s">
        <v>88</v>
      </c>
      <c r="E154" s="17" t="s">
        <v>309</v>
      </c>
      <c r="F154" s="106">
        <v>7074.739999999995</v>
      </c>
      <c r="G154" s="106">
        <v>6134.239999999994</v>
      </c>
      <c r="H154" s="17">
        <v>4668.0</v>
      </c>
      <c r="I154" s="17">
        <v>2026.0</v>
      </c>
      <c r="J154" s="125">
        <v>0.43401885175664096</v>
      </c>
      <c r="K154" s="125">
        <v>0.13293774753559873</v>
      </c>
      <c r="L154" s="101">
        <v>1.99</v>
      </c>
      <c r="M154" s="101">
        <v>1.0</v>
      </c>
      <c r="N154" s="126">
        <v>16300.53618953602</v>
      </c>
      <c r="O154" s="126">
        <v>4668.0</v>
      </c>
      <c r="P154" s="125">
        <v>0.49748743718592964</v>
      </c>
      <c r="Q154" s="17">
        <v>4668.0</v>
      </c>
      <c r="R154" s="102">
        <v>1.0</v>
      </c>
      <c r="S154" s="101">
        <v>3.0277591312931857</v>
      </c>
      <c r="T154" s="17" t="s">
        <v>92</v>
      </c>
      <c r="U154" s="105"/>
      <c r="V154" s="105"/>
      <c r="W154" s="105"/>
      <c r="X154" s="105"/>
      <c r="Y154" s="105"/>
      <c r="Z154" s="105"/>
    </row>
    <row r="155" ht="15.75" customHeight="1">
      <c r="A155" s="124" t="s">
        <v>393</v>
      </c>
      <c r="B155" s="17" t="s">
        <v>394</v>
      </c>
      <c r="C155" s="17" t="s">
        <v>48</v>
      </c>
      <c r="D155" s="17" t="s">
        <v>88</v>
      </c>
      <c r="E155" s="17" t="s">
        <v>309</v>
      </c>
      <c r="F155" s="106">
        <v>4531.329999999986</v>
      </c>
      <c r="G155" s="106">
        <v>4015.3299999999867</v>
      </c>
      <c r="H155" s="17">
        <v>2268.0</v>
      </c>
      <c r="I155" s="17">
        <v>567.0</v>
      </c>
      <c r="J155" s="125">
        <v>0.25</v>
      </c>
      <c r="K155" s="125">
        <v>0.11387385160648222</v>
      </c>
      <c r="L155" s="101">
        <v>6.99</v>
      </c>
      <c r="M155" s="101">
        <v>3.4</v>
      </c>
      <c r="N155" s="126">
        <v>18125.319999999945</v>
      </c>
      <c r="O155" s="126">
        <v>7711.2</v>
      </c>
      <c r="P155" s="125">
        <v>0.5135908440629471</v>
      </c>
      <c r="Q155" s="17">
        <v>2256.0</v>
      </c>
      <c r="R155" s="102">
        <v>1.0053191489361701</v>
      </c>
      <c r="S155" s="101">
        <v>7.081710758377402</v>
      </c>
      <c r="T155" s="17" t="s">
        <v>89</v>
      </c>
      <c r="U155" s="105"/>
      <c r="V155" s="105"/>
      <c r="W155" s="105"/>
      <c r="X155" s="105"/>
      <c r="Y155" s="105"/>
      <c r="Z155" s="105"/>
    </row>
    <row r="156" ht="15.75" customHeight="1">
      <c r="A156" s="124" t="s">
        <v>395</v>
      </c>
      <c r="B156" s="17" t="s">
        <v>396</v>
      </c>
      <c r="C156" s="17" t="s">
        <v>48</v>
      </c>
      <c r="D156" s="17" t="s">
        <v>353</v>
      </c>
      <c r="E156" s="17" t="s">
        <v>309</v>
      </c>
      <c r="F156" s="106">
        <v>5172.180000000004</v>
      </c>
      <c r="G156" s="106">
        <v>4477.180000000005</v>
      </c>
      <c r="H156" s="17">
        <v>1812.0</v>
      </c>
      <c r="I156" s="17">
        <v>1482.0</v>
      </c>
      <c r="J156" s="125">
        <v>0.8178807947019867</v>
      </c>
      <c r="K156" s="125">
        <v>0.13437274031452862</v>
      </c>
      <c r="L156" s="101">
        <v>1.99</v>
      </c>
      <c r="M156" s="101">
        <v>0.92</v>
      </c>
      <c r="N156" s="126">
        <v>6323.880000000005</v>
      </c>
      <c r="O156" s="126">
        <v>1667.04</v>
      </c>
      <c r="P156" s="125">
        <v>0.5376884422110552</v>
      </c>
      <c r="Q156" s="17">
        <v>1800.0</v>
      </c>
      <c r="R156" s="102">
        <v>1.0066666666666666</v>
      </c>
      <c r="S156" s="101">
        <v>3.0210391363022975</v>
      </c>
      <c r="T156" s="17" t="s">
        <v>92</v>
      </c>
      <c r="U156" s="105"/>
      <c r="V156" s="105"/>
      <c r="W156" s="105"/>
      <c r="X156" s="105"/>
      <c r="Y156" s="105"/>
      <c r="Z156" s="105"/>
    </row>
    <row r="157" ht="15.75" customHeight="1">
      <c r="A157" s="124" t="s">
        <v>397</v>
      </c>
      <c r="B157" s="17" t="s">
        <v>398</v>
      </c>
      <c r="C157" s="17" t="s">
        <v>48</v>
      </c>
      <c r="D157" s="17" t="s">
        <v>124</v>
      </c>
      <c r="E157" s="17" t="s">
        <v>309</v>
      </c>
      <c r="F157" s="106">
        <v>3265.7299999999977</v>
      </c>
      <c r="G157" s="106">
        <v>2920.229999999999</v>
      </c>
      <c r="H157" s="17">
        <v>1836.0</v>
      </c>
      <c r="I157" s="17">
        <v>727.0</v>
      </c>
      <c r="J157" s="125">
        <v>0.3959694989106754</v>
      </c>
      <c r="K157" s="125">
        <v>0.1057956414033</v>
      </c>
      <c r="L157" s="101">
        <v>3.49</v>
      </c>
      <c r="M157" s="101">
        <v>1.76</v>
      </c>
      <c r="N157" s="126">
        <v>8247.428170563957</v>
      </c>
      <c r="O157" s="126">
        <v>3231.36</v>
      </c>
      <c r="P157" s="125">
        <v>0.49570200573065903</v>
      </c>
      <c r="Q157" s="17">
        <v>1800.0</v>
      </c>
      <c r="R157" s="102">
        <v>1.02</v>
      </c>
      <c r="S157" s="101">
        <v>4.016822558459421</v>
      </c>
      <c r="T157" s="17" t="s">
        <v>92</v>
      </c>
      <c r="U157" s="105"/>
      <c r="V157" s="105"/>
      <c r="W157" s="105"/>
      <c r="X157" s="105"/>
      <c r="Y157" s="105"/>
      <c r="Z157" s="105"/>
    </row>
    <row r="158" ht="15.75" customHeight="1">
      <c r="A158" s="124" t="s">
        <v>399</v>
      </c>
      <c r="B158" s="17" t="s">
        <v>400</v>
      </c>
      <c r="C158" s="17" t="s">
        <v>48</v>
      </c>
      <c r="D158" s="17" t="s">
        <v>109</v>
      </c>
      <c r="E158" s="17" t="s">
        <v>309</v>
      </c>
      <c r="F158" s="106">
        <v>16575.269999999986</v>
      </c>
      <c r="G158" s="106">
        <v>14746.269999999988</v>
      </c>
      <c r="H158" s="17">
        <v>4428.0</v>
      </c>
      <c r="I158" s="17">
        <v>2073.0</v>
      </c>
      <c r="J158" s="125">
        <v>0.46815718157181574</v>
      </c>
      <c r="K158" s="125">
        <v>0.11034511051705342</v>
      </c>
      <c r="L158" s="101">
        <v>6.49</v>
      </c>
      <c r="M158" s="101">
        <v>3.14</v>
      </c>
      <c r="N158" s="126">
        <v>35405.35241678724</v>
      </c>
      <c r="O158" s="126">
        <v>13903.92</v>
      </c>
      <c r="P158" s="125">
        <v>0.5161787365177196</v>
      </c>
      <c r="Q158" s="17">
        <v>4392.0</v>
      </c>
      <c r="R158" s="102">
        <v>1.0081967213114753</v>
      </c>
      <c r="S158" s="101">
        <v>7.113492522913646</v>
      </c>
      <c r="T158" s="17" t="s">
        <v>95</v>
      </c>
      <c r="U158" s="105"/>
      <c r="V158" s="105"/>
      <c r="W158" s="105"/>
      <c r="X158" s="105"/>
      <c r="Y158" s="105"/>
      <c r="Z158" s="105"/>
    </row>
    <row r="159" ht="15.75" customHeight="1">
      <c r="A159" s="124" t="s">
        <v>401</v>
      </c>
      <c r="B159" s="17" t="s">
        <v>402</v>
      </c>
      <c r="C159" s="17" t="s">
        <v>48</v>
      </c>
      <c r="D159" s="17" t="s">
        <v>109</v>
      </c>
      <c r="E159" s="17" t="s">
        <v>309</v>
      </c>
      <c r="F159" s="106">
        <v>11994.08999999999</v>
      </c>
      <c r="G159" s="106">
        <v>11004.08999999999</v>
      </c>
      <c r="H159" s="17">
        <v>2400.0</v>
      </c>
      <c r="I159" s="17">
        <v>1091.0</v>
      </c>
      <c r="J159" s="125">
        <v>0.45458333333333334</v>
      </c>
      <c r="K159" s="125">
        <v>0.08254065127075094</v>
      </c>
      <c r="L159" s="101">
        <v>9.49</v>
      </c>
      <c r="M159" s="101">
        <v>4.6</v>
      </c>
      <c r="N159" s="126">
        <v>26384.799266727747</v>
      </c>
      <c r="O159" s="126">
        <v>11040.0</v>
      </c>
      <c r="P159" s="125">
        <v>0.5152792413066386</v>
      </c>
      <c r="Q159" s="17">
        <v>2388.0</v>
      </c>
      <c r="R159" s="102">
        <v>1.0050251256281406</v>
      </c>
      <c r="S159" s="101">
        <v>10.086241979835004</v>
      </c>
      <c r="T159" s="17" t="s">
        <v>92</v>
      </c>
      <c r="U159" s="105"/>
      <c r="V159" s="105"/>
      <c r="W159" s="105"/>
      <c r="X159" s="105"/>
      <c r="Y159" s="105"/>
      <c r="Z159" s="105"/>
    </row>
    <row r="160" ht="15.75" customHeight="1">
      <c r="A160" s="124" t="s">
        <v>403</v>
      </c>
      <c r="B160" s="17" t="s">
        <v>404</v>
      </c>
      <c r="C160" s="17" t="s">
        <v>48</v>
      </c>
      <c r="D160" s="17" t="s">
        <v>88</v>
      </c>
      <c r="E160" s="17" t="s">
        <v>309</v>
      </c>
      <c r="F160" s="106">
        <v>4830.659999999997</v>
      </c>
      <c r="G160" s="106">
        <v>4177.659999999998</v>
      </c>
      <c r="H160" s="17">
        <v>4764.0</v>
      </c>
      <c r="I160" s="17">
        <v>1384.0</v>
      </c>
      <c r="J160" s="125">
        <v>0.290512174643157</v>
      </c>
      <c r="K160" s="125">
        <v>0.13517821581316003</v>
      </c>
      <c r="L160" s="101">
        <v>2.49</v>
      </c>
      <c r="M160" s="101">
        <v>1.17</v>
      </c>
      <c r="N160" s="126">
        <v>16628.081098265884</v>
      </c>
      <c r="O160" s="126">
        <v>5573.88</v>
      </c>
      <c r="P160" s="125">
        <v>0.5301204819277109</v>
      </c>
      <c r="Q160" s="17">
        <v>4440.0</v>
      </c>
      <c r="R160" s="102">
        <v>1.072972972972973</v>
      </c>
      <c r="S160" s="101">
        <v>3.0185404624277443</v>
      </c>
      <c r="T160" s="17" t="s">
        <v>95</v>
      </c>
      <c r="U160" s="105"/>
      <c r="V160" s="105"/>
      <c r="W160" s="105"/>
      <c r="X160" s="105"/>
      <c r="Y160" s="105"/>
      <c r="Z160" s="105"/>
    </row>
    <row r="161" ht="15.75" customHeight="1">
      <c r="A161" s="124" t="s">
        <v>405</v>
      </c>
      <c r="B161" s="17" t="s">
        <v>406</v>
      </c>
      <c r="C161" s="17" t="s">
        <v>48</v>
      </c>
      <c r="D161" s="17" t="s">
        <v>88</v>
      </c>
      <c r="E161" s="17" t="s">
        <v>309</v>
      </c>
      <c r="F161" s="106">
        <v>3538.859999999997</v>
      </c>
      <c r="G161" s="106">
        <v>3052.859999999998</v>
      </c>
      <c r="H161" s="17">
        <v>3228.0</v>
      </c>
      <c r="I161" s="17">
        <v>1014.0</v>
      </c>
      <c r="J161" s="125">
        <v>0.3141263940520446</v>
      </c>
      <c r="K161" s="125">
        <v>0.13733236126888304</v>
      </c>
      <c r="L161" s="101">
        <v>2.49</v>
      </c>
      <c r="M161" s="101">
        <v>1.05</v>
      </c>
      <c r="N161" s="126">
        <v>11265.71999999999</v>
      </c>
      <c r="O161" s="126">
        <v>3389.4</v>
      </c>
      <c r="P161" s="125">
        <v>0.5783132530120482</v>
      </c>
      <c r="Q161" s="17">
        <v>3192.0</v>
      </c>
      <c r="R161" s="102">
        <v>1.0112781954887218</v>
      </c>
      <c r="S161" s="101">
        <v>3.0107100591715956</v>
      </c>
      <c r="T161" s="17" t="s">
        <v>92</v>
      </c>
      <c r="U161" s="105"/>
      <c r="V161" s="105"/>
      <c r="W161" s="105"/>
      <c r="X161" s="105"/>
      <c r="Y161" s="105"/>
      <c r="Z161" s="105"/>
    </row>
    <row r="162" ht="15.75" customHeight="1">
      <c r="A162" s="124" t="s">
        <v>407</v>
      </c>
      <c r="B162" s="17" t="s">
        <v>408</v>
      </c>
      <c r="C162" s="17" t="s">
        <v>48</v>
      </c>
      <c r="D162" s="17" t="s">
        <v>88</v>
      </c>
      <c r="E162" s="17" t="s">
        <v>309</v>
      </c>
      <c r="F162" s="106">
        <v>4588.359999999995</v>
      </c>
      <c r="G162" s="106">
        <v>3960.3599999999956</v>
      </c>
      <c r="H162" s="17">
        <v>3720.0</v>
      </c>
      <c r="I162" s="17">
        <v>1314.0</v>
      </c>
      <c r="J162" s="125">
        <v>0.3532258064516129</v>
      </c>
      <c r="K162" s="125">
        <v>0.1368680748677088</v>
      </c>
      <c r="L162" s="101">
        <v>2.49</v>
      </c>
      <c r="M162" s="101">
        <v>1.0</v>
      </c>
      <c r="N162" s="126">
        <v>12989.877625570763</v>
      </c>
      <c r="O162" s="126">
        <v>3720.0</v>
      </c>
      <c r="P162" s="125">
        <v>0.5983935742971888</v>
      </c>
      <c r="Q162" s="17">
        <v>3588.0</v>
      </c>
      <c r="R162" s="102">
        <v>1.0367892976588629</v>
      </c>
      <c r="S162" s="101">
        <v>3.0139726027397225</v>
      </c>
      <c r="T162" s="17" t="s">
        <v>92</v>
      </c>
      <c r="U162" s="105"/>
      <c r="V162" s="105"/>
      <c r="W162" s="105"/>
      <c r="X162" s="105"/>
      <c r="Y162" s="105"/>
      <c r="Z162" s="105"/>
    </row>
    <row r="163" ht="15.75" customHeight="1">
      <c r="A163" s="124" t="s">
        <v>409</v>
      </c>
      <c r="B163" s="17" t="s">
        <v>410</v>
      </c>
      <c r="C163" s="17" t="s">
        <v>48</v>
      </c>
      <c r="D163" s="17" t="s">
        <v>88</v>
      </c>
      <c r="E163" s="17" t="s">
        <v>309</v>
      </c>
      <c r="F163" s="106">
        <v>11051.839999999997</v>
      </c>
      <c r="G163" s="106">
        <v>9544.34</v>
      </c>
      <c r="H163" s="17">
        <v>4356.0</v>
      </c>
      <c r="I163" s="17">
        <v>3166.0</v>
      </c>
      <c r="J163" s="125">
        <v>0.7268135904499541</v>
      </c>
      <c r="K163" s="125">
        <v>0.13640262616903587</v>
      </c>
      <c r="L163" s="101">
        <v>2.99</v>
      </c>
      <c r="M163" s="101">
        <v>1.32</v>
      </c>
      <c r="N163" s="126">
        <v>15205.879671509787</v>
      </c>
      <c r="O163" s="126">
        <v>5749.92</v>
      </c>
      <c r="P163" s="125">
        <v>0.5585284280936454</v>
      </c>
      <c r="Q163" s="17">
        <v>4332.0</v>
      </c>
      <c r="R163" s="102">
        <v>1.005540166204986</v>
      </c>
      <c r="S163" s="101">
        <v>3.0146367656348705</v>
      </c>
      <c r="T163" s="17" t="s">
        <v>92</v>
      </c>
      <c r="U163" s="105"/>
      <c r="V163" s="105"/>
      <c r="W163" s="105"/>
      <c r="X163" s="105"/>
      <c r="Y163" s="105"/>
      <c r="Z163" s="105"/>
    </row>
    <row r="164" ht="15.75" customHeight="1">
      <c r="A164" s="124" t="s">
        <v>411</v>
      </c>
      <c r="B164" s="17" t="s">
        <v>412</v>
      </c>
      <c r="C164" s="17" t="s">
        <v>48</v>
      </c>
      <c r="D164" s="17" t="s">
        <v>88</v>
      </c>
      <c r="E164" s="17" t="s">
        <v>309</v>
      </c>
      <c r="F164" s="106">
        <v>6599.589999999993</v>
      </c>
      <c r="G164" s="106">
        <v>5701.589999999996</v>
      </c>
      <c r="H164" s="17">
        <v>4512.0</v>
      </c>
      <c r="I164" s="17">
        <v>1891.0</v>
      </c>
      <c r="J164" s="125">
        <v>0.419104609929078</v>
      </c>
      <c r="K164" s="125">
        <v>0.13606905883547282</v>
      </c>
      <c r="L164" s="101">
        <v>2.99</v>
      </c>
      <c r="M164" s="101">
        <v>1.5</v>
      </c>
      <c r="N164" s="126">
        <v>15746.879999999983</v>
      </c>
      <c r="O164" s="126">
        <v>6768.0</v>
      </c>
      <c r="P164" s="125">
        <v>0.49832775919732447</v>
      </c>
      <c r="Q164" s="17">
        <v>4608.0</v>
      </c>
      <c r="R164" s="102">
        <v>0.9791666666666666</v>
      </c>
      <c r="S164" s="101">
        <v>3.0151189846641966</v>
      </c>
      <c r="T164" s="17" t="s">
        <v>92</v>
      </c>
      <c r="U164" s="105"/>
      <c r="V164" s="105"/>
      <c r="W164" s="105"/>
      <c r="X164" s="105"/>
      <c r="Y164" s="105"/>
      <c r="Z164" s="105"/>
    </row>
    <row r="165" ht="15.75" customHeight="1">
      <c r="A165" s="124" t="s">
        <v>413</v>
      </c>
      <c r="B165" s="17" t="s">
        <v>414</v>
      </c>
      <c r="C165" s="17" t="s">
        <v>48</v>
      </c>
      <c r="D165" s="17" t="s">
        <v>88</v>
      </c>
      <c r="E165" s="17" t="s">
        <v>309</v>
      </c>
      <c r="F165" s="106">
        <v>3277.61</v>
      </c>
      <c r="G165" s="106">
        <v>2831.1100000000006</v>
      </c>
      <c r="H165" s="17">
        <v>1788.0</v>
      </c>
      <c r="I165" s="17">
        <v>939.0</v>
      </c>
      <c r="J165" s="125">
        <v>0.5251677852348994</v>
      </c>
      <c r="K165" s="125">
        <v>0.13622731197427385</v>
      </c>
      <c r="L165" s="101">
        <v>2.49</v>
      </c>
      <c r="M165" s="101">
        <v>1.25</v>
      </c>
      <c r="N165" s="126">
        <v>6241.0720766773165</v>
      </c>
      <c r="O165" s="126">
        <v>2235.0</v>
      </c>
      <c r="P165" s="125">
        <v>0.497991967871486</v>
      </c>
      <c r="Q165" s="17">
        <v>1800.0</v>
      </c>
      <c r="R165" s="102">
        <v>0.9933333333333333</v>
      </c>
      <c r="S165" s="101">
        <v>3.0150266240681582</v>
      </c>
      <c r="T165" s="17" t="s">
        <v>92</v>
      </c>
      <c r="U165" s="105"/>
      <c r="V165" s="105"/>
      <c r="W165" s="105"/>
      <c r="X165" s="105"/>
      <c r="Y165" s="105"/>
      <c r="Z165" s="105"/>
    </row>
    <row r="166" ht="15.75" customHeight="1">
      <c r="A166" s="124" t="s">
        <v>415</v>
      </c>
      <c r="B166" s="17" t="s">
        <v>416</v>
      </c>
      <c r="C166" s="17" t="s">
        <v>48</v>
      </c>
      <c r="D166" s="17" t="s">
        <v>106</v>
      </c>
      <c r="E166" s="17" t="s">
        <v>309</v>
      </c>
      <c r="F166" s="106">
        <v>13427.220000000001</v>
      </c>
      <c r="G166" s="106">
        <v>11984.019999999997</v>
      </c>
      <c r="H166" s="17">
        <v>4932.0</v>
      </c>
      <c r="I166" s="17">
        <v>1978.0</v>
      </c>
      <c r="J166" s="125">
        <v>0.4010543390105434</v>
      </c>
      <c r="K166" s="125">
        <v>0.10748315734753766</v>
      </c>
      <c r="L166" s="101">
        <v>5.49</v>
      </c>
      <c r="M166" s="101">
        <v>2.57</v>
      </c>
      <c r="N166" s="126">
        <v>33479.802345803844</v>
      </c>
      <c r="O166" s="126">
        <v>12675.24</v>
      </c>
      <c r="P166" s="125">
        <v>0.5318761384335156</v>
      </c>
      <c r="Q166" s="17">
        <v>4896.0</v>
      </c>
      <c r="R166" s="102">
        <v>1.0073529411764706</v>
      </c>
      <c r="S166" s="101">
        <v>6.058655207280079</v>
      </c>
      <c r="T166" s="17" t="s">
        <v>95</v>
      </c>
      <c r="U166" s="105"/>
      <c r="V166" s="105"/>
      <c r="W166" s="105"/>
      <c r="X166" s="105"/>
      <c r="Y166" s="105"/>
      <c r="Z166" s="105"/>
    </row>
    <row r="167" ht="15.75" customHeight="1">
      <c r="A167" s="124" t="s">
        <v>417</v>
      </c>
      <c r="B167" s="17" t="s">
        <v>418</v>
      </c>
      <c r="C167" s="17" t="s">
        <v>48</v>
      </c>
      <c r="D167" s="17" t="s">
        <v>124</v>
      </c>
      <c r="E167" s="17" t="s">
        <v>309</v>
      </c>
      <c r="F167" s="106">
        <v>19420.699999999983</v>
      </c>
      <c r="G167" s="106">
        <v>17211.699999999983</v>
      </c>
      <c r="H167" s="17">
        <v>3960.0</v>
      </c>
      <c r="I167" s="17">
        <v>2430.0</v>
      </c>
      <c r="J167" s="125">
        <v>0.6136363636363636</v>
      </c>
      <c r="K167" s="125">
        <v>0.11374461270706004</v>
      </c>
      <c r="L167" s="101">
        <v>6.49</v>
      </c>
      <c r="M167" s="101">
        <v>3.14</v>
      </c>
      <c r="N167" s="126">
        <v>31648.54814814812</v>
      </c>
      <c r="O167" s="126">
        <v>12434.4</v>
      </c>
      <c r="P167" s="125">
        <v>0.5161787365177196</v>
      </c>
      <c r="Q167" s="17">
        <v>4068.0</v>
      </c>
      <c r="R167" s="102">
        <v>0.9734513274336283</v>
      </c>
      <c r="S167" s="101">
        <v>7.0830041152263306</v>
      </c>
      <c r="T167" s="17" t="s">
        <v>95</v>
      </c>
      <c r="U167" s="105"/>
      <c r="V167" s="105"/>
      <c r="W167" s="105"/>
      <c r="X167" s="105"/>
      <c r="Y167" s="105"/>
      <c r="Z167" s="105"/>
    </row>
    <row r="168" ht="15.75" customHeight="1">
      <c r="A168" s="124" t="s">
        <v>419</v>
      </c>
      <c r="B168" s="17" t="s">
        <v>420</v>
      </c>
      <c r="C168" s="17" t="s">
        <v>48</v>
      </c>
      <c r="D168" s="17" t="s">
        <v>353</v>
      </c>
      <c r="E168" s="17" t="s">
        <v>309</v>
      </c>
      <c r="F168" s="106">
        <v>8.94</v>
      </c>
      <c r="G168" s="106">
        <v>8.94</v>
      </c>
      <c r="H168" s="17">
        <v>0.0</v>
      </c>
      <c r="I168" s="17">
        <v>6.0</v>
      </c>
      <c r="J168" s="125" t="s">
        <v>322</v>
      </c>
      <c r="K168" s="125">
        <v>0.0</v>
      </c>
      <c r="L168" s="101">
        <v>1.49</v>
      </c>
      <c r="M168" s="101">
        <v>0.75</v>
      </c>
      <c r="N168" s="126">
        <v>0.0</v>
      </c>
      <c r="O168" s="126">
        <v>0.0</v>
      </c>
      <c r="P168" s="125">
        <v>0.4966442953020134</v>
      </c>
      <c r="Q168" s="17">
        <v>0.0</v>
      </c>
      <c r="R168" s="102" t="s">
        <v>322</v>
      </c>
      <c r="S168" s="101">
        <v>1.49</v>
      </c>
      <c r="T168" s="17" t="s">
        <v>92</v>
      </c>
      <c r="U168" s="105"/>
      <c r="V168" s="105"/>
      <c r="W168" s="105"/>
      <c r="X168" s="105"/>
      <c r="Y168" s="105"/>
      <c r="Z168" s="105"/>
    </row>
    <row r="169" ht="15.75" customHeight="1">
      <c r="A169" s="124" t="s">
        <v>421</v>
      </c>
      <c r="B169" s="17" t="s">
        <v>422</v>
      </c>
      <c r="C169" s="17" t="s">
        <v>48</v>
      </c>
      <c r="D169" s="17" t="s">
        <v>148</v>
      </c>
      <c r="E169" s="17" t="s">
        <v>309</v>
      </c>
      <c r="F169" s="106">
        <v>1417.3100000000006</v>
      </c>
      <c r="G169" s="106">
        <v>1150.8100000000004</v>
      </c>
      <c r="H169" s="17">
        <v>1704.0</v>
      </c>
      <c r="I169" s="17">
        <v>569.0</v>
      </c>
      <c r="J169" s="125">
        <v>0.33392018779342725</v>
      </c>
      <c r="K169" s="125">
        <v>0.18803225829211678</v>
      </c>
      <c r="L169" s="101">
        <v>1.99</v>
      </c>
      <c r="M169" s="101">
        <v>0.96</v>
      </c>
      <c r="N169" s="126">
        <v>4244.457363796136</v>
      </c>
      <c r="O169" s="126">
        <v>1635.84</v>
      </c>
      <c r="P169" s="125">
        <v>0.5175879396984925</v>
      </c>
      <c r="Q169" s="17">
        <v>1800.0</v>
      </c>
      <c r="R169" s="102">
        <v>0.9466666666666667</v>
      </c>
      <c r="S169" s="101">
        <v>2.022513181019333</v>
      </c>
      <c r="T169" s="17" t="s">
        <v>92</v>
      </c>
      <c r="U169" s="105"/>
      <c r="V169" s="105"/>
      <c r="W169" s="105"/>
      <c r="X169" s="105"/>
      <c r="Y169" s="105"/>
      <c r="Z169" s="105"/>
    </row>
    <row r="170" ht="15.75" customHeight="1">
      <c r="A170" s="124" t="s">
        <v>423</v>
      </c>
      <c r="B170" s="17" t="s">
        <v>424</v>
      </c>
      <c r="C170" s="17" t="s">
        <v>48</v>
      </c>
      <c r="D170" s="17" t="s">
        <v>88</v>
      </c>
      <c r="E170" s="17" t="s">
        <v>309</v>
      </c>
      <c r="F170" s="106">
        <v>3540.609999999989</v>
      </c>
      <c r="G170" s="106">
        <v>3003.0099999999943</v>
      </c>
      <c r="H170" s="17">
        <v>4152.0</v>
      </c>
      <c r="I170" s="17">
        <v>739.0</v>
      </c>
      <c r="J170" s="125">
        <v>0.1779865125240848</v>
      </c>
      <c r="K170" s="125">
        <v>0.15183824256272127</v>
      </c>
      <c r="L170" s="101">
        <v>3.49</v>
      </c>
      <c r="M170" s="101">
        <v>1.66</v>
      </c>
      <c r="N170" s="126">
        <v>19892.574722598045</v>
      </c>
      <c r="O170" s="126">
        <v>6892.32</v>
      </c>
      <c r="P170" s="125">
        <v>0.5243553008595989</v>
      </c>
      <c r="Q170" s="17">
        <v>4128.0</v>
      </c>
      <c r="R170" s="102">
        <v>1.005813953488372</v>
      </c>
      <c r="S170" s="101">
        <v>4.063612990527733</v>
      </c>
      <c r="T170" s="17" t="s">
        <v>89</v>
      </c>
      <c r="U170" s="105"/>
      <c r="V170" s="105"/>
      <c r="W170" s="105"/>
      <c r="X170" s="105"/>
      <c r="Y170" s="105"/>
      <c r="Z170" s="105"/>
    </row>
    <row r="171" ht="15.75" customHeight="1">
      <c r="A171" s="124" t="s">
        <v>425</v>
      </c>
      <c r="B171" s="17" t="s">
        <v>426</v>
      </c>
      <c r="C171" s="17" t="s">
        <v>48</v>
      </c>
      <c r="D171" s="17" t="s">
        <v>88</v>
      </c>
      <c r="E171" s="17" t="s">
        <v>309</v>
      </c>
      <c r="F171" s="106">
        <v>6584.649999999981</v>
      </c>
      <c r="G171" s="106">
        <v>5553.449999999987</v>
      </c>
      <c r="H171" s="17">
        <v>5424.0</v>
      </c>
      <c r="I171" s="17">
        <v>1375.0</v>
      </c>
      <c r="J171" s="125">
        <v>0.2535029498525074</v>
      </c>
      <c r="K171" s="125">
        <v>0.15660665335287327</v>
      </c>
      <c r="L171" s="101">
        <v>3.99</v>
      </c>
      <c r="M171" s="101">
        <v>1.9</v>
      </c>
      <c r="N171" s="126">
        <v>25974.648436363565</v>
      </c>
      <c r="O171" s="126">
        <v>10305.6</v>
      </c>
      <c r="P171" s="125">
        <v>0.5238095238095238</v>
      </c>
      <c r="Q171" s="17">
        <v>5376.0</v>
      </c>
      <c r="R171" s="102">
        <v>1.0089285714285714</v>
      </c>
      <c r="S171" s="101">
        <v>4.038872727272718</v>
      </c>
      <c r="T171" s="17" t="s">
        <v>92</v>
      </c>
      <c r="U171" s="105"/>
      <c r="V171" s="105"/>
      <c r="W171" s="105"/>
      <c r="X171" s="105"/>
      <c r="Y171" s="105"/>
      <c r="Z171" s="105"/>
    </row>
    <row r="172" ht="15.75" customHeight="1">
      <c r="A172" s="124" t="s">
        <v>427</v>
      </c>
      <c r="B172" s="17" t="s">
        <v>428</v>
      </c>
      <c r="C172" s="17" t="s">
        <v>48</v>
      </c>
      <c r="D172" s="17" t="s">
        <v>224</v>
      </c>
      <c r="E172" s="17" t="s">
        <v>309</v>
      </c>
      <c r="F172" s="106">
        <v>11198.309999999983</v>
      </c>
      <c r="G172" s="106">
        <v>9939.909999999993</v>
      </c>
      <c r="H172" s="17">
        <v>3504.0</v>
      </c>
      <c r="I172" s="17">
        <v>1649.0</v>
      </c>
      <c r="J172" s="125">
        <v>0.4706050228310502</v>
      </c>
      <c r="K172" s="125">
        <v>0.11237409930605535</v>
      </c>
      <c r="L172" s="101">
        <v>5.99</v>
      </c>
      <c r="M172" s="101">
        <v>2.84</v>
      </c>
      <c r="N172" s="126">
        <v>23795.559878714335</v>
      </c>
      <c r="O172" s="126">
        <v>9951.359999999999</v>
      </c>
      <c r="P172" s="125">
        <v>0.5258764607679466</v>
      </c>
      <c r="Q172" s="17">
        <v>3456.0</v>
      </c>
      <c r="R172" s="102">
        <v>1.0138888888888888</v>
      </c>
      <c r="S172" s="101">
        <v>6.02784111582777</v>
      </c>
      <c r="T172" s="17" t="s">
        <v>225</v>
      </c>
      <c r="U172" s="105"/>
      <c r="V172" s="105"/>
      <c r="W172" s="105"/>
      <c r="X172" s="105"/>
      <c r="Y172" s="105"/>
      <c r="Z172" s="105"/>
    </row>
    <row r="173" ht="15.75" customHeight="1">
      <c r="A173" s="124" t="s">
        <v>429</v>
      </c>
      <c r="B173" s="17" t="s">
        <v>430</v>
      </c>
      <c r="C173" s="17" t="s">
        <v>47</v>
      </c>
      <c r="D173" s="17" t="s">
        <v>112</v>
      </c>
      <c r="E173" s="17" t="s">
        <v>309</v>
      </c>
      <c r="F173" s="106">
        <v>4893.979999999997</v>
      </c>
      <c r="G173" s="106">
        <v>4215.979999999996</v>
      </c>
      <c r="H173" s="17">
        <v>2916.0</v>
      </c>
      <c r="I173" s="17">
        <v>1402.0</v>
      </c>
      <c r="J173" s="125">
        <v>0.48079561042524005</v>
      </c>
      <c r="K173" s="125">
        <v>0.1385375502147539</v>
      </c>
      <c r="L173" s="101">
        <v>2.99</v>
      </c>
      <c r="M173" s="101">
        <v>1.44</v>
      </c>
      <c r="N173" s="126">
        <v>10178.919885877312</v>
      </c>
      <c r="O173" s="126">
        <v>4199.04</v>
      </c>
      <c r="P173" s="125">
        <v>0.5183946488294315</v>
      </c>
      <c r="Q173" s="17">
        <v>2940.0</v>
      </c>
      <c r="R173" s="102">
        <v>0.9918367346938776</v>
      </c>
      <c r="S173" s="101">
        <v>3.0071184022824506</v>
      </c>
      <c r="T173" s="17" t="s">
        <v>127</v>
      </c>
      <c r="U173" s="105"/>
      <c r="V173" s="105"/>
      <c r="W173" s="105"/>
      <c r="X173" s="105"/>
      <c r="Y173" s="105"/>
      <c r="Z173" s="105"/>
    </row>
    <row r="174" ht="15.75" customHeight="1">
      <c r="A174" s="124" t="s">
        <v>431</v>
      </c>
      <c r="B174" s="17" t="s">
        <v>432</v>
      </c>
      <c r="C174" s="17" t="s">
        <v>47</v>
      </c>
      <c r="D174" s="17" t="s">
        <v>145</v>
      </c>
      <c r="E174" s="17" t="s">
        <v>309</v>
      </c>
      <c r="F174" s="106">
        <v>8899.029999999975</v>
      </c>
      <c r="G174" s="106">
        <v>7490.230000000002</v>
      </c>
      <c r="H174" s="17">
        <v>2400.0</v>
      </c>
      <c r="I174" s="17">
        <v>1857.0</v>
      </c>
      <c r="J174" s="125">
        <v>0.77375</v>
      </c>
      <c r="K174" s="125">
        <v>0.15830938877607748</v>
      </c>
      <c r="L174" s="101">
        <v>3.49</v>
      </c>
      <c r="M174" s="101">
        <v>1.79</v>
      </c>
      <c r="N174" s="126">
        <v>11501.169628432923</v>
      </c>
      <c r="O174" s="126">
        <v>4296.0</v>
      </c>
      <c r="P174" s="125">
        <v>0.4871060171919771</v>
      </c>
      <c r="Q174" s="17">
        <v>2376.0</v>
      </c>
      <c r="R174" s="102">
        <v>1.0101010101010102</v>
      </c>
      <c r="S174" s="101">
        <v>4.033511039310717</v>
      </c>
      <c r="T174" s="17" t="s">
        <v>127</v>
      </c>
      <c r="U174" s="105"/>
      <c r="V174" s="105"/>
      <c r="W174" s="105"/>
      <c r="X174" s="105"/>
      <c r="Y174" s="105"/>
      <c r="Z174" s="105"/>
    </row>
    <row r="175" ht="15.75" customHeight="1">
      <c r="A175" s="124" t="s">
        <v>433</v>
      </c>
      <c r="B175" s="17" t="s">
        <v>434</v>
      </c>
      <c r="C175" s="17" t="s">
        <v>47</v>
      </c>
      <c r="D175" s="17" t="s">
        <v>112</v>
      </c>
      <c r="E175" s="17" t="s">
        <v>309</v>
      </c>
      <c r="F175" s="106">
        <v>8684.269999999977</v>
      </c>
      <c r="G175" s="106">
        <v>7297.869999999997</v>
      </c>
      <c r="H175" s="17">
        <v>2592.0</v>
      </c>
      <c r="I175" s="17">
        <v>1813.0</v>
      </c>
      <c r="J175" s="125">
        <v>0.6994598765432098</v>
      </c>
      <c r="K175" s="125">
        <v>0.15964496727991917</v>
      </c>
      <c r="L175" s="101">
        <v>3.99</v>
      </c>
      <c r="M175" s="101">
        <v>1.8</v>
      </c>
      <c r="N175" s="126">
        <v>12415.679999999968</v>
      </c>
      <c r="O175" s="126">
        <v>4665.6</v>
      </c>
      <c r="P175" s="125">
        <v>0.5488721804511278</v>
      </c>
      <c r="Q175" s="17">
        <v>2556.0</v>
      </c>
      <c r="R175" s="102">
        <v>1.0140845070422535</v>
      </c>
      <c r="S175" s="101">
        <v>4.025300606729177</v>
      </c>
      <c r="T175" s="17" t="s">
        <v>127</v>
      </c>
      <c r="U175" s="105"/>
      <c r="V175" s="105"/>
      <c r="W175" s="105"/>
      <c r="X175" s="105"/>
      <c r="Y175" s="105"/>
      <c r="Z175" s="105"/>
    </row>
    <row r="176" ht="15.75" customHeight="1">
      <c r="A176" s="124" t="s">
        <v>435</v>
      </c>
      <c r="B176" s="17" t="s">
        <v>436</v>
      </c>
      <c r="C176" s="17" t="s">
        <v>47</v>
      </c>
      <c r="D176" s="17" t="s">
        <v>112</v>
      </c>
      <c r="E176" s="17" t="s">
        <v>309</v>
      </c>
      <c r="F176" s="106">
        <v>4401.519999999999</v>
      </c>
      <c r="G176" s="106">
        <v>3916.7200000000003</v>
      </c>
      <c r="H176" s="17">
        <v>1080.0</v>
      </c>
      <c r="I176" s="17">
        <v>648.0</v>
      </c>
      <c r="J176" s="125">
        <v>0.6</v>
      </c>
      <c r="K176" s="125">
        <v>0.11014376851633034</v>
      </c>
      <c r="L176" s="101">
        <v>5.99</v>
      </c>
      <c r="M176" s="101">
        <v>3.02</v>
      </c>
      <c r="N176" s="126">
        <v>7335.866666666664</v>
      </c>
      <c r="O176" s="126">
        <v>3261.6</v>
      </c>
      <c r="P176" s="125">
        <v>0.4958263772954925</v>
      </c>
      <c r="Q176" s="17">
        <v>1200.0</v>
      </c>
      <c r="R176" s="102">
        <v>0.9</v>
      </c>
      <c r="S176" s="101">
        <v>6.044320987654322</v>
      </c>
      <c r="T176" s="17" t="s">
        <v>127</v>
      </c>
      <c r="U176" s="105"/>
      <c r="V176" s="105"/>
      <c r="W176" s="105"/>
      <c r="X176" s="105"/>
      <c r="Y176" s="105"/>
      <c r="Z176" s="105"/>
    </row>
    <row r="177" ht="15.75" customHeight="1">
      <c r="A177" s="124" t="s">
        <v>437</v>
      </c>
      <c r="B177" s="17" t="s">
        <v>438</v>
      </c>
      <c r="C177" s="17" t="s">
        <v>47</v>
      </c>
      <c r="D177" s="17" t="s">
        <v>148</v>
      </c>
      <c r="E177" s="17" t="s">
        <v>309</v>
      </c>
      <c r="F177" s="106">
        <v>0.0</v>
      </c>
      <c r="G177" s="106">
        <v>0.0</v>
      </c>
      <c r="H177" s="17">
        <v>0.0</v>
      </c>
      <c r="I177" s="17">
        <v>0.0</v>
      </c>
      <c r="J177" s="125" t="s">
        <v>322</v>
      </c>
      <c r="K177" s="125" t="s">
        <v>322</v>
      </c>
      <c r="L177" s="101">
        <v>5.99</v>
      </c>
      <c r="M177" s="101">
        <v>2.95</v>
      </c>
      <c r="N177" s="126" t="s">
        <v>322</v>
      </c>
      <c r="O177" s="126">
        <v>0.0</v>
      </c>
      <c r="P177" s="125">
        <v>0.5075125208681135</v>
      </c>
      <c r="Q177" s="17">
        <v>0.0</v>
      </c>
      <c r="R177" s="102" t="s">
        <v>322</v>
      </c>
      <c r="S177" s="101" t="s">
        <v>322</v>
      </c>
      <c r="T177" s="17" t="s">
        <v>127</v>
      </c>
      <c r="U177" s="105"/>
      <c r="V177" s="105"/>
      <c r="W177" s="105"/>
      <c r="X177" s="105"/>
      <c r="Y177" s="105"/>
      <c r="Z177" s="105"/>
    </row>
    <row r="178" ht="15.75" customHeight="1">
      <c r="A178" s="124" t="s">
        <v>439</v>
      </c>
      <c r="B178" s="17" t="s">
        <v>440</v>
      </c>
      <c r="C178" s="17" t="s">
        <v>47</v>
      </c>
      <c r="D178" s="17" t="s">
        <v>148</v>
      </c>
      <c r="E178" s="17" t="s">
        <v>309</v>
      </c>
      <c r="F178" s="106">
        <v>17.97</v>
      </c>
      <c r="G178" s="106">
        <v>17.97</v>
      </c>
      <c r="H178" s="17">
        <v>0.0</v>
      </c>
      <c r="I178" s="17">
        <v>3.0</v>
      </c>
      <c r="J178" s="125" t="s">
        <v>322</v>
      </c>
      <c r="K178" s="125">
        <v>0.0</v>
      </c>
      <c r="L178" s="101">
        <v>5.99</v>
      </c>
      <c r="M178" s="101">
        <v>2.9</v>
      </c>
      <c r="N178" s="126">
        <v>0.0</v>
      </c>
      <c r="O178" s="126">
        <v>0.0</v>
      </c>
      <c r="P178" s="125">
        <v>0.5158597662771286</v>
      </c>
      <c r="Q178" s="17">
        <v>0.0</v>
      </c>
      <c r="R178" s="102" t="s">
        <v>322</v>
      </c>
      <c r="S178" s="101">
        <v>5.989999999999999</v>
      </c>
      <c r="T178" s="17" t="s">
        <v>127</v>
      </c>
      <c r="U178" s="105"/>
      <c r="V178" s="105"/>
      <c r="W178" s="105"/>
      <c r="X178" s="105"/>
      <c r="Y178" s="105"/>
      <c r="Z178" s="105"/>
    </row>
    <row r="179" ht="15.75" customHeight="1">
      <c r="A179" s="124" t="s">
        <v>441</v>
      </c>
      <c r="B179" s="17" t="s">
        <v>442</v>
      </c>
      <c r="C179" s="17" t="s">
        <v>47</v>
      </c>
      <c r="D179" s="17" t="s">
        <v>112</v>
      </c>
      <c r="E179" s="17" t="s">
        <v>309</v>
      </c>
      <c r="F179" s="106">
        <v>3570.529999999995</v>
      </c>
      <c r="G179" s="106">
        <v>3189.5299999999966</v>
      </c>
      <c r="H179" s="17">
        <v>1554.0</v>
      </c>
      <c r="I179" s="17">
        <v>397.0</v>
      </c>
      <c r="J179" s="125">
        <v>0.2554697554697555</v>
      </c>
      <c r="K179" s="125">
        <v>0.10670684744281633</v>
      </c>
      <c r="L179" s="101">
        <v>7.49</v>
      </c>
      <c r="M179" s="101">
        <v>3.75</v>
      </c>
      <c r="N179" s="126">
        <v>13976.33153652391</v>
      </c>
      <c r="O179" s="126">
        <v>5827.5</v>
      </c>
      <c r="P179" s="125">
        <v>0.4993324432576769</v>
      </c>
      <c r="Q179" s="17">
        <v>1140.0</v>
      </c>
      <c r="R179" s="102">
        <v>1.3631578947368421</v>
      </c>
      <c r="S179" s="101">
        <v>8.034080604533996</v>
      </c>
      <c r="T179" s="17" t="s">
        <v>127</v>
      </c>
      <c r="U179" s="105"/>
      <c r="V179" s="105"/>
      <c r="W179" s="105"/>
      <c r="X179" s="105"/>
      <c r="Y179" s="105"/>
      <c r="Z179" s="105"/>
    </row>
    <row r="180" ht="15.75" customHeight="1">
      <c r="A180" s="124" t="s">
        <v>443</v>
      </c>
      <c r="B180" s="17" t="s">
        <v>444</v>
      </c>
      <c r="C180" s="17" t="s">
        <v>47</v>
      </c>
      <c r="D180" s="17" t="s">
        <v>148</v>
      </c>
      <c r="E180" s="17" t="s">
        <v>309</v>
      </c>
      <c r="F180" s="106">
        <v>4137.859999999996</v>
      </c>
      <c r="G180" s="106">
        <v>3745.859999999998</v>
      </c>
      <c r="H180" s="17">
        <v>906.0</v>
      </c>
      <c r="I180" s="17">
        <v>414.0</v>
      </c>
      <c r="J180" s="125">
        <v>0.45695364238410596</v>
      </c>
      <c r="K180" s="125">
        <v>0.09473495961680645</v>
      </c>
      <c r="L180" s="101">
        <v>8.99</v>
      </c>
      <c r="M180" s="101">
        <v>4.2</v>
      </c>
      <c r="N180" s="126">
        <v>9055.316811594193</v>
      </c>
      <c r="O180" s="126">
        <v>3805.2000000000003</v>
      </c>
      <c r="P180" s="125">
        <v>0.5328142380422691</v>
      </c>
      <c r="Q180" s="17">
        <v>900.0</v>
      </c>
      <c r="R180" s="102">
        <v>1.0066666666666666</v>
      </c>
      <c r="S180" s="101">
        <v>9.047971014492749</v>
      </c>
      <c r="T180" s="17" t="s">
        <v>127</v>
      </c>
      <c r="U180" s="105"/>
      <c r="V180" s="105"/>
      <c r="W180" s="105"/>
      <c r="X180" s="105"/>
      <c r="Y180" s="105"/>
      <c r="Z180" s="105"/>
    </row>
    <row r="181" ht="15.75" customHeight="1">
      <c r="A181" s="124" t="s">
        <v>445</v>
      </c>
      <c r="B181" s="17" t="s">
        <v>446</v>
      </c>
      <c r="C181" s="17" t="s">
        <v>47</v>
      </c>
      <c r="D181" s="17" t="s">
        <v>112</v>
      </c>
      <c r="E181" s="17" t="s">
        <v>309</v>
      </c>
      <c r="F181" s="106">
        <v>2459.54</v>
      </c>
      <c r="G181" s="106">
        <v>2229.540000000001</v>
      </c>
      <c r="H181" s="17">
        <v>1284.0</v>
      </c>
      <c r="I181" s="17">
        <v>246.0</v>
      </c>
      <c r="J181" s="125">
        <v>0.19158878504672897</v>
      </c>
      <c r="K181" s="125">
        <v>0.09351342120884354</v>
      </c>
      <c r="L181" s="101">
        <v>8.99</v>
      </c>
      <c r="M181" s="101">
        <v>4.62</v>
      </c>
      <c r="N181" s="126">
        <v>12837.599024390243</v>
      </c>
      <c r="O181" s="126">
        <v>5932.08</v>
      </c>
      <c r="P181" s="125">
        <v>0.4860956618464961</v>
      </c>
      <c r="Q181" s="17">
        <v>1200.0</v>
      </c>
      <c r="R181" s="102">
        <v>1.07</v>
      </c>
      <c r="S181" s="101">
        <v>9.06317073170732</v>
      </c>
      <c r="T181" s="17" t="s">
        <v>127</v>
      </c>
      <c r="U181" s="105"/>
      <c r="V181" s="105"/>
      <c r="W181" s="105"/>
      <c r="X181" s="105"/>
      <c r="Y181" s="105"/>
      <c r="Z181" s="105"/>
    </row>
    <row r="182" ht="15.75" customHeight="1">
      <c r="A182" s="124" t="s">
        <v>447</v>
      </c>
      <c r="B182" s="17" t="s">
        <v>448</v>
      </c>
      <c r="C182" s="17" t="s">
        <v>47</v>
      </c>
      <c r="D182" s="17" t="s">
        <v>145</v>
      </c>
      <c r="E182" s="17" t="s">
        <v>309</v>
      </c>
      <c r="F182" s="106">
        <v>13044.389999999985</v>
      </c>
      <c r="G182" s="106">
        <v>11597.989999999985</v>
      </c>
      <c r="H182" s="17">
        <v>2436.0</v>
      </c>
      <c r="I182" s="17">
        <v>1921.0</v>
      </c>
      <c r="J182" s="125">
        <v>0.7885878489326765</v>
      </c>
      <c r="K182" s="125">
        <v>0.11088291595084176</v>
      </c>
      <c r="L182" s="101">
        <v>5.99</v>
      </c>
      <c r="M182" s="101">
        <v>2.9</v>
      </c>
      <c r="N182" s="126">
        <v>16541.45447162934</v>
      </c>
      <c r="O182" s="126">
        <v>7064.4</v>
      </c>
      <c r="P182" s="125">
        <v>0.5158597662771286</v>
      </c>
      <c r="Q182" s="17">
        <v>2400.0</v>
      </c>
      <c r="R182" s="102">
        <v>1.015</v>
      </c>
      <c r="S182" s="101">
        <v>6.037475273295151</v>
      </c>
      <c r="T182" s="17" t="s">
        <v>127</v>
      </c>
      <c r="U182" s="105"/>
      <c r="V182" s="105"/>
      <c r="W182" s="105"/>
      <c r="X182" s="105"/>
      <c r="Y182" s="105"/>
      <c r="Z182" s="105"/>
    </row>
    <row r="183" ht="15.75" customHeight="1">
      <c r="A183" s="124" t="s">
        <v>449</v>
      </c>
      <c r="B183" s="17" t="s">
        <v>450</v>
      </c>
      <c r="C183" s="17" t="s">
        <v>47</v>
      </c>
      <c r="D183" s="17" t="s">
        <v>112</v>
      </c>
      <c r="E183" s="17" t="s">
        <v>309</v>
      </c>
      <c r="F183" s="106">
        <v>83.86</v>
      </c>
      <c r="G183" s="106">
        <v>83.86</v>
      </c>
      <c r="H183" s="17">
        <v>0.0</v>
      </c>
      <c r="I183" s="17">
        <v>14.0</v>
      </c>
      <c r="J183" s="125" t="s">
        <v>322</v>
      </c>
      <c r="K183" s="125">
        <v>0.0</v>
      </c>
      <c r="L183" s="101">
        <v>5.99</v>
      </c>
      <c r="M183" s="101">
        <v>3.01</v>
      </c>
      <c r="N183" s="126">
        <v>0.0</v>
      </c>
      <c r="O183" s="126">
        <v>0.0</v>
      </c>
      <c r="P183" s="125">
        <v>0.49749582637729556</v>
      </c>
      <c r="Q183" s="17">
        <v>0.0</v>
      </c>
      <c r="R183" s="102" t="s">
        <v>322</v>
      </c>
      <c r="S183" s="101">
        <v>5.99</v>
      </c>
      <c r="T183" s="17" t="s">
        <v>127</v>
      </c>
      <c r="U183" s="105"/>
      <c r="V183" s="105"/>
      <c r="W183" s="105"/>
      <c r="X183" s="105"/>
      <c r="Y183" s="105"/>
      <c r="Z183" s="105"/>
    </row>
    <row r="184" ht="15.75" customHeight="1">
      <c r="A184" s="124" t="s">
        <v>451</v>
      </c>
      <c r="B184" s="17" t="s">
        <v>452</v>
      </c>
      <c r="C184" s="17" t="s">
        <v>47</v>
      </c>
      <c r="D184" s="17" t="s">
        <v>148</v>
      </c>
      <c r="E184" s="17" t="s">
        <v>309</v>
      </c>
      <c r="F184" s="106">
        <v>13604.109999999979</v>
      </c>
      <c r="G184" s="106">
        <v>12459.109999999982</v>
      </c>
      <c r="H184" s="17">
        <v>3900.0</v>
      </c>
      <c r="I184" s="17">
        <v>1239.0</v>
      </c>
      <c r="J184" s="125">
        <v>0.3176923076923077</v>
      </c>
      <c r="K184" s="125">
        <v>0.08416574108853858</v>
      </c>
      <c r="L184" s="101">
        <v>9.99</v>
      </c>
      <c r="M184" s="101">
        <v>5.02</v>
      </c>
      <c r="N184" s="126">
        <v>42821.65375302656</v>
      </c>
      <c r="O184" s="126">
        <v>19578.0</v>
      </c>
      <c r="P184" s="125">
        <v>0.49749749749749755</v>
      </c>
      <c r="Q184" s="17">
        <v>3888.0</v>
      </c>
      <c r="R184" s="102">
        <v>1.0030864197530864</v>
      </c>
      <c r="S184" s="101">
        <v>10.055778853914433</v>
      </c>
      <c r="T184" s="17" t="s">
        <v>183</v>
      </c>
      <c r="U184" s="105"/>
      <c r="V184" s="105"/>
      <c r="W184" s="105"/>
      <c r="X184" s="105"/>
      <c r="Y184" s="105"/>
      <c r="Z184" s="105"/>
    </row>
    <row r="185" ht="15.75" customHeight="1">
      <c r="A185" s="124" t="s">
        <v>453</v>
      </c>
      <c r="B185" s="17" t="s">
        <v>454</v>
      </c>
      <c r="C185" s="17" t="s">
        <v>47</v>
      </c>
      <c r="D185" s="17" t="s">
        <v>112</v>
      </c>
      <c r="E185" s="17" t="s">
        <v>309</v>
      </c>
      <c r="F185" s="106">
        <v>4124.249999999997</v>
      </c>
      <c r="G185" s="106">
        <v>3592.2499999999977</v>
      </c>
      <c r="H185" s="17">
        <v>1140.0</v>
      </c>
      <c r="I185" s="17">
        <v>275.0</v>
      </c>
      <c r="J185" s="125">
        <v>0.2412280701754386</v>
      </c>
      <c r="K185" s="125">
        <v>0.128993150269746</v>
      </c>
      <c r="L185" s="101">
        <v>11.99</v>
      </c>
      <c r="M185" s="101">
        <v>6.29</v>
      </c>
      <c r="N185" s="126">
        <v>17096.890909090896</v>
      </c>
      <c r="O185" s="126">
        <v>7170.6</v>
      </c>
      <c r="P185" s="125">
        <v>0.475396163469558</v>
      </c>
      <c r="Q185" s="17">
        <v>1200.0</v>
      </c>
      <c r="R185" s="102">
        <v>0.95</v>
      </c>
      <c r="S185" s="101">
        <v>13.062727272727264</v>
      </c>
      <c r="T185" s="17" t="s">
        <v>127</v>
      </c>
      <c r="U185" s="105"/>
      <c r="V185" s="105"/>
      <c r="W185" s="105"/>
      <c r="X185" s="105"/>
      <c r="Y185" s="105"/>
      <c r="Z185" s="105"/>
    </row>
    <row r="186" ht="15.75" customHeight="1">
      <c r="A186" s="124" t="s">
        <v>455</v>
      </c>
      <c r="B186" s="17" t="s">
        <v>456</v>
      </c>
      <c r="C186" s="17" t="s">
        <v>47</v>
      </c>
      <c r="D186" s="17" t="s">
        <v>148</v>
      </c>
      <c r="E186" s="17" t="s">
        <v>309</v>
      </c>
      <c r="F186" s="106">
        <v>1957.02</v>
      </c>
      <c r="G186" s="106">
        <v>1701.8200000000004</v>
      </c>
      <c r="H186" s="17">
        <v>552.0</v>
      </c>
      <c r="I186" s="17">
        <v>338.0</v>
      </c>
      <c r="J186" s="125">
        <v>0.6123188405797102</v>
      </c>
      <c r="K186" s="125">
        <v>0.13040234642466586</v>
      </c>
      <c r="L186" s="101">
        <v>4.99</v>
      </c>
      <c r="M186" s="101">
        <v>2.5</v>
      </c>
      <c r="N186" s="126">
        <v>3196.08</v>
      </c>
      <c r="O186" s="126">
        <v>1380.0</v>
      </c>
      <c r="P186" s="125">
        <v>0.49899799599198397</v>
      </c>
      <c r="Q186" s="17">
        <v>540.0</v>
      </c>
      <c r="R186" s="102">
        <v>1.0222222222222221</v>
      </c>
      <c r="S186" s="101">
        <v>5.034970414201185</v>
      </c>
      <c r="T186" s="17" t="s">
        <v>457</v>
      </c>
      <c r="U186" s="105"/>
      <c r="V186" s="105"/>
      <c r="W186" s="105"/>
      <c r="X186" s="105"/>
      <c r="Y186" s="105"/>
      <c r="Z186" s="105"/>
    </row>
    <row r="187" ht="15.75" customHeight="1">
      <c r="A187" s="128" t="s">
        <v>458</v>
      </c>
      <c r="B187" s="17" t="s">
        <v>459</v>
      </c>
      <c r="C187" s="17" t="s">
        <v>47</v>
      </c>
      <c r="D187" s="17" t="s">
        <v>148</v>
      </c>
      <c r="E187" s="17" t="s">
        <v>309</v>
      </c>
      <c r="F187" s="106">
        <v>12467.76999999999</v>
      </c>
      <c r="G187" s="106">
        <v>10810.969999999983</v>
      </c>
      <c r="H187" s="17">
        <v>3588.0</v>
      </c>
      <c r="I187" s="17">
        <v>2153.0</v>
      </c>
      <c r="J187" s="125">
        <v>0.6000557413600892</v>
      </c>
      <c r="K187" s="125">
        <v>0.13288663489942532</v>
      </c>
      <c r="L187" s="101">
        <v>4.99</v>
      </c>
      <c r="M187" s="101">
        <v>2.5</v>
      </c>
      <c r="N187" s="126">
        <v>20777.686372503467</v>
      </c>
      <c r="O187" s="126">
        <v>8970.0</v>
      </c>
      <c r="P187" s="125">
        <v>0.49899799599198397</v>
      </c>
      <c r="Q187" s="17">
        <v>3576.0</v>
      </c>
      <c r="R187" s="102">
        <v>1.0033557046979866</v>
      </c>
      <c r="S187" s="101">
        <v>5.021351602415226</v>
      </c>
      <c r="T187" s="17" t="s">
        <v>457</v>
      </c>
      <c r="U187" s="127"/>
      <c r="V187" s="127"/>
      <c r="W187" s="127"/>
      <c r="X187" s="127"/>
      <c r="Y187" s="127"/>
      <c r="Z187" s="127"/>
    </row>
    <row r="188" ht="15.75" customHeight="1">
      <c r="A188" s="124" t="s">
        <v>460</v>
      </c>
      <c r="B188" s="17" t="s">
        <v>461</v>
      </c>
      <c r="C188" s="17" t="s">
        <v>47</v>
      </c>
      <c r="D188" s="17" t="s">
        <v>148</v>
      </c>
      <c r="E188" s="17" t="s">
        <v>309</v>
      </c>
      <c r="F188" s="106">
        <v>59.9</v>
      </c>
      <c r="G188" s="106">
        <v>59.9</v>
      </c>
      <c r="H188" s="17">
        <v>0.0</v>
      </c>
      <c r="I188" s="17">
        <v>10.0</v>
      </c>
      <c r="J188" s="125" t="s">
        <v>322</v>
      </c>
      <c r="K188" s="125">
        <v>0.0</v>
      </c>
      <c r="L188" s="101">
        <v>5.99</v>
      </c>
      <c r="M188" s="101">
        <v>3.02</v>
      </c>
      <c r="N188" s="126">
        <v>0.0</v>
      </c>
      <c r="O188" s="126">
        <v>0.0</v>
      </c>
      <c r="P188" s="125">
        <v>0.4958263772954925</v>
      </c>
      <c r="Q188" s="17">
        <v>0.0</v>
      </c>
      <c r="R188" s="102" t="s">
        <v>322</v>
      </c>
      <c r="S188" s="101">
        <v>5.99</v>
      </c>
      <c r="T188" s="17" t="s">
        <v>457</v>
      </c>
      <c r="U188" s="105"/>
      <c r="V188" s="105"/>
      <c r="W188" s="105"/>
      <c r="X188" s="105"/>
      <c r="Y188" s="105"/>
      <c r="Z188" s="105"/>
    </row>
    <row r="189" ht="15.75" customHeight="1">
      <c r="A189" s="124" t="s">
        <v>462</v>
      </c>
      <c r="B189" s="17" t="s">
        <v>463</v>
      </c>
      <c r="C189" s="17" t="s">
        <v>47</v>
      </c>
      <c r="D189" s="17" t="s">
        <v>148</v>
      </c>
      <c r="E189" s="17" t="s">
        <v>309</v>
      </c>
      <c r="F189" s="106">
        <v>5026.709999999994</v>
      </c>
      <c r="G189" s="106">
        <v>4418.709999999996</v>
      </c>
      <c r="H189" s="17">
        <v>864.0</v>
      </c>
      <c r="I189" s="17">
        <v>629.0</v>
      </c>
      <c r="J189" s="125">
        <v>0.7280092592592593</v>
      </c>
      <c r="K189" s="125">
        <v>0.12095386445607526</v>
      </c>
      <c r="L189" s="101">
        <v>6.99</v>
      </c>
      <c r="M189" s="101">
        <v>3.59</v>
      </c>
      <c r="N189" s="126">
        <v>6904.733608903011</v>
      </c>
      <c r="O189" s="126">
        <v>3101.7599999999998</v>
      </c>
      <c r="P189" s="125">
        <v>0.486409155937053</v>
      </c>
      <c r="Q189" s="17">
        <v>852.0</v>
      </c>
      <c r="R189" s="102">
        <v>1.0140845070422535</v>
      </c>
      <c r="S189" s="101">
        <v>7.024976152623205</v>
      </c>
      <c r="T189" s="17" t="s">
        <v>127</v>
      </c>
      <c r="U189" s="105"/>
      <c r="V189" s="105"/>
      <c r="W189" s="105"/>
      <c r="X189" s="105"/>
      <c r="Y189" s="105"/>
      <c r="Z189" s="105"/>
    </row>
    <row r="190" ht="15.75" customHeight="1">
      <c r="A190" s="124" t="s">
        <v>464</v>
      </c>
      <c r="B190" s="17" t="s">
        <v>465</v>
      </c>
      <c r="C190" s="17" t="s">
        <v>47</v>
      </c>
      <c r="D190" s="17" t="s">
        <v>145</v>
      </c>
      <c r="E190" s="17" t="s">
        <v>309</v>
      </c>
      <c r="F190" s="106">
        <v>3134.149999999997</v>
      </c>
      <c r="G190" s="106">
        <v>2860.149999999998</v>
      </c>
      <c r="H190" s="17">
        <v>612.0</v>
      </c>
      <c r="I190" s="17">
        <v>285.0</v>
      </c>
      <c r="J190" s="125">
        <v>0.46568627450980393</v>
      </c>
      <c r="K190" s="125">
        <v>0.08742402246223036</v>
      </c>
      <c r="L190" s="101">
        <v>10.99</v>
      </c>
      <c r="M190" s="101">
        <v>5.67</v>
      </c>
      <c r="N190" s="126">
        <v>6730.174736842098</v>
      </c>
      <c r="O190" s="126">
        <v>3470.04</v>
      </c>
      <c r="P190" s="125">
        <v>0.4840764331210191</v>
      </c>
      <c r="Q190" s="17">
        <v>600.0</v>
      </c>
      <c r="R190" s="102">
        <v>1.02</v>
      </c>
      <c r="S190" s="101">
        <v>10.035614035087711</v>
      </c>
      <c r="T190" s="17" t="s">
        <v>127</v>
      </c>
      <c r="U190" s="105"/>
      <c r="V190" s="105"/>
      <c r="W190" s="105"/>
      <c r="X190" s="105"/>
      <c r="Y190" s="105"/>
      <c r="Z190" s="105"/>
    </row>
    <row r="191" ht="15.75" customHeight="1">
      <c r="A191" s="124" t="s">
        <v>466</v>
      </c>
      <c r="B191" s="17" t="s">
        <v>467</v>
      </c>
      <c r="C191" s="17" t="s">
        <v>47</v>
      </c>
      <c r="D191" s="17" t="s">
        <v>73</v>
      </c>
      <c r="E191" s="17" t="s">
        <v>309</v>
      </c>
      <c r="F191" s="106">
        <v>1711.2499999999989</v>
      </c>
      <c r="G191" s="106">
        <v>1482.4500000000012</v>
      </c>
      <c r="H191" s="17">
        <v>1212.0</v>
      </c>
      <c r="I191" s="17">
        <v>295.0</v>
      </c>
      <c r="J191" s="125">
        <v>0.2433993399339934</v>
      </c>
      <c r="K191" s="125">
        <v>0.13370343316289135</v>
      </c>
      <c r="L191" s="101">
        <v>4.99</v>
      </c>
      <c r="M191" s="101">
        <v>2.51</v>
      </c>
      <c r="N191" s="126">
        <v>7030.627118644064</v>
      </c>
      <c r="O191" s="126">
        <v>3042.12</v>
      </c>
      <c r="P191" s="125">
        <v>0.49699398797595196</v>
      </c>
      <c r="Q191" s="17">
        <v>1200.0</v>
      </c>
      <c r="R191" s="102">
        <v>1.01</v>
      </c>
      <c r="S191" s="101">
        <v>5.02525423728814</v>
      </c>
      <c r="T191" s="17" t="s">
        <v>75</v>
      </c>
      <c r="U191" s="105"/>
      <c r="V191" s="105"/>
      <c r="W191" s="105"/>
      <c r="X191" s="105"/>
      <c r="Y191" s="105"/>
      <c r="Z191" s="105"/>
    </row>
    <row r="192" ht="15.75" customHeight="1">
      <c r="A192" s="124" t="s">
        <v>468</v>
      </c>
      <c r="B192" s="17" t="s">
        <v>469</v>
      </c>
      <c r="C192" s="17" t="s">
        <v>47</v>
      </c>
      <c r="D192" s="17" t="s">
        <v>73</v>
      </c>
      <c r="E192" s="17" t="s">
        <v>309</v>
      </c>
      <c r="F192" s="106">
        <v>3246.7499999999973</v>
      </c>
      <c r="G192" s="106">
        <v>2942.749999999998</v>
      </c>
      <c r="H192" s="17">
        <v>1107.0</v>
      </c>
      <c r="I192" s="17">
        <v>325.0</v>
      </c>
      <c r="J192" s="125">
        <v>0.2935862691960253</v>
      </c>
      <c r="K192" s="125">
        <v>0.09363209363209346</v>
      </c>
      <c r="L192" s="101">
        <v>8.99</v>
      </c>
      <c r="M192" s="101">
        <v>4.53</v>
      </c>
      <c r="N192" s="126">
        <v>11058.929999999991</v>
      </c>
      <c r="O192" s="126">
        <v>5014.71</v>
      </c>
      <c r="P192" s="125">
        <v>0.4961067853170189</v>
      </c>
      <c r="Q192" s="17">
        <v>1125.0</v>
      </c>
      <c r="R192" s="102">
        <v>0.984</v>
      </c>
      <c r="S192" s="101">
        <v>9.05461538461538</v>
      </c>
      <c r="T192" s="17" t="s">
        <v>75</v>
      </c>
      <c r="U192" s="105"/>
      <c r="V192" s="105"/>
      <c r="W192" s="105"/>
      <c r="X192" s="105"/>
      <c r="Y192" s="105"/>
      <c r="Z192" s="105"/>
    </row>
    <row r="193" ht="15.75" customHeight="1">
      <c r="A193" s="124" t="s">
        <v>470</v>
      </c>
      <c r="B193" s="17" t="s">
        <v>471</v>
      </c>
      <c r="C193" s="17" t="s">
        <v>47</v>
      </c>
      <c r="D193" s="17" t="s">
        <v>472</v>
      </c>
      <c r="E193" s="17" t="s">
        <v>309</v>
      </c>
      <c r="F193" s="106">
        <v>3294.299999999996</v>
      </c>
      <c r="G193" s="106">
        <v>2878.2999999999975</v>
      </c>
      <c r="H193" s="17">
        <v>738.0</v>
      </c>
      <c r="I193" s="17">
        <v>220.0</v>
      </c>
      <c r="J193" s="125">
        <v>0.2981029810298103</v>
      </c>
      <c r="K193" s="125">
        <v>0.12627872385635763</v>
      </c>
      <c r="L193" s="101">
        <v>11.99</v>
      </c>
      <c r="M193" s="101">
        <v>5.8</v>
      </c>
      <c r="N193" s="126">
        <v>11050.879090909079</v>
      </c>
      <c r="O193" s="126">
        <v>4280.4</v>
      </c>
      <c r="P193" s="125">
        <v>0.5162635529608007</v>
      </c>
      <c r="Q193" s="17">
        <v>756.0</v>
      </c>
      <c r="R193" s="102">
        <v>0.9761904761904762</v>
      </c>
      <c r="S193" s="101">
        <v>13.083181818181806</v>
      </c>
      <c r="T193" s="17" t="s">
        <v>75</v>
      </c>
      <c r="U193" s="105"/>
      <c r="V193" s="105"/>
      <c r="W193" s="105"/>
      <c r="X193" s="105"/>
      <c r="Y193" s="105"/>
      <c r="Z193" s="105"/>
    </row>
    <row r="194" ht="15.75" customHeight="1">
      <c r="A194" s="124" t="s">
        <v>473</v>
      </c>
      <c r="B194" s="17" t="s">
        <v>474</v>
      </c>
      <c r="C194" s="17" t="s">
        <v>47</v>
      </c>
      <c r="D194" s="17" t="s">
        <v>112</v>
      </c>
      <c r="E194" s="17" t="s">
        <v>309</v>
      </c>
      <c r="F194" s="106">
        <v>1451.8400000000015</v>
      </c>
      <c r="G194" s="106">
        <v>1260.340000000001</v>
      </c>
      <c r="H194" s="17">
        <v>1152.0</v>
      </c>
      <c r="I194" s="17">
        <v>416.0</v>
      </c>
      <c r="J194" s="125">
        <v>0.3611111111111111</v>
      </c>
      <c r="K194" s="125">
        <v>0.13190158695173038</v>
      </c>
      <c r="L194" s="101">
        <v>3.29</v>
      </c>
      <c r="M194" s="101">
        <v>1.59</v>
      </c>
      <c r="N194" s="126">
        <v>4020.480000000004</v>
      </c>
      <c r="O194" s="126">
        <v>1831.68</v>
      </c>
      <c r="P194" s="125">
        <v>0.5167173252279635</v>
      </c>
      <c r="Q194" s="17">
        <v>1200.0</v>
      </c>
      <c r="R194" s="102">
        <v>0.96</v>
      </c>
      <c r="S194" s="101">
        <v>3.029663461538464</v>
      </c>
      <c r="T194" s="17" t="s">
        <v>127</v>
      </c>
      <c r="U194" s="105"/>
      <c r="V194" s="105"/>
      <c r="W194" s="105"/>
      <c r="X194" s="105"/>
      <c r="Y194" s="105"/>
      <c r="Z194" s="105"/>
    </row>
    <row r="195" ht="15.75" customHeight="1">
      <c r="A195" s="124" t="s">
        <v>475</v>
      </c>
      <c r="B195" s="17" t="s">
        <v>476</v>
      </c>
      <c r="C195" s="17" t="s">
        <v>47</v>
      </c>
      <c r="D195" s="17" t="s">
        <v>78</v>
      </c>
      <c r="E195" s="17" t="s">
        <v>309</v>
      </c>
      <c r="F195" s="106">
        <v>3647.800000000001</v>
      </c>
      <c r="G195" s="106">
        <v>3647.800000000001</v>
      </c>
      <c r="H195" s="17">
        <v>1638.0</v>
      </c>
      <c r="I195" s="17">
        <v>1220.0</v>
      </c>
      <c r="J195" s="125">
        <v>0.7448107448107448</v>
      </c>
      <c r="K195" s="125">
        <v>0.0</v>
      </c>
      <c r="L195" s="101">
        <v>2.99</v>
      </c>
      <c r="M195" s="101">
        <v>1.6</v>
      </c>
      <c r="N195" s="126">
        <v>4897.620000000002</v>
      </c>
      <c r="O195" s="126">
        <v>2620.8</v>
      </c>
      <c r="P195" s="125">
        <v>0.46488294314381273</v>
      </c>
      <c r="Q195" s="17">
        <v>1656.0</v>
      </c>
      <c r="R195" s="102">
        <v>0.9891304347826086</v>
      </c>
      <c r="S195" s="101">
        <v>2.990000000000001</v>
      </c>
      <c r="T195" s="17" t="s">
        <v>79</v>
      </c>
      <c r="U195" s="105"/>
      <c r="V195" s="105"/>
      <c r="W195" s="105"/>
      <c r="X195" s="105"/>
      <c r="Y195" s="105"/>
      <c r="Z195" s="105"/>
    </row>
    <row r="196" ht="15.75" customHeight="1">
      <c r="A196" s="124" t="s">
        <v>477</v>
      </c>
      <c r="B196" s="17" t="s">
        <v>478</v>
      </c>
      <c r="C196" s="17" t="s">
        <v>47</v>
      </c>
      <c r="D196" s="17" t="s">
        <v>78</v>
      </c>
      <c r="E196" s="17" t="s">
        <v>309</v>
      </c>
      <c r="F196" s="106">
        <v>3381.6800000000007</v>
      </c>
      <c r="G196" s="106">
        <v>3381.6800000000007</v>
      </c>
      <c r="H196" s="17">
        <v>1638.0</v>
      </c>
      <c r="I196" s="17">
        <v>1132.0</v>
      </c>
      <c r="J196" s="125">
        <v>0.6910866910866911</v>
      </c>
      <c r="K196" s="125">
        <v>0.0</v>
      </c>
      <c r="L196" s="101">
        <v>2.99</v>
      </c>
      <c r="M196" s="101">
        <v>1.6</v>
      </c>
      <c r="N196" s="126">
        <v>4893.279010600708</v>
      </c>
      <c r="O196" s="126">
        <v>2620.8</v>
      </c>
      <c r="P196" s="125">
        <v>0.46488294314381273</v>
      </c>
      <c r="Q196" s="17">
        <v>1656.0</v>
      </c>
      <c r="R196" s="102">
        <v>0.9891304347826086</v>
      </c>
      <c r="S196" s="101">
        <v>2.9873498233215554</v>
      </c>
      <c r="T196" s="17" t="s">
        <v>79</v>
      </c>
      <c r="U196" s="105"/>
      <c r="V196" s="105"/>
      <c r="W196" s="105"/>
      <c r="X196" s="105"/>
      <c r="Y196" s="105"/>
      <c r="Z196" s="105"/>
    </row>
    <row r="197" ht="15.75" customHeight="1">
      <c r="A197" s="124" t="s">
        <v>479</v>
      </c>
      <c r="B197" s="17" t="s">
        <v>480</v>
      </c>
      <c r="C197" s="17" t="s">
        <v>47</v>
      </c>
      <c r="D197" s="17" t="s">
        <v>78</v>
      </c>
      <c r="E197" s="17" t="s">
        <v>309</v>
      </c>
      <c r="F197" s="106">
        <v>2661.1</v>
      </c>
      <c r="G197" s="106">
        <v>2661.1</v>
      </c>
      <c r="H197" s="17">
        <v>1638.0</v>
      </c>
      <c r="I197" s="17">
        <v>890.0</v>
      </c>
      <c r="J197" s="125">
        <v>0.5433455433455433</v>
      </c>
      <c r="K197" s="125">
        <v>0.0</v>
      </c>
      <c r="L197" s="101">
        <v>2.99</v>
      </c>
      <c r="M197" s="101">
        <v>1.6</v>
      </c>
      <c r="N197" s="126">
        <v>4897.62</v>
      </c>
      <c r="O197" s="126">
        <v>2620.8</v>
      </c>
      <c r="P197" s="125">
        <v>0.46488294314381273</v>
      </c>
      <c r="Q197" s="17">
        <v>1656.0</v>
      </c>
      <c r="R197" s="102">
        <v>0.9891304347826086</v>
      </c>
      <c r="S197" s="101">
        <v>2.9899999999999998</v>
      </c>
      <c r="T197" s="17" t="s">
        <v>79</v>
      </c>
      <c r="U197" s="105"/>
      <c r="V197" s="105"/>
      <c r="W197" s="105"/>
      <c r="X197" s="105"/>
      <c r="Y197" s="105"/>
      <c r="Z197" s="105"/>
    </row>
    <row r="198" ht="15.75" customHeight="1">
      <c r="A198" s="124" t="s">
        <v>481</v>
      </c>
      <c r="B198" s="17" t="s">
        <v>482</v>
      </c>
      <c r="C198" s="17" t="s">
        <v>47</v>
      </c>
      <c r="D198" s="17" t="s">
        <v>78</v>
      </c>
      <c r="E198" s="17" t="s">
        <v>309</v>
      </c>
      <c r="F198" s="106">
        <v>794.0100000000001</v>
      </c>
      <c r="G198" s="106">
        <v>794.0100000000001</v>
      </c>
      <c r="H198" s="17">
        <v>324.0</v>
      </c>
      <c r="I198" s="17">
        <v>199.0</v>
      </c>
      <c r="J198" s="125">
        <v>0.6141975308641975</v>
      </c>
      <c r="K198" s="125">
        <v>0.0</v>
      </c>
      <c r="L198" s="101">
        <v>3.49</v>
      </c>
      <c r="M198" s="101">
        <v>1.69</v>
      </c>
      <c r="N198" s="126">
        <v>1292.7600000000002</v>
      </c>
      <c r="O198" s="126">
        <v>547.56</v>
      </c>
      <c r="P198" s="125">
        <v>0.515759312320917</v>
      </c>
      <c r="Q198" s="17">
        <v>324.0</v>
      </c>
      <c r="R198" s="102">
        <v>1.0</v>
      </c>
      <c r="S198" s="101">
        <v>3.9900000000000007</v>
      </c>
      <c r="T198" s="17" t="s">
        <v>79</v>
      </c>
      <c r="U198" s="105"/>
      <c r="V198" s="105"/>
      <c r="W198" s="105"/>
      <c r="X198" s="105"/>
      <c r="Y198" s="105"/>
      <c r="Z198" s="105"/>
    </row>
    <row r="199" ht="15.75" customHeight="1">
      <c r="A199" s="124" t="s">
        <v>483</v>
      </c>
      <c r="B199" s="17" t="s">
        <v>484</v>
      </c>
      <c r="C199" s="17" t="s">
        <v>47</v>
      </c>
      <c r="D199" s="17" t="s">
        <v>78</v>
      </c>
      <c r="E199" s="17" t="s">
        <v>309</v>
      </c>
      <c r="F199" s="106">
        <v>646.38</v>
      </c>
      <c r="G199" s="106">
        <v>646.38</v>
      </c>
      <c r="H199" s="17">
        <v>324.0</v>
      </c>
      <c r="I199" s="17">
        <v>162.0</v>
      </c>
      <c r="J199" s="125">
        <v>0.5</v>
      </c>
      <c r="K199" s="125">
        <v>0.0</v>
      </c>
      <c r="L199" s="101">
        <v>3.49</v>
      </c>
      <c r="M199" s="101">
        <v>1.69</v>
      </c>
      <c r="N199" s="126">
        <v>1292.76</v>
      </c>
      <c r="O199" s="126">
        <v>547.56</v>
      </c>
      <c r="P199" s="125">
        <v>0.515759312320917</v>
      </c>
      <c r="Q199" s="17">
        <v>324.0</v>
      </c>
      <c r="R199" s="102">
        <v>1.0</v>
      </c>
      <c r="S199" s="101">
        <v>3.9899999999999998</v>
      </c>
      <c r="T199" s="17" t="s">
        <v>79</v>
      </c>
      <c r="U199" s="105"/>
      <c r="V199" s="105"/>
      <c r="W199" s="105"/>
      <c r="X199" s="105"/>
      <c r="Y199" s="105"/>
      <c r="Z199" s="105"/>
    </row>
    <row r="200" ht="15.75" customHeight="1">
      <c r="A200" s="124" t="s">
        <v>485</v>
      </c>
      <c r="B200" s="17" t="s">
        <v>486</v>
      </c>
      <c r="C200" s="17" t="s">
        <v>47</v>
      </c>
      <c r="D200" s="17" t="s">
        <v>78</v>
      </c>
      <c r="E200" s="17" t="s">
        <v>309</v>
      </c>
      <c r="F200" s="106">
        <v>1685.5300000000052</v>
      </c>
      <c r="G200" s="106">
        <v>1685.5300000000052</v>
      </c>
      <c r="H200" s="17">
        <v>1464.0</v>
      </c>
      <c r="I200" s="17">
        <v>847.0</v>
      </c>
      <c r="J200" s="125">
        <v>0.578551912568306</v>
      </c>
      <c r="K200" s="125">
        <v>0.0</v>
      </c>
      <c r="L200" s="101">
        <v>1.49</v>
      </c>
      <c r="M200" s="101">
        <v>0.75</v>
      </c>
      <c r="N200" s="126">
        <v>2913.360000000009</v>
      </c>
      <c r="O200" s="126">
        <v>1098.0</v>
      </c>
      <c r="P200" s="125">
        <v>0.4966442953020134</v>
      </c>
      <c r="Q200" s="17">
        <v>1404.0</v>
      </c>
      <c r="R200" s="102">
        <v>1.0427350427350428</v>
      </c>
      <c r="S200" s="101">
        <v>1.9900000000000062</v>
      </c>
      <c r="T200" s="17" t="s">
        <v>79</v>
      </c>
      <c r="U200" s="105"/>
      <c r="V200" s="105"/>
      <c r="W200" s="105"/>
      <c r="X200" s="105"/>
      <c r="Y200" s="105"/>
      <c r="Z200" s="105"/>
    </row>
    <row r="201" ht="15.75" customHeight="1">
      <c r="A201" s="124" t="s">
        <v>487</v>
      </c>
      <c r="B201" s="17" t="s">
        <v>488</v>
      </c>
      <c r="C201" s="17" t="s">
        <v>47</v>
      </c>
      <c r="D201" s="17" t="s">
        <v>78</v>
      </c>
      <c r="E201" s="17" t="s">
        <v>309</v>
      </c>
      <c r="F201" s="106">
        <v>2190.990000000006</v>
      </c>
      <c r="G201" s="106">
        <v>2190.990000000006</v>
      </c>
      <c r="H201" s="17">
        <v>1464.0</v>
      </c>
      <c r="I201" s="17">
        <v>1101.0</v>
      </c>
      <c r="J201" s="125">
        <v>0.7520491803278688</v>
      </c>
      <c r="K201" s="125">
        <v>0.0</v>
      </c>
      <c r="L201" s="101">
        <v>1.49</v>
      </c>
      <c r="M201" s="101">
        <v>0.75</v>
      </c>
      <c r="N201" s="126">
        <v>2913.3600000000083</v>
      </c>
      <c r="O201" s="126">
        <v>1098.0</v>
      </c>
      <c r="P201" s="125">
        <v>0.4966442953020134</v>
      </c>
      <c r="Q201" s="17">
        <v>1404.0</v>
      </c>
      <c r="R201" s="102">
        <v>1.0427350427350428</v>
      </c>
      <c r="S201" s="101">
        <v>1.9900000000000055</v>
      </c>
      <c r="T201" s="17" t="s">
        <v>79</v>
      </c>
      <c r="U201" s="105"/>
      <c r="V201" s="105"/>
      <c r="W201" s="105"/>
      <c r="X201" s="105"/>
      <c r="Y201" s="105"/>
      <c r="Z201" s="105"/>
    </row>
    <row r="202" ht="15.75" customHeight="1">
      <c r="A202" s="124" t="s">
        <v>489</v>
      </c>
      <c r="B202" s="17" t="s">
        <v>490</v>
      </c>
      <c r="C202" s="17" t="s">
        <v>47</v>
      </c>
      <c r="D202" s="17" t="s">
        <v>78</v>
      </c>
      <c r="E202" s="17" t="s">
        <v>309</v>
      </c>
      <c r="F202" s="106">
        <v>1520.3600000000042</v>
      </c>
      <c r="G202" s="106">
        <v>1520.3600000000042</v>
      </c>
      <c r="H202" s="17">
        <v>1464.0</v>
      </c>
      <c r="I202" s="17">
        <v>764.0</v>
      </c>
      <c r="J202" s="125">
        <v>0.5218579234972678</v>
      </c>
      <c r="K202" s="125">
        <v>0.0</v>
      </c>
      <c r="L202" s="101">
        <v>1.49</v>
      </c>
      <c r="M202" s="101">
        <v>0.75</v>
      </c>
      <c r="N202" s="126">
        <v>2913.3600000000083</v>
      </c>
      <c r="O202" s="126">
        <v>1098.0</v>
      </c>
      <c r="P202" s="125">
        <v>0.4966442953020134</v>
      </c>
      <c r="Q202" s="17">
        <v>1404.0</v>
      </c>
      <c r="R202" s="102">
        <v>1.0427350427350428</v>
      </c>
      <c r="S202" s="101">
        <v>1.9900000000000055</v>
      </c>
      <c r="T202" s="17" t="s">
        <v>79</v>
      </c>
      <c r="U202" s="105"/>
      <c r="V202" s="105"/>
      <c r="W202" s="105"/>
      <c r="X202" s="105"/>
      <c r="Y202" s="105"/>
      <c r="Z202" s="105"/>
    </row>
    <row r="203" ht="15.75" customHeight="1">
      <c r="A203" s="124" t="s">
        <v>491</v>
      </c>
      <c r="B203" s="17" t="s">
        <v>492</v>
      </c>
      <c r="C203" s="17" t="s">
        <v>47</v>
      </c>
      <c r="D203" s="17" t="s">
        <v>78</v>
      </c>
      <c r="E203" s="17" t="s">
        <v>309</v>
      </c>
      <c r="F203" s="106">
        <v>1946.2200000000062</v>
      </c>
      <c r="G203" s="106">
        <v>1946.2200000000062</v>
      </c>
      <c r="H203" s="17">
        <v>1464.0</v>
      </c>
      <c r="I203" s="17">
        <v>978.0</v>
      </c>
      <c r="J203" s="125">
        <v>0.6680327868852459</v>
      </c>
      <c r="K203" s="125">
        <v>0.0</v>
      </c>
      <c r="L203" s="101">
        <v>1.49</v>
      </c>
      <c r="M203" s="101">
        <v>0.75</v>
      </c>
      <c r="N203" s="126">
        <v>2913.360000000009</v>
      </c>
      <c r="O203" s="126">
        <v>1098.0</v>
      </c>
      <c r="P203" s="125">
        <v>0.4966442953020134</v>
      </c>
      <c r="Q203" s="17">
        <v>1404.0</v>
      </c>
      <c r="R203" s="102">
        <v>1.0427350427350428</v>
      </c>
      <c r="S203" s="101">
        <v>1.9900000000000062</v>
      </c>
      <c r="T203" s="17" t="s">
        <v>79</v>
      </c>
      <c r="U203" s="105"/>
      <c r="V203" s="105"/>
      <c r="W203" s="105"/>
      <c r="X203" s="105"/>
      <c r="Y203" s="105"/>
      <c r="Z203" s="105"/>
    </row>
    <row r="204" ht="15.75" customHeight="1">
      <c r="A204" s="124" t="s">
        <v>493</v>
      </c>
      <c r="B204" s="17" t="s">
        <v>494</v>
      </c>
      <c r="C204" s="17" t="s">
        <v>47</v>
      </c>
      <c r="D204" s="17" t="s">
        <v>78</v>
      </c>
      <c r="E204" s="17" t="s">
        <v>309</v>
      </c>
      <c r="F204" s="106">
        <v>567.15</v>
      </c>
      <c r="G204" s="106">
        <v>567.15</v>
      </c>
      <c r="H204" s="17">
        <v>390.0</v>
      </c>
      <c r="I204" s="17">
        <v>285.0</v>
      </c>
      <c r="J204" s="125">
        <v>0.7307692307692307</v>
      </c>
      <c r="K204" s="125">
        <v>0.0</v>
      </c>
      <c r="L204" s="101">
        <v>1.69</v>
      </c>
      <c r="M204" s="101">
        <v>0.81</v>
      </c>
      <c r="N204" s="126">
        <v>776.1</v>
      </c>
      <c r="O204" s="126">
        <v>315.90000000000003</v>
      </c>
      <c r="P204" s="125">
        <v>0.5207100591715976</v>
      </c>
      <c r="Q204" s="17">
        <v>450.0</v>
      </c>
      <c r="R204" s="102">
        <v>0.8666666666666667</v>
      </c>
      <c r="S204" s="101">
        <v>1.99</v>
      </c>
      <c r="T204" s="17" t="s">
        <v>79</v>
      </c>
      <c r="U204" s="105"/>
      <c r="V204" s="105"/>
      <c r="W204" s="105"/>
      <c r="X204" s="105"/>
      <c r="Y204" s="105"/>
      <c r="Z204" s="105"/>
    </row>
    <row r="205" ht="15.75" customHeight="1">
      <c r="A205" s="124" t="s">
        <v>495</v>
      </c>
      <c r="B205" s="17" t="s">
        <v>496</v>
      </c>
      <c r="C205" s="17" t="s">
        <v>47</v>
      </c>
      <c r="D205" s="17" t="s">
        <v>78</v>
      </c>
      <c r="E205" s="17" t="s">
        <v>309</v>
      </c>
      <c r="F205" s="106">
        <v>577.1000000000001</v>
      </c>
      <c r="G205" s="106">
        <v>577.1000000000001</v>
      </c>
      <c r="H205" s="17">
        <v>390.0</v>
      </c>
      <c r="I205" s="17">
        <v>290.0</v>
      </c>
      <c r="J205" s="125">
        <v>0.7435897435897436</v>
      </c>
      <c r="K205" s="125">
        <v>0.0</v>
      </c>
      <c r="L205" s="101">
        <v>1.69</v>
      </c>
      <c r="M205" s="101">
        <v>0.81</v>
      </c>
      <c r="N205" s="126">
        <v>776.1000000000001</v>
      </c>
      <c r="O205" s="126">
        <v>315.90000000000003</v>
      </c>
      <c r="P205" s="125">
        <v>0.5207100591715976</v>
      </c>
      <c r="Q205" s="17">
        <v>450.0</v>
      </c>
      <c r="R205" s="102">
        <v>0.8666666666666667</v>
      </c>
      <c r="S205" s="101">
        <v>1.9900000000000004</v>
      </c>
      <c r="T205" s="17" t="s">
        <v>79</v>
      </c>
      <c r="U205" s="105"/>
      <c r="V205" s="105"/>
      <c r="W205" s="105"/>
      <c r="X205" s="105"/>
      <c r="Y205" s="105"/>
      <c r="Z205" s="105"/>
    </row>
    <row r="206" ht="15.75" customHeight="1">
      <c r="A206" s="124" t="s">
        <v>497</v>
      </c>
      <c r="B206" s="17" t="s">
        <v>490</v>
      </c>
      <c r="C206" s="17" t="s">
        <v>47</v>
      </c>
      <c r="D206" s="17" t="s">
        <v>78</v>
      </c>
      <c r="E206" s="17" t="s">
        <v>309</v>
      </c>
      <c r="F206" s="106">
        <v>501.18</v>
      </c>
      <c r="G206" s="106">
        <v>501.18</v>
      </c>
      <c r="H206" s="17">
        <v>390.0</v>
      </c>
      <c r="I206" s="17">
        <v>252.0</v>
      </c>
      <c r="J206" s="125">
        <v>0.6461538461538462</v>
      </c>
      <c r="K206" s="125">
        <v>0.0</v>
      </c>
      <c r="L206" s="101">
        <v>1.69</v>
      </c>
      <c r="M206" s="101">
        <v>0.81</v>
      </c>
      <c r="N206" s="126">
        <v>775.6357142857142</v>
      </c>
      <c r="O206" s="126">
        <v>315.90000000000003</v>
      </c>
      <c r="P206" s="125">
        <v>0.5207100591715976</v>
      </c>
      <c r="Q206" s="17">
        <v>450.0</v>
      </c>
      <c r="R206" s="102">
        <v>0.8666666666666667</v>
      </c>
      <c r="S206" s="101">
        <v>1.9888095238095238</v>
      </c>
      <c r="T206" s="17" t="s">
        <v>79</v>
      </c>
      <c r="U206" s="105"/>
      <c r="V206" s="105"/>
      <c r="W206" s="105"/>
      <c r="X206" s="105"/>
      <c r="Y206" s="105"/>
      <c r="Z206" s="105"/>
    </row>
    <row r="207" ht="15.75" customHeight="1">
      <c r="A207" s="124" t="s">
        <v>498</v>
      </c>
      <c r="B207" s="17" t="s">
        <v>499</v>
      </c>
      <c r="C207" s="17" t="s">
        <v>47</v>
      </c>
      <c r="D207" s="17" t="s">
        <v>78</v>
      </c>
      <c r="E207" s="17" t="s">
        <v>309</v>
      </c>
      <c r="F207" s="106">
        <v>567.1500000000002</v>
      </c>
      <c r="G207" s="106">
        <v>567.1500000000002</v>
      </c>
      <c r="H207" s="17">
        <v>390.0</v>
      </c>
      <c r="I207" s="17">
        <v>285.0</v>
      </c>
      <c r="J207" s="125">
        <v>0.7307692307692307</v>
      </c>
      <c r="K207" s="125">
        <v>0.0</v>
      </c>
      <c r="L207" s="101">
        <v>1.69</v>
      </c>
      <c r="M207" s="101">
        <v>0.81</v>
      </c>
      <c r="N207" s="126">
        <v>776.1000000000003</v>
      </c>
      <c r="O207" s="126">
        <v>315.90000000000003</v>
      </c>
      <c r="P207" s="125">
        <v>0.5207100591715976</v>
      </c>
      <c r="Q207" s="17">
        <v>450.0</v>
      </c>
      <c r="R207" s="102">
        <v>0.8666666666666667</v>
      </c>
      <c r="S207" s="101">
        <v>1.9900000000000007</v>
      </c>
      <c r="T207" s="17" t="s">
        <v>79</v>
      </c>
      <c r="U207" s="105"/>
      <c r="V207" s="105"/>
      <c r="W207" s="105"/>
      <c r="X207" s="105"/>
      <c r="Y207" s="105"/>
      <c r="Z207" s="105"/>
    </row>
    <row r="208" ht="15.75" customHeight="1">
      <c r="A208" s="124" t="s">
        <v>500</v>
      </c>
      <c r="B208" s="17" t="s">
        <v>501</v>
      </c>
      <c r="C208" s="17" t="s">
        <v>47</v>
      </c>
      <c r="D208" s="17" t="s">
        <v>145</v>
      </c>
      <c r="E208" s="17" t="s">
        <v>309</v>
      </c>
      <c r="F208" s="106">
        <v>6738.549999999987</v>
      </c>
      <c r="G208" s="106">
        <v>5869.750000000003</v>
      </c>
      <c r="H208" s="17">
        <v>2112.0</v>
      </c>
      <c r="I208" s="17">
        <v>1165.0</v>
      </c>
      <c r="J208" s="125">
        <v>0.5516098484848485</v>
      </c>
      <c r="K208" s="125">
        <v>0.12892981427755024</v>
      </c>
      <c r="L208" s="101">
        <v>4.99</v>
      </c>
      <c r="M208" s="101">
        <v>2.37</v>
      </c>
      <c r="N208" s="126">
        <v>12216.152446351909</v>
      </c>
      <c r="O208" s="126">
        <v>5005.4400000000005</v>
      </c>
      <c r="P208" s="125">
        <v>0.5250501002004008</v>
      </c>
      <c r="Q208" s="17">
        <v>2088.0</v>
      </c>
      <c r="R208" s="102">
        <v>1.0114942528735633</v>
      </c>
      <c r="S208" s="101">
        <v>5.038412017167384</v>
      </c>
      <c r="T208" s="17" t="s">
        <v>127</v>
      </c>
      <c r="U208" s="105"/>
      <c r="V208" s="105"/>
      <c r="W208" s="105"/>
      <c r="X208" s="105"/>
      <c r="Y208" s="105"/>
      <c r="Z208" s="105"/>
    </row>
    <row r="209" ht="15.75" customHeight="1">
      <c r="A209" s="124" t="s">
        <v>502</v>
      </c>
      <c r="B209" s="17" t="s">
        <v>503</v>
      </c>
      <c r="C209" s="17" t="s">
        <v>47</v>
      </c>
      <c r="D209" s="17" t="s">
        <v>73</v>
      </c>
      <c r="E209" s="17" t="s">
        <v>309</v>
      </c>
      <c r="F209" s="106">
        <v>1118.6000000000006</v>
      </c>
      <c r="G209" s="106">
        <v>988.6000000000008</v>
      </c>
      <c r="H209" s="17">
        <v>1224.0</v>
      </c>
      <c r="I209" s="17">
        <v>140.0</v>
      </c>
      <c r="J209" s="125">
        <v>0.11437908496732026</v>
      </c>
      <c r="K209" s="125">
        <v>0.11621669944573543</v>
      </c>
      <c r="L209" s="101">
        <v>6.99</v>
      </c>
      <c r="M209" s="101">
        <v>3.86</v>
      </c>
      <c r="N209" s="126">
        <v>9779.760000000006</v>
      </c>
      <c r="O209" s="126">
        <v>4724.639999999999</v>
      </c>
      <c r="P209" s="125">
        <v>0.4477825464949929</v>
      </c>
      <c r="Q209" s="17">
        <v>1200.0</v>
      </c>
      <c r="R209" s="102">
        <v>1.02</v>
      </c>
      <c r="S209" s="101">
        <v>7.061428571428578</v>
      </c>
      <c r="T209" s="17" t="s">
        <v>75</v>
      </c>
      <c r="U209" s="105"/>
      <c r="V209" s="105"/>
      <c r="W209" s="105"/>
      <c r="X209" s="105"/>
      <c r="Y209" s="105"/>
      <c r="Z209" s="105"/>
    </row>
    <row r="210" ht="15.75" customHeight="1">
      <c r="A210" s="124" t="s">
        <v>504</v>
      </c>
      <c r="B210" s="17" t="s">
        <v>505</v>
      </c>
      <c r="C210" s="17" t="s">
        <v>47</v>
      </c>
      <c r="D210" s="17" t="s">
        <v>73</v>
      </c>
      <c r="E210" s="17" t="s">
        <v>309</v>
      </c>
      <c r="F210" s="106">
        <v>1070.6600000000008</v>
      </c>
      <c r="G210" s="106">
        <v>943.6600000000007</v>
      </c>
      <c r="H210" s="17">
        <v>1164.0</v>
      </c>
      <c r="I210" s="17">
        <v>134.0</v>
      </c>
      <c r="J210" s="125">
        <v>0.11512027491408934</v>
      </c>
      <c r="K210" s="125">
        <v>0.11861842228158337</v>
      </c>
      <c r="L210" s="101">
        <v>6.99</v>
      </c>
      <c r="M210" s="101">
        <v>3.86</v>
      </c>
      <c r="N210" s="126">
        <v>9300.360000000006</v>
      </c>
      <c r="O210" s="126">
        <v>4493.04</v>
      </c>
      <c r="P210" s="125">
        <v>0.4477825464949929</v>
      </c>
      <c r="Q210" s="17">
        <v>1200.0</v>
      </c>
      <c r="R210" s="102">
        <v>0.97</v>
      </c>
      <c r="S210" s="101">
        <v>7.042238805970154</v>
      </c>
      <c r="T210" s="17" t="s">
        <v>75</v>
      </c>
      <c r="U210" s="105"/>
      <c r="V210" s="105"/>
      <c r="W210" s="105"/>
      <c r="X210" s="105"/>
      <c r="Y210" s="105"/>
      <c r="Z210" s="105"/>
    </row>
    <row r="211" ht="15.75" customHeight="1">
      <c r="A211" s="124" t="s">
        <v>506</v>
      </c>
      <c r="B211" s="17" t="s">
        <v>507</v>
      </c>
      <c r="C211" s="17" t="s">
        <v>47</v>
      </c>
      <c r="D211" s="17" t="s">
        <v>145</v>
      </c>
      <c r="E211" s="17" t="s">
        <v>309</v>
      </c>
      <c r="F211" s="106">
        <v>5508.289999999989</v>
      </c>
      <c r="G211" s="106">
        <v>4897.889999999994</v>
      </c>
      <c r="H211" s="17">
        <v>2412.0</v>
      </c>
      <c r="I211" s="17">
        <v>811.0</v>
      </c>
      <c r="J211" s="125">
        <v>0.33623548922056384</v>
      </c>
      <c r="K211" s="125">
        <v>0.11081479007096506</v>
      </c>
      <c r="L211" s="101">
        <v>5.99</v>
      </c>
      <c r="M211" s="101">
        <v>2.9</v>
      </c>
      <c r="N211" s="126">
        <v>16382.238569667044</v>
      </c>
      <c r="O211" s="126">
        <v>6994.8</v>
      </c>
      <c r="P211" s="125">
        <v>0.5158597662771286</v>
      </c>
      <c r="Q211" s="17">
        <v>2400.0</v>
      </c>
      <c r="R211" s="102">
        <v>1.005</v>
      </c>
      <c r="S211" s="101">
        <v>6.039321824907514</v>
      </c>
      <c r="T211" s="17" t="s">
        <v>127</v>
      </c>
      <c r="U211" s="105"/>
      <c r="V211" s="105"/>
      <c r="W211" s="105"/>
      <c r="X211" s="105"/>
      <c r="Y211" s="105"/>
      <c r="Z211" s="105"/>
    </row>
    <row r="212" ht="15.75" customHeight="1">
      <c r="A212" s="124" t="s">
        <v>508</v>
      </c>
      <c r="B212" s="17" t="s">
        <v>509</v>
      </c>
      <c r="C212" s="17" t="s">
        <v>51</v>
      </c>
      <c r="D212" s="17" t="s">
        <v>116</v>
      </c>
      <c r="E212" s="17" t="s">
        <v>309</v>
      </c>
      <c r="F212" s="106">
        <v>6857.139999999997</v>
      </c>
      <c r="G212" s="106">
        <v>6236.139999999996</v>
      </c>
      <c r="H212" s="17">
        <v>1788.0</v>
      </c>
      <c r="I212" s="17">
        <v>686.0</v>
      </c>
      <c r="J212" s="125">
        <v>0.383668903803132</v>
      </c>
      <c r="K212" s="125">
        <v>0.09056253773439094</v>
      </c>
      <c r="L212" s="101">
        <v>8.99</v>
      </c>
      <c r="M212" s="101">
        <v>4.71</v>
      </c>
      <c r="N212" s="126">
        <v>17872.545655976668</v>
      </c>
      <c r="O212" s="126">
        <v>8421.48</v>
      </c>
      <c r="P212" s="125">
        <v>0.4760845383759733</v>
      </c>
      <c r="Q212" s="17">
        <v>1800.0</v>
      </c>
      <c r="R212" s="102">
        <v>0.9933333333333333</v>
      </c>
      <c r="S212" s="101">
        <v>9.090583090379003</v>
      </c>
      <c r="T212" s="17" t="s">
        <v>117</v>
      </c>
      <c r="U212" s="105"/>
      <c r="V212" s="105"/>
      <c r="W212" s="105"/>
      <c r="X212" s="105"/>
      <c r="Y212" s="105"/>
      <c r="Z212" s="105"/>
    </row>
    <row r="213" ht="15.75" customHeight="1">
      <c r="A213" s="124" t="s">
        <v>510</v>
      </c>
      <c r="B213" s="17" t="s">
        <v>511</v>
      </c>
      <c r="C213" s="17" t="s">
        <v>51</v>
      </c>
      <c r="D213" s="17" t="s">
        <v>116</v>
      </c>
      <c r="E213" s="17" t="s">
        <v>309</v>
      </c>
      <c r="F213" s="106">
        <v>1661.920000000001</v>
      </c>
      <c r="G213" s="106">
        <v>1470.920000000001</v>
      </c>
      <c r="H213" s="17">
        <v>1452.0</v>
      </c>
      <c r="I213" s="17">
        <v>208.0</v>
      </c>
      <c r="J213" s="125">
        <v>0.14325068870523416</v>
      </c>
      <c r="K213" s="125">
        <v>0.11492731298738801</v>
      </c>
      <c r="L213" s="101">
        <v>6.99</v>
      </c>
      <c r="M213" s="101">
        <v>3.52</v>
      </c>
      <c r="N213" s="126">
        <v>11601.480000000007</v>
      </c>
      <c r="O213" s="126">
        <v>5111.04</v>
      </c>
      <c r="P213" s="125">
        <v>0.49642346208869814</v>
      </c>
      <c r="Q213" s="17">
        <v>1800.0</v>
      </c>
      <c r="R213" s="102">
        <v>0.8066666666666666</v>
      </c>
      <c r="S213" s="101">
        <v>7.071730769230774</v>
      </c>
      <c r="T213" s="17" t="s">
        <v>512</v>
      </c>
      <c r="U213" s="105"/>
      <c r="V213" s="105"/>
      <c r="W213" s="105"/>
      <c r="X213" s="105"/>
      <c r="Y213" s="105"/>
      <c r="Z213" s="105"/>
    </row>
    <row r="214" ht="15.75" customHeight="1">
      <c r="A214" s="124" t="s">
        <v>513</v>
      </c>
      <c r="B214" s="17" t="s">
        <v>514</v>
      </c>
      <c r="C214" s="17" t="s">
        <v>51</v>
      </c>
      <c r="D214" s="17" t="s">
        <v>515</v>
      </c>
      <c r="E214" s="17" t="s">
        <v>309</v>
      </c>
      <c r="F214" s="106">
        <v>4627.349999999994</v>
      </c>
      <c r="G214" s="106">
        <v>4161.349999999997</v>
      </c>
      <c r="H214" s="17">
        <v>1824.0</v>
      </c>
      <c r="I214" s="17">
        <v>515.0</v>
      </c>
      <c r="J214" s="125">
        <v>0.28234649122807015</v>
      </c>
      <c r="K214" s="125">
        <v>0.10070558743125069</v>
      </c>
      <c r="L214" s="101">
        <v>7.99</v>
      </c>
      <c r="M214" s="101">
        <v>3.95</v>
      </c>
      <c r="N214" s="126">
        <v>16388.90563106794</v>
      </c>
      <c r="O214" s="126">
        <v>7204.8</v>
      </c>
      <c r="P214" s="125">
        <v>0.5056320400500626</v>
      </c>
      <c r="Q214" s="17">
        <v>1800.0</v>
      </c>
      <c r="R214" s="102">
        <v>1.0133333333333334</v>
      </c>
      <c r="S214" s="101">
        <v>8.080291262135916</v>
      </c>
      <c r="T214" s="17" t="s">
        <v>117</v>
      </c>
      <c r="U214" s="105"/>
      <c r="V214" s="105"/>
      <c r="W214" s="105"/>
      <c r="X214" s="105"/>
      <c r="Y214" s="105"/>
      <c r="Z214" s="105"/>
    </row>
    <row r="215" ht="15.75" customHeight="1">
      <c r="A215" s="124" t="s">
        <v>516</v>
      </c>
      <c r="B215" s="17" t="s">
        <v>517</v>
      </c>
      <c r="C215" s="17" t="s">
        <v>51</v>
      </c>
      <c r="D215" s="17" t="s">
        <v>515</v>
      </c>
      <c r="E215" s="17" t="s">
        <v>309</v>
      </c>
      <c r="F215" s="106">
        <v>1766.0400000000013</v>
      </c>
      <c r="G215" s="106">
        <v>1588.040000000001</v>
      </c>
      <c r="H215" s="17">
        <v>1500.0</v>
      </c>
      <c r="I215" s="17">
        <v>196.0</v>
      </c>
      <c r="J215" s="125">
        <v>0.13066666666666665</v>
      </c>
      <c r="K215" s="125">
        <v>0.10079046907204825</v>
      </c>
      <c r="L215" s="101">
        <v>7.99</v>
      </c>
      <c r="M215" s="101">
        <v>3.95</v>
      </c>
      <c r="N215" s="126">
        <v>13515.612244897968</v>
      </c>
      <c r="O215" s="126">
        <v>5925.0</v>
      </c>
      <c r="P215" s="125">
        <v>0.5056320400500626</v>
      </c>
      <c r="Q215" s="17">
        <v>1800.0</v>
      </c>
      <c r="R215" s="102">
        <v>0.8333333333333334</v>
      </c>
      <c r="S215" s="101">
        <v>8.102244897959189</v>
      </c>
      <c r="T215" s="17" t="s">
        <v>117</v>
      </c>
      <c r="U215" s="105"/>
      <c r="V215" s="105"/>
      <c r="W215" s="105"/>
      <c r="X215" s="105"/>
      <c r="Y215" s="105"/>
      <c r="Z215" s="105"/>
    </row>
    <row r="216" ht="15.75" customHeight="1">
      <c r="A216" s="124" t="s">
        <v>518</v>
      </c>
      <c r="B216" s="17" t="s">
        <v>519</v>
      </c>
      <c r="C216" s="17" t="s">
        <v>49</v>
      </c>
      <c r="D216" s="17" t="s">
        <v>112</v>
      </c>
      <c r="E216" s="17" t="s">
        <v>309</v>
      </c>
      <c r="F216" s="106">
        <v>4522.789999999991</v>
      </c>
      <c r="G216" s="106">
        <v>3955.589999999995</v>
      </c>
      <c r="H216" s="17">
        <v>3492.0</v>
      </c>
      <c r="I216" s="17">
        <v>781.0</v>
      </c>
      <c r="J216" s="125">
        <v>0.2236540664375716</v>
      </c>
      <c r="K216" s="125">
        <v>0.12540931593109494</v>
      </c>
      <c r="L216" s="101">
        <v>4.99</v>
      </c>
      <c r="M216" s="101">
        <v>2.4</v>
      </c>
      <c r="N216" s="126">
        <v>20222.256952624797</v>
      </c>
      <c r="O216" s="126">
        <v>8380.8</v>
      </c>
      <c r="P216" s="125">
        <v>0.5190380761523047</v>
      </c>
      <c r="Q216" s="17">
        <v>3492.0</v>
      </c>
      <c r="R216" s="102">
        <v>1.0</v>
      </c>
      <c r="S216" s="101">
        <v>5.064775928297049</v>
      </c>
      <c r="T216" s="17" t="s">
        <v>350</v>
      </c>
      <c r="U216" s="105"/>
      <c r="V216" s="105"/>
      <c r="W216" s="105"/>
      <c r="X216" s="105"/>
      <c r="Y216" s="105"/>
      <c r="Z216" s="105"/>
    </row>
    <row r="217" ht="15.75" customHeight="1">
      <c r="A217" s="124" t="s">
        <v>520</v>
      </c>
      <c r="B217" s="17" t="s">
        <v>521</v>
      </c>
      <c r="C217" s="17" t="s">
        <v>49</v>
      </c>
      <c r="D217" s="17" t="s">
        <v>112</v>
      </c>
      <c r="E217" s="17" t="s">
        <v>309</v>
      </c>
      <c r="F217" s="106">
        <v>3620.469999999998</v>
      </c>
      <c r="G217" s="106">
        <v>3201.4699999999993</v>
      </c>
      <c r="H217" s="17">
        <v>1788.0</v>
      </c>
      <c r="I217" s="17">
        <v>453.0</v>
      </c>
      <c r="J217" s="125">
        <v>0.2533557046979866</v>
      </c>
      <c r="K217" s="125">
        <v>0.11573083052752786</v>
      </c>
      <c r="L217" s="101">
        <v>7.49</v>
      </c>
      <c r="M217" s="101">
        <v>3.53</v>
      </c>
      <c r="N217" s="126">
        <v>14290.067019867542</v>
      </c>
      <c r="O217" s="126">
        <v>6311.639999999999</v>
      </c>
      <c r="P217" s="125">
        <v>0.5287049399198932</v>
      </c>
      <c r="Q217" s="17">
        <v>1812.0</v>
      </c>
      <c r="R217" s="102">
        <v>0.9867549668874173</v>
      </c>
      <c r="S217" s="101">
        <v>7.0672626931567315</v>
      </c>
      <c r="T217" s="17" t="s">
        <v>350</v>
      </c>
      <c r="U217" s="105"/>
      <c r="V217" s="105"/>
      <c r="W217" s="105"/>
      <c r="X217" s="105"/>
      <c r="Y217" s="105"/>
      <c r="Z217" s="105"/>
    </row>
    <row r="218" ht="15.75" customHeight="1">
      <c r="A218" s="124" t="s">
        <v>522</v>
      </c>
      <c r="B218" s="17" t="s">
        <v>523</v>
      </c>
      <c r="C218" s="17" t="s">
        <v>49</v>
      </c>
      <c r="D218" s="17" t="s">
        <v>360</v>
      </c>
      <c r="E218" s="17" t="s">
        <v>309</v>
      </c>
      <c r="F218" s="106">
        <v>5704.3999999999905</v>
      </c>
      <c r="G218" s="106">
        <v>4923.899999999992</v>
      </c>
      <c r="H218" s="17">
        <v>8352.0</v>
      </c>
      <c r="I218" s="17">
        <v>1635.0</v>
      </c>
      <c r="J218" s="125">
        <v>0.19576149425287356</v>
      </c>
      <c r="K218" s="125">
        <v>0.13682420587616573</v>
      </c>
      <c r="L218" s="101">
        <v>2.49</v>
      </c>
      <c r="M218" s="101">
        <v>1.17</v>
      </c>
      <c r="N218" s="126">
        <v>29139.540550458667</v>
      </c>
      <c r="O218" s="126">
        <v>9771.84</v>
      </c>
      <c r="P218" s="125">
        <v>0.5301204819277109</v>
      </c>
      <c r="Q218" s="17">
        <v>8400.0</v>
      </c>
      <c r="R218" s="102">
        <v>0.9942857142857143</v>
      </c>
      <c r="S218" s="101">
        <v>3.011559633027518</v>
      </c>
      <c r="T218" s="17" t="s">
        <v>350</v>
      </c>
      <c r="U218" s="105"/>
      <c r="V218" s="105"/>
      <c r="W218" s="105"/>
      <c r="X218" s="105"/>
      <c r="Y218" s="105"/>
      <c r="Z218" s="105"/>
    </row>
    <row r="219" ht="15.75" customHeight="1">
      <c r="A219" s="124" t="s">
        <v>524</v>
      </c>
      <c r="B219" s="17" t="s">
        <v>525</v>
      </c>
      <c r="C219" s="17" t="s">
        <v>51</v>
      </c>
      <c r="D219" s="17" t="s">
        <v>515</v>
      </c>
      <c r="E219" s="17" t="s">
        <v>309</v>
      </c>
      <c r="F219" s="106">
        <v>9576.799999999987</v>
      </c>
      <c r="G219" s="106">
        <v>8088.799999999993</v>
      </c>
      <c r="H219" s="17">
        <v>4020.0</v>
      </c>
      <c r="I219" s="17">
        <v>2000.0</v>
      </c>
      <c r="J219" s="125">
        <v>0.4975124378109453</v>
      </c>
      <c r="K219" s="125">
        <v>0.15537549076935886</v>
      </c>
      <c r="L219" s="101">
        <v>3.99</v>
      </c>
      <c r="M219" s="101">
        <v>2.01</v>
      </c>
      <c r="N219" s="126">
        <v>19249.367999999973</v>
      </c>
      <c r="O219" s="126">
        <v>8080.199999999999</v>
      </c>
      <c r="P219" s="125">
        <v>0.4962406015037595</v>
      </c>
      <c r="Q219" s="17">
        <v>3984.0</v>
      </c>
      <c r="R219" s="102">
        <v>1.0090361445783131</v>
      </c>
      <c r="S219" s="101">
        <v>4.044399999999997</v>
      </c>
      <c r="T219" s="17" t="s">
        <v>512</v>
      </c>
      <c r="U219" s="105"/>
      <c r="V219" s="105"/>
      <c r="W219" s="105"/>
      <c r="X219" s="105"/>
      <c r="Y219" s="105"/>
      <c r="Z219" s="105"/>
    </row>
    <row r="220" ht="15.75" customHeight="1">
      <c r="A220" s="124" t="s">
        <v>526</v>
      </c>
      <c r="B220" s="17" t="s">
        <v>527</v>
      </c>
      <c r="C220" s="17" t="s">
        <v>51</v>
      </c>
      <c r="D220" s="17" t="s">
        <v>515</v>
      </c>
      <c r="E220" s="17" t="s">
        <v>309</v>
      </c>
      <c r="F220" s="106">
        <v>3324.899999999994</v>
      </c>
      <c r="G220" s="106">
        <v>3324.899999999994</v>
      </c>
      <c r="H220" s="17">
        <v>1764.0</v>
      </c>
      <c r="I220" s="17">
        <v>575.0</v>
      </c>
      <c r="J220" s="125">
        <v>0.32596371882086167</v>
      </c>
      <c r="K220" s="125">
        <v>0.0</v>
      </c>
      <c r="L220" s="101">
        <v>4.49</v>
      </c>
      <c r="M220" s="101">
        <v>2.22</v>
      </c>
      <c r="N220" s="126">
        <v>10200.214956521722</v>
      </c>
      <c r="O220" s="126">
        <v>3916.0800000000004</v>
      </c>
      <c r="P220" s="125">
        <v>0.5055679287305123</v>
      </c>
      <c r="Q220" s="17">
        <v>1776.0</v>
      </c>
      <c r="R220" s="102">
        <v>0.9932432432432432</v>
      </c>
      <c r="S220" s="101">
        <v>5.782434782608686</v>
      </c>
      <c r="T220" s="17" t="s">
        <v>512</v>
      </c>
      <c r="U220" s="105"/>
      <c r="V220" s="105"/>
      <c r="W220" s="105"/>
      <c r="X220" s="105"/>
      <c r="Y220" s="105"/>
      <c r="Z220" s="105"/>
    </row>
    <row r="221" ht="15.75" customHeight="1">
      <c r="A221" s="124" t="s">
        <v>528</v>
      </c>
      <c r="B221" s="17" t="s">
        <v>529</v>
      </c>
      <c r="C221" s="17" t="s">
        <v>51</v>
      </c>
      <c r="D221" s="17" t="s">
        <v>116</v>
      </c>
      <c r="E221" s="17" t="s">
        <v>309</v>
      </c>
      <c r="F221" s="106">
        <v>1080.41</v>
      </c>
      <c r="G221" s="106">
        <v>959.61</v>
      </c>
      <c r="H221" s="17">
        <v>396.0</v>
      </c>
      <c r="I221" s="17">
        <v>159.0</v>
      </c>
      <c r="J221" s="125">
        <v>0.4015151515151515</v>
      </c>
      <c r="K221" s="125">
        <v>0.11180940568858122</v>
      </c>
      <c r="L221" s="101">
        <v>5.99</v>
      </c>
      <c r="M221" s="101">
        <v>2.85</v>
      </c>
      <c r="N221" s="126">
        <v>2690.832452830189</v>
      </c>
      <c r="O221" s="126">
        <v>1128.6000000000001</v>
      </c>
      <c r="P221" s="125">
        <v>0.5242070116861436</v>
      </c>
      <c r="Q221" s="17">
        <v>384.0</v>
      </c>
      <c r="R221" s="102">
        <v>1.03125</v>
      </c>
      <c r="S221" s="101">
        <v>6.035283018867925</v>
      </c>
      <c r="T221" s="17" t="s">
        <v>512</v>
      </c>
      <c r="U221" s="105"/>
      <c r="V221" s="105"/>
      <c r="W221" s="105"/>
      <c r="X221" s="105"/>
      <c r="Y221" s="105"/>
      <c r="Z221" s="105"/>
    </row>
    <row r="222" ht="15.75" customHeight="1">
      <c r="A222" s="124" t="s">
        <v>530</v>
      </c>
      <c r="B222" s="17" t="s">
        <v>531</v>
      </c>
      <c r="C222" s="17" t="s">
        <v>51</v>
      </c>
      <c r="D222" s="17" t="s">
        <v>116</v>
      </c>
      <c r="E222" s="17" t="s">
        <v>309</v>
      </c>
      <c r="F222" s="106">
        <v>4613.869999999994</v>
      </c>
      <c r="G222" s="106">
        <v>4149.869999999995</v>
      </c>
      <c r="H222" s="17">
        <v>1824.0</v>
      </c>
      <c r="I222" s="17">
        <v>513.0</v>
      </c>
      <c r="J222" s="125">
        <v>0.28125</v>
      </c>
      <c r="K222" s="125">
        <v>0.10056633585254882</v>
      </c>
      <c r="L222" s="101">
        <v>7.99</v>
      </c>
      <c r="M222" s="101">
        <v>3.95</v>
      </c>
      <c r="N222" s="126">
        <v>16404.871111111093</v>
      </c>
      <c r="O222" s="126">
        <v>7204.8</v>
      </c>
      <c r="P222" s="125">
        <v>0.5056320400500626</v>
      </c>
      <c r="Q222" s="17">
        <v>1800.0</v>
      </c>
      <c r="R222" s="102">
        <v>1.0133333333333334</v>
      </c>
      <c r="S222" s="101">
        <v>8.089415204678353</v>
      </c>
      <c r="T222" s="17" t="s">
        <v>117</v>
      </c>
      <c r="U222" s="105"/>
      <c r="V222" s="105"/>
      <c r="W222" s="105"/>
      <c r="X222" s="105"/>
      <c r="Y222" s="105"/>
      <c r="Z222" s="105"/>
    </row>
    <row r="223" ht="15.75" customHeight="1">
      <c r="A223" s="124" t="s">
        <v>532</v>
      </c>
      <c r="B223" s="17" t="s">
        <v>533</v>
      </c>
      <c r="C223" s="17" t="s">
        <v>51</v>
      </c>
      <c r="D223" s="17" t="s">
        <v>534</v>
      </c>
      <c r="E223" s="17" t="s">
        <v>309</v>
      </c>
      <c r="F223" s="106">
        <v>7149.049999999994</v>
      </c>
      <c r="G223" s="106">
        <v>6382.049999999994</v>
      </c>
      <c r="H223" s="17">
        <v>1860.0</v>
      </c>
      <c r="I223" s="17">
        <v>895.0</v>
      </c>
      <c r="J223" s="125">
        <v>0.48118279569892475</v>
      </c>
      <c r="K223" s="125">
        <v>0.10728698218644439</v>
      </c>
      <c r="L223" s="101">
        <v>6.99</v>
      </c>
      <c r="M223" s="101">
        <v>3.59</v>
      </c>
      <c r="N223" s="126">
        <v>14857.243575418983</v>
      </c>
      <c r="O223" s="126">
        <v>6677.4</v>
      </c>
      <c r="P223" s="125">
        <v>0.486409155937053</v>
      </c>
      <c r="Q223" s="17">
        <v>1800.0</v>
      </c>
      <c r="R223" s="102">
        <v>1.0333333333333334</v>
      </c>
      <c r="S223" s="101">
        <v>7.130782122905021</v>
      </c>
      <c r="T223" s="17" t="s">
        <v>512</v>
      </c>
      <c r="U223" s="105"/>
      <c r="V223" s="105"/>
      <c r="W223" s="105"/>
      <c r="X223" s="105"/>
      <c r="Y223" s="105"/>
      <c r="Z223" s="105"/>
    </row>
    <row r="224" ht="15.75" customHeight="1">
      <c r="A224" s="124" t="s">
        <v>535</v>
      </c>
      <c r="B224" s="17" t="s">
        <v>536</v>
      </c>
      <c r="C224" s="17" t="s">
        <v>51</v>
      </c>
      <c r="D224" s="17" t="s">
        <v>360</v>
      </c>
      <c r="E224" s="17" t="s">
        <v>309</v>
      </c>
      <c r="F224" s="106">
        <v>7005.209999999992</v>
      </c>
      <c r="G224" s="106">
        <v>6322.209999999991</v>
      </c>
      <c r="H224" s="17">
        <v>1800.0</v>
      </c>
      <c r="I224" s="17">
        <v>779.0</v>
      </c>
      <c r="J224" s="125">
        <v>0.43277777777777776</v>
      </c>
      <c r="K224" s="125">
        <v>0.09749886156160936</v>
      </c>
      <c r="L224" s="101">
        <v>7.99</v>
      </c>
      <c r="M224" s="101">
        <v>4.03</v>
      </c>
      <c r="N224" s="126">
        <v>16186.62130937097</v>
      </c>
      <c r="O224" s="126">
        <v>7254.0</v>
      </c>
      <c r="P224" s="125">
        <v>0.4956195244055069</v>
      </c>
      <c r="Q224" s="17">
        <v>1800.0</v>
      </c>
      <c r="R224" s="102">
        <v>1.0</v>
      </c>
      <c r="S224" s="101">
        <v>8.115802310654674</v>
      </c>
      <c r="T224" s="17" t="s">
        <v>117</v>
      </c>
      <c r="U224" s="105"/>
      <c r="V224" s="105"/>
      <c r="W224" s="105"/>
      <c r="X224" s="105"/>
      <c r="Y224" s="105"/>
      <c r="Z224" s="105"/>
    </row>
    <row r="225" ht="15.75" customHeight="1">
      <c r="A225" s="124" t="s">
        <v>537</v>
      </c>
      <c r="B225" s="17" t="s">
        <v>538</v>
      </c>
      <c r="C225" s="17" t="s">
        <v>51</v>
      </c>
      <c r="D225" s="17" t="s">
        <v>116</v>
      </c>
      <c r="E225" s="17" t="s">
        <v>309</v>
      </c>
      <c r="F225" s="106">
        <v>3567.619999999994</v>
      </c>
      <c r="G225" s="106">
        <v>3567.619999999994</v>
      </c>
      <c r="H225" s="17">
        <v>912.0</v>
      </c>
      <c r="I225" s="17">
        <v>238.0</v>
      </c>
      <c r="J225" s="125">
        <v>0.26096491228070173</v>
      </c>
      <c r="K225" s="125">
        <v>0.0</v>
      </c>
      <c r="L225" s="101">
        <v>12.99</v>
      </c>
      <c r="M225" s="101">
        <v>6.81</v>
      </c>
      <c r="N225" s="126">
        <v>13670.879999999977</v>
      </c>
      <c r="O225" s="126">
        <v>6210.719999999999</v>
      </c>
      <c r="P225" s="125">
        <v>0.4757505773672056</v>
      </c>
      <c r="Q225" s="17">
        <v>900.0</v>
      </c>
      <c r="R225" s="102">
        <v>1.0133333333333334</v>
      </c>
      <c r="S225" s="101">
        <v>14.989999999999975</v>
      </c>
      <c r="T225" s="17" t="s">
        <v>117</v>
      </c>
      <c r="U225" s="105"/>
      <c r="V225" s="105"/>
      <c r="W225" s="105"/>
      <c r="X225" s="105"/>
      <c r="Y225" s="105"/>
      <c r="Z225" s="105"/>
    </row>
    <row r="226" ht="15.75" customHeight="1">
      <c r="A226" s="124" t="s">
        <v>539</v>
      </c>
      <c r="B226" s="17" t="s">
        <v>540</v>
      </c>
      <c r="C226" s="17" t="s">
        <v>51</v>
      </c>
      <c r="D226" s="17" t="s">
        <v>116</v>
      </c>
      <c r="E226" s="17" t="s">
        <v>309</v>
      </c>
      <c r="F226" s="106">
        <v>17918.20999999999</v>
      </c>
      <c r="G226" s="106">
        <v>15776.209999999992</v>
      </c>
      <c r="H226" s="17">
        <v>1824.0</v>
      </c>
      <c r="I226" s="17">
        <v>779.0</v>
      </c>
      <c r="J226" s="125">
        <v>0.4270833333333333</v>
      </c>
      <c r="K226" s="125">
        <v>0.11954319097722366</v>
      </c>
      <c r="L226" s="101">
        <v>19.99</v>
      </c>
      <c r="M226" s="101">
        <v>11.08</v>
      </c>
      <c r="N226" s="126">
        <v>41954.833170731676</v>
      </c>
      <c r="O226" s="126">
        <v>20209.920000000002</v>
      </c>
      <c r="P226" s="125">
        <v>0.4457228614307153</v>
      </c>
      <c r="Q226" s="17">
        <v>1800.0</v>
      </c>
      <c r="R226" s="102">
        <v>1.0133333333333334</v>
      </c>
      <c r="S226" s="101">
        <v>20.251874197689336</v>
      </c>
      <c r="T226" s="17" t="s">
        <v>541</v>
      </c>
      <c r="U226" s="105"/>
      <c r="V226" s="105"/>
      <c r="W226" s="105"/>
      <c r="X226" s="105"/>
      <c r="Y226" s="105"/>
      <c r="Z226" s="105"/>
    </row>
    <row r="227" ht="15.75" customHeight="1">
      <c r="A227" s="105" t="s">
        <v>542</v>
      </c>
      <c r="B227" s="17" t="s">
        <v>543</v>
      </c>
      <c r="C227" s="17" t="s">
        <v>50</v>
      </c>
      <c r="D227" s="17" t="s">
        <v>256</v>
      </c>
      <c r="E227" s="17" t="s">
        <v>309</v>
      </c>
      <c r="F227" s="106">
        <v>3856.619999999997</v>
      </c>
      <c r="G227" s="106">
        <v>3253.710000000002</v>
      </c>
      <c r="H227" s="17">
        <v>13572.0</v>
      </c>
      <c r="I227" s="17">
        <v>1938.0</v>
      </c>
      <c r="J227" s="125">
        <v>0.14279398762157383</v>
      </c>
      <c r="K227" s="125">
        <v>0.15633119156152164</v>
      </c>
      <c r="L227" s="101">
        <v>1.99</v>
      </c>
      <c r="M227" s="101">
        <v>0.75</v>
      </c>
      <c r="N227" s="126">
        <v>27008.279999999977</v>
      </c>
      <c r="O227" s="126">
        <v>10179.0</v>
      </c>
      <c r="P227" s="125">
        <v>0.6231155778894473</v>
      </c>
      <c r="Q227" s="17">
        <v>13476.0</v>
      </c>
      <c r="R227" s="102">
        <v>1.0071237756010685</v>
      </c>
      <c r="S227" s="101">
        <v>1.6789009287925707</v>
      </c>
      <c r="T227" s="17" t="s">
        <v>257</v>
      </c>
      <c r="U227" s="105"/>
      <c r="V227" s="105"/>
      <c r="W227" s="105"/>
      <c r="X227" s="105"/>
      <c r="Y227" s="105"/>
      <c r="Z227" s="105"/>
    </row>
    <row r="228" ht="15.75" customHeight="1">
      <c r="A228" s="105" t="s">
        <v>544</v>
      </c>
      <c r="B228" s="17" t="s">
        <v>545</v>
      </c>
      <c r="C228" s="17" t="s">
        <v>50</v>
      </c>
      <c r="D228" s="17" t="s">
        <v>256</v>
      </c>
      <c r="E228" s="17" t="s">
        <v>309</v>
      </c>
      <c r="F228" s="106">
        <v>4568.349999999994</v>
      </c>
      <c r="G228" s="106">
        <v>3862.2500000000027</v>
      </c>
      <c r="H228" s="17">
        <v>18058.0</v>
      </c>
      <c r="I228" s="17">
        <v>2297.0</v>
      </c>
      <c r="J228" s="125">
        <v>0.12720124044744713</v>
      </c>
      <c r="K228" s="125">
        <v>0.15456346383267305</v>
      </c>
      <c r="L228" s="101">
        <v>1.99</v>
      </c>
      <c r="M228" s="101">
        <v>0.75</v>
      </c>
      <c r="N228" s="126">
        <v>35914.35102307353</v>
      </c>
      <c r="O228" s="126">
        <v>13543.5</v>
      </c>
      <c r="P228" s="125">
        <v>0.6231155778894473</v>
      </c>
      <c r="Q228" s="17">
        <v>17929.0</v>
      </c>
      <c r="R228" s="102">
        <v>1.0071950471303475</v>
      </c>
      <c r="S228" s="101">
        <v>1.6814323030039193</v>
      </c>
      <c r="T228" s="17" t="s">
        <v>257</v>
      </c>
      <c r="U228" s="105"/>
      <c r="V228" s="105"/>
      <c r="W228" s="105"/>
      <c r="X228" s="105"/>
      <c r="Y228" s="105"/>
      <c r="Z228" s="105"/>
    </row>
    <row r="229" ht="15.75" customHeight="1">
      <c r="A229" s="105" t="s">
        <v>546</v>
      </c>
      <c r="B229" s="17" t="s">
        <v>547</v>
      </c>
      <c r="C229" s="17" t="s">
        <v>50</v>
      </c>
      <c r="D229" s="17" t="s">
        <v>256</v>
      </c>
      <c r="E229" s="17" t="s">
        <v>309</v>
      </c>
      <c r="F229" s="106">
        <v>6131.189999999998</v>
      </c>
      <c r="G229" s="106">
        <v>5178.150000000008</v>
      </c>
      <c r="H229" s="17">
        <v>19697.0</v>
      </c>
      <c r="I229" s="17">
        <v>3081.0</v>
      </c>
      <c r="J229" s="125">
        <v>0.15641975935421637</v>
      </c>
      <c r="K229" s="125">
        <v>0.1554412764895543</v>
      </c>
      <c r="L229" s="101">
        <v>1.99</v>
      </c>
      <c r="M229" s="101">
        <v>0.75</v>
      </c>
      <c r="N229" s="126">
        <v>39197.029999999984</v>
      </c>
      <c r="O229" s="126">
        <v>14772.75</v>
      </c>
      <c r="P229" s="125">
        <v>0.6231155778894473</v>
      </c>
      <c r="Q229" s="17">
        <v>19559.0</v>
      </c>
      <c r="R229" s="102">
        <v>1.0070555754384172</v>
      </c>
      <c r="S229" s="101">
        <v>1.6806718597857864</v>
      </c>
      <c r="T229" s="17" t="s">
        <v>257</v>
      </c>
      <c r="U229" s="105"/>
      <c r="V229" s="105"/>
      <c r="W229" s="105"/>
      <c r="X229" s="105"/>
      <c r="Y229" s="105"/>
      <c r="Z229" s="105"/>
    </row>
    <row r="230" ht="15.75" customHeight="1">
      <c r="A230" s="105" t="s">
        <v>548</v>
      </c>
      <c r="B230" s="17" t="s">
        <v>549</v>
      </c>
      <c r="C230" s="17" t="s">
        <v>50</v>
      </c>
      <c r="D230" s="17" t="s">
        <v>256</v>
      </c>
      <c r="E230" s="17" t="s">
        <v>309</v>
      </c>
      <c r="F230" s="106">
        <v>2395.9600000000005</v>
      </c>
      <c r="G230" s="106">
        <v>2026.8799999999997</v>
      </c>
      <c r="H230" s="17">
        <v>9377.0</v>
      </c>
      <c r="I230" s="17">
        <v>1204.0</v>
      </c>
      <c r="J230" s="125">
        <v>0.12839927482137145</v>
      </c>
      <c r="K230" s="125">
        <v>0.15404263844137667</v>
      </c>
      <c r="L230" s="101">
        <v>1.99</v>
      </c>
      <c r="M230" s="101">
        <v>0.75</v>
      </c>
      <c r="N230" s="126">
        <v>18660.230000000003</v>
      </c>
      <c r="O230" s="126">
        <v>7032.75</v>
      </c>
      <c r="P230" s="125">
        <v>0.6231155778894473</v>
      </c>
      <c r="Q230" s="17">
        <v>9314.0</v>
      </c>
      <c r="R230" s="102">
        <v>1.0067640111659868</v>
      </c>
      <c r="S230" s="101">
        <v>1.6834551495016608</v>
      </c>
      <c r="T230" s="17" t="s">
        <v>257</v>
      </c>
      <c r="U230" s="105"/>
      <c r="V230" s="105"/>
      <c r="W230" s="105"/>
      <c r="X230" s="105"/>
      <c r="Y230" s="105"/>
      <c r="Z230" s="105"/>
    </row>
    <row r="231" ht="15.75" customHeight="1">
      <c r="A231" s="105" t="s">
        <v>550</v>
      </c>
      <c r="B231" s="17" t="s">
        <v>543</v>
      </c>
      <c r="C231" s="17" t="s">
        <v>50</v>
      </c>
      <c r="D231" s="17" t="s">
        <v>256</v>
      </c>
      <c r="E231" s="17" t="s">
        <v>309</v>
      </c>
      <c r="F231" s="106">
        <v>135.32</v>
      </c>
      <c r="G231" s="106">
        <v>135.32</v>
      </c>
      <c r="H231" s="17">
        <v>0.0</v>
      </c>
      <c r="I231" s="17">
        <v>68.0</v>
      </c>
      <c r="J231" s="125" t="s">
        <v>322</v>
      </c>
      <c r="K231" s="125">
        <v>0.0</v>
      </c>
      <c r="L231" s="101">
        <v>1.99</v>
      </c>
      <c r="M231" s="101">
        <v>0.75</v>
      </c>
      <c r="N231" s="126">
        <v>0.0</v>
      </c>
      <c r="O231" s="126">
        <v>0.0</v>
      </c>
      <c r="P231" s="125">
        <v>0.6231155778894473</v>
      </c>
      <c r="Q231" s="17">
        <v>0.0</v>
      </c>
      <c r="R231" s="102" t="s">
        <v>322</v>
      </c>
      <c r="S231" s="101">
        <v>1.99</v>
      </c>
      <c r="T231" s="17" t="s">
        <v>257</v>
      </c>
      <c r="U231" s="105"/>
      <c r="V231" s="105"/>
      <c r="W231" s="105"/>
      <c r="X231" s="105"/>
      <c r="Y231" s="105"/>
      <c r="Z231" s="105"/>
    </row>
    <row r="232" ht="15.75" customHeight="1">
      <c r="A232" s="105" t="s">
        <v>551</v>
      </c>
      <c r="B232" s="17" t="s">
        <v>545</v>
      </c>
      <c r="C232" s="17" t="s">
        <v>50</v>
      </c>
      <c r="D232" s="17" t="s">
        <v>256</v>
      </c>
      <c r="E232" s="17" t="s">
        <v>309</v>
      </c>
      <c r="F232" s="106">
        <v>103.47999999999999</v>
      </c>
      <c r="G232" s="106">
        <v>103.47999999999999</v>
      </c>
      <c r="H232" s="17">
        <v>0.0</v>
      </c>
      <c r="I232" s="17">
        <v>52.0</v>
      </c>
      <c r="J232" s="125" t="s">
        <v>322</v>
      </c>
      <c r="K232" s="125">
        <v>0.0</v>
      </c>
      <c r="L232" s="101">
        <v>1.99</v>
      </c>
      <c r="M232" s="101">
        <v>0.75</v>
      </c>
      <c r="N232" s="126">
        <v>0.0</v>
      </c>
      <c r="O232" s="126">
        <v>0.0</v>
      </c>
      <c r="P232" s="125">
        <v>0.6231155778894473</v>
      </c>
      <c r="Q232" s="17">
        <v>0.0</v>
      </c>
      <c r="R232" s="102" t="s">
        <v>322</v>
      </c>
      <c r="S232" s="101">
        <v>1.9899999999999998</v>
      </c>
      <c r="T232" s="17" t="s">
        <v>257</v>
      </c>
      <c r="U232" s="105"/>
      <c r="V232" s="105"/>
      <c r="W232" s="105"/>
      <c r="X232" s="105"/>
      <c r="Y232" s="105"/>
      <c r="Z232" s="105"/>
    </row>
    <row r="233" ht="15.75" customHeight="1">
      <c r="A233" s="105" t="s">
        <v>552</v>
      </c>
      <c r="B233" s="17" t="s">
        <v>547</v>
      </c>
      <c r="C233" s="17" t="s">
        <v>50</v>
      </c>
      <c r="D233" s="17" t="s">
        <v>256</v>
      </c>
      <c r="E233" s="17" t="s">
        <v>309</v>
      </c>
      <c r="F233" s="106">
        <v>105.47</v>
      </c>
      <c r="G233" s="106">
        <v>105.47</v>
      </c>
      <c r="H233" s="17">
        <v>0.0</v>
      </c>
      <c r="I233" s="17">
        <v>53.0</v>
      </c>
      <c r="J233" s="125" t="s">
        <v>322</v>
      </c>
      <c r="K233" s="125">
        <v>0.0</v>
      </c>
      <c r="L233" s="101">
        <v>1.99</v>
      </c>
      <c r="M233" s="101">
        <v>0.75</v>
      </c>
      <c r="N233" s="126">
        <v>0.0</v>
      </c>
      <c r="O233" s="126">
        <v>0.0</v>
      </c>
      <c r="P233" s="125">
        <v>0.6231155778894473</v>
      </c>
      <c r="Q233" s="17">
        <v>0.0</v>
      </c>
      <c r="R233" s="102" t="s">
        <v>322</v>
      </c>
      <c r="S233" s="101">
        <v>1.99</v>
      </c>
      <c r="T233" s="17" t="s">
        <v>257</v>
      </c>
      <c r="U233" s="105"/>
      <c r="V233" s="105"/>
      <c r="W233" s="105"/>
      <c r="X233" s="105"/>
      <c r="Y233" s="105"/>
      <c r="Z233" s="105"/>
    </row>
    <row r="234" ht="15.75" customHeight="1">
      <c r="A234" s="105" t="s">
        <v>553</v>
      </c>
      <c r="B234" s="17" t="s">
        <v>549</v>
      </c>
      <c r="C234" s="17" t="s">
        <v>50</v>
      </c>
      <c r="D234" s="17" t="s">
        <v>256</v>
      </c>
      <c r="E234" s="17" t="s">
        <v>309</v>
      </c>
      <c r="F234" s="106">
        <v>133.32999999999998</v>
      </c>
      <c r="G234" s="106">
        <v>133.32999999999998</v>
      </c>
      <c r="H234" s="17">
        <v>0.0</v>
      </c>
      <c r="I234" s="17">
        <v>67.0</v>
      </c>
      <c r="J234" s="125" t="s">
        <v>322</v>
      </c>
      <c r="K234" s="125">
        <v>0.0</v>
      </c>
      <c r="L234" s="101">
        <v>1.99</v>
      </c>
      <c r="M234" s="101">
        <v>0.75</v>
      </c>
      <c r="N234" s="126">
        <v>0.0</v>
      </c>
      <c r="O234" s="126">
        <v>0.0</v>
      </c>
      <c r="P234" s="125">
        <v>0.6231155778894473</v>
      </c>
      <c r="Q234" s="17">
        <v>0.0</v>
      </c>
      <c r="R234" s="102" t="s">
        <v>322</v>
      </c>
      <c r="S234" s="101">
        <v>1.9899999999999998</v>
      </c>
      <c r="T234" s="17" t="s">
        <v>257</v>
      </c>
      <c r="U234" s="105"/>
      <c r="V234" s="105"/>
      <c r="W234" s="105"/>
      <c r="X234" s="105"/>
      <c r="Y234" s="105"/>
      <c r="Z234" s="105"/>
    </row>
    <row r="235" ht="15.75" customHeight="1">
      <c r="A235" s="105" t="s">
        <v>554</v>
      </c>
      <c r="B235" s="17" t="s">
        <v>555</v>
      </c>
      <c r="C235" s="17" t="s">
        <v>51</v>
      </c>
      <c r="D235" s="17" t="s">
        <v>116</v>
      </c>
      <c r="E235" s="17" t="s">
        <v>309</v>
      </c>
      <c r="F235" s="106">
        <v>5.79</v>
      </c>
      <c r="G235" s="106">
        <v>4.99</v>
      </c>
      <c r="H235" s="17">
        <v>0.0</v>
      </c>
      <c r="I235" s="17">
        <v>1.0</v>
      </c>
      <c r="J235" s="125" t="s">
        <v>322</v>
      </c>
      <c r="K235" s="125">
        <v>0.13816925734024177</v>
      </c>
      <c r="L235" s="101">
        <v>4.49</v>
      </c>
      <c r="M235" s="101">
        <v>2.11</v>
      </c>
      <c r="N235" s="126">
        <v>0.0</v>
      </c>
      <c r="O235" s="126">
        <v>0.0</v>
      </c>
      <c r="P235" s="125">
        <v>0.5300668151447662</v>
      </c>
      <c r="Q235" s="17">
        <v>1600.0</v>
      </c>
      <c r="R235" s="102">
        <v>0.0</v>
      </c>
      <c r="S235" s="101">
        <v>4.99</v>
      </c>
      <c r="T235" s="17" t="s">
        <v>512</v>
      </c>
      <c r="U235" s="105"/>
      <c r="V235" s="105"/>
      <c r="W235" s="105"/>
      <c r="X235" s="105"/>
      <c r="Y235" s="105"/>
      <c r="Z235" s="105"/>
    </row>
    <row r="236" ht="15.75" customHeight="1">
      <c r="A236" s="105" t="s">
        <v>556</v>
      </c>
      <c r="B236" s="17" t="s">
        <v>557</v>
      </c>
      <c r="C236" s="17" t="s">
        <v>52</v>
      </c>
      <c r="D236" s="17" t="s">
        <v>558</v>
      </c>
      <c r="E236" s="17" t="s">
        <v>309</v>
      </c>
      <c r="F236" s="106">
        <v>11.94</v>
      </c>
      <c r="G236" s="106">
        <v>11.94</v>
      </c>
      <c r="H236" s="17">
        <v>0.0</v>
      </c>
      <c r="I236" s="17">
        <v>6.0</v>
      </c>
      <c r="J236" s="125" t="s">
        <v>322</v>
      </c>
      <c r="K236" s="125">
        <v>0.0</v>
      </c>
      <c r="L236" s="101">
        <v>1.69</v>
      </c>
      <c r="M236" s="101">
        <v>0.9</v>
      </c>
      <c r="N236" s="126">
        <v>0.0</v>
      </c>
      <c r="O236" s="126">
        <v>0.0</v>
      </c>
      <c r="P236" s="125">
        <v>0.4674556213017751</v>
      </c>
      <c r="Q236" s="17">
        <v>0.0</v>
      </c>
      <c r="R236" s="102" t="s">
        <v>322</v>
      </c>
      <c r="S236" s="101">
        <v>1.99</v>
      </c>
      <c r="T236" s="17" t="s">
        <v>559</v>
      </c>
      <c r="U236" s="105"/>
      <c r="V236" s="105"/>
      <c r="W236" s="105"/>
      <c r="X236" s="105"/>
      <c r="Y236" s="105"/>
      <c r="Z236" s="105"/>
    </row>
    <row r="237" ht="15.75" customHeight="1">
      <c r="A237" s="105" t="s">
        <v>560</v>
      </c>
      <c r="B237" s="17" t="s">
        <v>561</v>
      </c>
      <c r="C237" s="17" t="s">
        <v>47</v>
      </c>
      <c r="D237" s="17" t="s">
        <v>298</v>
      </c>
      <c r="E237" s="17" t="s">
        <v>309</v>
      </c>
      <c r="F237" s="106">
        <v>146.56000000000003</v>
      </c>
      <c r="G237" s="106">
        <v>128.55999999999995</v>
      </c>
      <c r="H237" s="17">
        <v>288.0</v>
      </c>
      <c r="I237" s="17">
        <v>64.0</v>
      </c>
      <c r="J237" s="125">
        <v>0.2222222222222222</v>
      </c>
      <c r="K237" s="125">
        <v>0.12281659388646349</v>
      </c>
      <c r="L237" s="101">
        <v>2.29</v>
      </c>
      <c r="M237" s="101">
        <v>1.06</v>
      </c>
      <c r="N237" s="126">
        <v>659.5200000000001</v>
      </c>
      <c r="O237" s="126">
        <v>305.28000000000003</v>
      </c>
      <c r="P237" s="125">
        <v>0.537117903930131</v>
      </c>
      <c r="Q237" s="17">
        <v>284.0</v>
      </c>
      <c r="R237" s="102">
        <v>1.0140845070422535</v>
      </c>
      <c r="S237" s="101">
        <v>2.008749999999999</v>
      </c>
      <c r="T237" s="17" t="s">
        <v>127</v>
      </c>
      <c r="U237" s="105"/>
      <c r="V237" s="105"/>
      <c r="W237" s="105"/>
      <c r="X237" s="105"/>
      <c r="Y237" s="105"/>
      <c r="Z237" s="105"/>
    </row>
    <row r="238" ht="15.75" customHeight="1">
      <c r="A238" s="105" t="s">
        <v>562</v>
      </c>
      <c r="B238" s="17" t="s">
        <v>563</v>
      </c>
      <c r="C238" s="17" t="s">
        <v>47</v>
      </c>
      <c r="D238" s="17" t="s">
        <v>298</v>
      </c>
      <c r="E238" s="17" t="s">
        <v>309</v>
      </c>
      <c r="F238" s="106">
        <v>132.82000000000002</v>
      </c>
      <c r="G238" s="106">
        <v>116.92</v>
      </c>
      <c r="H238" s="17">
        <v>288.0</v>
      </c>
      <c r="I238" s="17">
        <v>58.0</v>
      </c>
      <c r="J238" s="125">
        <v>0.2013888888888889</v>
      </c>
      <c r="K238" s="125">
        <v>0.1197108869146214</v>
      </c>
      <c r="L238" s="101">
        <v>2.29</v>
      </c>
      <c r="M238" s="101">
        <v>1.06</v>
      </c>
      <c r="N238" s="126">
        <v>659.5200000000001</v>
      </c>
      <c r="O238" s="126">
        <v>305.28000000000003</v>
      </c>
      <c r="P238" s="125">
        <v>0.537117903930131</v>
      </c>
      <c r="Q238" s="17">
        <v>284.0</v>
      </c>
      <c r="R238" s="102">
        <v>1.0140845070422535</v>
      </c>
      <c r="S238" s="101">
        <v>2.015862068965517</v>
      </c>
      <c r="T238" s="17" t="s">
        <v>127</v>
      </c>
      <c r="U238" s="105"/>
      <c r="V238" s="105"/>
      <c r="W238" s="105"/>
      <c r="X238" s="105"/>
      <c r="Y238" s="105"/>
      <c r="Z238" s="105"/>
    </row>
    <row r="239" ht="15.75" customHeight="1">
      <c r="A239" s="105" t="s">
        <v>564</v>
      </c>
      <c r="B239" s="17" t="s">
        <v>565</v>
      </c>
      <c r="C239" s="17" t="s">
        <v>47</v>
      </c>
      <c r="D239" s="17" t="s">
        <v>298</v>
      </c>
      <c r="E239" s="17" t="s">
        <v>309</v>
      </c>
      <c r="F239" s="106">
        <v>132.82000000000008</v>
      </c>
      <c r="G239" s="106">
        <v>116.01999999999992</v>
      </c>
      <c r="H239" s="17">
        <v>432.0</v>
      </c>
      <c r="I239" s="17">
        <v>58.0</v>
      </c>
      <c r="J239" s="125">
        <v>0.13425925925925927</v>
      </c>
      <c r="K239" s="125">
        <v>0.12648697485318583</v>
      </c>
      <c r="L239" s="101">
        <v>2.29</v>
      </c>
      <c r="M239" s="101">
        <v>1.06</v>
      </c>
      <c r="N239" s="126">
        <v>989.2800000000005</v>
      </c>
      <c r="O239" s="126">
        <v>457.92</v>
      </c>
      <c r="P239" s="125">
        <v>0.537117903930131</v>
      </c>
      <c r="Q239" s="17">
        <v>284.0</v>
      </c>
      <c r="R239" s="102">
        <v>1.5211267605633803</v>
      </c>
      <c r="S239" s="101">
        <v>2.0003448275862055</v>
      </c>
      <c r="T239" s="17" t="s">
        <v>127</v>
      </c>
      <c r="U239" s="105"/>
      <c r="V239" s="105"/>
      <c r="W239" s="105"/>
      <c r="X239" s="105"/>
      <c r="Y239" s="105"/>
      <c r="Z239" s="105"/>
    </row>
    <row r="240" ht="15.75" customHeight="1">
      <c r="A240" s="105" t="s">
        <v>566</v>
      </c>
      <c r="B240" s="17" t="s">
        <v>567</v>
      </c>
      <c r="C240" s="17" t="s">
        <v>47</v>
      </c>
      <c r="D240" s="17" t="s">
        <v>298</v>
      </c>
      <c r="E240" s="17" t="s">
        <v>309</v>
      </c>
      <c r="F240" s="106">
        <v>2104.9700000000025</v>
      </c>
      <c r="G240" s="106">
        <v>1817.9700000000023</v>
      </c>
      <c r="H240" s="17">
        <v>1272.0</v>
      </c>
      <c r="I240" s="17">
        <v>603.0</v>
      </c>
      <c r="J240" s="125">
        <v>0.4740566037735849</v>
      </c>
      <c r="K240" s="125">
        <v>0.1363439859000365</v>
      </c>
      <c r="L240" s="101">
        <v>2.99</v>
      </c>
      <c r="M240" s="101">
        <v>1.4</v>
      </c>
      <c r="N240" s="126">
        <v>4440.334726368164</v>
      </c>
      <c r="O240" s="126">
        <v>1780.8</v>
      </c>
      <c r="P240" s="125">
        <v>0.5317725752508362</v>
      </c>
      <c r="Q240" s="17">
        <v>1248.0</v>
      </c>
      <c r="R240" s="102">
        <v>1.0192307692307692</v>
      </c>
      <c r="S240" s="101">
        <v>3.014875621890551</v>
      </c>
      <c r="T240" s="17" t="s">
        <v>75</v>
      </c>
      <c r="U240" s="105"/>
      <c r="V240" s="105"/>
      <c r="W240" s="105"/>
      <c r="X240" s="105"/>
      <c r="Y240" s="105"/>
      <c r="Z240" s="105"/>
    </row>
    <row r="241" ht="15.75" customHeight="1">
      <c r="A241" s="105" t="s">
        <v>568</v>
      </c>
      <c r="B241" s="17" t="s">
        <v>569</v>
      </c>
      <c r="C241" s="17" t="s">
        <v>47</v>
      </c>
      <c r="D241" s="17" t="s">
        <v>298</v>
      </c>
      <c r="E241" s="17" t="s">
        <v>309</v>
      </c>
      <c r="F241" s="106">
        <v>313.7300000000001</v>
      </c>
      <c r="G241" s="106">
        <v>275.63</v>
      </c>
      <c r="H241" s="17">
        <v>432.0</v>
      </c>
      <c r="I241" s="17">
        <v>137.0</v>
      </c>
      <c r="J241" s="125">
        <v>0.31712962962962965</v>
      </c>
      <c r="K241" s="125">
        <v>0.12144200427118879</v>
      </c>
      <c r="L241" s="101">
        <v>2.29</v>
      </c>
      <c r="M241" s="101">
        <v>1.06</v>
      </c>
      <c r="N241" s="126">
        <v>989.2800000000002</v>
      </c>
      <c r="O241" s="126">
        <v>457.92</v>
      </c>
      <c r="P241" s="125">
        <v>0.537117903930131</v>
      </c>
      <c r="Q241" s="17">
        <v>426.0</v>
      </c>
      <c r="R241" s="102">
        <v>1.0140845070422535</v>
      </c>
      <c r="S241" s="101">
        <v>2.011897810218978</v>
      </c>
      <c r="T241" s="17" t="s">
        <v>127</v>
      </c>
      <c r="U241" s="105"/>
      <c r="V241" s="105"/>
      <c r="W241" s="105"/>
      <c r="X241" s="105"/>
      <c r="Y241" s="105"/>
      <c r="Z241" s="105"/>
    </row>
    <row r="242" ht="15.75" customHeight="1">
      <c r="A242" s="105" t="s">
        <v>570</v>
      </c>
      <c r="B242" s="17" t="s">
        <v>571</v>
      </c>
      <c r="C242" s="17" t="s">
        <v>47</v>
      </c>
      <c r="D242" s="17" t="s">
        <v>298</v>
      </c>
      <c r="E242" s="17" t="s">
        <v>309</v>
      </c>
      <c r="F242" s="106">
        <v>188.92000000000004</v>
      </c>
      <c r="G242" s="106">
        <v>166.12</v>
      </c>
      <c r="H242" s="17">
        <v>288.0</v>
      </c>
      <c r="I242" s="17">
        <v>83.0</v>
      </c>
      <c r="J242" s="125">
        <v>0.2881944444444444</v>
      </c>
      <c r="K242" s="125">
        <v>0.12068600465805646</v>
      </c>
      <c r="L242" s="101">
        <v>2.29</v>
      </c>
      <c r="M242" s="101">
        <v>1.06</v>
      </c>
      <c r="N242" s="126">
        <v>655.5296385542171</v>
      </c>
      <c r="O242" s="126">
        <v>305.28000000000003</v>
      </c>
      <c r="P242" s="125">
        <v>0.537117903930131</v>
      </c>
      <c r="Q242" s="17">
        <v>426.0</v>
      </c>
      <c r="R242" s="102">
        <v>0.676056338028169</v>
      </c>
      <c r="S242" s="101">
        <v>2.0014457831325303</v>
      </c>
      <c r="T242" s="17" t="s">
        <v>127</v>
      </c>
      <c r="U242" s="105"/>
      <c r="V242" s="105"/>
      <c r="W242" s="105"/>
      <c r="X242" s="105"/>
      <c r="Y242" s="105"/>
      <c r="Z242" s="105"/>
    </row>
    <row r="243" ht="15.75" customHeight="1">
      <c r="A243" s="105" t="s">
        <v>572</v>
      </c>
      <c r="B243" s="17" t="s">
        <v>573</v>
      </c>
      <c r="C243" s="17" t="s">
        <v>47</v>
      </c>
      <c r="D243" s="17" t="s">
        <v>298</v>
      </c>
      <c r="E243" s="17" t="s">
        <v>309</v>
      </c>
      <c r="F243" s="106">
        <v>808.7000000000011</v>
      </c>
      <c r="G243" s="106">
        <v>724.200000000001</v>
      </c>
      <c r="H243" s="17">
        <v>728.0</v>
      </c>
      <c r="I243" s="17">
        <v>180.0</v>
      </c>
      <c r="J243" s="125">
        <v>0.24725274725274726</v>
      </c>
      <c r="K243" s="125">
        <v>0.10448868554470137</v>
      </c>
      <c r="L243" s="101">
        <v>3.99</v>
      </c>
      <c r="M243" s="101">
        <v>1.93</v>
      </c>
      <c r="N243" s="126">
        <v>3270.7422222222267</v>
      </c>
      <c r="O243" s="126">
        <v>1405.04</v>
      </c>
      <c r="P243" s="125">
        <v>0.5162907268170427</v>
      </c>
      <c r="Q243" s="17">
        <v>728.0</v>
      </c>
      <c r="R243" s="102">
        <v>1.0</v>
      </c>
      <c r="S243" s="101">
        <v>4.023333333333339</v>
      </c>
      <c r="T243" s="17" t="s">
        <v>127</v>
      </c>
      <c r="U243" s="105"/>
      <c r="V243" s="105"/>
      <c r="W243" s="105"/>
      <c r="X243" s="105"/>
      <c r="Y243" s="105"/>
      <c r="Z243" s="105"/>
    </row>
    <row r="244" ht="15.75" customHeight="1">
      <c r="A244" s="105" t="s">
        <v>574</v>
      </c>
      <c r="B244" s="17" t="s">
        <v>575</v>
      </c>
      <c r="C244" s="17" t="s">
        <v>47</v>
      </c>
      <c r="D244" s="17" t="s">
        <v>298</v>
      </c>
      <c r="E244" s="17" t="s">
        <v>309</v>
      </c>
      <c r="F244" s="106">
        <v>754.3200000000008</v>
      </c>
      <c r="G244" s="106">
        <v>673.8200000000007</v>
      </c>
      <c r="H244" s="17">
        <v>728.0</v>
      </c>
      <c r="I244" s="17">
        <v>168.0</v>
      </c>
      <c r="J244" s="125">
        <v>0.23076923076923078</v>
      </c>
      <c r="K244" s="125">
        <v>0.10671863400148485</v>
      </c>
      <c r="L244" s="101">
        <v>3.99</v>
      </c>
      <c r="M244" s="101">
        <v>1.93</v>
      </c>
      <c r="N244" s="126">
        <v>3268.7200000000034</v>
      </c>
      <c r="O244" s="126">
        <v>1405.04</v>
      </c>
      <c r="P244" s="125">
        <v>0.5162907268170427</v>
      </c>
      <c r="Q244" s="17">
        <v>728.0</v>
      </c>
      <c r="R244" s="102">
        <v>1.0</v>
      </c>
      <c r="S244" s="101">
        <v>4.010833333333338</v>
      </c>
      <c r="T244" s="17" t="s">
        <v>127</v>
      </c>
      <c r="U244" s="105"/>
      <c r="V244" s="105"/>
      <c r="W244" s="105"/>
      <c r="X244" s="105"/>
      <c r="Y244" s="105"/>
      <c r="Z244" s="105"/>
    </row>
    <row r="245" ht="15.75" customHeight="1">
      <c r="A245" s="105" t="s">
        <v>576</v>
      </c>
      <c r="B245" s="17" t="s">
        <v>577</v>
      </c>
      <c r="C245" s="17" t="s">
        <v>47</v>
      </c>
      <c r="D245" s="17" t="s">
        <v>298</v>
      </c>
      <c r="E245" s="17" t="s">
        <v>309</v>
      </c>
      <c r="F245" s="106">
        <v>597.1700000000004</v>
      </c>
      <c r="G245" s="106">
        <v>532.6700000000004</v>
      </c>
      <c r="H245" s="17">
        <v>728.0</v>
      </c>
      <c r="I245" s="17">
        <v>133.0</v>
      </c>
      <c r="J245" s="125">
        <v>0.18269230769230768</v>
      </c>
      <c r="K245" s="125">
        <v>0.10800944454677885</v>
      </c>
      <c r="L245" s="101">
        <v>3.99</v>
      </c>
      <c r="M245" s="101">
        <v>1.93</v>
      </c>
      <c r="N245" s="126">
        <v>3268.720000000002</v>
      </c>
      <c r="O245" s="126">
        <v>1405.04</v>
      </c>
      <c r="P245" s="125">
        <v>0.5162907268170427</v>
      </c>
      <c r="Q245" s="17">
        <v>728.0</v>
      </c>
      <c r="R245" s="102">
        <v>1.0</v>
      </c>
      <c r="S245" s="101">
        <v>4.005037593984966</v>
      </c>
      <c r="T245" s="17" t="s">
        <v>127</v>
      </c>
      <c r="U245" s="105"/>
      <c r="V245" s="105"/>
      <c r="W245" s="105"/>
      <c r="X245" s="105"/>
      <c r="Y245" s="105"/>
      <c r="Z245" s="105"/>
    </row>
    <row r="246" ht="15.75" customHeight="1">
      <c r="A246" s="105" t="s">
        <v>578</v>
      </c>
      <c r="B246" s="17" t="s">
        <v>579</v>
      </c>
      <c r="C246" s="17" t="s">
        <v>47</v>
      </c>
      <c r="D246" s="17" t="s">
        <v>298</v>
      </c>
      <c r="E246" s="17" t="s">
        <v>309</v>
      </c>
      <c r="F246" s="106">
        <v>5886.929999999991</v>
      </c>
      <c r="G246" s="106">
        <v>5244.53</v>
      </c>
      <c r="H246" s="17">
        <v>1224.0</v>
      </c>
      <c r="I246" s="17">
        <v>867.0</v>
      </c>
      <c r="J246" s="125">
        <v>0.7083333333333334</v>
      </c>
      <c r="K246" s="125">
        <v>0.10912309132264053</v>
      </c>
      <c r="L246" s="101">
        <v>5.49</v>
      </c>
      <c r="M246" s="101">
        <v>2.64</v>
      </c>
      <c r="N246" s="126">
        <v>8310.959999999988</v>
      </c>
      <c r="O246" s="126">
        <v>3231.36</v>
      </c>
      <c r="P246" s="125">
        <v>0.5191256830601093</v>
      </c>
      <c r="Q246" s="17">
        <v>1200.0</v>
      </c>
      <c r="R246" s="102">
        <v>1.02</v>
      </c>
      <c r="S246" s="101">
        <v>6.0490542099192615</v>
      </c>
      <c r="T246" s="17" t="s">
        <v>127</v>
      </c>
      <c r="U246" s="105"/>
      <c r="V246" s="105"/>
      <c r="W246" s="105"/>
      <c r="X246" s="105"/>
      <c r="Y246" s="105"/>
      <c r="Z246" s="105"/>
    </row>
    <row r="247" ht="15.75" customHeight="1">
      <c r="A247" s="105" t="s">
        <v>580</v>
      </c>
      <c r="B247" s="17" t="s">
        <v>581</v>
      </c>
      <c r="C247" s="17" t="s">
        <v>47</v>
      </c>
      <c r="D247" s="17" t="s">
        <v>298</v>
      </c>
      <c r="E247" s="17" t="s">
        <v>309</v>
      </c>
      <c r="F247" s="106">
        <v>844.5800000000011</v>
      </c>
      <c r="G247" s="106">
        <v>731.080000000001</v>
      </c>
      <c r="H247" s="17">
        <v>1764.0</v>
      </c>
      <c r="I247" s="17">
        <v>242.0</v>
      </c>
      <c r="J247" s="125">
        <v>0.13718820861678005</v>
      </c>
      <c r="K247" s="125">
        <v>0.1343863221956475</v>
      </c>
      <c r="L247" s="101">
        <v>2.99</v>
      </c>
      <c r="M247" s="101">
        <v>1.57</v>
      </c>
      <c r="N247" s="126">
        <v>6156.360000000008</v>
      </c>
      <c r="O247" s="126">
        <v>2769.48</v>
      </c>
      <c r="P247" s="125">
        <v>0.47491638795986624</v>
      </c>
      <c r="Q247" s="17">
        <v>1752.0</v>
      </c>
      <c r="R247" s="102">
        <v>1.0068493150684932</v>
      </c>
      <c r="S247" s="101">
        <v>3.020991735537194</v>
      </c>
      <c r="T247" s="17" t="s">
        <v>127</v>
      </c>
      <c r="U247" s="105"/>
      <c r="V247" s="105"/>
      <c r="W247" s="105"/>
      <c r="X247" s="105"/>
      <c r="Y247" s="105"/>
      <c r="Z247" s="105"/>
    </row>
    <row r="248" ht="15.75" customHeight="1">
      <c r="A248" s="105" t="s">
        <v>582</v>
      </c>
      <c r="B248" s="17" t="s">
        <v>583</v>
      </c>
      <c r="C248" s="17" t="s">
        <v>46</v>
      </c>
      <c r="D248" s="17" t="s">
        <v>298</v>
      </c>
      <c r="E248" s="17" t="s">
        <v>309</v>
      </c>
      <c r="F248" s="106">
        <v>0.0</v>
      </c>
      <c r="G248" s="106">
        <v>0.0</v>
      </c>
      <c r="H248" s="17">
        <v>0.0</v>
      </c>
      <c r="I248" s="17">
        <v>0.0</v>
      </c>
      <c r="J248" s="125" t="s">
        <v>322</v>
      </c>
      <c r="K248" s="125" t="s">
        <v>322</v>
      </c>
      <c r="L248" s="101">
        <v>11.99</v>
      </c>
      <c r="M248" s="101">
        <v>6.04</v>
      </c>
      <c r="N248" s="126" t="s">
        <v>322</v>
      </c>
      <c r="O248" s="126">
        <v>0.0</v>
      </c>
      <c r="P248" s="125">
        <v>0.4962468723936614</v>
      </c>
      <c r="Q248" s="17">
        <v>0.0</v>
      </c>
      <c r="R248" s="102" t="s">
        <v>322</v>
      </c>
      <c r="S248" s="101" t="s">
        <v>322</v>
      </c>
      <c r="T248" s="17" t="s">
        <v>46</v>
      </c>
      <c r="U248" s="105"/>
      <c r="V248" s="105"/>
      <c r="W248" s="105"/>
      <c r="X248" s="105"/>
      <c r="Y248" s="105"/>
      <c r="Z248" s="105"/>
    </row>
    <row r="249" ht="15.75" customHeight="1">
      <c r="A249" s="105" t="s">
        <v>584</v>
      </c>
      <c r="B249" s="17" t="s">
        <v>585</v>
      </c>
      <c r="C249" s="17" t="s">
        <v>46</v>
      </c>
      <c r="D249" s="17" t="s">
        <v>298</v>
      </c>
      <c r="E249" s="17" t="s">
        <v>309</v>
      </c>
      <c r="F249" s="106">
        <v>0.0</v>
      </c>
      <c r="G249" s="106">
        <v>0.0</v>
      </c>
      <c r="H249" s="17">
        <v>0.0</v>
      </c>
      <c r="I249" s="17">
        <v>0.0</v>
      </c>
      <c r="J249" s="125" t="s">
        <v>322</v>
      </c>
      <c r="K249" s="125" t="s">
        <v>322</v>
      </c>
      <c r="L249" s="101">
        <v>11.99</v>
      </c>
      <c r="M249" s="101">
        <v>6.04</v>
      </c>
      <c r="N249" s="126" t="s">
        <v>322</v>
      </c>
      <c r="O249" s="126">
        <v>0.0</v>
      </c>
      <c r="P249" s="125">
        <v>0.4962468723936614</v>
      </c>
      <c r="Q249" s="17">
        <v>0.0</v>
      </c>
      <c r="R249" s="102" t="s">
        <v>322</v>
      </c>
      <c r="S249" s="101" t="s">
        <v>322</v>
      </c>
      <c r="T249" s="17" t="s">
        <v>46</v>
      </c>
      <c r="U249" s="105"/>
      <c r="V249" s="105"/>
      <c r="W249" s="105"/>
      <c r="X249" s="105"/>
      <c r="Y249" s="105"/>
      <c r="Z249" s="105"/>
    </row>
    <row r="250" ht="15.75" customHeight="1">
      <c r="A250" s="105" t="s">
        <v>586</v>
      </c>
      <c r="B250" s="17" t="s">
        <v>587</v>
      </c>
      <c r="C250" s="17" t="s">
        <v>46</v>
      </c>
      <c r="D250" s="17" t="s">
        <v>298</v>
      </c>
      <c r="E250" s="17" t="s">
        <v>309</v>
      </c>
      <c r="F250" s="106">
        <v>0.0</v>
      </c>
      <c r="G250" s="106">
        <v>0.0</v>
      </c>
      <c r="H250" s="17">
        <v>0.0</v>
      </c>
      <c r="I250" s="17">
        <v>0.0</v>
      </c>
      <c r="J250" s="125" t="s">
        <v>322</v>
      </c>
      <c r="K250" s="125" t="s">
        <v>322</v>
      </c>
      <c r="L250" s="101">
        <v>11.99</v>
      </c>
      <c r="M250" s="101">
        <v>6.04</v>
      </c>
      <c r="N250" s="126" t="s">
        <v>322</v>
      </c>
      <c r="O250" s="126">
        <v>0.0</v>
      </c>
      <c r="P250" s="125">
        <v>0.4962468723936614</v>
      </c>
      <c r="Q250" s="17">
        <v>0.0</v>
      </c>
      <c r="R250" s="102" t="s">
        <v>322</v>
      </c>
      <c r="S250" s="101" t="s">
        <v>322</v>
      </c>
      <c r="T250" s="17" t="s">
        <v>46</v>
      </c>
      <c r="U250" s="105"/>
      <c r="V250" s="105"/>
      <c r="W250" s="105"/>
      <c r="X250" s="105"/>
      <c r="Y250" s="105"/>
      <c r="Z250" s="105"/>
    </row>
    <row r="251" ht="15.75" customHeight="1">
      <c r="A251" s="105" t="s">
        <v>588</v>
      </c>
      <c r="B251" s="17" t="s">
        <v>589</v>
      </c>
      <c r="C251" s="17" t="s">
        <v>47</v>
      </c>
      <c r="D251" s="17" t="s">
        <v>298</v>
      </c>
      <c r="E251" s="17" t="s">
        <v>309</v>
      </c>
      <c r="F251" s="106">
        <v>5456.11999999999</v>
      </c>
      <c r="G251" s="106">
        <v>4934.119999999991</v>
      </c>
      <c r="H251" s="17">
        <v>900.0</v>
      </c>
      <c r="I251" s="17">
        <v>288.0</v>
      </c>
      <c r="J251" s="125">
        <v>0.32</v>
      </c>
      <c r="K251" s="125">
        <v>0.09567238257223087</v>
      </c>
      <c r="L251" s="101">
        <v>16.99</v>
      </c>
      <c r="M251" s="101">
        <v>7.86</v>
      </c>
      <c r="N251" s="126">
        <v>17050.37499999997</v>
      </c>
      <c r="O251" s="126">
        <v>7074.0</v>
      </c>
      <c r="P251" s="125">
        <v>0.5373749264273102</v>
      </c>
      <c r="Q251" s="17">
        <v>900.0</v>
      </c>
      <c r="R251" s="102">
        <v>1.0</v>
      </c>
      <c r="S251" s="101">
        <v>17.13236111111108</v>
      </c>
      <c r="T251" s="17" t="s">
        <v>127</v>
      </c>
      <c r="U251" s="105"/>
      <c r="V251" s="105"/>
      <c r="W251" s="105"/>
      <c r="X251" s="105"/>
      <c r="Y251" s="105"/>
      <c r="Z251" s="105"/>
    </row>
    <row r="252" ht="15.75" customHeight="1">
      <c r="A252" s="105" t="s">
        <v>590</v>
      </c>
      <c r="B252" s="17" t="s">
        <v>591</v>
      </c>
      <c r="C252" s="17" t="s">
        <v>47</v>
      </c>
      <c r="D252" s="17" t="s">
        <v>298</v>
      </c>
      <c r="E252" s="17" t="s">
        <v>309</v>
      </c>
      <c r="F252" s="106">
        <v>1153.9500000000005</v>
      </c>
      <c r="G252" s="106">
        <v>1052.9500000000005</v>
      </c>
      <c r="H252" s="17">
        <v>1200.0</v>
      </c>
      <c r="I252" s="17">
        <v>105.0</v>
      </c>
      <c r="J252" s="125">
        <v>0.0875</v>
      </c>
      <c r="K252" s="125">
        <v>0.08752545604228945</v>
      </c>
      <c r="L252" s="101">
        <v>9.99</v>
      </c>
      <c r="M252" s="101">
        <v>5.03</v>
      </c>
      <c r="N252" s="126">
        <v>13188.000000000007</v>
      </c>
      <c r="O252" s="126">
        <v>6036.0</v>
      </c>
      <c r="P252" s="125">
        <v>0.49649649649649646</v>
      </c>
      <c r="Q252" s="17">
        <v>1200.0</v>
      </c>
      <c r="R252" s="102">
        <v>1.0</v>
      </c>
      <c r="S252" s="101">
        <v>10.028095238095244</v>
      </c>
      <c r="T252" s="17" t="s">
        <v>592</v>
      </c>
      <c r="U252" s="105"/>
      <c r="V252" s="105"/>
      <c r="W252" s="105"/>
      <c r="X252" s="105"/>
      <c r="Y252" s="105"/>
      <c r="Z252" s="105"/>
    </row>
    <row r="253" ht="15.75" customHeight="1">
      <c r="A253" s="105" t="s">
        <v>593</v>
      </c>
      <c r="B253" s="17" t="s">
        <v>594</v>
      </c>
      <c r="C253" s="17" t="s">
        <v>46</v>
      </c>
      <c r="D253" s="17" t="s">
        <v>298</v>
      </c>
      <c r="E253" s="17" t="s">
        <v>309</v>
      </c>
      <c r="F253" s="106">
        <v>0.0</v>
      </c>
      <c r="G253" s="106">
        <v>0.0</v>
      </c>
      <c r="H253" s="17">
        <v>0.0</v>
      </c>
      <c r="I253" s="17">
        <v>0.0</v>
      </c>
      <c r="J253" s="125" t="s">
        <v>322</v>
      </c>
      <c r="K253" s="125" t="s">
        <v>322</v>
      </c>
      <c r="L253" s="101">
        <v>7.99</v>
      </c>
      <c r="M253" s="101">
        <v>4.27</v>
      </c>
      <c r="N253" s="126" t="s">
        <v>322</v>
      </c>
      <c r="O253" s="126">
        <v>0.0</v>
      </c>
      <c r="P253" s="125">
        <v>0.4655819774718399</v>
      </c>
      <c r="Q253" s="17">
        <v>0.0</v>
      </c>
      <c r="R253" s="102" t="s">
        <v>322</v>
      </c>
      <c r="S253" s="101" t="s">
        <v>322</v>
      </c>
      <c r="T253" s="17" t="s">
        <v>46</v>
      </c>
      <c r="U253" s="105"/>
      <c r="V253" s="105"/>
      <c r="W253" s="105"/>
      <c r="X253" s="105"/>
      <c r="Y253" s="105"/>
      <c r="Z253" s="105"/>
    </row>
    <row r="254" ht="15.75" customHeight="1">
      <c r="A254" s="105" t="s">
        <v>595</v>
      </c>
      <c r="B254" s="17" t="s">
        <v>596</v>
      </c>
      <c r="C254" s="17" t="s">
        <v>46</v>
      </c>
      <c r="D254" s="17" t="s">
        <v>298</v>
      </c>
      <c r="E254" s="17" t="s">
        <v>309</v>
      </c>
      <c r="F254" s="106">
        <v>0.0</v>
      </c>
      <c r="G254" s="106">
        <v>0.0</v>
      </c>
      <c r="H254" s="17">
        <v>0.0</v>
      </c>
      <c r="I254" s="17">
        <v>0.0</v>
      </c>
      <c r="J254" s="125" t="s">
        <v>322</v>
      </c>
      <c r="K254" s="125" t="s">
        <v>322</v>
      </c>
      <c r="L254" s="101">
        <v>7.99</v>
      </c>
      <c r="M254" s="101">
        <v>4.27</v>
      </c>
      <c r="N254" s="126" t="s">
        <v>322</v>
      </c>
      <c r="O254" s="126">
        <v>0.0</v>
      </c>
      <c r="P254" s="125">
        <v>0.4655819774718399</v>
      </c>
      <c r="Q254" s="17">
        <v>0.0</v>
      </c>
      <c r="R254" s="102" t="s">
        <v>322</v>
      </c>
      <c r="S254" s="101" t="s">
        <v>322</v>
      </c>
      <c r="T254" s="17" t="s">
        <v>46</v>
      </c>
      <c r="U254" s="105"/>
      <c r="V254" s="105"/>
      <c r="W254" s="105"/>
      <c r="X254" s="105"/>
      <c r="Y254" s="105"/>
      <c r="Z254" s="105"/>
    </row>
    <row r="255" ht="15.75" customHeight="1">
      <c r="A255" s="105" t="s">
        <v>597</v>
      </c>
      <c r="B255" s="17" t="s">
        <v>598</v>
      </c>
      <c r="C255" s="17" t="s">
        <v>47</v>
      </c>
      <c r="D255" s="17" t="s">
        <v>298</v>
      </c>
      <c r="E255" s="17" t="s">
        <v>309</v>
      </c>
      <c r="F255" s="106">
        <v>638.4000000000007</v>
      </c>
      <c r="G255" s="106">
        <v>561.9000000000005</v>
      </c>
      <c r="H255" s="17">
        <v>1200.0</v>
      </c>
      <c r="I255" s="17">
        <v>160.0</v>
      </c>
      <c r="J255" s="125">
        <v>0.13333333333333333</v>
      </c>
      <c r="K255" s="125">
        <v>0.11983082706766923</v>
      </c>
      <c r="L255" s="101">
        <v>3.49</v>
      </c>
      <c r="M255" s="101">
        <v>1.86</v>
      </c>
      <c r="N255" s="126">
        <v>4788.0000000000055</v>
      </c>
      <c r="O255" s="126">
        <v>2232.0</v>
      </c>
      <c r="P255" s="125">
        <v>0.4670487106017192</v>
      </c>
      <c r="Q255" s="17">
        <v>1200.0</v>
      </c>
      <c r="R255" s="102">
        <v>1.0</v>
      </c>
      <c r="S255" s="101">
        <v>3.5118750000000034</v>
      </c>
      <c r="T255" s="17" t="s">
        <v>75</v>
      </c>
      <c r="U255" s="105"/>
      <c r="V255" s="105"/>
      <c r="W255" s="105"/>
      <c r="X255" s="105"/>
      <c r="Y255" s="105"/>
      <c r="Z255" s="105"/>
    </row>
    <row r="256" ht="15.75" customHeight="1">
      <c r="A256" s="105" t="s">
        <v>599</v>
      </c>
      <c r="B256" s="17" t="s">
        <v>600</v>
      </c>
      <c r="C256" s="17" t="s">
        <v>49</v>
      </c>
      <c r="D256" s="17" t="s">
        <v>298</v>
      </c>
      <c r="E256" s="17" t="s">
        <v>309</v>
      </c>
      <c r="F256" s="106">
        <v>1366.4399999999985</v>
      </c>
      <c r="G256" s="106">
        <v>1204.8400000000006</v>
      </c>
      <c r="H256" s="17">
        <v>912.0</v>
      </c>
      <c r="I256" s="17">
        <v>236.0</v>
      </c>
      <c r="J256" s="125">
        <v>0.25877192982456143</v>
      </c>
      <c r="K256" s="125">
        <v>0.11826351687596826</v>
      </c>
      <c r="L256" s="101">
        <v>4.99</v>
      </c>
      <c r="M256" s="101">
        <v>2.61</v>
      </c>
      <c r="N256" s="126">
        <v>5280.479999999994</v>
      </c>
      <c r="O256" s="126">
        <v>2380.3199999999997</v>
      </c>
      <c r="P256" s="125">
        <v>0.4769539078156313</v>
      </c>
      <c r="Q256" s="17">
        <v>900.0</v>
      </c>
      <c r="R256" s="102">
        <v>1.0133333333333334</v>
      </c>
      <c r="S256" s="101">
        <v>5.105254237288138</v>
      </c>
      <c r="T256" s="17" t="s">
        <v>344</v>
      </c>
      <c r="U256" s="105"/>
      <c r="V256" s="105"/>
      <c r="W256" s="105"/>
      <c r="X256" s="105"/>
      <c r="Y256" s="105"/>
      <c r="Z256" s="105"/>
    </row>
    <row r="257" ht="15.75" customHeight="1">
      <c r="A257" s="105" t="s">
        <v>601</v>
      </c>
      <c r="B257" s="17" t="s">
        <v>602</v>
      </c>
      <c r="C257" s="17" t="s">
        <v>49</v>
      </c>
      <c r="D257" s="17" t="s">
        <v>298</v>
      </c>
      <c r="E257" s="17" t="s">
        <v>309</v>
      </c>
      <c r="F257" s="106">
        <v>1765.9499999999973</v>
      </c>
      <c r="G257" s="106">
        <v>1549.150000000001</v>
      </c>
      <c r="H257" s="17">
        <v>912.0</v>
      </c>
      <c r="I257" s="17">
        <v>305.0</v>
      </c>
      <c r="J257" s="125">
        <v>0.3344298245614035</v>
      </c>
      <c r="K257" s="125">
        <v>0.12276678275149167</v>
      </c>
      <c r="L257" s="101">
        <v>4.99</v>
      </c>
      <c r="M257" s="101">
        <v>2.61</v>
      </c>
      <c r="N257" s="126">
        <v>5280.479999999992</v>
      </c>
      <c r="O257" s="126">
        <v>2380.3199999999997</v>
      </c>
      <c r="P257" s="125">
        <v>0.4769539078156313</v>
      </c>
      <c r="Q257" s="17">
        <v>900.0</v>
      </c>
      <c r="R257" s="102">
        <v>1.0133333333333334</v>
      </c>
      <c r="S257" s="101">
        <v>5.079180327868856</v>
      </c>
      <c r="T257" s="17" t="s">
        <v>344</v>
      </c>
      <c r="U257" s="105"/>
      <c r="V257" s="105"/>
      <c r="W257" s="105"/>
      <c r="X257" s="105"/>
      <c r="Y257" s="105"/>
      <c r="Z257" s="105"/>
    </row>
    <row r="258" ht="15.75" customHeight="1">
      <c r="A258" s="105" t="s">
        <v>603</v>
      </c>
      <c r="B258" s="17" t="s">
        <v>604</v>
      </c>
      <c r="C258" s="17" t="s">
        <v>47</v>
      </c>
      <c r="D258" s="17" t="s">
        <v>298</v>
      </c>
      <c r="E258" s="17" t="s">
        <v>309</v>
      </c>
      <c r="F258" s="106">
        <v>1592.1000000000008</v>
      </c>
      <c r="G258" s="106">
        <v>1456.6000000000013</v>
      </c>
      <c r="H258" s="17">
        <v>906.0</v>
      </c>
      <c r="I258" s="17">
        <v>290.0</v>
      </c>
      <c r="J258" s="125">
        <v>0.3200883002207506</v>
      </c>
      <c r="K258" s="125">
        <v>0.08510771936436123</v>
      </c>
      <c r="L258" s="101">
        <v>4.99</v>
      </c>
      <c r="M258" s="101">
        <v>2.76</v>
      </c>
      <c r="N258" s="126">
        <v>4973.940000000002</v>
      </c>
      <c r="O258" s="126">
        <v>2500.56</v>
      </c>
      <c r="P258" s="125">
        <v>0.44689378757515036</v>
      </c>
      <c r="Q258" s="17">
        <v>900.0</v>
      </c>
      <c r="R258" s="102">
        <v>1.0066666666666666</v>
      </c>
      <c r="S258" s="101">
        <v>5.022758620689659</v>
      </c>
      <c r="T258" s="17" t="s">
        <v>605</v>
      </c>
      <c r="U258" s="105"/>
      <c r="V258" s="105"/>
      <c r="W258" s="105"/>
      <c r="X258" s="105"/>
      <c r="Y258" s="105"/>
      <c r="Z258" s="105"/>
    </row>
    <row r="259" ht="15.75" customHeight="1">
      <c r="A259" s="105" t="s">
        <v>606</v>
      </c>
      <c r="B259" s="17" t="s">
        <v>607</v>
      </c>
      <c r="C259" s="17" t="s">
        <v>47</v>
      </c>
      <c r="D259" s="17" t="s">
        <v>298</v>
      </c>
      <c r="E259" s="17" t="s">
        <v>309</v>
      </c>
      <c r="F259" s="106">
        <v>973.7100000000006</v>
      </c>
      <c r="G259" s="106">
        <v>875.0100000000004</v>
      </c>
      <c r="H259" s="17">
        <v>1200.0</v>
      </c>
      <c r="I259" s="17">
        <v>349.0</v>
      </c>
      <c r="J259" s="125">
        <v>0.29083333333333333</v>
      </c>
      <c r="K259" s="125">
        <v>0.10136488276797007</v>
      </c>
      <c r="L259" s="101">
        <v>2.49</v>
      </c>
      <c r="M259" s="101">
        <v>1.25</v>
      </c>
      <c r="N259" s="126">
        <v>3348.0000000000023</v>
      </c>
      <c r="O259" s="126">
        <v>1500.0</v>
      </c>
      <c r="P259" s="125">
        <v>0.497991967871486</v>
      </c>
      <c r="Q259" s="17">
        <v>1200.0</v>
      </c>
      <c r="R259" s="102">
        <v>1.0</v>
      </c>
      <c r="S259" s="101">
        <v>2.507191977077365</v>
      </c>
      <c r="T259" s="17" t="s">
        <v>75</v>
      </c>
      <c r="U259" s="105"/>
      <c r="V259" s="105"/>
      <c r="W259" s="105"/>
      <c r="X259" s="105"/>
      <c r="Y259" s="105"/>
      <c r="Z259" s="105"/>
    </row>
    <row r="260" ht="15.75" customHeight="1">
      <c r="A260" s="105" t="s">
        <v>608</v>
      </c>
      <c r="B260" s="17" t="s">
        <v>609</v>
      </c>
      <c r="C260" s="17" t="s">
        <v>47</v>
      </c>
      <c r="D260" s="17" t="s">
        <v>298</v>
      </c>
      <c r="E260" s="17" t="s">
        <v>309</v>
      </c>
      <c r="F260" s="106">
        <v>0.0</v>
      </c>
      <c r="G260" s="106">
        <v>0.0</v>
      </c>
      <c r="H260" s="17">
        <v>0.0</v>
      </c>
      <c r="I260" s="17">
        <v>0.0</v>
      </c>
      <c r="J260" s="125" t="s">
        <v>322</v>
      </c>
      <c r="K260" s="125" t="s">
        <v>322</v>
      </c>
      <c r="L260" s="101">
        <v>12.99</v>
      </c>
      <c r="M260" s="101">
        <v>7.41</v>
      </c>
      <c r="N260" s="126" t="s">
        <v>322</v>
      </c>
      <c r="O260" s="126">
        <v>0.0</v>
      </c>
      <c r="P260" s="125">
        <v>0.4295612009237875</v>
      </c>
      <c r="Q260" s="17">
        <v>0.0</v>
      </c>
      <c r="R260" s="102" t="s">
        <v>322</v>
      </c>
      <c r="S260" s="101" t="s">
        <v>322</v>
      </c>
      <c r="T260" s="17" t="s">
        <v>592</v>
      </c>
      <c r="U260" s="105"/>
      <c r="V260" s="105"/>
      <c r="W260" s="105"/>
      <c r="X260" s="105"/>
      <c r="Y260" s="105"/>
      <c r="Z260" s="105"/>
    </row>
    <row r="261" ht="15.75" customHeight="1">
      <c r="A261" s="105" t="s">
        <v>610</v>
      </c>
      <c r="B261" s="17" t="s">
        <v>611</v>
      </c>
      <c r="C261" s="17" t="s">
        <v>47</v>
      </c>
      <c r="D261" s="17" t="s">
        <v>298</v>
      </c>
      <c r="E261" s="17" t="s">
        <v>309</v>
      </c>
      <c r="F261" s="106">
        <v>1503.330000000001</v>
      </c>
      <c r="G261" s="106">
        <v>1351.330000000001</v>
      </c>
      <c r="H261" s="17">
        <v>400.0</v>
      </c>
      <c r="I261" s="17">
        <v>167.0</v>
      </c>
      <c r="J261" s="125">
        <v>0.4175</v>
      </c>
      <c r="K261" s="125">
        <v>0.1011088716382963</v>
      </c>
      <c r="L261" s="101">
        <v>7.99</v>
      </c>
      <c r="M261" s="101">
        <v>4.43</v>
      </c>
      <c r="N261" s="126">
        <v>3600.7904191616794</v>
      </c>
      <c r="O261" s="126">
        <v>1772.0</v>
      </c>
      <c r="P261" s="125">
        <v>0.44555694618272845</v>
      </c>
      <c r="Q261" s="17">
        <v>400.0</v>
      </c>
      <c r="R261" s="102">
        <v>1.0</v>
      </c>
      <c r="S261" s="101">
        <v>8.091796407185635</v>
      </c>
      <c r="T261" s="17" t="s">
        <v>127</v>
      </c>
      <c r="U261" s="105"/>
      <c r="V261" s="105"/>
      <c r="W261" s="105"/>
      <c r="X261" s="105"/>
      <c r="Y261" s="105"/>
      <c r="Z261" s="105"/>
    </row>
    <row r="262" ht="15.75" customHeight="1">
      <c r="A262" s="105" t="s">
        <v>612</v>
      </c>
      <c r="B262" s="17" t="s">
        <v>613</v>
      </c>
      <c r="C262" s="17" t="s">
        <v>47</v>
      </c>
      <c r="D262" s="17" t="s">
        <v>298</v>
      </c>
      <c r="E262" s="17" t="s">
        <v>309</v>
      </c>
      <c r="F262" s="106">
        <v>1828.7800000000009</v>
      </c>
      <c r="G262" s="106">
        <v>1596.7800000000007</v>
      </c>
      <c r="H262" s="17">
        <v>400.0</v>
      </c>
      <c r="I262" s="17">
        <v>122.0</v>
      </c>
      <c r="J262" s="125">
        <v>0.305</v>
      </c>
      <c r="K262" s="125">
        <v>0.12686052997080022</v>
      </c>
      <c r="L262" s="101">
        <v>12.99</v>
      </c>
      <c r="M262" s="101">
        <v>6.8</v>
      </c>
      <c r="N262" s="126">
        <v>5996.000000000003</v>
      </c>
      <c r="O262" s="126">
        <v>2720.0</v>
      </c>
      <c r="P262" s="125">
        <v>0.4765204003079292</v>
      </c>
      <c r="Q262" s="17">
        <v>400.0</v>
      </c>
      <c r="R262" s="102">
        <v>1.0</v>
      </c>
      <c r="S262" s="101">
        <v>13.088360655737711</v>
      </c>
      <c r="T262" s="17" t="s">
        <v>310</v>
      </c>
      <c r="U262" s="105"/>
      <c r="V262" s="105"/>
      <c r="W262" s="105"/>
      <c r="X262" s="105"/>
      <c r="Y262" s="105"/>
      <c r="Z262" s="105"/>
    </row>
    <row r="263" ht="15.75" customHeight="1">
      <c r="A263" s="105" t="s">
        <v>614</v>
      </c>
      <c r="B263" s="17" t="s">
        <v>615</v>
      </c>
      <c r="C263" s="17" t="s">
        <v>47</v>
      </c>
      <c r="D263" s="17" t="s">
        <v>298</v>
      </c>
      <c r="E263" s="17" t="s">
        <v>309</v>
      </c>
      <c r="F263" s="106">
        <v>2728.179999999998</v>
      </c>
      <c r="G263" s="106">
        <v>2390.1799999999985</v>
      </c>
      <c r="H263" s="17">
        <v>400.0</v>
      </c>
      <c r="I263" s="17">
        <v>182.0</v>
      </c>
      <c r="J263" s="125">
        <v>0.455</v>
      </c>
      <c r="K263" s="125">
        <v>0.1238921185552272</v>
      </c>
      <c r="L263" s="101">
        <v>12.99</v>
      </c>
      <c r="M263" s="101">
        <v>6.8</v>
      </c>
      <c r="N263" s="126">
        <v>5995.999999999995</v>
      </c>
      <c r="O263" s="126">
        <v>2720.0</v>
      </c>
      <c r="P263" s="125">
        <v>0.4765204003079292</v>
      </c>
      <c r="Q263" s="17">
        <v>400.0</v>
      </c>
      <c r="R263" s="102">
        <v>1.0</v>
      </c>
      <c r="S263" s="101">
        <v>13.132857142857134</v>
      </c>
      <c r="T263" s="17" t="s">
        <v>310</v>
      </c>
      <c r="U263" s="105"/>
      <c r="V263" s="105"/>
      <c r="W263" s="105"/>
      <c r="X263" s="105"/>
      <c r="Y263" s="105"/>
      <c r="Z263" s="105"/>
    </row>
    <row r="264" ht="15.75" customHeight="1">
      <c r="A264" s="105" t="s">
        <v>616</v>
      </c>
      <c r="B264" s="17" t="s">
        <v>617</v>
      </c>
      <c r="C264" s="17" t="s">
        <v>47</v>
      </c>
      <c r="D264" s="17" t="s">
        <v>298</v>
      </c>
      <c r="E264" s="17" t="s">
        <v>309</v>
      </c>
      <c r="F264" s="106">
        <v>1402.440000000001</v>
      </c>
      <c r="G264" s="106">
        <v>1261.4400000000007</v>
      </c>
      <c r="H264" s="17">
        <v>400.0</v>
      </c>
      <c r="I264" s="17">
        <v>156.0</v>
      </c>
      <c r="J264" s="125">
        <v>0.39</v>
      </c>
      <c r="K264" s="125">
        <v>0.10053906049456673</v>
      </c>
      <c r="L264" s="101">
        <v>7.99</v>
      </c>
      <c r="M264" s="101">
        <v>4.43</v>
      </c>
      <c r="N264" s="126">
        <v>3596.0000000000023</v>
      </c>
      <c r="O264" s="126">
        <v>1772.0</v>
      </c>
      <c r="P264" s="125">
        <v>0.44555694618272845</v>
      </c>
      <c r="Q264" s="17">
        <v>400.0</v>
      </c>
      <c r="R264" s="102">
        <v>1.0</v>
      </c>
      <c r="S264" s="101">
        <v>8.08615384615385</v>
      </c>
      <c r="T264" s="17" t="s">
        <v>127</v>
      </c>
      <c r="U264" s="105"/>
      <c r="V264" s="105"/>
      <c r="W264" s="105"/>
      <c r="X264" s="105"/>
      <c r="Y264" s="105"/>
      <c r="Z264" s="105"/>
    </row>
    <row r="265" ht="15.75" customHeight="1">
      <c r="A265" s="105" t="s">
        <v>618</v>
      </c>
      <c r="B265" s="17" t="s">
        <v>619</v>
      </c>
      <c r="C265" s="17" t="s">
        <v>47</v>
      </c>
      <c r="D265" s="17" t="s">
        <v>298</v>
      </c>
      <c r="E265" s="17" t="s">
        <v>309</v>
      </c>
      <c r="F265" s="106">
        <v>2031.7400000000016</v>
      </c>
      <c r="G265" s="106">
        <v>1822.7400000000016</v>
      </c>
      <c r="H265" s="17">
        <v>400.0</v>
      </c>
      <c r="I265" s="17">
        <v>226.0</v>
      </c>
      <c r="J265" s="125">
        <v>0.565</v>
      </c>
      <c r="K265" s="125">
        <v>0.10286749288786945</v>
      </c>
      <c r="L265" s="101">
        <v>7.99</v>
      </c>
      <c r="M265" s="101">
        <v>4.43</v>
      </c>
      <c r="N265" s="126">
        <v>3596.0000000000027</v>
      </c>
      <c r="O265" s="126">
        <v>1772.0</v>
      </c>
      <c r="P265" s="125">
        <v>0.44555694618272845</v>
      </c>
      <c r="Q265" s="17">
        <v>400.0</v>
      </c>
      <c r="R265" s="102">
        <v>1.0</v>
      </c>
      <c r="S265" s="101">
        <v>8.06522123893806</v>
      </c>
      <c r="T265" s="17" t="s">
        <v>127</v>
      </c>
      <c r="U265" s="105"/>
      <c r="V265" s="105"/>
      <c r="W265" s="105"/>
      <c r="X265" s="105"/>
      <c r="Y265" s="105"/>
      <c r="Z265" s="105"/>
    </row>
    <row r="266" ht="15.75" customHeight="1">
      <c r="A266" s="105" t="s">
        <v>620</v>
      </c>
      <c r="B266" s="17" t="s">
        <v>621</v>
      </c>
      <c r="C266" s="17" t="s">
        <v>47</v>
      </c>
      <c r="D266" s="17" t="s">
        <v>298</v>
      </c>
      <c r="E266" s="17" t="s">
        <v>309</v>
      </c>
      <c r="F266" s="106">
        <v>1657.980000000001</v>
      </c>
      <c r="G266" s="106">
        <v>1521.9800000000012</v>
      </c>
      <c r="H266" s="17">
        <v>906.0</v>
      </c>
      <c r="I266" s="17">
        <v>302.0</v>
      </c>
      <c r="J266" s="125">
        <v>0.3333333333333333</v>
      </c>
      <c r="K266" s="125">
        <v>0.08202752747319009</v>
      </c>
      <c r="L266" s="101">
        <v>4.99</v>
      </c>
      <c r="M266" s="101">
        <v>2.76</v>
      </c>
      <c r="N266" s="126">
        <v>4973.940000000002</v>
      </c>
      <c r="O266" s="126">
        <v>2500.56</v>
      </c>
      <c r="P266" s="125">
        <v>0.44689378757515036</v>
      </c>
      <c r="Q266" s="17">
        <v>900.0</v>
      </c>
      <c r="R266" s="102">
        <v>1.0066666666666666</v>
      </c>
      <c r="S266" s="101">
        <v>5.03966887417219</v>
      </c>
      <c r="T266" s="17" t="s">
        <v>605</v>
      </c>
      <c r="U266" s="105"/>
      <c r="V266" s="105"/>
      <c r="W266" s="105"/>
      <c r="X266" s="105"/>
      <c r="Y266" s="105"/>
      <c r="Z266" s="105"/>
    </row>
    <row r="267" ht="15.75" customHeight="1">
      <c r="A267" s="105" t="s">
        <v>622</v>
      </c>
      <c r="B267" s="17" t="s">
        <v>623</v>
      </c>
      <c r="C267" s="17" t="s">
        <v>47</v>
      </c>
      <c r="D267" s="17" t="s">
        <v>298</v>
      </c>
      <c r="E267" s="17" t="s">
        <v>309</v>
      </c>
      <c r="F267" s="106">
        <v>1813.7900000000009</v>
      </c>
      <c r="G267" s="106">
        <v>1589.7900000000009</v>
      </c>
      <c r="H267" s="17">
        <v>400.0</v>
      </c>
      <c r="I267" s="17">
        <v>121.0</v>
      </c>
      <c r="J267" s="125">
        <v>0.3025</v>
      </c>
      <c r="K267" s="125">
        <v>0.12349831016821122</v>
      </c>
      <c r="L267" s="101">
        <v>12.99</v>
      </c>
      <c r="M267" s="101">
        <v>6.8</v>
      </c>
      <c r="N267" s="126">
        <v>5996.000000000003</v>
      </c>
      <c r="O267" s="126">
        <v>2720.0</v>
      </c>
      <c r="P267" s="125">
        <v>0.4765204003079292</v>
      </c>
      <c r="Q267" s="17">
        <v>400.0</v>
      </c>
      <c r="R267" s="102">
        <v>1.0</v>
      </c>
      <c r="S267" s="101">
        <v>13.138760330578519</v>
      </c>
      <c r="T267" s="17" t="s">
        <v>310</v>
      </c>
      <c r="U267" s="105"/>
      <c r="V267" s="105"/>
      <c r="W267" s="105"/>
      <c r="X267" s="105"/>
      <c r="Y267" s="105"/>
      <c r="Z267" s="105"/>
    </row>
    <row r="268" ht="15.75" customHeight="1">
      <c r="A268" s="105" t="s">
        <v>624</v>
      </c>
      <c r="B268" s="17" t="s">
        <v>625</v>
      </c>
      <c r="C268" s="17" t="s">
        <v>47</v>
      </c>
      <c r="D268" s="17" t="s">
        <v>298</v>
      </c>
      <c r="E268" s="17" t="s">
        <v>309</v>
      </c>
      <c r="F268" s="106">
        <v>0.0</v>
      </c>
      <c r="G268" s="106">
        <v>0.0</v>
      </c>
      <c r="H268" s="17">
        <v>0.0</v>
      </c>
      <c r="I268" s="17">
        <v>0.0</v>
      </c>
      <c r="J268" s="125" t="s">
        <v>322</v>
      </c>
      <c r="K268" s="125" t="s">
        <v>322</v>
      </c>
      <c r="L268" s="101">
        <v>12.99</v>
      </c>
      <c r="M268" s="101">
        <v>7.41</v>
      </c>
      <c r="N268" s="126" t="s">
        <v>322</v>
      </c>
      <c r="O268" s="126">
        <v>0.0</v>
      </c>
      <c r="P268" s="125">
        <v>0.4295612009237875</v>
      </c>
      <c r="Q268" s="17">
        <v>0.0</v>
      </c>
      <c r="R268" s="102" t="s">
        <v>322</v>
      </c>
      <c r="S268" s="101" t="s">
        <v>322</v>
      </c>
      <c r="T268" s="17" t="s">
        <v>592</v>
      </c>
      <c r="U268" s="105"/>
      <c r="V268" s="105"/>
      <c r="W268" s="105"/>
      <c r="X268" s="105"/>
      <c r="Y268" s="105"/>
      <c r="Z268" s="105"/>
    </row>
    <row r="269" ht="15.75" customHeight="1">
      <c r="A269" s="105" t="s">
        <v>626</v>
      </c>
      <c r="B269" s="17" t="s">
        <v>627</v>
      </c>
      <c r="C269" s="17" t="s">
        <v>48</v>
      </c>
      <c r="D269" s="17" t="s">
        <v>628</v>
      </c>
      <c r="E269" s="17" t="s">
        <v>309</v>
      </c>
      <c r="F269" s="106">
        <v>5187.299999999998</v>
      </c>
      <c r="G269" s="106">
        <v>4539.899999999998</v>
      </c>
      <c r="H269" s="17">
        <v>1824.0</v>
      </c>
      <c r="I269" s="17">
        <v>1130.0</v>
      </c>
      <c r="J269" s="125">
        <v>0.6195175438596491</v>
      </c>
      <c r="K269" s="125">
        <v>0.12480481175177849</v>
      </c>
      <c r="L269" s="101">
        <v>3.99</v>
      </c>
      <c r="M269" s="101">
        <v>2.05</v>
      </c>
      <c r="N269" s="126">
        <v>8373.128495575218</v>
      </c>
      <c r="O269" s="126">
        <v>3739.2</v>
      </c>
      <c r="P269" s="125">
        <v>0.4862155388471179</v>
      </c>
      <c r="Q269" s="17">
        <v>1800.0</v>
      </c>
      <c r="R269" s="102">
        <v>1.0133333333333334</v>
      </c>
      <c r="S269" s="101">
        <v>4.017610619469025</v>
      </c>
      <c r="T269" s="17" t="s">
        <v>92</v>
      </c>
      <c r="U269" s="105"/>
      <c r="V269" s="105"/>
      <c r="W269" s="105"/>
      <c r="X269" s="105"/>
      <c r="Y269" s="105"/>
      <c r="Z269" s="105"/>
    </row>
    <row r="270" ht="15.75" customHeight="1">
      <c r="A270" s="105" t="s">
        <v>629</v>
      </c>
      <c r="B270" s="17" t="s">
        <v>630</v>
      </c>
      <c r="C270" s="17" t="s">
        <v>48</v>
      </c>
      <c r="D270" s="17" t="s">
        <v>628</v>
      </c>
      <c r="E270" s="17" t="s">
        <v>309</v>
      </c>
      <c r="F270" s="106">
        <v>5282.309999999984</v>
      </c>
      <c r="G270" s="106">
        <v>4594.310000000001</v>
      </c>
      <c r="H270" s="17">
        <v>1372.0</v>
      </c>
      <c r="I270" s="17">
        <v>909.0</v>
      </c>
      <c r="J270" s="125">
        <v>0.6625364431486881</v>
      </c>
      <c r="K270" s="125">
        <v>0.1302460476571774</v>
      </c>
      <c r="L270" s="101">
        <v>4.99</v>
      </c>
      <c r="M270" s="101">
        <v>2.66</v>
      </c>
      <c r="N270" s="126">
        <v>7972.859537953771</v>
      </c>
      <c r="O270" s="126">
        <v>3649.52</v>
      </c>
      <c r="P270" s="125">
        <v>0.4669338677354709</v>
      </c>
      <c r="Q270" s="17">
        <v>1348.0</v>
      </c>
      <c r="R270" s="102">
        <v>1.0178041543026706</v>
      </c>
      <c r="S270" s="101">
        <v>5.054246424642466</v>
      </c>
      <c r="T270" s="17" t="s">
        <v>95</v>
      </c>
      <c r="U270" s="105"/>
      <c r="V270" s="105"/>
      <c r="W270" s="105"/>
      <c r="X270" s="105"/>
      <c r="Y270" s="105"/>
      <c r="Z270" s="105"/>
    </row>
    <row r="271" ht="15.75" customHeight="1">
      <c r="A271" s="105" t="s">
        <v>631</v>
      </c>
      <c r="B271" s="17" t="s">
        <v>632</v>
      </c>
      <c r="C271" s="17" t="s">
        <v>48</v>
      </c>
      <c r="D271" s="17" t="s">
        <v>628</v>
      </c>
      <c r="E271" s="17" t="s">
        <v>309</v>
      </c>
      <c r="F271" s="106">
        <v>3879.159999999993</v>
      </c>
      <c r="G271" s="106">
        <v>3505.1599999999944</v>
      </c>
      <c r="H271" s="17">
        <v>864.0</v>
      </c>
      <c r="I271" s="17">
        <v>434.0</v>
      </c>
      <c r="J271" s="125">
        <v>0.5023148148148148</v>
      </c>
      <c r="K271" s="125">
        <v>0.09641262541374918</v>
      </c>
      <c r="L271" s="101">
        <v>7.99</v>
      </c>
      <c r="M271" s="101">
        <v>4.03</v>
      </c>
      <c r="N271" s="126">
        <v>7722.567373271875</v>
      </c>
      <c r="O271" s="126">
        <v>3481.92</v>
      </c>
      <c r="P271" s="125">
        <v>0.4956195244055069</v>
      </c>
      <c r="Q271" s="17">
        <v>856.0</v>
      </c>
      <c r="R271" s="102">
        <v>1.0093457943925233</v>
      </c>
      <c r="S271" s="101">
        <v>8.076405529953904</v>
      </c>
      <c r="T271" s="17" t="s">
        <v>95</v>
      </c>
      <c r="U271" s="105"/>
      <c r="V271" s="105"/>
      <c r="W271" s="105"/>
      <c r="X271" s="105"/>
      <c r="Y271" s="105"/>
      <c r="Z271" s="105"/>
    </row>
    <row r="272" ht="15.75" customHeight="1">
      <c r="A272" s="105" t="s">
        <v>633</v>
      </c>
      <c r="B272" s="17" t="s">
        <v>634</v>
      </c>
      <c r="C272" s="17" t="s">
        <v>48</v>
      </c>
      <c r="D272" s="17" t="s">
        <v>628</v>
      </c>
      <c r="E272" s="17" t="s">
        <v>309</v>
      </c>
      <c r="F272" s="106">
        <v>4608.359999999998</v>
      </c>
      <c r="G272" s="106">
        <v>4038.96</v>
      </c>
      <c r="H272" s="17">
        <v>1836.0</v>
      </c>
      <c r="I272" s="17">
        <v>1004.0</v>
      </c>
      <c r="J272" s="125">
        <v>0.5468409586056645</v>
      </c>
      <c r="K272" s="125">
        <v>0.12355805536025788</v>
      </c>
      <c r="L272" s="101">
        <v>3.99</v>
      </c>
      <c r="M272" s="101">
        <v>1.94</v>
      </c>
      <c r="N272" s="126">
        <v>8427.239999999996</v>
      </c>
      <c r="O272" s="126">
        <v>3561.8399999999997</v>
      </c>
      <c r="P272" s="125">
        <v>0.5137844611528822</v>
      </c>
      <c r="Q272" s="17">
        <v>1800.0</v>
      </c>
      <c r="R272" s="102">
        <v>1.02</v>
      </c>
      <c r="S272" s="101">
        <v>4.022868525896414</v>
      </c>
      <c r="T272" s="17" t="s">
        <v>92</v>
      </c>
      <c r="U272" s="105"/>
      <c r="V272" s="105"/>
      <c r="W272" s="105"/>
      <c r="X272" s="105"/>
      <c r="Y272" s="105"/>
      <c r="Z272" s="105"/>
    </row>
    <row r="273" ht="15.75" customHeight="1">
      <c r="A273" s="105" t="s">
        <v>635</v>
      </c>
      <c r="B273" s="17" t="s">
        <v>636</v>
      </c>
      <c r="C273" s="17" t="s">
        <v>48</v>
      </c>
      <c r="D273" s="17" t="s">
        <v>628</v>
      </c>
      <c r="E273" s="17" t="s">
        <v>309</v>
      </c>
      <c r="F273" s="106">
        <v>5482.139999999993</v>
      </c>
      <c r="G273" s="106">
        <v>4839.139999999995</v>
      </c>
      <c r="H273" s="17">
        <v>1824.0</v>
      </c>
      <c r="I273" s="17">
        <v>686.0</v>
      </c>
      <c r="J273" s="125">
        <v>0.37609649122807015</v>
      </c>
      <c r="K273" s="125">
        <v>0.11728996340844977</v>
      </c>
      <c r="L273" s="101">
        <v>7.49</v>
      </c>
      <c r="M273" s="101">
        <v>3.97</v>
      </c>
      <c r="N273" s="126">
        <v>14576.41889212826</v>
      </c>
      <c r="O273" s="126">
        <v>7241.280000000001</v>
      </c>
      <c r="P273" s="125">
        <v>0.4699599465954606</v>
      </c>
      <c r="Q273" s="17">
        <v>1800.0</v>
      </c>
      <c r="R273" s="102">
        <v>1.0133333333333334</v>
      </c>
      <c r="S273" s="101">
        <v>7.054139941690955</v>
      </c>
      <c r="T273" s="17" t="s">
        <v>89</v>
      </c>
      <c r="U273" s="105"/>
      <c r="V273" s="105"/>
      <c r="W273" s="105"/>
      <c r="X273" s="105"/>
      <c r="Y273" s="105"/>
      <c r="Z273" s="105"/>
    </row>
    <row r="274" ht="15.75" customHeight="1">
      <c r="A274" s="105" t="s">
        <v>637</v>
      </c>
      <c r="B274" s="17" t="s">
        <v>638</v>
      </c>
      <c r="C274" s="17" t="s">
        <v>48</v>
      </c>
      <c r="D274" s="17" t="s">
        <v>628</v>
      </c>
      <c r="E274" s="17" t="s">
        <v>309</v>
      </c>
      <c r="F274" s="106">
        <v>4696.169999999999</v>
      </c>
      <c r="G274" s="106">
        <v>4114.7699999999995</v>
      </c>
      <c r="H274" s="17">
        <v>1716.0</v>
      </c>
      <c r="I274" s="17">
        <v>1023.0</v>
      </c>
      <c r="J274" s="125">
        <v>0.5961538461538461</v>
      </c>
      <c r="K274" s="125">
        <v>0.12380301394540649</v>
      </c>
      <c r="L274" s="101">
        <v>4.29</v>
      </c>
      <c r="M274" s="101">
        <v>2.16</v>
      </c>
      <c r="N274" s="126">
        <v>7877.446451612902</v>
      </c>
      <c r="O274" s="126">
        <v>3706.5600000000004</v>
      </c>
      <c r="P274" s="125">
        <v>0.49650349650349646</v>
      </c>
      <c r="Q274" s="17">
        <v>1800.0</v>
      </c>
      <c r="R274" s="102">
        <v>0.9533333333333334</v>
      </c>
      <c r="S274" s="101">
        <v>4.022258064516128</v>
      </c>
      <c r="T274" s="17" t="s">
        <v>92</v>
      </c>
      <c r="U274" s="105"/>
      <c r="V274" s="105"/>
      <c r="W274" s="105"/>
      <c r="X274" s="105"/>
      <c r="Y274" s="105"/>
      <c r="Z274" s="105"/>
    </row>
    <row r="275" ht="15.75" customHeight="1">
      <c r="A275" s="105" t="s">
        <v>639</v>
      </c>
      <c r="B275" s="17" t="s">
        <v>640</v>
      </c>
      <c r="C275" s="17" t="s">
        <v>51</v>
      </c>
      <c r="D275" s="17" t="s">
        <v>641</v>
      </c>
      <c r="E275" s="17" t="s">
        <v>309</v>
      </c>
      <c r="F275" s="106">
        <v>4179.509999999995</v>
      </c>
      <c r="G275" s="106">
        <v>3707.5099999999957</v>
      </c>
      <c r="H275" s="17">
        <v>1248.0</v>
      </c>
      <c r="I275" s="17">
        <v>524.0</v>
      </c>
      <c r="J275" s="125">
        <v>0.4198717948717949</v>
      </c>
      <c r="K275" s="125">
        <v>0.11293189871539955</v>
      </c>
      <c r="L275" s="101">
        <v>6.99</v>
      </c>
      <c r="M275" s="101">
        <v>3.66</v>
      </c>
      <c r="N275" s="126">
        <v>9954.252824427467</v>
      </c>
      <c r="O275" s="126">
        <v>4567.68</v>
      </c>
      <c r="P275" s="125">
        <v>0.47639484978540775</v>
      </c>
      <c r="Q275" s="17">
        <v>1236.0</v>
      </c>
      <c r="R275" s="102">
        <v>1.0097087378640777</v>
      </c>
      <c r="S275" s="101">
        <v>7.07540076335877</v>
      </c>
      <c r="T275" s="17" t="s">
        <v>512</v>
      </c>
      <c r="U275" s="105"/>
      <c r="V275" s="105"/>
      <c r="W275" s="105"/>
      <c r="X275" s="105"/>
      <c r="Y275" s="105"/>
      <c r="Z275" s="105"/>
    </row>
    <row r="276" ht="15.75" customHeight="1">
      <c r="A276" s="105" t="s">
        <v>642</v>
      </c>
      <c r="B276" s="17" t="s">
        <v>643</v>
      </c>
      <c r="C276" s="17" t="s">
        <v>51</v>
      </c>
      <c r="D276" s="17" t="s">
        <v>641</v>
      </c>
      <c r="E276" s="17" t="s">
        <v>309</v>
      </c>
      <c r="F276" s="106">
        <v>3076.1499999999955</v>
      </c>
      <c r="G276" s="106">
        <v>2723.149999999997</v>
      </c>
      <c r="H276" s="17">
        <v>1248.0</v>
      </c>
      <c r="I276" s="17">
        <v>385.0</v>
      </c>
      <c r="J276" s="125">
        <v>0.30849358974358976</v>
      </c>
      <c r="K276" s="125">
        <v>0.11475383190026467</v>
      </c>
      <c r="L276" s="101">
        <v>6.99</v>
      </c>
      <c r="M276" s="101">
        <v>3.66</v>
      </c>
      <c r="N276" s="126">
        <v>9971.519999999986</v>
      </c>
      <c r="O276" s="126">
        <v>4567.68</v>
      </c>
      <c r="P276" s="125">
        <v>0.47639484978540775</v>
      </c>
      <c r="Q276" s="17">
        <v>1236.0</v>
      </c>
      <c r="R276" s="102">
        <v>1.0097087378640777</v>
      </c>
      <c r="S276" s="101">
        <v>7.073116883116875</v>
      </c>
      <c r="T276" s="17" t="s">
        <v>512</v>
      </c>
      <c r="U276" s="105"/>
      <c r="V276" s="105"/>
      <c r="W276" s="105"/>
      <c r="X276" s="105"/>
      <c r="Y276" s="105"/>
      <c r="Z276" s="105"/>
    </row>
    <row r="277" ht="15.75" customHeight="1">
      <c r="A277" s="105" t="s">
        <v>644</v>
      </c>
      <c r="B277" s="17" t="s">
        <v>645</v>
      </c>
      <c r="C277" s="17" t="s">
        <v>47</v>
      </c>
      <c r="D277" s="17" t="s">
        <v>641</v>
      </c>
      <c r="E277" s="17" t="s">
        <v>309</v>
      </c>
      <c r="F277" s="106">
        <v>54.89</v>
      </c>
      <c r="G277" s="106">
        <v>54.89</v>
      </c>
      <c r="H277" s="17">
        <v>0.0</v>
      </c>
      <c r="I277" s="17">
        <v>11.0</v>
      </c>
      <c r="J277" s="125" t="s">
        <v>322</v>
      </c>
      <c r="K277" s="125">
        <v>0.0</v>
      </c>
      <c r="L277" s="101">
        <v>4.99</v>
      </c>
      <c r="M277" s="101">
        <v>2.64</v>
      </c>
      <c r="N277" s="126">
        <v>0.0</v>
      </c>
      <c r="O277" s="126">
        <v>0.0</v>
      </c>
      <c r="P277" s="125">
        <v>0.47094188376753504</v>
      </c>
      <c r="Q277" s="17">
        <v>0.0</v>
      </c>
      <c r="R277" s="102" t="s">
        <v>322</v>
      </c>
      <c r="S277" s="101">
        <v>4.99</v>
      </c>
      <c r="T277" s="17" t="s">
        <v>127</v>
      </c>
      <c r="U277" s="105"/>
      <c r="V277" s="105"/>
      <c r="W277" s="105"/>
      <c r="X277" s="105"/>
      <c r="Y277" s="105"/>
      <c r="Z277" s="105"/>
    </row>
    <row r="278" ht="15.75" customHeight="1">
      <c r="A278" s="105" t="s">
        <v>646</v>
      </c>
      <c r="B278" s="17" t="s">
        <v>647</v>
      </c>
      <c r="C278" s="17" t="s">
        <v>52</v>
      </c>
      <c r="D278" s="17" t="s">
        <v>648</v>
      </c>
      <c r="E278" s="17" t="s">
        <v>309</v>
      </c>
      <c r="F278" s="106">
        <v>0.0</v>
      </c>
      <c r="G278" s="106">
        <v>0.0</v>
      </c>
      <c r="H278" s="17">
        <v>0.0</v>
      </c>
      <c r="I278" s="17">
        <v>0.0</v>
      </c>
      <c r="J278" s="125" t="s">
        <v>322</v>
      </c>
      <c r="K278" s="125" t="s">
        <v>322</v>
      </c>
      <c r="L278" s="101">
        <v>2.99</v>
      </c>
      <c r="M278" s="101">
        <v>1.5</v>
      </c>
      <c r="N278" s="126" t="s">
        <v>322</v>
      </c>
      <c r="O278" s="126">
        <v>0.0</v>
      </c>
      <c r="P278" s="125">
        <v>0.49832775919732447</v>
      </c>
      <c r="Q278" s="17">
        <v>0.0</v>
      </c>
      <c r="R278" s="102" t="s">
        <v>322</v>
      </c>
      <c r="S278" s="101" t="s">
        <v>322</v>
      </c>
      <c r="T278" s="17" t="s">
        <v>559</v>
      </c>
      <c r="U278" s="105"/>
      <c r="V278" s="105"/>
      <c r="W278" s="105"/>
      <c r="X278" s="105"/>
      <c r="Y278" s="105"/>
      <c r="Z278" s="105"/>
    </row>
    <row r="279" ht="15.75" customHeight="1">
      <c r="A279" s="105" t="s">
        <v>649</v>
      </c>
      <c r="B279" s="17" t="s">
        <v>650</v>
      </c>
      <c r="C279" s="17" t="s">
        <v>48</v>
      </c>
      <c r="D279" s="17" t="s">
        <v>651</v>
      </c>
      <c r="E279" s="17" t="s">
        <v>309</v>
      </c>
      <c r="F279" s="106">
        <v>3727.709999999997</v>
      </c>
      <c r="G279" s="106">
        <v>3331.109999999997</v>
      </c>
      <c r="H279" s="17">
        <v>1776.0</v>
      </c>
      <c r="I279" s="17">
        <v>549.0</v>
      </c>
      <c r="J279" s="125">
        <v>0.3091216216216216</v>
      </c>
      <c r="K279" s="125">
        <v>0.10639239640422682</v>
      </c>
      <c r="L279" s="101">
        <v>6.49</v>
      </c>
      <c r="M279" s="101">
        <v>3.2</v>
      </c>
      <c r="N279" s="126">
        <v>12059.03999999999</v>
      </c>
      <c r="O279" s="126">
        <v>5683.200000000001</v>
      </c>
      <c r="P279" s="125">
        <v>0.5069337442218798</v>
      </c>
      <c r="Q279" s="17">
        <v>1800.0</v>
      </c>
      <c r="R279" s="102">
        <v>0.9866666666666667</v>
      </c>
      <c r="S279" s="101">
        <v>6.067595628415295</v>
      </c>
      <c r="T279" s="17" t="s">
        <v>95</v>
      </c>
      <c r="U279" s="105"/>
      <c r="V279" s="105"/>
      <c r="W279" s="105"/>
      <c r="X279" s="105"/>
      <c r="Y279" s="105"/>
      <c r="Z279" s="105"/>
    </row>
    <row r="280" ht="15.75" customHeight="1">
      <c r="A280" s="105" t="s">
        <v>652</v>
      </c>
      <c r="B280" s="17" t="s">
        <v>653</v>
      </c>
      <c r="C280" s="17" t="s">
        <v>49</v>
      </c>
      <c r="D280" s="17" t="s">
        <v>651</v>
      </c>
      <c r="E280" s="17" t="s">
        <v>309</v>
      </c>
      <c r="F280" s="106">
        <v>825.86</v>
      </c>
      <c r="G280" s="106">
        <v>690.2600000000003</v>
      </c>
      <c r="H280" s="17">
        <v>3720.0</v>
      </c>
      <c r="I280" s="17">
        <v>694.0</v>
      </c>
      <c r="J280" s="125">
        <v>0.18655913978494623</v>
      </c>
      <c r="K280" s="125">
        <v>0.16419247814399496</v>
      </c>
      <c r="L280" s="101">
        <v>1.0</v>
      </c>
      <c r="M280" s="101">
        <v>0.5</v>
      </c>
      <c r="N280" s="126">
        <v>4426.8</v>
      </c>
      <c r="O280" s="126">
        <v>1860.0</v>
      </c>
      <c r="P280" s="125">
        <v>0.5</v>
      </c>
      <c r="Q280" s="17">
        <v>3600.0</v>
      </c>
      <c r="R280" s="102">
        <v>1.0333333333333334</v>
      </c>
      <c r="S280" s="101">
        <v>0.994610951008646</v>
      </c>
      <c r="T280" s="17" t="s">
        <v>654</v>
      </c>
      <c r="U280" s="105"/>
      <c r="V280" s="105"/>
      <c r="W280" s="105"/>
      <c r="X280" s="105"/>
      <c r="Y280" s="105"/>
      <c r="Z280" s="105"/>
    </row>
    <row r="281" ht="15.75" customHeight="1">
      <c r="A281" s="105" t="s">
        <v>655</v>
      </c>
      <c r="B281" s="17" t="s">
        <v>656</v>
      </c>
      <c r="C281" s="17" t="s">
        <v>47</v>
      </c>
      <c r="D281" s="17" t="s">
        <v>657</v>
      </c>
      <c r="E281" s="17" t="s">
        <v>309</v>
      </c>
      <c r="F281" s="106">
        <v>0.0</v>
      </c>
      <c r="G281" s="106">
        <v>0.0</v>
      </c>
      <c r="H281" s="17">
        <v>0.0</v>
      </c>
      <c r="I281" s="17">
        <v>0.0</v>
      </c>
      <c r="J281" s="125" t="s">
        <v>322</v>
      </c>
      <c r="K281" s="125" t="s">
        <v>322</v>
      </c>
      <c r="L281" s="101">
        <v>7.99</v>
      </c>
      <c r="M281" s="101">
        <v>4.35</v>
      </c>
      <c r="N281" s="126" t="s">
        <v>322</v>
      </c>
      <c r="O281" s="126">
        <v>0.0</v>
      </c>
      <c r="P281" s="125">
        <v>0.45556946182728414</v>
      </c>
      <c r="Q281" s="17">
        <v>1200.0</v>
      </c>
      <c r="R281" s="102">
        <v>0.0</v>
      </c>
      <c r="S281" s="101" t="s">
        <v>322</v>
      </c>
      <c r="T281" s="17" t="s">
        <v>75</v>
      </c>
      <c r="U281" s="105"/>
      <c r="V281" s="105"/>
      <c r="W281" s="105"/>
      <c r="X281" s="105"/>
      <c r="Y281" s="105"/>
      <c r="Z281" s="105"/>
    </row>
    <row r="282" ht="15.75" customHeight="1">
      <c r="A282" s="105" t="s">
        <v>658</v>
      </c>
      <c r="B282" s="17" t="s">
        <v>659</v>
      </c>
      <c r="C282" s="17" t="s">
        <v>47</v>
      </c>
      <c r="D282" s="17" t="s">
        <v>657</v>
      </c>
      <c r="E282" s="17" t="s">
        <v>309</v>
      </c>
      <c r="F282" s="106">
        <v>0.0</v>
      </c>
      <c r="G282" s="106">
        <v>0.0</v>
      </c>
      <c r="H282" s="17">
        <v>0.0</v>
      </c>
      <c r="I282" s="17">
        <v>0.0</v>
      </c>
      <c r="J282" s="125" t="s">
        <v>322</v>
      </c>
      <c r="K282" s="125" t="s">
        <v>322</v>
      </c>
      <c r="L282" s="101">
        <v>7.99</v>
      </c>
      <c r="M282" s="101">
        <v>4.35</v>
      </c>
      <c r="N282" s="126" t="s">
        <v>322</v>
      </c>
      <c r="O282" s="126">
        <v>0.0</v>
      </c>
      <c r="P282" s="125">
        <v>0.45556946182728414</v>
      </c>
      <c r="Q282" s="17">
        <v>1200.0</v>
      </c>
      <c r="R282" s="102">
        <v>0.0</v>
      </c>
      <c r="S282" s="101" t="s">
        <v>322</v>
      </c>
      <c r="T282" s="17" t="s">
        <v>75</v>
      </c>
      <c r="U282" s="105"/>
      <c r="V282" s="105"/>
      <c r="W282" s="105"/>
      <c r="X282" s="105"/>
      <c r="Y282" s="105"/>
      <c r="Z282" s="105"/>
    </row>
    <row r="283" ht="15.75" customHeight="1">
      <c r="A283" s="105" t="s">
        <v>660</v>
      </c>
      <c r="B283" s="17" t="s">
        <v>661</v>
      </c>
      <c r="C283" s="17" t="s">
        <v>47</v>
      </c>
      <c r="D283" s="17" t="s">
        <v>657</v>
      </c>
      <c r="E283" s="17" t="s">
        <v>309</v>
      </c>
      <c r="F283" s="106">
        <v>1659.9599999999994</v>
      </c>
      <c r="G283" s="106">
        <v>1470.3600000000004</v>
      </c>
      <c r="H283" s="17">
        <v>1200.0</v>
      </c>
      <c r="I283" s="17">
        <v>244.0</v>
      </c>
      <c r="J283" s="125">
        <v>0.20333333333333334</v>
      </c>
      <c r="K283" s="125">
        <v>0.11421961974987294</v>
      </c>
      <c r="L283" s="101">
        <v>5.99</v>
      </c>
      <c r="M283" s="101">
        <v>3.32</v>
      </c>
      <c r="N283" s="126">
        <v>8163.7377049180295</v>
      </c>
      <c r="O283" s="126">
        <v>3984.0</v>
      </c>
      <c r="P283" s="125">
        <v>0.4457429048414024</v>
      </c>
      <c r="Q283" s="17">
        <v>1200.0</v>
      </c>
      <c r="R283" s="102">
        <v>1.0</v>
      </c>
      <c r="S283" s="101">
        <v>6.026065573770493</v>
      </c>
      <c r="T283" s="17" t="s">
        <v>75</v>
      </c>
      <c r="U283" s="105"/>
      <c r="V283" s="105"/>
      <c r="W283" s="105"/>
      <c r="X283" s="105"/>
      <c r="Y283" s="105"/>
      <c r="Z283" s="105"/>
    </row>
    <row r="284" ht="15.75" customHeight="1">
      <c r="A284" s="105" t="s">
        <v>662</v>
      </c>
      <c r="B284" s="17" t="s">
        <v>663</v>
      </c>
      <c r="C284" s="17" t="s">
        <v>47</v>
      </c>
      <c r="D284" s="17" t="s">
        <v>657</v>
      </c>
      <c r="E284" s="17" t="s">
        <v>309</v>
      </c>
      <c r="F284" s="106">
        <v>98.91</v>
      </c>
      <c r="G284" s="106">
        <v>98.91</v>
      </c>
      <c r="H284" s="17">
        <v>0.0</v>
      </c>
      <c r="I284" s="17">
        <v>9.0</v>
      </c>
      <c r="J284" s="125" t="s">
        <v>322</v>
      </c>
      <c r="K284" s="125">
        <v>0.0</v>
      </c>
      <c r="L284" s="101">
        <v>10.99</v>
      </c>
      <c r="M284" s="101">
        <v>5.76</v>
      </c>
      <c r="N284" s="126">
        <v>0.0</v>
      </c>
      <c r="O284" s="126">
        <v>0.0</v>
      </c>
      <c r="P284" s="125">
        <v>0.4758871701546861</v>
      </c>
      <c r="Q284" s="17">
        <v>0.0</v>
      </c>
      <c r="R284" s="102" t="s">
        <v>322</v>
      </c>
      <c r="S284" s="101">
        <v>10.99</v>
      </c>
      <c r="T284" s="17" t="s">
        <v>75</v>
      </c>
      <c r="U284" s="105"/>
      <c r="V284" s="105"/>
      <c r="W284" s="105"/>
      <c r="X284" s="105"/>
      <c r="Y284" s="105"/>
      <c r="Z284" s="105"/>
    </row>
    <row r="285" ht="15.75" customHeight="1">
      <c r="A285" s="105" t="s">
        <v>664</v>
      </c>
      <c r="B285" s="17" t="s">
        <v>665</v>
      </c>
      <c r="C285" s="17" t="s">
        <v>49</v>
      </c>
      <c r="D285" s="17" t="s">
        <v>657</v>
      </c>
      <c r="E285" s="17" t="s">
        <v>309</v>
      </c>
      <c r="F285" s="106">
        <v>196.91</v>
      </c>
      <c r="G285" s="106">
        <v>175.31</v>
      </c>
      <c r="H285" s="17">
        <v>60.0</v>
      </c>
      <c r="I285" s="17">
        <v>29.0</v>
      </c>
      <c r="J285" s="125">
        <v>0.48333333333333334</v>
      </c>
      <c r="K285" s="125">
        <v>0.10969478441927782</v>
      </c>
      <c r="L285" s="101">
        <v>5.99</v>
      </c>
      <c r="M285" s="101">
        <v>3.0</v>
      </c>
      <c r="N285" s="126">
        <v>407.4</v>
      </c>
      <c r="O285" s="126">
        <v>180.0</v>
      </c>
      <c r="P285" s="125">
        <v>0.4991652754590985</v>
      </c>
      <c r="Q285" s="17">
        <v>72.0</v>
      </c>
      <c r="R285" s="102">
        <v>0.8333333333333334</v>
      </c>
      <c r="S285" s="101">
        <v>6.045172413793104</v>
      </c>
      <c r="T285" s="17" t="s">
        <v>350</v>
      </c>
      <c r="U285" s="105"/>
      <c r="V285" s="105"/>
      <c r="W285" s="105"/>
      <c r="X285" s="105"/>
      <c r="Y285" s="105"/>
      <c r="Z285" s="105"/>
    </row>
    <row r="286" ht="15.75" customHeight="1">
      <c r="A286" s="105" t="s">
        <v>666</v>
      </c>
      <c r="B286" s="17" t="s">
        <v>667</v>
      </c>
      <c r="C286" s="17" t="s">
        <v>51</v>
      </c>
      <c r="D286" s="17" t="s">
        <v>657</v>
      </c>
      <c r="E286" s="17" t="s">
        <v>309</v>
      </c>
      <c r="F286" s="106">
        <v>0.0</v>
      </c>
      <c r="G286" s="106">
        <v>0.0</v>
      </c>
      <c r="H286" s="17">
        <v>0.0</v>
      </c>
      <c r="I286" s="17">
        <v>0.0</v>
      </c>
      <c r="J286" s="125" t="s">
        <v>322</v>
      </c>
      <c r="K286" s="125" t="s">
        <v>322</v>
      </c>
      <c r="L286" s="101">
        <v>4.99</v>
      </c>
      <c r="M286" s="101">
        <v>2.76</v>
      </c>
      <c r="N286" s="126" t="s">
        <v>322</v>
      </c>
      <c r="O286" s="126">
        <v>0.0</v>
      </c>
      <c r="P286" s="125">
        <v>0.44689378757515036</v>
      </c>
      <c r="Q286" s="17">
        <v>0.0</v>
      </c>
      <c r="R286" s="102" t="s">
        <v>322</v>
      </c>
      <c r="S286" s="101" t="s">
        <v>322</v>
      </c>
      <c r="T286" s="17" t="s">
        <v>512</v>
      </c>
      <c r="U286" s="105"/>
      <c r="V286" s="105"/>
      <c r="W286" s="105"/>
      <c r="X286" s="105"/>
      <c r="Y286" s="105"/>
      <c r="Z286" s="105"/>
    </row>
    <row r="287" ht="15.75" customHeight="1">
      <c r="A287" s="105" t="s">
        <v>668</v>
      </c>
      <c r="B287" s="17" t="s">
        <v>669</v>
      </c>
      <c r="C287" s="17" t="s">
        <v>49</v>
      </c>
      <c r="D287" s="17" t="s">
        <v>657</v>
      </c>
      <c r="E287" s="17" t="s">
        <v>309</v>
      </c>
      <c r="F287" s="106">
        <v>1268.8099999999995</v>
      </c>
      <c r="G287" s="106">
        <v>1114.4100000000003</v>
      </c>
      <c r="H287" s="17">
        <v>808.0</v>
      </c>
      <c r="I287" s="17">
        <v>219.0</v>
      </c>
      <c r="J287" s="125">
        <v>0.27103960396039606</v>
      </c>
      <c r="K287" s="125">
        <v>0.12168882653825175</v>
      </c>
      <c r="L287" s="101">
        <v>4.99</v>
      </c>
      <c r="M287" s="101">
        <v>2.76</v>
      </c>
      <c r="N287" s="126">
        <v>4681.271598173514</v>
      </c>
      <c r="O287" s="126">
        <v>2230.08</v>
      </c>
      <c r="P287" s="125">
        <v>0.44689378757515036</v>
      </c>
      <c r="Q287" s="17">
        <v>800.0</v>
      </c>
      <c r="R287" s="102">
        <v>1.01</v>
      </c>
      <c r="S287" s="101">
        <v>5.0886301369863025</v>
      </c>
      <c r="T287" s="17" t="s">
        <v>344</v>
      </c>
      <c r="U287" s="105"/>
      <c r="V287" s="105"/>
      <c r="W287" s="105"/>
      <c r="X287" s="105"/>
      <c r="Y287" s="105"/>
      <c r="Z287" s="105"/>
    </row>
    <row r="288" ht="15.75" customHeight="1">
      <c r="A288" s="105" t="s">
        <v>670</v>
      </c>
      <c r="B288" s="17" t="s">
        <v>671</v>
      </c>
      <c r="C288" s="17" t="s">
        <v>49</v>
      </c>
      <c r="D288" s="17" t="s">
        <v>657</v>
      </c>
      <c r="E288" s="17" t="s">
        <v>309</v>
      </c>
      <c r="F288" s="106">
        <v>474.78000000000026</v>
      </c>
      <c r="G288" s="106">
        <v>414.7800000000001</v>
      </c>
      <c r="H288" s="17">
        <v>808.0</v>
      </c>
      <c r="I288" s="17">
        <v>82.0</v>
      </c>
      <c r="J288" s="125">
        <v>0.10148514851485149</v>
      </c>
      <c r="K288" s="125">
        <v>0.12637432073802635</v>
      </c>
      <c r="L288" s="101">
        <v>5.99</v>
      </c>
      <c r="M288" s="101">
        <v>3.32</v>
      </c>
      <c r="N288" s="126">
        <v>4678.320000000002</v>
      </c>
      <c r="O288" s="126">
        <v>2682.56</v>
      </c>
      <c r="P288" s="125">
        <v>0.4457429048414024</v>
      </c>
      <c r="Q288" s="17">
        <v>800.0</v>
      </c>
      <c r="R288" s="102">
        <v>1.01</v>
      </c>
      <c r="S288" s="101">
        <v>5.05829268292683</v>
      </c>
      <c r="T288" s="17" t="s">
        <v>344</v>
      </c>
      <c r="U288" s="105"/>
      <c r="V288" s="105"/>
      <c r="W288" s="105"/>
      <c r="X288" s="105"/>
      <c r="Y288" s="105"/>
      <c r="Z288" s="105"/>
    </row>
    <row r="289" ht="15.75" customHeight="1">
      <c r="A289" s="105" t="s">
        <v>672</v>
      </c>
      <c r="B289" s="17" t="s">
        <v>673</v>
      </c>
      <c r="C289" s="17" t="s">
        <v>49</v>
      </c>
      <c r="D289" s="17" t="s">
        <v>657</v>
      </c>
      <c r="E289" s="17" t="s">
        <v>309</v>
      </c>
      <c r="F289" s="106">
        <v>312.66</v>
      </c>
      <c r="G289" s="106">
        <v>272.66000000000014</v>
      </c>
      <c r="H289" s="17">
        <v>808.0</v>
      </c>
      <c r="I289" s="17">
        <v>54.0</v>
      </c>
      <c r="J289" s="125">
        <v>0.06683168316831684</v>
      </c>
      <c r="K289" s="125">
        <v>0.1279344975372605</v>
      </c>
      <c r="L289" s="101">
        <v>4.99</v>
      </c>
      <c r="M289" s="101">
        <v>2.76</v>
      </c>
      <c r="N289" s="126">
        <v>4678.32</v>
      </c>
      <c r="O289" s="126">
        <v>2230.08</v>
      </c>
      <c r="P289" s="125">
        <v>0.44689378757515036</v>
      </c>
      <c r="Q289" s="17">
        <v>800.0</v>
      </c>
      <c r="R289" s="102">
        <v>1.01</v>
      </c>
      <c r="S289" s="101">
        <v>5.049259259259262</v>
      </c>
      <c r="T289" s="17" t="s">
        <v>344</v>
      </c>
      <c r="U289" s="105"/>
      <c r="V289" s="105"/>
      <c r="W289" s="105"/>
      <c r="X289" s="105"/>
      <c r="Y289" s="105"/>
      <c r="Z289" s="105"/>
    </row>
    <row r="290" ht="15.75" customHeight="1">
      <c r="A290" s="105" t="s">
        <v>674</v>
      </c>
      <c r="B290" s="17" t="s">
        <v>675</v>
      </c>
      <c r="C290" s="17" t="s">
        <v>49</v>
      </c>
      <c r="D290" s="17" t="s">
        <v>657</v>
      </c>
      <c r="E290" s="17" t="s">
        <v>309</v>
      </c>
      <c r="F290" s="106">
        <v>382.14000000000016</v>
      </c>
      <c r="G290" s="106">
        <v>335.7400000000001</v>
      </c>
      <c r="H290" s="17">
        <v>1818.0</v>
      </c>
      <c r="I290" s="17">
        <v>66.0</v>
      </c>
      <c r="J290" s="125">
        <v>0.036303630363036306</v>
      </c>
      <c r="K290" s="125">
        <v>0.12142146857172764</v>
      </c>
      <c r="L290" s="101">
        <v>5.99</v>
      </c>
      <c r="M290" s="101">
        <v>3.2</v>
      </c>
      <c r="N290" s="126">
        <v>10526.220000000005</v>
      </c>
      <c r="O290" s="126">
        <v>5817.6</v>
      </c>
      <c r="P290" s="125">
        <v>0.46577629382303837</v>
      </c>
      <c r="Q290" s="17">
        <v>1800.0</v>
      </c>
      <c r="R290" s="102">
        <v>1.01</v>
      </c>
      <c r="S290" s="101">
        <v>5.086969696969699</v>
      </c>
      <c r="T290" s="17" t="s">
        <v>344</v>
      </c>
      <c r="U290" s="105"/>
      <c r="V290" s="105"/>
      <c r="W290" s="105"/>
      <c r="X290" s="105"/>
      <c r="Y290" s="105"/>
      <c r="Z290" s="105"/>
    </row>
    <row r="291" ht="15.75" customHeight="1">
      <c r="A291" s="105" t="s">
        <v>676</v>
      </c>
      <c r="B291" s="17" t="s">
        <v>677</v>
      </c>
      <c r="C291" s="17" t="s">
        <v>49</v>
      </c>
      <c r="D291" s="17" t="s">
        <v>657</v>
      </c>
      <c r="E291" s="17" t="s">
        <v>309</v>
      </c>
      <c r="F291" s="106">
        <v>220.02000000000004</v>
      </c>
      <c r="G291" s="106">
        <v>193.61999999999998</v>
      </c>
      <c r="H291" s="17">
        <v>404.0</v>
      </c>
      <c r="I291" s="17">
        <v>38.0</v>
      </c>
      <c r="J291" s="125">
        <v>0.09405940594059406</v>
      </c>
      <c r="K291" s="125">
        <v>0.11998909190073659</v>
      </c>
      <c r="L291" s="101">
        <v>5.99</v>
      </c>
      <c r="M291" s="101">
        <v>3.2</v>
      </c>
      <c r="N291" s="126">
        <v>2339.1600000000003</v>
      </c>
      <c r="O291" s="126">
        <v>1292.8000000000002</v>
      </c>
      <c r="P291" s="125">
        <v>0.46577629382303837</v>
      </c>
      <c r="Q291" s="17">
        <v>400.0</v>
      </c>
      <c r="R291" s="102">
        <v>1.01</v>
      </c>
      <c r="S291" s="101">
        <v>5.0952631578947365</v>
      </c>
      <c r="T291" s="17" t="s">
        <v>344</v>
      </c>
      <c r="U291" s="105"/>
      <c r="V291" s="105"/>
      <c r="W291" s="105"/>
      <c r="X291" s="105"/>
      <c r="Y291" s="105"/>
      <c r="Z291" s="105"/>
    </row>
    <row r="292" ht="15.75" customHeight="1">
      <c r="A292" s="105" t="s">
        <v>678</v>
      </c>
      <c r="B292" s="17" t="s">
        <v>679</v>
      </c>
      <c r="C292" s="17" t="s">
        <v>49</v>
      </c>
      <c r="D292" s="17" t="s">
        <v>657</v>
      </c>
      <c r="E292" s="17" t="s">
        <v>309</v>
      </c>
      <c r="F292" s="106">
        <v>306.8700000000001</v>
      </c>
      <c r="G292" s="106">
        <v>265.27000000000004</v>
      </c>
      <c r="H292" s="17">
        <v>606.0</v>
      </c>
      <c r="I292" s="17">
        <v>53.0</v>
      </c>
      <c r="J292" s="125">
        <v>0.08745874587458746</v>
      </c>
      <c r="K292" s="125">
        <v>0.13556229022061483</v>
      </c>
      <c r="L292" s="101">
        <v>4.99</v>
      </c>
      <c r="M292" s="101">
        <v>2.76</v>
      </c>
      <c r="N292" s="126">
        <v>3508.740000000001</v>
      </c>
      <c r="O292" s="126">
        <v>1672.56</v>
      </c>
      <c r="P292" s="125">
        <v>0.44689378757515036</v>
      </c>
      <c r="Q292" s="17">
        <v>600.0</v>
      </c>
      <c r="R292" s="102">
        <v>1.01</v>
      </c>
      <c r="S292" s="101">
        <v>5.005094339622643</v>
      </c>
      <c r="T292" s="17" t="s">
        <v>344</v>
      </c>
      <c r="U292" s="105"/>
      <c r="V292" s="105"/>
      <c r="W292" s="105"/>
      <c r="X292" s="105"/>
      <c r="Y292" s="105"/>
      <c r="Z292" s="105"/>
    </row>
    <row r="293" ht="15.75" customHeight="1">
      <c r="A293" s="105" t="s">
        <v>680</v>
      </c>
      <c r="B293" s="17" t="s">
        <v>681</v>
      </c>
      <c r="C293" s="17" t="s">
        <v>47</v>
      </c>
      <c r="D293" s="17" t="s">
        <v>657</v>
      </c>
      <c r="E293" s="17" t="s">
        <v>309</v>
      </c>
      <c r="F293" s="106">
        <v>10149.89999999999</v>
      </c>
      <c r="G293" s="106">
        <v>9076.399999999996</v>
      </c>
      <c r="H293" s="17">
        <v>3924.0</v>
      </c>
      <c r="I293" s="17">
        <v>2260.0</v>
      </c>
      <c r="J293" s="125">
        <v>0.5759429153924567</v>
      </c>
      <c r="K293" s="125">
        <v>0.10576458881368245</v>
      </c>
      <c r="L293" s="101">
        <v>3.69</v>
      </c>
      <c r="M293" s="101">
        <v>1.93</v>
      </c>
      <c r="N293" s="126">
        <v>17623.100707964586</v>
      </c>
      <c r="O293" s="126">
        <v>7573.32</v>
      </c>
      <c r="P293" s="125">
        <v>0.47696476964769646</v>
      </c>
      <c r="Q293" s="17">
        <v>3888.0</v>
      </c>
      <c r="R293" s="102">
        <v>1.0092592592592593</v>
      </c>
      <c r="S293" s="101">
        <v>4.016106194690264</v>
      </c>
      <c r="T293" s="17" t="s">
        <v>75</v>
      </c>
      <c r="U293" s="105"/>
      <c r="V293" s="105"/>
      <c r="W293" s="105"/>
      <c r="X293" s="105"/>
      <c r="Y293" s="105"/>
      <c r="Z293" s="105"/>
    </row>
    <row r="294" ht="15.75" customHeight="1">
      <c r="A294" s="105" t="s">
        <v>682</v>
      </c>
      <c r="B294" s="17" t="s">
        <v>683</v>
      </c>
      <c r="C294" s="17" t="s">
        <v>47</v>
      </c>
      <c r="D294" s="17" t="s">
        <v>657</v>
      </c>
      <c r="E294" s="17" t="s">
        <v>309</v>
      </c>
      <c r="F294" s="106">
        <v>14.76</v>
      </c>
      <c r="G294" s="106">
        <v>14.76</v>
      </c>
      <c r="H294" s="17">
        <v>0.0</v>
      </c>
      <c r="I294" s="17">
        <v>4.0</v>
      </c>
      <c r="J294" s="125" t="s">
        <v>322</v>
      </c>
      <c r="K294" s="125">
        <v>0.0</v>
      </c>
      <c r="L294" s="101">
        <v>3.69</v>
      </c>
      <c r="M294" s="101">
        <v>1.93</v>
      </c>
      <c r="N294" s="126">
        <v>0.0</v>
      </c>
      <c r="O294" s="126">
        <v>0.0</v>
      </c>
      <c r="P294" s="125">
        <v>0.47696476964769646</v>
      </c>
      <c r="Q294" s="17">
        <v>0.0</v>
      </c>
      <c r="R294" s="102" t="s">
        <v>322</v>
      </c>
      <c r="S294" s="101">
        <v>3.69</v>
      </c>
      <c r="T294" s="17" t="s">
        <v>75</v>
      </c>
      <c r="U294" s="105"/>
      <c r="V294" s="105"/>
      <c r="W294" s="105"/>
      <c r="X294" s="105"/>
      <c r="Y294" s="105"/>
      <c r="Z294" s="105"/>
    </row>
    <row r="295" ht="15.75" customHeight="1">
      <c r="A295" s="105" t="s">
        <v>684</v>
      </c>
      <c r="B295" s="17" t="s">
        <v>685</v>
      </c>
      <c r="C295" s="17" t="s">
        <v>49</v>
      </c>
      <c r="D295" s="17" t="s">
        <v>657</v>
      </c>
      <c r="E295" s="17" t="s">
        <v>309</v>
      </c>
      <c r="F295" s="106">
        <v>0.0</v>
      </c>
      <c r="G295" s="106">
        <v>0.0</v>
      </c>
      <c r="H295" s="17">
        <v>0.0</v>
      </c>
      <c r="I295" s="17">
        <v>0.0</v>
      </c>
      <c r="J295" s="125" t="s">
        <v>322</v>
      </c>
      <c r="K295" s="125" t="s">
        <v>322</v>
      </c>
      <c r="L295" s="101">
        <v>4.49</v>
      </c>
      <c r="M295" s="101">
        <v>2.44</v>
      </c>
      <c r="N295" s="126" t="s">
        <v>322</v>
      </c>
      <c r="O295" s="126">
        <v>0.0</v>
      </c>
      <c r="P295" s="125">
        <v>0.4565701559020045</v>
      </c>
      <c r="Q295" s="17">
        <v>0.0</v>
      </c>
      <c r="R295" s="102" t="s">
        <v>322</v>
      </c>
      <c r="S295" s="101" t="s">
        <v>322</v>
      </c>
      <c r="T295" s="17" t="s">
        <v>654</v>
      </c>
      <c r="U295" s="105"/>
      <c r="V295" s="105"/>
      <c r="W295" s="105"/>
      <c r="X295" s="105"/>
      <c r="Y295" s="105"/>
      <c r="Z295" s="105"/>
    </row>
    <row r="296" ht="15.75" customHeight="1">
      <c r="A296" s="105" t="s">
        <v>686</v>
      </c>
      <c r="B296" s="17" t="s">
        <v>687</v>
      </c>
      <c r="C296" s="17" t="s">
        <v>49</v>
      </c>
      <c r="D296" s="17" t="s">
        <v>657</v>
      </c>
      <c r="E296" s="17" t="s">
        <v>309</v>
      </c>
      <c r="F296" s="106">
        <v>54.32</v>
      </c>
      <c r="G296" s="106">
        <v>47.92000000000001</v>
      </c>
      <c r="H296" s="17">
        <v>60.0</v>
      </c>
      <c r="I296" s="17">
        <v>8.0</v>
      </c>
      <c r="J296" s="125">
        <v>0.13333333333333333</v>
      </c>
      <c r="K296" s="125">
        <v>0.11782032400589082</v>
      </c>
      <c r="L296" s="101">
        <v>5.99</v>
      </c>
      <c r="M296" s="101">
        <v>3.0</v>
      </c>
      <c r="N296" s="126">
        <v>407.4</v>
      </c>
      <c r="O296" s="126">
        <v>180.0</v>
      </c>
      <c r="P296" s="125">
        <v>0.4991652754590985</v>
      </c>
      <c r="Q296" s="17">
        <v>72.0</v>
      </c>
      <c r="R296" s="102">
        <v>0.8333333333333334</v>
      </c>
      <c r="S296" s="101">
        <v>5.990000000000001</v>
      </c>
      <c r="T296" s="17" t="s">
        <v>350</v>
      </c>
      <c r="U296" s="105"/>
      <c r="V296" s="105"/>
      <c r="W296" s="105"/>
      <c r="X296" s="105"/>
      <c r="Y296" s="105"/>
      <c r="Z296" s="105"/>
    </row>
    <row r="297" ht="15.75" customHeight="1">
      <c r="A297" s="105" t="s">
        <v>688</v>
      </c>
      <c r="B297" s="17" t="s">
        <v>689</v>
      </c>
      <c r="C297" s="17" t="s">
        <v>49</v>
      </c>
      <c r="D297" s="17" t="s">
        <v>657</v>
      </c>
      <c r="E297" s="17" t="s">
        <v>309</v>
      </c>
      <c r="F297" s="106">
        <v>67.9</v>
      </c>
      <c r="G297" s="106">
        <v>60.7</v>
      </c>
      <c r="H297" s="17">
        <v>60.0</v>
      </c>
      <c r="I297" s="17">
        <v>10.0</v>
      </c>
      <c r="J297" s="125">
        <v>0.16666666666666666</v>
      </c>
      <c r="K297" s="125">
        <v>0.10603829160530198</v>
      </c>
      <c r="L297" s="101">
        <v>5.99</v>
      </c>
      <c r="M297" s="101">
        <v>3.0</v>
      </c>
      <c r="N297" s="126">
        <v>407.40000000000003</v>
      </c>
      <c r="O297" s="126">
        <v>180.0</v>
      </c>
      <c r="P297" s="125">
        <v>0.4991652754590985</v>
      </c>
      <c r="Q297" s="17">
        <v>72.0</v>
      </c>
      <c r="R297" s="102">
        <v>0.8333333333333334</v>
      </c>
      <c r="S297" s="101">
        <v>6.07</v>
      </c>
      <c r="T297" s="17" t="s">
        <v>350</v>
      </c>
      <c r="U297" s="105"/>
      <c r="V297" s="105"/>
      <c r="W297" s="105"/>
      <c r="X297" s="105"/>
      <c r="Y297" s="105"/>
      <c r="Z297" s="105"/>
    </row>
    <row r="298" ht="15.75" customHeight="1">
      <c r="A298" s="105" t="s">
        <v>690</v>
      </c>
      <c r="B298" s="17" t="s">
        <v>691</v>
      </c>
      <c r="C298" s="17" t="s">
        <v>49</v>
      </c>
      <c r="D298" s="17" t="s">
        <v>657</v>
      </c>
      <c r="E298" s="17" t="s">
        <v>309</v>
      </c>
      <c r="F298" s="106">
        <v>570.2100000000003</v>
      </c>
      <c r="G298" s="106">
        <v>498.81000000000046</v>
      </c>
      <c r="H298" s="17">
        <v>576.0</v>
      </c>
      <c r="I298" s="17">
        <v>249.0</v>
      </c>
      <c r="J298" s="125">
        <v>0.4322916666666667</v>
      </c>
      <c r="K298" s="125">
        <v>0.1252170253064656</v>
      </c>
      <c r="L298" s="101">
        <v>1.99</v>
      </c>
      <c r="M298" s="101">
        <v>1.1</v>
      </c>
      <c r="N298" s="126">
        <v>1319.0400000000004</v>
      </c>
      <c r="O298" s="126">
        <v>633.6</v>
      </c>
      <c r="P298" s="125">
        <v>0.44723618090452255</v>
      </c>
      <c r="Q298" s="17">
        <v>592.0</v>
      </c>
      <c r="R298" s="102">
        <v>0.972972972972973</v>
      </c>
      <c r="S298" s="101">
        <v>2.0032530120481944</v>
      </c>
      <c r="T298" s="17" t="s">
        <v>654</v>
      </c>
      <c r="U298" s="105"/>
      <c r="V298" s="105"/>
      <c r="W298" s="105"/>
      <c r="X298" s="105"/>
      <c r="Y298" s="105"/>
      <c r="Z298" s="105"/>
    </row>
    <row r="299" ht="15.75" customHeight="1">
      <c r="A299" s="105" t="s">
        <v>692</v>
      </c>
      <c r="B299" s="17" t="s">
        <v>693</v>
      </c>
      <c r="C299" s="17" t="s">
        <v>49</v>
      </c>
      <c r="D299" s="17" t="s">
        <v>657</v>
      </c>
      <c r="E299" s="17" t="s">
        <v>309</v>
      </c>
      <c r="F299" s="106">
        <v>1293.8499999999992</v>
      </c>
      <c r="G299" s="106">
        <v>1132.4500000000007</v>
      </c>
      <c r="H299" s="17">
        <v>2304.0</v>
      </c>
      <c r="I299" s="17">
        <v>565.0</v>
      </c>
      <c r="J299" s="125">
        <v>0.24522569444444445</v>
      </c>
      <c r="K299" s="125">
        <v>0.12474398114155316</v>
      </c>
      <c r="L299" s="101">
        <v>1.99</v>
      </c>
      <c r="M299" s="101">
        <v>1.1</v>
      </c>
      <c r="N299" s="126">
        <v>5276.159999999997</v>
      </c>
      <c r="O299" s="126">
        <v>2534.4</v>
      </c>
      <c r="P299" s="125">
        <v>0.44723618090452255</v>
      </c>
      <c r="Q299" s="17">
        <v>2368.0</v>
      </c>
      <c r="R299" s="102">
        <v>0.972972972972973</v>
      </c>
      <c r="S299" s="101">
        <v>2.004336283185842</v>
      </c>
      <c r="T299" s="17" t="s">
        <v>654</v>
      </c>
      <c r="U299" s="105"/>
      <c r="V299" s="105"/>
      <c r="W299" s="105"/>
      <c r="X299" s="105"/>
      <c r="Y299" s="105"/>
      <c r="Z299" s="105"/>
    </row>
    <row r="300" ht="15.75" customHeight="1">
      <c r="A300" s="105" t="s">
        <v>694</v>
      </c>
      <c r="B300" s="17" t="s">
        <v>695</v>
      </c>
      <c r="C300" s="17" t="s">
        <v>49</v>
      </c>
      <c r="D300" s="17" t="s">
        <v>657</v>
      </c>
      <c r="E300" s="17" t="s">
        <v>309</v>
      </c>
      <c r="F300" s="106">
        <v>1238.89</v>
      </c>
      <c r="G300" s="106">
        <v>1081.6900000000012</v>
      </c>
      <c r="H300" s="17">
        <v>2880.0</v>
      </c>
      <c r="I300" s="17">
        <v>541.0</v>
      </c>
      <c r="J300" s="125">
        <v>0.18784722222222222</v>
      </c>
      <c r="K300" s="125">
        <v>0.12688777857598244</v>
      </c>
      <c r="L300" s="101">
        <v>1.99</v>
      </c>
      <c r="M300" s="101">
        <v>1.1</v>
      </c>
      <c r="N300" s="126">
        <v>6595.2</v>
      </c>
      <c r="O300" s="126">
        <v>3168.0000000000005</v>
      </c>
      <c r="P300" s="125">
        <v>0.44723618090452255</v>
      </c>
      <c r="Q300" s="17">
        <v>2960.0</v>
      </c>
      <c r="R300" s="102">
        <v>0.972972972972973</v>
      </c>
      <c r="S300" s="101">
        <v>1.9994269870610004</v>
      </c>
      <c r="T300" s="17" t="s">
        <v>654</v>
      </c>
      <c r="U300" s="105"/>
      <c r="V300" s="105"/>
      <c r="W300" s="105"/>
      <c r="X300" s="105"/>
      <c r="Y300" s="105"/>
      <c r="Z300" s="105"/>
    </row>
    <row r="301" ht="15.75" customHeight="1">
      <c r="A301" s="105" t="s">
        <v>696</v>
      </c>
      <c r="B301" s="17" t="s">
        <v>697</v>
      </c>
      <c r="C301" s="17" t="s">
        <v>49</v>
      </c>
      <c r="D301" s="17" t="s">
        <v>657</v>
      </c>
      <c r="E301" s="17" t="s">
        <v>309</v>
      </c>
      <c r="F301" s="106">
        <v>1074.0100000000002</v>
      </c>
      <c r="G301" s="106">
        <v>941.7100000000007</v>
      </c>
      <c r="H301" s="17">
        <v>1764.0</v>
      </c>
      <c r="I301" s="17">
        <v>469.0</v>
      </c>
      <c r="J301" s="125">
        <v>0.26587301587301587</v>
      </c>
      <c r="K301" s="125">
        <v>0.12318321058463089</v>
      </c>
      <c r="L301" s="101">
        <v>1.99</v>
      </c>
      <c r="M301" s="101">
        <v>1.1</v>
      </c>
      <c r="N301" s="126">
        <v>4039.560000000001</v>
      </c>
      <c r="O301" s="126">
        <v>1940.4</v>
      </c>
      <c r="P301" s="125">
        <v>0.44723618090452255</v>
      </c>
      <c r="Q301" s="17">
        <v>1776.0</v>
      </c>
      <c r="R301" s="102">
        <v>0.9932432432432432</v>
      </c>
      <c r="S301" s="101">
        <v>2.0079104477611955</v>
      </c>
      <c r="T301" s="17" t="s">
        <v>654</v>
      </c>
      <c r="U301" s="105"/>
      <c r="V301" s="105"/>
      <c r="W301" s="105"/>
      <c r="X301" s="105"/>
      <c r="Y301" s="105"/>
      <c r="Z301" s="105"/>
    </row>
    <row r="302" ht="15.75" customHeight="1">
      <c r="A302" s="105" t="s">
        <v>698</v>
      </c>
      <c r="B302" s="17" t="s">
        <v>699</v>
      </c>
      <c r="C302" s="17" t="s">
        <v>49</v>
      </c>
      <c r="D302" s="17" t="s">
        <v>657</v>
      </c>
      <c r="E302" s="17" t="s">
        <v>309</v>
      </c>
      <c r="F302" s="106">
        <v>1394.6100000000001</v>
      </c>
      <c r="G302" s="106">
        <v>1218.210000000001</v>
      </c>
      <c r="H302" s="17">
        <v>1764.0</v>
      </c>
      <c r="I302" s="17">
        <v>609.0</v>
      </c>
      <c r="J302" s="125">
        <v>0.34523809523809523</v>
      </c>
      <c r="K302" s="125">
        <v>0.12648697485318416</v>
      </c>
      <c r="L302" s="101">
        <v>1.99</v>
      </c>
      <c r="M302" s="101">
        <v>1.1</v>
      </c>
      <c r="N302" s="126">
        <v>4039.56</v>
      </c>
      <c r="O302" s="126">
        <v>1940.4</v>
      </c>
      <c r="P302" s="125">
        <v>0.44723618090452255</v>
      </c>
      <c r="Q302" s="17">
        <v>1776.0</v>
      </c>
      <c r="R302" s="102">
        <v>0.9932432432432432</v>
      </c>
      <c r="S302" s="101">
        <v>2.0003448275862086</v>
      </c>
      <c r="T302" s="17" t="s">
        <v>654</v>
      </c>
      <c r="U302" s="105"/>
      <c r="V302" s="105"/>
      <c r="W302" s="105"/>
      <c r="X302" s="105"/>
      <c r="Y302" s="105"/>
      <c r="Z302" s="105"/>
    </row>
    <row r="303" ht="15.75" customHeight="1">
      <c r="A303" s="105" t="s">
        <v>700</v>
      </c>
      <c r="B303" s="17" t="s">
        <v>701</v>
      </c>
      <c r="C303" s="17" t="s">
        <v>49</v>
      </c>
      <c r="D303" s="17" t="s">
        <v>657</v>
      </c>
      <c r="E303" s="17" t="s">
        <v>309</v>
      </c>
      <c r="F303" s="106">
        <v>901.1100000000002</v>
      </c>
      <c r="G303" s="106">
        <v>790.4100000000008</v>
      </c>
      <c r="H303" s="17">
        <v>1764.0</v>
      </c>
      <c r="I303" s="17">
        <v>394.0</v>
      </c>
      <c r="J303" s="125">
        <v>0.2233560090702948</v>
      </c>
      <c r="K303" s="125">
        <v>0.12284848686619776</v>
      </c>
      <c r="L303" s="101">
        <v>1.99</v>
      </c>
      <c r="M303" s="101">
        <v>1.1</v>
      </c>
      <c r="N303" s="126">
        <v>4034.411269035534</v>
      </c>
      <c r="O303" s="126">
        <v>1940.4</v>
      </c>
      <c r="P303" s="125">
        <v>0.44723618090452255</v>
      </c>
      <c r="Q303" s="17">
        <v>1776.0</v>
      </c>
      <c r="R303" s="102">
        <v>0.9932432432432432</v>
      </c>
      <c r="S303" s="101">
        <v>2.0061167512690377</v>
      </c>
      <c r="T303" s="17" t="s">
        <v>654</v>
      </c>
      <c r="U303" s="105"/>
      <c r="V303" s="105"/>
      <c r="W303" s="105"/>
      <c r="X303" s="105"/>
      <c r="Y303" s="105"/>
      <c r="Z303" s="105"/>
    </row>
    <row r="304" ht="15.75" customHeight="1">
      <c r="A304" s="105" t="s">
        <v>702</v>
      </c>
      <c r="B304" s="17" t="s">
        <v>703</v>
      </c>
      <c r="C304" s="17" t="s">
        <v>49</v>
      </c>
      <c r="D304" s="17" t="s">
        <v>657</v>
      </c>
      <c r="E304" s="17" t="s">
        <v>309</v>
      </c>
      <c r="F304" s="106">
        <v>8278.049999999977</v>
      </c>
      <c r="G304" s="106">
        <v>7210.849999999997</v>
      </c>
      <c r="H304" s="17">
        <v>2652.0</v>
      </c>
      <c r="I304" s="17">
        <v>1430.0</v>
      </c>
      <c r="J304" s="125">
        <v>0.5392156862745098</v>
      </c>
      <c r="K304" s="125">
        <v>0.12891925030653162</v>
      </c>
      <c r="L304" s="101">
        <v>4.99</v>
      </c>
      <c r="M304" s="101">
        <v>2.42</v>
      </c>
      <c r="N304" s="126">
        <v>15352.019999999959</v>
      </c>
      <c r="O304" s="126">
        <v>6417.84</v>
      </c>
      <c r="P304" s="125">
        <v>0.5150300601202406</v>
      </c>
      <c r="Q304" s="17">
        <v>2640.0</v>
      </c>
      <c r="R304" s="102">
        <v>1.0045454545454546</v>
      </c>
      <c r="S304" s="101">
        <v>5.0425524475524455</v>
      </c>
      <c r="T304" s="17" t="s">
        <v>344</v>
      </c>
      <c r="U304" s="105"/>
      <c r="V304" s="105"/>
      <c r="W304" s="105"/>
      <c r="X304" s="105"/>
      <c r="Y304" s="105"/>
      <c r="Z304" s="105"/>
    </row>
    <row r="305" ht="15.75" customHeight="1">
      <c r="A305" s="105" t="s">
        <v>704</v>
      </c>
      <c r="B305" s="17" t="s">
        <v>705</v>
      </c>
      <c r="C305" s="17" t="s">
        <v>49</v>
      </c>
      <c r="D305" s="17" t="s">
        <v>657</v>
      </c>
      <c r="E305" s="17" t="s">
        <v>309</v>
      </c>
      <c r="F305" s="106">
        <v>12000.96999999999</v>
      </c>
      <c r="G305" s="106">
        <v>10568.969999999992</v>
      </c>
      <c r="H305" s="17">
        <v>3960.0</v>
      </c>
      <c r="I305" s="17">
        <v>1503.0</v>
      </c>
      <c r="J305" s="125">
        <v>0.3795454545454545</v>
      </c>
      <c r="K305" s="125">
        <v>0.11932368800188642</v>
      </c>
      <c r="L305" s="101">
        <v>7.49</v>
      </c>
      <c r="M305" s="101">
        <v>3.93</v>
      </c>
      <c r="N305" s="126">
        <v>31619.3221556886</v>
      </c>
      <c r="O305" s="126">
        <v>15562.800000000001</v>
      </c>
      <c r="P305" s="125">
        <v>0.4753004005340454</v>
      </c>
      <c r="Q305" s="17">
        <v>4020.0</v>
      </c>
      <c r="R305" s="102">
        <v>0.9850746268656716</v>
      </c>
      <c r="S305" s="101">
        <v>7.031916167664665</v>
      </c>
      <c r="T305" s="17" t="s">
        <v>654</v>
      </c>
      <c r="U305" s="105"/>
      <c r="V305" s="105"/>
      <c r="W305" s="105"/>
      <c r="X305" s="105"/>
      <c r="Y305" s="105"/>
      <c r="Z305" s="105"/>
    </row>
    <row r="306" ht="15.75" customHeight="1">
      <c r="A306" s="105" t="s">
        <v>706</v>
      </c>
      <c r="B306" s="17" t="s">
        <v>707</v>
      </c>
      <c r="C306" s="17" t="s">
        <v>49</v>
      </c>
      <c r="D306" s="17" t="s">
        <v>657</v>
      </c>
      <c r="E306" s="17" t="s">
        <v>309</v>
      </c>
      <c r="F306" s="106">
        <v>9801.929999999993</v>
      </c>
      <c r="G306" s="106">
        <v>8567.529999999993</v>
      </c>
      <c r="H306" s="17">
        <v>4776.0</v>
      </c>
      <c r="I306" s="17">
        <v>1697.0</v>
      </c>
      <c r="J306" s="125">
        <v>0.3553182579564489</v>
      </c>
      <c r="K306" s="125">
        <v>0.12593438231042264</v>
      </c>
      <c r="L306" s="101">
        <v>4.49</v>
      </c>
      <c r="M306" s="101">
        <v>2.44</v>
      </c>
      <c r="N306" s="126">
        <v>27586.33923394223</v>
      </c>
      <c r="O306" s="126">
        <v>11653.44</v>
      </c>
      <c r="P306" s="125">
        <v>0.4565701559020045</v>
      </c>
      <c r="Q306" s="17">
        <v>4788.0</v>
      </c>
      <c r="R306" s="102">
        <v>0.9974937343358395</v>
      </c>
      <c r="S306" s="101">
        <v>5.048632881555682</v>
      </c>
      <c r="T306" s="17" t="s">
        <v>654</v>
      </c>
      <c r="U306" s="105"/>
      <c r="V306" s="105"/>
      <c r="W306" s="105"/>
      <c r="X306" s="105"/>
      <c r="Y306" s="105"/>
      <c r="Z306" s="105"/>
    </row>
    <row r="307" ht="15.75" customHeight="1">
      <c r="A307" s="105" t="s">
        <v>708</v>
      </c>
      <c r="B307" s="17" t="s">
        <v>709</v>
      </c>
      <c r="C307" s="17" t="s">
        <v>47</v>
      </c>
      <c r="D307" s="17" t="s">
        <v>657</v>
      </c>
      <c r="E307" s="17" t="s">
        <v>309</v>
      </c>
      <c r="F307" s="106">
        <v>6742.5299999999825</v>
      </c>
      <c r="G307" s="106">
        <v>6050.429999999993</v>
      </c>
      <c r="H307" s="17">
        <v>10152.0</v>
      </c>
      <c r="I307" s="17">
        <v>2417.0</v>
      </c>
      <c r="J307" s="125">
        <v>0.23808116627265563</v>
      </c>
      <c r="K307" s="125">
        <v>0.10264692926838903</v>
      </c>
      <c r="L307" s="101">
        <v>2.49</v>
      </c>
      <c r="M307" s="101">
        <v>1.22</v>
      </c>
      <c r="N307" s="126">
        <v>28320.299776582466</v>
      </c>
      <c r="O307" s="126">
        <v>12385.44</v>
      </c>
      <c r="P307" s="125">
        <v>0.5100401606425703</v>
      </c>
      <c r="Q307" s="17">
        <v>9936.0</v>
      </c>
      <c r="R307" s="102">
        <v>1.0217391304347827</v>
      </c>
      <c r="S307" s="101">
        <v>2.503280926768719</v>
      </c>
      <c r="T307" s="17" t="s">
        <v>75</v>
      </c>
      <c r="U307" s="105"/>
      <c r="V307" s="105"/>
      <c r="W307" s="105"/>
      <c r="X307" s="105"/>
      <c r="Y307" s="105"/>
      <c r="Z307" s="105"/>
    </row>
    <row r="308" ht="15.75" customHeight="1">
      <c r="A308" s="105" t="s">
        <v>710</v>
      </c>
      <c r="B308" s="17" t="s">
        <v>711</v>
      </c>
      <c r="C308" s="17" t="s">
        <v>49</v>
      </c>
      <c r="D308" s="17" t="s">
        <v>657</v>
      </c>
      <c r="E308" s="17" t="s">
        <v>309</v>
      </c>
      <c r="F308" s="106">
        <v>4865.559999999996</v>
      </c>
      <c r="G308" s="106">
        <v>4222.059999999997</v>
      </c>
      <c r="H308" s="17">
        <v>5280.0</v>
      </c>
      <c r="I308" s="17">
        <v>1394.0</v>
      </c>
      <c r="J308" s="125">
        <v>0.26401515151515154</v>
      </c>
      <c r="K308" s="125">
        <v>0.13225610207252603</v>
      </c>
      <c r="L308" s="101">
        <v>2.99</v>
      </c>
      <c r="M308" s="101">
        <v>1.49</v>
      </c>
      <c r="N308" s="126">
        <v>18429.093830702997</v>
      </c>
      <c r="O308" s="126">
        <v>7867.2</v>
      </c>
      <c r="P308" s="125">
        <v>0.5016722408026756</v>
      </c>
      <c r="Q308" s="17">
        <v>5280.0</v>
      </c>
      <c r="R308" s="102">
        <v>1.0</v>
      </c>
      <c r="S308" s="101">
        <v>3.0287374461979892</v>
      </c>
      <c r="T308" s="17" t="s">
        <v>654</v>
      </c>
      <c r="U308" s="105"/>
      <c r="V308" s="105"/>
      <c r="W308" s="105"/>
      <c r="X308" s="105"/>
      <c r="Y308" s="105"/>
      <c r="Z308" s="105"/>
    </row>
    <row r="309" ht="15.75" customHeight="1">
      <c r="A309" s="105" t="s">
        <v>712</v>
      </c>
      <c r="B309" s="17" t="s">
        <v>713</v>
      </c>
      <c r="C309" s="17" t="s">
        <v>49</v>
      </c>
      <c r="D309" s="17" t="s">
        <v>657</v>
      </c>
      <c r="E309" s="17" t="s">
        <v>309</v>
      </c>
      <c r="F309" s="106">
        <v>6337.109999999997</v>
      </c>
      <c r="G309" s="106">
        <v>4459.069999999998</v>
      </c>
      <c r="H309" s="17">
        <v>0.0</v>
      </c>
      <c r="I309" s="17">
        <v>1589.0</v>
      </c>
      <c r="J309" s="125" t="s">
        <v>322</v>
      </c>
      <c r="K309" s="125">
        <v>0.2963559098705877</v>
      </c>
      <c r="L309" s="101">
        <v>2.49</v>
      </c>
      <c r="M309" s="101">
        <v>1.25</v>
      </c>
      <c r="N309" s="126">
        <v>0.0</v>
      </c>
      <c r="O309" s="126">
        <v>0.0</v>
      </c>
      <c r="P309" s="125">
        <v>0.497991967871486</v>
      </c>
      <c r="Q309" s="17">
        <v>0.0</v>
      </c>
      <c r="R309" s="102" t="s">
        <v>322</v>
      </c>
      <c r="S309" s="101">
        <v>2.806211453744492</v>
      </c>
      <c r="T309" s="17" t="s">
        <v>654</v>
      </c>
      <c r="U309" s="105"/>
      <c r="V309" s="105"/>
      <c r="W309" s="105"/>
      <c r="X309" s="105"/>
      <c r="Y309" s="105"/>
      <c r="Z309" s="105"/>
    </row>
    <row r="310" ht="15.75" customHeight="1">
      <c r="A310" s="105" t="s">
        <v>714</v>
      </c>
      <c r="B310" s="17" t="s">
        <v>715</v>
      </c>
      <c r="C310" s="17" t="s">
        <v>47</v>
      </c>
      <c r="D310" s="17" t="s">
        <v>657</v>
      </c>
      <c r="E310" s="17" t="s">
        <v>309</v>
      </c>
      <c r="F310" s="106">
        <v>4181.309999999998</v>
      </c>
      <c r="G310" s="106">
        <v>3752.8099999999986</v>
      </c>
      <c r="H310" s="17">
        <v>3744.0</v>
      </c>
      <c r="I310" s="17">
        <v>932.0</v>
      </c>
      <c r="J310" s="125">
        <v>0.24893162393162394</v>
      </c>
      <c r="K310" s="125">
        <v>0.10247984483331762</v>
      </c>
      <c r="L310" s="101">
        <v>3.69</v>
      </c>
      <c r="M310" s="101">
        <v>1.95</v>
      </c>
      <c r="N310" s="126">
        <v>16797.022145922736</v>
      </c>
      <c r="O310" s="126">
        <v>7300.8</v>
      </c>
      <c r="P310" s="125">
        <v>0.4715447154471545</v>
      </c>
      <c r="Q310" s="17">
        <v>3840.0</v>
      </c>
      <c r="R310" s="102">
        <v>0.975</v>
      </c>
      <c r="S310" s="101">
        <v>4.026620171673819</v>
      </c>
      <c r="T310" s="17" t="s">
        <v>75</v>
      </c>
      <c r="U310" s="105"/>
      <c r="V310" s="105"/>
      <c r="W310" s="105"/>
      <c r="X310" s="105"/>
      <c r="Y310" s="105"/>
      <c r="Z310" s="105"/>
    </row>
    <row r="311" ht="15.75" customHeight="1">
      <c r="A311" s="105" t="s">
        <v>716</v>
      </c>
      <c r="B311" s="17" t="s">
        <v>717</v>
      </c>
      <c r="C311" s="17" t="s">
        <v>49</v>
      </c>
      <c r="D311" s="17" t="s">
        <v>657</v>
      </c>
      <c r="E311" s="17" t="s">
        <v>309</v>
      </c>
      <c r="F311" s="106">
        <v>663.1700000000003</v>
      </c>
      <c r="G311" s="106">
        <v>580.1700000000002</v>
      </c>
      <c r="H311" s="17">
        <v>1728.0</v>
      </c>
      <c r="I311" s="17">
        <v>83.0</v>
      </c>
      <c r="J311" s="125">
        <v>0.048032407407407406</v>
      </c>
      <c r="K311" s="125">
        <v>0.12515644555694627</v>
      </c>
      <c r="L311" s="101">
        <v>6.99</v>
      </c>
      <c r="M311" s="101">
        <v>3.56</v>
      </c>
      <c r="N311" s="126">
        <v>13806.720000000007</v>
      </c>
      <c r="O311" s="126">
        <v>6151.68</v>
      </c>
      <c r="P311" s="125">
        <v>0.4907010014306152</v>
      </c>
      <c r="Q311" s="17">
        <v>1824.0</v>
      </c>
      <c r="R311" s="102">
        <v>0.9473684210526315</v>
      </c>
      <c r="S311" s="101">
        <v>6.990000000000002</v>
      </c>
      <c r="T311" s="17" t="s">
        <v>654</v>
      </c>
      <c r="U311" s="105"/>
      <c r="V311" s="105"/>
      <c r="W311" s="105"/>
      <c r="X311" s="105"/>
      <c r="Y311" s="105"/>
      <c r="Z311" s="105"/>
    </row>
    <row r="312" ht="15.75" customHeight="1">
      <c r="A312" s="105" t="s">
        <v>718</v>
      </c>
      <c r="B312" s="17" t="s">
        <v>719</v>
      </c>
      <c r="C312" s="17" t="s">
        <v>49</v>
      </c>
      <c r="D312" s="17" t="s">
        <v>657</v>
      </c>
      <c r="E312" s="17" t="s">
        <v>309</v>
      </c>
      <c r="F312" s="106">
        <v>816.3900000000002</v>
      </c>
      <c r="G312" s="106">
        <v>711.5900000000001</v>
      </c>
      <c r="H312" s="17">
        <v>984.0</v>
      </c>
      <c r="I312" s="17">
        <v>141.0</v>
      </c>
      <c r="J312" s="125">
        <v>0.14329268292682926</v>
      </c>
      <c r="K312" s="125">
        <v>0.12837001923100488</v>
      </c>
      <c r="L312" s="101">
        <v>4.49</v>
      </c>
      <c r="M312" s="101">
        <v>2.44</v>
      </c>
      <c r="N312" s="126">
        <v>5697.3600000000015</v>
      </c>
      <c r="O312" s="126">
        <v>2400.96</v>
      </c>
      <c r="P312" s="125">
        <v>0.4565701559020045</v>
      </c>
      <c r="Q312" s="17">
        <v>996.0</v>
      </c>
      <c r="R312" s="102">
        <v>0.9879518072289156</v>
      </c>
      <c r="S312" s="101">
        <v>5.0467375886524835</v>
      </c>
      <c r="T312" s="17" t="s">
        <v>344</v>
      </c>
      <c r="U312" s="105"/>
      <c r="V312" s="105"/>
      <c r="W312" s="105"/>
      <c r="X312" s="105"/>
      <c r="Y312" s="105"/>
      <c r="Z312" s="105"/>
    </row>
    <row r="313" ht="15.75" customHeight="1">
      <c r="A313" s="105" t="s">
        <v>720</v>
      </c>
      <c r="B313" s="17" t="s">
        <v>721</v>
      </c>
      <c r="C313" s="17" t="s">
        <v>46</v>
      </c>
      <c r="D313" s="17" t="s">
        <v>657</v>
      </c>
      <c r="E313" s="17" t="s">
        <v>309</v>
      </c>
      <c r="F313" s="106">
        <v>63.92</v>
      </c>
      <c r="G313" s="106">
        <v>63.92</v>
      </c>
      <c r="H313" s="17">
        <v>0.0</v>
      </c>
      <c r="I313" s="17">
        <v>8.0</v>
      </c>
      <c r="J313" s="125" t="s">
        <v>322</v>
      </c>
      <c r="K313" s="125">
        <v>0.0</v>
      </c>
      <c r="L313" s="101">
        <v>7.99</v>
      </c>
      <c r="M313" s="101">
        <v>3.97</v>
      </c>
      <c r="N313" s="126">
        <v>0.0</v>
      </c>
      <c r="O313" s="126">
        <v>0.0</v>
      </c>
      <c r="P313" s="125">
        <v>0.5031289111389236</v>
      </c>
      <c r="Q313" s="17">
        <v>0.0</v>
      </c>
      <c r="R313" s="102" t="s">
        <v>322</v>
      </c>
      <c r="S313" s="101">
        <v>7.99</v>
      </c>
      <c r="T313" s="17" t="s">
        <v>722</v>
      </c>
      <c r="U313" s="105"/>
      <c r="V313" s="105"/>
      <c r="W313" s="105"/>
      <c r="X313" s="105"/>
      <c r="Y313" s="105"/>
      <c r="Z313" s="105"/>
    </row>
    <row r="314" ht="15.75" customHeight="1">
      <c r="A314" s="105" t="s">
        <v>723</v>
      </c>
      <c r="B314" s="17" t="s">
        <v>724</v>
      </c>
      <c r="C314" s="17" t="s">
        <v>49</v>
      </c>
      <c r="D314" s="17" t="s">
        <v>657</v>
      </c>
      <c r="E314" s="17" t="s">
        <v>309</v>
      </c>
      <c r="F314" s="106">
        <v>8863.189999999988</v>
      </c>
      <c r="G314" s="106">
        <v>7716.7899999999945</v>
      </c>
      <c r="H314" s="17">
        <v>8220.0</v>
      </c>
      <c r="I314" s="17">
        <v>1531.0</v>
      </c>
      <c r="J314" s="125">
        <v>0.1862530413625304</v>
      </c>
      <c r="K314" s="125">
        <v>0.12934394952607298</v>
      </c>
      <c r="L314" s="101">
        <v>4.49</v>
      </c>
      <c r="M314" s="101">
        <v>2.44</v>
      </c>
      <c r="N314" s="126">
        <v>47586.82024820372</v>
      </c>
      <c r="O314" s="126">
        <v>20056.8</v>
      </c>
      <c r="P314" s="125">
        <v>0.4565701559020045</v>
      </c>
      <c r="Q314" s="17">
        <v>8214.0</v>
      </c>
      <c r="R314" s="102">
        <v>1.0007304601899196</v>
      </c>
      <c r="S314" s="101">
        <v>5.040359242325274</v>
      </c>
      <c r="T314" s="17" t="s">
        <v>654</v>
      </c>
      <c r="U314" s="105"/>
      <c r="V314" s="105"/>
      <c r="W314" s="105"/>
      <c r="X314" s="105"/>
      <c r="Y314" s="105"/>
      <c r="Z314" s="105"/>
    </row>
    <row r="315" ht="15.75" customHeight="1">
      <c r="A315" s="105" t="s">
        <v>725</v>
      </c>
      <c r="B315" s="17" t="s">
        <v>726</v>
      </c>
      <c r="C315" s="17" t="s">
        <v>47</v>
      </c>
      <c r="D315" s="17" t="s">
        <v>657</v>
      </c>
      <c r="E315" s="17" t="s">
        <v>309</v>
      </c>
      <c r="F315" s="106">
        <v>7122.809999999994</v>
      </c>
      <c r="G315" s="106">
        <v>7122.809999999994</v>
      </c>
      <c r="H315" s="17">
        <v>2340.0</v>
      </c>
      <c r="I315" s="17">
        <v>1019.0</v>
      </c>
      <c r="J315" s="125">
        <v>0.4354700854700855</v>
      </c>
      <c r="K315" s="125">
        <v>0.0</v>
      </c>
      <c r="L315" s="101">
        <v>8.99</v>
      </c>
      <c r="M315" s="101">
        <v>4.98</v>
      </c>
      <c r="N315" s="126">
        <v>16356.599999999986</v>
      </c>
      <c r="O315" s="126">
        <v>11653.2</v>
      </c>
      <c r="P315" s="125">
        <v>0.44605116796440486</v>
      </c>
      <c r="Q315" s="17">
        <v>2340.0</v>
      </c>
      <c r="R315" s="102">
        <v>1.0</v>
      </c>
      <c r="S315" s="101">
        <v>6.989999999999994</v>
      </c>
      <c r="T315" s="17" t="s">
        <v>75</v>
      </c>
      <c r="U315" s="105"/>
      <c r="V315" s="105"/>
      <c r="W315" s="105"/>
      <c r="X315" s="105"/>
      <c r="Y315" s="105"/>
      <c r="Z315" s="105"/>
    </row>
    <row r="316" ht="15.75" customHeight="1">
      <c r="A316" s="105" t="s">
        <v>727</v>
      </c>
      <c r="B316" s="17" t="s">
        <v>728</v>
      </c>
      <c r="C316" s="17" t="s">
        <v>49</v>
      </c>
      <c r="D316" s="17" t="s">
        <v>657</v>
      </c>
      <c r="E316" s="17" t="s">
        <v>309</v>
      </c>
      <c r="F316" s="106">
        <v>173.7</v>
      </c>
      <c r="G316" s="106">
        <v>150.5</v>
      </c>
      <c r="H316" s="17">
        <v>492.0</v>
      </c>
      <c r="I316" s="17">
        <v>30.0</v>
      </c>
      <c r="J316" s="125">
        <v>0.06097560975609756</v>
      </c>
      <c r="K316" s="125">
        <v>0.13356361542890038</v>
      </c>
      <c r="L316" s="101">
        <v>4.49</v>
      </c>
      <c r="M316" s="101">
        <v>2.44</v>
      </c>
      <c r="N316" s="126">
        <v>2848.68</v>
      </c>
      <c r="O316" s="126">
        <v>1200.48</v>
      </c>
      <c r="P316" s="125">
        <v>0.4565701559020045</v>
      </c>
      <c r="Q316" s="17">
        <v>498.0</v>
      </c>
      <c r="R316" s="102">
        <v>0.9879518072289156</v>
      </c>
      <c r="S316" s="101">
        <v>5.016666666666667</v>
      </c>
      <c r="T316" s="17" t="s">
        <v>344</v>
      </c>
      <c r="U316" s="105"/>
      <c r="V316" s="105"/>
      <c r="W316" s="105"/>
      <c r="X316" s="105"/>
      <c r="Y316" s="105"/>
      <c r="Z316" s="105"/>
    </row>
    <row r="317" ht="15.75" customHeight="1">
      <c r="A317" s="105" t="s">
        <v>729</v>
      </c>
      <c r="B317" s="17" t="s">
        <v>730</v>
      </c>
      <c r="C317" s="17" t="s">
        <v>47</v>
      </c>
      <c r="D317" s="17" t="s">
        <v>298</v>
      </c>
      <c r="E317" s="17" t="s">
        <v>309</v>
      </c>
      <c r="F317" s="106">
        <v>0.0</v>
      </c>
      <c r="G317" s="106">
        <v>0.0</v>
      </c>
      <c r="H317" s="17">
        <v>0.0</v>
      </c>
      <c r="I317" s="17">
        <v>0.0</v>
      </c>
      <c r="J317" s="125" t="s">
        <v>322</v>
      </c>
      <c r="K317" s="125" t="s">
        <v>322</v>
      </c>
      <c r="L317" s="101">
        <v>2.99</v>
      </c>
      <c r="M317" s="101">
        <v>1.6</v>
      </c>
      <c r="N317" s="126" t="s">
        <v>322</v>
      </c>
      <c r="O317" s="126">
        <v>0.0</v>
      </c>
      <c r="P317" s="125">
        <v>0.46488294314381273</v>
      </c>
      <c r="Q317" s="17">
        <v>0.0</v>
      </c>
      <c r="R317" s="102" t="s">
        <v>322</v>
      </c>
      <c r="S317" s="101" t="s">
        <v>322</v>
      </c>
      <c r="T317" s="17" t="s">
        <v>75</v>
      </c>
      <c r="U317" s="105"/>
      <c r="V317" s="105"/>
      <c r="W317" s="105"/>
      <c r="X317" s="105"/>
      <c r="Y317" s="105"/>
      <c r="Z317" s="105"/>
    </row>
    <row r="318" ht="15.75" customHeight="1">
      <c r="A318" s="105" t="s">
        <v>731</v>
      </c>
      <c r="B318" s="17" t="s">
        <v>732</v>
      </c>
      <c r="C318" s="17" t="s">
        <v>47</v>
      </c>
      <c r="D318" s="17" t="s">
        <v>298</v>
      </c>
      <c r="E318" s="17" t="s">
        <v>309</v>
      </c>
      <c r="F318" s="106">
        <v>0.0</v>
      </c>
      <c r="G318" s="106">
        <v>0.0</v>
      </c>
      <c r="H318" s="17">
        <v>0.0</v>
      </c>
      <c r="I318" s="17">
        <v>0.0</v>
      </c>
      <c r="J318" s="125" t="s">
        <v>322</v>
      </c>
      <c r="K318" s="125" t="s">
        <v>322</v>
      </c>
      <c r="L318" s="101">
        <v>2.99</v>
      </c>
      <c r="M318" s="101">
        <v>1.6</v>
      </c>
      <c r="N318" s="126" t="s">
        <v>322</v>
      </c>
      <c r="O318" s="126">
        <v>0.0</v>
      </c>
      <c r="P318" s="125">
        <v>0.46488294314381273</v>
      </c>
      <c r="Q318" s="17">
        <v>0.0</v>
      </c>
      <c r="R318" s="102" t="s">
        <v>322</v>
      </c>
      <c r="S318" s="101" t="s">
        <v>322</v>
      </c>
      <c r="T318" s="17" t="s">
        <v>75</v>
      </c>
      <c r="U318" s="105"/>
      <c r="V318" s="105"/>
      <c r="W318" s="105"/>
      <c r="X318" s="105"/>
      <c r="Y318" s="105"/>
      <c r="Z318" s="105"/>
    </row>
    <row r="319" ht="15.75" customHeight="1">
      <c r="A319" s="105" t="s">
        <v>733</v>
      </c>
      <c r="B319" s="17" t="s">
        <v>734</v>
      </c>
      <c r="C319" s="17" t="s">
        <v>47</v>
      </c>
      <c r="D319" s="17" t="s">
        <v>298</v>
      </c>
      <c r="E319" s="17" t="s">
        <v>309</v>
      </c>
      <c r="F319" s="106">
        <v>0.0</v>
      </c>
      <c r="G319" s="106">
        <v>0.0</v>
      </c>
      <c r="H319" s="17">
        <v>0.0</v>
      </c>
      <c r="I319" s="17">
        <v>0.0</v>
      </c>
      <c r="J319" s="125" t="s">
        <v>322</v>
      </c>
      <c r="K319" s="125" t="s">
        <v>322</v>
      </c>
      <c r="L319" s="101">
        <v>2.99</v>
      </c>
      <c r="M319" s="101">
        <v>1.6</v>
      </c>
      <c r="N319" s="126" t="s">
        <v>322</v>
      </c>
      <c r="O319" s="126">
        <v>0.0</v>
      </c>
      <c r="P319" s="125">
        <v>0.46488294314381273</v>
      </c>
      <c r="Q319" s="17">
        <v>0.0</v>
      </c>
      <c r="R319" s="102" t="s">
        <v>322</v>
      </c>
      <c r="S319" s="101" t="s">
        <v>322</v>
      </c>
      <c r="T319" s="17" t="s">
        <v>75</v>
      </c>
      <c r="U319" s="105"/>
      <c r="V319" s="105"/>
      <c r="W319" s="105"/>
      <c r="X319" s="105"/>
      <c r="Y319" s="105"/>
      <c r="Z319" s="105"/>
    </row>
    <row r="320" ht="15.75" customHeight="1">
      <c r="A320" s="105" t="s">
        <v>735</v>
      </c>
      <c r="B320" s="17" t="s">
        <v>736</v>
      </c>
      <c r="C320" s="17" t="s">
        <v>49</v>
      </c>
      <c r="D320" s="17" t="s">
        <v>737</v>
      </c>
      <c r="E320" s="17" t="s">
        <v>309</v>
      </c>
      <c r="F320" s="106">
        <v>6603.07999999999</v>
      </c>
      <c r="G320" s="106">
        <v>5710.579999999992</v>
      </c>
      <c r="H320" s="17">
        <v>4908.0</v>
      </c>
      <c r="I320" s="17">
        <v>1892.0</v>
      </c>
      <c r="J320" s="125">
        <v>0.3854930725346373</v>
      </c>
      <c r="K320" s="125">
        <v>0.1351641961024248</v>
      </c>
      <c r="L320" s="101">
        <v>2.49</v>
      </c>
      <c r="M320" s="101">
        <v>1.28</v>
      </c>
      <c r="N320" s="126">
        <v>17128.919999999976</v>
      </c>
      <c r="O320" s="126">
        <v>6282.24</v>
      </c>
      <c r="P320" s="125">
        <v>0.48594377510040165</v>
      </c>
      <c r="Q320" s="17">
        <v>4752.0</v>
      </c>
      <c r="R320" s="102">
        <v>1.0328282828282829</v>
      </c>
      <c r="S320" s="101">
        <v>3.018276955602533</v>
      </c>
      <c r="T320" s="17" t="s">
        <v>350</v>
      </c>
      <c r="U320" s="105"/>
      <c r="V320" s="105"/>
      <c r="W320" s="105"/>
      <c r="X320" s="105"/>
      <c r="Y320" s="105"/>
      <c r="Z320" s="105"/>
    </row>
    <row r="321" ht="15.75" customHeight="1">
      <c r="A321" s="105" t="s">
        <v>738</v>
      </c>
      <c r="B321" s="17" t="s">
        <v>739</v>
      </c>
      <c r="C321" s="17" t="s">
        <v>48</v>
      </c>
      <c r="D321" s="17" t="s">
        <v>737</v>
      </c>
      <c r="E321" s="17" t="s">
        <v>309</v>
      </c>
      <c r="F321" s="106">
        <v>1305.05</v>
      </c>
      <c r="G321" s="106">
        <v>1137.9500000000019</v>
      </c>
      <c r="H321" s="17">
        <v>1872.0</v>
      </c>
      <c r="I321" s="17">
        <v>570.0</v>
      </c>
      <c r="J321" s="125">
        <v>0.30448717948717946</v>
      </c>
      <c r="K321" s="125">
        <v>0.1280410712233233</v>
      </c>
      <c r="L321" s="101">
        <v>2.49</v>
      </c>
      <c r="M321" s="101">
        <v>1.25</v>
      </c>
      <c r="N321" s="126">
        <v>4286.05894736842</v>
      </c>
      <c r="O321" s="126">
        <v>2340.0</v>
      </c>
      <c r="P321" s="125">
        <v>0.497991967871486</v>
      </c>
      <c r="Q321" s="17">
        <v>1800.0</v>
      </c>
      <c r="R321" s="102">
        <v>1.04</v>
      </c>
      <c r="S321" s="101">
        <v>1.9964035087719332</v>
      </c>
      <c r="T321" s="17" t="s">
        <v>92</v>
      </c>
      <c r="U321" s="105"/>
      <c r="V321" s="105"/>
      <c r="W321" s="105"/>
      <c r="X321" s="105"/>
      <c r="Y321" s="105"/>
      <c r="Z321" s="105"/>
    </row>
    <row r="322" ht="15.75" customHeight="1">
      <c r="A322" s="105" t="s">
        <v>740</v>
      </c>
      <c r="B322" s="17" t="s">
        <v>741</v>
      </c>
      <c r="C322" s="17" t="s">
        <v>47</v>
      </c>
      <c r="D322" s="17" t="s">
        <v>742</v>
      </c>
      <c r="E322" s="17" t="s">
        <v>309</v>
      </c>
      <c r="F322" s="106">
        <v>1176.1400000000012</v>
      </c>
      <c r="G322" s="106">
        <v>1056.6400000000012</v>
      </c>
      <c r="H322" s="17">
        <v>1188.0</v>
      </c>
      <c r="I322" s="17">
        <v>262.0</v>
      </c>
      <c r="J322" s="125">
        <v>0.22053872053872053</v>
      </c>
      <c r="K322" s="125">
        <v>0.10160355059771786</v>
      </c>
      <c r="L322" s="101">
        <v>3.99</v>
      </c>
      <c r="M322" s="101">
        <v>2.09</v>
      </c>
      <c r="N322" s="126">
        <v>5333.0317557251965</v>
      </c>
      <c r="O322" s="126">
        <v>2482.9199999999996</v>
      </c>
      <c r="P322" s="125">
        <v>0.4761904761904763</v>
      </c>
      <c r="Q322" s="17">
        <v>1200.0</v>
      </c>
      <c r="R322" s="102">
        <v>0.99</v>
      </c>
      <c r="S322" s="101">
        <v>4.032977099236646</v>
      </c>
      <c r="T322" s="17" t="s">
        <v>183</v>
      </c>
      <c r="U322" s="105"/>
      <c r="V322" s="105"/>
      <c r="W322" s="105"/>
      <c r="X322" s="105"/>
      <c r="Y322" s="105"/>
      <c r="Z322" s="105"/>
    </row>
    <row r="323" ht="15.75" customHeight="1">
      <c r="A323" s="105" t="s">
        <v>743</v>
      </c>
      <c r="B323" s="17" t="s">
        <v>744</v>
      </c>
      <c r="C323" s="17" t="s">
        <v>49</v>
      </c>
      <c r="D323" s="17" t="s">
        <v>742</v>
      </c>
      <c r="E323" s="17" t="s">
        <v>309</v>
      </c>
      <c r="F323" s="106">
        <v>174.50000000000003</v>
      </c>
      <c r="G323" s="106">
        <v>150.5</v>
      </c>
      <c r="H323" s="17">
        <v>352.0</v>
      </c>
      <c r="I323" s="17">
        <v>50.0</v>
      </c>
      <c r="J323" s="125">
        <v>0.14204545454545456</v>
      </c>
      <c r="K323" s="125">
        <v>0.13753581661891134</v>
      </c>
      <c r="L323" s="101">
        <v>3.49</v>
      </c>
      <c r="M323" s="101">
        <v>1.7</v>
      </c>
      <c r="N323" s="126">
        <v>1228.4800000000002</v>
      </c>
      <c r="O323" s="126">
        <v>598.4</v>
      </c>
      <c r="P323" s="125">
        <v>0.512893982808023</v>
      </c>
      <c r="Q323" s="17">
        <v>392.0</v>
      </c>
      <c r="R323" s="102">
        <v>0.8979591836734694</v>
      </c>
      <c r="S323" s="101">
        <v>3.01</v>
      </c>
      <c r="T323" s="17" t="s">
        <v>654</v>
      </c>
      <c r="U323" s="105"/>
      <c r="V323" s="105"/>
      <c r="W323" s="105"/>
      <c r="X323" s="105"/>
      <c r="Y323" s="105"/>
      <c r="Z323" s="105"/>
    </row>
    <row r="324" ht="15.75" customHeight="1">
      <c r="A324" s="105" t="s">
        <v>745</v>
      </c>
      <c r="B324" s="17" t="s">
        <v>746</v>
      </c>
      <c r="C324" s="17" t="s">
        <v>49</v>
      </c>
      <c r="D324" s="17" t="s">
        <v>742</v>
      </c>
      <c r="E324" s="17" t="s">
        <v>309</v>
      </c>
      <c r="F324" s="106">
        <v>307.12000000000006</v>
      </c>
      <c r="G324" s="106">
        <v>268.62</v>
      </c>
      <c r="H324" s="17">
        <v>352.0</v>
      </c>
      <c r="I324" s="17">
        <v>88.0</v>
      </c>
      <c r="J324" s="125">
        <v>0.25</v>
      </c>
      <c r="K324" s="125">
        <v>0.12535816618911189</v>
      </c>
      <c r="L324" s="101">
        <v>3.49</v>
      </c>
      <c r="M324" s="101">
        <v>1.7</v>
      </c>
      <c r="N324" s="126">
        <v>1228.4800000000002</v>
      </c>
      <c r="O324" s="126">
        <v>598.4</v>
      </c>
      <c r="P324" s="125">
        <v>0.512893982808023</v>
      </c>
      <c r="Q324" s="17">
        <v>392.0</v>
      </c>
      <c r="R324" s="102">
        <v>0.8979591836734694</v>
      </c>
      <c r="S324" s="101">
        <v>3.0525</v>
      </c>
      <c r="T324" s="17" t="s">
        <v>654</v>
      </c>
      <c r="U324" s="105"/>
      <c r="V324" s="105"/>
      <c r="W324" s="105"/>
      <c r="X324" s="105"/>
      <c r="Y324" s="105"/>
      <c r="Z324" s="105"/>
    </row>
    <row r="325" ht="15.75" customHeight="1">
      <c r="A325" s="105" t="s">
        <v>747</v>
      </c>
      <c r="B325" s="17" t="s">
        <v>748</v>
      </c>
      <c r="C325" s="17" t="s">
        <v>49</v>
      </c>
      <c r="D325" s="17" t="s">
        <v>742</v>
      </c>
      <c r="E325" s="17" t="s">
        <v>309</v>
      </c>
      <c r="F325" s="106">
        <v>277.45</v>
      </c>
      <c r="G325" s="106">
        <v>242.45000000000005</v>
      </c>
      <c r="H325" s="17">
        <v>264.0</v>
      </c>
      <c r="I325" s="17">
        <v>81.0</v>
      </c>
      <c r="J325" s="125">
        <v>0.3068181818181818</v>
      </c>
      <c r="K325" s="125">
        <v>0.12614885564966638</v>
      </c>
      <c r="L325" s="101">
        <v>3.49</v>
      </c>
      <c r="M325" s="101">
        <v>1.7</v>
      </c>
      <c r="N325" s="126">
        <v>904.2814814814815</v>
      </c>
      <c r="O325" s="126">
        <v>448.8</v>
      </c>
      <c r="P325" s="125">
        <v>0.512893982808023</v>
      </c>
      <c r="Q325" s="17">
        <v>294.0</v>
      </c>
      <c r="R325" s="102">
        <v>0.8979591836734694</v>
      </c>
      <c r="S325" s="101">
        <v>2.9932098765432102</v>
      </c>
      <c r="T325" s="17" t="s">
        <v>654</v>
      </c>
      <c r="U325" s="105"/>
      <c r="V325" s="105"/>
      <c r="W325" s="105"/>
      <c r="X325" s="105"/>
      <c r="Y325" s="105"/>
      <c r="Z325" s="105"/>
    </row>
    <row r="326" ht="15.75" customHeight="1">
      <c r="A326" s="105" t="s">
        <v>749</v>
      </c>
      <c r="B326" s="17" t="s">
        <v>750</v>
      </c>
      <c r="C326" s="17" t="s">
        <v>49</v>
      </c>
      <c r="D326" s="17" t="s">
        <v>742</v>
      </c>
      <c r="E326" s="17" t="s">
        <v>309</v>
      </c>
      <c r="F326" s="106">
        <v>266.11</v>
      </c>
      <c r="G326" s="106">
        <v>229.60999999999999</v>
      </c>
      <c r="H326" s="17">
        <v>264.0</v>
      </c>
      <c r="I326" s="17">
        <v>77.0</v>
      </c>
      <c r="J326" s="125">
        <v>0.2916666666666667</v>
      </c>
      <c r="K326" s="125">
        <v>0.13716132426440208</v>
      </c>
      <c r="L326" s="101">
        <v>3.49</v>
      </c>
      <c r="M326" s="101">
        <v>1.7</v>
      </c>
      <c r="N326" s="126">
        <v>912.377142857143</v>
      </c>
      <c r="O326" s="126">
        <v>448.8</v>
      </c>
      <c r="P326" s="125">
        <v>0.512893982808023</v>
      </c>
      <c r="Q326" s="17">
        <v>294.0</v>
      </c>
      <c r="R326" s="102">
        <v>0.8979591836734694</v>
      </c>
      <c r="S326" s="101">
        <v>2.9819480519480517</v>
      </c>
      <c r="T326" s="17" t="s">
        <v>654</v>
      </c>
      <c r="U326" s="105"/>
      <c r="V326" s="105"/>
      <c r="W326" s="105"/>
      <c r="X326" s="105"/>
      <c r="Y326" s="105"/>
      <c r="Z326" s="105"/>
    </row>
    <row r="327" ht="15.75" customHeight="1">
      <c r="A327" s="105" t="s">
        <v>751</v>
      </c>
      <c r="B327" s="17" t="s">
        <v>752</v>
      </c>
      <c r="C327" s="17" t="s">
        <v>49</v>
      </c>
      <c r="D327" s="17" t="s">
        <v>742</v>
      </c>
      <c r="E327" s="17" t="s">
        <v>309</v>
      </c>
      <c r="F327" s="106">
        <v>3941.0799999999954</v>
      </c>
      <c r="G327" s="106">
        <v>3427.5799999999963</v>
      </c>
      <c r="H327" s="17">
        <v>7152.0</v>
      </c>
      <c r="I327" s="17">
        <v>1130.0</v>
      </c>
      <c r="J327" s="125">
        <v>0.15799776286353467</v>
      </c>
      <c r="K327" s="125">
        <v>0.13029423406781893</v>
      </c>
      <c r="L327" s="101">
        <v>2.99</v>
      </c>
      <c r="M327" s="101">
        <v>1.5</v>
      </c>
      <c r="N327" s="126">
        <v>24943.897486725633</v>
      </c>
      <c r="O327" s="126">
        <v>10728.0</v>
      </c>
      <c r="P327" s="125">
        <v>0.49832775919732447</v>
      </c>
      <c r="Q327" s="17">
        <v>7080.0</v>
      </c>
      <c r="R327" s="102">
        <v>1.0101694915254238</v>
      </c>
      <c r="S327" s="101">
        <v>3.0332566371681384</v>
      </c>
      <c r="T327" s="17" t="s">
        <v>654</v>
      </c>
      <c r="U327" s="105"/>
      <c r="V327" s="105"/>
      <c r="W327" s="105"/>
      <c r="X327" s="105"/>
      <c r="Y327" s="105"/>
      <c r="Z327" s="105"/>
    </row>
    <row r="328" ht="15.75" customHeight="1">
      <c r="A328" s="105" t="s">
        <v>753</v>
      </c>
      <c r="B328" s="17" t="s">
        <v>754</v>
      </c>
      <c r="C328" s="17" t="s">
        <v>49</v>
      </c>
      <c r="D328" s="17" t="s">
        <v>742</v>
      </c>
      <c r="E328" s="17" t="s">
        <v>309</v>
      </c>
      <c r="F328" s="106">
        <v>1495.3899999999994</v>
      </c>
      <c r="G328" s="106">
        <v>1255.690000000002</v>
      </c>
      <c r="H328" s="17">
        <v>3324.0</v>
      </c>
      <c r="I328" s="17">
        <v>836.0</v>
      </c>
      <c r="J328" s="125">
        <v>0.25150421179302046</v>
      </c>
      <c r="K328" s="125">
        <v>0.1602926326911357</v>
      </c>
      <c r="L328" s="101">
        <v>1.49</v>
      </c>
      <c r="M328" s="101">
        <v>0.72</v>
      </c>
      <c r="N328" s="126">
        <v>5945.785119617223</v>
      </c>
      <c r="O328" s="126">
        <v>2393.2799999999997</v>
      </c>
      <c r="P328" s="125">
        <v>0.5167785234899329</v>
      </c>
      <c r="Q328" s="17">
        <v>3312.0</v>
      </c>
      <c r="R328" s="102">
        <v>1.0036231884057971</v>
      </c>
      <c r="S328" s="101">
        <v>1.502021531100481</v>
      </c>
      <c r="T328" s="17" t="s">
        <v>363</v>
      </c>
      <c r="U328" s="105"/>
      <c r="V328" s="105"/>
      <c r="W328" s="105"/>
      <c r="X328" s="105"/>
      <c r="Y328" s="105"/>
      <c r="Z328" s="105"/>
    </row>
    <row r="329" ht="15.75" customHeight="1">
      <c r="A329" s="105" t="s">
        <v>755</v>
      </c>
      <c r="B329" s="17" t="s">
        <v>756</v>
      </c>
      <c r="C329" s="17" t="s">
        <v>49</v>
      </c>
      <c r="D329" s="17" t="s">
        <v>757</v>
      </c>
      <c r="E329" s="17" t="s">
        <v>309</v>
      </c>
      <c r="F329" s="106">
        <v>0.0</v>
      </c>
      <c r="G329" s="106">
        <v>0.0</v>
      </c>
      <c r="H329" s="17">
        <v>0.0</v>
      </c>
      <c r="I329" s="17">
        <v>0.0</v>
      </c>
      <c r="J329" s="125" t="s">
        <v>322</v>
      </c>
      <c r="K329" s="125" t="s">
        <v>322</v>
      </c>
      <c r="L329" s="101">
        <v>2.99</v>
      </c>
      <c r="M329" s="101">
        <v>1.68</v>
      </c>
      <c r="N329" s="126" t="s">
        <v>322</v>
      </c>
      <c r="O329" s="126">
        <v>0.0</v>
      </c>
      <c r="P329" s="125">
        <v>0.4381270903010034</v>
      </c>
      <c r="Q329" s="17">
        <v>600.0</v>
      </c>
      <c r="R329" s="102">
        <v>0.0</v>
      </c>
      <c r="S329" s="101" t="s">
        <v>322</v>
      </c>
      <c r="T329" s="17" t="s">
        <v>350</v>
      </c>
      <c r="U329" s="105"/>
      <c r="V329" s="105"/>
      <c r="W329" s="105"/>
      <c r="X329" s="105"/>
      <c r="Y329" s="105"/>
      <c r="Z329" s="105"/>
    </row>
    <row r="330" ht="15.75" customHeight="1">
      <c r="A330" s="105" t="s">
        <v>758</v>
      </c>
      <c r="B330" s="17" t="s">
        <v>759</v>
      </c>
      <c r="C330" s="17" t="s">
        <v>49</v>
      </c>
      <c r="D330" s="17" t="s">
        <v>757</v>
      </c>
      <c r="E330" s="17" t="s">
        <v>309</v>
      </c>
      <c r="F330" s="106">
        <v>0.0</v>
      </c>
      <c r="G330" s="106">
        <v>0.0</v>
      </c>
      <c r="H330" s="17">
        <v>0.0</v>
      </c>
      <c r="I330" s="17">
        <v>0.0</v>
      </c>
      <c r="J330" s="125" t="s">
        <v>322</v>
      </c>
      <c r="K330" s="125" t="s">
        <v>322</v>
      </c>
      <c r="L330" s="101">
        <v>2.99</v>
      </c>
      <c r="M330" s="101">
        <v>1.68</v>
      </c>
      <c r="N330" s="126" t="s">
        <v>322</v>
      </c>
      <c r="O330" s="126">
        <v>0.0</v>
      </c>
      <c r="P330" s="125">
        <v>0.4381270903010034</v>
      </c>
      <c r="Q330" s="17">
        <v>600.0</v>
      </c>
      <c r="R330" s="102">
        <v>0.0</v>
      </c>
      <c r="S330" s="101" t="s">
        <v>322</v>
      </c>
      <c r="T330" s="17" t="s">
        <v>350</v>
      </c>
      <c r="U330" s="105"/>
      <c r="V330" s="105"/>
      <c r="W330" s="105"/>
      <c r="X330" s="105"/>
      <c r="Y330" s="105"/>
      <c r="Z330" s="105"/>
    </row>
    <row r="331" ht="15.75" customHeight="1">
      <c r="A331" s="105" t="s">
        <v>760</v>
      </c>
      <c r="B331" s="17" t="s">
        <v>761</v>
      </c>
      <c r="C331" s="17" t="s">
        <v>49</v>
      </c>
      <c r="D331" s="17" t="s">
        <v>757</v>
      </c>
      <c r="E331" s="17" t="s">
        <v>309</v>
      </c>
      <c r="F331" s="106">
        <v>0.0</v>
      </c>
      <c r="G331" s="106">
        <v>0.0</v>
      </c>
      <c r="H331" s="17">
        <v>0.0</v>
      </c>
      <c r="I331" s="17">
        <v>0.0</v>
      </c>
      <c r="J331" s="125" t="s">
        <v>322</v>
      </c>
      <c r="K331" s="125" t="s">
        <v>322</v>
      </c>
      <c r="L331" s="101">
        <v>2.99</v>
      </c>
      <c r="M331" s="101">
        <v>1.68</v>
      </c>
      <c r="N331" s="126" t="s">
        <v>322</v>
      </c>
      <c r="O331" s="126">
        <v>0.0</v>
      </c>
      <c r="P331" s="125">
        <v>0.4381270903010034</v>
      </c>
      <c r="Q331" s="17">
        <v>600.0</v>
      </c>
      <c r="R331" s="102">
        <v>0.0</v>
      </c>
      <c r="S331" s="101" t="s">
        <v>322</v>
      </c>
      <c r="T331" s="17" t="s">
        <v>350</v>
      </c>
      <c r="U331" s="105"/>
      <c r="V331" s="105"/>
      <c r="W331" s="105"/>
      <c r="X331" s="105"/>
      <c r="Y331" s="105"/>
      <c r="Z331" s="105"/>
    </row>
    <row r="332" ht="15.75" customHeight="1">
      <c r="A332" s="105" t="s">
        <v>762</v>
      </c>
      <c r="B332" s="17" t="s">
        <v>763</v>
      </c>
      <c r="C332" s="17" t="s">
        <v>49</v>
      </c>
      <c r="D332" s="17" t="s">
        <v>657</v>
      </c>
      <c r="E332" s="17" t="s">
        <v>309</v>
      </c>
      <c r="F332" s="106">
        <v>1244.85</v>
      </c>
      <c r="G332" s="106">
        <v>1083.2500000000005</v>
      </c>
      <c r="H332" s="17">
        <v>1640.0</v>
      </c>
      <c r="I332" s="17">
        <v>215.0</v>
      </c>
      <c r="J332" s="125">
        <v>0.13109756097560976</v>
      </c>
      <c r="K332" s="125">
        <v>0.1298148371289709</v>
      </c>
      <c r="L332" s="101">
        <v>4.49</v>
      </c>
      <c r="M332" s="101">
        <v>2.44</v>
      </c>
      <c r="N332" s="126">
        <v>9495.599999999999</v>
      </c>
      <c r="O332" s="126">
        <v>4001.6</v>
      </c>
      <c r="P332" s="125">
        <v>0.4565701559020045</v>
      </c>
      <c r="Q332" s="17">
        <v>2490.0</v>
      </c>
      <c r="R332" s="102">
        <v>0.6586345381526104</v>
      </c>
      <c r="S332" s="101">
        <v>5.038372093023258</v>
      </c>
      <c r="T332" s="17" t="s">
        <v>344</v>
      </c>
      <c r="U332" s="105"/>
      <c r="V332" s="105"/>
      <c r="W332" s="105"/>
      <c r="X332" s="105"/>
      <c r="Y332" s="105"/>
      <c r="Z332" s="105"/>
    </row>
    <row r="333" ht="15.75" customHeight="1">
      <c r="A333" s="105" t="s">
        <v>764</v>
      </c>
      <c r="B333" s="17" t="s">
        <v>765</v>
      </c>
      <c r="C333" s="17" t="s">
        <v>47</v>
      </c>
      <c r="D333" s="17" t="s">
        <v>766</v>
      </c>
      <c r="E333" s="17" t="s">
        <v>309</v>
      </c>
      <c r="F333" s="106">
        <v>664.8900000000004</v>
      </c>
      <c r="G333" s="106">
        <v>664.8900000000004</v>
      </c>
      <c r="H333" s="17">
        <v>0.0</v>
      </c>
      <c r="I333" s="17">
        <v>111.0</v>
      </c>
      <c r="J333" s="125" t="s">
        <v>322</v>
      </c>
      <c r="K333" s="125">
        <v>0.0</v>
      </c>
      <c r="L333" s="101">
        <v>5.99</v>
      </c>
      <c r="M333" s="101">
        <v>3.08</v>
      </c>
      <c r="N333" s="126">
        <v>0.0</v>
      </c>
      <c r="O333" s="126">
        <v>0.0</v>
      </c>
      <c r="P333" s="125">
        <v>0.48580968280467446</v>
      </c>
      <c r="Q333" s="17">
        <v>600.0</v>
      </c>
      <c r="R333" s="102">
        <v>0.0</v>
      </c>
      <c r="S333" s="101">
        <v>5.990000000000004</v>
      </c>
      <c r="T333" s="17" t="s">
        <v>75</v>
      </c>
      <c r="U333" s="105"/>
      <c r="V333" s="105"/>
      <c r="W333" s="105"/>
      <c r="X333" s="105"/>
      <c r="Y333" s="105"/>
      <c r="Z333" s="105"/>
    </row>
    <row r="334" ht="15.75" customHeight="1">
      <c r="A334" s="105" t="s">
        <v>767</v>
      </c>
      <c r="B334" s="17" t="s">
        <v>768</v>
      </c>
      <c r="C334" s="17" t="s">
        <v>47</v>
      </c>
      <c r="D334" s="17" t="s">
        <v>766</v>
      </c>
      <c r="E334" s="17" t="s">
        <v>309</v>
      </c>
      <c r="F334" s="106">
        <v>1215.970000000001</v>
      </c>
      <c r="G334" s="106">
        <v>1215.970000000001</v>
      </c>
      <c r="H334" s="17">
        <v>0.0</v>
      </c>
      <c r="I334" s="17">
        <v>203.0</v>
      </c>
      <c r="J334" s="125" t="s">
        <v>322</v>
      </c>
      <c r="K334" s="125">
        <v>0.0</v>
      </c>
      <c r="L334" s="101">
        <v>5.99</v>
      </c>
      <c r="M334" s="101">
        <v>3.08</v>
      </c>
      <c r="N334" s="126">
        <v>0.0</v>
      </c>
      <c r="O334" s="126">
        <v>0.0</v>
      </c>
      <c r="P334" s="125">
        <v>0.48580968280467446</v>
      </c>
      <c r="Q334" s="17">
        <v>600.0</v>
      </c>
      <c r="R334" s="102">
        <v>0.0</v>
      </c>
      <c r="S334" s="101">
        <v>5.990000000000005</v>
      </c>
      <c r="T334" s="17" t="s">
        <v>75</v>
      </c>
      <c r="U334" s="105"/>
      <c r="V334" s="105"/>
      <c r="W334" s="105"/>
      <c r="X334" s="105"/>
      <c r="Y334" s="105"/>
      <c r="Z334" s="105"/>
    </row>
    <row r="335" ht="15.75" customHeight="1">
      <c r="A335" s="105" t="s">
        <v>769</v>
      </c>
      <c r="B335" s="17" t="s">
        <v>770</v>
      </c>
      <c r="C335" s="17" t="s">
        <v>47</v>
      </c>
      <c r="D335" s="17" t="s">
        <v>766</v>
      </c>
      <c r="E335" s="17" t="s">
        <v>309</v>
      </c>
      <c r="F335" s="106">
        <v>9886.999999999998</v>
      </c>
      <c r="G335" s="106">
        <v>9022.999999999996</v>
      </c>
      <c r="H335" s="17">
        <v>5264.0</v>
      </c>
      <c r="I335" s="17">
        <v>1800.0</v>
      </c>
      <c r="J335" s="125">
        <v>0.34194528875379937</v>
      </c>
      <c r="K335" s="125">
        <v>0.0873874785071308</v>
      </c>
      <c r="L335" s="101">
        <v>4.99</v>
      </c>
      <c r="M335" s="101">
        <v>2.36</v>
      </c>
      <c r="N335" s="126">
        <v>28913.982222222217</v>
      </c>
      <c r="O335" s="126">
        <v>12423.039999999999</v>
      </c>
      <c r="P335" s="125">
        <v>0.527054108216433</v>
      </c>
      <c r="Q335" s="17">
        <v>5200.0</v>
      </c>
      <c r="R335" s="102">
        <v>1.0123076923076924</v>
      </c>
      <c r="S335" s="101">
        <v>5.012777777777775</v>
      </c>
      <c r="T335" s="17" t="s">
        <v>75</v>
      </c>
      <c r="U335" s="105"/>
      <c r="V335" s="105"/>
      <c r="W335" s="105"/>
      <c r="X335" s="105"/>
      <c r="Y335" s="105"/>
      <c r="Z335" s="105"/>
    </row>
    <row r="336" ht="15.75" customHeight="1">
      <c r="A336" s="105" t="s">
        <v>771</v>
      </c>
      <c r="B336" s="17" t="s">
        <v>772</v>
      </c>
      <c r="C336" s="17" t="s">
        <v>47</v>
      </c>
      <c r="D336" s="17" t="s">
        <v>766</v>
      </c>
      <c r="E336" s="17" t="s">
        <v>309</v>
      </c>
      <c r="F336" s="106">
        <v>5604.299999999993</v>
      </c>
      <c r="G336" s="106">
        <v>5115.299999999993</v>
      </c>
      <c r="H336" s="17">
        <v>2632.0</v>
      </c>
      <c r="I336" s="17">
        <v>1020.0</v>
      </c>
      <c r="J336" s="125">
        <v>0.38753799392097266</v>
      </c>
      <c r="K336" s="125">
        <v>0.08725442963438801</v>
      </c>
      <c r="L336" s="101">
        <v>4.99</v>
      </c>
      <c r="M336" s="101">
        <v>2.36</v>
      </c>
      <c r="N336" s="126">
        <v>14461.291764705864</v>
      </c>
      <c r="O336" s="126">
        <v>6211.5199999999995</v>
      </c>
      <c r="P336" s="125">
        <v>0.527054108216433</v>
      </c>
      <c r="Q336" s="17">
        <v>2600.0</v>
      </c>
      <c r="R336" s="102">
        <v>1.0123076923076924</v>
      </c>
      <c r="S336" s="101">
        <v>5.0149999999999935</v>
      </c>
      <c r="T336" s="17" t="s">
        <v>75</v>
      </c>
      <c r="U336" s="105"/>
      <c r="V336" s="105"/>
      <c r="W336" s="105"/>
      <c r="X336" s="105"/>
      <c r="Y336" s="105"/>
      <c r="Z336" s="105"/>
    </row>
    <row r="337" ht="15.75" customHeight="1">
      <c r="A337" s="105" t="s">
        <v>773</v>
      </c>
      <c r="B337" s="17" t="s">
        <v>774</v>
      </c>
      <c r="C337" s="17" t="s">
        <v>47</v>
      </c>
      <c r="D337" s="17" t="s">
        <v>766</v>
      </c>
      <c r="E337" s="17" t="s">
        <v>309</v>
      </c>
      <c r="F337" s="106">
        <v>0.0</v>
      </c>
      <c r="G337" s="106">
        <v>0.0</v>
      </c>
      <c r="H337" s="17">
        <v>0.0</v>
      </c>
      <c r="I337" s="17">
        <v>0.0</v>
      </c>
      <c r="J337" s="125" t="s">
        <v>322</v>
      </c>
      <c r="K337" s="125" t="s">
        <v>322</v>
      </c>
      <c r="L337" s="101">
        <v>6.99</v>
      </c>
      <c r="M337" s="101">
        <v>3.65</v>
      </c>
      <c r="N337" s="126" t="s">
        <v>322</v>
      </c>
      <c r="O337" s="126">
        <v>0.0</v>
      </c>
      <c r="P337" s="125">
        <v>0.4778254649499285</v>
      </c>
      <c r="Q337" s="17">
        <v>0.0</v>
      </c>
      <c r="R337" s="102" t="s">
        <v>322</v>
      </c>
      <c r="S337" s="101" t="s">
        <v>322</v>
      </c>
      <c r="T337" s="17" t="s">
        <v>75</v>
      </c>
      <c r="U337" s="105"/>
      <c r="V337" s="105"/>
      <c r="W337" s="105"/>
      <c r="X337" s="105"/>
      <c r="Y337" s="105"/>
      <c r="Z337" s="105"/>
    </row>
    <row r="338" ht="15.75" customHeight="1">
      <c r="A338" s="105" t="s">
        <v>775</v>
      </c>
      <c r="B338" s="17" t="s">
        <v>776</v>
      </c>
      <c r="C338" s="17" t="s">
        <v>47</v>
      </c>
      <c r="D338" s="17" t="s">
        <v>766</v>
      </c>
      <c r="E338" s="17" t="s">
        <v>309</v>
      </c>
      <c r="F338" s="106">
        <v>0.0</v>
      </c>
      <c r="G338" s="106">
        <v>0.0</v>
      </c>
      <c r="H338" s="17">
        <v>0.0</v>
      </c>
      <c r="I338" s="17">
        <v>0.0</v>
      </c>
      <c r="J338" s="125" t="s">
        <v>322</v>
      </c>
      <c r="K338" s="125" t="s">
        <v>322</v>
      </c>
      <c r="L338" s="101">
        <v>6.99</v>
      </c>
      <c r="M338" s="101">
        <v>3.65</v>
      </c>
      <c r="N338" s="126" t="s">
        <v>322</v>
      </c>
      <c r="O338" s="126">
        <v>0.0</v>
      </c>
      <c r="P338" s="125">
        <v>0.4778254649499285</v>
      </c>
      <c r="Q338" s="17">
        <v>0.0</v>
      </c>
      <c r="R338" s="102" t="s">
        <v>322</v>
      </c>
      <c r="S338" s="101" t="s">
        <v>322</v>
      </c>
      <c r="T338" s="17" t="s">
        <v>75</v>
      </c>
      <c r="U338" s="105"/>
      <c r="V338" s="105"/>
      <c r="W338" s="105"/>
      <c r="X338" s="105"/>
      <c r="Y338" s="105"/>
      <c r="Z338" s="105"/>
    </row>
    <row r="339" ht="15.75" customHeight="1">
      <c r="A339" s="105" t="s">
        <v>777</v>
      </c>
      <c r="B339" s="17" t="s">
        <v>778</v>
      </c>
      <c r="C339" s="17" t="s">
        <v>47</v>
      </c>
      <c r="D339" s="17" t="s">
        <v>766</v>
      </c>
      <c r="E339" s="17" t="s">
        <v>309</v>
      </c>
      <c r="F339" s="106">
        <v>1090.180000000001</v>
      </c>
      <c r="G339" s="106">
        <v>1090.180000000001</v>
      </c>
      <c r="H339" s="17">
        <v>0.0</v>
      </c>
      <c r="I339" s="17">
        <v>182.0</v>
      </c>
      <c r="J339" s="125" t="s">
        <v>322</v>
      </c>
      <c r="K339" s="125">
        <v>0.0</v>
      </c>
      <c r="L339" s="101">
        <v>5.99</v>
      </c>
      <c r="M339" s="101">
        <v>3.02</v>
      </c>
      <c r="N339" s="126">
        <v>0.0</v>
      </c>
      <c r="O339" s="126">
        <v>0.0</v>
      </c>
      <c r="P339" s="125">
        <v>0.4958263772954925</v>
      </c>
      <c r="Q339" s="17">
        <v>600.0</v>
      </c>
      <c r="R339" s="102">
        <v>0.0</v>
      </c>
      <c r="S339" s="101">
        <v>5.9900000000000055</v>
      </c>
      <c r="T339" s="17" t="s">
        <v>75</v>
      </c>
      <c r="U339" s="105"/>
      <c r="V339" s="105"/>
      <c r="W339" s="105"/>
      <c r="X339" s="105"/>
      <c r="Y339" s="105"/>
      <c r="Z339" s="105"/>
    </row>
    <row r="340" ht="15.75" customHeight="1">
      <c r="A340" s="105" t="s">
        <v>779</v>
      </c>
      <c r="B340" s="17" t="s">
        <v>780</v>
      </c>
      <c r="C340" s="17" t="s">
        <v>47</v>
      </c>
      <c r="D340" s="17" t="s">
        <v>766</v>
      </c>
      <c r="E340" s="17" t="s">
        <v>309</v>
      </c>
      <c r="F340" s="106">
        <v>826.6200000000006</v>
      </c>
      <c r="G340" s="106">
        <v>826.6200000000006</v>
      </c>
      <c r="H340" s="17">
        <v>0.0</v>
      </c>
      <c r="I340" s="17">
        <v>138.0</v>
      </c>
      <c r="J340" s="125" t="s">
        <v>322</v>
      </c>
      <c r="K340" s="125">
        <v>0.0</v>
      </c>
      <c r="L340" s="101">
        <v>5.99</v>
      </c>
      <c r="M340" s="101">
        <v>3.02</v>
      </c>
      <c r="N340" s="126">
        <v>0.0</v>
      </c>
      <c r="O340" s="126">
        <v>0.0</v>
      </c>
      <c r="P340" s="125">
        <v>0.4958263772954925</v>
      </c>
      <c r="Q340" s="17">
        <v>600.0</v>
      </c>
      <c r="R340" s="102">
        <v>0.0</v>
      </c>
      <c r="S340" s="101">
        <v>5.990000000000004</v>
      </c>
      <c r="T340" s="17" t="s">
        <v>75</v>
      </c>
      <c r="U340" s="105"/>
      <c r="V340" s="105"/>
      <c r="W340" s="105"/>
      <c r="X340" s="105"/>
      <c r="Y340" s="105"/>
      <c r="Z340" s="105"/>
    </row>
    <row r="341" ht="15.75" customHeight="1">
      <c r="A341" s="105"/>
      <c r="B341" s="105"/>
      <c r="C341" s="105"/>
      <c r="D341" s="105"/>
      <c r="E341" s="105"/>
      <c r="F341" s="106"/>
      <c r="G341" s="106"/>
      <c r="H341" s="17"/>
      <c r="I341" s="17"/>
      <c r="J341" s="102"/>
      <c r="K341" s="102"/>
      <c r="L341" s="101"/>
      <c r="M341" s="101"/>
      <c r="N341" s="106"/>
      <c r="O341" s="106"/>
      <c r="P341" s="102"/>
      <c r="Q341" s="17"/>
      <c r="R341" s="102"/>
      <c r="S341" s="101"/>
      <c r="T341" s="105"/>
      <c r="U341" s="105"/>
      <c r="V341" s="105"/>
      <c r="W341" s="105"/>
      <c r="X341" s="105"/>
      <c r="Y341" s="105"/>
      <c r="Z341" s="105"/>
    </row>
    <row r="342" ht="15.75" customHeight="1">
      <c r="A342" s="105"/>
      <c r="B342" s="105"/>
      <c r="C342" s="105"/>
      <c r="D342" s="105"/>
      <c r="E342" s="105"/>
      <c r="F342" s="106"/>
      <c r="G342" s="106"/>
      <c r="H342" s="17"/>
      <c r="I342" s="17"/>
      <c r="J342" s="102"/>
      <c r="K342" s="102"/>
      <c r="L342" s="101"/>
      <c r="M342" s="101"/>
      <c r="N342" s="106"/>
      <c r="O342" s="106"/>
      <c r="P342" s="102"/>
      <c r="Q342" s="17"/>
      <c r="R342" s="102"/>
      <c r="S342" s="101"/>
      <c r="T342" s="105"/>
      <c r="U342" s="105"/>
      <c r="V342" s="105"/>
      <c r="W342" s="105"/>
      <c r="X342" s="105"/>
      <c r="Y342" s="105"/>
      <c r="Z342" s="105"/>
    </row>
    <row r="343" ht="15.75" customHeight="1">
      <c r="A343" s="105"/>
      <c r="B343" s="105"/>
      <c r="C343" s="105"/>
      <c r="D343" s="105"/>
      <c r="E343" s="105"/>
      <c r="F343" s="106"/>
      <c r="G343" s="106"/>
      <c r="H343" s="17"/>
      <c r="I343" s="17"/>
      <c r="J343" s="102"/>
      <c r="K343" s="102"/>
      <c r="L343" s="101"/>
      <c r="M343" s="101"/>
      <c r="N343" s="106"/>
      <c r="O343" s="106"/>
      <c r="P343" s="102"/>
      <c r="Q343" s="17"/>
      <c r="R343" s="102"/>
      <c r="S343" s="101"/>
      <c r="T343" s="105"/>
      <c r="U343" s="105"/>
      <c r="V343" s="105"/>
      <c r="W343" s="105"/>
      <c r="X343" s="105"/>
      <c r="Y343" s="105"/>
      <c r="Z343" s="105"/>
    </row>
    <row r="344" ht="15.75" customHeight="1">
      <c r="A344" s="105"/>
      <c r="B344" s="105"/>
      <c r="C344" s="105"/>
      <c r="D344" s="105"/>
      <c r="E344" s="105"/>
      <c r="F344" s="106"/>
      <c r="G344" s="106"/>
      <c r="H344" s="17"/>
      <c r="I344" s="17"/>
      <c r="J344" s="102"/>
      <c r="K344" s="102"/>
      <c r="L344" s="101"/>
      <c r="M344" s="101"/>
      <c r="N344" s="106"/>
      <c r="O344" s="106"/>
      <c r="P344" s="102"/>
      <c r="Q344" s="17"/>
      <c r="R344" s="102"/>
      <c r="S344" s="101"/>
      <c r="T344" s="105"/>
      <c r="U344" s="105"/>
      <c r="V344" s="105"/>
      <c r="W344" s="105"/>
      <c r="X344" s="105"/>
      <c r="Y344" s="105"/>
      <c r="Z344" s="105"/>
    </row>
    <row r="345" ht="15.75" customHeight="1">
      <c r="A345" s="105"/>
      <c r="B345" s="105"/>
      <c r="C345" s="105"/>
      <c r="D345" s="105"/>
      <c r="E345" s="105"/>
      <c r="F345" s="106"/>
      <c r="G345" s="106"/>
      <c r="H345" s="17"/>
      <c r="I345" s="17"/>
      <c r="J345" s="102"/>
      <c r="K345" s="102"/>
      <c r="L345" s="101"/>
      <c r="M345" s="101"/>
      <c r="N345" s="106"/>
      <c r="O345" s="106"/>
      <c r="P345" s="102"/>
      <c r="Q345" s="17"/>
      <c r="R345" s="102"/>
      <c r="S345" s="101"/>
      <c r="T345" s="105"/>
      <c r="U345" s="105"/>
      <c r="V345" s="105"/>
      <c r="W345" s="105"/>
      <c r="X345" s="105"/>
      <c r="Y345" s="105"/>
      <c r="Z345" s="105"/>
    </row>
    <row r="346" ht="15.75" customHeight="1">
      <c r="A346" s="105"/>
      <c r="B346" s="105"/>
      <c r="C346" s="105"/>
      <c r="D346" s="105"/>
      <c r="E346" s="105"/>
      <c r="F346" s="106"/>
      <c r="G346" s="106"/>
      <c r="H346" s="17"/>
      <c r="I346" s="17"/>
      <c r="J346" s="102"/>
      <c r="K346" s="102"/>
      <c r="L346" s="101"/>
      <c r="M346" s="101"/>
      <c r="N346" s="106"/>
      <c r="O346" s="106"/>
      <c r="P346" s="102"/>
      <c r="Q346" s="17"/>
      <c r="R346" s="102"/>
      <c r="S346" s="101"/>
      <c r="T346" s="105"/>
      <c r="U346" s="105"/>
      <c r="V346" s="105"/>
      <c r="W346" s="105"/>
      <c r="X346" s="105"/>
      <c r="Y346" s="105"/>
      <c r="Z346" s="105"/>
    </row>
    <row r="347" ht="15.75" customHeight="1">
      <c r="A347" s="105"/>
      <c r="B347" s="105"/>
      <c r="C347" s="105"/>
      <c r="D347" s="105"/>
      <c r="E347" s="105"/>
      <c r="F347" s="106"/>
      <c r="G347" s="106"/>
      <c r="H347" s="17"/>
      <c r="I347" s="17"/>
      <c r="J347" s="102"/>
      <c r="K347" s="102"/>
      <c r="L347" s="101"/>
      <c r="M347" s="101"/>
      <c r="N347" s="106"/>
      <c r="O347" s="106"/>
      <c r="P347" s="102"/>
      <c r="Q347" s="17"/>
      <c r="R347" s="102"/>
      <c r="S347" s="101"/>
      <c r="T347" s="105"/>
      <c r="U347" s="105"/>
      <c r="V347" s="105"/>
      <c r="W347" s="105"/>
      <c r="X347" s="105"/>
      <c r="Y347" s="105"/>
      <c r="Z347" s="105"/>
    </row>
    <row r="348" ht="15.75" customHeight="1">
      <c r="A348" s="105"/>
      <c r="B348" s="105"/>
      <c r="C348" s="105"/>
      <c r="D348" s="105"/>
      <c r="E348" s="105"/>
      <c r="F348" s="106"/>
      <c r="G348" s="106"/>
      <c r="H348" s="17"/>
      <c r="I348" s="17"/>
      <c r="J348" s="102"/>
      <c r="K348" s="102"/>
      <c r="L348" s="101"/>
      <c r="M348" s="101"/>
      <c r="N348" s="106"/>
      <c r="O348" s="106"/>
      <c r="P348" s="102"/>
      <c r="Q348" s="17"/>
      <c r="R348" s="102"/>
      <c r="S348" s="101"/>
      <c r="T348" s="105"/>
      <c r="U348" s="105"/>
      <c r="V348" s="105"/>
      <c r="W348" s="105"/>
      <c r="X348" s="105"/>
      <c r="Y348" s="105"/>
      <c r="Z348" s="105"/>
    </row>
    <row r="349" ht="15.75" customHeight="1">
      <c r="A349" s="105"/>
      <c r="B349" s="105"/>
      <c r="C349" s="105"/>
      <c r="D349" s="105"/>
      <c r="E349" s="105"/>
      <c r="F349" s="106"/>
      <c r="G349" s="106"/>
      <c r="H349" s="17"/>
      <c r="I349" s="17"/>
      <c r="J349" s="102"/>
      <c r="K349" s="102"/>
      <c r="L349" s="101"/>
      <c r="M349" s="101"/>
      <c r="N349" s="106"/>
      <c r="O349" s="106"/>
      <c r="P349" s="102"/>
      <c r="Q349" s="17"/>
      <c r="R349" s="102"/>
      <c r="S349" s="101"/>
      <c r="T349" s="105"/>
      <c r="U349" s="105"/>
      <c r="V349" s="105"/>
      <c r="W349" s="105"/>
      <c r="X349" s="105"/>
      <c r="Y349" s="105"/>
      <c r="Z349" s="105"/>
    </row>
    <row r="350" ht="15.75" customHeight="1">
      <c r="A350" s="105"/>
      <c r="B350" s="105"/>
      <c r="C350" s="105"/>
      <c r="D350" s="105"/>
      <c r="E350" s="105"/>
      <c r="F350" s="106"/>
      <c r="G350" s="106"/>
      <c r="H350" s="17"/>
      <c r="I350" s="17"/>
      <c r="J350" s="102"/>
      <c r="K350" s="102"/>
      <c r="L350" s="101"/>
      <c r="M350" s="101"/>
      <c r="N350" s="106"/>
      <c r="O350" s="106"/>
      <c r="P350" s="102"/>
      <c r="Q350" s="17"/>
      <c r="R350" s="102"/>
      <c r="S350" s="101"/>
      <c r="T350" s="105"/>
      <c r="U350" s="105"/>
      <c r="V350" s="105"/>
      <c r="W350" s="105"/>
      <c r="X350" s="105"/>
      <c r="Y350" s="105"/>
      <c r="Z350" s="105"/>
    </row>
    <row r="351" ht="15.75" customHeight="1">
      <c r="A351" s="105"/>
      <c r="B351" s="105"/>
      <c r="C351" s="105"/>
      <c r="D351" s="105"/>
      <c r="E351" s="105"/>
      <c r="F351" s="106"/>
      <c r="G351" s="106"/>
      <c r="H351" s="17"/>
      <c r="I351" s="17"/>
      <c r="J351" s="102"/>
      <c r="K351" s="102"/>
      <c r="L351" s="101"/>
      <c r="M351" s="101"/>
      <c r="N351" s="106"/>
      <c r="O351" s="106"/>
      <c r="P351" s="102"/>
      <c r="Q351" s="17"/>
      <c r="R351" s="102"/>
      <c r="S351" s="101"/>
      <c r="T351" s="105"/>
      <c r="U351" s="105"/>
      <c r="V351" s="105"/>
      <c r="W351" s="105"/>
      <c r="X351" s="105"/>
      <c r="Y351" s="105"/>
      <c r="Z351" s="105"/>
    </row>
    <row r="352" ht="15.75" customHeight="1">
      <c r="A352" s="105"/>
      <c r="B352" s="105"/>
      <c r="C352" s="105"/>
      <c r="D352" s="105"/>
      <c r="E352" s="105"/>
      <c r="F352" s="106"/>
      <c r="G352" s="106"/>
      <c r="H352" s="17"/>
      <c r="I352" s="17"/>
      <c r="J352" s="102"/>
      <c r="K352" s="102"/>
      <c r="L352" s="101"/>
      <c r="M352" s="101"/>
      <c r="N352" s="106"/>
      <c r="O352" s="106"/>
      <c r="P352" s="102"/>
      <c r="Q352" s="17"/>
      <c r="R352" s="102"/>
      <c r="S352" s="101"/>
      <c r="T352" s="105"/>
      <c r="U352" s="105"/>
      <c r="V352" s="105"/>
      <c r="W352" s="105"/>
      <c r="X352" s="105"/>
      <c r="Y352" s="105"/>
      <c r="Z352" s="105"/>
    </row>
    <row r="353" ht="15.75" customHeight="1">
      <c r="A353" s="105"/>
      <c r="B353" s="105"/>
      <c r="C353" s="105"/>
      <c r="D353" s="105"/>
      <c r="E353" s="105"/>
      <c r="F353" s="106"/>
      <c r="G353" s="106"/>
      <c r="H353" s="17"/>
      <c r="I353" s="17"/>
      <c r="J353" s="102"/>
      <c r="K353" s="102"/>
      <c r="L353" s="101"/>
      <c r="M353" s="101"/>
      <c r="N353" s="106"/>
      <c r="O353" s="106"/>
      <c r="P353" s="102"/>
      <c r="Q353" s="17"/>
      <c r="R353" s="102"/>
      <c r="S353" s="101"/>
      <c r="T353" s="105"/>
      <c r="U353" s="105"/>
      <c r="V353" s="105"/>
      <c r="W353" s="105"/>
      <c r="X353" s="105"/>
      <c r="Y353" s="105"/>
      <c r="Z353" s="105"/>
    </row>
    <row r="354" ht="15.75" customHeight="1">
      <c r="A354" s="105"/>
      <c r="B354" s="105"/>
      <c r="C354" s="105"/>
      <c r="D354" s="105"/>
      <c r="E354" s="105"/>
      <c r="F354" s="106"/>
      <c r="G354" s="106"/>
      <c r="H354" s="17"/>
      <c r="I354" s="17"/>
      <c r="J354" s="102"/>
      <c r="K354" s="102"/>
      <c r="L354" s="101"/>
      <c r="M354" s="101"/>
      <c r="N354" s="106"/>
      <c r="O354" s="106"/>
      <c r="P354" s="102"/>
      <c r="Q354" s="17"/>
      <c r="R354" s="102"/>
      <c r="S354" s="101"/>
      <c r="T354" s="105"/>
      <c r="U354" s="105"/>
      <c r="V354" s="105"/>
      <c r="W354" s="105"/>
      <c r="X354" s="105"/>
      <c r="Y354" s="105"/>
      <c r="Z354" s="105"/>
    </row>
    <row r="355" ht="15.75" customHeight="1">
      <c r="A355" s="105"/>
      <c r="B355" s="105"/>
      <c r="C355" s="105"/>
      <c r="D355" s="105"/>
      <c r="E355" s="105"/>
      <c r="F355" s="106"/>
      <c r="G355" s="106"/>
      <c r="H355" s="17"/>
      <c r="I355" s="17"/>
      <c r="J355" s="102"/>
      <c r="K355" s="102"/>
      <c r="L355" s="101"/>
      <c r="M355" s="101"/>
      <c r="N355" s="106"/>
      <c r="O355" s="106"/>
      <c r="P355" s="102"/>
      <c r="Q355" s="17"/>
      <c r="R355" s="102"/>
      <c r="S355" s="101"/>
      <c r="T355" s="105"/>
      <c r="U355" s="105"/>
      <c r="V355" s="105"/>
      <c r="W355" s="105"/>
      <c r="X355" s="105"/>
      <c r="Y355" s="105"/>
      <c r="Z355" s="105"/>
    </row>
    <row r="356" ht="15.75" customHeight="1">
      <c r="A356" s="105"/>
      <c r="B356" s="105"/>
      <c r="C356" s="105"/>
      <c r="D356" s="105"/>
      <c r="E356" s="105"/>
      <c r="F356" s="106"/>
      <c r="G356" s="106"/>
      <c r="H356" s="17"/>
      <c r="I356" s="17"/>
      <c r="J356" s="102"/>
      <c r="K356" s="102"/>
      <c r="L356" s="101"/>
      <c r="M356" s="101"/>
      <c r="N356" s="106"/>
      <c r="O356" s="106"/>
      <c r="P356" s="102"/>
      <c r="Q356" s="17"/>
      <c r="R356" s="102"/>
      <c r="S356" s="101"/>
      <c r="T356" s="105"/>
      <c r="U356" s="105"/>
      <c r="V356" s="105"/>
      <c r="W356" s="105"/>
      <c r="X356" s="105"/>
      <c r="Y356" s="105"/>
      <c r="Z356" s="105"/>
    </row>
    <row r="357" ht="15.75" customHeight="1">
      <c r="A357" s="105"/>
      <c r="B357" s="105"/>
      <c r="C357" s="105"/>
      <c r="D357" s="105"/>
      <c r="E357" s="105"/>
      <c r="F357" s="106"/>
      <c r="G357" s="106"/>
      <c r="H357" s="17"/>
      <c r="I357" s="17"/>
      <c r="J357" s="102"/>
      <c r="K357" s="102"/>
      <c r="L357" s="101"/>
      <c r="M357" s="101"/>
      <c r="N357" s="106"/>
      <c r="O357" s="106"/>
      <c r="P357" s="102"/>
      <c r="Q357" s="17"/>
      <c r="R357" s="102"/>
      <c r="S357" s="101"/>
      <c r="T357" s="105"/>
      <c r="U357" s="105"/>
      <c r="V357" s="105"/>
      <c r="W357" s="105"/>
      <c r="X357" s="105"/>
      <c r="Y357" s="105"/>
      <c r="Z357" s="105"/>
    </row>
    <row r="358" ht="15.75" customHeight="1">
      <c r="A358" s="105"/>
      <c r="B358" s="105"/>
      <c r="C358" s="105"/>
      <c r="D358" s="105"/>
      <c r="E358" s="105"/>
      <c r="F358" s="106"/>
      <c r="G358" s="106"/>
      <c r="H358" s="17"/>
      <c r="I358" s="17"/>
      <c r="J358" s="102"/>
      <c r="K358" s="102"/>
      <c r="L358" s="101"/>
      <c r="M358" s="101"/>
      <c r="N358" s="106"/>
      <c r="O358" s="106"/>
      <c r="P358" s="102"/>
      <c r="Q358" s="17"/>
      <c r="R358" s="102"/>
      <c r="S358" s="101"/>
      <c r="T358" s="105"/>
      <c r="U358" s="105"/>
      <c r="V358" s="105"/>
      <c r="W358" s="105"/>
      <c r="X358" s="105"/>
      <c r="Y358" s="105"/>
      <c r="Z358" s="105"/>
    </row>
    <row r="359" ht="15.75" customHeight="1">
      <c r="A359" s="105"/>
      <c r="B359" s="105"/>
      <c r="C359" s="105"/>
      <c r="D359" s="105"/>
      <c r="E359" s="105"/>
      <c r="F359" s="106"/>
      <c r="G359" s="106"/>
      <c r="H359" s="17"/>
      <c r="I359" s="17"/>
      <c r="J359" s="102"/>
      <c r="K359" s="102"/>
      <c r="L359" s="101"/>
      <c r="M359" s="101"/>
      <c r="N359" s="106"/>
      <c r="O359" s="106"/>
      <c r="P359" s="102"/>
      <c r="Q359" s="17"/>
      <c r="R359" s="102"/>
      <c r="S359" s="101"/>
      <c r="T359" s="105"/>
      <c r="U359" s="105"/>
      <c r="V359" s="105"/>
      <c r="W359" s="105"/>
      <c r="X359" s="105"/>
      <c r="Y359" s="105"/>
      <c r="Z359" s="105"/>
    </row>
    <row r="360" ht="15.75" customHeight="1">
      <c r="A360" s="105"/>
      <c r="B360" s="105"/>
      <c r="C360" s="105"/>
      <c r="D360" s="105"/>
      <c r="E360" s="105"/>
      <c r="F360" s="106"/>
      <c r="G360" s="106"/>
      <c r="H360" s="17"/>
      <c r="I360" s="17"/>
      <c r="J360" s="102"/>
      <c r="K360" s="102"/>
      <c r="L360" s="101"/>
      <c r="M360" s="101"/>
      <c r="N360" s="106"/>
      <c r="O360" s="106"/>
      <c r="P360" s="102"/>
      <c r="Q360" s="17"/>
      <c r="R360" s="102"/>
      <c r="S360" s="101"/>
      <c r="T360" s="105"/>
      <c r="U360" s="105"/>
      <c r="V360" s="105"/>
      <c r="W360" s="105"/>
      <c r="X360" s="105"/>
      <c r="Y360" s="105"/>
      <c r="Z360" s="105"/>
    </row>
    <row r="361" ht="15.75" customHeight="1">
      <c r="A361" s="105"/>
      <c r="B361" s="105"/>
      <c r="C361" s="105"/>
      <c r="D361" s="105"/>
      <c r="E361" s="105"/>
      <c r="F361" s="106"/>
      <c r="G361" s="106"/>
      <c r="H361" s="17"/>
      <c r="I361" s="17"/>
      <c r="J361" s="102"/>
      <c r="K361" s="102"/>
      <c r="L361" s="101"/>
      <c r="M361" s="101"/>
      <c r="N361" s="106"/>
      <c r="O361" s="106"/>
      <c r="P361" s="102"/>
      <c r="Q361" s="17"/>
      <c r="R361" s="102"/>
      <c r="S361" s="101"/>
      <c r="T361" s="105"/>
      <c r="U361" s="105"/>
      <c r="V361" s="105"/>
      <c r="W361" s="105"/>
      <c r="X361" s="105"/>
      <c r="Y361" s="105"/>
      <c r="Z361" s="105"/>
    </row>
    <row r="362" ht="15.75" customHeight="1">
      <c r="A362" s="105"/>
      <c r="B362" s="105"/>
      <c r="C362" s="105"/>
      <c r="D362" s="105"/>
      <c r="E362" s="105"/>
      <c r="F362" s="106"/>
      <c r="G362" s="106"/>
      <c r="H362" s="17"/>
      <c r="I362" s="17"/>
      <c r="J362" s="102"/>
      <c r="K362" s="102"/>
      <c r="L362" s="101"/>
      <c r="M362" s="101"/>
      <c r="N362" s="106"/>
      <c r="O362" s="106"/>
      <c r="P362" s="102"/>
      <c r="Q362" s="17"/>
      <c r="R362" s="102"/>
      <c r="S362" s="101"/>
      <c r="T362" s="105"/>
      <c r="U362" s="105"/>
      <c r="V362" s="105"/>
      <c r="W362" s="105"/>
      <c r="X362" s="105"/>
      <c r="Y362" s="105"/>
      <c r="Z362" s="105"/>
    </row>
    <row r="363" ht="15.75" customHeight="1">
      <c r="A363" s="105"/>
      <c r="B363" s="105"/>
      <c r="C363" s="105"/>
      <c r="D363" s="105"/>
      <c r="E363" s="105"/>
      <c r="F363" s="106"/>
      <c r="G363" s="106"/>
      <c r="H363" s="17"/>
      <c r="I363" s="17"/>
      <c r="J363" s="102"/>
      <c r="K363" s="102"/>
      <c r="L363" s="101"/>
      <c r="M363" s="101"/>
      <c r="N363" s="106"/>
      <c r="O363" s="106"/>
      <c r="P363" s="102"/>
      <c r="Q363" s="17"/>
      <c r="R363" s="102"/>
      <c r="S363" s="101"/>
      <c r="T363" s="105"/>
      <c r="U363" s="105"/>
      <c r="V363" s="105"/>
      <c r="W363" s="105"/>
      <c r="X363" s="105"/>
      <c r="Y363" s="105"/>
      <c r="Z363" s="105"/>
    </row>
    <row r="364" ht="15.75" customHeight="1">
      <c r="A364" s="105"/>
      <c r="B364" s="105"/>
      <c r="C364" s="105"/>
      <c r="D364" s="105"/>
      <c r="E364" s="105"/>
      <c r="F364" s="106"/>
      <c r="G364" s="106"/>
      <c r="H364" s="17"/>
      <c r="I364" s="17"/>
      <c r="J364" s="102"/>
      <c r="K364" s="102"/>
      <c r="L364" s="101"/>
      <c r="M364" s="101"/>
      <c r="N364" s="106"/>
      <c r="O364" s="106"/>
      <c r="P364" s="102"/>
      <c r="Q364" s="17"/>
      <c r="R364" s="102"/>
      <c r="S364" s="101"/>
      <c r="T364" s="105"/>
      <c r="U364" s="105"/>
      <c r="V364" s="105"/>
      <c r="W364" s="105"/>
      <c r="X364" s="105"/>
      <c r="Y364" s="105"/>
      <c r="Z364" s="105"/>
    </row>
    <row r="365" ht="15.75" customHeight="1">
      <c r="A365" s="105"/>
      <c r="B365" s="105"/>
      <c r="C365" s="105"/>
      <c r="D365" s="105"/>
      <c r="E365" s="105"/>
      <c r="F365" s="106"/>
      <c r="G365" s="106"/>
      <c r="H365" s="17"/>
      <c r="I365" s="17"/>
      <c r="J365" s="102"/>
      <c r="K365" s="102"/>
      <c r="L365" s="101"/>
      <c r="M365" s="101"/>
      <c r="N365" s="106"/>
      <c r="O365" s="106"/>
      <c r="P365" s="102"/>
      <c r="Q365" s="17"/>
      <c r="R365" s="102"/>
      <c r="S365" s="101"/>
      <c r="T365" s="105"/>
      <c r="U365" s="105"/>
      <c r="V365" s="105"/>
      <c r="W365" s="105"/>
      <c r="X365" s="105"/>
      <c r="Y365" s="105"/>
      <c r="Z365" s="105"/>
    </row>
    <row r="366" ht="15.75" customHeight="1">
      <c r="A366" s="105"/>
      <c r="B366" s="105"/>
      <c r="C366" s="105"/>
      <c r="D366" s="105"/>
      <c r="E366" s="105"/>
      <c r="F366" s="106"/>
      <c r="G366" s="106"/>
      <c r="H366" s="17"/>
      <c r="I366" s="17"/>
      <c r="J366" s="102"/>
      <c r="K366" s="102"/>
      <c r="L366" s="101"/>
      <c r="M366" s="101"/>
      <c r="N366" s="106"/>
      <c r="O366" s="106"/>
      <c r="P366" s="102"/>
      <c r="Q366" s="17"/>
      <c r="R366" s="102"/>
      <c r="S366" s="101"/>
      <c r="T366" s="105"/>
      <c r="U366" s="105"/>
      <c r="V366" s="105"/>
      <c r="W366" s="105"/>
      <c r="X366" s="105"/>
      <c r="Y366" s="105"/>
      <c r="Z366" s="105"/>
    </row>
    <row r="367" ht="15.75" customHeight="1">
      <c r="A367" s="105"/>
      <c r="B367" s="105"/>
      <c r="C367" s="105"/>
      <c r="D367" s="105"/>
      <c r="E367" s="105"/>
      <c r="F367" s="106"/>
      <c r="G367" s="106"/>
      <c r="H367" s="17"/>
      <c r="I367" s="17"/>
      <c r="J367" s="102"/>
      <c r="K367" s="102"/>
      <c r="L367" s="101"/>
      <c r="M367" s="101"/>
      <c r="N367" s="106"/>
      <c r="O367" s="106"/>
      <c r="P367" s="102"/>
      <c r="Q367" s="17"/>
      <c r="R367" s="102"/>
      <c r="S367" s="101"/>
      <c r="T367" s="105"/>
      <c r="U367" s="105"/>
      <c r="V367" s="105"/>
      <c r="W367" s="105"/>
      <c r="X367" s="105"/>
      <c r="Y367" s="105"/>
      <c r="Z367" s="105"/>
    </row>
    <row r="368" ht="15.75" customHeight="1">
      <c r="A368" s="105"/>
      <c r="B368" s="105"/>
      <c r="C368" s="105"/>
      <c r="D368" s="105"/>
      <c r="E368" s="105"/>
      <c r="F368" s="106"/>
      <c r="G368" s="106"/>
      <c r="H368" s="17"/>
      <c r="I368" s="17"/>
      <c r="J368" s="102"/>
      <c r="K368" s="102"/>
      <c r="L368" s="101"/>
      <c r="M368" s="101"/>
      <c r="N368" s="106"/>
      <c r="O368" s="106"/>
      <c r="P368" s="102"/>
      <c r="Q368" s="17"/>
      <c r="R368" s="102"/>
      <c r="S368" s="101"/>
      <c r="T368" s="105"/>
      <c r="U368" s="105"/>
      <c r="V368" s="105"/>
      <c r="W368" s="105"/>
      <c r="X368" s="105"/>
      <c r="Y368" s="105"/>
      <c r="Z368" s="105"/>
    </row>
    <row r="369" ht="15.75" customHeight="1">
      <c r="A369" s="105"/>
      <c r="B369" s="105"/>
      <c r="C369" s="105"/>
      <c r="D369" s="105"/>
      <c r="E369" s="105"/>
      <c r="F369" s="106"/>
      <c r="G369" s="106"/>
      <c r="H369" s="17"/>
      <c r="I369" s="17"/>
      <c r="J369" s="102"/>
      <c r="K369" s="102"/>
      <c r="L369" s="101"/>
      <c r="M369" s="101"/>
      <c r="N369" s="106"/>
      <c r="O369" s="106"/>
      <c r="P369" s="102"/>
      <c r="Q369" s="17"/>
      <c r="R369" s="102"/>
      <c r="S369" s="101"/>
      <c r="T369" s="105"/>
      <c r="U369" s="105"/>
      <c r="V369" s="105"/>
      <c r="W369" s="105"/>
      <c r="X369" s="105"/>
      <c r="Y369" s="105"/>
      <c r="Z369" s="105"/>
    </row>
    <row r="370" ht="15.75" customHeight="1">
      <c r="A370" s="105"/>
      <c r="B370" s="105"/>
      <c r="C370" s="105"/>
      <c r="D370" s="105"/>
      <c r="E370" s="105"/>
      <c r="F370" s="106"/>
      <c r="G370" s="106"/>
      <c r="H370" s="17"/>
      <c r="I370" s="17"/>
      <c r="J370" s="102"/>
      <c r="K370" s="102"/>
      <c r="L370" s="101"/>
      <c r="M370" s="101"/>
      <c r="N370" s="106"/>
      <c r="O370" s="106"/>
      <c r="P370" s="102"/>
      <c r="Q370" s="17"/>
      <c r="R370" s="102"/>
      <c r="S370" s="101"/>
      <c r="T370" s="105"/>
      <c r="U370" s="105"/>
      <c r="V370" s="105"/>
      <c r="W370" s="105"/>
      <c r="X370" s="105"/>
      <c r="Y370" s="105"/>
      <c r="Z370" s="105"/>
    </row>
    <row r="371" ht="15.75" customHeight="1">
      <c r="A371" s="105"/>
      <c r="B371" s="105"/>
      <c r="C371" s="105"/>
      <c r="D371" s="105"/>
      <c r="E371" s="105"/>
      <c r="F371" s="106"/>
      <c r="G371" s="106"/>
      <c r="H371" s="17"/>
      <c r="I371" s="17"/>
      <c r="J371" s="102"/>
      <c r="K371" s="102"/>
      <c r="L371" s="101"/>
      <c r="M371" s="101"/>
      <c r="N371" s="106"/>
      <c r="O371" s="106"/>
      <c r="P371" s="102"/>
      <c r="Q371" s="17"/>
      <c r="R371" s="102"/>
      <c r="S371" s="101"/>
      <c r="T371" s="105"/>
      <c r="U371" s="105"/>
      <c r="V371" s="105"/>
      <c r="W371" s="105"/>
      <c r="X371" s="105"/>
      <c r="Y371" s="105"/>
      <c r="Z371" s="105"/>
    </row>
    <row r="372" ht="15.75" customHeight="1">
      <c r="A372" s="105"/>
      <c r="B372" s="105"/>
      <c r="C372" s="105"/>
      <c r="D372" s="105"/>
      <c r="E372" s="105"/>
      <c r="F372" s="106"/>
      <c r="G372" s="106"/>
      <c r="H372" s="17"/>
      <c r="I372" s="17"/>
      <c r="J372" s="102"/>
      <c r="K372" s="102"/>
      <c r="L372" s="101"/>
      <c r="M372" s="101"/>
      <c r="N372" s="106"/>
      <c r="O372" s="106"/>
      <c r="P372" s="102"/>
      <c r="Q372" s="17"/>
      <c r="R372" s="102"/>
      <c r="S372" s="101"/>
      <c r="T372" s="105"/>
      <c r="U372" s="105"/>
      <c r="V372" s="105"/>
      <c r="W372" s="105"/>
      <c r="X372" s="105"/>
      <c r="Y372" s="105"/>
      <c r="Z372" s="105"/>
    </row>
    <row r="373" ht="15.75" customHeight="1">
      <c r="A373" s="105"/>
      <c r="B373" s="105"/>
      <c r="C373" s="105"/>
      <c r="D373" s="105"/>
      <c r="E373" s="105"/>
      <c r="F373" s="106"/>
      <c r="G373" s="106"/>
      <c r="H373" s="17"/>
      <c r="I373" s="17"/>
      <c r="J373" s="102"/>
      <c r="K373" s="102"/>
      <c r="L373" s="101"/>
      <c r="M373" s="101"/>
      <c r="N373" s="106"/>
      <c r="O373" s="106"/>
      <c r="P373" s="102"/>
      <c r="Q373" s="17"/>
      <c r="R373" s="102"/>
      <c r="S373" s="101"/>
      <c r="T373" s="105"/>
      <c r="U373" s="105"/>
      <c r="V373" s="105"/>
      <c r="W373" s="105"/>
      <c r="X373" s="105"/>
      <c r="Y373" s="105"/>
      <c r="Z373" s="105"/>
    </row>
    <row r="374" ht="15.75" customHeight="1">
      <c r="A374" s="105"/>
      <c r="B374" s="105"/>
      <c r="C374" s="105"/>
      <c r="D374" s="105"/>
      <c r="E374" s="105"/>
      <c r="F374" s="106"/>
      <c r="G374" s="106"/>
      <c r="H374" s="17"/>
      <c r="I374" s="17"/>
      <c r="J374" s="102"/>
      <c r="K374" s="102"/>
      <c r="L374" s="101"/>
      <c r="M374" s="101"/>
      <c r="N374" s="106"/>
      <c r="O374" s="106"/>
      <c r="P374" s="102"/>
      <c r="Q374" s="17"/>
      <c r="R374" s="102"/>
      <c r="S374" s="101"/>
      <c r="T374" s="105"/>
      <c r="U374" s="105"/>
      <c r="V374" s="105"/>
      <c r="W374" s="105"/>
      <c r="X374" s="105"/>
      <c r="Y374" s="105"/>
      <c r="Z374" s="105"/>
    </row>
    <row r="375" ht="15.75" customHeight="1">
      <c r="A375" s="105"/>
      <c r="B375" s="105"/>
      <c r="C375" s="105"/>
      <c r="D375" s="105"/>
      <c r="E375" s="105"/>
      <c r="F375" s="106"/>
      <c r="G375" s="106"/>
      <c r="H375" s="17"/>
      <c r="I375" s="17"/>
      <c r="J375" s="102"/>
      <c r="K375" s="102"/>
      <c r="L375" s="101"/>
      <c r="M375" s="101"/>
      <c r="N375" s="106"/>
      <c r="O375" s="106"/>
      <c r="P375" s="102"/>
      <c r="Q375" s="17"/>
      <c r="R375" s="102"/>
      <c r="S375" s="101"/>
      <c r="T375" s="105"/>
      <c r="U375" s="105"/>
      <c r="V375" s="105"/>
      <c r="W375" s="105"/>
      <c r="X375" s="105"/>
      <c r="Y375" s="105"/>
      <c r="Z375" s="105"/>
    </row>
    <row r="376" ht="15.75" customHeight="1">
      <c r="A376" s="105"/>
      <c r="B376" s="105"/>
      <c r="C376" s="105"/>
      <c r="D376" s="105"/>
      <c r="E376" s="105"/>
      <c r="F376" s="106"/>
      <c r="G376" s="106"/>
      <c r="H376" s="17"/>
      <c r="I376" s="17"/>
      <c r="J376" s="102"/>
      <c r="K376" s="102"/>
      <c r="L376" s="101"/>
      <c r="M376" s="101"/>
      <c r="N376" s="106"/>
      <c r="O376" s="106"/>
      <c r="P376" s="102"/>
      <c r="Q376" s="17"/>
      <c r="R376" s="102"/>
      <c r="S376" s="101"/>
      <c r="T376" s="105"/>
      <c r="U376" s="105"/>
      <c r="V376" s="105"/>
      <c r="W376" s="105"/>
      <c r="X376" s="105"/>
      <c r="Y376" s="105"/>
      <c r="Z376" s="105"/>
    </row>
    <row r="377" ht="15.75" customHeight="1">
      <c r="A377" s="105"/>
      <c r="B377" s="105"/>
      <c r="C377" s="105"/>
      <c r="D377" s="105"/>
      <c r="E377" s="105"/>
      <c r="F377" s="106"/>
      <c r="G377" s="106"/>
      <c r="H377" s="17"/>
      <c r="I377" s="17"/>
      <c r="J377" s="102"/>
      <c r="K377" s="102"/>
      <c r="L377" s="101"/>
      <c r="M377" s="101"/>
      <c r="N377" s="106"/>
      <c r="O377" s="106"/>
      <c r="P377" s="102"/>
      <c r="Q377" s="17"/>
      <c r="R377" s="102"/>
      <c r="S377" s="101"/>
      <c r="T377" s="105"/>
      <c r="U377" s="105"/>
      <c r="V377" s="105"/>
      <c r="W377" s="105"/>
      <c r="X377" s="105"/>
      <c r="Y377" s="105"/>
      <c r="Z377" s="105"/>
    </row>
    <row r="378" ht="15.75" customHeight="1">
      <c r="A378" s="105"/>
      <c r="B378" s="105"/>
      <c r="C378" s="105"/>
      <c r="D378" s="105"/>
      <c r="E378" s="105"/>
      <c r="F378" s="106"/>
      <c r="G378" s="106"/>
      <c r="H378" s="17"/>
      <c r="I378" s="17"/>
      <c r="J378" s="102"/>
      <c r="K378" s="102"/>
      <c r="L378" s="101"/>
      <c r="M378" s="101"/>
      <c r="N378" s="106"/>
      <c r="O378" s="106"/>
      <c r="P378" s="102"/>
      <c r="Q378" s="17"/>
      <c r="R378" s="102"/>
      <c r="S378" s="101"/>
      <c r="T378" s="105"/>
      <c r="U378" s="105"/>
      <c r="V378" s="105"/>
      <c r="W378" s="105"/>
      <c r="X378" s="105"/>
      <c r="Y378" s="105"/>
      <c r="Z378" s="105"/>
    </row>
    <row r="379" ht="15.75" customHeight="1">
      <c r="A379" s="105"/>
      <c r="B379" s="105"/>
      <c r="C379" s="105"/>
      <c r="D379" s="105"/>
      <c r="E379" s="105"/>
      <c r="F379" s="106"/>
      <c r="G379" s="106"/>
      <c r="H379" s="17"/>
      <c r="I379" s="17"/>
      <c r="J379" s="102"/>
      <c r="K379" s="102"/>
      <c r="L379" s="101"/>
      <c r="M379" s="101"/>
      <c r="N379" s="106"/>
      <c r="O379" s="106"/>
      <c r="P379" s="102"/>
      <c r="Q379" s="17"/>
      <c r="R379" s="102"/>
      <c r="S379" s="101"/>
      <c r="T379" s="105"/>
      <c r="U379" s="105"/>
      <c r="V379" s="105"/>
      <c r="W379" s="105"/>
      <c r="X379" s="105"/>
      <c r="Y379" s="105"/>
      <c r="Z379" s="105"/>
    </row>
    <row r="380" ht="15.75" customHeight="1">
      <c r="A380" s="105"/>
      <c r="B380" s="105"/>
      <c r="C380" s="105"/>
      <c r="D380" s="105"/>
      <c r="E380" s="105"/>
      <c r="F380" s="106"/>
      <c r="G380" s="106"/>
      <c r="H380" s="17"/>
      <c r="I380" s="17"/>
      <c r="J380" s="102"/>
      <c r="K380" s="102"/>
      <c r="L380" s="101"/>
      <c r="M380" s="101"/>
      <c r="N380" s="106"/>
      <c r="O380" s="106"/>
      <c r="P380" s="102"/>
      <c r="Q380" s="17"/>
      <c r="R380" s="102"/>
      <c r="S380" s="101"/>
      <c r="T380" s="105"/>
      <c r="U380" s="105"/>
      <c r="V380" s="105"/>
      <c r="W380" s="105"/>
      <c r="X380" s="105"/>
      <c r="Y380" s="105"/>
      <c r="Z380" s="105"/>
    </row>
    <row r="381" ht="15.75" customHeight="1">
      <c r="A381" s="105"/>
      <c r="B381" s="105"/>
      <c r="C381" s="105"/>
      <c r="D381" s="105"/>
      <c r="E381" s="105"/>
      <c r="F381" s="106"/>
      <c r="G381" s="106"/>
      <c r="H381" s="17"/>
      <c r="I381" s="17"/>
      <c r="J381" s="102"/>
      <c r="K381" s="102"/>
      <c r="L381" s="101"/>
      <c r="M381" s="101"/>
      <c r="N381" s="106"/>
      <c r="O381" s="106"/>
      <c r="P381" s="102"/>
      <c r="Q381" s="17"/>
      <c r="R381" s="102"/>
      <c r="S381" s="101"/>
      <c r="T381" s="105"/>
      <c r="U381" s="105"/>
      <c r="V381" s="105"/>
      <c r="W381" s="105"/>
      <c r="X381" s="105"/>
      <c r="Y381" s="105"/>
      <c r="Z381" s="105"/>
    </row>
    <row r="382" ht="15.75" customHeight="1">
      <c r="A382" s="105"/>
      <c r="B382" s="105"/>
      <c r="C382" s="105"/>
      <c r="D382" s="105"/>
      <c r="E382" s="105"/>
      <c r="F382" s="106"/>
      <c r="G382" s="106"/>
      <c r="H382" s="17"/>
      <c r="I382" s="17"/>
      <c r="J382" s="102"/>
      <c r="K382" s="102"/>
      <c r="L382" s="101"/>
      <c r="M382" s="101"/>
      <c r="N382" s="106"/>
      <c r="O382" s="106"/>
      <c r="P382" s="102"/>
      <c r="Q382" s="17"/>
      <c r="R382" s="102"/>
      <c r="S382" s="101"/>
      <c r="T382" s="105"/>
      <c r="U382" s="105"/>
      <c r="V382" s="105"/>
      <c r="W382" s="105"/>
      <c r="X382" s="105"/>
      <c r="Y382" s="105"/>
      <c r="Z382" s="105"/>
    </row>
    <row r="383" ht="15.75" customHeight="1">
      <c r="A383" s="105"/>
      <c r="B383" s="105"/>
      <c r="C383" s="105"/>
      <c r="D383" s="105"/>
      <c r="E383" s="105"/>
      <c r="F383" s="106"/>
      <c r="G383" s="106"/>
      <c r="H383" s="17"/>
      <c r="I383" s="17"/>
      <c r="J383" s="102"/>
      <c r="K383" s="102"/>
      <c r="L383" s="101"/>
      <c r="M383" s="101"/>
      <c r="N383" s="106"/>
      <c r="O383" s="106"/>
      <c r="P383" s="102"/>
      <c r="Q383" s="17"/>
      <c r="R383" s="102"/>
      <c r="S383" s="101"/>
      <c r="T383" s="105"/>
      <c r="U383" s="105"/>
      <c r="V383" s="105"/>
      <c r="W383" s="105"/>
      <c r="X383" s="105"/>
      <c r="Y383" s="105"/>
      <c r="Z383" s="105"/>
    </row>
    <row r="384" ht="15.75" customHeight="1">
      <c r="A384" s="105"/>
      <c r="B384" s="105"/>
      <c r="C384" s="105"/>
      <c r="D384" s="105"/>
      <c r="E384" s="105"/>
      <c r="F384" s="106"/>
      <c r="G384" s="106"/>
      <c r="H384" s="17"/>
      <c r="I384" s="17"/>
      <c r="J384" s="102"/>
      <c r="K384" s="102"/>
      <c r="L384" s="101"/>
      <c r="M384" s="101"/>
      <c r="N384" s="106"/>
      <c r="O384" s="106"/>
      <c r="P384" s="102"/>
      <c r="Q384" s="17"/>
      <c r="R384" s="102"/>
      <c r="S384" s="101"/>
      <c r="T384" s="105"/>
      <c r="U384" s="105"/>
      <c r="V384" s="105"/>
      <c r="W384" s="105"/>
      <c r="X384" s="105"/>
      <c r="Y384" s="105"/>
      <c r="Z384" s="105"/>
    </row>
    <row r="385" ht="15.75" customHeight="1">
      <c r="A385" s="105"/>
      <c r="B385" s="105"/>
      <c r="C385" s="105"/>
      <c r="D385" s="105"/>
      <c r="E385" s="105"/>
      <c r="F385" s="106"/>
      <c r="G385" s="106"/>
      <c r="H385" s="17"/>
      <c r="I385" s="17"/>
      <c r="J385" s="102"/>
      <c r="K385" s="102"/>
      <c r="L385" s="101"/>
      <c r="M385" s="101"/>
      <c r="N385" s="106"/>
      <c r="O385" s="106"/>
      <c r="P385" s="102"/>
      <c r="Q385" s="17"/>
      <c r="R385" s="102"/>
      <c r="S385" s="101"/>
      <c r="T385" s="105"/>
      <c r="U385" s="105"/>
      <c r="V385" s="105"/>
      <c r="W385" s="105"/>
      <c r="X385" s="105"/>
      <c r="Y385" s="105"/>
      <c r="Z385" s="105"/>
    </row>
    <row r="386" ht="15.75" customHeight="1">
      <c r="A386" s="105"/>
      <c r="B386" s="105"/>
      <c r="C386" s="105"/>
      <c r="D386" s="105"/>
      <c r="E386" s="105"/>
      <c r="F386" s="106"/>
      <c r="G386" s="106"/>
      <c r="H386" s="17"/>
      <c r="I386" s="17"/>
      <c r="J386" s="102"/>
      <c r="K386" s="102"/>
      <c r="L386" s="101"/>
      <c r="M386" s="101"/>
      <c r="N386" s="106"/>
      <c r="O386" s="106"/>
      <c r="P386" s="102"/>
      <c r="Q386" s="17"/>
      <c r="R386" s="102"/>
      <c r="S386" s="101"/>
      <c r="T386" s="105"/>
      <c r="U386" s="105"/>
      <c r="V386" s="105"/>
      <c r="W386" s="105"/>
      <c r="X386" s="105"/>
      <c r="Y386" s="105"/>
      <c r="Z386" s="105"/>
    </row>
    <row r="387" ht="15.75" customHeight="1">
      <c r="A387" s="105"/>
      <c r="B387" s="105"/>
      <c r="C387" s="105"/>
      <c r="D387" s="105"/>
      <c r="E387" s="105"/>
      <c r="F387" s="106"/>
      <c r="G387" s="106"/>
      <c r="H387" s="17"/>
      <c r="I387" s="17"/>
      <c r="J387" s="102"/>
      <c r="K387" s="102"/>
      <c r="L387" s="101"/>
      <c r="M387" s="101"/>
      <c r="N387" s="106"/>
      <c r="O387" s="106"/>
      <c r="P387" s="102"/>
      <c r="Q387" s="17"/>
      <c r="R387" s="102"/>
      <c r="S387" s="101"/>
      <c r="T387" s="105"/>
      <c r="U387" s="105"/>
      <c r="V387" s="105"/>
      <c r="W387" s="105"/>
      <c r="X387" s="105"/>
      <c r="Y387" s="105"/>
      <c r="Z387" s="105"/>
    </row>
    <row r="388" ht="15.75" customHeight="1">
      <c r="A388" s="105"/>
      <c r="B388" s="105"/>
      <c r="C388" s="105"/>
      <c r="D388" s="105"/>
      <c r="E388" s="105"/>
      <c r="F388" s="106"/>
      <c r="G388" s="106"/>
      <c r="H388" s="17"/>
      <c r="I388" s="17"/>
      <c r="J388" s="102"/>
      <c r="K388" s="102"/>
      <c r="L388" s="101"/>
      <c r="M388" s="101"/>
      <c r="N388" s="106"/>
      <c r="O388" s="106"/>
      <c r="P388" s="102"/>
      <c r="Q388" s="17"/>
      <c r="R388" s="102"/>
      <c r="S388" s="101"/>
      <c r="T388" s="105"/>
      <c r="U388" s="105"/>
      <c r="V388" s="105"/>
      <c r="W388" s="105"/>
      <c r="X388" s="105"/>
      <c r="Y388" s="105"/>
      <c r="Z388" s="105"/>
    </row>
    <row r="389" ht="15.75" customHeight="1">
      <c r="A389" s="105"/>
      <c r="B389" s="105"/>
      <c r="C389" s="105"/>
      <c r="D389" s="105"/>
      <c r="E389" s="105"/>
      <c r="F389" s="106"/>
      <c r="G389" s="106"/>
      <c r="H389" s="17"/>
      <c r="I389" s="17"/>
      <c r="J389" s="102"/>
      <c r="K389" s="102"/>
      <c r="L389" s="101"/>
      <c r="M389" s="101"/>
      <c r="N389" s="106"/>
      <c r="O389" s="106"/>
      <c r="P389" s="102"/>
      <c r="Q389" s="17"/>
      <c r="R389" s="102"/>
      <c r="S389" s="101"/>
      <c r="T389" s="105"/>
      <c r="U389" s="105"/>
      <c r="V389" s="105"/>
      <c r="W389" s="105"/>
      <c r="X389" s="105"/>
      <c r="Y389" s="105"/>
      <c r="Z389" s="105"/>
    </row>
    <row r="390" ht="15.75" customHeight="1">
      <c r="A390" s="105"/>
      <c r="B390" s="105"/>
      <c r="C390" s="105"/>
      <c r="D390" s="105"/>
      <c r="E390" s="105"/>
      <c r="F390" s="106"/>
      <c r="G390" s="106"/>
      <c r="H390" s="17"/>
      <c r="I390" s="17"/>
      <c r="J390" s="102"/>
      <c r="K390" s="102"/>
      <c r="L390" s="101"/>
      <c r="M390" s="101"/>
      <c r="N390" s="106"/>
      <c r="O390" s="106"/>
      <c r="P390" s="102"/>
      <c r="Q390" s="17"/>
      <c r="R390" s="102"/>
      <c r="S390" s="101"/>
      <c r="T390" s="105"/>
      <c r="U390" s="105"/>
      <c r="V390" s="105"/>
      <c r="W390" s="105"/>
      <c r="X390" s="105"/>
      <c r="Y390" s="105"/>
      <c r="Z390" s="105"/>
    </row>
    <row r="391" ht="15.75" customHeight="1">
      <c r="A391" s="105"/>
      <c r="B391" s="105"/>
      <c r="C391" s="105"/>
      <c r="D391" s="105"/>
      <c r="E391" s="105"/>
      <c r="F391" s="106"/>
      <c r="G391" s="106"/>
      <c r="H391" s="17"/>
      <c r="I391" s="17"/>
      <c r="J391" s="102"/>
      <c r="K391" s="102"/>
      <c r="L391" s="101"/>
      <c r="M391" s="101"/>
      <c r="N391" s="106"/>
      <c r="O391" s="106"/>
      <c r="P391" s="102"/>
      <c r="Q391" s="17"/>
      <c r="R391" s="102"/>
      <c r="S391" s="101"/>
      <c r="T391" s="105"/>
      <c r="U391" s="105"/>
      <c r="V391" s="105"/>
      <c r="W391" s="105"/>
      <c r="X391" s="105"/>
      <c r="Y391" s="105"/>
      <c r="Z391" s="105"/>
    </row>
    <row r="392" ht="15.75" customHeight="1">
      <c r="A392" s="105"/>
      <c r="B392" s="105"/>
      <c r="C392" s="105"/>
      <c r="D392" s="105"/>
      <c r="E392" s="105"/>
      <c r="F392" s="106"/>
      <c r="G392" s="106"/>
      <c r="H392" s="17"/>
      <c r="I392" s="17"/>
      <c r="J392" s="102"/>
      <c r="K392" s="102"/>
      <c r="L392" s="101"/>
      <c r="M392" s="101"/>
      <c r="N392" s="106"/>
      <c r="O392" s="106"/>
      <c r="P392" s="102"/>
      <c r="Q392" s="17"/>
      <c r="R392" s="102"/>
      <c r="S392" s="101"/>
      <c r="T392" s="105"/>
      <c r="U392" s="105"/>
      <c r="V392" s="105"/>
      <c r="W392" s="105"/>
      <c r="X392" s="105"/>
      <c r="Y392" s="105"/>
      <c r="Z392" s="105"/>
    </row>
    <row r="393" ht="15.75" customHeight="1">
      <c r="A393" s="105"/>
      <c r="B393" s="105"/>
      <c r="C393" s="105"/>
      <c r="D393" s="105"/>
      <c r="E393" s="105"/>
      <c r="F393" s="106"/>
      <c r="G393" s="106"/>
      <c r="H393" s="17"/>
      <c r="I393" s="17"/>
      <c r="J393" s="102"/>
      <c r="K393" s="102"/>
      <c r="L393" s="101"/>
      <c r="M393" s="101"/>
      <c r="N393" s="106"/>
      <c r="O393" s="106"/>
      <c r="P393" s="102"/>
      <c r="Q393" s="17"/>
      <c r="R393" s="102"/>
      <c r="S393" s="101"/>
      <c r="T393" s="105"/>
      <c r="U393" s="105"/>
      <c r="V393" s="105"/>
      <c r="W393" s="105"/>
      <c r="X393" s="105"/>
      <c r="Y393" s="105"/>
      <c r="Z393" s="105"/>
    </row>
    <row r="394" ht="15.75" customHeight="1">
      <c r="A394" s="105"/>
      <c r="B394" s="105"/>
      <c r="C394" s="105"/>
      <c r="D394" s="105"/>
      <c r="E394" s="105"/>
      <c r="F394" s="106"/>
      <c r="G394" s="106"/>
      <c r="H394" s="17"/>
      <c r="I394" s="17"/>
      <c r="J394" s="102"/>
      <c r="K394" s="102"/>
      <c r="L394" s="101"/>
      <c r="M394" s="101"/>
      <c r="N394" s="106"/>
      <c r="O394" s="106"/>
      <c r="P394" s="102"/>
      <c r="Q394" s="17"/>
      <c r="R394" s="102"/>
      <c r="S394" s="101"/>
      <c r="T394" s="105"/>
      <c r="U394" s="105"/>
      <c r="V394" s="105"/>
      <c r="W394" s="105"/>
      <c r="X394" s="105"/>
      <c r="Y394" s="105"/>
      <c r="Z394" s="105"/>
    </row>
    <row r="395" ht="15.75" customHeight="1">
      <c r="A395" s="105"/>
      <c r="B395" s="105"/>
      <c r="C395" s="105"/>
      <c r="D395" s="105"/>
      <c r="E395" s="105"/>
      <c r="F395" s="106"/>
      <c r="G395" s="106"/>
      <c r="H395" s="17"/>
      <c r="I395" s="17"/>
      <c r="J395" s="102"/>
      <c r="K395" s="102"/>
      <c r="L395" s="101"/>
      <c r="M395" s="101"/>
      <c r="N395" s="106"/>
      <c r="O395" s="106"/>
      <c r="P395" s="102"/>
      <c r="Q395" s="17"/>
      <c r="R395" s="102"/>
      <c r="S395" s="101"/>
      <c r="T395" s="105"/>
      <c r="U395" s="105"/>
      <c r="V395" s="105"/>
      <c r="W395" s="105"/>
      <c r="X395" s="105"/>
      <c r="Y395" s="105"/>
      <c r="Z395" s="105"/>
    </row>
    <row r="396" ht="15.75" customHeight="1">
      <c r="A396" s="105"/>
      <c r="B396" s="105"/>
      <c r="C396" s="105"/>
      <c r="D396" s="105"/>
      <c r="E396" s="105"/>
      <c r="F396" s="106"/>
      <c r="G396" s="106"/>
      <c r="H396" s="17"/>
      <c r="I396" s="17"/>
      <c r="J396" s="102"/>
      <c r="K396" s="102"/>
      <c r="L396" s="101"/>
      <c r="M396" s="101"/>
      <c r="N396" s="106"/>
      <c r="O396" s="106"/>
      <c r="P396" s="102"/>
      <c r="Q396" s="17"/>
      <c r="R396" s="102"/>
      <c r="S396" s="101"/>
      <c r="T396" s="105"/>
      <c r="U396" s="105"/>
      <c r="V396" s="105"/>
      <c r="W396" s="105"/>
      <c r="X396" s="105"/>
      <c r="Y396" s="105"/>
      <c r="Z396" s="105"/>
    </row>
    <row r="397" ht="15.75" customHeight="1">
      <c r="A397" s="105"/>
      <c r="B397" s="105"/>
      <c r="C397" s="105"/>
      <c r="D397" s="105"/>
      <c r="E397" s="105"/>
      <c r="F397" s="106"/>
      <c r="G397" s="106"/>
      <c r="H397" s="17"/>
      <c r="I397" s="17"/>
      <c r="J397" s="102"/>
      <c r="K397" s="102"/>
      <c r="L397" s="101"/>
      <c r="M397" s="101"/>
      <c r="N397" s="106"/>
      <c r="O397" s="106"/>
      <c r="P397" s="102"/>
      <c r="Q397" s="17"/>
      <c r="R397" s="102"/>
      <c r="S397" s="101"/>
      <c r="T397" s="105"/>
      <c r="U397" s="105"/>
      <c r="V397" s="105"/>
      <c r="W397" s="105"/>
      <c r="X397" s="105"/>
      <c r="Y397" s="105"/>
      <c r="Z397" s="105"/>
    </row>
    <row r="398" ht="15.75" customHeight="1">
      <c r="A398" s="105"/>
      <c r="B398" s="105"/>
      <c r="C398" s="105"/>
      <c r="D398" s="105"/>
      <c r="E398" s="105"/>
      <c r="F398" s="106"/>
      <c r="G398" s="106"/>
      <c r="H398" s="17"/>
      <c r="I398" s="17"/>
      <c r="J398" s="102"/>
      <c r="K398" s="102"/>
      <c r="L398" s="101"/>
      <c r="M398" s="101"/>
      <c r="N398" s="106"/>
      <c r="O398" s="106"/>
      <c r="P398" s="102"/>
      <c r="Q398" s="17"/>
      <c r="R398" s="102"/>
      <c r="S398" s="101"/>
      <c r="T398" s="105"/>
      <c r="U398" s="105"/>
      <c r="V398" s="105"/>
      <c r="W398" s="105"/>
      <c r="X398" s="105"/>
      <c r="Y398" s="105"/>
      <c r="Z398" s="105"/>
    </row>
    <row r="399" ht="15.75" customHeight="1">
      <c r="A399" s="105"/>
      <c r="B399" s="105"/>
      <c r="C399" s="105"/>
      <c r="D399" s="105"/>
      <c r="E399" s="105"/>
      <c r="F399" s="106"/>
      <c r="G399" s="106"/>
      <c r="H399" s="17"/>
      <c r="I399" s="17"/>
      <c r="J399" s="102"/>
      <c r="K399" s="102"/>
      <c r="L399" s="101"/>
      <c r="M399" s="101"/>
      <c r="N399" s="106"/>
      <c r="O399" s="106"/>
      <c r="P399" s="102"/>
      <c r="Q399" s="17"/>
      <c r="R399" s="102"/>
      <c r="S399" s="101"/>
      <c r="T399" s="105"/>
      <c r="U399" s="105"/>
      <c r="V399" s="105"/>
      <c r="W399" s="105"/>
      <c r="X399" s="105"/>
      <c r="Y399" s="105"/>
      <c r="Z399" s="105"/>
    </row>
    <row r="400" ht="15.75" customHeight="1">
      <c r="A400" s="105"/>
      <c r="B400" s="105"/>
      <c r="C400" s="105"/>
      <c r="D400" s="105"/>
      <c r="E400" s="105"/>
      <c r="F400" s="106"/>
      <c r="G400" s="106"/>
      <c r="H400" s="17"/>
      <c r="I400" s="17"/>
      <c r="J400" s="102"/>
      <c r="K400" s="102"/>
      <c r="L400" s="101"/>
      <c r="M400" s="101"/>
      <c r="N400" s="106"/>
      <c r="O400" s="106"/>
      <c r="P400" s="102"/>
      <c r="Q400" s="17"/>
      <c r="R400" s="102"/>
      <c r="S400" s="101"/>
      <c r="T400" s="105"/>
      <c r="U400" s="105"/>
      <c r="V400" s="105"/>
      <c r="W400" s="105"/>
      <c r="X400" s="105"/>
      <c r="Y400" s="105"/>
      <c r="Z400" s="105"/>
    </row>
    <row r="401" ht="15.75" customHeight="1">
      <c r="A401" s="105"/>
      <c r="B401" s="105"/>
      <c r="C401" s="105"/>
      <c r="D401" s="105"/>
      <c r="E401" s="105"/>
      <c r="F401" s="106"/>
      <c r="G401" s="106"/>
      <c r="H401" s="17"/>
      <c r="I401" s="17"/>
      <c r="J401" s="102"/>
      <c r="K401" s="102"/>
      <c r="L401" s="101"/>
      <c r="M401" s="101"/>
      <c r="N401" s="106"/>
      <c r="O401" s="106"/>
      <c r="P401" s="102"/>
      <c r="Q401" s="17"/>
      <c r="R401" s="102"/>
      <c r="S401" s="101"/>
      <c r="T401" s="105"/>
      <c r="U401" s="105"/>
      <c r="V401" s="105"/>
      <c r="W401" s="105"/>
      <c r="X401" s="105"/>
      <c r="Y401" s="105"/>
      <c r="Z401" s="105"/>
    </row>
    <row r="402" ht="15.75" customHeight="1">
      <c r="A402" s="105"/>
      <c r="B402" s="105"/>
      <c r="C402" s="105"/>
      <c r="D402" s="105"/>
      <c r="E402" s="105"/>
      <c r="F402" s="106"/>
      <c r="G402" s="106"/>
      <c r="H402" s="17"/>
      <c r="I402" s="17"/>
      <c r="J402" s="102"/>
      <c r="K402" s="102"/>
      <c r="L402" s="101"/>
      <c r="M402" s="101"/>
      <c r="N402" s="106"/>
      <c r="O402" s="106"/>
      <c r="P402" s="102"/>
      <c r="Q402" s="17"/>
      <c r="R402" s="102"/>
      <c r="S402" s="101"/>
      <c r="T402" s="105"/>
      <c r="U402" s="105"/>
      <c r="V402" s="105"/>
      <c r="W402" s="105"/>
      <c r="X402" s="105"/>
      <c r="Y402" s="105"/>
      <c r="Z402" s="105"/>
    </row>
    <row r="403" ht="15.75" customHeight="1">
      <c r="A403" s="105"/>
      <c r="B403" s="105"/>
      <c r="C403" s="105"/>
      <c r="D403" s="105"/>
      <c r="E403" s="105"/>
      <c r="F403" s="106"/>
      <c r="G403" s="106"/>
      <c r="H403" s="17"/>
      <c r="I403" s="17"/>
      <c r="J403" s="102"/>
      <c r="K403" s="102"/>
      <c r="L403" s="101"/>
      <c r="M403" s="101"/>
      <c r="N403" s="106"/>
      <c r="O403" s="106"/>
      <c r="P403" s="102"/>
      <c r="Q403" s="17"/>
      <c r="R403" s="102"/>
      <c r="S403" s="101"/>
      <c r="T403" s="105"/>
      <c r="U403" s="105"/>
      <c r="V403" s="105"/>
      <c r="W403" s="105"/>
      <c r="X403" s="105"/>
      <c r="Y403" s="105"/>
      <c r="Z403" s="105"/>
    </row>
    <row r="404" ht="15.75" customHeight="1">
      <c r="A404" s="105"/>
      <c r="B404" s="105"/>
      <c r="C404" s="105"/>
      <c r="D404" s="105"/>
      <c r="E404" s="105"/>
      <c r="F404" s="106"/>
      <c r="G404" s="106"/>
      <c r="H404" s="17"/>
      <c r="I404" s="17"/>
      <c r="J404" s="102"/>
      <c r="K404" s="102"/>
      <c r="L404" s="101"/>
      <c r="M404" s="101"/>
      <c r="N404" s="106"/>
      <c r="O404" s="106"/>
      <c r="P404" s="102"/>
      <c r="Q404" s="17"/>
      <c r="R404" s="102"/>
      <c r="S404" s="101"/>
      <c r="T404" s="105"/>
      <c r="U404" s="105"/>
      <c r="V404" s="105"/>
      <c r="W404" s="105"/>
      <c r="X404" s="105"/>
      <c r="Y404" s="105"/>
      <c r="Z404" s="105"/>
    </row>
    <row r="405" ht="15.75" customHeight="1">
      <c r="A405" s="105"/>
      <c r="B405" s="105"/>
      <c r="C405" s="105"/>
      <c r="D405" s="105"/>
      <c r="E405" s="105"/>
      <c r="F405" s="106"/>
      <c r="G405" s="106"/>
      <c r="H405" s="17"/>
      <c r="I405" s="17"/>
      <c r="J405" s="102"/>
      <c r="K405" s="102"/>
      <c r="L405" s="101"/>
      <c r="M405" s="101"/>
      <c r="N405" s="106"/>
      <c r="O405" s="106"/>
      <c r="P405" s="102"/>
      <c r="Q405" s="17"/>
      <c r="R405" s="102"/>
      <c r="S405" s="101"/>
      <c r="T405" s="105"/>
      <c r="U405" s="105"/>
      <c r="V405" s="105"/>
      <c r="W405" s="105"/>
      <c r="X405" s="105"/>
      <c r="Y405" s="105"/>
      <c r="Z405" s="105"/>
    </row>
    <row r="406" ht="15.75" customHeight="1">
      <c r="A406" s="105"/>
      <c r="B406" s="105"/>
      <c r="C406" s="105"/>
      <c r="D406" s="105"/>
      <c r="E406" s="105"/>
      <c r="F406" s="106"/>
      <c r="G406" s="106"/>
      <c r="H406" s="17"/>
      <c r="I406" s="17"/>
      <c r="J406" s="102"/>
      <c r="K406" s="102"/>
      <c r="L406" s="101"/>
      <c r="M406" s="101"/>
      <c r="N406" s="106"/>
      <c r="O406" s="106"/>
      <c r="P406" s="102"/>
      <c r="Q406" s="17"/>
      <c r="R406" s="102"/>
      <c r="S406" s="101"/>
      <c r="T406" s="105"/>
      <c r="U406" s="105"/>
      <c r="V406" s="105"/>
      <c r="W406" s="105"/>
      <c r="X406" s="105"/>
      <c r="Y406" s="105"/>
      <c r="Z406" s="105"/>
    </row>
    <row r="407" ht="15.75" customHeight="1">
      <c r="A407" s="105"/>
      <c r="B407" s="105"/>
      <c r="C407" s="105"/>
      <c r="D407" s="105"/>
      <c r="E407" s="105"/>
      <c r="F407" s="106"/>
      <c r="G407" s="106"/>
      <c r="H407" s="17"/>
      <c r="I407" s="17"/>
      <c r="J407" s="102"/>
      <c r="K407" s="102"/>
      <c r="L407" s="101"/>
      <c r="M407" s="101"/>
      <c r="N407" s="106"/>
      <c r="O407" s="106"/>
      <c r="P407" s="102"/>
      <c r="Q407" s="17"/>
      <c r="R407" s="102"/>
      <c r="S407" s="101"/>
      <c r="T407" s="105"/>
      <c r="U407" s="105"/>
      <c r="V407" s="105"/>
      <c r="W407" s="105"/>
      <c r="X407" s="105"/>
      <c r="Y407" s="105"/>
      <c r="Z407" s="105"/>
    </row>
    <row r="408" ht="15.75" customHeight="1">
      <c r="A408" s="105"/>
      <c r="B408" s="105"/>
      <c r="C408" s="105"/>
      <c r="D408" s="105"/>
      <c r="E408" s="105"/>
      <c r="F408" s="106"/>
      <c r="G408" s="106"/>
      <c r="H408" s="17"/>
      <c r="I408" s="17"/>
      <c r="J408" s="102"/>
      <c r="K408" s="102"/>
      <c r="L408" s="101"/>
      <c r="M408" s="101"/>
      <c r="N408" s="106"/>
      <c r="O408" s="106"/>
      <c r="P408" s="102"/>
      <c r="Q408" s="17"/>
      <c r="R408" s="102"/>
      <c r="S408" s="101"/>
      <c r="T408" s="105"/>
      <c r="U408" s="105"/>
      <c r="V408" s="105"/>
      <c r="W408" s="105"/>
      <c r="X408" s="105"/>
      <c r="Y408" s="105"/>
      <c r="Z408" s="105"/>
    </row>
    <row r="409" ht="15.75" customHeight="1">
      <c r="A409" s="105"/>
      <c r="B409" s="105"/>
      <c r="C409" s="105"/>
      <c r="D409" s="105"/>
      <c r="E409" s="105"/>
      <c r="F409" s="106"/>
      <c r="G409" s="106"/>
      <c r="H409" s="17"/>
      <c r="I409" s="17"/>
      <c r="J409" s="102"/>
      <c r="K409" s="102"/>
      <c r="L409" s="101"/>
      <c r="M409" s="101"/>
      <c r="N409" s="106"/>
      <c r="O409" s="106"/>
      <c r="P409" s="102"/>
      <c r="Q409" s="17"/>
      <c r="R409" s="102"/>
      <c r="S409" s="101"/>
      <c r="T409" s="105"/>
      <c r="U409" s="105"/>
      <c r="V409" s="105"/>
      <c r="W409" s="105"/>
      <c r="X409" s="105"/>
      <c r="Y409" s="105"/>
      <c r="Z409" s="105"/>
    </row>
    <row r="410" ht="15.75" customHeight="1">
      <c r="A410" s="105"/>
      <c r="B410" s="105"/>
      <c r="C410" s="105"/>
      <c r="D410" s="105"/>
      <c r="E410" s="105"/>
      <c r="F410" s="106"/>
      <c r="G410" s="106"/>
      <c r="H410" s="17"/>
      <c r="I410" s="17"/>
      <c r="J410" s="102"/>
      <c r="K410" s="102"/>
      <c r="L410" s="101"/>
      <c r="M410" s="101"/>
      <c r="N410" s="106"/>
      <c r="O410" s="106"/>
      <c r="P410" s="102"/>
      <c r="Q410" s="17"/>
      <c r="R410" s="102"/>
      <c r="S410" s="101"/>
      <c r="T410" s="105"/>
      <c r="U410" s="105"/>
      <c r="V410" s="105"/>
      <c r="W410" s="105"/>
      <c r="X410" s="105"/>
      <c r="Y410" s="105"/>
      <c r="Z410" s="105"/>
    </row>
    <row r="411" ht="15.75" customHeight="1">
      <c r="A411" s="105"/>
      <c r="B411" s="105"/>
      <c r="C411" s="105"/>
      <c r="D411" s="105"/>
      <c r="E411" s="105"/>
      <c r="F411" s="106"/>
      <c r="G411" s="106"/>
      <c r="H411" s="17"/>
      <c r="I411" s="17"/>
      <c r="J411" s="102"/>
      <c r="K411" s="102"/>
      <c r="L411" s="101"/>
      <c r="M411" s="101"/>
      <c r="N411" s="106"/>
      <c r="O411" s="106"/>
      <c r="P411" s="102"/>
      <c r="Q411" s="17"/>
      <c r="R411" s="102"/>
      <c r="S411" s="101"/>
      <c r="T411" s="105"/>
      <c r="U411" s="105"/>
      <c r="V411" s="105"/>
      <c r="W411" s="105"/>
      <c r="X411" s="105"/>
      <c r="Y411" s="105"/>
      <c r="Z411" s="105"/>
    </row>
    <row r="412" ht="15.75" customHeight="1">
      <c r="A412" s="105"/>
      <c r="B412" s="105"/>
      <c r="C412" s="105"/>
      <c r="D412" s="105"/>
      <c r="E412" s="105"/>
      <c r="F412" s="106"/>
      <c r="G412" s="106"/>
      <c r="H412" s="17"/>
      <c r="I412" s="17"/>
      <c r="J412" s="102"/>
      <c r="K412" s="102"/>
      <c r="L412" s="101"/>
      <c r="M412" s="101"/>
      <c r="N412" s="106"/>
      <c r="O412" s="106"/>
      <c r="P412" s="102"/>
      <c r="Q412" s="17"/>
      <c r="R412" s="102"/>
      <c r="S412" s="101"/>
      <c r="T412" s="105"/>
      <c r="U412" s="105"/>
      <c r="V412" s="105"/>
      <c r="W412" s="105"/>
      <c r="X412" s="105"/>
      <c r="Y412" s="105"/>
      <c r="Z412" s="105"/>
    </row>
    <row r="413" ht="15.75" customHeight="1">
      <c r="A413" s="105"/>
      <c r="B413" s="105"/>
      <c r="C413" s="105"/>
      <c r="D413" s="105"/>
      <c r="E413" s="105"/>
      <c r="F413" s="106"/>
      <c r="G413" s="106"/>
      <c r="H413" s="17"/>
      <c r="I413" s="17"/>
      <c r="J413" s="102"/>
      <c r="K413" s="102"/>
      <c r="L413" s="101"/>
      <c r="M413" s="101"/>
      <c r="N413" s="106"/>
      <c r="O413" s="106"/>
      <c r="P413" s="102"/>
      <c r="Q413" s="17"/>
      <c r="R413" s="102"/>
      <c r="S413" s="101"/>
      <c r="T413" s="105"/>
      <c r="U413" s="105"/>
      <c r="V413" s="105"/>
      <c r="W413" s="105"/>
      <c r="X413" s="105"/>
      <c r="Y413" s="105"/>
      <c r="Z413" s="105"/>
    </row>
    <row r="414" ht="15.75" customHeight="1">
      <c r="A414" s="105"/>
      <c r="B414" s="105"/>
      <c r="C414" s="105"/>
      <c r="D414" s="105"/>
      <c r="E414" s="105"/>
      <c r="F414" s="106"/>
      <c r="G414" s="106"/>
      <c r="H414" s="17"/>
      <c r="I414" s="17"/>
      <c r="J414" s="102"/>
      <c r="K414" s="102"/>
      <c r="L414" s="101"/>
      <c r="M414" s="101"/>
      <c r="N414" s="106"/>
      <c r="O414" s="106"/>
      <c r="P414" s="102"/>
      <c r="Q414" s="17"/>
      <c r="R414" s="102"/>
      <c r="S414" s="101"/>
      <c r="T414" s="105"/>
      <c r="U414" s="105"/>
      <c r="V414" s="105"/>
      <c r="W414" s="105"/>
      <c r="X414" s="105"/>
      <c r="Y414" s="105"/>
      <c r="Z414" s="105"/>
    </row>
    <row r="415" ht="15.75" customHeight="1">
      <c r="A415" s="105"/>
      <c r="B415" s="105"/>
      <c r="C415" s="105"/>
      <c r="D415" s="105"/>
      <c r="E415" s="105"/>
      <c r="F415" s="106"/>
      <c r="G415" s="106"/>
      <c r="H415" s="17"/>
      <c r="I415" s="17"/>
      <c r="J415" s="102"/>
      <c r="K415" s="102"/>
      <c r="L415" s="101"/>
      <c r="M415" s="101"/>
      <c r="N415" s="106"/>
      <c r="O415" s="106"/>
      <c r="P415" s="102"/>
      <c r="Q415" s="17"/>
      <c r="R415" s="102"/>
      <c r="S415" s="101"/>
      <c r="T415" s="105"/>
      <c r="U415" s="105"/>
      <c r="V415" s="105"/>
      <c r="W415" s="105"/>
      <c r="X415" s="105"/>
      <c r="Y415" s="105"/>
      <c r="Z415" s="105"/>
    </row>
    <row r="416" ht="15.75" customHeight="1">
      <c r="A416" s="105"/>
      <c r="B416" s="105"/>
      <c r="C416" s="105"/>
      <c r="D416" s="105"/>
      <c r="E416" s="105"/>
      <c r="F416" s="106"/>
      <c r="G416" s="106"/>
      <c r="H416" s="17"/>
      <c r="I416" s="17"/>
      <c r="J416" s="102"/>
      <c r="K416" s="102"/>
      <c r="L416" s="101"/>
      <c r="M416" s="101"/>
      <c r="N416" s="106"/>
      <c r="O416" s="106"/>
      <c r="P416" s="102"/>
      <c r="Q416" s="17"/>
      <c r="R416" s="102"/>
      <c r="S416" s="101"/>
      <c r="T416" s="105"/>
      <c r="U416" s="105"/>
      <c r="V416" s="105"/>
      <c r="W416" s="105"/>
      <c r="X416" s="105"/>
      <c r="Y416" s="105"/>
      <c r="Z416" s="105"/>
    </row>
    <row r="417" ht="15.75" customHeight="1">
      <c r="A417" s="105"/>
      <c r="B417" s="105"/>
      <c r="C417" s="105"/>
      <c r="D417" s="105"/>
      <c r="E417" s="105"/>
      <c r="F417" s="106"/>
      <c r="G417" s="106"/>
      <c r="H417" s="17"/>
      <c r="I417" s="17"/>
      <c r="J417" s="102"/>
      <c r="K417" s="102"/>
      <c r="L417" s="101"/>
      <c r="M417" s="101"/>
      <c r="N417" s="106"/>
      <c r="O417" s="106"/>
      <c r="P417" s="102"/>
      <c r="Q417" s="17"/>
      <c r="R417" s="102"/>
      <c r="S417" s="101"/>
      <c r="T417" s="105"/>
      <c r="U417" s="105"/>
      <c r="V417" s="105"/>
      <c r="W417" s="105"/>
      <c r="X417" s="105"/>
      <c r="Y417" s="105"/>
      <c r="Z417" s="105"/>
    </row>
    <row r="418" ht="15.75" customHeight="1">
      <c r="A418" s="105"/>
      <c r="B418" s="105"/>
      <c r="C418" s="105"/>
      <c r="D418" s="105"/>
      <c r="E418" s="105"/>
      <c r="F418" s="106"/>
      <c r="G418" s="106"/>
      <c r="H418" s="17"/>
      <c r="I418" s="17"/>
      <c r="J418" s="102"/>
      <c r="K418" s="102"/>
      <c r="L418" s="101"/>
      <c r="M418" s="101"/>
      <c r="N418" s="106"/>
      <c r="O418" s="106"/>
      <c r="P418" s="102"/>
      <c r="Q418" s="17"/>
      <c r="R418" s="102"/>
      <c r="S418" s="101"/>
      <c r="T418" s="105"/>
      <c r="U418" s="105"/>
      <c r="V418" s="105"/>
      <c r="W418" s="105"/>
      <c r="X418" s="105"/>
      <c r="Y418" s="105"/>
      <c r="Z418" s="105"/>
    </row>
    <row r="419" ht="15.75" customHeight="1">
      <c r="A419" s="105"/>
      <c r="B419" s="105"/>
      <c r="C419" s="105"/>
      <c r="D419" s="105"/>
      <c r="E419" s="105"/>
      <c r="F419" s="106"/>
      <c r="G419" s="106"/>
      <c r="H419" s="17"/>
      <c r="I419" s="17"/>
      <c r="J419" s="102"/>
      <c r="K419" s="102"/>
      <c r="L419" s="101"/>
      <c r="M419" s="101"/>
      <c r="N419" s="106"/>
      <c r="O419" s="106"/>
      <c r="P419" s="102"/>
      <c r="Q419" s="17"/>
      <c r="R419" s="102"/>
      <c r="S419" s="101"/>
      <c r="T419" s="105"/>
      <c r="U419" s="105"/>
      <c r="V419" s="105"/>
      <c r="W419" s="105"/>
      <c r="X419" s="105"/>
      <c r="Y419" s="105"/>
      <c r="Z419" s="105"/>
    </row>
    <row r="420" ht="15.75" customHeight="1">
      <c r="A420" s="105"/>
      <c r="B420" s="105"/>
      <c r="C420" s="105"/>
      <c r="D420" s="105"/>
      <c r="E420" s="105"/>
      <c r="F420" s="106"/>
      <c r="G420" s="106"/>
      <c r="H420" s="17"/>
      <c r="I420" s="17"/>
      <c r="J420" s="102"/>
      <c r="K420" s="102"/>
      <c r="L420" s="101"/>
      <c r="M420" s="101"/>
      <c r="N420" s="106"/>
      <c r="O420" s="106"/>
      <c r="P420" s="102"/>
      <c r="Q420" s="17"/>
      <c r="R420" s="102"/>
      <c r="S420" s="101"/>
      <c r="T420" s="105"/>
      <c r="U420" s="105"/>
      <c r="V420" s="105"/>
      <c r="W420" s="105"/>
      <c r="X420" s="105"/>
      <c r="Y420" s="105"/>
      <c r="Z420" s="105"/>
    </row>
    <row r="421" ht="15.75" customHeight="1">
      <c r="A421" s="105"/>
      <c r="B421" s="105"/>
      <c r="C421" s="105"/>
      <c r="D421" s="105"/>
      <c r="E421" s="105"/>
      <c r="F421" s="106"/>
      <c r="G421" s="106"/>
      <c r="H421" s="17"/>
      <c r="I421" s="17"/>
      <c r="J421" s="102"/>
      <c r="K421" s="102"/>
      <c r="L421" s="101"/>
      <c r="M421" s="101"/>
      <c r="N421" s="106"/>
      <c r="O421" s="106"/>
      <c r="P421" s="102"/>
      <c r="Q421" s="17"/>
      <c r="R421" s="102"/>
      <c r="S421" s="101"/>
      <c r="T421" s="105"/>
      <c r="U421" s="105"/>
      <c r="V421" s="105"/>
      <c r="W421" s="105"/>
      <c r="X421" s="105"/>
      <c r="Y421" s="105"/>
      <c r="Z421" s="105"/>
    </row>
    <row r="422" ht="15.75" customHeight="1">
      <c r="A422" s="105"/>
      <c r="B422" s="105"/>
      <c r="C422" s="105"/>
      <c r="D422" s="105"/>
      <c r="E422" s="105"/>
      <c r="F422" s="106"/>
      <c r="G422" s="106"/>
      <c r="H422" s="17"/>
      <c r="I422" s="17"/>
      <c r="J422" s="102"/>
      <c r="K422" s="102"/>
      <c r="L422" s="101"/>
      <c r="M422" s="101"/>
      <c r="N422" s="106"/>
      <c r="O422" s="106"/>
      <c r="P422" s="102"/>
      <c r="Q422" s="17"/>
      <c r="R422" s="102"/>
      <c r="S422" s="101"/>
      <c r="T422" s="105"/>
      <c r="U422" s="105"/>
      <c r="V422" s="105"/>
      <c r="W422" s="105"/>
      <c r="X422" s="105"/>
      <c r="Y422" s="105"/>
      <c r="Z422" s="105"/>
    </row>
    <row r="423" ht="15.75" customHeight="1">
      <c r="A423" s="105"/>
      <c r="B423" s="105"/>
      <c r="C423" s="105"/>
      <c r="D423" s="105"/>
      <c r="E423" s="105"/>
      <c r="F423" s="106"/>
      <c r="G423" s="106"/>
      <c r="H423" s="17"/>
      <c r="I423" s="17"/>
      <c r="J423" s="102"/>
      <c r="K423" s="102"/>
      <c r="L423" s="101"/>
      <c r="M423" s="101"/>
      <c r="N423" s="106"/>
      <c r="O423" s="106"/>
      <c r="P423" s="102"/>
      <c r="Q423" s="17"/>
      <c r="R423" s="102"/>
      <c r="S423" s="101"/>
      <c r="T423" s="105"/>
      <c r="U423" s="105"/>
      <c r="V423" s="105"/>
      <c r="W423" s="105"/>
      <c r="X423" s="105"/>
      <c r="Y423" s="105"/>
      <c r="Z423" s="105"/>
    </row>
    <row r="424" ht="15.75" customHeight="1">
      <c r="A424" s="105"/>
      <c r="B424" s="105"/>
      <c r="C424" s="105"/>
      <c r="D424" s="105"/>
      <c r="E424" s="105"/>
      <c r="F424" s="106"/>
      <c r="G424" s="106"/>
      <c r="H424" s="17"/>
      <c r="I424" s="17"/>
      <c r="J424" s="102"/>
      <c r="K424" s="102"/>
      <c r="L424" s="101"/>
      <c r="M424" s="101"/>
      <c r="N424" s="106"/>
      <c r="O424" s="106"/>
      <c r="P424" s="102"/>
      <c r="Q424" s="17"/>
      <c r="R424" s="102"/>
      <c r="S424" s="101"/>
      <c r="T424" s="105"/>
      <c r="U424" s="105"/>
      <c r="V424" s="105"/>
      <c r="W424" s="105"/>
      <c r="X424" s="105"/>
      <c r="Y424" s="105"/>
      <c r="Z424" s="105"/>
    </row>
    <row r="425" ht="15.75" customHeight="1">
      <c r="A425" s="105"/>
      <c r="B425" s="105"/>
      <c r="C425" s="105"/>
      <c r="D425" s="105"/>
      <c r="E425" s="105"/>
      <c r="F425" s="106"/>
      <c r="G425" s="106"/>
      <c r="H425" s="17"/>
      <c r="I425" s="17"/>
      <c r="J425" s="102"/>
      <c r="K425" s="102"/>
      <c r="L425" s="101"/>
      <c r="M425" s="101"/>
      <c r="N425" s="106"/>
      <c r="O425" s="106"/>
      <c r="P425" s="102"/>
      <c r="Q425" s="17"/>
      <c r="R425" s="102"/>
      <c r="S425" s="101"/>
      <c r="T425" s="105"/>
      <c r="U425" s="105"/>
      <c r="V425" s="105"/>
      <c r="W425" s="105"/>
      <c r="X425" s="105"/>
      <c r="Y425" s="105"/>
      <c r="Z425" s="105"/>
    </row>
    <row r="426" ht="15.75" customHeight="1">
      <c r="A426" s="105"/>
      <c r="B426" s="105"/>
      <c r="C426" s="105"/>
      <c r="D426" s="105"/>
      <c r="E426" s="105"/>
      <c r="F426" s="106"/>
      <c r="G426" s="106"/>
      <c r="H426" s="17"/>
      <c r="I426" s="17"/>
      <c r="J426" s="102"/>
      <c r="K426" s="102"/>
      <c r="L426" s="101"/>
      <c r="M426" s="101"/>
      <c r="N426" s="106"/>
      <c r="O426" s="106"/>
      <c r="P426" s="102"/>
      <c r="Q426" s="17"/>
      <c r="R426" s="102"/>
      <c r="S426" s="101"/>
      <c r="T426" s="105"/>
      <c r="U426" s="105"/>
      <c r="V426" s="105"/>
      <c r="W426" s="105"/>
      <c r="X426" s="105"/>
      <c r="Y426" s="105"/>
      <c r="Z426" s="105"/>
    </row>
    <row r="427" ht="15.75" customHeight="1">
      <c r="A427" s="105"/>
      <c r="B427" s="105"/>
      <c r="C427" s="105"/>
      <c r="D427" s="105"/>
      <c r="E427" s="105"/>
      <c r="F427" s="106"/>
      <c r="G427" s="106"/>
      <c r="H427" s="17"/>
      <c r="I427" s="17"/>
      <c r="J427" s="102"/>
      <c r="K427" s="102"/>
      <c r="L427" s="101"/>
      <c r="M427" s="101"/>
      <c r="N427" s="106"/>
      <c r="O427" s="106"/>
      <c r="P427" s="102"/>
      <c r="Q427" s="17"/>
      <c r="R427" s="102"/>
      <c r="S427" s="101"/>
      <c r="T427" s="105"/>
      <c r="U427" s="105"/>
      <c r="V427" s="105"/>
      <c r="W427" s="105"/>
      <c r="X427" s="105"/>
      <c r="Y427" s="105"/>
      <c r="Z427" s="105"/>
    </row>
    <row r="428" ht="15.75" customHeight="1">
      <c r="A428" s="105"/>
      <c r="B428" s="105"/>
      <c r="C428" s="105"/>
      <c r="D428" s="105"/>
      <c r="E428" s="105"/>
      <c r="F428" s="106"/>
      <c r="G428" s="106"/>
      <c r="H428" s="17"/>
      <c r="I428" s="17"/>
      <c r="J428" s="102"/>
      <c r="K428" s="102"/>
      <c r="L428" s="101"/>
      <c r="M428" s="101"/>
      <c r="N428" s="106"/>
      <c r="O428" s="106"/>
      <c r="P428" s="102"/>
      <c r="Q428" s="17"/>
      <c r="R428" s="102"/>
      <c r="S428" s="101"/>
      <c r="T428" s="105"/>
      <c r="U428" s="105"/>
      <c r="V428" s="105"/>
      <c r="W428" s="105"/>
      <c r="X428" s="105"/>
      <c r="Y428" s="105"/>
      <c r="Z428" s="105"/>
    </row>
    <row r="429" ht="15.75" customHeight="1">
      <c r="A429" s="105"/>
      <c r="B429" s="105"/>
      <c r="C429" s="105"/>
      <c r="D429" s="105"/>
      <c r="E429" s="105"/>
      <c r="F429" s="106"/>
      <c r="G429" s="106"/>
      <c r="H429" s="17"/>
      <c r="I429" s="17"/>
      <c r="J429" s="102"/>
      <c r="K429" s="102"/>
      <c r="L429" s="101"/>
      <c r="M429" s="101"/>
      <c r="N429" s="106"/>
      <c r="O429" s="106"/>
      <c r="P429" s="102"/>
      <c r="Q429" s="17"/>
      <c r="R429" s="102"/>
      <c r="S429" s="101"/>
      <c r="T429" s="105"/>
      <c r="U429" s="105"/>
      <c r="V429" s="105"/>
      <c r="W429" s="105"/>
      <c r="X429" s="105"/>
      <c r="Y429" s="105"/>
      <c r="Z429" s="105"/>
    </row>
    <row r="430" ht="15.75" customHeight="1">
      <c r="A430" s="105"/>
      <c r="B430" s="105"/>
      <c r="C430" s="105"/>
      <c r="D430" s="105"/>
      <c r="E430" s="105"/>
      <c r="F430" s="106"/>
      <c r="G430" s="106"/>
      <c r="H430" s="17"/>
      <c r="I430" s="17"/>
      <c r="J430" s="102"/>
      <c r="K430" s="102"/>
      <c r="L430" s="101"/>
      <c r="M430" s="101"/>
      <c r="N430" s="106"/>
      <c r="O430" s="106"/>
      <c r="P430" s="102"/>
      <c r="Q430" s="17"/>
      <c r="R430" s="102"/>
      <c r="S430" s="101"/>
      <c r="T430" s="105"/>
      <c r="U430" s="105"/>
      <c r="V430" s="105"/>
      <c r="W430" s="105"/>
      <c r="X430" s="105"/>
      <c r="Y430" s="105"/>
      <c r="Z430" s="105"/>
    </row>
    <row r="431" ht="15.75" customHeight="1">
      <c r="A431" s="105"/>
      <c r="B431" s="105"/>
      <c r="C431" s="105"/>
      <c r="D431" s="105"/>
      <c r="E431" s="105"/>
      <c r="F431" s="106"/>
      <c r="G431" s="106"/>
      <c r="H431" s="17"/>
      <c r="I431" s="17"/>
      <c r="J431" s="102"/>
      <c r="K431" s="102"/>
      <c r="L431" s="101"/>
      <c r="M431" s="101"/>
      <c r="N431" s="106"/>
      <c r="O431" s="106"/>
      <c r="P431" s="102"/>
      <c r="Q431" s="17"/>
      <c r="R431" s="102"/>
      <c r="S431" s="101"/>
      <c r="T431" s="105"/>
      <c r="U431" s="105"/>
      <c r="V431" s="105"/>
      <c r="W431" s="105"/>
      <c r="X431" s="105"/>
      <c r="Y431" s="105"/>
      <c r="Z431" s="105"/>
    </row>
    <row r="432" ht="15.75" customHeight="1">
      <c r="A432" s="105"/>
      <c r="B432" s="105"/>
      <c r="C432" s="105"/>
      <c r="D432" s="105"/>
      <c r="E432" s="105"/>
      <c r="F432" s="106"/>
      <c r="G432" s="106"/>
      <c r="H432" s="17"/>
      <c r="I432" s="17"/>
      <c r="J432" s="102"/>
      <c r="K432" s="102"/>
      <c r="L432" s="101"/>
      <c r="M432" s="101"/>
      <c r="N432" s="106"/>
      <c r="O432" s="106"/>
      <c r="P432" s="102"/>
      <c r="Q432" s="17"/>
      <c r="R432" s="102"/>
      <c r="S432" s="101"/>
      <c r="T432" s="105"/>
      <c r="U432" s="105"/>
      <c r="V432" s="105"/>
      <c r="W432" s="105"/>
      <c r="X432" s="105"/>
      <c r="Y432" s="105"/>
      <c r="Z432" s="105"/>
    </row>
    <row r="433" ht="15.75" customHeight="1">
      <c r="A433" s="105"/>
      <c r="B433" s="105"/>
      <c r="C433" s="105"/>
      <c r="D433" s="105"/>
      <c r="E433" s="105"/>
      <c r="F433" s="106"/>
      <c r="G433" s="106"/>
      <c r="H433" s="17"/>
      <c r="I433" s="17"/>
      <c r="J433" s="102"/>
      <c r="K433" s="102"/>
      <c r="L433" s="101"/>
      <c r="M433" s="101"/>
      <c r="N433" s="106"/>
      <c r="O433" s="106"/>
      <c r="P433" s="102"/>
      <c r="Q433" s="17"/>
      <c r="R433" s="102"/>
      <c r="S433" s="101"/>
      <c r="T433" s="105"/>
      <c r="U433" s="105"/>
      <c r="V433" s="105"/>
      <c r="W433" s="105"/>
      <c r="X433" s="105"/>
      <c r="Y433" s="105"/>
      <c r="Z433" s="105"/>
    </row>
    <row r="434" ht="15.75" customHeight="1">
      <c r="A434" s="105"/>
      <c r="B434" s="105"/>
      <c r="C434" s="105"/>
      <c r="D434" s="105"/>
      <c r="E434" s="105"/>
      <c r="F434" s="106"/>
      <c r="G434" s="106"/>
      <c r="H434" s="17"/>
      <c r="I434" s="17"/>
      <c r="J434" s="102"/>
      <c r="K434" s="102"/>
      <c r="L434" s="101"/>
      <c r="M434" s="101"/>
      <c r="N434" s="106"/>
      <c r="O434" s="106"/>
      <c r="P434" s="102"/>
      <c r="Q434" s="17"/>
      <c r="R434" s="102"/>
      <c r="S434" s="101"/>
      <c r="T434" s="105"/>
      <c r="U434" s="105"/>
      <c r="V434" s="105"/>
      <c r="W434" s="105"/>
      <c r="X434" s="105"/>
      <c r="Y434" s="105"/>
      <c r="Z434" s="105"/>
    </row>
    <row r="435" ht="15.75" customHeight="1">
      <c r="A435" s="105"/>
      <c r="B435" s="105"/>
      <c r="C435" s="105"/>
      <c r="D435" s="105"/>
      <c r="E435" s="105"/>
      <c r="F435" s="106"/>
      <c r="G435" s="106"/>
      <c r="H435" s="17"/>
      <c r="I435" s="17"/>
      <c r="J435" s="102"/>
      <c r="K435" s="102"/>
      <c r="L435" s="101"/>
      <c r="M435" s="101"/>
      <c r="N435" s="106"/>
      <c r="O435" s="106"/>
      <c r="P435" s="102"/>
      <c r="Q435" s="17"/>
      <c r="R435" s="102"/>
      <c r="S435" s="101"/>
      <c r="T435" s="105"/>
      <c r="U435" s="105"/>
      <c r="V435" s="105"/>
      <c r="W435" s="105"/>
      <c r="X435" s="105"/>
      <c r="Y435" s="105"/>
      <c r="Z435" s="105"/>
    </row>
    <row r="436" ht="15.75" customHeight="1">
      <c r="A436" s="105"/>
      <c r="B436" s="105"/>
      <c r="C436" s="105"/>
      <c r="D436" s="105"/>
      <c r="E436" s="105"/>
      <c r="F436" s="106"/>
      <c r="G436" s="106"/>
      <c r="H436" s="17"/>
      <c r="I436" s="17"/>
      <c r="J436" s="102"/>
      <c r="K436" s="102"/>
      <c r="L436" s="101"/>
      <c r="M436" s="101"/>
      <c r="N436" s="106"/>
      <c r="O436" s="106"/>
      <c r="P436" s="102"/>
      <c r="Q436" s="17"/>
      <c r="R436" s="102"/>
      <c r="S436" s="101"/>
      <c r="T436" s="105"/>
      <c r="U436" s="105"/>
      <c r="V436" s="105"/>
      <c r="W436" s="105"/>
      <c r="X436" s="105"/>
      <c r="Y436" s="105"/>
      <c r="Z436" s="105"/>
    </row>
    <row r="437" ht="15.75" customHeight="1">
      <c r="A437" s="105"/>
      <c r="B437" s="105"/>
      <c r="C437" s="105"/>
      <c r="D437" s="105"/>
      <c r="E437" s="105"/>
      <c r="F437" s="106"/>
      <c r="G437" s="106"/>
      <c r="H437" s="17"/>
      <c r="I437" s="17"/>
      <c r="J437" s="102"/>
      <c r="K437" s="102"/>
      <c r="L437" s="101"/>
      <c r="M437" s="101"/>
      <c r="N437" s="106"/>
      <c r="O437" s="106"/>
      <c r="P437" s="102"/>
      <c r="Q437" s="17"/>
      <c r="R437" s="102"/>
      <c r="S437" s="101"/>
      <c r="T437" s="105"/>
      <c r="U437" s="105"/>
      <c r="V437" s="105"/>
      <c r="W437" s="105"/>
      <c r="X437" s="105"/>
      <c r="Y437" s="105"/>
      <c r="Z437" s="105"/>
    </row>
    <row r="438" ht="15.75" customHeight="1">
      <c r="A438" s="105"/>
      <c r="B438" s="105"/>
      <c r="C438" s="105"/>
      <c r="D438" s="105"/>
      <c r="E438" s="105"/>
      <c r="F438" s="106"/>
      <c r="G438" s="106"/>
      <c r="H438" s="17"/>
      <c r="I438" s="17"/>
      <c r="J438" s="102"/>
      <c r="K438" s="102"/>
      <c r="L438" s="101"/>
      <c r="M438" s="101"/>
      <c r="N438" s="106"/>
      <c r="O438" s="106"/>
      <c r="P438" s="102"/>
      <c r="Q438" s="17"/>
      <c r="R438" s="102"/>
      <c r="S438" s="101"/>
      <c r="T438" s="105"/>
      <c r="U438" s="105"/>
      <c r="V438" s="105"/>
      <c r="W438" s="105"/>
      <c r="X438" s="105"/>
      <c r="Y438" s="105"/>
      <c r="Z438" s="105"/>
    </row>
    <row r="439" ht="15.75" customHeight="1">
      <c r="A439" s="105"/>
      <c r="B439" s="105"/>
      <c r="C439" s="105"/>
      <c r="D439" s="105"/>
      <c r="E439" s="105"/>
      <c r="F439" s="106"/>
      <c r="G439" s="106"/>
      <c r="H439" s="17"/>
      <c r="I439" s="17"/>
      <c r="J439" s="102"/>
      <c r="K439" s="102"/>
      <c r="L439" s="101"/>
      <c r="M439" s="101"/>
      <c r="N439" s="106"/>
      <c r="O439" s="106"/>
      <c r="P439" s="102"/>
      <c r="Q439" s="17"/>
      <c r="R439" s="102"/>
      <c r="S439" s="101"/>
      <c r="T439" s="105"/>
      <c r="U439" s="105"/>
      <c r="V439" s="105"/>
      <c r="W439" s="105"/>
      <c r="X439" s="105"/>
      <c r="Y439" s="105"/>
      <c r="Z439" s="105"/>
    </row>
    <row r="440" ht="15.75" customHeight="1">
      <c r="A440" s="105"/>
      <c r="B440" s="105"/>
      <c r="C440" s="105"/>
      <c r="D440" s="105"/>
      <c r="E440" s="105"/>
      <c r="F440" s="106"/>
      <c r="G440" s="106"/>
      <c r="H440" s="17"/>
      <c r="I440" s="17"/>
      <c r="J440" s="102"/>
      <c r="K440" s="102"/>
      <c r="L440" s="101"/>
      <c r="M440" s="101"/>
      <c r="N440" s="106"/>
      <c r="O440" s="106"/>
      <c r="P440" s="102"/>
      <c r="Q440" s="17"/>
      <c r="R440" s="102"/>
      <c r="S440" s="101"/>
      <c r="T440" s="105"/>
      <c r="U440" s="105"/>
      <c r="V440" s="105"/>
      <c r="W440" s="105"/>
      <c r="X440" s="105"/>
      <c r="Y440" s="105"/>
      <c r="Z440" s="105"/>
    </row>
    <row r="441" ht="15.75" customHeight="1">
      <c r="A441" s="105"/>
      <c r="B441" s="105"/>
      <c r="C441" s="105"/>
      <c r="D441" s="105"/>
      <c r="E441" s="105"/>
      <c r="F441" s="106"/>
      <c r="G441" s="106"/>
      <c r="H441" s="17"/>
      <c r="I441" s="17"/>
      <c r="J441" s="102"/>
      <c r="K441" s="102"/>
      <c r="L441" s="101"/>
      <c r="M441" s="101"/>
      <c r="N441" s="106"/>
      <c r="O441" s="106"/>
      <c r="P441" s="102"/>
      <c r="Q441" s="17"/>
      <c r="R441" s="102"/>
      <c r="S441" s="101"/>
      <c r="T441" s="105"/>
      <c r="U441" s="105"/>
      <c r="V441" s="105"/>
      <c r="W441" s="105"/>
      <c r="X441" s="105"/>
      <c r="Y441" s="105"/>
      <c r="Z441" s="105"/>
    </row>
    <row r="442" ht="15.75" customHeight="1">
      <c r="A442" s="105"/>
      <c r="B442" s="105"/>
      <c r="C442" s="105"/>
      <c r="D442" s="105"/>
      <c r="E442" s="105"/>
      <c r="F442" s="106"/>
      <c r="G442" s="106"/>
      <c r="H442" s="17"/>
      <c r="I442" s="17"/>
      <c r="J442" s="102"/>
      <c r="K442" s="102"/>
      <c r="L442" s="101"/>
      <c r="M442" s="101"/>
      <c r="N442" s="106"/>
      <c r="O442" s="106"/>
      <c r="P442" s="102"/>
      <c r="Q442" s="17"/>
      <c r="R442" s="102"/>
      <c r="S442" s="101"/>
      <c r="T442" s="105"/>
      <c r="U442" s="105"/>
      <c r="V442" s="105"/>
      <c r="W442" s="105"/>
      <c r="X442" s="105"/>
      <c r="Y442" s="105"/>
      <c r="Z442" s="105"/>
    </row>
    <row r="443" ht="15.75" customHeight="1">
      <c r="A443" s="105"/>
      <c r="B443" s="105"/>
      <c r="C443" s="105"/>
      <c r="D443" s="105"/>
      <c r="E443" s="105"/>
      <c r="F443" s="106"/>
      <c r="G443" s="106"/>
      <c r="H443" s="17"/>
      <c r="I443" s="17"/>
      <c r="J443" s="102"/>
      <c r="K443" s="102"/>
      <c r="L443" s="101"/>
      <c r="M443" s="101"/>
      <c r="N443" s="106"/>
      <c r="O443" s="106"/>
      <c r="P443" s="102"/>
      <c r="Q443" s="17"/>
      <c r="R443" s="102"/>
      <c r="S443" s="101"/>
      <c r="T443" s="105"/>
      <c r="U443" s="105"/>
      <c r="V443" s="105"/>
      <c r="W443" s="105"/>
      <c r="X443" s="105"/>
      <c r="Y443" s="105"/>
      <c r="Z443" s="105"/>
    </row>
    <row r="444" ht="15.75" customHeight="1">
      <c r="A444" s="105"/>
      <c r="B444" s="105"/>
      <c r="C444" s="105"/>
      <c r="D444" s="105"/>
      <c r="E444" s="105"/>
      <c r="F444" s="106"/>
      <c r="G444" s="106"/>
      <c r="H444" s="17"/>
      <c r="I444" s="17"/>
      <c r="J444" s="102"/>
      <c r="K444" s="102"/>
      <c r="L444" s="101"/>
      <c r="M444" s="101"/>
      <c r="N444" s="106"/>
      <c r="O444" s="106"/>
      <c r="P444" s="102"/>
      <c r="Q444" s="17"/>
      <c r="R444" s="102"/>
      <c r="S444" s="101"/>
      <c r="T444" s="105"/>
      <c r="U444" s="105"/>
      <c r="V444" s="105"/>
      <c r="W444" s="105"/>
      <c r="X444" s="105"/>
      <c r="Y444" s="105"/>
      <c r="Z444" s="105"/>
    </row>
    <row r="445" ht="15.75" customHeight="1">
      <c r="A445" s="105"/>
      <c r="B445" s="105"/>
      <c r="C445" s="105"/>
      <c r="D445" s="105"/>
      <c r="E445" s="105"/>
      <c r="F445" s="106"/>
      <c r="G445" s="106"/>
      <c r="H445" s="17"/>
      <c r="I445" s="17"/>
      <c r="J445" s="102"/>
      <c r="K445" s="102"/>
      <c r="L445" s="101"/>
      <c r="M445" s="101"/>
      <c r="N445" s="106"/>
      <c r="O445" s="106"/>
      <c r="P445" s="102"/>
      <c r="Q445" s="17"/>
      <c r="R445" s="102"/>
      <c r="S445" s="101"/>
      <c r="T445" s="105"/>
      <c r="U445" s="105"/>
      <c r="V445" s="105"/>
      <c r="W445" s="105"/>
      <c r="X445" s="105"/>
      <c r="Y445" s="105"/>
      <c r="Z445" s="105"/>
    </row>
    <row r="446" ht="15.75" customHeight="1">
      <c r="A446" s="105"/>
      <c r="B446" s="105"/>
      <c r="C446" s="105"/>
      <c r="D446" s="105"/>
      <c r="E446" s="105"/>
      <c r="F446" s="106"/>
      <c r="G446" s="106"/>
      <c r="H446" s="17"/>
      <c r="I446" s="17"/>
      <c r="J446" s="102"/>
      <c r="K446" s="102"/>
      <c r="L446" s="101"/>
      <c r="M446" s="101"/>
      <c r="N446" s="106"/>
      <c r="O446" s="106"/>
      <c r="P446" s="102"/>
      <c r="Q446" s="17"/>
      <c r="R446" s="102"/>
      <c r="S446" s="101"/>
      <c r="T446" s="105"/>
      <c r="U446" s="105"/>
      <c r="V446" s="105"/>
      <c r="W446" s="105"/>
      <c r="X446" s="105"/>
      <c r="Y446" s="105"/>
      <c r="Z446" s="105"/>
    </row>
    <row r="447" ht="15.75" customHeight="1">
      <c r="A447" s="105"/>
      <c r="B447" s="105"/>
      <c r="C447" s="105"/>
      <c r="D447" s="105"/>
      <c r="E447" s="105"/>
      <c r="F447" s="106"/>
      <c r="G447" s="106"/>
      <c r="H447" s="17"/>
      <c r="I447" s="17"/>
      <c r="J447" s="102"/>
      <c r="K447" s="102"/>
      <c r="L447" s="101"/>
      <c r="M447" s="101"/>
      <c r="N447" s="106"/>
      <c r="O447" s="106"/>
      <c r="P447" s="102"/>
      <c r="Q447" s="17"/>
      <c r="R447" s="102"/>
      <c r="S447" s="101"/>
      <c r="T447" s="105"/>
      <c r="U447" s="105"/>
      <c r="V447" s="105"/>
      <c r="W447" s="105"/>
      <c r="X447" s="105"/>
      <c r="Y447" s="105"/>
      <c r="Z447" s="105"/>
    </row>
    <row r="448" ht="15.75" customHeight="1">
      <c r="A448" s="105"/>
      <c r="B448" s="105"/>
      <c r="C448" s="105"/>
      <c r="D448" s="105"/>
      <c r="E448" s="105"/>
      <c r="F448" s="106"/>
      <c r="G448" s="106"/>
      <c r="H448" s="17"/>
      <c r="I448" s="17"/>
      <c r="J448" s="102"/>
      <c r="K448" s="102"/>
      <c r="L448" s="101"/>
      <c r="M448" s="101"/>
      <c r="N448" s="106"/>
      <c r="O448" s="106"/>
      <c r="P448" s="102"/>
      <c r="Q448" s="17"/>
      <c r="R448" s="102"/>
      <c r="S448" s="101"/>
      <c r="T448" s="105"/>
      <c r="U448" s="105"/>
      <c r="V448" s="105"/>
      <c r="W448" s="105"/>
      <c r="X448" s="105"/>
      <c r="Y448" s="105"/>
      <c r="Z448" s="105"/>
    </row>
    <row r="449" ht="15.75" customHeight="1">
      <c r="A449" s="105"/>
      <c r="B449" s="105"/>
      <c r="C449" s="105"/>
      <c r="D449" s="105"/>
      <c r="E449" s="105"/>
      <c r="F449" s="106"/>
      <c r="G449" s="106"/>
      <c r="H449" s="17"/>
      <c r="I449" s="17"/>
      <c r="J449" s="102"/>
      <c r="K449" s="102"/>
      <c r="L449" s="101"/>
      <c r="M449" s="101"/>
      <c r="N449" s="106"/>
      <c r="O449" s="106"/>
      <c r="P449" s="102"/>
      <c r="Q449" s="17"/>
      <c r="R449" s="102"/>
      <c r="S449" s="101"/>
      <c r="T449" s="105"/>
      <c r="U449" s="105"/>
      <c r="V449" s="105"/>
      <c r="W449" s="105"/>
      <c r="X449" s="105"/>
      <c r="Y449" s="105"/>
      <c r="Z449" s="105"/>
    </row>
    <row r="450" ht="15.75" customHeight="1">
      <c r="A450" s="105"/>
      <c r="B450" s="105"/>
      <c r="C450" s="105"/>
      <c r="D450" s="105"/>
      <c r="E450" s="105"/>
      <c r="F450" s="106"/>
      <c r="G450" s="106"/>
      <c r="H450" s="17"/>
      <c r="I450" s="17"/>
      <c r="J450" s="102"/>
      <c r="K450" s="102"/>
      <c r="L450" s="101"/>
      <c r="M450" s="101"/>
      <c r="N450" s="106"/>
      <c r="O450" s="106"/>
      <c r="P450" s="102"/>
      <c r="Q450" s="17"/>
      <c r="R450" s="102"/>
      <c r="S450" s="101"/>
      <c r="T450" s="105"/>
      <c r="U450" s="105"/>
      <c r="V450" s="105"/>
      <c r="W450" s="105"/>
      <c r="X450" s="105"/>
      <c r="Y450" s="105"/>
      <c r="Z450" s="105"/>
    </row>
    <row r="451" ht="15.75" customHeight="1">
      <c r="A451" s="105"/>
      <c r="B451" s="105"/>
      <c r="C451" s="105"/>
      <c r="D451" s="105"/>
      <c r="E451" s="105"/>
      <c r="F451" s="106"/>
      <c r="G451" s="106"/>
      <c r="H451" s="17"/>
      <c r="I451" s="17"/>
      <c r="J451" s="102"/>
      <c r="K451" s="102"/>
      <c r="L451" s="101"/>
      <c r="M451" s="101"/>
      <c r="N451" s="106"/>
      <c r="O451" s="106"/>
      <c r="P451" s="102"/>
      <c r="Q451" s="17"/>
      <c r="R451" s="102"/>
      <c r="S451" s="101"/>
      <c r="T451" s="105"/>
      <c r="U451" s="105"/>
      <c r="V451" s="105"/>
      <c r="W451" s="105"/>
      <c r="X451" s="105"/>
      <c r="Y451" s="105"/>
      <c r="Z451" s="105"/>
    </row>
    <row r="452" ht="15.75" customHeight="1">
      <c r="A452" s="105"/>
      <c r="B452" s="105"/>
      <c r="C452" s="105"/>
      <c r="D452" s="105"/>
      <c r="E452" s="105"/>
      <c r="F452" s="106"/>
      <c r="G452" s="106"/>
      <c r="H452" s="17"/>
      <c r="I452" s="17"/>
      <c r="J452" s="102"/>
      <c r="K452" s="102"/>
      <c r="L452" s="101"/>
      <c r="M452" s="101"/>
      <c r="N452" s="106"/>
      <c r="O452" s="106"/>
      <c r="P452" s="102"/>
      <c r="Q452" s="17"/>
      <c r="R452" s="102"/>
      <c r="S452" s="101"/>
      <c r="T452" s="105"/>
      <c r="U452" s="105"/>
      <c r="V452" s="105"/>
      <c r="W452" s="105"/>
      <c r="X452" s="105"/>
      <c r="Y452" s="105"/>
      <c r="Z452" s="105"/>
    </row>
    <row r="453" ht="15.75" customHeight="1">
      <c r="A453" s="105"/>
      <c r="B453" s="105"/>
      <c r="C453" s="105"/>
      <c r="D453" s="105"/>
      <c r="E453" s="105"/>
      <c r="F453" s="106"/>
      <c r="G453" s="106"/>
      <c r="H453" s="17"/>
      <c r="I453" s="17"/>
      <c r="J453" s="102"/>
      <c r="K453" s="102"/>
      <c r="L453" s="101"/>
      <c r="M453" s="101"/>
      <c r="N453" s="106"/>
      <c r="O453" s="106"/>
      <c r="P453" s="102"/>
      <c r="Q453" s="17"/>
      <c r="R453" s="102"/>
      <c r="S453" s="101"/>
      <c r="T453" s="105"/>
      <c r="U453" s="105"/>
      <c r="V453" s="105"/>
      <c r="W453" s="105"/>
      <c r="X453" s="105"/>
      <c r="Y453" s="105"/>
      <c r="Z453" s="105"/>
    </row>
    <row r="454" ht="15.75" customHeight="1">
      <c r="A454" s="105"/>
      <c r="B454" s="105"/>
      <c r="C454" s="105"/>
      <c r="D454" s="105"/>
      <c r="E454" s="105"/>
      <c r="F454" s="106"/>
      <c r="G454" s="106"/>
      <c r="H454" s="17"/>
      <c r="I454" s="17"/>
      <c r="J454" s="102"/>
      <c r="K454" s="102"/>
      <c r="L454" s="101"/>
      <c r="M454" s="101"/>
      <c r="N454" s="106"/>
      <c r="O454" s="106"/>
      <c r="P454" s="102"/>
      <c r="Q454" s="17"/>
      <c r="R454" s="102"/>
      <c r="S454" s="101"/>
      <c r="T454" s="105"/>
      <c r="U454" s="105"/>
      <c r="V454" s="105"/>
      <c r="W454" s="105"/>
      <c r="X454" s="105"/>
      <c r="Y454" s="105"/>
      <c r="Z454" s="105"/>
    </row>
    <row r="455" ht="15.75" customHeight="1">
      <c r="A455" s="105"/>
      <c r="B455" s="105"/>
      <c r="C455" s="105"/>
      <c r="D455" s="105"/>
      <c r="E455" s="105"/>
      <c r="F455" s="106"/>
      <c r="G455" s="106"/>
      <c r="H455" s="17"/>
      <c r="I455" s="17"/>
      <c r="J455" s="102"/>
      <c r="K455" s="102"/>
      <c r="L455" s="101"/>
      <c r="M455" s="101"/>
      <c r="N455" s="106"/>
      <c r="O455" s="106"/>
      <c r="P455" s="102"/>
      <c r="Q455" s="17"/>
      <c r="R455" s="102"/>
      <c r="S455" s="101"/>
      <c r="T455" s="105"/>
      <c r="U455" s="105"/>
      <c r="V455" s="105"/>
      <c r="W455" s="105"/>
      <c r="X455" s="105"/>
      <c r="Y455" s="105"/>
      <c r="Z455" s="105"/>
    </row>
    <row r="456" ht="15.75" customHeight="1">
      <c r="A456" s="105"/>
      <c r="B456" s="105"/>
      <c r="C456" s="105"/>
      <c r="D456" s="105"/>
      <c r="E456" s="105"/>
      <c r="F456" s="106"/>
      <c r="G456" s="106"/>
      <c r="H456" s="17"/>
      <c r="I456" s="17"/>
      <c r="J456" s="102"/>
      <c r="K456" s="102"/>
      <c r="L456" s="101"/>
      <c r="M456" s="101"/>
      <c r="N456" s="106"/>
      <c r="O456" s="106"/>
      <c r="P456" s="102"/>
      <c r="Q456" s="17"/>
      <c r="R456" s="102"/>
      <c r="S456" s="101"/>
      <c r="T456" s="105"/>
      <c r="U456" s="105"/>
      <c r="V456" s="105"/>
      <c r="W456" s="105"/>
      <c r="X456" s="105"/>
      <c r="Y456" s="105"/>
      <c r="Z456" s="105"/>
    </row>
    <row r="457" ht="15.75" customHeight="1">
      <c r="A457" s="105"/>
      <c r="B457" s="105"/>
      <c r="C457" s="105"/>
      <c r="D457" s="105"/>
      <c r="E457" s="105"/>
      <c r="F457" s="106"/>
      <c r="G457" s="106"/>
      <c r="H457" s="17"/>
      <c r="I457" s="17"/>
      <c r="J457" s="102"/>
      <c r="K457" s="102"/>
      <c r="L457" s="101"/>
      <c r="M457" s="101"/>
      <c r="N457" s="106"/>
      <c r="O457" s="106"/>
      <c r="P457" s="102"/>
      <c r="Q457" s="17"/>
      <c r="R457" s="102"/>
      <c r="S457" s="101"/>
      <c r="T457" s="105"/>
      <c r="U457" s="105"/>
      <c r="V457" s="105"/>
      <c r="W457" s="105"/>
      <c r="X457" s="105"/>
      <c r="Y457" s="105"/>
      <c r="Z457" s="105"/>
    </row>
    <row r="458" ht="15.75" customHeight="1">
      <c r="A458" s="105"/>
      <c r="B458" s="105"/>
      <c r="C458" s="105"/>
      <c r="D458" s="105"/>
      <c r="E458" s="105"/>
      <c r="F458" s="106"/>
      <c r="G458" s="106"/>
      <c r="H458" s="17"/>
      <c r="I458" s="17"/>
      <c r="J458" s="102"/>
      <c r="K458" s="102"/>
      <c r="L458" s="101"/>
      <c r="M458" s="101"/>
      <c r="N458" s="106"/>
      <c r="O458" s="106"/>
      <c r="P458" s="102"/>
      <c r="Q458" s="17"/>
      <c r="R458" s="102"/>
      <c r="S458" s="101"/>
      <c r="T458" s="105"/>
      <c r="U458" s="105"/>
      <c r="V458" s="105"/>
      <c r="W458" s="105"/>
      <c r="X458" s="105"/>
      <c r="Y458" s="105"/>
      <c r="Z458" s="105"/>
    </row>
    <row r="459" ht="15.75" customHeight="1">
      <c r="A459" s="105"/>
      <c r="B459" s="105"/>
      <c r="C459" s="105"/>
      <c r="D459" s="105"/>
      <c r="E459" s="105"/>
      <c r="F459" s="106"/>
      <c r="G459" s="106"/>
      <c r="H459" s="17"/>
      <c r="I459" s="17"/>
      <c r="J459" s="102"/>
      <c r="K459" s="102"/>
      <c r="L459" s="101"/>
      <c r="M459" s="101"/>
      <c r="N459" s="106"/>
      <c r="O459" s="106"/>
      <c r="P459" s="102"/>
      <c r="Q459" s="17"/>
      <c r="R459" s="102"/>
      <c r="S459" s="101"/>
      <c r="T459" s="105"/>
      <c r="U459" s="105"/>
      <c r="V459" s="105"/>
      <c r="W459" s="105"/>
      <c r="X459" s="105"/>
      <c r="Y459" s="105"/>
      <c r="Z459" s="105"/>
    </row>
    <row r="460" ht="15.75" customHeight="1">
      <c r="A460" s="105"/>
      <c r="B460" s="105"/>
      <c r="C460" s="105"/>
      <c r="D460" s="105"/>
      <c r="E460" s="105"/>
      <c r="F460" s="106"/>
      <c r="G460" s="106"/>
      <c r="H460" s="17"/>
      <c r="I460" s="17"/>
      <c r="J460" s="102"/>
      <c r="K460" s="102"/>
      <c r="L460" s="101"/>
      <c r="M460" s="101"/>
      <c r="N460" s="106"/>
      <c r="O460" s="106"/>
      <c r="P460" s="102"/>
      <c r="Q460" s="17"/>
      <c r="R460" s="102"/>
      <c r="S460" s="101"/>
      <c r="T460" s="105"/>
      <c r="U460" s="105"/>
      <c r="V460" s="105"/>
      <c r="W460" s="105"/>
      <c r="X460" s="105"/>
      <c r="Y460" s="105"/>
      <c r="Z460" s="105"/>
    </row>
    <row r="461" ht="15.75" customHeight="1">
      <c r="A461" s="105"/>
      <c r="B461" s="105"/>
      <c r="C461" s="105"/>
      <c r="D461" s="105"/>
      <c r="E461" s="105"/>
      <c r="F461" s="106"/>
      <c r="G461" s="106"/>
      <c r="H461" s="17"/>
      <c r="I461" s="17"/>
      <c r="J461" s="102"/>
      <c r="K461" s="102"/>
      <c r="L461" s="101"/>
      <c r="M461" s="101"/>
      <c r="N461" s="106"/>
      <c r="O461" s="106"/>
      <c r="P461" s="102"/>
      <c r="Q461" s="17"/>
      <c r="R461" s="102"/>
      <c r="S461" s="101"/>
      <c r="T461" s="105"/>
      <c r="U461" s="105"/>
      <c r="V461" s="105"/>
      <c r="W461" s="105"/>
      <c r="X461" s="105"/>
      <c r="Y461" s="105"/>
      <c r="Z461" s="105"/>
    </row>
    <row r="462" ht="15.75" customHeight="1">
      <c r="A462" s="105"/>
      <c r="B462" s="105"/>
      <c r="C462" s="105"/>
      <c r="D462" s="105"/>
      <c r="E462" s="105"/>
      <c r="F462" s="106"/>
      <c r="G462" s="106"/>
      <c r="H462" s="17"/>
      <c r="I462" s="17"/>
      <c r="J462" s="102"/>
      <c r="K462" s="102"/>
      <c r="L462" s="101"/>
      <c r="M462" s="101"/>
      <c r="N462" s="106"/>
      <c r="O462" s="106"/>
      <c r="P462" s="102"/>
      <c r="Q462" s="17"/>
      <c r="R462" s="102"/>
      <c r="S462" s="101"/>
      <c r="T462" s="105"/>
      <c r="U462" s="105"/>
      <c r="V462" s="105"/>
      <c r="W462" s="105"/>
      <c r="X462" s="105"/>
      <c r="Y462" s="105"/>
      <c r="Z462" s="105"/>
    </row>
    <row r="463" ht="15.75" customHeight="1">
      <c r="A463" s="105"/>
      <c r="B463" s="105"/>
      <c r="C463" s="105"/>
      <c r="D463" s="105"/>
      <c r="E463" s="105"/>
      <c r="F463" s="106"/>
      <c r="G463" s="106"/>
      <c r="H463" s="17"/>
      <c r="I463" s="17"/>
      <c r="J463" s="102"/>
      <c r="K463" s="102"/>
      <c r="L463" s="101"/>
      <c r="M463" s="101"/>
      <c r="N463" s="106"/>
      <c r="O463" s="106"/>
      <c r="P463" s="102"/>
      <c r="Q463" s="17"/>
      <c r="R463" s="102"/>
      <c r="S463" s="101"/>
      <c r="T463" s="105"/>
      <c r="U463" s="105"/>
      <c r="V463" s="105"/>
      <c r="W463" s="105"/>
      <c r="X463" s="105"/>
      <c r="Y463" s="105"/>
      <c r="Z463" s="105"/>
    </row>
    <row r="464" ht="15.75" customHeight="1">
      <c r="A464" s="105"/>
      <c r="B464" s="105"/>
      <c r="C464" s="105"/>
      <c r="D464" s="105"/>
      <c r="E464" s="105"/>
      <c r="F464" s="106"/>
      <c r="G464" s="106"/>
      <c r="H464" s="17"/>
      <c r="I464" s="17"/>
      <c r="J464" s="102"/>
      <c r="K464" s="102"/>
      <c r="L464" s="101"/>
      <c r="M464" s="101"/>
      <c r="N464" s="106"/>
      <c r="O464" s="106"/>
      <c r="P464" s="102"/>
      <c r="Q464" s="17"/>
      <c r="R464" s="102"/>
      <c r="S464" s="101"/>
      <c r="T464" s="105"/>
      <c r="U464" s="105"/>
      <c r="V464" s="105"/>
      <c r="W464" s="105"/>
      <c r="X464" s="105"/>
      <c r="Y464" s="105"/>
      <c r="Z464" s="105"/>
    </row>
    <row r="465" ht="15.75" customHeight="1">
      <c r="A465" s="105"/>
      <c r="B465" s="105"/>
      <c r="C465" s="105"/>
      <c r="D465" s="105"/>
      <c r="E465" s="105"/>
      <c r="F465" s="106"/>
      <c r="G465" s="106"/>
      <c r="H465" s="17"/>
      <c r="I465" s="17"/>
      <c r="J465" s="102"/>
      <c r="K465" s="102"/>
      <c r="L465" s="101"/>
      <c r="M465" s="101"/>
      <c r="N465" s="106"/>
      <c r="O465" s="106"/>
      <c r="P465" s="102"/>
      <c r="Q465" s="17"/>
      <c r="R465" s="102"/>
      <c r="S465" s="101"/>
      <c r="T465" s="105"/>
      <c r="U465" s="105"/>
      <c r="V465" s="105"/>
      <c r="W465" s="105"/>
      <c r="X465" s="105"/>
      <c r="Y465" s="105"/>
      <c r="Z465" s="105"/>
    </row>
    <row r="466" ht="15.75" customHeight="1">
      <c r="A466" s="105"/>
      <c r="B466" s="105"/>
      <c r="C466" s="105"/>
      <c r="D466" s="105"/>
      <c r="E466" s="105"/>
      <c r="F466" s="106"/>
      <c r="G466" s="106"/>
      <c r="H466" s="17"/>
      <c r="I466" s="17"/>
      <c r="J466" s="102"/>
      <c r="K466" s="102"/>
      <c r="L466" s="101"/>
      <c r="M466" s="101"/>
      <c r="N466" s="106"/>
      <c r="O466" s="106"/>
      <c r="P466" s="102"/>
      <c r="Q466" s="17"/>
      <c r="R466" s="102"/>
      <c r="S466" s="101"/>
      <c r="T466" s="105"/>
      <c r="U466" s="105"/>
      <c r="V466" s="105"/>
      <c r="W466" s="105"/>
      <c r="X466" s="105"/>
      <c r="Y466" s="105"/>
      <c r="Z466" s="105"/>
    </row>
    <row r="467" ht="15.75" customHeight="1">
      <c r="A467" s="105"/>
      <c r="B467" s="105"/>
      <c r="C467" s="105"/>
      <c r="D467" s="105"/>
      <c r="E467" s="105"/>
      <c r="F467" s="106"/>
      <c r="G467" s="106"/>
      <c r="H467" s="17"/>
      <c r="I467" s="17"/>
      <c r="J467" s="102"/>
      <c r="K467" s="102"/>
      <c r="L467" s="101"/>
      <c r="M467" s="101"/>
      <c r="N467" s="106"/>
      <c r="O467" s="106"/>
      <c r="P467" s="102"/>
      <c r="Q467" s="17"/>
      <c r="R467" s="102"/>
      <c r="S467" s="101"/>
      <c r="T467" s="105"/>
      <c r="U467" s="105"/>
      <c r="V467" s="105"/>
      <c r="W467" s="105"/>
      <c r="X467" s="105"/>
      <c r="Y467" s="105"/>
      <c r="Z467" s="105"/>
    </row>
    <row r="468" ht="15.75" customHeight="1">
      <c r="A468" s="105"/>
      <c r="B468" s="105"/>
      <c r="C468" s="105"/>
      <c r="D468" s="105"/>
      <c r="E468" s="105"/>
      <c r="F468" s="106"/>
      <c r="G468" s="106"/>
      <c r="H468" s="17"/>
      <c r="I468" s="17"/>
      <c r="J468" s="102"/>
      <c r="K468" s="102"/>
      <c r="L468" s="101"/>
      <c r="M468" s="101"/>
      <c r="N468" s="106"/>
      <c r="O468" s="106"/>
      <c r="P468" s="102"/>
      <c r="Q468" s="17"/>
      <c r="R468" s="102"/>
      <c r="S468" s="101"/>
      <c r="T468" s="105"/>
      <c r="U468" s="105"/>
      <c r="V468" s="105"/>
      <c r="W468" s="105"/>
      <c r="X468" s="105"/>
      <c r="Y468" s="105"/>
      <c r="Z468" s="105"/>
    </row>
    <row r="469" ht="15.75" customHeight="1">
      <c r="A469" s="105"/>
      <c r="B469" s="105"/>
      <c r="C469" s="105"/>
      <c r="D469" s="105"/>
      <c r="E469" s="105"/>
      <c r="F469" s="106"/>
      <c r="G469" s="106"/>
      <c r="H469" s="17"/>
      <c r="I469" s="17"/>
      <c r="J469" s="102"/>
      <c r="K469" s="102"/>
      <c r="L469" s="101"/>
      <c r="M469" s="101"/>
      <c r="N469" s="106"/>
      <c r="O469" s="106"/>
      <c r="P469" s="102"/>
      <c r="Q469" s="17"/>
      <c r="R469" s="102"/>
      <c r="S469" s="101"/>
      <c r="T469" s="105"/>
      <c r="U469" s="105"/>
      <c r="V469" s="105"/>
      <c r="W469" s="105"/>
      <c r="X469" s="105"/>
      <c r="Y469" s="105"/>
      <c r="Z469" s="105"/>
    </row>
    <row r="470" ht="15.75" customHeight="1">
      <c r="A470" s="105"/>
      <c r="B470" s="105"/>
      <c r="C470" s="105"/>
      <c r="D470" s="105"/>
      <c r="E470" s="105"/>
      <c r="F470" s="106"/>
      <c r="G470" s="106"/>
      <c r="H470" s="17"/>
      <c r="I470" s="17"/>
      <c r="J470" s="102"/>
      <c r="K470" s="102"/>
      <c r="L470" s="101"/>
      <c r="M470" s="101"/>
      <c r="N470" s="106"/>
      <c r="O470" s="106"/>
      <c r="P470" s="102"/>
      <c r="Q470" s="17"/>
      <c r="R470" s="102"/>
      <c r="S470" s="101"/>
      <c r="T470" s="105"/>
      <c r="U470" s="105"/>
      <c r="V470" s="105"/>
      <c r="W470" s="105"/>
      <c r="X470" s="105"/>
      <c r="Y470" s="105"/>
      <c r="Z470" s="105"/>
    </row>
    <row r="471" ht="15.75" customHeight="1">
      <c r="A471" s="105"/>
      <c r="B471" s="105"/>
      <c r="C471" s="105"/>
      <c r="D471" s="105"/>
      <c r="E471" s="105"/>
      <c r="F471" s="106"/>
      <c r="G471" s="106"/>
      <c r="H471" s="17"/>
      <c r="I471" s="17"/>
      <c r="J471" s="102"/>
      <c r="K471" s="102"/>
      <c r="L471" s="101"/>
      <c r="M471" s="101"/>
      <c r="N471" s="106"/>
      <c r="O471" s="106"/>
      <c r="P471" s="102"/>
      <c r="Q471" s="17"/>
      <c r="R471" s="102"/>
      <c r="S471" s="101"/>
      <c r="T471" s="105"/>
      <c r="U471" s="105"/>
      <c r="V471" s="105"/>
      <c r="W471" s="105"/>
      <c r="X471" s="105"/>
      <c r="Y471" s="105"/>
      <c r="Z471" s="105"/>
    </row>
    <row r="472" ht="15.75" customHeight="1">
      <c r="A472" s="105"/>
      <c r="B472" s="105"/>
      <c r="C472" s="105"/>
      <c r="D472" s="105"/>
      <c r="E472" s="105"/>
      <c r="F472" s="106"/>
      <c r="G472" s="106"/>
      <c r="H472" s="17"/>
      <c r="I472" s="17"/>
      <c r="J472" s="102"/>
      <c r="K472" s="102"/>
      <c r="L472" s="101"/>
      <c r="M472" s="101"/>
      <c r="N472" s="106"/>
      <c r="O472" s="106"/>
      <c r="P472" s="102"/>
      <c r="Q472" s="17"/>
      <c r="R472" s="102"/>
      <c r="S472" s="101"/>
      <c r="T472" s="105"/>
      <c r="U472" s="105"/>
      <c r="V472" s="105"/>
      <c r="W472" s="105"/>
      <c r="X472" s="105"/>
      <c r="Y472" s="105"/>
      <c r="Z472" s="105"/>
    </row>
    <row r="473" ht="15.75" customHeight="1">
      <c r="A473" s="105"/>
      <c r="B473" s="105"/>
      <c r="C473" s="105"/>
      <c r="D473" s="105"/>
      <c r="E473" s="105"/>
      <c r="F473" s="106"/>
      <c r="G473" s="106"/>
      <c r="H473" s="17"/>
      <c r="I473" s="17"/>
      <c r="J473" s="102"/>
      <c r="K473" s="102"/>
      <c r="L473" s="101"/>
      <c r="M473" s="101"/>
      <c r="N473" s="106"/>
      <c r="O473" s="106"/>
      <c r="P473" s="102"/>
      <c r="Q473" s="17"/>
      <c r="R473" s="102"/>
      <c r="S473" s="101"/>
      <c r="T473" s="105"/>
      <c r="U473" s="105"/>
      <c r="V473" s="105"/>
      <c r="W473" s="105"/>
      <c r="X473" s="105"/>
      <c r="Y473" s="105"/>
      <c r="Z473" s="105"/>
    </row>
    <row r="474" ht="15.75" customHeight="1">
      <c r="A474" s="105"/>
      <c r="B474" s="105"/>
      <c r="C474" s="105"/>
      <c r="D474" s="105"/>
      <c r="E474" s="105"/>
      <c r="F474" s="106"/>
      <c r="G474" s="106"/>
      <c r="H474" s="17"/>
      <c r="I474" s="17"/>
      <c r="J474" s="102"/>
      <c r="K474" s="102"/>
      <c r="L474" s="101"/>
      <c r="M474" s="101"/>
      <c r="N474" s="106"/>
      <c r="O474" s="106"/>
      <c r="P474" s="102"/>
      <c r="Q474" s="17"/>
      <c r="R474" s="102"/>
      <c r="S474" s="101"/>
      <c r="T474" s="105"/>
      <c r="U474" s="105"/>
      <c r="V474" s="105"/>
      <c r="W474" s="105"/>
      <c r="X474" s="105"/>
      <c r="Y474" s="105"/>
      <c r="Z474" s="105"/>
    </row>
    <row r="475" ht="15.75" customHeight="1">
      <c r="A475" s="105"/>
      <c r="B475" s="105"/>
      <c r="C475" s="105"/>
      <c r="D475" s="105"/>
      <c r="E475" s="105"/>
      <c r="F475" s="106"/>
      <c r="G475" s="106"/>
      <c r="H475" s="17"/>
      <c r="I475" s="17"/>
      <c r="J475" s="102"/>
      <c r="K475" s="102"/>
      <c r="L475" s="101"/>
      <c r="M475" s="101"/>
      <c r="N475" s="106"/>
      <c r="O475" s="106"/>
      <c r="P475" s="102"/>
      <c r="Q475" s="17"/>
      <c r="R475" s="102"/>
      <c r="S475" s="101"/>
      <c r="T475" s="105"/>
      <c r="U475" s="105"/>
      <c r="V475" s="105"/>
      <c r="W475" s="105"/>
      <c r="X475" s="105"/>
      <c r="Y475" s="105"/>
      <c r="Z475" s="105"/>
    </row>
    <row r="476" ht="15.75" customHeight="1">
      <c r="A476" s="105"/>
      <c r="B476" s="105"/>
      <c r="C476" s="105"/>
      <c r="D476" s="105"/>
      <c r="E476" s="105"/>
      <c r="F476" s="106"/>
      <c r="G476" s="106"/>
      <c r="H476" s="17"/>
      <c r="I476" s="17"/>
      <c r="J476" s="102"/>
      <c r="K476" s="102"/>
      <c r="L476" s="101"/>
      <c r="M476" s="101"/>
      <c r="N476" s="106"/>
      <c r="O476" s="106"/>
      <c r="P476" s="102"/>
      <c r="Q476" s="17"/>
      <c r="R476" s="102"/>
      <c r="S476" s="101"/>
      <c r="T476" s="105"/>
      <c r="U476" s="105"/>
      <c r="V476" s="105"/>
      <c r="W476" s="105"/>
      <c r="X476" s="105"/>
      <c r="Y476" s="105"/>
      <c r="Z476" s="105"/>
    </row>
    <row r="477" ht="15.75" customHeight="1">
      <c r="A477" s="105"/>
      <c r="B477" s="105"/>
      <c r="C477" s="105"/>
      <c r="D477" s="105"/>
      <c r="E477" s="105"/>
      <c r="F477" s="106"/>
      <c r="G477" s="106"/>
      <c r="H477" s="17"/>
      <c r="I477" s="17"/>
      <c r="J477" s="102"/>
      <c r="K477" s="102"/>
      <c r="L477" s="101"/>
      <c r="M477" s="101"/>
      <c r="N477" s="106"/>
      <c r="O477" s="106"/>
      <c r="P477" s="102"/>
      <c r="Q477" s="17"/>
      <c r="R477" s="102"/>
      <c r="S477" s="101"/>
      <c r="T477" s="105"/>
      <c r="U477" s="105"/>
      <c r="V477" s="105"/>
      <c r="W477" s="105"/>
      <c r="X477" s="105"/>
      <c r="Y477" s="105"/>
      <c r="Z477" s="105"/>
    </row>
    <row r="478" ht="15.75" customHeight="1">
      <c r="A478" s="105"/>
      <c r="B478" s="105"/>
      <c r="C478" s="105"/>
      <c r="D478" s="105"/>
      <c r="E478" s="105"/>
      <c r="F478" s="106"/>
      <c r="G478" s="106"/>
      <c r="H478" s="17"/>
      <c r="I478" s="17"/>
      <c r="J478" s="102"/>
      <c r="K478" s="102"/>
      <c r="L478" s="101"/>
      <c r="M478" s="101"/>
      <c r="N478" s="106"/>
      <c r="O478" s="106"/>
      <c r="P478" s="102"/>
      <c r="Q478" s="17"/>
      <c r="R478" s="102"/>
      <c r="S478" s="101"/>
      <c r="T478" s="105"/>
      <c r="U478" s="105"/>
      <c r="V478" s="105"/>
      <c r="W478" s="105"/>
      <c r="X478" s="105"/>
      <c r="Y478" s="105"/>
      <c r="Z478" s="105"/>
    </row>
    <row r="479" ht="15.75" customHeight="1">
      <c r="A479" s="105"/>
      <c r="B479" s="105"/>
      <c r="C479" s="105"/>
      <c r="D479" s="105"/>
      <c r="E479" s="105"/>
      <c r="F479" s="106"/>
      <c r="G479" s="106"/>
      <c r="H479" s="17"/>
      <c r="I479" s="17"/>
      <c r="J479" s="102"/>
      <c r="K479" s="102"/>
      <c r="L479" s="101"/>
      <c r="M479" s="101"/>
      <c r="N479" s="106"/>
      <c r="O479" s="106"/>
      <c r="P479" s="102"/>
      <c r="Q479" s="17"/>
      <c r="R479" s="102"/>
      <c r="S479" s="101"/>
      <c r="T479" s="105"/>
      <c r="U479" s="105"/>
      <c r="V479" s="105"/>
      <c r="W479" s="105"/>
      <c r="X479" s="105"/>
      <c r="Y479" s="105"/>
      <c r="Z479" s="105"/>
    </row>
    <row r="480" ht="15.75" customHeight="1">
      <c r="A480" s="105"/>
      <c r="B480" s="105"/>
      <c r="C480" s="105"/>
      <c r="D480" s="105"/>
      <c r="E480" s="105"/>
      <c r="F480" s="106"/>
      <c r="G480" s="106"/>
      <c r="H480" s="17"/>
      <c r="I480" s="17"/>
      <c r="J480" s="102"/>
      <c r="K480" s="102"/>
      <c r="L480" s="101"/>
      <c r="M480" s="101"/>
      <c r="N480" s="106"/>
      <c r="O480" s="106"/>
      <c r="P480" s="102"/>
      <c r="Q480" s="17"/>
      <c r="R480" s="102"/>
      <c r="S480" s="101"/>
      <c r="T480" s="105"/>
      <c r="U480" s="105"/>
      <c r="V480" s="105"/>
      <c r="W480" s="105"/>
      <c r="X480" s="105"/>
      <c r="Y480" s="105"/>
      <c r="Z480" s="105"/>
    </row>
    <row r="481" ht="15.75" customHeight="1">
      <c r="A481" s="105"/>
      <c r="B481" s="105"/>
      <c r="C481" s="105"/>
      <c r="D481" s="105"/>
      <c r="E481" s="105"/>
      <c r="F481" s="106"/>
      <c r="G481" s="106"/>
      <c r="H481" s="17"/>
      <c r="I481" s="17"/>
      <c r="J481" s="102"/>
      <c r="K481" s="102"/>
      <c r="L481" s="101"/>
      <c r="M481" s="101"/>
      <c r="N481" s="106"/>
      <c r="O481" s="106"/>
      <c r="P481" s="102"/>
      <c r="Q481" s="17"/>
      <c r="R481" s="102"/>
      <c r="S481" s="101"/>
      <c r="T481" s="105"/>
      <c r="U481" s="105"/>
      <c r="V481" s="105"/>
      <c r="W481" s="105"/>
      <c r="X481" s="105"/>
      <c r="Y481" s="105"/>
      <c r="Z481" s="105"/>
    </row>
    <row r="482" ht="15.75" customHeight="1">
      <c r="A482" s="105"/>
      <c r="B482" s="105"/>
      <c r="C482" s="105"/>
      <c r="D482" s="105"/>
      <c r="E482" s="105"/>
      <c r="F482" s="106"/>
      <c r="G482" s="106"/>
      <c r="H482" s="17"/>
      <c r="I482" s="17"/>
      <c r="J482" s="102"/>
      <c r="K482" s="102"/>
      <c r="L482" s="101"/>
      <c r="M482" s="101"/>
      <c r="N482" s="106"/>
      <c r="O482" s="106"/>
      <c r="P482" s="102"/>
      <c r="Q482" s="17"/>
      <c r="R482" s="102"/>
      <c r="S482" s="101"/>
      <c r="T482" s="105"/>
      <c r="U482" s="105"/>
      <c r="V482" s="105"/>
      <c r="W482" s="105"/>
      <c r="X482" s="105"/>
      <c r="Y482" s="105"/>
      <c r="Z482" s="105"/>
    </row>
    <row r="483" ht="15.75" customHeight="1">
      <c r="A483" s="105"/>
      <c r="B483" s="105"/>
      <c r="C483" s="105"/>
      <c r="D483" s="105"/>
      <c r="E483" s="105"/>
      <c r="F483" s="106"/>
      <c r="G483" s="106"/>
      <c r="H483" s="17"/>
      <c r="I483" s="17"/>
      <c r="J483" s="102"/>
      <c r="K483" s="102"/>
      <c r="L483" s="101"/>
      <c r="M483" s="101"/>
      <c r="N483" s="106"/>
      <c r="O483" s="106"/>
      <c r="P483" s="102"/>
      <c r="Q483" s="17"/>
      <c r="R483" s="102"/>
      <c r="S483" s="101"/>
      <c r="T483" s="105"/>
      <c r="U483" s="105"/>
      <c r="V483" s="105"/>
      <c r="W483" s="105"/>
      <c r="X483" s="105"/>
      <c r="Y483" s="105"/>
      <c r="Z483" s="105"/>
    </row>
    <row r="484" ht="15.75" customHeight="1">
      <c r="A484" s="105"/>
      <c r="B484" s="105"/>
      <c r="C484" s="105"/>
      <c r="D484" s="105"/>
      <c r="E484" s="105"/>
      <c r="F484" s="106"/>
      <c r="G484" s="106"/>
      <c r="H484" s="17"/>
      <c r="I484" s="17"/>
      <c r="J484" s="102"/>
      <c r="K484" s="102"/>
      <c r="L484" s="101"/>
      <c r="M484" s="101"/>
      <c r="N484" s="106"/>
      <c r="O484" s="106"/>
      <c r="P484" s="102"/>
      <c r="Q484" s="17"/>
      <c r="R484" s="102"/>
      <c r="S484" s="101"/>
      <c r="T484" s="105"/>
      <c r="U484" s="105"/>
      <c r="V484" s="105"/>
      <c r="W484" s="105"/>
      <c r="X484" s="105"/>
      <c r="Y484" s="105"/>
      <c r="Z484" s="105"/>
    </row>
    <row r="485" ht="15.75" customHeight="1">
      <c r="A485" s="105"/>
      <c r="B485" s="105"/>
      <c r="C485" s="105"/>
      <c r="D485" s="105"/>
      <c r="E485" s="105"/>
      <c r="F485" s="106"/>
      <c r="G485" s="106"/>
      <c r="H485" s="17"/>
      <c r="I485" s="17"/>
      <c r="J485" s="102"/>
      <c r="K485" s="102"/>
      <c r="L485" s="101"/>
      <c r="M485" s="101"/>
      <c r="N485" s="106"/>
      <c r="O485" s="106"/>
      <c r="P485" s="102"/>
      <c r="Q485" s="17"/>
      <c r="R485" s="102"/>
      <c r="S485" s="101"/>
      <c r="T485" s="105"/>
      <c r="U485" s="105"/>
      <c r="V485" s="105"/>
      <c r="W485" s="105"/>
      <c r="X485" s="105"/>
      <c r="Y485" s="105"/>
      <c r="Z485" s="105"/>
    </row>
    <row r="486" ht="15.75" customHeight="1">
      <c r="A486" s="105"/>
      <c r="B486" s="105"/>
      <c r="C486" s="105"/>
      <c r="D486" s="105"/>
      <c r="E486" s="105"/>
      <c r="F486" s="106"/>
      <c r="G486" s="106"/>
      <c r="H486" s="17"/>
      <c r="I486" s="17"/>
      <c r="J486" s="102"/>
      <c r="K486" s="102"/>
      <c r="L486" s="101"/>
      <c r="M486" s="101"/>
      <c r="N486" s="106"/>
      <c r="O486" s="106"/>
      <c r="P486" s="102"/>
      <c r="Q486" s="17"/>
      <c r="R486" s="102"/>
      <c r="S486" s="101"/>
      <c r="T486" s="105"/>
      <c r="U486" s="105"/>
      <c r="V486" s="105"/>
      <c r="W486" s="105"/>
      <c r="X486" s="105"/>
      <c r="Y486" s="105"/>
      <c r="Z486" s="105"/>
    </row>
    <row r="487" ht="15.75" customHeight="1">
      <c r="A487" s="105"/>
      <c r="B487" s="105"/>
      <c r="C487" s="105"/>
      <c r="D487" s="105"/>
      <c r="E487" s="105"/>
      <c r="F487" s="106"/>
      <c r="G487" s="106"/>
      <c r="H487" s="17"/>
      <c r="I487" s="17"/>
      <c r="J487" s="102"/>
      <c r="K487" s="102"/>
      <c r="L487" s="101"/>
      <c r="M487" s="101"/>
      <c r="N487" s="106"/>
      <c r="O487" s="106"/>
      <c r="P487" s="102"/>
      <c r="Q487" s="17"/>
      <c r="R487" s="102"/>
      <c r="S487" s="101"/>
      <c r="T487" s="105"/>
      <c r="U487" s="105"/>
      <c r="V487" s="105"/>
      <c r="W487" s="105"/>
      <c r="X487" s="105"/>
      <c r="Y487" s="105"/>
      <c r="Z487" s="105"/>
    </row>
    <row r="488" ht="15.75" customHeight="1">
      <c r="A488" s="105"/>
      <c r="B488" s="105"/>
      <c r="C488" s="105"/>
      <c r="D488" s="105"/>
      <c r="E488" s="105"/>
      <c r="F488" s="106"/>
      <c r="G488" s="106"/>
      <c r="H488" s="17"/>
      <c r="I488" s="17"/>
      <c r="J488" s="102"/>
      <c r="K488" s="102"/>
      <c r="L488" s="101"/>
      <c r="M488" s="101"/>
      <c r="N488" s="106"/>
      <c r="O488" s="106"/>
      <c r="P488" s="102"/>
      <c r="Q488" s="17"/>
      <c r="R488" s="102"/>
      <c r="S488" s="101"/>
      <c r="T488" s="105"/>
      <c r="U488" s="105"/>
      <c r="V488" s="105"/>
      <c r="W488" s="105"/>
      <c r="X488" s="105"/>
      <c r="Y488" s="105"/>
      <c r="Z488" s="105"/>
    </row>
    <row r="489" ht="15.75" customHeight="1">
      <c r="A489" s="105"/>
      <c r="B489" s="105"/>
      <c r="C489" s="105"/>
      <c r="D489" s="105"/>
      <c r="E489" s="105"/>
      <c r="F489" s="106"/>
      <c r="G489" s="106"/>
      <c r="H489" s="17"/>
      <c r="I489" s="17"/>
      <c r="J489" s="102"/>
      <c r="K489" s="102"/>
      <c r="L489" s="101"/>
      <c r="M489" s="101"/>
      <c r="N489" s="106"/>
      <c r="O489" s="106"/>
      <c r="P489" s="102"/>
      <c r="Q489" s="17"/>
      <c r="R489" s="102"/>
      <c r="S489" s="101"/>
      <c r="T489" s="105"/>
      <c r="U489" s="105"/>
      <c r="V489" s="105"/>
      <c r="W489" s="105"/>
      <c r="X489" s="105"/>
      <c r="Y489" s="105"/>
      <c r="Z489" s="105"/>
    </row>
    <row r="490" ht="15.75" customHeight="1">
      <c r="A490" s="105"/>
      <c r="B490" s="105"/>
      <c r="C490" s="105"/>
      <c r="D490" s="105"/>
      <c r="E490" s="105"/>
      <c r="F490" s="106"/>
      <c r="G490" s="106"/>
      <c r="H490" s="17"/>
      <c r="I490" s="17"/>
      <c r="J490" s="102"/>
      <c r="K490" s="102"/>
      <c r="L490" s="101"/>
      <c r="M490" s="101"/>
      <c r="N490" s="106"/>
      <c r="O490" s="106"/>
      <c r="P490" s="102"/>
      <c r="Q490" s="17"/>
      <c r="R490" s="102"/>
      <c r="S490" s="101"/>
      <c r="T490" s="105"/>
      <c r="U490" s="105"/>
      <c r="V490" s="105"/>
      <c r="W490" s="105"/>
      <c r="X490" s="105"/>
      <c r="Y490" s="105"/>
      <c r="Z490" s="105"/>
    </row>
    <row r="491" ht="15.75" customHeight="1">
      <c r="A491" s="105"/>
      <c r="B491" s="105"/>
      <c r="C491" s="105"/>
      <c r="D491" s="105"/>
      <c r="E491" s="105"/>
      <c r="F491" s="106"/>
      <c r="G491" s="106"/>
      <c r="H491" s="17"/>
      <c r="I491" s="17"/>
      <c r="J491" s="102"/>
      <c r="K491" s="102"/>
      <c r="L491" s="101"/>
      <c r="M491" s="101"/>
      <c r="N491" s="106"/>
      <c r="O491" s="106"/>
      <c r="P491" s="102"/>
      <c r="Q491" s="17"/>
      <c r="R491" s="102"/>
      <c r="S491" s="101"/>
      <c r="T491" s="105"/>
      <c r="U491" s="105"/>
      <c r="V491" s="105"/>
      <c r="W491" s="105"/>
      <c r="X491" s="105"/>
      <c r="Y491" s="105"/>
      <c r="Z491" s="105"/>
    </row>
    <row r="492" ht="15.75" customHeight="1">
      <c r="A492" s="105"/>
      <c r="B492" s="105"/>
      <c r="C492" s="105"/>
      <c r="D492" s="105"/>
      <c r="E492" s="105"/>
      <c r="F492" s="106"/>
      <c r="G492" s="106"/>
      <c r="H492" s="17"/>
      <c r="I492" s="17"/>
      <c r="J492" s="102"/>
      <c r="K492" s="102"/>
      <c r="L492" s="101"/>
      <c r="M492" s="101"/>
      <c r="N492" s="106"/>
      <c r="O492" s="106"/>
      <c r="P492" s="102"/>
      <c r="Q492" s="17"/>
      <c r="R492" s="102"/>
      <c r="S492" s="101"/>
      <c r="T492" s="105"/>
      <c r="U492" s="105"/>
      <c r="V492" s="105"/>
      <c r="W492" s="105"/>
      <c r="X492" s="105"/>
      <c r="Y492" s="105"/>
      <c r="Z492" s="105"/>
    </row>
    <row r="493" ht="15.75" customHeight="1">
      <c r="A493" s="105"/>
      <c r="B493" s="105"/>
      <c r="C493" s="105"/>
      <c r="D493" s="105"/>
      <c r="E493" s="105"/>
      <c r="F493" s="106"/>
      <c r="G493" s="106"/>
      <c r="H493" s="17"/>
      <c r="I493" s="17"/>
      <c r="J493" s="102"/>
      <c r="K493" s="102"/>
      <c r="L493" s="101"/>
      <c r="M493" s="101"/>
      <c r="N493" s="106"/>
      <c r="O493" s="106"/>
      <c r="P493" s="102"/>
      <c r="Q493" s="17"/>
      <c r="R493" s="102"/>
      <c r="S493" s="101"/>
      <c r="T493" s="105"/>
      <c r="U493" s="105"/>
      <c r="V493" s="105"/>
      <c r="W493" s="105"/>
      <c r="X493" s="105"/>
      <c r="Y493" s="105"/>
      <c r="Z493" s="105"/>
    </row>
    <row r="494" ht="15.75" customHeight="1">
      <c r="A494" s="105"/>
      <c r="B494" s="105"/>
      <c r="C494" s="105"/>
      <c r="D494" s="105"/>
      <c r="E494" s="105"/>
      <c r="F494" s="106"/>
      <c r="G494" s="106"/>
      <c r="H494" s="17"/>
      <c r="I494" s="17"/>
      <c r="J494" s="102"/>
      <c r="K494" s="102"/>
      <c r="L494" s="101"/>
      <c r="M494" s="101"/>
      <c r="N494" s="106"/>
      <c r="O494" s="106"/>
      <c r="P494" s="102"/>
      <c r="Q494" s="17"/>
      <c r="R494" s="102"/>
      <c r="S494" s="101"/>
      <c r="T494" s="105"/>
      <c r="U494" s="105"/>
      <c r="V494" s="105"/>
      <c r="W494" s="105"/>
      <c r="X494" s="105"/>
      <c r="Y494" s="105"/>
      <c r="Z494" s="105"/>
    </row>
    <row r="495" ht="15.75" customHeight="1">
      <c r="A495" s="105"/>
      <c r="B495" s="105"/>
      <c r="C495" s="105"/>
      <c r="D495" s="105"/>
      <c r="E495" s="105"/>
      <c r="F495" s="106"/>
      <c r="G495" s="106"/>
      <c r="H495" s="17"/>
      <c r="I495" s="17"/>
      <c r="J495" s="102"/>
      <c r="K495" s="102"/>
      <c r="L495" s="101"/>
      <c r="M495" s="101"/>
      <c r="N495" s="106"/>
      <c r="O495" s="106"/>
      <c r="P495" s="102"/>
      <c r="Q495" s="17"/>
      <c r="R495" s="102"/>
      <c r="S495" s="101"/>
      <c r="T495" s="105"/>
      <c r="U495" s="105"/>
      <c r="V495" s="105"/>
      <c r="W495" s="105"/>
      <c r="X495" s="105"/>
      <c r="Y495" s="105"/>
      <c r="Z495" s="105"/>
    </row>
    <row r="496" ht="15.75" customHeight="1">
      <c r="A496" s="105"/>
      <c r="B496" s="105"/>
      <c r="C496" s="105"/>
      <c r="D496" s="105"/>
      <c r="E496" s="105"/>
      <c r="F496" s="106"/>
      <c r="G496" s="106"/>
      <c r="H496" s="17"/>
      <c r="I496" s="17"/>
      <c r="J496" s="102"/>
      <c r="K496" s="102"/>
      <c r="L496" s="101"/>
      <c r="M496" s="101"/>
      <c r="N496" s="106"/>
      <c r="O496" s="106"/>
      <c r="P496" s="102"/>
      <c r="Q496" s="17"/>
      <c r="R496" s="102"/>
      <c r="S496" s="101"/>
      <c r="T496" s="105"/>
      <c r="U496" s="105"/>
      <c r="V496" s="105"/>
      <c r="W496" s="105"/>
      <c r="X496" s="105"/>
      <c r="Y496" s="105"/>
      <c r="Z496" s="105"/>
    </row>
    <row r="497" ht="15.75" customHeight="1">
      <c r="A497" s="105"/>
      <c r="B497" s="105"/>
      <c r="C497" s="105"/>
      <c r="D497" s="105"/>
      <c r="E497" s="105"/>
      <c r="F497" s="106"/>
      <c r="G497" s="106"/>
      <c r="H497" s="17"/>
      <c r="I497" s="17"/>
      <c r="J497" s="102"/>
      <c r="K497" s="102"/>
      <c r="L497" s="101"/>
      <c r="M497" s="101"/>
      <c r="N497" s="106"/>
      <c r="O497" s="106"/>
      <c r="P497" s="102"/>
      <c r="Q497" s="17"/>
      <c r="R497" s="102"/>
      <c r="S497" s="101"/>
      <c r="T497" s="105"/>
      <c r="U497" s="105"/>
      <c r="V497" s="105"/>
      <c r="W497" s="105"/>
      <c r="X497" s="105"/>
      <c r="Y497" s="105"/>
      <c r="Z497" s="105"/>
    </row>
    <row r="498" ht="15.75" customHeight="1">
      <c r="A498" s="105"/>
      <c r="B498" s="105"/>
      <c r="C498" s="105"/>
      <c r="D498" s="105"/>
      <c r="E498" s="105"/>
      <c r="F498" s="106"/>
      <c r="G498" s="106"/>
      <c r="H498" s="17"/>
      <c r="I498" s="17"/>
      <c r="J498" s="102"/>
      <c r="K498" s="102"/>
      <c r="L498" s="101"/>
      <c r="M498" s="101"/>
      <c r="N498" s="106"/>
      <c r="O498" s="106"/>
      <c r="P498" s="102"/>
      <c r="Q498" s="17"/>
      <c r="R498" s="102"/>
      <c r="S498" s="101"/>
      <c r="T498" s="105"/>
      <c r="U498" s="105"/>
      <c r="V498" s="105"/>
      <c r="W498" s="105"/>
      <c r="X498" s="105"/>
      <c r="Y498" s="105"/>
      <c r="Z498" s="105"/>
    </row>
    <row r="499" ht="15.75" customHeight="1">
      <c r="A499" s="105"/>
      <c r="B499" s="105"/>
      <c r="C499" s="105"/>
      <c r="D499" s="105"/>
      <c r="E499" s="105"/>
      <c r="F499" s="106"/>
      <c r="G499" s="106"/>
      <c r="H499" s="17"/>
      <c r="I499" s="17"/>
      <c r="J499" s="102"/>
      <c r="K499" s="102"/>
      <c r="L499" s="101"/>
      <c r="M499" s="101"/>
      <c r="N499" s="106"/>
      <c r="O499" s="106"/>
      <c r="P499" s="102"/>
      <c r="Q499" s="17"/>
      <c r="R499" s="102"/>
      <c r="S499" s="101"/>
      <c r="T499" s="105"/>
      <c r="U499" s="105"/>
      <c r="V499" s="105"/>
      <c r="W499" s="105"/>
      <c r="X499" s="105"/>
      <c r="Y499" s="105"/>
      <c r="Z499" s="105"/>
    </row>
    <row r="500" ht="15.75" customHeight="1">
      <c r="A500" s="105"/>
      <c r="B500" s="105"/>
      <c r="C500" s="105"/>
      <c r="D500" s="105"/>
      <c r="E500" s="105"/>
      <c r="F500" s="106"/>
      <c r="G500" s="106"/>
      <c r="H500" s="17"/>
      <c r="I500" s="17"/>
      <c r="J500" s="102"/>
      <c r="K500" s="102"/>
      <c r="L500" s="101"/>
      <c r="M500" s="101"/>
      <c r="N500" s="106"/>
      <c r="O500" s="106"/>
      <c r="P500" s="102"/>
      <c r="Q500" s="17"/>
      <c r="R500" s="102"/>
      <c r="S500" s="101"/>
      <c r="T500" s="105"/>
      <c r="U500" s="105"/>
      <c r="V500" s="105"/>
      <c r="W500" s="105"/>
      <c r="X500" s="105"/>
      <c r="Y500" s="105"/>
      <c r="Z500" s="105"/>
    </row>
    <row r="501" ht="15.75" customHeight="1">
      <c r="A501" s="105"/>
      <c r="B501" s="105"/>
      <c r="C501" s="105"/>
      <c r="D501" s="105"/>
      <c r="E501" s="105"/>
      <c r="F501" s="106"/>
      <c r="G501" s="106"/>
      <c r="H501" s="17"/>
      <c r="I501" s="17"/>
      <c r="J501" s="102"/>
      <c r="K501" s="102"/>
      <c r="L501" s="101"/>
      <c r="M501" s="101"/>
      <c r="N501" s="106"/>
      <c r="O501" s="106"/>
      <c r="P501" s="102"/>
      <c r="Q501" s="17"/>
      <c r="R501" s="102"/>
      <c r="S501" s="101"/>
      <c r="T501" s="105"/>
      <c r="U501" s="105"/>
      <c r="V501" s="105"/>
      <c r="W501" s="105"/>
      <c r="X501" s="105"/>
      <c r="Y501" s="105"/>
      <c r="Z501" s="105"/>
    </row>
    <row r="502" ht="15.75" customHeight="1">
      <c r="A502" s="105"/>
      <c r="B502" s="105"/>
      <c r="C502" s="105"/>
      <c r="D502" s="105"/>
      <c r="E502" s="105"/>
      <c r="F502" s="106"/>
      <c r="G502" s="106"/>
      <c r="H502" s="17"/>
      <c r="I502" s="17"/>
      <c r="J502" s="102"/>
      <c r="K502" s="102"/>
      <c r="L502" s="101"/>
      <c r="M502" s="101"/>
      <c r="N502" s="106"/>
      <c r="O502" s="106"/>
      <c r="P502" s="102"/>
      <c r="Q502" s="17"/>
      <c r="R502" s="102"/>
      <c r="S502" s="101"/>
      <c r="T502" s="105"/>
      <c r="U502" s="105"/>
      <c r="V502" s="105"/>
      <c r="W502" s="105"/>
      <c r="X502" s="105"/>
      <c r="Y502" s="105"/>
      <c r="Z502" s="105"/>
    </row>
    <row r="503" ht="15.75" customHeight="1">
      <c r="A503" s="105"/>
      <c r="B503" s="105"/>
      <c r="C503" s="105"/>
      <c r="D503" s="105"/>
      <c r="E503" s="105"/>
      <c r="F503" s="106"/>
      <c r="G503" s="106"/>
      <c r="H503" s="17"/>
      <c r="I503" s="17"/>
      <c r="J503" s="102"/>
      <c r="K503" s="102"/>
      <c r="L503" s="101"/>
      <c r="M503" s="101"/>
      <c r="N503" s="106"/>
      <c r="O503" s="106"/>
      <c r="P503" s="102"/>
      <c r="Q503" s="17"/>
      <c r="R503" s="102"/>
      <c r="S503" s="101"/>
      <c r="T503" s="105"/>
      <c r="U503" s="105"/>
      <c r="V503" s="105"/>
      <c r="W503" s="105"/>
      <c r="X503" s="105"/>
      <c r="Y503" s="105"/>
      <c r="Z503" s="105"/>
    </row>
    <row r="504" ht="15.75" customHeight="1">
      <c r="A504" s="105"/>
      <c r="B504" s="105"/>
      <c r="C504" s="105"/>
      <c r="D504" s="105"/>
      <c r="E504" s="105"/>
      <c r="F504" s="106"/>
      <c r="G504" s="106"/>
      <c r="H504" s="17"/>
      <c r="I504" s="17"/>
      <c r="J504" s="102"/>
      <c r="K504" s="102"/>
      <c r="L504" s="101"/>
      <c r="M504" s="101"/>
      <c r="N504" s="106"/>
      <c r="O504" s="106"/>
      <c r="P504" s="102"/>
      <c r="Q504" s="17"/>
      <c r="R504" s="102"/>
      <c r="S504" s="101"/>
      <c r="T504" s="105"/>
      <c r="U504" s="105"/>
      <c r="V504" s="105"/>
      <c r="W504" s="105"/>
      <c r="X504" s="105"/>
      <c r="Y504" s="105"/>
      <c r="Z504" s="105"/>
    </row>
    <row r="505" ht="15.75" customHeight="1">
      <c r="A505" s="105"/>
      <c r="B505" s="105"/>
      <c r="C505" s="105"/>
      <c r="D505" s="105"/>
      <c r="E505" s="105"/>
      <c r="F505" s="106"/>
      <c r="G505" s="106"/>
      <c r="H505" s="17"/>
      <c r="I505" s="17"/>
      <c r="J505" s="102"/>
      <c r="K505" s="102"/>
      <c r="L505" s="101"/>
      <c r="M505" s="101"/>
      <c r="N505" s="106"/>
      <c r="O505" s="106"/>
      <c r="P505" s="102"/>
      <c r="Q505" s="17"/>
      <c r="R505" s="102"/>
      <c r="S505" s="101"/>
      <c r="T505" s="105"/>
      <c r="U505" s="105"/>
      <c r="V505" s="105"/>
      <c r="W505" s="105"/>
      <c r="X505" s="105"/>
      <c r="Y505" s="105"/>
      <c r="Z505" s="105"/>
    </row>
    <row r="506" ht="15.75" customHeight="1">
      <c r="A506" s="105"/>
      <c r="B506" s="105"/>
      <c r="C506" s="105"/>
      <c r="D506" s="105"/>
      <c r="E506" s="105"/>
      <c r="F506" s="106"/>
      <c r="G506" s="106"/>
      <c r="H506" s="17"/>
      <c r="I506" s="17"/>
      <c r="J506" s="102"/>
      <c r="K506" s="102"/>
      <c r="L506" s="101"/>
      <c r="M506" s="101"/>
      <c r="N506" s="106"/>
      <c r="O506" s="106"/>
      <c r="P506" s="102"/>
      <c r="Q506" s="17"/>
      <c r="R506" s="102"/>
      <c r="S506" s="101"/>
      <c r="T506" s="105"/>
      <c r="U506" s="105"/>
      <c r="V506" s="105"/>
      <c r="W506" s="105"/>
      <c r="X506" s="105"/>
      <c r="Y506" s="105"/>
      <c r="Z506" s="105"/>
    </row>
    <row r="507" ht="15.75" customHeight="1">
      <c r="A507" s="105"/>
      <c r="B507" s="105"/>
      <c r="C507" s="105"/>
      <c r="D507" s="105"/>
      <c r="E507" s="105"/>
      <c r="F507" s="106"/>
      <c r="G507" s="106"/>
      <c r="H507" s="17"/>
      <c r="I507" s="17"/>
      <c r="J507" s="102"/>
      <c r="K507" s="102"/>
      <c r="L507" s="101"/>
      <c r="M507" s="101"/>
      <c r="N507" s="106"/>
      <c r="O507" s="106"/>
      <c r="P507" s="102"/>
      <c r="Q507" s="17"/>
      <c r="R507" s="102"/>
      <c r="S507" s="101"/>
      <c r="T507" s="105"/>
      <c r="U507" s="105"/>
      <c r="V507" s="105"/>
      <c r="W507" s="105"/>
      <c r="X507" s="105"/>
      <c r="Y507" s="105"/>
      <c r="Z507" s="105"/>
    </row>
    <row r="508" ht="15.75" customHeight="1">
      <c r="A508" s="105"/>
      <c r="B508" s="105"/>
      <c r="C508" s="105"/>
      <c r="D508" s="105"/>
      <c r="E508" s="105"/>
      <c r="F508" s="106"/>
      <c r="G508" s="106"/>
      <c r="H508" s="17"/>
      <c r="I508" s="17"/>
      <c r="J508" s="102"/>
      <c r="K508" s="102"/>
      <c r="L508" s="101"/>
      <c r="M508" s="101"/>
      <c r="N508" s="106"/>
      <c r="O508" s="106"/>
      <c r="P508" s="102"/>
      <c r="Q508" s="17"/>
      <c r="R508" s="102"/>
      <c r="S508" s="101"/>
      <c r="T508" s="105"/>
      <c r="U508" s="105"/>
      <c r="V508" s="105"/>
      <c r="W508" s="105"/>
      <c r="X508" s="105"/>
      <c r="Y508" s="105"/>
      <c r="Z508" s="105"/>
    </row>
    <row r="509" ht="15.75" customHeight="1">
      <c r="A509" s="105"/>
      <c r="B509" s="105"/>
      <c r="C509" s="105"/>
      <c r="D509" s="105"/>
      <c r="E509" s="105"/>
      <c r="F509" s="106"/>
      <c r="G509" s="106"/>
      <c r="H509" s="17"/>
      <c r="I509" s="17"/>
      <c r="J509" s="102"/>
      <c r="K509" s="102"/>
      <c r="L509" s="101"/>
      <c r="M509" s="101"/>
      <c r="N509" s="106"/>
      <c r="O509" s="106"/>
      <c r="P509" s="102"/>
      <c r="Q509" s="17"/>
      <c r="R509" s="102"/>
      <c r="S509" s="101"/>
      <c r="T509" s="105"/>
      <c r="U509" s="105"/>
      <c r="V509" s="105"/>
      <c r="W509" s="105"/>
      <c r="X509" s="105"/>
      <c r="Y509" s="105"/>
      <c r="Z509" s="105"/>
    </row>
    <row r="510" ht="15.75" customHeight="1">
      <c r="A510" s="105"/>
      <c r="B510" s="105"/>
      <c r="C510" s="105"/>
      <c r="D510" s="105"/>
      <c r="E510" s="105"/>
      <c r="F510" s="106"/>
      <c r="G510" s="106"/>
      <c r="H510" s="17"/>
      <c r="I510" s="17"/>
      <c r="J510" s="102"/>
      <c r="K510" s="102"/>
      <c r="L510" s="101"/>
      <c r="M510" s="101"/>
      <c r="N510" s="106"/>
      <c r="O510" s="106"/>
      <c r="P510" s="102"/>
      <c r="Q510" s="17"/>
      <c r="R510" s="102"/>
      <c r="S510" s="101"/>
      <c r="T510" s="105"/>
      <c r="U510" s="105"/>
      <c r="V510" s="105"/>
      <c r="W510" s="105"/>
      <c r="X510" s="105"/>
      <c r="Y510" s="105"/>
      <c r="Z510" s="105"/>
    </row>
    <row r="511" ht="15.75" customHeight="1">
      <c r="A511" s="105"/>
      <c r="B511" s="105"/>
      <c r="C511" s="105"/>
      <c r="D511" s="105"/>
      <c r="E511" s="105"/>
      <c r="F511" s="106"/>
      <c r="G511" s="106"/>
      <c r="H511" s="17"/>
      <c r="I511" s="17"/>
      <c r="J511" s="102"/>
      <c r="K511" s="102"/>
      <c r="L511" s="101"/>
      <c r="M511" s="101"/>
      <c r="N511" s="106"/>
      <c r="O511" s="106"/>
      <c r="P511" s="102"/>
      <c r="Q511" s="17"/>
      <c r="R511" s="102"/>
      <c r="S511" s="101"/>
      <c r="T511" s="105"/>
      <c r="U511" s="105"/>
      <c r="V511" s="105"/>
      <c r="W511" s="105"/>
      <c r="X511" s="105"/>
      <c r="Y511" s="105"/>
      <c r="Z511" s="105"/>
    </row>
    <row r="512" ht="15.75" customHeight="1">
      <c r="A512" s="105"/>
      <c r="B512" s="105"/>
      <c r="C512" s="105"/>
      <c r="D512" s="105"/>
      <c r="E512" s="105"/>
      <c r="F512" s="106"/>
      <c r="G512" s="106"/>
      <c r="H512" s="17"/>
      <c r="I512" s="17"/>
      <c r="J512" s="102"/>
      <c r="K512" s="102"/>
      <c r="L512" s="101"/>
      <c r="M512" s="101"/>
      <c r="N512" s="106"/>
      <c r="O512" s="106"/>
      <c r="P512" s="102"/>
      <c r="Q512" s="17"/>
      <c r="R512" s="102"/>
      <c r="S512" s="101"/>
      <c r="T512" s="105"/>
      <c r="U512" s="105"/>
      <c r="V512" s="105"/>
      <c r="W512" s="105"/>
      <c r="X512" s="105"/>
      <c r="Y512" s="105"/>
      <c r="Z512" s="105"/>
    </row>
    <row r="513" ht="15.75" customHeight="1">
      <c r="A513" s="105"/>
      <c r="B513" s="105"/>
      <c r="C513" s="105"/>
      <c r="D513" s="105"/>
      <c r="E513" s="105"/>
      <c r="F513" s="106"/>
      <c r="G513" s="106"/>
      <c r="H513" s="17"/>
      <c r="I513" s="17"/>
      <c r="J513" s="102"/>
      <c r="K513" s="102"/>
      <c r="L513" s="101"/>
      <c r="M513" s="101"/>
      <c r="N513" s="106"/>
      <c r="O513" s="106"/>
      <c r="P513" s="102"/>
      <c r="Q513" s="17"/>
      <c r="R513" s="102"/>
      <c r="S513" s="101"/>
      <c r="T513" s="105"/>
      <c r="U513" s="105"/>
      <c r="V513" s="105"/>
      <c r="W513" s="105"/>
      <c r="X513" s="105"/>
      <c r="Y513" s="105"/>
      <c r="Z513" s="105"/>
    </row>
    <row r="514" ht="15.75" customHeight="1">
      <c r="A514" s="105"/>
      <c r="B514" s="105"/>
      <c r="C514" s="105"/>
      <c r="D514" s="105"/>
      <c r="E514" s="105"/>
      <c r="F514" s="106"/>
      <c r="G514" s="106"/>
      <c r="H514" s="17"/>
      <c r="I514" s="17"/>
      <c r="J514" s="102"/>
      <c r="K514" s="102"/>
      <c r="L514" s="101"/>
      <c r="M514" s="101"/>
      <c r="N514" s="106"/>
      <c r="O514" s="106"/>
      <c r="P514" s="102"/>
      <c r="Q514" s="17"/>
      <c r="R514" s="102"/>
      <c r="S514" s="101"/>
      <c r="T514" s="105"/>
      <c r="U514" s="105"/>
      <c r="V514" s="105"/>
      <c r="W514" s="105"/>
      <c r="X514" s="105"/>
      <c r="Y514" s="105"/>
      <c r="Z514" s="105"/>
    </row>
    <row r="515" ht="15.75" customHeight="1">
      <c r="A515" s="105"/>
      <c r="B515" s="105"/>
      <c r="C515" s="105"/>
      <c r="D515" s="105"/>
      <c r="E515" s="105"/>
      <c r="F515" s="106"/>
      <c r="G515" s="106"/>
      <c r="H515" s="17"/>
      <c r="I515" s="17"/>
      <c r="J515" s="102"/>
      <c r="K515" s="102"/>
      <c r="L515" s="101"/>
      <c r="M515" s="101"/>
      <c r="N515" s="106"/>
      <c r="O515" s="106"/>
      <c r="P515" s="102"/>
      <c r="Q515" s="17"/>
      <c r="R515" s="102"/>
      <c r="S515" s="101"/>
      <c r="T515" s="105"/>
      <c r="U515" s="105"/>
      <c r="V515" s="105"/>
      <c r="W515" s="105"/>
      <c r="X515" s="105"/>
      <c r="Y515" s="105"/>
      <c r="Z515" s="105"/>
    </row>
    <row r="516" ht="15.75" customHeight="1">
      <c r="A516" s="105"/>
      <c r="B516" s="105"/>
      <c r="C516" s="105"/>
      <c r="D516" s="105"/>
      <c r="E516" s="105"/>
      <c r="F516" s="106"/>
      <c r="G516" s="106"/>
      <c r="H516" s="17"/>
      <c r="I516" s="17"/>
      <c r="J516" s="102"/>
      <c r="K516" s="102"/>
      <c r="L516" s="101"/>
      <c r="M516" s="101"/>
      <c r="N516" s="106"/>
      <c r="O516" s="106"/>
      <c r="P516" s="102"/>
      <c r="Q516" s="17"/>
      <c r="R516" s="102"/>
      <c r="S516" s="101"/>
      <c r="T516" s="105"/>
      <c r="U516" s="105"/>
      <c r="V516" s="105"/>
      <c r="W516" s="105"/>
      <c r="X516" s="105"/>
      <c r="Y516" s="105"/>
      <c r="Z516" s="105"/>
    </row>
    <row r="517" ht="15.75" customHeight="1">
      <c r="A517" s="105"/>
      <c r="B517" s="105"/>
      <c r="C517" s="105"/>
      <c r="D517" s="105"/>
      <c r="E517" s="105"/>
      <c r="F517" s="106"/>
      <c r="G517" s="106"/>
      <c r="H517" s="17"/>
      <c r="I517" s="17"/>
      <c r="J517" s="102"/>
      <c r="K517" s="102"/>
      <c r="L517" s="101"/>
      <c r="M517" s="101"/>
      <c r="N517" s="106"/>
      <c r="O517" s="106"/>
      <c r="P517" s="102"/>
      <c r="Q517" s="17"/>
      <c r="R517" s="102"/>
      <c r="S517" s="101"/>
      <c r="T517" s="105"/>
      <c r="U517" s="105"/>
      <c r="V517" s="105"/>
      <c r="W517" s="105"/>
      <c r="X517" s="105"/>
      <c r="Y517" s="105"/>
      <c r="Z517" s="105"/>
    </row>
    <row r="518" ht="15.75" customHeight="1">
      <c r="A518" s="105"/>
      <c r="B518" s="105"/>
      <c r="C518" s="105"/>
      <c r="D518" s="105"/>
      <c r="E518" s="105"/>
      <c r="F518" s="106"/>
      <c r="G518" s="106"/>
      <c r="H518" s="17"/>
      <c r="I518" s="17"/>
      <c r="J518" s="102"/>
      <c r="K518" s="102"/>
      <c r="L518" s="101"/>
      <c r="M518" s="101"/>
      <c r="N518" s="106"/>
      <c r="O518" s="106"/>
      <c r="P518" s="102"/>
      <c r="Q518" s="17"/>
      <c r="R518" s="102"/>
      <c r="S518" s="101"/>
      <c r="T518" s="105"/>
      <c r="U518" s="105"/>
      <c r="V518" s="105"/>
      <c r="W518" s="105"/>
      <c r="X518" s="105"/>
      <c r="Y518" s="105"/>
      <c r="Z518" s="105"/>
    </row>
    <row r="519" ht="15.75" customHeight="1">
      <c r="A519" s="105"/>
      <c r="B519" s="105"/>
      <c r="C519" s="105"/>
      <c r="D519" s="105"/>
      <c r="E519" s="105"/>
      <c r="F519" s="106"/>
      <c r="G519" s="106"/>
      <c r="H519" s="17"/>
      <c r="I519" s="17"/>
      <c r="J519" s="102"/>
      <c r="K519" s="102"/>
      <c r="L519" s="101"/>
      <c r="M519" s="101"/>
      <c r="N519" s="106"/>
      <c r="O519" s="106"/>
      <c r="P519" s="102"/>
      <c r="Q519" s="17"/>
      <c r="R519" s="102"/>
      <c r="S519" s="101"/>
      <c r="T519" s="105"/>
      <c r="U519" s="105"/>
      <c r="V519" s="105"/>
      <c r="W519" s="105"/>
      <c r="X519" s="105"/>
      <c r="Y519" s="105"/>
      <c r="Z519" s="105"/>
    </row>
    <row r="520" ht="15.75" customHeight="1">
      <c r="A520" s="105"/>
      <c r="B520" s="105"/>
      <c r="C520" s="105"/>
      <c r="D520" s="105"/>
      <c r="E520" s="105"/>
      <c r="F520" s="106"/>
      <c r="G520" s="106"/>
      <c r="H520" s="17"/>
      <c r="I520" s="17"/>
      <c r="J520" s="102"/>
      <c r="K520" s="102"/>
      <c r="L520" s="101"/>
      <c r="M520" s="101"/>
      <c r="N520" s="106"/>
      <c r="O520" s="106"/>
      <c r="P520" s="102"/>
      <c r="Q520" s="17"/>
      <c r="R520" s="102"/>
      <c r="S520" s="101"/>
      <c r="T520" s="105"/>
      <c r="U520" s="105"/>
      <c r="V520" s="105"/>
      <c r="W520" s="105"/>
      <c r="X520" s="105"/>
      <c r="Y520" s="105"/>
      <c r="Z520" s="105"/>
    </row>
    <row r="521" ht="15.75" customHeight="1">
      <c r="A521" s="105"/>
      <c r="B521" s="105"/>
      <c r="C521" s="105"/>
      <c r="D521" s="105"/>
      <c r="E521" s="105"/>
      <c r="F521" s="106"/>
      <c r="G521" s="106"/>
      <c r="H521" s="17"/>
      <c r="I521" s="17"/>
      <c r="J521" s="102"/>
      <c r="K521" s="102"/>
      <c r="L521" s="101"/>
      <c r="M521" s="101"/>
      <c r="N521" s="106"/>
      <c r="O521" s="106"/>
      <c r="P521" s="102"/>
      <c r="Q521" s="17"/>
      <c r="R521" s="102"/>
      <c r="S521" s="101"/>
      <c r="T521" s="105"/>
      <c r="U521" s="105"/>
      <c r="V521" s="105"/>
      <c r="W521" s="105"/>
      <c r="X521" s="105"/>
      <c r="Y521" s="105"/>
      <c r="Z521" s="105"/>
    </row>
    <row r="522" ht="15.75" customHeight="1">
      <c r="A522" s="105"/>
      <c r="B522" s="105"/>
      <c r="C522" s="105"/>
      <c r="D522" s="105"/>
      <c r="E522" s="105"/>
      <c r="F522" s="106"/>
      <c r="G522" s="106"/>
      <c r="H522" s="17"/>
      <c r="I522" s="17"/>
      <c r="J522" s="102"/>
      <c r="K522" s="102"/>
      <c r="L522" s="101"/>
      <c r="M522" s="101"/>
      <c r="N522" s="106"/>
      <c r="O522" s="106"/>
      <c r="P522" s="102"/>
      <c r="Q522" s="17"/>
      <c r="R522" s="102"/>
      <c r="S522" s="101"/>
      <c r="T522" s="105"/>
      <c r="U522" s="105"/>
      <c r="V522" s="105"/>
      <c r="W522" s="105"/>
      <c r="X522" s="105"/>
      <c r="Y522" s="105"/>
      <c r="Z522" s="105"/>
    </row>
    <row r="523" ht="15.75" customHeight="1">
      <c r="A523" s="105"/>
      <c r="B523" s="105"/>
      <c r="C523" s="105"/>
      <c r="D523" s="105"/>
      <c r="E523" s="105"/>
      <c r="F523" s="106"/>
      <c r="G523" s="106"/>
      <c r="H523" s="17"/>
      <c r="I523" s="17"/>
      <c r="J523" s="102"/>
      <c r="K523" s="102"/>
      <c r="L523" s="101"/>
      <c r="M523" s="101"/>
      <c r="N523" s="106"/>
      <c r="O523" s="106"/>
      <c r="P523" s="102"/>
      <c r="Q523" s="17"/>
      <c r="R523" s="102"/>
      <c r="S523" s="101"/>
      <c r="T523" s="105"/>
      <c r="U523" s="105"/>
      <c r="V523" s="105"/>
      <c r="W523" s="105"/>
      <c r="X523" s="105"/>
      <c r="Y523" s="105"/>
      <c r="Z523" s="105"/>
    </row>
    <row r="524" ht="15.75" customHeight="1">
      <c r="A524" s="105"/>
      <c r="B524" s="105"/>
      <c r="C524" s="105"/>
      <c r="D524" s="105"/>
      <c r="E524" s="105"/>
      <c r="F524" s="106"/>
      <c r="G524" s="106"/>
      <c r="H524" s="17"/>
      <c r="I524" s="17"/>
      <c r="J524" s="102"/>
      <c r="K524" s="102"/>
      <c r="L524" s="101"/>
      <c r="M524" s="101"/>
      <c r="N524" s="106"/>
      <c r="O524" s="106"/>
      <c r="P524" s="102"/>
      <c r="Q524" s="17"/>
      <c r="R524" s="102"/>
      <c r="S524" s="101"/>
      <c r="T524" s="105"/>
      <c r="U524" s="105"/>
      <c r="V524" s="105"/>
      <c r="W524" s="105"/>
      <c r="X524" s="105"/>
      <c r="Y524" s="105"/>
      <c r="Z524" s="105"/>
    </row>
    <row r="525" ht="15.75" customHeight="1">
      <c r="A525" s="105"/>
      <c r="B525" s="105"/>
      <c r="C525" s="105"/>
      <c r="D525" s="105"/>
      <c r="E525" s="105"/>
      <c r="F525" s="106"/>
      <c r="G525" s="106"/>
      <c r="H525" s="17"/>
      <c r="I525" s="17"/>
      <c r="J525" s="102"/>
      <c r="K525" s="102"/>
      <c r="L525" s="101"/>
      <c r="M525" s="101"/>
      <c r="N525" s="106"/>
      <c r="O525" s="106"/>
      <c r="P525" s="102"/>
      <c r="Q525" s="17"/>
      <c r="R525" s="102"/>
      <c r="S525" s="101"/>
      <c r="T525" s="105"/>
      <c r="U525" s="105"/>
      <c r="V525" s="105"/>
      <c r="W525" s="105"/>
      <c r="X525" s="105"/>
      <c r="Y525" s="105"/>
      <c r="Z525" s="105"/>
    </row>
    <row r="526" ht="15.75" customHeight="1">
      <c r="A526" s="105"/>
      <c r="B526" s="105"/>
      <c r="C526" s="105"/>
      <c r="D526" s="105"/>
      <c r="E526" s="105"/>
      <c r="F526" s="106"/>
      <c r="G526" s="106"/>
      <c r="H526" s="17"/>
      <c r="I526" s="17"/>
      <c r="J526" s="102"/>
      <c r="K526" s="102"/>
      <c r="L526" s="101"/>
      <c r="M526" s="101"/>
      <c r="N526" s="106"/>
      <c r="O526" s="106"/>
      <c r="P526" s="102"/>
      <c r="Q526" s="17"/>
      <c r="R526" s="102"/>
      <c r="S526" s="101"/>
      <c r="T526" s="105"/>
      <c r="U526" s="105"/>
      <c r="V526" s="105"/>
      <c r="W526" s="105"/>
      <c r="X526" s="105"/>
      <c r="Y526" s="105"/>
      <c r="Z526" s="105"/>
    </row>
    <row r="527" ht="15.75" customHeight="1">
      <c r="A527" s="105"/>
      <c r="B527" s="105"/>
      <c r="C527" s="105"/>
      <c r="D527" s="105"/>
      <c r="E527" s="105"/>
      <c r="F527" s="106"/>
      <c r="G527" s="106"/>
      <c r="H527" s="17"/>
      <c r="I527" s="17"/>
      <c r="J527" s="102"/>
      <c r="K527" s="102"/>
      <c r="L527" s="101"/>
      <c r="M527" s="101"/>
      <c r="N527" s="106"/>
      <c r="O527" s="106"/>
      <c r="P527" s="102"/>
      <c r="Q527" s="17"/>
      <c r="R527" s="102"/>
      <c r="S527" s="101"/>
      <c r="T527" s="105"/>
      <c r="U527" s="105"/>
      <c r="V527" s="105"/>
      <c r="W527" s="105"/>
      <c r="X527" s="105"/>
      <c r="Y527" s="105"/>
      <c r="Z527" s="105"/>
    </row>
    <row r="528" ht="15.75" customHeight="1">
      <c r="A528" s="105"/>
      <c r="B528" s="105"/>
      <c r="C528" s="105"/>
      <c r="D528" s="105"/>
      <c r="E528" s="105"/>
      <c r="F528" s="106"/>
      <c r="G528" s="106"/>
      <c r="H528" s="17"/>
      <c r="I528" s="17"/>
      <c r="J528" s="102"/>
      <c r="K528" s="102"/>
      <c r="L528" s="101"/>
      <c r="M528" s="101"/>
      <c r="N528" s="106"/>
      <c r="O528" s="106"/>
      <c r="P528" s="102"/>
      <c r="Q528" s="17"/>
      <c r="R528" s="102"/>
      <c r="S528" s="101"/>
      <c r="T528" s="105"/>
      <c r="U528" s="105"/>
      <c r="V528" s="105"/>
      <c r="W528" s="105"/>
      <c r="X528" s="105"/>
      <c r="Y528" s="105"/>
      <c r="Z528" s="105"/>
    </row>
    <row r="529" ht="15.75" customHeight="1">
      <c r="A529" s="105"/>
      <c r="B529" s="105"/>
      <c r="C529" s="105"/>
      <c r="D529" s="105"/>
      <c r="E529" s="105"/>
      <c r="F529" s="106"/>
      <c r="G529" s="106"/>
      <c r="H529" s="17"/>
      <c r="I529" s="17"/>
      <c r="J529" s="102"/>
      <c r="K529" s="102"/>
      <c r="L529" s="101"/>
      <c r="M529" s="101"/>
      <c r="N529" s="106"/>
      <c r="O529" s="106"/>
      <c r="P529" s="102"/>
      <c r="Q529" s="17"/>
      <c r="R529" s="102"/>
      <c r="S529" s="101"/>
      <c r="T529" s="105"/>
      <c r="U529" s="105"/>
      <c r="V529" s="105"/>
      <c r="W529" s="105"/>
      <c r="X529" s="105"/>
      <c r="Y529" s="105"/>
      <c r="Z529" s="105"/>
    </row>
    <row r="530" ht="15.75" customHeight="1">
      <c r="A530" s="105"/>
      <c r="B530" s="105"/>
      <c r="C530" s="105"/>
      <c r="D530" s="105"/>
      <c r="E530" s="105"/>
      <c r="F530" s="106"/>
      <c r="G530" s="106"/>
      <c r="H530" s="17"/>
      <c r="I530" s="17"/>
      <c r="J530" s="102"/>
      <c r="K530" s="102"/>
      <c r="L530" s="101"/>
      <c r="M530" s="101"/>
      <c r="N530" s="106"/>
      <c r="O530" s="106"/>
      <c r="P530" s="102"/>
      <c r="Q530" s="17"/>
      <c r="R530" s="102"/>
      <c r="S530" s="101"/>
      <c r="T530" s="105"/>
      <c r="U530" s="105"/>
      <c r="V530" s="105"/>
      <c r="W530" s="105"/>
      <c r="X530" s="105"/>
      <c r="Y530" s="105"/>
      <c r="Z530" s="105"/>
    </row>
    <row r="531" ht="15.75" customHeight="1">
      <c r="A531" s="105"/>
      <c r="B531" s="105"/>
      <c r="C531" s="105"/>
      <c r="D531" s="105"/>
      <c r="E531" s="105"/>
      <c r="F531" s="106"/>
      <c r="G531" s="106"/>
      <c r="H531" s="17"/>
      <c r="I531" s="17"/>
      <c r="J531" s="102"/>
      <c r="K531" s="102"/>
      <c r="L531" s="101"/>
      <c r="M531" s="101"/>
      <c r="N531" s="106"/>
      <c r="O531" s="106"/>
      <c r="P531" s="102"/>
      <c r="Q531" s="17"/>
      <c r="R531" s="102"/>
      <c r="S531" s="101"/>
      <c r="T531" s="105"/>
      <c r="U531" s="105"/>
      <c r="V531" s="105"/>
      <c r="W531" s="105"/>
      <c r="X531" s="105"/>
      <c r="Y531" s="105"/>
      <c r="Z531" s="105"/>
    </row>
    <row r="532" ht="15.75" customHeight="1">
      <c r="A532" s="105"/>
      <c r="B532" s="105"/>
      <c r="C532" s="105"/>
      <c r="D532" s="105"/>
      <c r="E532" s="105"/>
      <c r="F532" s="106"/>
      <c r="G532" s="106"/>
      <c r="H532" s="17"/>
      <c r="I532" s="17"/>
      <c r="J532" s="102"/>
      <c r="K532" s="102"/>
      <c r="L532" s="101"/>
      <c r="M532" s="101"/>
      <c r="N532" s="106"/>
      <c r="O532" s="106"/>
      <c r="P532" s="102"/>
      <c r="Q532" s="17"/>
      <c r="R532" s="102"/>
      <c r="S532" s="101"/>
      <c r="T532" s="105"/>
      <c r="U532" s="105"/>
      <c r="V532" s="105"/>
      <c r="W532" s="105"/>
      <c r="X532" s="105"/>
      <c r="Y532" s="105"/>
      <c r="Z532" s="105"/>
    </row>
    <row r="533" ht="15.75" customHeight="1">
      <c r="A533" s="105"/>
      <c r="B533" s="105"/>
      <c r="C533" s="105"/>
      <c r="D533" s="105"/>
      <c r="E533" s="105"/>
      <c r="F533" s="106"/>
      <c r="G533" s="106"/>
      <c r="H533" s="17"/>
      <c r="I533" s="17"/>
      <c r="J533" s="102"/>
      <c r="K533" s="102"/>
      <c r="L533" s="101"/>
      <c r="M533" s="101"/>
      <c r="N533" s="106"/>
      <c r="O533" s="106"/>
      <c r="P533" s="102"/>
      <c r="Q533" s="17"/>
      <c r="R533" s="102"/>
      <c r="S533" s="101"/>
      <c r="T533" s="105"/>
      <c r="U533" s="105"/>
      <c r="V533" s="105"/>
      <c r="W533" s="105"/>
      <c r="X533" s="105"/>
      <c r="Y533" s="105"/>
      <c r="Z533" s="105"/>
    </row>
    <row r="534" ht="15.75" customHeight="1">
      <c r="A534" s="105"/>
      <c r="B534" s="105"/>
      <c r="C534" s="105"/>
      <c r="D534" s="105"/>
      <c r="E534" s="105"/>
      <c r="F534" s="106"/>
      <c r="G534" s="106"/>
      <c r="H534" s="17"/>
      <c r="I534" s="17"/>
      <c r="J534" s="102"/>
      <c r="K534" s="102"/>
      <c r="L534" s="101"/>
      <c r="M534" s="101"/>
      <c r="N534" s="106"/>
      <c r="O534" s="106"/>
      <c r="P534" s="102"/>
      <c r="Q534" s="17"/>
      <c r="R534" s="102"/>
      <c r="S534" s="101"/>
      <c r="T534" s="105"/>
      <c r="U534" s="105"/>
      <c r="V534" s="105"/>
      <c r="W534" s="105"/>
      <c r="X534" s="105"/>
      <c r="Y534" s="105"/>
      <c r="Z534" s="105"/>
    </row>
    <row r="535" ht="15.75" customHeight="1">
      <c r="A535" s="105"/>
      <c r="B535" s="105"/>
      <c r="C535" s="105"/>
      <c r="D535" s="105"/>
      <c r="E535" s="105"/>
      <c r="F535" s="106"/>
      <c r="G535" s="106"/>
      <c r="H535" s="17"/>
      <c r="I535" s="17"/>
      <c r="J535" s="102"/>
      <c r="K535" s="102"/>
      <c r="L535" s="101"/>
      <c r="M535" s="101"/>
      <c r="N535" s="106"/>
      <c r="O535" s="106"/>
      <c r="P535" s="102"/>
      <c r="Q535" s="17"/>
      <c r="R535" s="102"/>
      <c r="S535" s="101"/>
      <c r="T535" s="105"/>
      <c r="U535" s="105"/>
      <c r="V535" s="105"/>
      <c r="W535" s="105"/>
      <c r="X535" s="105"/>
      <c r="Y535" s="105"/>
      <c r="Z535" s="105"/>
    </row>
    <row r="536" ht="15.75" customHeight="1">
      <c r="A536" s="105"/>
      <c r="B536" s="105"/>
      <c r="C536" s="105"/>
      <c r="D536" s="105"/>
      <c r="E536" s="105"/>
      <c r="F536" s="106"/>
      <c r="G536" s="106"/>
      <c r="H536" s="17"/>
      <c r="I536" s="17"/>
      <c r="J536" s="102"/>
      <c r="K536" s="102"/>
      <c r="L536" s="101"/>
      <c r="M536" s="101"/>
      <c r="N536" s="106"/>
      <c r="O536" s="106"/>
      <c r="P536" s="102"/>
      <c r="Q536" s="17"/>
      <c r="R536" s="102"/>
      <c r="S536" s="101"/>
      <c r="T536" s="105"/>
      <c r="U536" s="105"/>
      <c r="V536" s="105"/>
      <c r="W536" s="105"/>
      <c r="X536" s="105"/>
      <c r="Y536" s="105"/>
      <c r="Z536" s="105"/>
    </row>
    <row r="537" ht="15.75" customHeight="1">
      <c r="A537" s="105"/>
      <c r="B537" s="105"/>
      <c r="C537" s="105"/>
      <c r="D537" s="105"/>
      <c r="E537" s="105"/>
      <c r="F537" s="106"/>
      <c r="G537" s="106"/>
      <c r="H537" s="17"/>
      <c r="I537" s="17"/>
      <c r="J537" s="102"/>
      <c r="K537" s="102"/>
      <c r="L537" s="101"/>
      <c r="M537" s="101"/>
      <c r="N537" s="106"/>
      <c r="O537" s="106"/>
      <c r="P537" s="102"/>
      <c r="Q537" s="17"/>
      <c r="R537" s="102"/>
      <c r="S537" s="101"/>
      <c r="T537" s="105"/>
      <c r="U537" s="105"/>
      <c r="V537" s="105"/>
      <c r="W537" s="105"/>
      <c r="X537" s="105"/>
      <c r="Y537" s="105"/>
      <c r="Z537" s="105"/>
    </row>
    <row r="538" ht="15.75" customHeight="1">
      <c r="A538" s="105"/>
      <c r="B538" s="105"/>
      <c r="C538" s="105"/>
      <c r="D538" s="105"/>
      <c r="E538" s="105"/>
      <c r="F538" s="106"/>
      <c r="G538" s="106"/>
      <c r="H538" s="17"/>
      <c r="I538" s="17"/>
      <c r="J538" s="102"/>
      <c r="K538" s="102"/>
      <c r="L538" s="101"/>
      <c r="M538" s="101"/>
      <c r="N538" s="106"/>
      <c r="O538" s="106"/>
      <c r="P538" s="102"/>
      <c r="Q538" s="17"/>
      <c r="R538" s="102"/>
      <c r="S538" s="101"/>
      <c r="T538" s="105"/>
      <c r="U538" s="105"/>
      <c r="V538" s="105"/>
      <c r="W538" s="105"/>
      <c r="X538" s="105"/>
      <c r="Y538" s="105"/>
      <c r="Z538" s="105"/>
    </row>
    <row r="539" ht="15.75" customHeight="1">
      <c r="A539" s="105"/>
      <c r="B539" s="105"/>
      <c r="C539" s="105"/>
      <c r="D539" s="105"/>
      <c r="E539" s="105"/>
      <c r="F539" s="106"/>
      <c r="G539" s="106"/>
      <c r="H539" s="17"/>
      <c r="I539" s="17"/>
      <c r="J539" s="102"/>
      <c r="K539" s="102"/>
      <c r="L539" s="101"/>
      <c r="M539" s="101"/>
      <c r="N539" s="106"/>
      <c r="O539" s="106"/>
      <c r="P539" s="102"/>
      <c r="Q539" s="17"/>
      <c r="R539" s="102"/>
      <c r="S539" s="101"/>
      <c r="T539" s="105"/>
      <c r="U539" s="105"/>
      <c r="V539" s="105"/>
      <c r="W539" s="105"/>
      <c r="X539" s="105"/>
      <c r="Y539" s="105"/>
      <c r="Z539" s="105"/>
    </row>
    <row r="540" ht="15.75" customHeight="1">
      <c r="A540" s="105"/>
      <c r="B540" s="105"/>
      <c r="C540" s="105"/>
      <c r="D540" s="105"/>
      <c r="E540" s="105"/>
      <c r="F540" s="106"/>
      <c r="G540" s="106"/>
      <c r="H540" s="17"/>
      <c r="I540" s="17"/>
      <c r="J540" s="102"/>
      <c r="K540" s="102"/>
      <c r="L540" s="101"/>
      <c r="M540" s="101"/>
      <c r="N540" s="106"/>
      <c r="O540" s="106"/>
      <c r="P540" s="102"/>
      <c r="Q540" s="17"/>
      <c r="R540" s="102"/>
      <c r="S540" s="101"/>
      <c r="T540" s="105"/>
      <c r="U540" s="105"/>
      <c r="V540" s="105"/>
      <c r="W540" s="105"/>
      <c r="X540" s="105"/>
      <c r="Y540" s="105"/>
      <c r="Z540" s="105"/>
    </row>
    <row r="541" ht="15.75" customHeight="1">
      <c r="A541" s="105"/>
      <c r="B541" s="105"/>
      <c r="C541" s="105"/>
      <c r="D541" s="105"/>
      <c r="E541" s="105"/>
      <c r="F541" s="106"/>
      <c r="G541" s="106"/>
      <c r="H541" s="17"/>
      <c r="I541" s="17"/>
      <c r="J541" s="102"/>
      <c r="K541" s="102"/>
      <c r="L541" s="101"/>
      <c r="M541" s="101"/>
      <c r="N541" s="106"/>
      <c r="O541" s="106"/>
      <c r="P541" s="102"/>
      <c r="Q541" s="17"/>
      <c r="R541" s="102"/>
      <c r="S541" s="101"/>
      <c r="T541" s="105"/>
      <c r="U541" s="105"/>
      <c r="V541" s="105"/>
      <c r="W541" s="105"/>
      <c r="X541" s="105"/>
      <c r="Y541" s="105"/>
      <c r="Z541" s="105"/>
    </row>
    <row r="542" ht="15.75" customHeight="1">
      <c r="A542" s="105"/>
      <c r="B542" s="105"/>
      <c r="C542" s="105"/>
      <c r="D542" s="105"/>
      <c r="E542" s="105"/>
      <c r="F542" s="106"/>
      <c r="G542" s="106"/>
      <c r="H542" s="17"/>
      <c r="I542" s="17"/>
      <c r="J542" s="102"/>
      <c r="K542" s="102"/>
      <c r="L542" s="101"/>
      <c r="M542" s="101"/>
      <c r="N542" s="106"/>
      <c r="O542" s="106"/>
      <c r="P542" s="102"/>
      <c r="Q542" s="17"/>
      <c r="R542" s="102"/>
      <c r="S542" s="101"/>
      <c r="T542" s="105"/>
      <c r="U542" s="105"/>
      <c r="V542" s="105"/>
      <c r="W542" s="105"/>
      <c r="X542" s="105"/>
      <c r="Y542" s="105"/>
      <c r="Z542" s="105"/>
    </row>
    <row r="543" ht="15.75" customHeight="1">
      <c r="A543" s="105"/>
      <c r="B543" s="105"/>
      <c r="C543" s="105"/>
      <c r="D543" s="105"/>
      <c r="E543" s="105"/>
      <c r="F543" s="106"/>
      <c r="G543" s="106"/>
      <c r="H543" s="17"/>
      <c r="I543" s="17"/>
      <c r="J543" s="102"/>
      <c r="K543" s="102"/>
      <c r="L543" s="101"/>
      <c r="M543" s="101"/>
      <c r="N543" s="106"/>
      <c r="O543" s="106"/>
      <c r="P543" s="102"/>
      <c r="Q543" s="17"/>
      <c r="R543" s="102"/>
      <c r="S543" s="101"/>
      <c r="T543" s="105"/>
      <c r="U543" s="105"/>
      <c r="V543" s="105"/>
      <c r="W543" s="105"/>
      <c r="X543" s="105"/>
      <c r="Y543" s="105"/>
      <c r="Z543" s="105"/>
    </row>
    <row r="544" ht="15.75" customHeight="1">
      <c r="A544" s="105"/>
      <c r="B544" s="105"/>
      <c r="C544" s="105"/>
      <c r="D544" s="105"/>
      <c r="E544" s="105"/>
      <c r="F544" s="106"/>
      <c r="G544" s="106"/>
      <c r="H544" s="17"/>
      <c r="I544" s="17"/>
      <c r="J544" s="102"/>
      <c r="K544" s="102"/>
      <c r="L544" s="101"/>
      <c r="M544" s="101"/>
      <c r="N544" s="106"/>
      <c r="O544" s="106"/>
      <c r="P544" s="102"/>
      <c r="Q544" s="17"/>
      <c r="R544" s="102"/>
      <c r="S544" s="101"/>
      <c r="T544" s="105"/>
      <c r="U544" s="105"/>
      <c r="V544" s="105"/>
      <c r="W544" s="105"/>
      <c r="X544" s="105"/>
      <c r="Y544" s="105"/>
      <c r="Z544" s="105"/>
    </row>
    <row r="545" ht="15.75" customHeight="1">
      <c r="A545" s="105"/>
      <c r="B545" s="105"/>
      <c r="C545" s="105"/>
      <c r="D545" s="105"/>
      <c r="E545" s="105"/>
      <c r="F545" s="106"/>
      <c r="G545" s="106"/>
      <c r="H545" s="17"/>
      <c r="I545" s="17"/>
      <c r="J545" s="102"/>
      <c r="K545" s="102"/>
      <c r="L545" s="101"/>
      <c r="M545" s="101"/>
      <c r="N545" s="106"/>
      <c r="O545" s="106"/>
      <c r="P545" s="102"/>
      <c r="Q545" s="17"/>
      <c r="R545" s="102"/>
      <c r="S545" s="101"/>
      <c r="T545" s="105"/>
      <c r="U545" s="105"/>
      <c r="V545" s="105"/>
      <c r="W545" s="105"/>
      <c r="X545" s="105"/>
      <c r="Y545" s="105"/>
      <c r="Z545" s="105"/>
    </row>
    <row r="546" ht="15.75" customHeight="1">
      <c r="A546" s="105"/>
      <c r="B546" s="105"/>
      <c r="C546" s="105"/>
      <c r="D546" s="105"/>
      <c r="E546" s="105"/>
      <c r="F546" s="106"/>
      <c r="G546" s="106"/>
      <c r="H546" s="17"/>
      <c r="I546" s="17"/>
      <c r="J546" s="102"/>
      <c r="K546" s="102"/>
      <c r="L546" s="101"/>
      <c r="M546" s="101"/>
      <c r="N546" s="106"/>
      <c r="O546" s="106"/>
      <c r="P546" s="102"/>
      <c r="Q546" s="17"/>
      <c r="R546" s="102"/>
      <c r="S546" s="101"/>
      <c r="T546" s="105"/>
      <c r="U546" s="105"/>
      <c r="V546" s="105"/>
      <c r="W546" s="105"/>
      <c r="X546" s="105"/>
      <c r="Y546" s="105"/>
      <c r="Z546" s="105"/>
    </row>
    <row r="547" ht="15.75" customHeight="1">
      <c r="A547" s="105"/>
      <c r="B547" s="105"/>
      <c r="C547" s="105"/>
      <c r="D547" s="105"/>
      <c r="E547" s="105"/>
      <c r="F547" s="106"/>
      <c r="G547" s="106"/>
      <c r="H547" s="17"/>
      <c r="I547" s="17"/>
      <c r="J547" s="102"/>
      <c r="K547" s="102"/>
      <c r="L547" s="101"/>
      <c r="M547" s="101"/>
      <c r="N547" s="106"/>
      <c r="O547" s="106"/>
      <c r="P547" s="102"/>
      <c r="Q547" s="17"/>
      <c r="R547" s="102"/>
      <c r="S547" s="101"/>
      <c r="T547" s="105"/>
      <c r="U547" s="105"/>
      <c r="V547" s="105"/>
      <c r="W547" s="105"/>
      <c r="X547" s="105"/>
      <c r="Y547" s="105"/>
      <c r="Z547" s="105"/>
    </row>
    <row r="548" ht="15.75" customHeight="1">
      <c r="A548" s="105"/>
      <c r="B548" s="105"/>
      <c r="C548" s="105"/>
      <c r="D548" s="105"/>
      <c r="E548" s="105"/>
      <c r="F548" s="106"/>
      <c r="G548" s="106"/>
      <c r="H548" s="17"/>
      <c r="I548" s="17"/>
      <c r="J548" s="102"/>
      <c r="K548" s="102"/>
      <c r="L548" s="101"/>
      <c r="M548" s="101"/>
      <c r="N548" s="106"/>
      <c r="O548" s="106"/>
      <c r="P548" s="102"/>
      <c r="Q548" s="17"/>
      <c r="R548" s="102"/>
      <c r="S548" s="101"/>
      <c r="T548" s="105"/>
      <c r="U548" s="105"/>
      <c r="V548" s="105"/>
      <c r="W548" s="105"/>
      <c r="X548" s="105"/>
      <c r="Y548" s="105"/>
      <c r="Z548" s="105"/>
    </row>
    <row r="549" ht="15.75" customHeight="1">
      <c r="A549" s="105"/>
      <c r="B549" s="105"/>
      <c r="C549" s="105"/>
      <c r="D549" s="105"/>
      <c r="E549" s="105"/>
      <c r="F549" s="106"/>
      <c r="G549" s="106"/>
      <c r="H549" s="17"/>
      <c r="I549" s="17"/>
      <c r="J549" s="102"/>
      <c r="K549" s="102"/>
      <c r="L549" s="101"/>
      <c r="M549" s="101"/>
      <c r="N549" s="106"/>
      <c r="O549" s="106"/>
      <c r="P549" s="102"/>
      <c r="Q549" s="17"/>
      <c r="R549" s="102"/>
      <c r="S549" s="101"/>
      <c r="T549" s="105"/>
      <c r="U549" s="105"/>
      <c r="V549" s="105"/>
      <c r="W549" s="105"/>
      <c r="X549" s="105"/>
      <c r="Y549" s="105"/>
      <c r="Z549" s="105"/>
    </row>
    <row r="550" ht="15.75" customHeight="1">
      <c r="A550" s="105"/>
      <c r="B550" s="105"/>
      <c r="C550" s="105"/>
      <c r="D550" s="105"/>
      <c r="E550" s="105"/>
      <c r="F550" s="106"/>
      <c r="G550" s="106"/>
      <c r="H550" s="17"/>
      <c r="I550" s="17"/>
      <c r="J550" s="102"/>
      <c r="K550" s="102"/>
      <c r="L550" s="101"/>
      <c r="M550" s="101"/>
      <c r="N550" s="106"/>
      <c r="O550" s="106"/>
      <c r="P550" s="102"/>
      <c r="Q550" s="17"/>
      <c r="R550" s="102"/>
      <c r="S550" s="101"/>
      <c r="T550" s="105"/>
      <c r="U550" s="105"/>
      <c r="V550" s="105"/>
      <c r="W550" s="105"/>
      <c r="X550" s="105"/>
      <c r="Y550" s="105"/>
      <c r="Z550" s="105"/>
    </row>
    <row r="551" ht="15.75" customHeight="1">
      <c r="A551" s="105"/>
      <c r="B551" s="105"/>
      <c r="C551" s="105"/>
      <c r="D551" s="105"/>
      <c r="E551" s="105"/>
      <c r="F551" s="106"/>
      <c r="G551" s="106"/>
      <c r="H551" s="17"/>
      <c r="I551" s="17"/>
      <c r="J551" s="102"/>
      <c r="K551" s="102"/>
      <c r="L551" s="101"/>
      <c r="M551" s="101"/>
      <c r="N551" s="106"/>
      <c r="O551" s="106"/>
      <c r="P551" s="102"/>
      <c r="Q551" s="17"/>
      <c r="R551" s="102"/>
      <c r="S551" s="101"/>
      <c r="T551" s="105"/>
      <c r="U551" s="105"/>
      <c r="V551" s="105"/>
      <c r="W551" s="105"/>
      <c r="X551" s="105"/>
      <c r="Y551" s="105"/>
      <c r="Z551" s="105"/>
    </row>
    <row r="552" ht="15.75" customHeight="1">
      <c r="A552" s="105"/>
      <c r="B552" s="105"/>
      <c r="C552" s="105"/>
      <c r="D552" s="105"/>
      <c r="E552" s="105"/>
      <c r="F552" s="106"/>
      <c r="G552" s="106"/>
      <c r="H552" s="17"/>
      <c r="I552" s="17"/>
      <c r="J552" s="102"/>
      <c r="K552" s="102"/>
      <c r="L552" s="101"/>
      <c r="M552" s="101"/>
      <c r="N552" s="106"/>
      <c r="O552" s="106"/>
      <c r="P552" s="102"/>
      <c r="Q552" s="17"/>
      <c r="R552" s="102"/>
      <c r="S552" s="101"/>
      <c r="T552" s="105"/>
      <c r="U552" s="105"/>
      <c r="V552" s="105"/>
      <c r="W552" s="105"/>
      <c r="X552" s="105"/>
      <c r="Y552" s="105"/>
      <c r="Z552" s="105"/>
    </row>
    <row r="553" ht="15.75" customHeight="1">
      <c r="A553" s="105"/>
      <c r="B553" s="105"/>
      <c r="C553" s="105"/>
      <c r="D553" s="105"/>
      <c r="E553" s="105"/>
      <c r="F553" s="106"/>
      <c r="G553" s="106"/>
      <c r="H553" s="17"/>
      <c r="I553" s="17"/>
      <c r="J553" s="102"/>
      <c r="K553" s="102"/>
      <c r="L553" s="101"/>
      <c r="M553" s="101"/>
      <c r="N553" s="106"/>
      <c r="O553" s="106"/>
      <c r="P553" s="102"/>
      <c r="Q553" s="17"/>
      <c r="R553" s="102"/>
      <c r="S553" s="101"/>
      <c r="T553" s="105"/>
      <c r="U553" s="105"/>
      <c r="V553" s="105"/>
      <c r="W553" s="105"/>
      <c r="X553" s="105"/>
      <c r="Y553" s="105"/>
      <c r="Z553" s="105"/>
    </row>
    <row r="554" ht="15.75" customHeight="1">
      <c r="A554" s="105"/>
      <c r="B554" s="105"/>
      <c r="C554" s="105"/>
      <c r="D554" s="105"/>
      <c r="E554" s="105"/>
      <c r="F554" s="106"/>
      <c r="G554" s="106"/>
      <c r="H554" s="17"/>
      <c r="I554" s="17"/>
      <c r="J554" s="102"/>
      <c r="K554" s="102"/>
      <c r="L554" s="101"/>
      <c r="M554" s="101"/>
      <c r="N554" s="106"/>
      <c r="O554" s="106"/>
      <c r="P554" s="102"/>
      <c r="Q554" s="17"/>
      <c r="R554" s="102"/>
      <c r="S554" s="101"/>
      <c r="T554" s="105"/>
      <c r="U554" s="105"/>
      <c r="V554" s="105"/>
      <c r="W554" s="105"/>
      <c r="X554" s="105"/>
      <c r="Y554" s="105"/>
      <c r="Z554" s="105"/>
    </row>
    <row r="555" ht="15.75" customHeight="1">
      <c r="A555" s="105"/>
      <c r="B555" s="105"/>
      <c r="C555" s="105"/>
      <c r="D555" s="105"/>
      <c r="E555" s="105"/>
      <c r="F555" s="106"/>
      <c r="G555" s="106"/>
      <c r="H555" s="17"/>
      <c r="I555" s="17"/>
      <c r="J555" s="102"/>
      <c r="K555" s="102"/>
      <c r="L555" s="101"/>
      <c r="M555" s="101"/>
      <c r="N555" s="106"/>
      <c r="O555" s="106"/>
      <c r="P555" s="102"/>
      <c r="Q555" s="17"/>
      <c r="R555" s="102"/>
      <c r="S555" s="101"/>
      <c r="T555" s="105"/>
      <c r="U555" s="105"/>
      <c r="V555" s="105"/>
      <c r="W555" s="105"/>
      <c r="X555" s="105"/>
      <c r="Y555" s="105"/>
      <c r="Z555" s="105"/>
    </row>
    <row r="556" ht="15.75" customHeight="1">
      <c r="A556" s="105"/>
      <c r="B556" s="105"/>
      <c r="C556" s="105"/>
      <c r="D556" s="105"/>
      <c r="E556" s="105"/>
      <c r="F556" s="106"/>
      <c r="G556" s="106"/>
      <c r="H556" s="17"/>
      <c r="I556" s="17"/>
      <c r="J556" s="102"/>
      <c r="K556" s="102"/>
      <c r="L556" s="101"/>
      <c r="M556" s="101"/>
      <c r="N556" s="106"/>
      <c r="O556" s="106"/>
      <c r="P556" s="102"/>
      <c r="Q556" s="17"/>
      <c r="R556" s="102"/>
      <c r="S556" s="101"/>
      <c r="T556" s="105"/>
      <c r="U556" s="105"/>
      <c r="V556" s="105"/>
      <c r="W556" s="105"/>
      <c r="X556" s="105"/>
      <c r="Y556" s="105"/>
      <c r="Z556" s="105"/>
    </row>
    <row r="557" ht="15.75" customHeight="1">
      <c r="A557" s="105"/>
      <c r="B557" s="105"/>
      <c r="C557" s="105"/>
      <c r="D557" s="105"/>
      <c r="E557" s="105"/>
      <c r="F557" s="106"/>
      <c r="G557" s="106"/>
      <c r="H557" s="17"/>
      <c r="I557" s="17"/>
      <c r="J557" s="102"/>
      <c r="K557" s="102"/>
      <c r="L557" s="101"/>
      <c r="M557" s="101"/>
      <c r="N557" s="106"/>
      <c r="O557" s="106"/>
      <c r="P557" s="102"/>
      <c r="Q557" s="17"/>
      <c r="R557" s="102"/>
      <c r="S557" s="101"/>
      <c r="T557" s="105"/>
      <c r="U557" s="105"/>
      <c r="V557" s="105"/>
      <c r="W557" s="105"/>
      <c r="X557" s="105"/>
      <c r="Y557" s="105"/>
      <c r="Z557" s="105"/>
    </row>
    <row r="558" ht="15.75" customHeight="1">
      <c r="A558" s="105"/>
      <c r="B558" s="105"/>
      <c r="C558" s="105"/>
      <c r="D558" s="105"/>
      <c r="E558" s="105"/>
      <c r="F558" s="106"/>
      <c r="G558" s="106"/>
      <c r="H558" s="17"/>
      <c r="I558" s="17"/>
      <c r="J558" s="102"/>
      <c r="K558" s="102"/>
      <c r="L558" s="101"/>
      <c r="M558" s="101"/>
      <c r="N558" s="106"/>
      <c r="O558" s="106"/>
      <c r="P558" s="102"/>
      <c r="Q558" s="17"/>
      <c r="R558" s="102"/>
      <c r="S558" s="101"/>
      <c r="T558" s="105"/>
      <c r="U558" s="105"/>
      <c r="V558" s="105"/>
      <c r="W558" s="105"/>
      <c r="X558" s="105"/>
      <c r="Y558" s="105"/>
      <c r="Z558" s="105"/>
    </row>
    <row r="559" ht="15.75" customHeight="1">
      <c r="A559" s="105"/>
      <c r="B559" s="105"/>
      <c r="C559" s="105"/>
      <c r="D559" s="105"/>
      <c r="E559" s="105"/>
      <c r="F559" s="106"/>
      <c r="G559" s="106"/>
      <c r="H559" s="17"/>
      <c r="I559" s="17"/>
      <c r="J559" s="102"/>
      <c r="K559" s="102"/>
      <c r="L559" s="101"/>
      <c r="M559" s="101"/>
      <c r="N559" s="106"/>
      <c r="O559" s="106"/>
      <c r="P559" s="102"/>
      <c r="Q559" s="17"/>
      <c r="R559" s="102"/>
      <c r="S559" s="101"/>
      <c r="T559" s="105"/>
      <c r="U559" s="105"/>
      <c r="V559" s="105"/>
      <c r="W559" s="105"/>
      <c r="X559" s="105"/>
      <c r="Y559" s="105"/>
      <c r="Z559" s="105"/>
    </row>
    <row r="560" ht="15.75" customHeight="1">
      <c r="A560" s="105"/>
      <c r="B560" s="105"/>
      <c r="C560" s="105"/>
      <c r="D560" s="105"/>
      <c r="E560" s="105"/>
      <c r="F560" s="106"/>
      <c r="G560" s="106"/>
      <c r="H560" s="17"/>
      <c r="I560" s="17"/>
      <c r="J560" s="102"/>
      <c r="K560" s="102"/>
      <c r="L560" s="101"/>
      <c r="M560" s="101"/>
      <c r="N560" s="106"/>
      <c r="O560" s="106"/>
      <c r="P560" s="102"/>
      <c r="Q560" s="17"/>
      <c r="R560" s="102"/>
      <c r="S560" s="101"/>
      <c r="T560" s="105"/>
      <c r="U560" s="105"/>
      <c r="V560" s="105"/>
      <c r="W560" s="105"/>
      <c r="X560" s="105"/>
      <c r="Y560" s="105"/>
      <c r="Z560" s="105"/>
    </row>
    <row r="561" ht="15.75" customHeight="1">
      <c r="A561" s="105"/>
      <c r="B561" s="105"/>
      <c r="C561" s="105"/>
      <c r="D561" s="105"/>
      <c r="E561" s="105"/>
      <c r="F561" s="106"/>
      <c r="G561" s="106"/>
      <c r="H561" s="17"/>
      <c r="I561" s="17"/>
      <c r="J561" s="102"/>
      <c r="K561" s="102"/>
      <c r="L561" s="101"/>
      <c r="M561" s="101"/>
      <c r="N561" s="106"/>
      <c r="O561" s="106"/>
      <c r="P561" s="102"/>
      <c r="Q561" s="17"/>
      <c r="R561" s="102"/>
      <c r="S561" s="101"/>
      <c r="T561" s="105"/>
      <c r="U561" s="105"/>
      <c r="V561" s="105"/>
      <c r="W561" s="105"/>
      <c r="X561" s="105"/>
      <c r="Y561" s="105"/>
      <c r="Z561" s="105"/>
    </row>
    <row r="562" ht="15.75" customHeight="1">
      <c r="A562" s="105"/>
      <c r="B562" s="105"/>
      <c r="C562" s="105"/>
      <c r="D562" s="105"/>
      <c r="E562" s="105"/>
      <c r="F562" s="106"/>
      <c r="G562" s="106"/>
      <c r="H562" s="17"/>
      <c r="I562" s="17"/>
      <c r="J562" s="102"/>
      <c r="K562" s="102"/>
      <c r="L562" s="101"/>
      <c r="M562" s="101"/>
      <c r="N562" s="106"/>
      <c r="O562" s="106"/>
      <c r="P562" s="102"/>
      <c r="Q562" s="17"/>
      <c r="R562" s="102"/>
      <c r="S562" s="101"/>
      <c r="T562" s="105"/>
      <c r="U562" s="105"/>
      <c r="V562" s="105"/>
      <c r="W562" s="105"/>
      <c r="X562" s="105"/>
      <c r="Y562" s="105"/>
      <c r="Z562" s="105"/>
    </row>
    <row r="563" ht="15.75" customHeight="1">
      <c r="A563" s="105"/>
      <c r="B563" s="105"/>
      <c r="C563" s="105"/>
      <c r="D563" s="105"/>
      <c r="E563" s="105"/>
      <c r="F563" s="106"/>
      <c r="G563" s="106"/>
      <c r="H563" s="17"/>
      <c r="I563" s="17"/>
      <c r="J563" s="102"/>
      <c r="K563" s="102"/>
      <c r="L563" s="101"/>
      <c r="M563" s="101"/>
      <c r="N563" s="106"/>
      <c r="O563" s="106"/>
      <c r="P563" s="102"/>
      <c r="Q563" s="17"/>
      <c r="R563" s="102"/>
      <c r="S563" s="101"/>
      <c r="T563" s="105"/>
      <c r="U563" s="105"/>
      <c r="V563" s="105"/>
      <c r="W563" s="105"/>
      <c r="X563" s="105"/>
      <c r="Y563" s="105"/>
      <c r="Z563" s="105"/>
    </row>
    <row r="564" ht="15.75" customHeight="1">
      <c r="A564" s="105"/>
      <c r="B564" s="105"/>
      <c r="C564" s="105"/>
      <c r="D564" s="105"/>
      <c r="E564" s="105"/>
      <c r="F564" s="106"/>
      <c r="G564" s="106"/>
      <c r="H564" s="17"/>
      <c r="I564" s="17"/>
      <c r="J564" s="102"/>
      <c r="K564" s="102"/>
      <c r="L564" s="101"/>
      <c r="M564" s="101"/>
      <c r="N564" s="106"/>
      <c r="O564" s="106"/>
      <c r="P564" s="102"/>
      <c r="Q564" s="17"/>
      <c r="R564" s="102"/>
      <c r="S564" s="101"/>
      <c r="T564" s="105"/>
      <c r="U564" s="105"/>
      <c r="V564" s="105"/>
      <c r="W564" s="105"/>
      <c r="X564" s="105"/>
      <c r="Y564" s="105"/>
      <c r="Z564" s="105"/>
    </row>
    <row r="565" ht="15.75" customHeight="1">
      <c r="A565" s="105"/>
      <c r="B565" s="105"/>
      <c r="C565" s="105"/>
      <c r="D565" s="105"/>
      <c r="E565" s="105"/>
      <c r="F565" s="106"/>
      <c r="G565" s="106"/>
      <c r="H565" s="17"/>
      <c r="I565" s="17"/>
      <c r="J565" s="102"/>
      <c r="K565" s="102"/>
      <c r="L565" s="101"/>
      <c r="M565" s="101"/>
      <c r="N565" s="106"/>
      <c r="O565" s="106"/>
      <c r="P565" s="102"/>
      <c r="Q565" s="17"/>
      <c r="R565" s="102"/>
      <c r="S565" s="101"/>
      <c r="T565" s="105"/>
      <c r="U565" s="105"/>
      <c r="V565" s="105"/>
      <c r="W565" s="105"/>
      <c r="X565" s="105"/>
      <c r="Y565" s="105"/>
      <c r="Z565" s="105"/>
    </row>
    <row r="566" ht="15.75" customHeight="1">
      <c r="A566" s="105"/>
      <c r="B566" s="105"/>
      <c r="C566" s="105"/>
      <c r="D566" s="105"/>
      <c r="E566" s="105"/>
      <c r="F566" s="106"/>
      <c r="G566" s="106"/>
      <c r="H566" s="17"/>
      <c r="I566" s="17"/>
      <c r="J566" s="102"/>
      <c r="K566" s="102"/>
      <c r="L566" s="101"/>
      <c r="M566" s="101"/>
      <c r="N566" s="106"/>
      <c r="O566" s="106"/>
      <c r="P566" s="102"/>
      <c r="Q566" s="17"/>
      <c r="R566" s="102"/>
      <c r="S566" s="101"/>
      <c r="T566" s="105"/>
      <c r="U566" s="105"/>
      <c r="V566" s="105"/>
      <c r="W566" s="105"/>
      <c r="X566" s="105"/>
      <c r="Y566" s="105"/>
      <c r="Z566" s="105"/>
    </row>
    <row r="567" ht="15.75" customHeight="1">
      <c r="A567" s="105"/>
      <c r="B567" s="105"/>
      <c r="C567" s="105"/>
      <c r="D567" s="105"/>
      <c r="E567" s="105"/>
      <c r="F567" s="106"/>
      <c r="G567" s="106"/>
      <c r="H567" s="17"/>
      <c r="I567" s="17"/>
      <c r="J567" s="102"/>
      <c r="K567" s="102"/>
      <c r="L567" s="101"/>
      <c r="M567" s="101"/>
      <c r="N567" s="106"/>
      <c r="O567" s="106"/>
      <c r="P567" s="102"/>
      <c r="Q567" s="17"/>
      <c r="R567" s="102"/>
      <c r="S567" s="101"/>
      <c r="T567" s="105"/>
      <c r="U567" s="105"/>
      <c r="V567" s="105"/>
      <c r="W567" s="105"/>
      <c r="X567" s="105"/>
      <c r="Y567" s="105"/>
      <c r="Z567" s="105"/>
    </row>
    <row r="568" ht="15.75" customHeight="1">
      <c r="A568" s="105"/>
      <c r="B568" s="105"/>
      <c r="C568" s="105"/>
      <c r="D568" s="105"/>
      <c r="E568" s="105"/>
      <c r="F568" s="106"/>
      <c r="G568" s="106"/>
      <c r="H568" s="17"/>
      <c r="I568" s="17"/>
      <c r="J568" s="102"/>
      <c r="K568" s="102"/>
      <c r="L568" s="101"/>
      <c r="M568" s="101"/>
      <c r="N568" s="106"/>
      <c r="O568" s="106"/>
      <c r="P568" s="102"/>
      <c r="Q568" s="17"/>
      <c r="R568" s="102"/>
      <c r="S568" s="101"/>
      <c r="T568" s="105"/>
      <c r="U568" s="105"/>
      <c r="V568" s="105"/>
      <c r="W568" s="105"/>
      <c r="X568" s="105"/>
      <c r="Y568" s="105"/>
      <c r="Z568" s="105"/>
    </row>
    <row r="569" ht="15.75" customHeight="1">
      <c r="A569" s="105"/>
      <c r="B569" s="105"/>
      <c r="C569" s="105"/>
      <c r="D569" s="105"/>
      <c r="E569" s="105"/>
      <c r="F569" s="106"/>
      <c r="G569" s="106"/>
      <c r="H569" s="17"/>
      <c r="I569" s="17"/>
      <c r="J569" s="102"/>
      <c r="K569" s="102"/>
      <c r="L569" s="101"/>
      <c r="M569" s="101"/>
      <c r="N569" s="106"/>
      <c r="O569" s="106"/>
      <c r="P569" s="102"/>
      <c r="Q569" s="17"/>
      <c r="R569" s="102"/>
      <c r="S569" s="101"/>
      <c r="T569" s="105"/>
      <c r="U569" s="105"/>
      <c r="V569" s="105"/>
      <c r="W569" s="105"/>
      <c r="X569" s="105"/>
      <c r="Y569" s="105"/>
      <c r="Z569" s="105"/>
    </row>
    <row r="570" ht="15.75" customHeight="1">
      <c r="A570" s="105"/>
      <c r="B570" s="105"/>
      <c r="C570" s="105"/>
      <c r="D570" s="105"/>
      <c r="E570" s="105"/>
      <c r="F570" s="106"/>
      <c r="G570" s="106"/>
      <c r="H570" s="17"/>
      <c r="I570" s="17"/>
      <c r="J570" s="102"/>
      <c r="K570" s="102"/>
      <c r="L570" s="101"/>
      <c r="M570" s="101"/>
      <c r="N570" s="106"/>
      <c r="O570" s="106"/>
      <c r="P570" s="102"/>
      <c r="Q570" s="17"/>
      <c r="R570" s="102"/>
      <c r="S570" s="101"/>
      <c r="T570" s="105"/>
      <c r="U570" s="105"/>
      <c r="V570" s="105"/>
      <c r="W570" s="105"/>
      <c r="X570" s="105"/>
      <c r="Y570" s="105"/>
      <c r="Z570" s="105"/>
    </row>
    <row r="571" ht="15.75" customHeight="1">
      <c r="A571" s="105"/>
      <c r="B571" s="105"/>
      <c r="C571" s="105"/>
      <c r="D571" s="105"/>
      <c r="E571" s="105"/>
      <c r="F571" s="106"/>
      <c r="G571" s="106"/>
      <c r="H571" s="17"/>
      <c r="I571" s="17"/>
      <c r="J571" s="102"/>
      <c r="K571" s="102"/>
      <c r="L571" s="101"/>
      <c r="M571" s="101"/>
      <c r="N571" s="106"/>
      <c r="O571" s="106"/>
      <c r="P571" s="102"/>
      <c r="Q571" s="17"/>
      <c r="R571" s="102"/>
      <c r="S571" s="101"/>
      <c r="T571" s="105"/>
      <c r="U571" s="105"/>
      <c r="V571" s="105"/>
      <c r="W571" s="105"/>
      <c r="X571" s="105"/>
      <c r="Y571" s="105"/>
      <c r="Z571" s="105"/>
    </row>
    <row r="572" ht="15.75" customHeight="1">
      <c r="A572" s="105"/>
      <c r="B572" s="105"/>
      <c r="C572" s="105"/>
      <c r="D572" s="105"/>
      <c r="E572" s="105"/>
      <c r="F572" s="106"/>
      <c r="G572" s="106"/>
      <c r="H572" s="17"/>
      <c r="I572" s="17"/>
      <c r="J572" s="102"/>
      <c r="K572" s="102"/>
      <c r="L572" s="101"/>
      <c r="M572" s="101"/>
      <c r="N572" s="106"/>
      <c r="O572" s="106"/>
      <c r="P572" s="102"/>
      <c r="Q572" s="17"/>
      <c r="R572" s="102"/>
      <c r="S572" s="101"/>
      <c r="T572" s="105"/>
      <c r="U572" s="105"/>
      <c r="V572" s="105"/>
      <c r="W572" s="105"/>
      <c r="X572" s="105"/>
      <c r="Y572" s="105"/>
      <c r="Z572" s="105"/>
    </row>
    <row r="573" ht="15.75" customHeight="1">
      <c r="A573" s="105"/>
      <c r="B573" s="105"/>
      <c r="C573" s="105"/>
      <c r="D573" s="105"/>
      <c r="E573" s="105"/>
      <c r="F573" s="106"/>
      <c r="G573" s="106"/>
      <c r="H573" s="17"/>
      <c r="I573" s="17"/>
      <c r="J573" s="102"/>
      <c r="K573" s="102"/>
      <c r="L573" s="101"/>
      <c r="M573" s="101"/>
      <c r="N573" s="106"/>
      <c r="O573" s="106"/>
      <c r="P573" s="102"/>
      <c r="Q573" s="17"/>
      <c r="R573" s="102"/>
      <c r="S573" s="101"/>
      <c r="T573" s="105"/>
      <c r="U573" s="105"/>
      <c r="V573" s="105"/>
      <c r="W573" s="105"/>
      <c r="X573" s="105"/>
      <c r="Y573" s="105"/>
      <c r="Z573" s="105"/>
    </row>
    <row r="574" ht="15.75" customHeight="1">
      <c r="A574" s="105"/>
      <c r="B574" s="105"/>
      <c r="C574" s="105"/>
      <c r="D574" s="105"/>
      <c r="E574" s="105"/>
      <c r="F574" s="106"/>
      <c r="G574" s="106"/>
      <c r="H574" s="17"/>
      <c r="I574" s="17"/>
      <c r="J574" s="102"/>
      <c r="K574" s="102"/>
      <c r="L574" s="101"/>
      <c r="M574" s="101"/>
      <c r="N574" s="106"/>
      <c r="O574" s="106"/>
      <c r="P574" s="102"/>
      <c r="Q574" s="17"/>
      <c r="R574" s="102"/>
      <c r="S574" s="101"/>
      <c r="T574" s="105"/>
      <c r="U574" s="105"/>
      <c r="V574" s="105"/>
      <c r="W574" s="105"/>
      <c r="X574" s="105"/>
      <c r="Y574" s="105"/>
      <c r="Z574" s="105"/>
    </row>
    <row r="575" ht="15.75" customHeight="1">
      <c r="A575" s="105"/>
      <c r="B575" s="105"/>
      <c r="C575" s="105"/>
      <c r="D575" s="105"/>
      <c r="E575" s="105"/>
      <c r="F575" s="106"/>
      <c r="G575" s="106"/>
      <c r="H575" s="17"/>
      <c r="I575" s="17"/>
      <c r="J575" s="102"/>
      <c r="K575" s="102"/>
      <c r="L575" s="101"/>
      <c r="M575" s="101"/>
      <c r="N575" s="106"/>
      <c r="O575" s="106"/>
      <c r="P575" s="102"/>
      <c r="Q575" s="17"/>
      <c r="R575" s="102"/>
      <c r="S575" s="101"/>
      <c r="T575" s="105"/>
      <c r="U575" s="105"/>
      <c r="V575" s="105"/>
      <c r="W575" s="105"/>
      <c r="X575" s="105"/>
      <c r="Y575" s="105"/>
      <c r="Z575" s="105"/>
    </row>
    <row r="576" ht="15.75" customHeight="1">
      <c r="A576" s="105"/>
      <c r="B576" s="105"/>
      <c r="C576" s="105"/>
      <c r="D576" s="105"/>
      <c r="E576" s="105"/>
      <c r="F576" s="106"/>
      <c r="G576" s="106"/>
      <c r="H576" s="17"/>
      <c r="I576" s="17"/>
      <c r="J576" s="102"/>
      <c r="K576" s="102"/>
      <c r="L576" s="101"/>
      <c r="M576" s="101"/>
      <c r="N576" s="106"/>
      <c r="O576" s="106"/>
      <c r="P576" s="102"/>
      <c r="Q576" s="17"/>
      <c r="R576" s="102"/>
      <c r="S576" s="101"/>
      <c r="T576" s="105"/>
      <c r="U576" s="105"/>
      <c r="V576" s="105"/>
      <c r="W576" s="105"/>
      <c r="X576" s="105"/>
      <c r="Y576" s="105"/>
      <c r="Z576" s="105"/>
    </row>
    <row r="577" ht="15.75" customHeight="1">
      <c r="A577" s="105"/>
      <c r="B577" s="105"/>
      <c r="C577" s="105"/>
      <c r="D577" s="105"/>
      <c r="E577" s="105"/>
      <c r="F577" s="106"/>
      <c r="G577" s="106"/>
      <c r="H577" s="17"/>
      <c r="I577" s="17"/>
      <c r="J577" s="102"/>
      <c r="K577" s="102"/>
      <c r="L577" s="101"/>
      <c r="M577" s="101"/>
      <c r="N577" s="106"/>
      <c r="O577" s="106"/>
      <c r="P577" s="102"/>
      <c r="Q577" s="17"/>
      <c r="R577" s="102"/>
      <c r="S577" s="101"/>
      <c r="T577" s="105"/>
      <c r="U577" s="105"/>
      <c r="V577" s="105"/>
      <c r="W577" s="105"/>
      <c r="X577" s="105"/>
      <c r="Y577" s="105"/>
      <c r="Z577" s="105"/>
    </row>
    <row r="578" ht="15.75" customHeight="1">
      <c r="A578" s="105"/>
      <c r="B578" s="105"/>
      <c r="C578" s="105"/>
      <c r="D578" s="105"/>
      <c r="E578" s="105"/>
      <c r="F578" s="106"/>
      <c r="G578" s="106"/>
      <c r="H578" s="17"/>
      <c r="I578" s="17"/>
      <c r="J578" s="102"/>
      <c r="K578" s="102"/>
      <c r="L578" s="101"/>
      <c r="M578" s="101"/>
      <c r="N578" s="106"/>
      <c r="O578" s="106"/>
      <c r="P578" s="102"/>
      <c r="Q578" s="17"/>
      <c r="R578" s="102"/>
      <c r="S578" s="101"/>
      <c r="T578" s="105"/>
      <c r="U578" s="105"/>
      <c r="V578" s="105"/>
      <c r="W578" s="105"/>
      <c r="X578" s="105"/>
      <c r="Y578" s="105"/>
      <c r="Z578" s="105"/>
    </row>
    <row r="579" ht="15.75" customHeight="1">
      <c r="A579" s="105"/>
      <c r="B579" s="105"/>
      <c r="C579" s="105"/>
      <c r="D579" s="105"/>
      <c r="E579" s="105"/>
      <c r="F579" s="106"/>
      <c r="G579" s="106"/>
      <c r="H579" s="17"/>
      <c r="I579" s="17"/>
      <c r="J579" s="102"/>
      <c r="K579" s="102"/>
      <c r="L579" s="101"/>
      <c r="M579" s="101"/>
      <c r="N579" s="106"/>
      <c r="O579" s="106"/>
      <c r="P579" s="102"/>
      <c r="Q579" s="17"/>
      <c r="R579" s="102"/>
      <c r="S579" s="101"/>
      <c r="T579" s="105"/>
      <c r="U579" s="105"/>
      <c r="V579" s="105"/>
      <c r="W579" s="105"/>
      <c r="X579" s="105"/>
      <c r="Y579" s="105"/>
      <c r="Z579" s="105"/>
    </row>
    <row r="580" ht="15.75" customHeight="1">
      <c r="A580" s="105"/>
      <c r="B580" s="105"/>
      <c r="C580" s="105"/>
      <c r="D580" s="105"/>
      <c r="E580" s="105"/>
      <c r="F580" s="106"/>
      <c r="G580" s="106"/>
      <c r="H580" s="17"/>
      <c r="I580" s="17"/>
      <c r="J580" s="102"/>
      <c r="K580" s="102"/>
      <c r="L580" s="101"/>
      <c r="M580" s="101"/>
      <c r="N580" s="106"/>
      <c r="O580" s="106"/>
      <c r="P580" s="102"/>
      <c r="Q580" s="17"/>
      <c r="R580" s="102"/>
      <c r="S580" s="101"/>
      <c r="T580" s="105"/>
      <c r="U580" s="105"/>
      <c r="V580" s="105"/>
      <c r="W580" s="105"/>
      <c r="X580" s="105"/>
      <c r="Y580" s="105"/>
      <c r="Z580" s="105"/>
    </row>
    <row r="581" ht="15.75" customHeight="1">
      <c r="A581" s="105"/>
      <c r="B581" s="105"/>
      <c r="C581" s="105"/>
      <c r="D581" s="105"/>
      <c r="E581" s="105"/>
      <c r="F581" s="106"/>
      <c r="G581" s="106"/>
      <c r="H581" s="17"/>
      <c r="I581" s="17"/>
      <c r="J581" s="102"/>
      <c r="K581" s="102"/>
      <c r="L581" s="101"/>
      <c r="M581" s="101"/>
      <c r="N581" s="106"/>
      <c r="O581" s="106"/>
      <c r="P581" s="102"/>
      <c r="Q581" s="17"/>
      <c r="R581" s="102"/>
      <c r="S581" s="101"/>
      <c r="T581" s="105"/>
      <c r="U581" s="105"/>
      <c r="V581" s="105"/>
      <c r="W581" s="105"/>
      <c r="X581" s="105"/>
      <c r="Y581" s="105"/>
      <c r="Z581" s="105"/>
    </row>
    <row r="582" ht="15.75" customHeight="1">
      <c r="A582" s="105"/>
      <c r="B582" s="105"/>
      <c r="C582" s="105"/>
      <c r="D582" s="105"/>
      <c r="E582" s="105"/>
      <c r="F582" s="106"/>
      <c r="G582" s="106"/>
      <c r="H582" s="17"/>
      <c r="I582" s="17"/>
      <c r="J582" s="102"/>
      <c r="K582" s="102"/>
      <c r="L582" s="101"/>
      <c r="M582" s="101"/>
      <c r="N582" s="106"/>
      <c r="O582" s="106"/>
      <c r="P582" s="102"/>
      <c r="Q582" s="17"/>
      <c r="R582" s="102"/>
      <c r="S582" s="101"/>
      <c r="T582" s="105"/>
      <c r="U582" s="105"/>
      <c r="V582" s="105"/>
      <c r="W582" s="105"/>
      <c r="X582" s="105"/>
      <c r="Y582" s="105"/>
      <c r="Z582" s="105"/>
    </row>
    <row r="583" ht="15.75" customHeight="1">
      <c r="A583" s="105"/>
      <c r="B583" s="105"/>
      <c r="C583" s="105"/>
      <c r="D583" s="105"/>
      <c r="E583" s="105"/>
      <c r="F583" s="106"/>
      <c r="G583" s="106"/>
      <c r="H583" s="17"/>
      <c r="I583" s="17"/>
      <c r="J583" s="102"/>
      <c r="K583" s="102"/>
      <c r="L583" s="101"/>
      <c r="M583" s="101"/>
      <c r="N583" s="106"/>
      <c r="O583" s="106"/>
      <c r="P583" s="102"/>
      <c r="Q583" s="17"/>
      <c r="R583" s="102"/>
      <c r="S583" s="101"/>
      <c r="T583" s="105"/>
      <c r="U583" s="105"/>
      <c r="V583" s="105"/>
      <c r="W583" s="105"/>
      <c r="X583" s="105"/>
      <c r="Y583" s="105"/>
      <c r="Z583" s="105"/>
    </row>
    <row r="584" ht="15.75" customHeight="1">
      <c r="A584" s="105"/>
      <c r="B584" s="105"/>
      <c r="C584" s="105"/>
      <c r="D584" s="105"/>
      <c r="E584" s="105"/>
      <c r="F584" s="106"/>
      <c r="G584" s="106"/>
      <c r="H584" s="17"/>
      <c r="I584" s="17"/>
      <c r="J584" s="102"/>
      <c r="K584" s="102"/>
      <c r="L584" s="101"/>
      <c r="M584" s="101"/>
      <c r="N584" s="106"/>
      <c r="O584" s="106"/>
      <c r="P584" s="102"/>
      <c r="Q584" s="17"/>
      <c r="R584" s="102"/>
      <c r="S584" s="101"/>
      <c r="T584" s="105"/>
      <c r="U584" s="105"/>
      <c r="V584" s="105"/>
      <c r="W584" s="105"/>
      <c r="X584" s="105"/>
      <c r="Y584" s="105"/>
      <c r="Z584" s="105"/>
    </row>
    <row r="585" ht="15.75" customHeight="1">
      <c r="A585" s="105"/>
      <c r="B585" s="105"/>
      <c r="C585" s="105"/>
      <c r="D585" s="105"/>
      <c r="E585" s="105"/>
      <c r="F585" s="106"/>
      <c r="G585" s="106"/>
      <c r="H585" s="17"/>
      <c r="I585" s="17"/>
      <c r="J585" s="102"/>
      <c r="K585" s="102"/>
      <c r="L585" s="101"/>
      <c r="M585" s="101"/>
      <c r="N585" s="106"/>
      <c r="O585" s="106"/>
      <c r="P585" s="102"/>
      <c r="Q585" s="17"/>
      <c r="R585" s="102"/>
      <c r="S585" s="101"/>
      <c r="T585" s="105"/>
      <c r="U585" s="105"/>
      <c r="V585" s="105"/>
      <c r="W585" s="105"/>
      <c r="X585" s="105"/>
      <c r="Y585" s="105"/>
      <c r="Z585" s="105"/>
    </row>
    <row r="586" ht="15.75" customHeight="1">
      <c r="A586" s="105"/>
      <c r="B586" s="105"/>
      <c r="C586" s="105"/>
      <c r="D586" s="105"/>
      <c r="E586" s="105"/>
      <c r="F586" s="106"/>
      <c r="G586" s="106"/>
      <c r="H586" s="17"/>
      <c r="I586" s="17"/>
      <c r="J586" s="102"/>
      <c r="K586" s="102"/>
      <c r="L586" s="101"/>
      <c r="M586" s="101"/>
      <c r="N586" s="106"/>
      <c r="O586" s="106"/>
      <c r="P586" s="102"/>
      <c r="Q586" s="17"/>
      <c r="R586" s="102"/>
      <c r="S586" s="101"/>
      <c r="T586" s="105"/>
      <c r="U586" s="105"/>
      <c r="V586" s="105"/>
      <c r="W586" s="105"/>
      <c r="X586" s="105"/>
      <c r="Y586" s="105"/>
      <c r="Z586" s="105"/>
    </row>
    <row r="587" ht="15.75" customHeight="1">
      <c r="A587" s="105"/>
      <c r="B587" s="105"/>
      <c r="C587" s="105"/>
      <c r="D587" s="105"/>
      <c r="E587" s="105"/>
      <c r="F587" s="106"/>
      <c r="G587" s="106"/>
      <c r="H587" s="17"/>
      <c r="I587" s="17"/>
      <c r="J587" s="102"/>
      <c r="K587" s="102"/>
      <c r="L587" s="101"/>
      <c r="M587" s="101"/>
      <c r="N587" s="106"/>
      <c r="O587" s="106"/>
      <c r="P587" s="102"/>
      <c r="Q587" s="17"/>
      <c r="R587" s="102"/>
      <c r="S587" s="101"/>
      <c r="T587" s="105"/>
      <c r="U587" s="105"/>
      <c r="V587" s="105"/>
      <c r="W587" s="105"/>
      <c r="X587" s="105"/>
      <c r="Y587" s="105"/>
      <c r="Z587" s="105"/>
    </row>
    <row r="588" ht="15.75" customHeight="1">
      <c r="A588" s="105"/>
      <c r="B588" s="105"/>
      <c r="C588" s="105"/>
      <c r="D588" s="105"/>
      <c r="E588" s="105"/>
      <c r="F588" s="106"/>
      <c r="G588" s="106"/>
      <c r="H588" s="17"/>
      <c r="I588" s="17"/>
      <c r="J588" s="102"/>
      <c r="K588" s="102"/>
      <c r="L588" s="101"/>
      <c r="M588" s="101"/>
      <c r="N588" s="106"/>
      <c r="O588" s="106"/>
      <c r="P588" s="102"/>
      <c r="Q588" s="17"/>
      <c r="R588" s="102"/>
      <c r="S588" s="101"/>
      <c r="T588" s="105"/>
      <c r="U588" s="105"/>
      <c r="V588" s="105"/>
      <c r="W588" s="105"/>
      <c r="X588" s="105"/>
      <c r="Y588" s="105"/>
      <c r="Z588" s="105"/>
    </row>
    <row r="589" ht="15.75" customHeight="1">
      <c r="A589" s="105"/>
      <c r="B589" s="105"/>
      <c r="C589" s="105"/>
      <c r="D589" s="105"/>
      <c r="E589" s="105"/>
      <c r="F589" s="106"/>
      <c r="G589" s="106"/>
      <c r="H589" s="17"/>
      <c r="I589" s="17"/>
      <c r="J589" s="102"/>
      <c r="K589" s="102"/>
      <c r="L589" s="101"/>
      <c r="M589" s="101"/>
      <c r="N589" s="106"/>
      <c r="O589" s="106"/>
      <c r="P589" s="102"/>
      <c r="Q589" s="17"/>
      <c r="R589" s="102"/>
      <c r="S589" s="101"/>
      <c r="T589" s="105"/>
      <c r="U589" s="105"/>
      <c r="V589" s="105"/>
      <c r="W589" s="105"/>
      <c r="X589" s="105"/>
      <c r="Y589" s="105"/>
      <c r="Z589" s="105"/>
    </row>
    <row r="590" ht="15.75" customHeight="1">
      <c r="A590" s="105"/>
      <c r="B590" s="105"/>
      <c r="C590" s="105"/>
      <c r="D590" s="105"/>
      <c r="E590" s="105"/>
      <c r="F590" s="106"/>
      <c r="G590" s="106"/>
      <c r="H590" s="17"/>
      <c r="I590" s="17"/>
      <c r="J590" s="102"/>
      <c r="K590" s="102"/>
      <c r="L590" s="101"/>
      <c r="M590" s="101"/>
      <c r="N590" s="106"/>
      <c r="O590" s="106"/>
      <c r="P590" s="102"/>
      <c r="Q590" s="17"/>
      <c r="R590" s="102"/>
      <c r="S590" s="101"/>
      <c r="T590" s="105"/>
      <c r="U590" s="105"/>
      <c r="V590" s="105"/>
      <c r="W590" s="105"/>
      <c r="X590" s="105"/>
      <c r="Y590" s="105"/>
      <c r="Z590" s="105"/>
    </row>
    <row r="591" ht="15.75" customHeight="1">
      <c r="A591" s="105"/>
      <c r="B591" s="105"/>
      <c r="C591" s="105"/>
      <c r="D591" s="105"/>
      <c r="E591" s="105"/>
      <c r="F591" s="106"/>
      <c r="G591" s="106"/>
      <c r="H591" s="17"/>
      <c r="I591" s="17"/>
      <c r="J591" s="102"/>
      <c r="K591" s="102"/>
      <c r="L591" s="101"/>
      <c r="M591" s="101"/>
      <c r="N591" s="106"/>
      <c r="O591" s="106"/>
      <c r="P591" s="102"/>
      <c r="Q591" s="17"/>
      <c r="R591" s="102"/>
      <c r="S591" s="101"/>
      <c r="T591" s="105"/>
      <c r="U591" s="105"/>
      <c r="V591" s="105"/>
      <c r="W591" s="105"/>
      <c r="X591" s="105"/>
      <c r="Y591" s="105"/>
      <c r="Z591" s="105"/>
    </row>
    <row r="592" ht="15.75" customHeight="1">
      <c r="A592" s="105"/>
      <c r="B592" s="105"/>
      <c r="C592" s="105"/>
      <c r="D592" s="105"/>
      <c r="E592" s="105"/>
      <c r="F592" s="106"/>
      <c r="G592" s="106"/>
      <c r="H592" s="17"/>
      <c r="I592" s="17"/>
      <c r="J592" s="102"/>
      <c r="K592" s="102"/>
      <c r="L592" s="101"/>
      <c r="M592" s="101"/>
      <c r="N592" s="106"/>
      <c r="O592" s="106"/>
      <c r="P592" s="102"/>
      <c r="Q592" s="17"/>
      <c r="R592" s="102"/>
      <c r="S592" s="101"/>
      <c r="T592" s="105"/>
      <c r="U592" s="105"/>
      <c r="V592" s="105"/>
      <c r="W592" s="105"/>
      <c r="X592" s="105"/>
      <c r="Y592" s="105"/>
      <c r="Z592" s="105"/>
    </row>
    <row r="593" ht="15.75" customHeight="1">
      <c r="A593" s="105"/>
      <c r="B593" s="105"/>
      <c r="C593" s="105"/>
      <c r="D593" s="105"/>
      <c r="E593" s="105"/>
      <c r="F593" s="106"/>
      <c r="G593" s="106"/>
      <c r="H593" s="17"/>
      <c r="I593" s="17"/>
      <c r="J593" s="102"/>
      <c r="K593" s="102"/>
      <c r="L593" s="101"/>
      <c r="M593" s="101"/>
      <c r="N593" s="106"/>
      <c r="O593" s="106"/>
      <c r="P593" s="102"/>
      <c r="Q593" s="17"/>
      <c r="R593" s="102"/>
      <c r="S593" s="101"/>
      <c r="T593" s="105"/>
      <c r="U593" s="105"/>
      <c r="V593" s="105"/>
      <c r="W593" s="105"/>
      <c r="X593" s="105"/>
      <c r="Y593" s="105"/>
      <c r="Z593" s="105"/>
    </row>
    <row r="594" ht="15.75" customHeight="1">
      <c r="A594" s="105"/>
      <c r="B594" s="105"/>
      <c r="C594" s="105"/>
      <c r="D594" s="105"/>
      <c r="E594" s="105"/>
      <c r="F594" s="106"/>
      <c r="G594" s="106"/>
      <c r="H594" s="17"/>
      <c r="I594" s="17"/>
      <c r="J594" s="102"/>
      <c r="K594" s="102"/>
      <c r="L594" s="101"/>
      <c r="M594" s="101"/>
      <c r="N594" s="106"/>
      <c r="O594" s="106"/>
      <c r="P594" s="102"/>
      <c r="Q594" s="17"/>
      <c r="R594" s="102"/>
      <c r="S594" s="101"/>
      <c r="T594" s="105"/>
      <c r="U594" s="105"/>
      <c r="V594" s="105"/>
      <c r="W594" s="105"/>
      <c r="X594" s="105"/>
      <c r="Y594" s="105"/>
      <c r="Z594" s="105"/>
    </row>
    <row r="595" ht="15.75" customHeight="1">
      <c r="A595" s="105"/>
      <c r="B595" s="105"/>
      <c r="C595" s="105"/>
      <c r="D595" s="105"/>
      <c r="E595" s="105"/>
      <c r="F595" s="106"/>
      <c r="G595" s="106"/>
      <c r="H595" s="17"/>
      <c r="I595" s="17"/>
      <c r="J595" s="102"/>
      <c r="K595" s="102"/>
      <c r="L595" s="101"/>
      <c r="M595" s="101"/>
      <c r="N595" s="106"/>
      <c r="O595" s="106"/>
      <c r="P595" s="102"/>
      <c r="Q595" s="17"/>
      <c r="R595" s="102"/>
      <c r="S595" s="101"/>
      <c r="T595" s="105"/>
      <c r="U595" s="105"/>
      <c r="V595" s="105"/>
      <c r="W595" s="105"/>
      <c r="X595" s="105"/>
      <c r="Y595" s="105"/>
      <c r="Z595" s="105"/>
    </row>
    <row r="596" ht="15.75" customHeight="1">
      <c r="A596" s="105"/>
      <c r="B596" s="105"/>
      <c r="C596" s="105"/>
      <c r="D596" s="105"/>
      <c r="E596" s="105"/>
      <c r="F596" s="106"/>
      <c r="G596" s="106"/>
      <c r="H596" s="17"/>
      <c r="I596" s="17"/>
      <c r="J596" s="102"/>
      <c r="K596" s="102"/>
      <c r="L596" s="101"/>
      <c r="M596" s="101"/>
      <c r="N596" s="106"/>
      <c r="O596" s="106"/>
      <c r="P596" s="102"/>
      <c r="Q596" s="17"/>
      <c r="R596" s="102"/>
      <c r="S596" s="101"/>
      <c r="T596" s="105"/>
      <c r="U596" s="105"/>
      <c r="V596" s="105"/>
      <c r="W596" s="105"/>
      <c r="X596" s="105"/>
      <c r="Y596" s="105"/>
      <c r="Z596" s="105"/>
    </row>
    <row r="597" ht="15.75" customHeight="1">
      <c r="A597" s="105"/>
      <c r="B597" s="105"/>
      <c r="C597" s="105"/>
      <c r="D597" s="105"/>
      <c r="E597" s="105"/>
      <c r="F597" s="106"/>
      <c r="G597" s="106"/>
      <c r="H597" s="17"/>
      <c r="I597" s="17"/>
      <c r="J597" s="102"/>
      <c r="K597" s="102"/>
      <c r="L597" s="101"/>
      <c r="M597" s="101"/>
      <c r="N597" s="106"/>
      <c r="O597" s="106"/>
      <c r="P597" s="102"/>
      <c r="Q597" s="17"/>
      <c r="R597" s="102"/>
      <c r="S597" s="101"/>
      <c r="T597" s="105"/>
      <c r="U597" s="105"/>
      <c r="V597" s="105"/>
      <c r="W597" s="105"/>
      <c r="X597" s="105"/>
      <c r="Y597" s="105"/>
      <c r="Z597" s="105"/>
    </row>
    <row r="598" ht="15.75" customHeight="1">
      <c r="A598" s="105"/>
      <c r="B598" s="105"/>
      <c r="C598" s="105"/>
      <c r="D598" s="105"/>
      <c r="E598" s="105"/>
      <c r="F598" s="106"/>
      <c r="G598" s="106"/>
      <c r="H598" s="17"/>
      <c r="I598" s="17"/>
      <c r="J598" s="102"/>
      <c r="K598" s="102"/>
      <c r="L598" s="101"/>
      <c r="M598" s="101"/>
      <c r="N598" s="106"/>
      <c r="O598" s="106"/>
      <c r="P598" s="102"/>
      <c r="Q598" s="17"/>
      <c r="R598" s="102"/>
      <c r="S598" s="101"/>
      <c r="T598" s="105"/>
      <c r="U598" s="105"/>
      <c r="V598" s="105"/>
      <c r="W598" s="105"/>
      <c r="X598" s="105"/>
      <c r="Y598" s="105"/>
      <c r="Z598" s="105"/>
    </row>
    <row r="599" ht="15.75" customHeight="1">
      <c r="A599" s="105"/>
      <c r="B599" s="105"/>
      <c r="C599" s="105"/>
      <c r="D599" s="105"/>
      <c r="E599" s="105"/>
      <c r="F599" s="106"/>
      <c r="G599" s="106"/>
      <c r="H599" s="17"/>
      <c r="I599" s="17"/>
      <c r="J599" s="102"/>
      <c r="K599" s="102"/>
      <c r="L599" s="101"/>
      <c r="M599" s="101"/>
      <c r="N599" s="106"/>
      <c r="O599" s="106"/>
      <c r="P599" s="102"/>
      <c r="Q599" s="17"/>
      <c r="R599" s="102"/>
      <c r="S599" s="101"/>
      <c r="T599" s="105"/>
      <c r="U599" s="105"/>
      <c r="V599" s="105"/>
      <c r="W599" s="105"/>
      <c r="X599" s="105"/>
      <c r="Y599" s="105"/>
      <c r="Z599" s="105"/>
    </row>
    <row r="600" ht="15.75" customHeight="1">
      <c r="A600" s="105"/>
      <c r="B600" s="105"/>
      <c r="C600" s="105"/>
      <c r="D600" s="105"/>
      <c r="E600" s="105"/>
      <c r="F600" s="106"/>
      <c r="G600" s="106"/>
      <c r="H600" s="17"/>
      <c r="I600" s="17"/>
      <c r="J600" s="102"/>
      <c r="K600" s="102"/>
      <c r="L600" s="101"/>
      <c r="M600" s="101"/>
      <c r="N600" s="106"/>
      <c r="O600" s="106"/>
      <c r="P600" s="102"/>
      <c r="Q600" s="17"/>
      <c r="R600" s="102"/>
      <c r="S600" s="101"/>
      <c r="T600" s="105"/>
      <c r="U600" s="105"/>
      <c r="V600" s="105"/>
      <c r="W600" s="105"/>
      <c r="X600" s="105"/>
      <c r="Y600" s="105"/>
      <c r="Z600" s="105"/>
    </row>
    <row r="601" ht="15.75" customHeight="1">
      <c r="A601" s="105"/>
      <c r="B601" s="105"/>
      <c r="C601" s="105"/>
      <c r="D601" s="105"/>
      <c r="E601" s="105"/>
      <c r="F601" s="106"/>
      <c r="G601" s="106"/>
      <c r="H601" s="17"/>
      <c r="I601" s="17"/>
      <c r="J601" s="102"/>
      <c r="K601" s="102"/>
      <c r="L601" s="101"/>
      <c r="M601" s="101"/>
      <c r="N601" s="106"/>
      <c r="O601" s="106"/>
      <c r="P601" s="102"/>
      <c r="Q601" s="17"/>
      <c r="R601" s="102"/>
      <c r="S601" s="101"/>
      <c r="T601" s="105"/>
      <c r="U601" s="105"/>
      <c r="V601" s="105"/>
      <c r="W601" s="105"/>
      <c r="X601" s="105"/>
      <c r="Y601" s="105"/>
      <c r="Z601" s="105"/>
    </row>
    <row r="602" ht="15.75" customHeight="1">
      <c r="A602" s="105"/>
      <c r="B602" s="105"/>
      <c r="C602" s="105"/>
      <c r="D602" s="105"/>
      <c r="E602" s="105"/>
      <c r="F602" s="106"/>
      <c r="G602" s="106"/>
      <c r="H602" s="17"/>
      <c r="I602" s="17"/>
      <c r="J602" s="102"/>
      <c r="K602" s="102"/>
      <c r="L602" s="101"/>
      <c r="M602" s="101"/>
      <c r="N602" s="106"/>
      <c r="O602" s="106"/>
      <c r="P602" s="102"/>
      <c r="Q602" s="17"/>
      <c r="R602" s="102"/>
      <c r="S602" s="101"/>
      <c r="T602" s="105"/>
      <c r="U602" s="105"/>
      <c r="V602" s="105"/>
      <c r="W602" s="105"/>
      <c r="X602" s="105"/>
      <c r="Y602" s="105"/>
      <c r="Z602" s="105"/>
    </row>
    <row r="603" ht="15.75" customHeight="1">
      <c r="A603" s="105"/>
      <c r="B603" s="105"/>
      <c r="C603" s="105"/>
      <c r="D603" s="105"/>
      <c r="E603" s="105"/>
      <c r="F603" s="106"/>
      <c r="G603" s="106"/>
      <c r="H603" s="17"/>
      <c r="I603" s="17"/>
      <c r="J603" s="102"/>
      <c r="K603" s="102"/>
      <c r="L603" s="101"/>
      <c r="M603" s="101"/>
      <c r="N603" s="106"/>
      <c r="O603" s="106"/>
      <c r="P603" s="102"/>
      <c r="Q603" s="17"/>
      <c r="R603" s="102"/>
      <c r="S603" s="101"/>
      <c r="T603" s="105"/>
      <c r="U603" s="105"/>
      <c r="V603" s="105"/>
      <c r="W603" s="105"/>
      <c r="X603" s="105"/>
      <c r="Y603" s="105"/>
      <c r="Z603" s="105"/>
    </row>
    <row r="604" ht="15.75" customHeight="1">
      <c r="A604" s="105"/>
      <c r="B604" s="105"/>
      <c r="C604" s="105"/>
      <c r="D604" s="105"/>
      <c r="E604" s="105"/>
      <c r="F604" s="106"/>
      <c r="G604" s="106"/>
      <c r="H604" s="17"/>
      <c r="I604" s="17"/>
      <c r="J604" s="102"/>
      <c r="K604" s="102"/>
      <c r="L604" s="101"/>
      <c r="M604" s="101"/>
      <c r="N604" s="106"/>
      <c r="O604" s="106"/>
      <c r="P604" s="102"/>
      <c r="Q604" s="17"/>
      <c r="R604" s="102"/>
      <c r="S604" s="101"/>
      <c r="T604" s="105"/>
      <c r="U604" s="105"/>
      <c r="V604" s="105"/>
      <c r="W604" s="105"/>
      <c r="X604" s="105"/>
      <c r="Y604" s="105"/>
      <c r="Z604" s="105"/>
    </row>
    <row r="605" ht="15.75" customHeight="1">
      <c r="A605" s="105"/>
      <c r="B605" s="105"/>
      <c r="C605" s="105"/>
      <c r="D605" s="105"/>
      <c r="E605" s="105"/>
      <c r="F605" s="106"/>
      <c r="G605" s="106"/>
      <c r="H605" s="17"/>
      <c r="I605" s="17"/>
      <c r="J605" s="102"/>
      <c r="K605" s="102"/>
      <c r="L605" s="101"/>
      <c r="M605" s="101"/>
      <c r="N605" s="106"/>
      <c r="O605" s="106"/>
      <c r="P605" s="102"/>
      <c r="Q605" s="17"/>
      <c r="R605" s="102"/>
      <c r="S605" s="101"/>
      <c r="T605" s="105"/>
      <c r="U605" s="105"/>
      <c r="V605" s="105"/>
      <c r="W605" s="105"/>
      <c r="X605" s="105"/>
      <c r="Y605" s="105"/>
      <c r="Z605" s="105"/>
    </row>
    <row r="606" ht="15.75" customHeight="1">
      <c r="A606" s="105"/>
      <c r="B606" s="105"/>
      <c r="C606" s="105"/>
      <c r="D606" s="105"/>
      <c r="E606" s="105"/>
      <c r="F606" s="106"/>
      <c r="G606" s="106"/>
      <c r="H606" s="17"/>
      <c r="I606" s="17"/>
      <c r="J606" s="102"/>
      <c r="K606" s="102"/>
      <c r="L606" s="101"/>
      <c r="M606" s="101"/>
      <c r="N606" s="106"/>
      <c r="O606" s="106"/>
      <c r="P606" s="102"/>
      <c r="Q606" s="17"/>
      <c r="R606" s="102"/>
      <c r="S606" s="101"/>
      <c r="T606" s="105"/>
      <c r="U606" s="105"/>
      <c r="V606" s="105"/>
      <c r="W606" s="105"/>
      <c r="X606" s="105"/>
      <c r="Y606" s="105"/>
      <c r="Z606" s="105"/>
    </row>
    <row r="607" ht="15.75" customHeight="1">
      <c r="A607" s="105"/>
      <c r="B607" s="105"/>
      <c r="C607" s="105"/>
      <c r="D607" s="105"/>
      <c r="E607" s="105"/>
      <c r="F607" s="106"/>
      <c r="G607" s="106"/>
      <c r="H607" s="17"/>
      <c r="I607" s="17"/>
      <c r="J607" s="102"/>
      <c r="K607" s="102"/>
      <c r="L607" s="101"/>
      <c r="M607" s="101"/>
      <c r="N607" s="106"/>
      <c r="O607" s="106"/>
      <c r="P607" s="102"/>
      <c r="Q607" s="17"/>
      <c r="R607" s="102"/>
      <c r="S607" s="101"/>
      <c r="T607" s="105"/>
      <c r="U607" s="105"/>
      <c r="V607" s="105"/>
      <c r="W607" s="105"/>
      <c r="X607" s="105"/>
      <c r="Y607" s="105"/>
      <c r="Z607" s="105"/>
    </row>
    <row r="608" ht="15.75" customHeight="1">
      <c r="A608" s="105"/>
      <c r="B608" s="105"/>
      <c r="C608" s="105"/>
      <c r="D608" s="105"/>
      <c r="E608" s="105"/>
      <c r="F608" s="106"/>
      <c r="G608" s="106"/>
      <c r="H608" s="17"/>
      <c r="I608" s="17"/>
      <c r="J608" s="102"/>
      <c r="K608" s="102"/>
      <c r="L608" s="101"/>
      <c r="M608" s="101"/>
      <c r="N608" s="106"/>
      <c r="O608" s="106"/>
      <c r="P608" s="102"/>
      <c r="Q608" s="17"/>
      <c r="R608" s="102"/>
      <c r="S608" s="101"/>
      <c r="T608" s="105"/>
      <c r="U608" s="105"/>
      <c r="V608" s="105"/>
      <c r="W608" s="105"/>
      <c r="X608" s="105"/>
      <c r="Y608" s="105"/>
      <c r="Z608" s="105"/>
    </row>
    <row r="609" ht="15.75" customHeight="1">
      <c r="A609" s="105"/>
      <c r="B609" s="105"/>
      <c r="C609" s="105"/>
      <c r="D609" s="105"/>
      <c r="E609" s="105"/>
      <c r="F609" s="106"/>
      <c r="G609" s="106"/>
      <c r="H609" s="17"/>
      <c r="I609" s="17"/>
      <c r="J609" s="102"/>
      <c r="K609" s="102"/>
      <c r="L609" s="101"/>
      <c r="M609" s="101"/>
      <c r="N609" s="106"/>
      <c r="O609" s="106"/>
      <c r="P609" s="102"/>
      <c r="Q609" s="17"/>
      <c r="R609" s="102"/>
      <c r="S609" s="101"/>
      <c r="T609" s="105"/>
      <c r="U609" s="105"/>
      <c r="V609" s="105"/>
      <c r="W609" s="105"/>
      <c r="X609" s="105"/>
      <c r="Y609" s="105"/>
      <c r="Z609" s="105"/>
    </row>
    <row r="610" ht="15.75" customHeight="1">
      <c r="A610" s="105"/>
      <c r="B610" s="105"/>
      <c r="C610" s="105"/>
      <c r="D610" s="105"/>
      <c r="E610" s="105"/>
      <c r="F610" s="106"/>
      <c r="G610" s="106"/>
      <c r="H610" s="17"/>
      <c r="I610" s="17"/>
      <c r="J610" s="102"/>
      <c r="K610" s="102"/>
      <c r="L610" s="101"/>
      <c r="M610" s="101"/>
      <c r="N610" s="106"/>
      <c r="O610" s="106"/>
      <c r="P610" s="102"/>
      <c r="Q610" s="17"/>
      <c r="R610" s="102"/>
      <c r="S610" s="101"/>
      <c r="T610" s="105"/>
      <c r="U610" s="105"/>
      <c r="V610" s="105"/>
      <c r="W610" s="105"/>
      <c r="X610" s="105"/>
      <c r="Y610" s="105"/>
      <c r="Z610" s="105"/>
    </row>
    <row r="611" ht="15.75" customHeight="1">
      <c r="A611" s="105"/>
      <c r="B611" s="105"/>
      <c r="C611" s="105"/>
      <c r="D611" s="105"/>
      <c r="E611" s="105"/>
      <c r="F611" s="106"/>
      <c r="G611" s="106"/>
      <c r="H611" s="17"/>
      <c r="I611" s="17"/>
      <c r="J611" s="102"/>
      <c r="K611" s="102"/>
      <c r="L611" s="101"/>
      <c r="M611" s="101"/>
      <c r="N611" s="106"/>
      <c r="O611" s="106"/>
      <c r="P611" s="102"/>
      <c r="Q611" s="17"/>
      <c r="R611" s="102"/>
      <c r="S611" s="101"/>
      <c r="T611" s="105"/>
      <c r="U611" s="105"/>
      <c r="V611" s="105"/>
      <c r="W611" s="105"/>
      <c r="X611" s="105"/>
      <c r="Y611" s="105"/>
      <c r="Z611" s="105"/>
    </row>
    <row r="612" ht="15.75" customHeight="1">
      <c r="A612" s="105"/>
      <c r="B612" s="105"/>
      <c r="C612" s="105"/>
      <c r="D612" s="105"/>
      <c r="E612" s="105"/>
      <c r="F612" s="106"/>
      <c r="G612" s="106"/>
      <c r="H612" s="17"/>
      <c r="I612" s="17"/>
      <c r="J612" s="102"/>
      <c r="K612" s="102"/>
      <c r="L612" s="101"/>
      <c r="M612" s="101"/>
      <c r="N612" s="106"/>
      <c r="O612" s="106"/>
      <c r="P612" s="102"/>
      <c r="Q612" s="17"/>
      <c r="R612" s="102"/>
      <c r="S612" s="101"/>
      <c r="T612" s="105"/>
      <c r="U612" s="105"/>
      <c r="V612" s="105"/>
      <c r="W612" s="105"/>
      <c r="X612" s="105"/>
      <c r="Y612" s="105"/>
      <c r="Z612" s="105"/>
    </row>
    <row r="613" ht="15.75" customHeight="1">
      <c r="A613" s="105"/>
      <c r="B613" s="105"/>
      <c r="C613" s="105"/>
      <c r="D613" s="105"/>
      <c r="E613" s="105"/>
      <c r="F613" s="106"/>
      <c r="G613" s="106"/>
      <c r="H613" s="17"/>
      <c r="I613" s="17"/>
      <c r="J613" s="102"/>
      <c r="K613" s="102"/>
      <c r="L613" s="101"/>
      <c r="M613" s="101"/>
      <c r="N613" s="106"/>
      <c r="O613" s="106"/>
      <c r="P613" s="102"/>
      <c r="Q613" s="17"/>
      <c r="R613" s="102"/>
      <c r="S613" s="101"/>
      <c r="T613" s="105"/>
      <c r="U613" s="105"/>
      <c r="V613" s="105"/>
      <c r="W613" s="105"/>
      <c r="X613" s="105"/>
      <c r="Y613" s="105"/>
      <c r="Z613" s="105"/>
    </row>
    <row r="614" ht="15.75" customHeight="1">
      <c r="A614" s="105"/>
      <c r="B614" s="105"/>
      <c r="C614" s="105"/>
      <c r="D614" s="105"/>
      <c r="E614" s="105"/>
      <c r="F614" s="106"/>
      <c r="G614" s="106"/>
      <c r="H614" s="17"/>
      <c r="I614" s="17"/>
      <c r="J614" s="102"/>
      <c r="K614" s="102"/>
      <c r="L614" s="101"/>
      <c r="M614" s="101"/>
      <c r="N614" s="106"/>
      <c r="O614" s="106"/>
      <c r="P614" s="102"/>
      <c r="Q614" s="17"/>
      <c r="R614" s="102"/>
      <c r="S614" s="101"/>
      <c r="T614" s="105"/>
      <c r="U614" s="105"/>
      <c r="V614" s="105"/>
      <c r="W614" s="105"/>
      <c r="X614" s="105"/>
      <c r="Y614" s="105"/>
      <c r="Z614" s="105"/>
    </row>
    <row r="615" ht="15.75" customHeight="1">
      <c r="A615" s="105"/>
      <c r="B615" s="105"/>
      <c r="C615" s="105"/>
      <c r="D615" s="105"/>
      <c r="E615" s="105"/>
      <c r="F615" s="106"/>
      <c r="G615" s="106"/>
      <c r="H615" s="17"/>
      <c r="I615" s="17"/>
      <c r="J615" s="102"/>
      <c r="K615" s="102"/>
      <c r="L615" s="101"/>
      <c r="M615" s="101"/>
      <c r="N615" s="106"/>
      <c r="O615" s="106"/>
      <c r="P615" s="102"/>
      <c r="Q615" s="17"/>
      <c r="R615" s="102"/>
      <c r="S615" s="101"/>
      <c r="T615" s="105"/>
      <c r="U615" s="105"/>
      <c r="V615" s="105"/>
      <c r="W615" s="105"/>
      <c r="X615" s="105"/>
      <c r="Y615" s="105"/>
      <c r="Z615" s="105"/>
    </row>
    <row r="616" ht="15.75" customHeight="1">
      <c r="A616" s="105"/>
      <c r="B616" s="105"/>
      <c r="C616" s="105"/>
      <c r="D616" s="105"/>
      <c r="E616" s="105"/>
      <c r="F616" s="106"/>
      <c r="G616" s="106"/>
      <c r="H616" s="17"/>
      <c r="I616" s="17"/>
      <c r="J616" s="102"/>
      <c r="K616" s="102"/>
      <c r="L616" s="101"/>
      <c r="M616" s="101"/>
      <c r="N616" s="106"/>
      <c r="O616" s="106"/>
      <c r="P616" s="102"/>
      <c r="Q616" s="17"/>
      <c r="R616" s="102"/>
      <c r="S616" s="101"/>
      <c r="T616" s="105"/>
      <c r="U616" s="105"/>
      <c r="V616" s="105"/>
      <c r="W616" s="105"/>
      <c r="X616" s="105"/>
      <c r="Y616" s="105"/>
      <c r="Z616" s="105"/>
    </row>
    <row r="617" ht="15.75" customHeight="1">
      <c r="A617" s="105"/>
      <c r="B617" s="105"/>
      <c r="C617" s="105"/>
      <c r="D617" s="105"/>
      <c r="E617" s="105"/>
      <c r="F617" s="106"/>
      <c r="G617" s="106"/>
      <c r="H617" s="17"/>
      <c r="I617" s="17"/>
      <c r="J617" s="102"/>
      <c r="K617" s="102"/>
      <c r="L617" s="101"/>
      <c r="M617" s="101"/>
      <c r="N617" s="106"/>
      <c r="O617" s="106"/>
      <c r="P617" s="102"/>
      <c r="Q617" s="17"/>
      <c r="R617" s="102"/>
      <c r="S617" s="101"/>
      <c r="T617" s="105"/>
      <c r="U617" s="105"/>
      <c r="V617" s="105"/>
      <c r="W617" s="105"/>
      <c r="X617" s="105"/>
      <c r="Y617" s="105"/>
      <c r="Z617" s="105"/>
    </row>
    <row r="618" ht="15.75" customHeight="1">
      <c r="A618" s="105"/>
      <c r="B618" s="105"/>
      <c r="C618" s="105"/>
      <c r="D618" s="105"/>
      <c r="E618" s="105"/>
      <c r="F618" s="106"/>
      <c r="G618" s="106"/>
      <c r="H618" s="17"/>
      <c r="I618" s="17"/>
      <c r="J618" s="102"/>
      <c r="K618" s="102"/>
      <c r="L618" s="101"/>
      <c r="M618" s="101"/>
      <c r="N618" s="106"/>
      <c r="O618" s="106"/>
      <c r="P618" s="102"/>
      <c r="Q618" s="17"/>
      <c r="R618" s="102"/>
      <c r="S618" s="101"/>
      <c r="T618" s="105"/>
      <c r="U618" s="105"/>
      <c r="V618" s="105"/>
      <c r="W618" s="105"/>
      <c r="X618" s="105"/>
      <c r="Y618" s="105"/>
      <c r="Z618" s="105"/>
    </row>
    <row r="619" ht="15.75" customHeight="1">
      <c r="A619" s="105"/>
      <c r="B619" s="105"/>
      <c r="C619" s="105"/>
      <c r="D619" s="105"/>
      <c r="E619" s="105"/>
      <c r="F619" s="106"/>
      <c r="G619" s="106"/>
      <c r="H619" s="17"/>
      <c r="I619" s="17"/>
      <c r="J619" s="102"/>
      <c r="K619" s="102"/>
      <c r="L619" s="101"/>
      <c r="M619" s="101"/>
      <c r="N619" s="106"/>
      <c r="O619" s="106"/>
      <c r="P619" s="102"/>
      <c r="Q619" s="17"/>
      <c r="R619" s="102"/>
      <c r="S619" s="101"/>
      <c r="T619" s="105"/>
      <c r="U619" s="105"/>
      <c r="V619" s="105"/>
      <c r="W619" s="105"/>
      <c r="X619" s="105"/>
      <c r="Y619" s="105"/>
      <c r="Z619" s="105"/>
    </row>
    <row r="620" ht="15.75" customHeight="1">
      <c r="A620" s="105"/>
      <c r="B620" s="105"/>
      <c r="C620" s="105"/>
      <c r="D620" s="105"/>
      <c r="E620" s="105"/>
      <c r="F620" s="106"/>
      <c r="G620" s="106"/>
      <c r="H620" s="17"/>
      <c r="I620" s="17"/>
      <c r="J620" s="102"/>
      <c r="K620" s="102"/>
      <c r="L620" s="101"/>
      <c r="M620" s="101"/>
      <c r="N620" s="106"/>
      <c r="O620" s="106"/>
      <c r="P620" s="102"/>
      <c r="Q620" s="17"/>
      <c r="R620" s="102"/>
      <c r="S620" s="101"/>
      <c r="T620" s="105"/>
      <c r="U620" s="105"/>
      <c r="V620" s="105"/>
      <c r="W620" s="105"/>
      <c r="X620" s="105"/>
      <c r="Y620" s="105"/>
      <c r="Z620" s="105"/>
    </row>
    <row r="621" ht="15.75" customHeight="1">
      <c r="A621" s="105"/>
      <c r="B621" s="105"/>
      <c r="C621" s="105"/>
      <c r="D621" s="105"/>
      <c r="E621" s="105"/>
      <c r="F621" s="106"/>
      <c r="G621" s="106"/>
      <c r="H621" s="17"/>
      <c r="I621" s="17"/>
      <c r="J621" s="102"/>
      <c r="K621" s="102"/>
      <c r="L621" s="101"/>
      <c r="M621" s="101"/>
      <c r="N621" s="106"/>
      <c r="O621" s="106"/>
      <c r="P621" s="102"/>
      <c r="Q621" s="17"/>
      <c r="R621" s="102"/>
      <c r="S621" s="101"/>
      <c r="T621" s="105"/>
      <c r="U621" s="105"/>
      <c r="V621" s="105"/>
      <c r="W621" s="105"/>
      <c r="X621" s="105"/>
      <c r="Y621" s="105"/>
      <c r="Z621" s="105"/>
    </row>
    <row r="622" ht="15.75" customHeight="1">
      <c r="A622" s="105"/>
      <c r="B622" s="105"/>
      <c r="C622" s="105"/>
      <c r="D622" s="105"/>
      <c r="E622" s="105"/>
      <c r="F622" s="106"/>
      <c r="G622" s="106"/>
      <c r="H622" s="17"/>
      <c r="I622" s="17"/>
      <c r="J622" s="102"/>
      <c r="K622" s="102"/>
      <c r="L622" s="101"/>
      <c r="M622" s="101"/>
      <c r="N622" s="106"/>
      <c r="O622" s="106"/>
      <c r="P622" s="102"/>
      <c r="Q622" s="17"/>
      <c r="R622" s="102"/>
      <c r="S622" s="101"/>
      <c r="T622" s="105"/>
      <c r="U622" s="105"/>
      <c r="V622" s="105"/>
      <c r="W622" s="105"/>
      <c r="X622" s="105"/>
      <c r="Y622" s="105"/>
      <c r="Z622" s="105"/>
    </row>
    <row r="623" ht="15.75" customHeight="1">
      <c r="A623" s="105"/>
      <c r="B623" s="105"/>
      <c r="C623" s="105"/>
      <c r="D623" s="105"/>
      <c r="E623" s="105"/>
      <c r="F623" s="106"/>
      <c r="G623" s="106"/>
      <c r="H623" s="17"/>
      <c r="I623" s="17"/>
      <c r="J623" s="102"/>
      <c r="K623" s="102"/>
      <c r="L623" s="101"/>
      <c r="M623" s="101"/>
      <c r="N623" s="106"/>
      <c r="O623" s="106"/>
      <c r="P623" s="102"/>
      <c r="Q623" s="17"/>
      <c r="R623" s="102"/>
      <c r="S623" s="101"/>
      <c r="T623" s="105"/>
      <c r="U623" s="105"/>
      <c r="V623" s="105"/>
      <c r="W623" s="105"/>
      <c r="X623" s="105"/>
      <c r="Y623" s="105"/>
      <c r="Z623" s="105"/>
    </row>
    <row r="624" ht="15.75" customHeight="1">
      <c r="A624" s="105"/>
      <c r="B624" s="105"/>
      <c r="C624" s="105"/>
      <c r="D624" s="105"/>
      <c r="E624" s="105"/>
      <c r="F624" s="106"/>
      <c r="G624" s="106"/>
      <c r="H624" s="17"/>
      <c r="I624" s="17"/>
      <c r="J624" s="102"/>
      <c r="K624" s="102"/>
      <c r="L624" s="101"/>
      <c r="M624" s="101"/>
      <c r="N624" s="106"/>
      <c r="O624" s="106"/>
      <c r="P624" s="102"/>
      <c r="Q624" s="17"/>
      <c r="R624" s="102"/>
      <c r="S624" s="101"/>
      <c r="T624" s="105"/>
      <c r="U624" s="105"/>
      <c r="V624" s="105"/>
      <c r="W624" s="105"/>
      <c r="X624" s="105"/>
      <c r="Y624" s="105"/>
      <c r="Z624" s="105"/>
    </row>
    <row r="625" ht="15.75" customHeight="1">
      <c r="A625" s="105"/>
      <c r="B625" s="105"/>
      <c r="C625" s="105"/>
      <c r="D625" s="105"/>
      <c r="E625" s="105"/>
      <c r="F625" s="106"/>
      <c r="G625" s="106"/>
      <c r="H625" s="17"/>
      <c r="I625" s="17"/>
      <c r="J625" s="102"/>
      <c r="K625" s="102"/>
      <c r="L625" s="101"/>
      <c r="M625" s="101"/>
      <c r="N625" s="106"/>
      <c r="O625" s="106"/>
      <c r="P625" s="102"/>
      <c r="Q625" s="17"/>
      <c r="R625" s="102"/>
      <c r="S625" s="101"/>
      <c r="T625" s="105"/>
      <c r="U625" s="105"/>
      <c r="V625" s="105"/>
      <c r="W625" s="105"/>
      <c r="X625" s="105"/>
      <c r="Y625" s="105"/>
      <c r="Z625" s="105"/>
    </row>
    <row r="626" ht="15.75" customHeight="1">
      <c r="A626" s="105"/>
      <c r="B626" s="105"/>
      <c r="C626" s="105"/>
      <c r="D626" s="105"/>
      <c r="E626" s="105"/>
      <c r="F626" s="106"/>
      <c r="G626" s="106"/>
      <c r="H626" s="17"/>
      <c r="I626" s="17"/>
      <c r="J626" s="102"/>
      <c r="K626" s="102"/>
      <c r="L626" s="101"/>
      <c r="M626" s="101"/>
      <c r="N626" s="106"/>
      <c r="O626" s="106"/>
      <c r="P626" s="102"/>
      <c r="Q626" s="17"/>
      <c r="R626" s="102"/>
      <c r="S626" s="101"/>
      <c r="T626" s="105"/>
      <c r="U626" s="105"/>
      <c r="V626" s="105"/>
      <c r="W626" s="105"/>
      <c r="X626" s="105"/>
      <c r="Y626" s="105"/>
      <c r="Z626" s="105"/>
    </row>
    <row r="627" ht="15.75" customHeight="1">
      <c r="A627" s="105"/>
      <c r="B627" s="105"/>
      <c r="C627" s="105"/>
      <c r="D627" s="105"/>
      <c r="E627" s="105"/>
      <c r="F627" s="106"/>
      <c r="G627" s="106"/>
      <c r="H627" s="17"/>
      <c r="I627" s="17"/>
      <c r="J627" s="102"/>
      <c r="K627" s="102"/>
      <c r="L627" s="101"/>
      <c r="M627" s="101"/>
      <c r="N627" s="106"/>
      <c r="O627" s="106"/>
      <c r="P627" s="102"/>
      <c r="Q627" s="17"/>
      <c r="R627" s="102"/>
      <c r="S627" s="101"/>
      <c r="T627" s="105"/>
      <c r="U627" s="105"/>
      <c r="V627" s="105"/>
      <c r="W627" s="105"/>
      <c r="X627" s="105"/>
      <c r="Y627" s="105"/>
      <c r="Z627" s="105"/>
    </row>
    <row r="628" ht="15.75" customHeight="1">
      <c r="A628" s="105"/>
      <c r="B628" s="105"/>
      <c r="C628" s="105"/>
      <c r="D628" s="105"/>
      <c r="E628" s="105"/>
      <c r="F628" s="106"/>
      <c r="G628" s="106"/>
      <c r="H628" s="17"/>
      <c r="I628" s="17"/>
      <c r="J628" s="102"/>
      <c r="K628" s="102"/>
      <c r="L628" s="101"/>
      <c r="M628" s="101"/>
      <c r="N628" s="106"/>
      <c r="O628" s="106"/>
      <c r="P628" s="102"/>
      <c r="Q628" s="17"/>
      <c r="R628" s="102"/>
      <c r="S628" s="101"/>
      <c r="T628" s="105"/>
      <c r="U628" s="105"/>
      <c r="V628" s="105"/>
      <c r="W628" s="105"/>
      <c r="X628" s="105"/>
      <c r="Y628" s="105"/>
      <c r="Z628" s="105"/>
    </row>
    <row r="629" ht="15.75" customHeight="1">
      <c r="A629" s="105"/>
      <c r="B629" s="105"/>
      <c r="C629" s="105"/>
      <c r="D629" s="105"/>
      <c r="E629" s="105"/>
      <c r="F629" s="106"/>
      <c r="G629" s="106"/>
      <c r="H629" s="17"/>
      <c r="I629" s="17"/>
      <c r="J629" s="102"/>
      <c r="K629" s="102"/>
      <c r="L629" s="101"/>
      <c r="M629" s="101"/>
      <c r="N629" s="106"/>
      <c r="O629" s="106"/>
      <c r="P629" s="102"/>
      <c r="Q629" s="17"/>
      <c r="R629" s="102"/>
      <c r="S629" s="101"/>
      <c r="T629" s="105"/>
      <c r="U629" s="105"/>
      <c r="V629" s="105"/>
      <c r="W629" s="105"/>
      <c r="X629" s="105"/>
      <c r="Y629" s="105"/>
      <c r="Z629" s="105"/>
    </row>
    <row r="630" ht="15.75" customHeight="1">
      <c r="A630" s="105"/>
      <c r="B630" s="105"/>
      <c r="C630" s="105"/>
      <c r="D630" s="105"/>
      <c r="E630" s="105"/>
      <c r="F630" s="106"/>
      <c r="G630" s="106"/>
      <c r="H630" s="17"/>
      <c r="I630" s="17"/>
      <c r="J630" s="102"/>
      <c r="K630" s="102"/>
      <c r="L630" s="101"/>
      <c r="M630" s="101"/>
      <c r="N630" s="106"/>
      <c r="O630" s="106"/>
      <c r="P630" s="102"/>
      <c r="Q630" s="17"/>
      <c r="R630" s="102"/>
      <c r="S630" s="101"/>
      <c r="T630" s="105"/>
      <c r="U630" s="105"/>
      <c r="V630" s="105"/>
      <c r="W630" s="105"/>
      <c r="X630" s="105"/>
      <c r="Y630" s="105"/>
      <c r="Z630" s="105"/>
    </row>
    <row r="631" ht="15.75" customHeight="1">
      <c r="A631" s="105"/>
      <c r="B631" s="105"/>
      <c r="C631" s="105"/>
      <c r="D631" s="105"/>
      <c r="E631" s="105"/>
      <c r="F631" s="106"/>
      <c r="G631" s="106"/>
      <c r="H631" s="17"/>
      <c r="I631" s="17"/>
      <c r="J631" s="102"/>
      <c r="K631" s="102"/>
      <c r="L631" s="101"/>
      <c r="M631" s="101"/>
      <c r="N631" s="106"/>
      <c r="O631" s="106"/>
      <c r="P631" s="102"/>
      <c r="Q631" s="17"/>
      <c r="R631" s="102"/>
      <c r="S631" s="101"/>
      <c r="T631" s="105"/>
      <c r="U631" s="105"/>
      <c r="V631" s="105"/>
      <c r="W631" s="105"/>
      <c r="X631" s="105"/>
      <c r="Y631" s="105"/>
      <c r="Z631" s="105"/>
    </row>
    <row r="632" ht="15.75" customHeight="1">
      <c r="A632" s="105"/>
      <c r="B632" s="105"/>
      <c r="C632" s="105"/>
      <c r="D632" s="105"/>
      <c r="E632" s="105"/>
      <c r="F632" s="106"/>
      <c r="G632" s="106"/>
      <c r="H632" s="17"/>
      <c r="I632" s="17"/>
      <c r="J632" s="102"/>
      <c r="K632" s="102"/>
      <c r="L632" s="101"/>
      <c r="M632" s="101"/>
      <c r="N632" s="106"/>
      <c r="O632" s="106"/>
      <c r="P632" s="102"/>
      <c r="Q632" s="17"/>
      <c r="R632" s="102"/>
      <c r="S632" s="101"/>
      <c r="T632" s="105"/>
      <c r="U632" s="105"/>
      <c r="V632" s="105"/>
      <c r="W632" s="105"/>
      <c r="X632" s="105"/>
      <c r="Y632" s="105"/>
      <c r="Z632" s="105"/>
    </row>
    <row r="633" ht="15.75" customHeight="1">
      <c r="A633" s="105"/>
      <c r="B633" s="105"/>
      <c r="C633" s="105"/>
      <c r="D633" s="105"/>
      <c r="E633" s="105"/>
      <c r="F633" s="106"/>
      <c r="G633" s="106"/>
      <c r="H633" s="17"/>
      <c r="I633" s="17"/>
      <c r="J633" s="102"/>
      <c r="K633" s="102"/>
      <c r="L633" s="101"/>
      <c r="M633" s="101"/>
      <c r="N633" s="106"/>
      <c r="O633" s="106"/>
      <c r="P633" s="102"/>
      <c r="Q633" s="17"/>
      <c r="R633" s="102"/>
      <c r="S633" s="101"/>
      <c r="T633" s="105"/>
      <c r="U633" s="105"/>
      <c r="V633" s="105"/>
      <c r="W633" s="105"/>
      <c r="X633" s="105"/>
      <c r="Y633" s="105"/>
      <c r="Z633" s="105"/>
    </row>
    <row r="634" ht="15.75" customHeight="1">
      <c r="A634" s="105"/>
      <c r="B634" s="105"/>
      <c r="C634" s="105"/>
      <c r="D634" s="105"/>
      <c r="E634" s="105"/>
      <c r="F634" s="106"/>
      <c r="G634" s="106"/>
      <c r="H634" s="17"/>
      <c r="I634" s="17"/>
      <c r="J634" s="102"/>
      <c r="K634" s="102"/>
      <c r="L634" s="101"/>
      <c r="M634" s="101"/>
      <c r="N634" s="106"/>
      <c r="O634" s="106"/>
      <c r="P634" s="102"/>
      <c r="Q634" s="17"/>
      <c r="R634" s="102"/>
      <c r="S634" s="101"/>
      <c r="T634" s="105"/>
      <c r="U634" s="105"/>
      <c r="V634" s="105"/>
      <c r="W634" s="105"/>
      <c r="X634" s="105"/>
      <c r="Y634" s="105"/>
      <c r="Z634" s="105"/>
    </row>
    <row r="635" ht="15.75" customHeight="1">
      <c r="A635" s="105"/>
      <c r="B635" s="105"/>
      <c r="C635" s="105"/>
      <c r="D635" s="105"/>
      <c r="E635" s="105"/>
      <c r="F635" s="106"/>
      <c r="G635" s="106"/>
      <c r="H635" s="17"/>
      <c r="I635" s="17"/>
      <c r="J635" s="102"/>
      <c r="K635" s="102"/>
      <c r="L635" s="101"/>
      <c r="M635" s="101"/>
      <c r="N635" s="106"/>
      <c r="O635" s="106"/>
      <c r="P635" s="102"/>
      <c r="Q635" s="17"/>
      <c r="R635" s="102"/>
      <c r="S635" s="101"/>
      <c r="T635" s="105"/>
      <c r="U635" s="105"/>
      <c r="V635" s="105"/>
      <c r="W635" s="105"/>
      <c r="X635" s="105"/>
      <c r="Y635" s="105"/>
      <c r="Z635" s="105"/>
    </row>
    <row r="636" ht="15.75" customHeight="1">
      <c r="A636" s="105"/>
      <c r="B636" s="105"/>
      <c r="C636" s="105"/>
      <c r="D636" s="105"/>
      <c r="E636" s="105"/>
      <c r="F636" s="106"/>
      <c r="G636" s="106"/>
      <c r="H636" s="17"/>
      <c r="I636" s="17"/>
      <c r="J636" s="102"/>
      <c r="K636" s="102"/>
      <c r="L636" s="101"/>
      <c r="M636" s="101"/>
      <c r="N636" s="106"/>
      <c r="O636" s="106"/>
      <c r="P636" s="102"/>
      <c r="Q636" s="17"/>
      <c r="R636" s="102"/>
      <c r="S636" s="101"/>
      <c r="T636" s="105"/>
      <c r="U636" s="105"/>
      <c r="V636" s="105"/>
      <c r="W636" s="105"/>
      <c r="X636" s="105"/>
      <c r="Y636" s="105"/>
      <c r="Z636" s="105"/>
    </row>
    <row r="637" ht="15.75" customHeight="1">
      <c r="A637" s="105"/>
      <c r="B637" s="105"/>
      <c r="C637" s="105"/>
      <c r="D637" s="105"/>
      <c r="E637" s="105"/>
      <c r="F637" s="106"/>
      <c r="G637" s="106"/>
      <c r="H637" s="17"/>
      <c r="I637" s="17"/>
      <c r="J637" s="102"/>
      <c r="K637" s="102"/>
      <c r="L637" s="101"/>
      <c r="M637" s="101"/>
      <c r="N637" s="106"/>
      <c r="O637" s="106"/>
      <c r="P637" s="102"/>
      <c r="Q637" s="17"/>
      <c r="R637" s="102"/>
      <c r="S637" s="101"/>
      <c r="T637" s="105"/>
      <c r="U637" s="105"/>
      <c r="V637" s="105"/>
      <c r="W637" s="105"/>
      <c r="X637" s="105"/>
      <c r="Y637" s="105"/>
      <c r="Z637" s="105"/>
    </row>
    <row r="638" ht="15.75" customHeight="1">
      <c r="A638" s="105"/>
      <c r="B638" s="105"/>
      <c r="C638" s="105"/>
      <c r="D638" s="105"/>
      <c r="E638" s="105"/>
      <c r="F638" s="106"/>
      <c r="G638" s="106"/>
      <c r="H638" s="17"/>
      <c r="I638" s="17"/>
      <c r="J638" s="102"/>
      <c r="K638" s="102"/>
      <c r="L638" s="101"/>
      <c r="M638" s="101"/>
      <c r="N638" s="106"/>
      <c r="O638" s="106"/>
      <c r="P638" s="102"/>
      <c r="Q638" s="17"/>
      <c r="R638" s="102"/>
      <c r="S638" s="101"/>
      <c r="T638" s="105"/>
      <c r="U638" s="105"/>
      <c r="V638" s="105"/>
      <c r="W638" s="105"/>
      <c r="X638" s="105"/>
      <c r="Y638" s="105"/>
      <c r="Z638" s="105"/>
    </row>
    <row r="639" ht="15.75" customHeight="1">
      <c r="A639" s="105"/>
      <c r="B639" s="105"/>
      <c r="C639" s="105"/>
      <c r="D639" s="105"/>
      <c r="E639" s="105"/>
      <c r="F639" s="106"/>
      <c r="G639" s="106"/>
      <c r="H639" s="17"/>
      <c r="I639" s="17"/>
      <c r="J639" s="102"/>
      <c r="K639" s="102"/>
      <c r="L639" s="101"/>
      <c r="M639" s="101"/>
      <c r="N639" s="106"/>
      <c r="O639" s="106"/>
      <c r="P639" s="102"/>
      <c r="Q639" s="17"/>
      <c r="R639" s="102"/>
      <c r="S639" s="101"/>
      <c r="T639" s="105"/>
      <c r="U639" s="105"/>
      <c r="V639" s="105"/>
      <c r="W639" s="105"/>
      <c r="X639" s="105"/>
      <c r="Y639" s="105"/>
      <c r="Z639" s="105"/>
    </row>
    <row r="640" ht="15.75" customHeight="1">
      <c r="A640" s="105"/>
      <c r="B640" s="105"/>
      <c r="C640" s="105"/>
      <c r="D640" s="105"/>
      <c r="E640" s="105"/>
      <c r="F640" s="106"/>
      <c r="G640" s="106"/>
      <c r="H640" s="17"/>
      <c r="I640" s="17"/>
      <c r="J640" s="102"/>
      <c r="K640" s="102"/>
      <c r="L640" s="101"/>
      <c r="M640" s="101"/>
      <c r="N640" s="106"/>
      <c r="O640" s="106"/>
      <c r="P640" s="102"/>
      <c r="Q640" s="17"/>
      <c r="R640" s="102"/>
      <c r="S640" s="101"/>
      <c r="T640" s="105"/>
      <c r="U640" s="105"/>
      <c r="V640" s="105"/>
      <c r="W640" s="105"/>
      <c r="X640" s="105"/>
      <c r="Y640" s="105"/>
      <c r="Z640" s="105"/>
    </row>
    <row r="641" ht="15.75" customHeight="1">
      <c r="A641" s="105"/>
      <c r="B641" s="105"/>
      <c r="C641" s="105"/>
      <c r="D641" s="105"/>
      <c r="E641" s="105"/>
      <c r="F641" s="106"/>
      <c r="G641" s="106"/>
      <c r="H641" s="17"/>
      <c r="I641" s="17"/>
      <c r="J641" s="102"/>
      <c r="K641" s="102"/>
      <c r="L641" s="101"/>
      <c r="M641" s="101"/>
      <c r="N641" s="106"/>
      <c r="O641" s="106"/>
      <c r="P641" s="102"/>
      <c r="Q641" s="17"/>
      <c r="R641" s="102"/>
      <c r="S641" s="101"/>
      <c r="T641" s="105"/>
      <c r="U641" s="105"/>
      <c r="V641" s="105"/>
      <c r="W641" s="105"/>
      <c r="X641" s="105"/>
      <c r="Y641" s="105"/>
      <c r="Z641" s="105"/>
    </row>
    <row r="642" ht="15.75" customHeight="1">
      <c r="A642" s="105"/>
      <c r="B642" s="105"/>
      <c r="C642" s="105"/>
      <c r="D642" s="105"/>
      <c r="E642" s="105"/>
      <c r="F642" s="106"/>
      <c r="G642" s="106"/>
      <c r="H642" s="17"/>
      <c r="I642" s="17"/>
      <c r="J642" s="102"/>
      <c r="K642" s="102"/>
      <c r="L642" s="101"/>
      <c r="M642" s="101"/>
      <c r="N642" s="106"/>
      <c r="O642" s="106"/>
      <c r="P642" s="102"/>
      <c r="Q642" s="17"/>
      <c r="R642" s="102"/>
      <c r="S642" s="101"/>
      <c r="T642" s="105"/>
      <c r="U642" s="105"/>
      <c r="V642" s="105"/>
      <c r="W642" s="105"/>
      <c r="X642" s="105"/>
      <c r="Y642" s="105"/>
      <c r="Z642" s="105"/>
    </row>
    <row r="643" ht="15.75" customHeight="1">
      <c r="A643" s="105"/>
      <c r="B643" s="105"/>
      <c r="C643" s="105"/>
      <c r="D643" s="105"/>
      <c r="E643" s="105"/>
      <c r="F643" s="106"/>
      <c r="G643" s="106"/>
      <c r="H643" s="17"/>
      <c r="I643" s="17"/>
      <c r="J643" s="102"/>
      <c r="K643" s="102"/>
      <c r="L643" s="101"/>
      <c r="M643" s="101"/>
      <c r="N643" s="106"/>
      <c r="O643" s="106"/>
      <c r="P643" s="102"/>
      <c r="Q643" s="17"/>
      <c r="R643" s="102"/>
      <c r="S643" s="101"/>
      <c r="T643" s="105"/>
      <c r="U643" s="105"/>
      <c r="V643" s="105"/>
      <c r="W643" s="105"/>
      <c r="X643" s="105"/>
      <c r="Y643" s="105"/>
      <c r="Z643" s="105"/>
    </row>
    <row r="644" ht="15.75" customHeight="1">
      <c r="A644" s="105"/>
      <c r="B644" s="105"/>
      <c r="C644" s="105"/>
      <c r="D644" s="105"/>
      <c r="E644" s="105"/>
      <c r="F644" s="106"/>
      <c r="G644" s="106"/>
      <c r="H644" s="17"/>
      <c r="I644" s="17"/>
      <c r="J644" s="102"/>
      <c r="K644" s="102"/>
      <c r="L644" s="101"/>
      <c r="M644" s="101"/>
      <c r="N644" s="106"/>
      <c r="O644" s="106"/>
      <c r="P644" s="102"/>
      <c r="Q644" s="17"/>
      <c r="R644" s="102"/>
      <c r="S644" s="101"/>
      <c r="T644" s="105"/>
      <c r="U644" s="105"/>
      <c r="V644" s="105"/>
      <c r="W644" s="105"/>
      <c r="X644" s="105"/>
      <c r="Y644" s="105"/>
      <c r="Z644" s="105"/>
    </row>
    <row r="645" ht="15.75" customHeight="1">
      <c r="A645" s="105"/>
      <c r="B645" s="105"/>
      <c r="C645" s="105"/>
      <c r="D645" s="105"/>
      <c r="E645" s="105"/>
      <c r="F645" s="106"/>
      <c r="G645" s="106"/>
      <c r="H645" s="17"/>
      <c r="I645" s="17"/>
      <c r="J645" s="102"/>
      <c r="K645" s="102"/>
      <c r="L645" s="101"/>
      <c r="M645" s="101"/>
      <c r="N645" s="106"/>
      <c r="O645" s="106"/>
      <c r="P645" s="102"/>
      <c r="Q645" s="17"/>
      <c r="R645" s="102"/>
      <c r="S645" s="101"/>
      <c r="T645" s="105"/>
      <c r="U645" s="105"/>
      <c r="V645" s="105"/>
      <c r="W645" s="105"/>
      <c r="X645" s="105"/>
      <c r="Y645" s="105"/>
      <c r="Z645" s="105"/>
    </row>
    <row r="646" ht="15.75" customHeight="1">
      <c r="A646" s="105"/>
      <c r="B646" s="105"/>
      <c r="C646" s="105"/>
      <c r="D646" s="105"/>
      <c r="E646" s="105"/>
      <c r="F646" s="106"/>
      <c r="G646" s="106"/>
      <c r="H646" s="17"/>
      <c r="I646" s="17"/>
      <c r="J646" s="102"/>
      <c r="K646" s="102"/>
      <c r="L646" s="101"/>
      <c r="M646" s="101"/>
      <c r="N646" s="106"/>
      <c r="O646" s="106"/>
      <c r="P646" s="102"/>
      <c r="Q646" s="17"/>
      <c r="R646" s="102"/>
      <c r="S646" s="101"/>
      <c r="T646" s="105"/>
      <c r="U646" s="105"/>
      <c r="V646" s="105"/>
      <c r="W646" s="105"/>
      <c r="X646" s="105"/>
      <c r="Y646" s="105"/>
      <c r="Z646" s="105"/>
    </row>
    <row r="647" ht="15.75" customHeight="1">
      <c r="A647" s="105"/>
      <c r="B647" s="105"/>
      <c r="C647" s="105"/>
      <c r="D647" s="105"/>
      <c r="E647" s="105"/>
      <c r="F647" s="106"/>
      <c r="G647" s="106"/>
      <c r="H647" s="17"/>
      <c r="I647" s="17"/>
      <c r="J647" s="102"/>
      <c r="K647" s="102"/>
      <c r="L647" s="101"/>
      <c r="M647" s="101"/>
      <c r="N647" s="106"/>
      <c r="O647" s="106"/>
      <c r="P647" s="102"/>
      <c r="Q647" s="17"/>
      <c r="R647" s="102"/>
      <c r="S647" s="101"/>
      <c r="T647" s="105"/>
      <c r="U647" s="105"/>
      <c r="V647" s="105"/>
      <c r="W647" s="105"/>
      <c r="X647" s="105"/>
      <c r="Y647" s="105"/>
      <c r="Z647" s="105"/>
    </row>
    <row r="648" ht="15.75" customHeight="1">
      <c r="A648" s="105"/>
      <c r="B648" s="105"/>
      <c r="C648" s="105"/>
      <c r="D648" s="105"/>
      <c r="E648" s="105"/>
      <c r="F648" s="106"/>
      <c r="G648" s="106"/>
      <c r="H648" s="17"/>
      <c r="I648" s="17"/>
      <c r="J648" s="102"/>
      <c r="K648" s="102"/>
      <c r="L648" s="101"/>
      <c r="M648" s="101"/>
      <c r="N648" s="106"/>
      <c r="O648" s="106"/>
      <c r="P648" s="102"/>
      <c r="Q648" s="17"/>
      <c r="R648" s="102"/>
      <c r="S648" s="101"/>
      <c r="T648" s="105"/>
      <c r="U648" s="105"/>
      <c r="V648" s="105"/>
      <c r="W648" s="105"/>
      <c r="X648" s="105"/>
      <c r="Y648" s="105"/>
      <c r="Z648" s="105"/>
    </row>
    <row r="649" ht="15.75" customHeight="1">
      <c r="A649" s="105"/>
      <c r="B649" s="105"/>
      <c r="C649" s="105"/>
      <c r="D649" s="105"/>
      <c r="E649" s="105"/>
      <c r="F649" s="106"/>
      <c r="G649" s="106"/>
      <c r="H649" s="17"/>
      <c r="I649" s="17"/>
      <c r="J649" s="102"/>
      <c r="K649" s="102"/>
      <c r="L649" s="101"/>
      <c r="M649" s="101"/>
      <c r="N649" s="106"/>
      <c r="O649" s="106"/>
      <c r="P649" s="102"/>
      <c r="Q649" s="17"/>
      <c r="R649" s="102"/>
      <c r="S649" s="101"/>
      <c r="T649" s="105"/>
      <c r="U649" s="105"/>
      <c r="V649" s="105"/>
      <c r="W649" s="105"/>
      <c r="X649" s="105"/>
      <c r="Y649" s="105"/>
      <c r="Z649" s="105"/>
    </row>
    <row r="650" ht="15.75" customHeight="1">
      <c r="A650" s="105"/>
      <c r="B650" s="105"/>
      <c r="C650" s="105"/>
      <c r="D650" s="105"/>
      <c r="E650" s="105"/>
      <c r="F650" s="106"/>
      <c r="G650" s="106"/>
      <c r="H650" s="17"/>
      <c r="I650" s="17"/>
      <c r="J650" s="102"/>
      <c r="K650" s="102"/>
      <c r="L650" s="101"/>
      <c r="M650" s="101"/>
      <c r="N650" s="106"/>
      <c r="O650" s="106"/>
      <c r="P650" s="102"/>
      <c r="Q650" s="17"/>
      <c r="R650" s="102"/>
      <c r="S650" s="101"/>
      <c r="T650" s="105"/>
      <c r="U650" s="105"/>
      <c r="V650" s="105"/>
      <c r="W650" s="105"/>
      <c r="X650" s="105"/>
      <c r="Y650" s="105"/>
      <c r="Z650" s="105"/>
    </row>
    <row r="651" ht="15.75" customHeight="1">
      <c r="A651" s="105"/>
      <c r="B651" s="105"/>
      <c r="C651" s="105"/>
      <c r="D651" s="105"/>
      <c r="E651" s="105"/>
      <c r="F651" s="106"/>
      <c r="G651" s="106"/>
      <c r="H651" s="17"/>
      <c r="I651" s="17"/>
      <c r="J651" s="102"/>
      <c r="K651" s="102"/>
      <c r="L651" s="101"/>
      <c r="M651" s="101"/>
      <c r="N651" s="106"/>
      <c r="O651" s="106"/>
      <c r="P651" s="102"/>
      <c r="Q651" s="17"/>
      <c r="R651" s="102"/>
      <c r="S651" s="101"/>
      <c r="T651" s="105"/>
      <c r="U651" s="105"/>
      <c r="V651" s="105"/>
      <c r="W651" s="105"/>
      <c r="X651" s="105"/>
      <c r="Y651" s="105"/>
      <c r="Z651" s="105"/>
    </row>
    <row r="652" ht="15.75" customHeight="1">
      <c r="A652" s="105"/>
      <c r="B652" s="105"/>
      <c r="C652" s="105"/>
      <c r="D652" s="105"/>
      <c r="E652" s="105"/>
      <c r="F652" s="106"/>
      <c r="G652" s="106"/>
      <c r="H652" s="17"/>
      <c r="I652" s="17"/>
      <c r="J652" s="102"/>
      <c r="K652" s="102"/>
      <c r="L652" s="101"/>
      <c r="M652" s="101"/>
      <c r="N652" s="106"/>
      <c r="O652" s="106"/>
      <c r="P652" s="102"/>
      <c r="Q652" s="17"/>
      <c r="R652" s="102"/>
      <c r="S652" s="101"/>
      <c r="T652" s="105"/>
      <c r="U652" s="105"/>
      <c r="V652" s="105"/>
      <c r="W652" s="105"/>
      <c r="X652" s="105"/>
      <c r="Y652" s="105"/>
      <c r="Z652" s="105"/>
    </row>
    <row r="653" ht="15.75" customHeight="1">
      <c r="A653" s="105"/>
      <c r="B653" s="105"/>
      <c r="C653" s="105"/>
      <c r="D653" s="105"/>
      <c r="E653" s="105"/>
      <c r="F653" s="106"/>
      <c r="G653" s="106"/>
      <c r="H653" s="17"/>
      <c r="I653" s="17"/>
      <c r="J653" s="102"/>
      <c r="K653" s="102"/>
      <c r="L653" s="101"/>
      <c r="M653" s="101"/>
      <c r="N653" s="106"/>
      <c r="O653" s="106"/>
      <c r="P653" s="102"/>
      <c r="Q653" s="17"/>
      <c r="R653" s="102"/>
      <c r="S653" s="101"/>
      <c r="T653" s="105"/>
      <c r="U653" s="105"/>
      <c r="V653" s="105"/>
      <c r="W653" s="105"/>
      <c r="X653" s="105"/>
      <c r="Y653" s="105"/>
      <c r="Z653" s="105"/>
    </row>
    <row r="654" ht="15.75" customHeight="1">
      <c r="A654" s="105"/>
      <c r="B654" s="105"/>
      <c r="C654" s="105"/>
      <c r="D654" s="105"/>
      <c r="E654" s="105"/>
      <c r="F654" s="106"/>
      <c r="G654" s="106"/>
      <c r="H654" s="17"/>
      <c r="I654" s="17"/>
      <c r="J654" s="102"/>
      <c r="K654" s="102"/>
      <c r="L654" s="101"/>
      <c r="M654" s="101"/>
      <c r="N654" s="106"/>
      <c r="O654" s="106"/>
      <c r="P654" s="102"/>
      <c r="Q654" s="17"/>
      <c r="R654" s="102"/>
      <c r="S654" s="101"/>
      <c r="T654" s="105"/>
      <c r="U654" s="105"/>
      <c r="V654" s="105"/>
      <c r="W654" s="105"/>
      <c r="X654" s="105"/>
      <c r="Y654" s="105"/>
      <c r="Z654" s="105"/>
    </row>
    <row r="655" ht="15.75" customHeight="1">
      <c r="A655" s="105"/>
      <c r="B655" s="105"/>
      <c r="C655" s="105"/>
      <c r="D655" s="105"/>
      <c r="E655" s="105"/>
      <c r="F655" s="106"/>
      <c r="G655" s="106"/>
      <c r="H655" s="17"/>
      <c r="I655" s="17"/>
      <c r="J655" s="102"/>
      <c r="K655" s="102"/>
      <c r="L655" s="101"/>
      <c r="M655" s="101"/>
      <c r="N655" s="106"/>
      <c r="O655" s="106"/>
      <c r="P655" s="102"/>
      <c r="Q655" s="17"/>
      <c r="R655" s="102"/>
      <c r="S655" s="101"/>
      <c r="T655" s="105"/>
      <c r="U655" s="105"/>
      <c r="V655" s="105"/>
      <c r="W655" s="105"/>
      <c r="X655" s="105"/>
      <c r="Y655" s="105"/>
      <c r="Z655" s="105"/>
    </row>
    <row r="656" ht="15.75" customHeight="1">
      <c r="A656" s="105"/>
      <c r="B656" s="105"/>
      <c r="C656" s="105"/>
      <c r="D656" s="105"/>
      <c r="E656" s="105"/>
      <c r="F656" s="106"/>
      <c r="G656" s="106"/>
      <c r="H656" s="17"/>
      <c r="I656" s="17"/>
      <c r="J656" s="102"/>
      <c r="K656" s="102"/>
      <c r="L656" s="101"/>
      <c r="M656" s="101"/>
      <c r="N656" s="106"/>
      <c r="O656" s="106"/>
      <c r="P656" s="102"/>
      <c r="Q656" s="17"/>
      <c r="R656" s="102"/>
      <c r="S656" s="101"/>
      <c r="T656" s="105"/>
      <c r="U656" s="105"/>
      <c r="V656" s="105"/>
      <c r="W656" s="105"/>
      <c r="X656" s="105"/>
      <c r="Y656" s="105"/>
      <c r="Z656" s="105"/>
    </row>
    <row r="657" ht="15.75" customHeight="1">
      <c r="A657" s="105"/>
      <c r="B657" s="105"/>
      <c r="C657" s="105"/>
      <c r="D657" s="105"/>
      <c r="E657" s="105"/>
      <c r="F657" s="106"/>
      <c r="G657" s="106"/>
      <c r="H657" s="17"/>
      <c r="I657" s="17"/>
      <c r="J657" s="102"/>
      <c r="K657" s="102"/>
      <c r="L657" s="101"/>
      <c r="M657" s="101"/>
      <c r="N657" s="106"/>
      <c r="O657" s="106"/>
      <c r="P657" s="102"/>
      <c r="Q657" s="17"/>
      <c r="R657" s="102"/>
      <c r="S657" s="101"/>
      <c r="T657" s="105"/>
      <c r="U657" s="105"/>
      <c r="V657" s="105"/>
      <c r="W657" s="105"/>
      <c r="X657" s="105"/>
      <c r="Y657" s="105"/>
      <c r="Z657" s="105"/>
    </row>
    <row r="658" ht="15.75" customHeight="1">
      <c r="A658" s="105"/>
      <c r="B658" s="105"/>
      <c r="C658" s="105"/>
      <c r="D658" s="105"/>
      <c r="E658" s="105"/>
      <c r="F658" s="106"/>
      <c r="G658" s="106"/>
      <c r="H658" s="17"/>
      <c r="I658" s="17"/>
      <c r="J658" s="102"/>
      <c r="K658" s="102"/>
      <c r="L658" s="101"/>
      <c r="M658" s="101"/>
      <c r="N658" s="106"/>
      <c r="O658" s="106"/>
      <c r="P658" s="102"/>
      <c r="Q658" s="17"/>
      <c r="R658" s="102"/>
      <c r="S658" s="101"/>
      <c r="T658" s="105"/>
      <c r="U658" s="105"/>
      <c r="V658" s="105"/>
      <c r="W658" s="105"/>
      <c r="X658" s="105"/>
      <c r="Y658" s="105"/>
      <c r="Z658" s="105"/>
    </row>
    <row r="659" ht="15.75" customHeight="1">
      <c r="A659" s="105"/>
      <c r="B659" s="105"/>
      <c r="C659" s="105"/>
      <c r="D659" s="105"/>
      <c r="E659" s="105"/>
      <c r="F659" s="106"/>
      <c r="G659" s="106"/>
      <c r="H659" s="17"/>
      <c r="I659" s="17"/>
      <c r="J659" s="102"/>
      <c r="K659" s="102"/>
      <c r="L659" s="101"/>
      <c r="M659" s="101"/>
      <c r="N659" s="106"/>
      <c r="O659" s="106"/>
      <c r="P659" s="102"/>
      <c r="Q659" s="17"/>
      <c r="R659" s="102"/>
      <c r="S659" s="101"/>
      <c r="T659" s="105"/>
      <c r="U659" s="105"/>
      <c r="V659" s="105"/>
      <c r="W659" s="105"/>
      <c r="X659" s="105"/>
      <c r="Y659" s="105"/>
      <c r="Z659" s="105"/>
    </row>
    <row r="660" ht="15.75" customHeight="1">
      <c r="A660" s="105"/>
      <c r="B660" s="105"/>
      <c r="C660" s="105"/>
      <c r="D660" s="105"/>
      <c r="E660" s="105"/>
      <c r="F660" s="106"/>
      <c r="G660" s="106"/>
      <c r="H660" s="17"/>
      <c r="I660" s="17"/>
      <c r="J660" s="102"/>
      <c r="K660" s="102"/>
      <c r="L660" s="101"/>
      <c r="M660" s="101"/>
      <c r="N660" s="106"/>
      <c r="O660" s="106"/>
      <c r="P660" s="102"/>
      <c r="Q660" s="17"/>
      <c r="R660" s="102"/>
      <c r="S660" s="101"/>
      <c r="T660" s="105"/>
      <c r="U660" s="105"/>
      <c r="V660" s="105"/>
      <c r="W660" s="105"/>
      <c r="X660" s="105"/>
      <c r="Y660" s="105"/>
      <c r="Z660" s="105"/>
    </row>
    <row r="661" ht="15.75" customHeight="1">
      <c r="A661" s="105"/>
      <c r="B661" s="105"/>
      <c r="C661" s="105"/>
      <c r="D661" s="105"/>
      <c r="E661" s="105"/>
      <c r="F661" s="106"/>
      <c r="G661" s="106"/>
      <c r="H661" s="17"/>
      <c r="I661" s="17"/>
      <c r="J661" s="102"/>
      <c r="K661" s="102"/>
      <c r="L661" s="101"/>
      <c r="M661" s="101"/>
      <c r="N661" s="106"/>
      <c r="O661" s="106"/>
      <c r="P661" s="102"/>
      <c r="Q661" s="17"/>
      <c r="R661" s="102"/>
      <c r="S661" s="101"/>
      <c r="T661" s="105"/>
      <c r="U661" s="105"/>
      <c r="V661" s="105"/>
      <c r="W661" s="105"/>
      <c r="X661" s="105"/>
      <c r="Y661" s="105"/>
      <c r="Z661" s="105"/>
    </row>
    <row r="662" ht="15.75" customHeight="1">
      <c r="A662" s="105"/>
      <c r="B662" s="105"/>
      <c r="C662" s="105"/>
      <c r="D662" s="105"/>
      <c r="E662" s="105"/>
      <c r="F662" s="106"/>
      <c r="G662" s="106"/>
      <c r="H662" s="17"/>
      <c r="I662" s="17"/>
      <c r="J662" s="102"/>
      <c r="K662" s="102"/>
      <c r="L662" s="101"/>
      <c r="M662" s="101"/>
      <c r="N662" s="106"/>
      <c r="O662" s="106"/>
      <c r="P662" s="102"/>
      <c r="Q662" s="17"/>
      <c r="R662" s="102"/>
      <c r="S662" s="101"/>
      <c r="T662" s="105"/>
      <c r="U662" s="105"/>
      <c r="V662" s="105"/>
      <c r="W662" s="105"/>
      <c r="X662" s="105"/>
      <c r="Y662" s="105"/>
      <c r="Z662" s="105"/>
    </row>
    <row r="663" ht="15.75" customHeight="1">
      <c r="A663" s="105"/>
      <c r="B663" s="105"/>
      <c r="C663" s="105"/>
      <c r="D663" s="105"/>
      <c r="E663" s="105"/>
      <c r="F663" s="106"/>
      <c r="G663" s="106"/>
      <c r="H663" s="17"/>
      <c r="I663" s="17"/>
      <c r="J663" s="102"/>
      <c r="K663" s="102"/>
      <c r="L663" s="101"/>
      <c r="M663" s="101"/>
      <c r="N663" s="106"/>
      <c r="O663" s="106"/>
      <c r="P663" s="102"/>
      <c r="Q663" s="17"/>
      <c r="R663" s="102"/>
      <c r="S663" s="101"/>
      <c r="T663" s="105"/>
      <c r="U663" s="105"/>
      <c r="V663" s="105"/>
      <c r="W663" s="105"/>
      <c r="X663" s="105"/>
      <c r="Y663" s="105"/>
      <c r="Z663" s="105"/>
    </row>
    <row r="664" ht="15.75" customHeight="1">
      <c r="A664" s="105"/>
      <c r="B664" s="105"/>
      <c r="C664" s="105"/>
      <c r="D664" s="105"/>
      <c r="E664" s="105"/>
      <c r="F664" s="106"/>
      <c r="G664" s="106"/>
      <c r="H664" s="17"/>
      <c r="I664" s="17"/>
      <c r="J664" s="102"/>
      <c r="K664" s="102"/>
      <c r="L664" s="101"/>
      <c r="M664" s="101"/>
      <c r="N664" s="106"/>
      <c r="O664" s="106"/>
      <c r="P664" s="102"/>
      <c r="Q664" s="17"/>
      <c r="R664" s="102"/>
      <c r="S664" s="101"/>
      <c r="T664" s="105"/>
      <c r="U664" s="105"/>
      <c r="V664" s="105"/>
      <c r="W664" s="105"/>
      <c r="X664" s="105"/>
      <c r="Y664" s="105"/>
      <c r="Z664" s="105"/>
    </row>
    <row r="665" ht="15.75" customHeight="1">
      <c r="A665" s="105"/>
      <c r="B665" s="105"/>
      <c r="C665" s="105"/>
      <c r="D665" s="105"/>
      <c r="E665" s="105"/>
      <c r="F665" s="106"/>
      <c r="G665" s="106"/>
      <c r="H665" s="17"/>
      <c r="I665" s="17"/>
      <c r="J665" s="102"/>
      <c r="K665" s="102"/>
      <c r="L665" s="101"/>
      <c r="M665" s="101"/>
      <c r="N665" s="106"/>
      <c r="O665" s="106"/>
      <c r="P665" s="102"/>
      <c r="Q665" s="17"/>
      <c r="R665" s="102"/>
      <c r="S665" s="101"/>
      <c r="T665" s="105"/>
      <c r="U665" s="105"/>
      <c r="V665" s="105"/>
      <c r="W665" s="105"/>
      <c r="X665" s="105"/>
      <c r="Y665" s="105"/>
      <c r="Z665" s="105"/>
    </row>
    <row r="666" ht="15.75" customHeight="1">
      <c r="A666" s="105"/>
      <c r="B666" s="105"/>
      <c r="C666" s="105"/>
      <c r="D666" s="105"/>
      <c r="E666" s="105"/>
      <c r="F666" s="106"/>
      <c r="G666" s="106"/>
      <c r="H666" s="17"/>
      <c r="I666" s="17"/>
      <c r="J666" s="102"/>
      <c r="K666" s="102"/>
      <c r="L666" s="101"/>
      <c r="M666" s="101"/>
      <c r="N666" s="106"/>
      <c r="O666" s="106"/>
      <c r="P666" s="102"/>
      <c r="Q666" s="17"/>
      <c r="R666" s="102"/>
      <c r="S666" s="101"/>
      <c r="T666" s="105"/>
      <c r="U666" s="105"/>
      <c r="V666" s="105"/>
      <c r="W666" s="105"/>
      <c r="X666" s="105"/>
      <c r="Y666" s="105"/>
      <c r="Z666" s="105"/>
    </row>
    <row r="667" ht="15.75" customHeight="1">
      <c r="A667" s="105"/>
      <c r="B667" s="105"/>
      <c r="C667" s="105"/>
      <c r="D667" s="105"/>
      <c r="E667" s="105"/>
      <c r="F667" s="106"/>
      <c r="G667" s="106"/>
      <c r="H667" s="17"/>
      <c r="I667" s="17"/>
      <c r="J667" s="102"/>
      <c r="K667" s="102"/>
      <c r="L667" s="101"/>
      <c r="M667" s="101"/>
      <c r="N667" s="106"/>
      <c r="O667" s="106"/>
      <c r="P667" s="102"/>
      <c r="Q667" s="17"/>
      <c r="R667" s="102"/>
      <c r="S667" s="101"/>
      <c r="T667" s="105"/>
      <c r="U667" s="105"/>
      <c r="V667" s="105"/>
      <c r="W667" s="105"/>
      <c r="X667" s="105"/>
      <c r="Y667" s="105"/>
      <c r="Z667" s="105"/>
    </row>
    <row r="668" ht="15.75" customHeight="1">
      <c r="A668" s="105"/>
      <c r="B668" s="105"/>
      <c r="C668" s="105"/>
      <c r="D668" s="105"/>
      <c r="E668" s="105"/>
      <c r="F668" s="106"/>
      <c r="G668" s="106"/>
      <c r="H668" s="17"/>
      <c r="I668" s="17"/>
      <c r="J668" s="102"/>
      <c r="K668" s="102"/>
      <c r="L668" s="101"/>
      <c r="M668" s="101"/>
      <c r="N668" s="106"/>
      <c r="O668" s="106"/>
      <c r="P668" s="102"/>
      <c r="Q668" s="17"/>
      <c r="R668" s="102"/>
      <c r="S668" s="101"/>
      <c r="T668" s="105"/>
      <c r="U668" s="105"/>
      <c r="V668" s="105"/>
      <c r="W668" s="105"/>
      <c r="X668" s="105"/>
      <c r="Y668" s="105"/>
      <c r="Z668" s="105"/>
    </row>
    <row r="669" ht="15.75" customHeight="1">
      <c r="A669" s="105"/>
      <c r="B669" s="105"/>
      <c r="C669" s="105"/>
      <c r="D669" s="105"/>
      <c r="E669" s="105"/>
      <c r="F669" s="106"/>
      <c r="G669" s="106"/>
      <c r="H669" s="17"/>
      <c r="I669" s="17"/>
      <c r="J669" s="102"/>
      <c r="K669" s="102"/>
      <c r="L669" s="101"/>
      <c r="M669" s="101"/>
      <c r="N669" s="106"/>
      <c r="O669" s="106"/>
      <c r="P669" s="102"/>
      <c r="Q669" s="17"/>
      <c r="R669" s="102"/>
      <c r="S669" s="101"/>
      <c r="T669" s="105"/>
      <c r="U669" s="105"/>
      <c r="V669" s="105"/>
      <c r="W669" s="105"/>
      <c r="X669" s="105"/>
      <c r="Y669" s="105"/>
      <c r="Z669" s="105"/>
    </row>
    <row r="670" ht="15.75" customHeight="1">
      <c r="A670" s="105"/>
      <c r="B670" s="105"/>
      <c r="C670" s="105"/>
      <c r="D670" s="105"/>
      <c r="E670" s="105"/>
      <c r="F670" s="106"/>
      <c r="G670" s="106"/>
      <c r="H670" s="17"/>
      <c r="I670" s="17"/>
      <c r="J670" s="102"/>
      <c r="K670" s="102"/>
      <c r="L670" s="101"/>
      <c r="M670" s="101"/>
      <c r="N670" s="106"/>
      <c r="O670" s="106"/>
      <c r="P670" s="102"/>
      <c r="Q670" s="17"/>
      <c r="R670" s="102"/>
      <c r="S670" s="101"/>
      <c r="T670" s="105"/>
      <c r="U670" s="105"/>
      <c r="V670" s="105"/>
      <c r="W670" s="105"/>
      <c r="X670" s="105"/>
      <c r="Y670" s="105"/>
      <c r="Z670" s="105"/>
    </row>
    <row r="671" ht="15.75" customHeight="1">
      <c r="A671" s="105"/>
      <c r="B671" s="105"/>
      <c r="C671" s="105"/>
      <c r="D671" s="105"/>
      <c r="E671" s="105"/>
      <c r="F671" s="106"/>
      <c r="G671" s="106"/>
      <c r="H671" s="17"/>
      <c r="I671" s="17"/>
      <c r="J671" s="102"/>
      <c r="K671" s="102"/>
      <c r="L671" s="101"/>
      <c r="M671" s="101"/>
      <c r="N671" s="106"/>
      <c r="O671" s="106"/>
      <c r="P671" s="102"/>
      <c r="Q671" s="17"/>
      <c r="R671" s="102"/>
      <c r="S671" s="101"/>
      <c r="T671" s="105"/>
      <c r="U671" s="105"/>
      <c r="V671" s="105"/>
      <c r="W671" s="105"/>
      <c r="X671" s="105"/>
      <c r="Y671" s="105"/>
      <c r="Z671" s="105"/>
    </row>
    <row r="672" ht="15.75" customHeight="1">
      <c r="A672" s="105"/>
      <c r="B672" s="105"/>
      <c r="C672" s="105"/>
      <c r="D672" s="105"/>
      <c r="E672" s="105"/>
      <c r="F672" s="106"/>
      <c r="G672" s="106"/>
      <c r="H672" s="17"/>
      <c r="I672" s="17"/>
      <c r="J672" s="102"/>
      <c r="K672" s="102"/>
      <c r="L672" s="101"/>
      <c r="M672" s="101"/>
      <c r="N672" s="106"/>
      <c r="O672" s="106"/>
      <c r="P672" s="102"/>
      <c r="Q672" s="17"/>
      <c r="R672" s="102"/>
      <c r="S672" s="101"/>
      <c r="T672" s="105"/>
      <c r="U672" s="105"/>
      <c r="V672" s="105"/>
      <c r="W672" s="105"/>
      <c r="X672" s="105"/>
      <c r="Y672" s="105"/>
      <c r="Z672" s="105"/>
    </row>
    <row r="673" ht="15.75" customHeight="1">
      <c r="A673" s="105"/>
      <c r="B673" s="105"/>
      <c r="C673" s="105"/>
      <c r="D673" s="105"/>
      <c r="E673" s="105"/>
      <c r="F673" s="106"/>
      <c r="G673" s="106"/>
      <c r="H673" s="17"/>
      <c r="I673" s="17"/>
      <c r="J673" s="102"/>
      <c r="K673" s="102"/>
      <c r="L673" s="101"/>
      <c r="M673" s="101"/>
      <c r="N673" s="106"/>
      <c r="O673" s="106"/>
      <c r="P673" s="102"/>
      <c r="Q673" s="17"/>
      <c r="R673" s="102"/>
      <c r="S673" s="101"/>
      <c r="T673" s="105"/>
      <c r="U673" s="105"/>
      <c r="V673" s="105"/>
      <c r="W673" s="105"/>
      <c r="X673" s="105"/>
      <c r="Y673" s="105"/>
      <c r="Z673" s="105"/>
    </row>
    <row r="674" ht="15.75" customHeight="1">
      <c r="A674" s="105"/>
      <c r="B674" s="105"/>
      <c r="C674" s="105"/>
      <c r="D674" s="105"/>
      <c r="E674" s="105"/>
      <c r="F674" s="106"/>
      <c r="G674" s="106"/>
      <c r="H674" s="17"/>
      <c r="I674" s="17"/>
      <c r="J674" s="102"/>
      <c r="K674" s="102"/>
      <c r="L674" s="101"/>
      <c r="M674" s="101"/>
      <c r="N674" s="106"/>
      <c r="O674" s="106"/>
      <c r="P674" s="102"/>
      <c r="Q674" s="17"/>
      <c r="R674" s="102"/>
      <c r="S674" s="101"/>
      <c r="T674" s="105"/>
      <c r="U674" s="105"/>
      <c r="V674" s="105"/>
      <c r="W674" s="105"/>
      <c r="X674" s="105"/>
      <c r="Y674" s="105"/>
      <c r="Z674" s="105"/>
    </row>
    <row r="675" ht="15.75" customHeight="1">
      <c r="A675" s="105"/>
      <c r="B675" s="105"/>
      <c r="C675" s="105"/>
      <c r="D675" s="105"/>
      <c r="E675" s="105"/>
      <c r="F675" s="106"/>
      <c r="G675" s="106"/>
      <c r="H675" s="17"/>
      <c r="I675" s="17"/>
      <c r="J675" s="102"/>
      <c r="K675" s="102"/>
      <c r="L675" s="101"/>
      <c r="M675" s="101"/>
      <c r="N675" s="106"/>
      <c r="O675" s="106"/>
      <c r="P675" s="102"/>
      <c r="Q675" s="17"/>
      <c r="R675" s="102"/>
      <c r="S675" s="101"/>
      <c r="T675" s="105"/>
      <c r="U675" s="105"/>
      <c r="V675" s="105"/>
      <c r="W675" s="105"/>
      <c r="X675" s="105"/>
      <c r="Y675" s="105"/>
      <c r="Z675" s="105"/>
    </row>
    <row r="676" ht="15.75" customHeight="1">
      <c r="A676" s="105"/>
      <c r="B676" s="105"/>
      <c r="C676" s="105"/>
      <c r="D676" s="105"/>
      <c r="E676" s="105"/>
      <c r="F676" s="106"/>
      <c r="G676" s="106"/>
      <c r="H676" s="17"/>
      <c r="I676" s="17"/>
      <c r="J676" s="102"/>
      <c r="K676" s="102"/>
      <c r="L676" s="101"/>
      <c r="M676" s="101"/>
      <c r="N676" s="106"/>
      <c r="O676" s="106"/>
      <c r="P676" s="102"/>
      <c r="Q676" s="17"/>
      <c r="R676" s="102"/>
      <c r="S676" s="101"/>
      <c r="T676" s="105"/>
      <c r="U676" s="105"/>
      <c r="V676" s="105"/>
      <c r="W676" s="105"/>
      <c r="X676" s="105"/>
      <c r="Y676" s="105"/>
      <c r="Z676" s="105"/>
    </row>
    <row r="677" ht="15.75" customHeight="1">
      <c r="A677" s="105"/>
      <c r="B677" s="105"/>
      <c r="C677" s="105"/>
      <c r="D677" s="105"/>
      <c r="E677" s="105"/>
      <c r="F677" s="106"/>
      <c r="G677" s="106"/>
      <c r="H677" s="17"/>
      <c r="I677" s="17"/>
      <c r="J677" s="102"/>
      <c r="K677" s="102"/>
      <c r="L677" s="101"/>
      <c r="M677" s="101"/>
      <c r="N677" s="106"/>
      <c r="O677" s="106"/>
      <c r="P677" s="102"/>
      <c r="Q677" s="17"/>
      <c r="R677" s="102"/>
      <c r="S677" s="101"/>
      <c r="T677" s="105"/>
      <c r="U677" s="105"/>
      <c r="V677" s="105"/>
      <c r="W677" s="105"/>
      <c r="X677" s="105"/>
      <c r="Y677" s="105"/>
      <c r="Z677" s="105"/>
    </row>
    <row r="678" ht="15.75" customHeight="1">
      <c r="A678" s="105"/>
      <c r="B678" s="105"/>
      <c r="C678" s="105"/>
      <c r="D678" s="105"/>
      <c r="E678" s="105"/>
      <c r="F678" s="106"/>
      <c r="G678" s="106"/>
      <c r="H678" s="17"/>
      <c r="I678" s="17"/>
      <c r="J678" s="102"/>
      <c r="K678" s="102"/>
      <c r="L678" s="101"/>
      <c r="M678" s="101"/>
      <c r="N678" s="106"/>
      <c r="O678" s="106"/>
      <c r="P678" s="102"/>
      <c r="Q678" s="17"/>
      <c r="R678" s="102"/>
      <c r="S678" s="101"/>
      <c r="T678" s="105"/>
      <c r="U678" s="105"/>
      <c r="V678" s="105"/>
      <c r="W678" s="105"/>
      <c r="X678" s="105"/>
      <c r="Y678" s="105"/>
      <c r="Z678" s="105"/>
    </row>
    <row r="679" ht="15.75" customHeight="1">
      <c r="A679" s="105"/>
      <c r="B679" s="105"/>
      <c r="C679" s="105"/>
      <c r="D679" s="105"/>
      <c r="E679" s="105"/>
      <c r="F679" s="106"/>
      <c r="G679" s="106"/>
      <c r="H679" s="17"/>
      <c r="I679" s="17"/>
      <c r="J679" s="102"/>
      <c r="K679" s="102"/>
      <c r="L679" s="101"/>
      <c r="M679" s="101"/>
      <c r="N679" s="106"/>
      <c r="O679" s="106"/>
      <c r="P679" s="102"/>
      <c r="Q679" s="17"/>
      <c r="R679" s="102"/>
      <c r="S679" s="101"/>
      <c r="T679" s="105"/>
      <c r="U679" s="105"/>
      <c r="V679" s="105"/>
      <c r="W679" s="105"/>
      <c r="X679" s="105"/>
      <c r="Y679" s="105"/>
      <c r="Z679" s="105"/>
    </row>
    <row r="680" ht="15.75" customHeight="1">
      <c r="A680" s="105"/>
      <c r="B680" s="105"/>
      <c r="C680" s="105"/>
      <c r="D680" s="105"/>
      <c r="E680" s="105"/>
      <c r="F680" s="106"/>
      <c r="G680" s="106"/>
      <c r="H680" s="17"/>
      <c r="I680" s="17"/>
      <c r="J680" s="102"/>
      <c r="K680" s="102"/>
      <c r="L680" s="101"/>
      <c r="M680" s="101"/>
      <c r="N680" s="106"/>
      <c r="O680" s="106"/>
      <c r="P680" s="102"/>
      <c r="Q680" s="17"/>
      <c r="R680" s="102"/>
      <c r="S680" s="101"/>
      <c r="T680" s="105"/>
      <c r="U680" s="105"/>
      <c r="V680" s="105"/>
      <c r="W680" s="105"/>
      <c r="X680" s="105"/>
      <c r="Y680" s="105"/>
      <c r="Z680" s="105"/>
    </row>
    <row r="681" ht="15.75" customHeight="1">
      <c r="A681" s="105"/>
      <c r="B681" s="105"/>
      <c r="C681" s="105"/>
      <c r="D681" s="105"/>
      <c r="E681" s="105"/>
      <c r="F681" s="106"/>
      <c r="G681" s="106"/>
      <c r="H681" s="17"/>
      <c r="I681" s="17"/>
      <c r="J681" s="102"/>
      <c r="K681" s="102"/>
      <c r="L681" s="101"/>
      <c r="M681" s="101"/>
      <c r="N681" s="106"/>
      <c r="O681" s="106"/>
      <c r="P681" s="102"/>
      <c r="Q681" s="17"/>
      <c r="R681" s="102"/>
      <c r="S681" s="101"/>
      <c r="T681" s="105"/>
      <c r="U681" s="105"/>
      <c r="V681" s="105"/>
      <c r="W681" s="105"/>
      <c r="X681" s="105"/>
      <c r="Y681" s="105"/>
      <c r="Z681" s="105"/>
    </row>
    <row r="682" ht="15.75" customHeight="1">
      <c r="A682" s="105"/>
      <c r="B682" s="105"/>
      <c r="C682" s="105"/>
      <c r="D682" s="105"/>
      <c r="E682" s="105"/>
      <c r="F682" s="106"/>
      <c r="G682" s="106"/>
      <c r="H682" s="17"/>
      <c r="I682" s="17"/>
      <c r="J682" s="102"/>
      <c r="K682" s="102"/>
      <c r="L682" s="101"/>
      <c r="M682" s="101"/>
      <c r="N682" s="106"/>
      <c r="O682" s="106"/>
      <c r="P682" s="102"/>
      <c r="Q682" s="17"/>
      <c r="R682" s="102"/>
      <c r="S682" s="101"/>
      <c r="T682" s="105"/>
      <c r="U682" s="105"/>
      <c r="V682" s="105"/>
      <c r="W682" s="105"/>
      <c r="X682" s="105"/>
      <c r="Y682" s="105"/>
      <c r="Z682" s="105"/>
    </row>
    <row r="683" ht="15.75" customHeight="1">
      <c r="A683" s="105"/>
      <c r="B683" s="105"/>
      <c r="C683" s="105"/>
      <c r="D683" s="105"/>
      <c r="E683" s="105"/>
      <c r="F683" s="106"/>
      <c r="G683" s="106"/>
      <c r="H683" s="17"/>
      <c r="I683" s="17"/>
      <c r="J683" s="102"/>
      <c r="K683" s="102"/>
      <c r="L683" s="101"/>
      <c r="M683" s="101"/>
      <c r="N683" s="106"/>
      <c r="O683" s="106"/>
      <c r="P683" s="102"/>
      <c r="Q683" s="17"/>
      <c r="R683" s="102"/>
      <c r="S683" s="101"/>
      <c r="T683" s="105"/>
      <c r="U683" s="105"/>
      <c r="V683" s="105"/>
      <c r="W683" s="105"/>
      <c r="X683" s="105"/>
      <c r="Y683" s="105"/>
      <c r="Z683" s="105"/>
    </row>
    <row r="684" ht="15.75" customHeight="1">
      <c r="A684" s="105"/>
      <c r="B684" s="105"/>
      <c r="C684" s="105"/>
      <c r="D684" s="105"/>
      <c r="E684" s="105"/>
      <c r="F684" s="106"/>
      <c r="G684" s="106"/>
      <c r="H684" s="17"/>
      <c r="I684" s="17"/>
      <c r="J684" s="102"/>
      <c r="K684" s="102"/>
      <c r="L684" s="101"/>
      <c r="M684" s="101"/>
      <c r="N684" s="106"/>
      <c r="O684" s="106"/>
      <c r="P684" s="102"/>
      <c r="Q684" s="17"/>
      <c r="R684" s="102"/>
      <c r="S684" s="101"/>
      <c r="T684" s="105"/>
      <c r="U684" s="105"/>
      <c r="V684" s="105"/>
      <c r="W684" s="105"/>
      <c r="X684" s="105"/>
      <c r="Y684" s="105"/>
      <c r="Z684" s="105"/>
    </row>
    <row r="685" ht="15.75" customHeight="1">
      <c r="A685" s="105"/>
      <c r="B685" s="105"/>
      <c r="C685" s="105"/>
      <c r="D685" s="105"/>
      <c r="E685" s="105"/>
      <c r="F685" s="106"/>
      <c r="G685" s="106"/>
      <c r="H685" s="17"/>
      <c r="I685" s="17"/>
      <c r="J685" s="102"/>
      <c r="K685" s="102"/>
      <c r="L685" s="101"/>
      <c r="M685" s="101"/>
      <c r="N685" s="106"/>
      <c r="O685" s="106"/>
      <c r="P685" s="102"/>
      <c r="Q685" s="17"/>
      <c r="R685" s="102"/>
      <c r="S685" s="101"/>
      <c r="T685" s="105"/>
      <c r="U685" s="105"/>
      <c r="V685" s="105"/>
      <c r="W685" s="105"/>
      <c r="X685" s="105"/>
      <c r="Y685" s="105"/>
      <c r="Z685" s="105"/>
    </row>
    <row r="686" ht="15.75" customHeight="1">
      <c r="A686" s="105"/>
      <c r="B686" s="105"/>
      <c r="C686" s="105"/>
      <c r="D686" s="105"/>
      <c r="E686" s="105"/>
      <c r="F686" s="106"/>
      <c r="G686" s="106"/>
      <c r="H686" s="17"/>
      <c r="I686" s="17"/>
      <c r="J686" s="102"/>
      <c r="K686" s="102"/>
      <c r="L686" s="101"/>
      <c r="M686" s="101"/>
      <c r="N686" s="106"/>
      <c r="O686" s="106"/>
      <c r="P686" s="102"/>
      <c r="Q686" s="17"/>
      <c r="R686" s="102"/>
      <c r="S686" s="101"/>
      <c r="T686" s="105"/>
      <c r="U686" s="105"/>
      <c r="V686" s="105"/>
      <c r="W686" s="105"/>
      <c r="X686" s="105"/>
      <c r="Y686" s="105"/>
      <c r="Z686" s="105"/>
    </row>
    <row r="687" ht="15.75" customHeight="1">
      <c r="A687" s="105"/>
      <c r="B687" s="105"/>
      <c r="C687" s="105"/>
      <c r="D687" s="105"/>
      <c r="E687" s="105"/>
      <c r="F687" s="106"/>
      <c r="G687" s="106"/>
      <c r="H687" s="17"/>
      <c r="I687" s="17"/>
      <c r="J687" s="102"/>
      <c r="K687" s="102"/>
      <c r="L687" s="101"/>
      <c r="M687" s="101"/>
      <c r="N687" s="106"/>
      <c r="O687" s="106"/>
      <c r="P687" s="102"/>
      <c r="Q687" s="17"/>
      <c r="R687" s="102"/>
      <c r="S687" s="101"/>
      <c r="T687" s="105"/>
      <c r="U687" s="105"/>
      <c r="V687" s="105"/>
      <c r="W687" s="105"/>
      <c r="X687" s="105"/>
      <c r="Y687" s="105"/>
      <c r="Z687" s="105"/>
    </row>
    <row r="688" ht="15.75" customHeight="1">
      <c r="A688" s="105"/>
      <c r="B688" s="105"/>
      <c r="C688" s="105"/>
      <c r="D688" s="105"/>
      <c r="E688" s="105"/>
      <c r="F688" s="106"/>
      <c r="G688" s="106"/>
      <c r="H688" s="17"/>
      <c r="I688" s="17"/>
      <c r="J688" s="102"/>
      <c r="K688" s="102"/>
      <c r="L688" s="101"/>
      <c r="M688" s="101"/>
      <c r="N688" s="106"/>
      <c r="O688" s="106"/>
      <c r="P688" s="102"/>
      <c r="Q688" s="17"/>
      <c r="R688" s="102"/>
      <c r="S688" s="101"/>
      <c r="T688" s="105"/>
      <c r="U688" s="105"/>
      <c r="V688" s="105"/>
      <c r="W688" s="105"/>
      <c r="X688" s="105"/>
      <c r="Y688" s="105"/>
      <c r="Z688" s="105"/>
    </row>
    <row r="689" ht="15.75" customHeight="1">
      <c r="A689" s="105"/>
      <c r="B689" s="105"/>
      <c r="C689" s="105"/>
      <c r="D689" s="105"/>
      <c r="E689" s="105"/>
      <c r="F689" s="106"/>
      <c r="G689" s="106"/>
      <c r="H689" s="17"/>
      <c r="I689" s="17"/>
      <c r="J689" s="102"/>
      <c r="K689" s="102"/>
      <c r="L689" s="101"/>
      <c r="M689" s="101"/>
      <c r="N689" s="106"/>
      <c r="O689" s="106"/>
      <c r="P689" s="102"/>
      <c r="Q689" s="17"/>
      <c r="R689" s="102"/>
      <c r="S689" s="101"/>
      <c r="T689" s="105"/>
      <c r="U689" s="105"/>
      <c r="V689" s="105"/>
      <c r="W689" s="105"/>
      <c r="X689" s="105"/>
      <c r="Y689" s="105"/>
      <c r="Z689" s="105"/>
    </row>
    <row r="690" ht="15.75" customHeight="1">
      <c r="A690" s="105"/>
      <c r="B690" s="105"/>
      <c r="C690" s="105"/>
      <c r="D690" s="105"/>
      <c r="E690" s="105"/>
      <c r="F690" s="106"/>
      <c r="G690" s="106"/>
      <c r="H690" s="17"/>
      <c r="I690" s="17"/>
      <c r="J690" s="102"/>
      <c r="K690" s="102"/>
      <c r="L690" s="101"/>
      <c r="M690" s="101"/>
      <c r="N690" s="106"/>
      <c r="O690" s="106"/>
      <c r="P690" s="102"/>
      <c r="Q690" s="17"/>
      <c r="R690" s="102"/>
      <c r="S690" s="101"/>
      <c r="T690" s="105"/>
      <c r="U690" s="105"/>
      <c r="V690" s="105"/>
      <c r="W690" s="105"/>
      <c r="X690" s="105"/>
      <c r="Y690" s="105"/>
      <c r="Z690" s="105"/>
    </row>
    <row r="691" ht="15.75" customHeight="1">
      <c r="A691" s="105"/>
      <c r="B691" s="105"/>
      <c r="C691" s="105"/>
      <c r="D691" s="105"/>
      <c r="E691" s="105"/>
      <c r="F691" s="106"/>
      <c r="G691" s="106"/>
      <c r="H691" s="17"/>
      <c r="I691" s="17"/>
      <c r="J691" s="102"/>
      <c r="K691" s="102"/>
      <c r="L691" s="101"/>
      <c r="M691" s="101"/>
      <c r="N691" s="106"/>
      <c r="O691" s="106"/>
      <c r="P691" s="102"/>
      <c r="Q691" s="17"/>
      <c r="R691" s="102"/>
      <c r="S691" s="101"/>
      <c r="T691" s="105"/>
      <c r="U691" s="105"/>
      <c r="V691" s="105"/>
      <c r="W691" s="105"/>
      <c r="X691" s="105"/>
      <c r="Y691" s="105"/>
      <c r="Z691" s="105"/>
    </row>
    <row r="692" ht="15.75" customHeight="1">
      <c r="A692" s="105"/>
      <c r="B692" s="105"/>
      <c r="C692" s="105"/>
      <c r="D692" s="105"/>
      <c r="E692" s="105"/>
      <c r="F692" s="106"/>
      <c r="G692" s="106"/>
      <c r="H692" s="17"/>
      <c r="I692" s="17"/>
      <c r="J692" s="102"/>
      <c r="K692" s="102"/>
      <c r="L692" s="101"/>
      <c r="M692" s="101"/>
      <c r="N692" s="106"/>
      <c r="O692" s="106"/>
      <c r="P692" s="102"/>
      <c r="Q692" s="17"/>
      <c r="R692" s="102"/>
      <c r="S692" s="101"/>
      <c r="T692" s="105"/>
      <c r="U692" s="105"/>
      <c r="V692" s="105"/>
      <c r="W692" s="105"/>
      <c r="X692" s="105"/>
      <c r="Y692" s="105"/>
      <c r="Z692" s="105"/>
    </row>
    <row r="693" ht="15.75" customHeight="1">
      <c r="A693" s="105"/>
      <c r="B693" s="105"/>
      <c r="C693" s="105"/>
      <c r="D693" s="105"/>
      <c r="E693" s="105"/>
      <c r="F693" s="106"/>
      <c r="G693" s="106"/>
      <c r="H693" s="17"/>
      <c r="I693" s="17"/>
      <c r="J693" s="102"/>
      <c r="K693" s="102"/>
      <c r="L693" s="101"/>
      <c r="M693" s="101"/>
      <c r="N693" s="106"/>
      <c r="O693" s="106"/>
      <c r="P693" s="102"/>
      <c r="Q693" s="17"/>
      <c r="R693" s="102"/>
      <c r="S693" s="101"/>
      <c r="T693" s="105"/>
      <c r="U693" s="105"/>
      <c r="V693" s="105"/>
      <c r="W693" s="105"/>
      <c r="X693" s="105"/>
      <c r="Y693" s="105"/>
      <c r="Z693" s="105"/>
    </row>
    <row r="694" ht="15.75" customHeight="1">
      <c r="A694" s="105"/>
      <c r="B694" s="105"/>
      <c r="C694" s="105"/>
      <c r="D694" s="105"/>
      <c r="E694" s="105"/>
      <c r="F694" s="106"/>
      <c r="G694" s="106"/>
      <c r="H694" s="17"/>
      <c r="I694" s="17"/>
      <c r="J694" s="102"/>
      <c r="K694" s="102"/>
      <c r="L694" s="101"/>
      <c r="M694" s="101"/>
      <c r="N694" s="106"/>
      <c r="O694" s="106"/>
      <c r="P694" s="102"/>
      <c r="Q694" s="17"/>
      <c r="R694" s="102"/>
      <c r="S694" s="101"/>
      <c r="T694" s="105"/>
      <c r="U694" s="105"/>
      <c r="V694" s="105"/>
      <c r="W694" s="105"/>
      <c r="X694" s="105"/>
      <c r="Y694" s="105"/>
      <c r="Z694" s="105"/>
    </row>
    <row r="695" ht="15.75" customHeight="1">
      <c r="A695" s="105"/>
      <c r="B695" s="105"/>
      <c r="C695" s="105"/>
      <c r="D695" s="105"/>
      <c r="E695" s="105"/>
      <c r="F695" s="106"/>
      <c r="G695" s="106"/>
      <c r="H695" s="17"/>
      <c r="I695" s="17"/>
      <c r="J695" s="102"/>
      <c r="K695" s="102"/>
      <c r="L695" s="101"/>
      <c r="M695" s="101"/>
      <c r="N695" s="106"/>
      <c r="O695" s="106"/>
      <c r="P695" s="102"/>
      <c r="Q695" s="17"/>
      <c r="R695" s="102"/>
      <c r="S695" s="101"/>
      <c r="T695" s="105"/>
      <c r="U695" s="105"/>
      <c r="V695" s="105"/>
      <c r="W695" s="105"/>
      <c r="X695" s="105"/>
      <c r="Y695" s="105"/>
      <c r="Z695" s="105"/>
    </row>
    <row r="696" ht="15.75" customHeight="1">
      <c r="A696" s="105"/>
      <c r="B696" s="105"/>
      <c r="C696" s="105"/>
      <c r="D696" s="105"/>
      <c r="E696" s="105"/>
      <c r="F696" s="106"/>
      <c r="G696" s="106"/>
      <c r="H696" s="17"/>
      <c r="I696" s="17"/>
      <c r="J696" s="102"/>
      <c r="K696" s="102"/>
      <c r="L696" s="101"/>
      <c r="M696" s="101"/>
      <c r="N696" s="106"/>
      <c r="O696" s="106"/>
      <c r="P696" s="102"/>
      <c r="Q696" s="17"/>
      <c r="R696" s="102"/>
      <c r="S696" s="101"/>
      <c r="T696" s="105"/>
      <c r="U696" s="105"/>
      <c r="V696" s="105"/>
      <c r="W696" s="105"/>
      <c r="X696" s="105"/>
      <c r="Y696" s="105"/>
      <c r="Z696" s="105"/>
    </row>
    <row r="697" ht="15.75" customHeight="1">
      <c r="A697" s="105"/>
      <c r="B697" s="105"/>
      <c r="C697" s="105"/>
      <c r="D697" s="105"/>
      <c r="E697" s="105"/>
      <c r="F697" s="106"/>
      <c r="G697" s="106"/>
      <c r="H697" s="17"/>
      <c r="I697" s="17"/>
      <c r="J697" s="102"/>
      <c r="K697" s="102"/>
      <c r="L697" s="101"/>
      <c r="M697" s="101"/>
      <c r="N697" s="106"/>
      <c r="O697" s="106"/>
      <c r="P697" s="102"/>
      <c r="Q697" s="17"/>
      <c r="R697" s="102"/>
      <c r="S697" s="101"/>
      <c r="T697" s="105"/>
      <c r="U697" s="105"/>
      <c r="V697" s="105"/>
      <c r="W697" s="105"/>
      <c r="X697" s="105"/>
      <c r="Y697" s="105"/>
      <c r="Z697" s="105"/>
    </row>
    <row r="698" ht="15.75" customHeight="1">
      <c r="A698" s="105"/>
      <c r="B698" s="105"/>
      <c r="C698" s="105"/>
      <c r="D698" s="105"/>
      <c r="E698" s="105"/>
      <c r="F698" s="106"/>
      <c r="G698" s="106"/>
      <c r="H698" s="17"/>
      <c r="I698" s="17"/>
      <c r="J698" s="102"/>
      <c r="K698" s="102"/>
      <c r="L698" s="101"/>
      <c r="M698" s="101"/>
      <c r="N698" s="106"/>
      <c r="O698" s="106"/>
      <c r="P698" s="102"/>
      <c r="Q698" s="17"/>
      <c r="R698" s="102"/>
      <c r="S698" s="101"/>
      <c r="T698" s="105"/>
      <c r="U698" s="105"/>
      <c r="V698" s="105"/>
      <c r="W698" s="105"/>
      <c r="X698" s="105"/>
      <c r="Y698" s="105"/>
      <c r="Z698" s="105"/>
    </row>
    <row r="699" ht="15.75" customHeight="1">
      <c r="A699" s="105"/>
      <c r="B699" s="105"/>
      <c r="C699" s="105"/>
      <c r="D699" s="105"/>
      <c r="E699" s="105"/>
      <c r="F699" s="106"/>
      <c r="G699" s="106"/>
      <c r="H699" s="17"/>
      <c r="I699" s="17"/>
      <c r="J699" s="102"/>
      <c r="K699" s="102"/>
      <c r="L699" s="101"/>
      <c r="M699" s="101"/>
      <c r="N699" s="106"/>
      <c r="O699" s="106"/>
      <c r="P699" s="102"/>
      <c r="Q699" s="17"/>
      <c r="R699" s="102"/>
      <c r="S699" s="101"/>
      <c r="T699" s="105"/>
      <c r="U699" s="105"/>
      <c r="V699" s="105"/>
      <c r="W699" s="105"/>
      <c r="X699" s="105"/>
      <c r="Y699" s="105"/>
      <c r="Z699" s="105"/>
    </row>
    <row r="700" ht="15.75" customHeight="1">
      <c r="A700" s="105"/>
      <c r="B700" s="105"/>
      <c r="C700" s="105"/>
      <c r="D700" s="105"/>
      <c r="E700" s="105"/>
      <c r="F700" s="106"/>
      <c r="G700" s="106"/>
      <c r="H700" s="17"/>
      <c r="I700" s="17"/>
      <c r="J700" s="102"/>
      <c r="K700" s="102"/>
      <c r="L700" s="101"/>
      <c r="M700" s="101"/>
      <c r="N700" s="106"/>
      <c r="O700" s="106"/>
      <c r="P700" s="102"/>
      <c r="Q700" s="17"/>
      <c r="R700" s="102"/>
      <c r="S700" s="101"/>
      <c r="T700" s="105"/>
      <c r="U700" s="105"/>
      <c r="V700" s="105"/>
      <c r="W700" s="105"/>
      <c r="X700" s="105"/>
      <c r="Y700" s="105"/>
      <c r="Z700" s="105"/>
    </row>
    <row r="701" ht="15.75" customHeight="1">
      <c r="A701" s="105"/>
      <c r="B701" s="105"/>
      <c r="C701" s="105"/>
      <c r="D701" s="105"/>
      <c r="E701" s="105"/>
      <c r="F701" s="106"/>
      <c r="G701" s="106"/>
      <c r="H701" s="17"/>
      <c r="I701" s="17"/>
      <c r="J701" s="102"/>
      <c r="K701" s="102"/>
      <c r="L701" s="101"/>
      <c r="M701" s="101"/>
      <c r="N701" s="106"/>
      <c r="O701" s="106"/>
      <c r="P701" s="102"/>
      <c r="Q701" s="17"/>
      <c r="R701" s="102"/>
      <c r="S701" s="101"/>
      <c r="T701" s="105"/>
      <c r="U701" s="105"/>
      <c r="V701" s="105"/>
      <c r="W701" s="105"/>
      <c r="X701" s="105"/>
      <c r="Y701" s="105"/>
      <c r="Z701" s="105"/>
    </row>
    <row r="702" ht="15.75" customHeight="1">
      <c r="A702" s="105"/>
      <c r="B702" s="105"/>
      <c r="C702" s="105"/>
      <c r="D702" s="105"/>
      <c r="E702" s="105"/>
      <c r="F702" s="106"/>
      <c r="G702" s="106"/>
      <c r="H702" s="17"/>
      <c r="I702" s="17"/>
      <c r="J702" s="102"/>
      <c r="K702" s="102"/>
      <c r="L702" s="101"/>
      <c r="M702" s="101"/>
      <c r="N702" s="106"/>
      <c r="O702" s="106"/>
      <c r="P702" s="102"/>
      <c r="Q702" s="17"/>
      <c r="R702" s="102"/>
      <c r="S702" s="101"/>
      <c r="T702" s="105"/>
      <c r="U702" s="105"/>
      <c r="V702" s="105"/>
      <c r="W702" s="105"/>
      <c r="X702" s="105"/>
      <c r="Y702" s="105"/>
      <c r="Z702" s="105"/>
    </row>
    <row r="703" ht="15.75" customHeight="1">
      <c r="A703" s="105"/>
      <c r="B703" s="105"/>
      <c r="C703" s="105"/>
      <c r="D703" s="105"/>
      <c r="E703" s="105"/>
      <c r="F703" s="106"/>
      <c r="G703" s="106"/>
      <c r="H703" s="17"/>
      <c r="I703" s="17"/>
      <c r="J703" s="102"/>
      <c r="K703" s="102"/>
      <c r="L703" s="101"/>
      <c r="M703" s="101"/>
      <c r="N703" s="106"/>
      <c r="O703" s="106"/>
      <c r="P703" s="102"/>
      <c r="Q703" s="17"/>
      <c r="R703" s="102"/>
      <c r="S703" s="101"/>
      <c r="T703" s="105"/>
      <c r="U703" s="105"/>
      <c r="V703" s="105"/>
      <c r="W703" s="105"/>
      <c r="X703" s="105"/>
      <c r="Y703" s="105"/>
      <c r="Z703" s="105"/>
    </row>
    <row r="704" ht="15.75" customHeight="1">
      <c r="A704" s="105"/>
      <c r="B704" s="105"/>
      <c r="C704" s="105"/>
      <c r="D704" s="105"/>
      <c r="E704" s="105"/>
      <c r="F704" s="106"/>
      <c r="G704" s="106"/>
      <c r="H704" s="17"/>
      <c r="I704" s="17"/>
      <c r="J704" s="102"/>
      <c r="K704" s="102"/>
      <c r="L704" s="101"/>
      <c r="M704" s="101"/>
      <c r="N704" s="106"/>
      <c r="O704" s="106"/>
      <c r="P704" s="102"/>
      <c r="Q704" s="17"/>
      <c r="R704" s="102"/>
      <c r="S704" s="101"/>
      <c r="T704" s="105"/>
      <c r="U704" s="105"/>
      <c r="V704" s="105"/>
      <c r="W704" s="105"/>
      <c r="X704" s="105"/>
      <c r="Y704" s="105"/>
      <c r="Z704" s="105"/>
    </row>
    <row r="705" ht="15.75" customHeight="1">
      <c r="A705" s="105"/>
      <c r="B705" s="105"/>
      <c r="C705" s="105"/>
      <c r="D705" s="105"/>
      <c r="E705" s="105"/>
      <c r="F705" s="106"/>
      <c r="G705" s="106"/>
      <c r="H705" s="17"/>
      <c r="I705" s="17"/>
      <c r="J705" s="102"/>
      <c r="K705" s="102"/>
      <c r="L705" s="101"/>
      <c r="M705" s="101"/>
      <c r="N705" s="106"/>
      <c r="O705" s="106"/>
      <c r="P705" s="102"/>
      <c r="Q705" s="17"/>
      <c r="R705" s="102"/>
      <c r="S705" s="101"/>
      <c r="T705" s="105"/>
      <c r="U705" s="105"/>
      <c r="V705" s="105"/>
      <c r="W705" s="105"/>
      <c r="X705" s="105"/>
      <c r="Y705" s="105"/>
      <c r="Z705" s="105"/>
    </row>
    <row r="706" ht="15.75" customHeight="1">
      <c r="A706" s="105"/>
      <c r="B706" s="105"/>
      <c r="C706" s="105"/>
      <c r="D706" s="105"/>
      <c r="E706" s="105"/>
      <c r="F706" s="106"/>
      <c r="G706" s="106"/>
      <c r="H706" s="17"/>
      <c r="I706" s="17"/>
      <c r="J706" s="102"/>
      <c r="K706" s="102"/>
      <c r="L706" s="101"/>
      <c r="M706" s="101"/>
      <c r="N706" s="106"/>
      <c r="O706" s="106"/>
      <c r="P706" s="102"/>
      <c r="Q706" s="17"/>
      <c r="R706" s="102"/>
      <c r="S706" s="101"/>
      <c r="T706" s="105"/>
      <c r="U706" s="105"/>
      <c r="V706" s="105"/>
      <c r="W706" s="105"/>
      <c r="X706" s="105"/>
      <c r="Y706" s="105"/>
      <c r="Z706" s="105"/>
    </row>
    <row r="707" ht="15.75" customHeight="1">
      <c r="A707" s="105"/>
      <c r="B707" s="105"/>
      <c r="C707" s="105"/>
      <c r="D707" s="105"/>
      <c r="E707" s="105"/>
      <c r="F707" s="106"/>
      <c r="G707" s="106"/>
      <c r="H707" s="17"/>
      <c r="I707" s="17"/>
      <c r="J707" s="102"/>
      <c r="K707" s="102"/>
      <c r="L707" s="101"/>
      <c r="M707" s="101"/>
      <c r="N707" s="106"/>
      <c r="O707" s="106"/>
      <c r="P707" s="102"/>
      <c r="Q707" s="17"/>
      <c r="R707" s="102"/>
      <c r="S707" s="101"/>
      <c r="T707" s="105"/>
      <c r="U707" s="105"/>
      <c r="V707" s="105"/>
      <c r="W707" s="105"/>
      <c r="X707" s="105"/>
      <c r="Y707" s="105"/>
      <c r="Z707" s="105"/>
    </row>
    <row r="708" ht="15.75" customHeight="1">
      <c r="A708" s="105"/>
      <c r="B708" s="105"/>
      <c r="C708" s="105"/>
      <c r="D708" s="105"/>
      <c r="E708" s="105"/>
      <c r="F708" s="106"/>
      <c r="G708" s="106"/>
      <c r="H708" s="17"/>
      <c r="I708" s="17"/>
      <c r="J708" s="102"/>
      <c r="K708" s="102"/>
      <c r="L708" s="101"/>
      <c r="M708" s="101"/>
      <c r="N708" s="106"/>
      <c r="O708" s="106"/>
      <c r="P708" s="102"/>
      <c r="Q708" s="17"/>
      <c r="R708" s="102"/>
      <c r="S708" s="101"/>
      <c r="T708" s="105"/>
      <c r="U708" s="105"/>
      <c r="V708" s="105"/>
      <c r="W708" s="105"/>
      <c r="X708" s="105"/>
      <c r="Y708" s="105"/>
      <c r="Z708" s="105"/>
    </row>
    <row r="709" ht="15.75" customHeight="1">
      <c r="A709" s="105"/>
      <c r="B709" s="105"/>
      <c r="C709" s="105"/>
      <c r="D709" s="105"/>
      <c r="E709" s="105"/>
      <c r="F709" s="106"/>
      <c r="G709" s="106"/>
      <c r="H709" s="17"/>
      <c r="I709" s="17"/>
      <c r="J709" s="102"/>
      <c r="K709" s="102"/>
      <c r="L709" s="101"/>
      <c r="M709" s="101"/>
      <c r="N709" s="106"/>
      <c r="O709" s="106"/>
      <c r="P709" s="102"/>
      <c r="Q709" s="17"/>
      <c r="R709" s="102"/>
      <c r="S709" s="101"/>
      <c r="T709" s="105"/>
      <c r="U709" s="105"/>
      <c r="V709" s="105"/>
      <c r="W709" s="105"/>
      <c r="X709" s="105"/>
      <c r="Y709" s="105"/>
      <c r="Z709" s="105"/>
    </row>
    <row r="710" ht="15.75" customHeight="1">
      <c r="A710" s="105"/>
      <c r="B710" s="105"/>
      <c r="C710" s="105"/>
      <c r="D710" s="105"/>
      <c r="E710" s="105"/>
      <c r="F710" s="106"/>
      <c r="G710" s="106"/>
      <c r="H710" s="17"/>
      <c r="I710" s="17"/>
      <c r="J710" s="102"/>
      <c r="K710" s="102"/>
      <c r="L710" s="101"/>
      <c r="M710" s="101"/>
      <c r="N710" s="106"/>
      <c r="O710" s="106"/>
      <c r="P710" s="102"/>
      <c r="Q710" s="17"/>
      <c r="R710" s="102"/>
      <c r="S710" s="101"/>
      <c r="T710" s="105"/>
      <c r="U710" s="105"/>
      <c r="V710" s="105"/>
      <c r="W710" s="105"/>
      <c r="X710" s="105"/>
      <c r="Y710" s="105"/>
      <c r="Z710" s="105"/>
    </row>
    <row r="711" ht="15.75" customHeight="1">
      <c r="A711" s="105"/>
      <c r="B711" s="105"/>
      <c r="C711" s="105"/>
      <c r="D711" s="105"/>
      <c r="E711" s="105"/>
      <c r="F711" s="106"/>
      <c r="G711" s="106"/>
      <c r="H711" s="17"/>
      <c r="I711" s="17"/>
      <c r="J711" s="102"/>
      <c r="K711" s="102"/>
      <c r="L711" s="101"/>
      <c r="M711" s="101"/>
      <c r="N711" s="106"/>
      <c r="O711" s="106"/>
      <c r="P711" s="102"/>
      <c r="Q711" s="17"/>
      <c r="R711" s="102"/>
      <c r="S711" s="101"/>
      <c r="T711" s="105"/>
      <c r="U711" s="105"/>
      <c r="V711" s="105"/>
      <c r="W711" s="105"/>
      <c r="X711" s="105"/>
      <c r="Y711" s="105"/>
      <c r="Z711" s="105"/>
    </row>
    <row r="712" ht="15.75" customHeight="1">
      <c r="A712" s="105"/>
      <c r="B712" s="105"/>
      <c r="C712" s="105"/>
      <c r="D712" s="105"/>
      <c r="E712" s="105"/>
      <c r="F712" s="106"/>
      <c r="G712" s="106"/>
      <c r="H712" s="17"/>
      <c r="I712" s="17"/>
      <c r="J712" s="102"/>
      <c r="K712" s="102"/>
      <c r="L712" s="101"/>
      <c r="M712" s="101"/>
      <c r="N712" s="106"/>
      <c r="O712" s="106"/>
      <c r="P712" s="102"/>
      <c r="Q712" s="17"/>
      <c r="R712" s="102"/>
      <c r="S712" s="101"/>
      <c r="T712" s="105"/>
      <c r="U712" s="105"/>
      <c r="V712" s="105"/>
      <c r="W712" s="105"/>
      <c r="X712" s="105"/>
      <c r="Y712" s="105"/>
      <c r="Z712" s="105"/>
    </row>
    <row r="713" ht="15.75" customHeight="1">
      <c r="A713" s="105"/>
      <c r="B713" s="105"/>
      <c r="C713" s="105"/>
      <c r="D713" s="105"/>
      <c r="E713" s="105"/>
      <c r="F713" s="106"/>
      <c r="G713" s="106"/>
      <c r="H713" s="17"/>
      <c r="I713" s="17"/>
      <c r="J713" s="102"/>
      <c r="K713" s="102"/>
      <c r="L713" s="101"/>
      <c r="M713" s="101"/>
      <c r="N713" s="106"/>
      <c r="O713" s="106"/>
      <c r="P713" s="102"/>
      <c r="Q713" s="17"/>
      <c r="R713" s="102"/>
      <c r="S713" s="101"/>
      <c r="T713" s="105"/>
      <c r="U713" s="105"/>
      <c r="V713" s="105"/>
      <c r="W713" s="105"/>
      <c r="X713" s="105"/>
      <c r="Y713" s="105"/>
      <c r="Z713" s="105"/>
    </row>
    <row r="714" ht="15.75" customHeight="1">
      <c r="A714" s="105"/>
      <c r="B714" s="105"/>
      <c r="C714" s="105"/>
      <c r="D714" s="105"/>
      <c r="E714" s="105"/>
      <c r="F714" s="106"/>
      <c r="G714" s="106"/>
      <c r="H714" s="17"/>
      <c r="I714" s="17"/>
      <c r="J714" s="102"/>
      <c r="K714" s="102"/>
      <c r="L714" s="101"/>
      <c r="M714" s="101"/>
      <c r="N714" s="106"/>
      <c r="O714" s="106"/>
      <c r="P714" s="102"/>
      <c r="Q714" s="17"/>
      <c r="R714" s="102"/>
      <c r="S714" s="101"/>
      <c r="T714" s="105"/>
      <c r="U714" s="105"/>
      <c r="V714" s="105"/>
      <c r="W714" s="105"/>
      <c r="X714" s="105"/>
      <c r="Y714" s="105"/>
      <c r="Z714" s="105"/>
    </row>
    <row r="715" ht="15.75" customHeight="1">
      <c r="A715" s="105"/>
      <c r="B715" s="105"/>
      <c r="C715" s="105"/>
      <c r="D715" s="105"/>
      <c r="E715" s="105"/>
      <c r="F715" s="106"/>
      <c r="G715" s="106"/>
      <c r="H715" s="17"/>
      <c r="I715" s="17"/>
      <c r="J715" s="102"/>
      <c r="K715" s="102"/>
      <c r="L715" s="101"/>
      <c r="M715" s="101"/>
      <c r="N715" s="106"/>
      <c r="O715" s="106"/>
      <c r="P715" s="102"/>
      <c r="Q715" s="17"/>
      <c r="R715" s="102"/>
      <c r="S715" s="101"/>
      <c r="T715" s="105"/>
      <c r="U715" s="105"/>
      <c r="V715" s="105"/>
      <c r="W715" s="105"/>
      <c r="X715" s="105"/>
      <c r="Y715" s="105"/>
      <c r="Z715" s="105"/>
    </row>
    <row r="716" ht="15.75" customHeight="1">
      <c r="A716" s="105"/>
      <c r="B716" s="105"/>
      <c r="C716" s="105"/>
      <c r="D716" s="105"/>
      <c r="E716" s="105"/>
      <c r="F716" s="106"/>
      <c r="G716" s="106"/>
      <c r="H716" s="17"/>
      <c r="I716" s="17"/>
      <c r="J716" s="102"/>
      <c r="K716" s="102"/>
      <c r="L716" s="101"/>
      <c r="M716" s="101"/>
      <c r="N716" s="106"/>
      <c r="O716" s="106"/>
      <c r="P716" s="102"/>
      <c r="Q716" s="17"/>
      <c r="R716" s="102"/>
      <c r="S716" s="101"/>
      <c r="T716" s="105"/>
      <c r="U716" s="105"/>
      <c r="V716" s="105"/>
      <c r="W716" s="105"/>
      <c r="X716" s="105"/>
      <c r="Y716" s="105"/>
      <c r="Z716" s="105"/>
    </row>
    <row r="717" ht="15.75" customHeight="1">
      <c r="A717" s="105"/>
      <c r="B717" s="105"/>
      <c r="C717" s="105"/>
      <c r="D717" s="105"/>
      <c r="E717" s="105"/>
      <c r="F717" s="106"/>
      <c r="G717" s="106"/>
      <c r="H717" s="17"/>
      <c r="I717" s="17"/>
      <c r="J717" s="102"/>
      <c r="K717" s="102"/>
      <c r="L717" s="101"/>
      <c r="M717" s="101"/>
      <c r="N717" s="106"/>
      <c r="O717" s="106"/>
      <c r="P717" s="102"/>
      <c r="Q717" s="17"/>
      <c r="R717" s="102"/>
      <c r="S717" s="101"/>
      <c r="T717" s="105"/>
      <c r="U717" s="105"/>
      <c r="V717" s="105"/>
      <c r="W717" s="105"/>
      <c r="X717" s="105"/>
      <c r="Y717" s="105"/>
      <c r="Z717" s="105"/>
    </row>
    <row r="718" ht="15.75" customHeight="1">
      <c r="A718" s="105"/>
      <c r="B718" s="105"/>
      <c r="C718" s="105"/>
      <c r="D718" s="105"/>
      <c r="E718" s="105"/>
      <c r="F718" s="106"/>
      <c r="G718" s="106"/>
      <c r="H718" s="17"/>
      <c r="I718" s="17"/>
      <c r="J718" s="102"/>
      <c r="K718" s="102"/>
      <c r="L718" s="101"/>
      <c r="M718" s="101"/>
      <c r="N718" s="106"/>
      <c r="O718" s="106"/>
      <c r="P718" s="102"/>
      <c r="Q718" s="17"/>
      <c r="R718" s="102"/>
      <c r="S718" s="101"/>
      <c r="T718" s="105"/>
      <c r="U718" s="105"/>
      <c r="V718" s="105"/>
      <c r="W718" s="105"/>
      <c r="X718" s="105"/>
      <c r="Y718" s="105"/>
      <c r="Z718" s="105"/>
    </row>
    <row r="719" ht="15.75" customHeight="1">
      <c r="A719" s="105"/>
      <c r="B719" s="105"/>
      <c r="C719" s="105"/>
      <c r="D719" s="105"/>
      <c r="E719" s="105"/>
      <c r="F719" s="106"/>
      <c r="G719" s="106"/>
      <c r="H719" s="17"/>
      <c r="I719" s="17"/>
      <c r="J719" s="102"/>
      <c r="K719" s="102"/>
      <c r="L719" s="101"/>
      <c r="M719" s="101"/>
      <c r="N719" s="106"/>
      <c r="O719" s="106"/>
      <c r="P719" s="102"/>
      <c r="Q719" s="17"/>
      <c r="R719" s="102"/>
      <c r="S719" s="101"/>
      <c r="T719" s="105"/>
      <c r="U719" s="105"/>
      <c r="V719" s="105"/>
      <c r="W719" s="105"/>
      <c r="X719" s="105"/>
      <c r="Y719" s="105"/>
      <c r="Z719" s="105"/>
    </row>
    <row r="720" ht="15.75" customHeight="1">
      <c r="A720" s="105"/>
      <c r="B720" s="105"/>
      <c r="C720" s="105"/>
      <c r="D720" s="105"/>
      <c r="E720" s="105"/>
      <c r="F720" s="106"/>
      <c r="G720" s="106"/>
      <c r="H720" s="17"/>
      <c r="I720" s="17"/>
      <c r="J720" s="102"/>
      <c r="K720" s="102"/>
      <c r="L720" s="101"/>
      <c r="M720" s="101"/>
      <c r="N720" s="106"/>
      <c r="O720" s="106"/>
      <c r="P720" s="102"/>
      <c r="Q720" s="17"/>
      <c r="R720" s="102"/>
      <c r="S720" s="101"/>
      <c r="T720" s="105"/>
      <c r="U720" s="105"/>
      <c r="V720" s="105"/>
      <c r="W720" s="105"/>
      <c r="X720" s="105"/>
      <c r="Y720" s="105"/>
      <c r="Z720" s="105"/>
    </row>
    <row r="721" ht="15.75" customHeight="1">
      <c r="A721" s="105"/>
      <c r="B721" s="105"/>
      <c r="C721" s="105"/>
      <c r="D721" s="105"/>
      <c r="E721" s="105"/>
      <c r="F721" s="106"/>
      <c r="G721" s="106"/>
      <c r="H721" s="17"/>
      <c r="I721" s="17"/>
      <c r="J721" s="102"/>
      <c r="K721" s="102"/>
      <c r="L721" s="101"/>
      <c r="M721" s="101"/>
      <c r="N721" s="106"/>
      <c r="O721" s="106"/>
      <c r="P721" s="102"/>
      <c r="Q721" s="17"/>
      <c r="R721" s="102"/>
      <c r="S721" s="101"/>
      <c r="T721" s="105"/>
      <c r="U721" s="105"/>
      <c r="V721" s="105"/>
      <c r="W721" s="105"/>
      <c r="X721" s="105"/>
      <c r="Y721" s="105"/>
      <c r="Z721" s="105"/>
    </row>
    <row r="722" ht="15.75" customHeight="1">
      <c r="A722" s="105"/>
      <c r="B722" s="105"/>
      <c r="C722" s="105"/>
      <c r="D722" s="105"/>
      <c r="E722" s="105"/>
      <c r="F722" s="106"/>
      <c r="G722" s="106"/>
      <c r="H722" s="17"/>
      <c r="I722" s="17"/>
      <c r="J722" s="102"/>
      <c r="K722" s="102"/>
      <c r="L722" s="101"/>
      <c r="M722" s="101"/>
      <c r="N722" s="106"/>
      <c r="O722" s="106"/>
      <c r="P722" s="102"/>
      <c r="Q722" s="17"/>
      <c r="R722" s="102"/>
      <c r="S722" s="101"/>
      <c r="T722" s="105"/>
      <c r="U722" s="105"/>
      <c r="V722" s="105"/>
      <c r="W722" s="105"/>
      <c r="X722" s="105"/>
      <c r="Y722" s="105"/>
      <c r="Z722" s="105"/>
    </row>
    <row r="723" ht="15.75" customHeight="1">
      <c r="A723" s="105"/>
      <c r="B723" s="105"/>
      <c r="C723" s="105"/>
      <c r="D723" s="105"/>
      <c r="E723" s="105"/>
      <c r="F723" s="106"/>
      <c r="G723" s="106"/>
      <c r="H723" s="17"/>
      <c r="I723" s="17"/>
      <c r="J723" s="102"/>
      <c r="K723" s="102"/>
      <c r="L723" s="101"/>
      <c r="M723" s="101"/>
      <c r="N723" s="106"/>
      <c r="O723" s="106"/>
      <c r="P723" s="102"/>
      <c r="Q723" s="17"/>
      <c r="R723" s="102"/>
      <c r="S723" s="101"/>
      <c r="T723" s="105"/>
      <c r="U723" s="105"/>
      <c r="V723" s="105"/>
      <c r="W723" s="105"/>
      <c r="X723" s="105"/>
      <c r="Y723" s="105"/>
      <c r="Z723" s="105"/>
    </row>
    <row r="724" ht="15.75" customHeight="1">
      <c r="A724" s="105"/>
      <c r="B724" s="105"/>
      <c r="C724" s="105"/>
      <c r="D724" s="105"/>
      <c r="E724" s="105"/>
      <c r="F724" s="106"/>
      <c r="G724" s="106"/>
      <c r="H724" s="17"/>
      <c r="I724" s="17"/>
      <c r="J724" s="102"/>
      <c r="K724" s="102"/>
      <c r="L724" s="101"/>
      <c r="M724" s="101"/>
      <c r="N724" s="106"/>
      <c r="O724" s="106"/>
      <c r="P724" s="102"/>
      <c r="Q724" s="17"/>
      <c r="R724" s="102"/>
      <c r="S724" s="101"/>
      <c r="T724" s="105"/>
      <c r="U724" s="105"/>
      <c r="V724" s="105"/>
      <c r="W724" s="105"/>
      <c r="X724" s="105"/>
      <c r="Y724" s="105"/>
      <c r="Z724" s="105"/>
    </row>
    <row r="725" ht="15.75" customHeight="1">
      <c r="A725" s="105"/>
      <c r="B725" s="105"/>
      <c r="C725" s="105"/>
      <c r="D725" s="105"/>
      <c r="E725" s="105"/>
      <c r="F725" s="106"/>
      <c r="G725" s="106"/>
      <c r="H725" s="17"/>
      <c r="I725" s="17"/>
      <c r="J725" s="102"/>
      <c r="K725" s="102"/>
      <c r="L725" s="101"/>
      <c r="M725" s="101"/>
      <c r="N725" s="106"/>
      <c r="O725" s="106"/>
      <c r="P725" s="102"/>
      <c r="Q725" s="17"/>
      <c r="R725" s="102"/>
      <c r="S725" s="101"/>
      <c r="T725" s="105"/>
      <c r="U725" s="105"/>
      <c r="V725" s="105"/>
      <c r="W725" s="105"/>
      <c r="X725" s="105"/>
      <c r="Y725" s="105"/>
      <c r="Z725" s="105"/>
    </row>
    <row r="726" ht="15.75" customHeight="1">
      <c r="A726" s="105"/>
      <c r="B726" s="105"/>
      <c r="C726" s="105"/>
      <c r="D726" s="105"/>
      <c r="E726" s="105"/>
      <c r="F726" s="106"/>
      <c r="G726" s="106"/>
      <c r="H726" s="17"/>
      <c r="I726" s="17"/>
      <c r="J726" s="102"/>
      <c r="K726" s="102"/>
      <c r="L726" s="101"/>
      <c r="M726" s="101"/>
      <c r="N726" s="106"/>
      <c r="O726" s="106"/>
      <c r="P726" s="102"/>
      <c r="Q726" s="17"/>
      <c r="R726" s="102"/>
      <c r="S726" s="101"/>
      <c r="T726" s="105"/>
      <c r="U726" s="105"/>
      <c r="V726" s="105"/>
      <c r="W726" s="105"/>
      <c r="X726" s="105"/>
      <c r="Y726" s="105"/>
      <c r="Z726" s="105"/>
    </row>
    <row r="727" ht="15.75" customHeight="1">
      <c r="A727" s="105"/>
      <c r="B727" s="105"/>
      <c r="C727" s="105"/>
      <c r="D727" s="105"/>
      <c r="E727" s="105"/>
      <c r="F727" s="106"/>
      <c r="G727" s="106"/>
      <c r="H727" s="17"/>
      <c r="I727" s="17"/>
      <c r="J727" s="102"/>
      <c r="K727" s="102"/>
      <c r="L727" s="101"/>
      <c r="M727" s="101"/>
      <c r="N727" s="106"/>
      <c r="O727" s="106"/>
      <c r="P727" s="102"/>
      <c r="Q727" s="17"/>
      <c r="R727" s="102"/>
      <c r="S727" s="101"/>
      <c r="T727" s="105"/>
      <c r="U727" s="105"/>
      <c r="V727" s="105"/>
      <c r="W727" s="105"/>
      <c r="X727" s="105"/>
      <c r="Y727" s="105"/>
      <c r="Z727" s="105"/>
    </row>
    <row r="728" ht="15.75" customHeight="1">
      <c r="A728" s="105"/>
      <c r="B728" s="105"/>
      <c r="C728" s="105"/>
      <c r="D728" s="105"/>
      <c r="E728" s="105"/>
      <c r="F728" s="106"/>
      <c r="G728" s="106"/>
      <c r="H728" s="17"/>
      <c r="I728" s="17"/>
      <c r="J728" s="102"/>
      <c r="K728" s="102"/>
      <c r="L728" s="101"/>
      <c r="M728" s="101"/>
      <c r="N728" s="106"/>
      <c r="O728" s="106"/>
      <c r="P728" s="102"/>
      <c r="Q728" s="17"/>
      <c r="R728" s="102"/>
      <c r="S728" s="101"/>
      <c r="T728" s="105"/>
      <c r="U728" s="105"/>
      <c r="V728" s="105"/>
      <c r="W728" s="105"/>
      <c r="X728" s="105"/>
      <c r="Y728" s="105"/>
      <c r="Z728" s="105"/>
    </row>
    <row r="729" ht="15.75" customHeight="1">
      <c r="A729" s="105"/>
      <c r="B729" s="105"/>
      <c r="C729" s="105"/>
      <c r="D729" s="105"/>
      <c r="E729" s="105"/>
      <c r="F729" s="106"/>
      <c r="G729" s="106"/>
      <c r="H729" s="17"/>
      <c r="I729" s="17"/>
      <c r="J729" s="102"/>
      <c r="K729" s="102"/>
      <c r="L729" s="101"/>
      <c r="M729" s="101"/>
      <c r="N729" s="106"/>
      <c r="O729" s="106"/>
      <c r="P729" s="102"/>
      <c r="Q729" s="17"/>
      <c r="R729" s="102"/>
      <c r="S729" s="101"/>
      <c r="T729" s="105"/>
      <c r="U729" s="105"/>
      <c r="V729" s="105"/>
      <c r="W729" s="105"/>
      <c r="X729" s="105"/>
      <c r="Y729" s="105"/>
      <c r="Z729" s="105"/>
    </row>
    <row r="730" ht="15.75" customHeight="1">
      <c r="A730" s="105"/>
      <c r="B730" s="105"/>
      <c r="C730" s="105"/>
      <c r="D730" s="105"/>
      <c r="E730" s="105"/>
      <c r="F730" s="106"/>
      <c r="G730" s="106"/>
      <c r="H730" s="17"/>
      <c r="I730" s="17"/>
      <c r="J730" s="102"/>
      <c r="K730" s="102"/>
      <c r="L730" s="101"/>
      <c r="M730" s="101"/>
      <c r="N730" s="106"/>
      <c r="O730" s="106"/>
      <c r="P730" s="102"/>
      <c r="Q730" s="17"/>
      <c r="R730" s="102"/>
      <c r="S730" s="101"/>
      <c r="T730" s="105"/>
      <c r="U730" s="105"/>
      <c r="V730" s="105"/>
      <c r="W730" s="105"/>
      <c r="X730" s="105"/>
      <c r="Y730" s="105"/>
      <c r="Z730" s="105"/>
    </row>
    <row r="731" ht="15.75" customHeight="1">
      <c r="A731" s="105"/>
      <c r="B731" s="105"/>
      <c r="C731" s="105"/>
      <c r="D731" s="105"/>
      <c r="E731" s="105"/>
      <c r="F731" s="106"/>
      <c r="G731" s="106"/>
      <c r="H731" s="17"/>
      <c r="I731" s="17"/>
      <c r="J731" s="102"/>
      <c r="K731" s="102"/>
      <c r="L731" s="101"/>
      <c r="M731" s="101"/>
      <c r="N731" s="106"/>
      <c r="O731" s="106"/>
      <c r="P731" s="102"/>
      <c r="Q731" s="17"/>
      <c r="R731" s="102"/>
      <c r="S731" s="101"/>
      <c r="T731" s="105"/>
      <c r="U731" s="105"/>
      <c r="V731" s="105"/>
      <c r="W731" s="105"/>
      <c r="X731" s="105"/>
      <c r="Y731" s="105"/>
      <c r="Z731" s="105"/>
    </row>
    <row r="732" ht="15.75" customHeight="1">
      <c r="A732" s="105"/>
      <c r="B732" s="105"/>
      <c r="C732" s="105"/>
      <c r="D732" s="105"/>
      <c r="E732" s="105"/>
      <c r="F732" s="106"/>
      <c r="G732" s="106"/>
      <c r="H732" s="17"/>
      <c r="I732" s="17"/>
      <c r="J732" s="102"/>
      <c r="K732" s="102"/>
      <c r="L732" s="101"/>
      <c r="M732" s="101"/>
      <c r="N732" s="106"/>
      <c r="O732" s="106"/>
      <c r="P732" s="102"/>
      <c r="Q732" s="17"/>
      <c r="R732" s="102"/>
      <c r="S732" s="101"/>
      <c r="T732" s="105"/>
      <c r="U732" s="105"/>
      <c r="V732" s="105"/>
      <c r="W732" s="105"/>
      <c r="X732" s="105"/>
      <c r="Y732" s="105"/>
      <c r="Z732" s="105"/>
    </row>
    <row r="733" ht="15.75" customHeight="1">
      <c r="A733" s="105"/>
      <c r="B733" s="105"/>
      <c r="C733" s="105"/>
      <c r="D733" s="105"/>
      <c r="E733" s="105"/>
      <c r="F733" s="106"/>
      <c r="G733" s="106"/>
      <c r="H733" s="17"/>
      <c r="I733" s="17"/>
      <c r="J733" s="102"/>
      <c r="K733" s="102"/>
      <c r="L733" s="101"/>
      <c r="M733" s="101"/>
      <c r="N733" s="106"/>
      <c r="O733" s="106"/>
      <c r="P733" s="102"/>
      <c r="Q733" s="17"/>
      <c r="R733" s="102"/>
      <c r="S733" s="101"/>
      <c r="T733" s="105"/>
      <c r="U733" s="105"/>
      <c r="V733" s="105"/>
      <c r="W733" s="105"/>
      <c r="X733" s="105"/>
      <c r="Y733" s="105"/>
      <c r="Z733" s="105"/>
    </row>
    <row r="734" ht="15.75" customHeight="1">
      <c r="A734" s="105"/>
      <c r="B734" s="105"/>
      <c r="C734" s="105"/>
      <c r="D734" s="105"/>
      <c r="E734" s="105"/>
      <c r="F734" s="106"/>
      <c r="G734" s="106"/>
      <c r="H734" s="17"/>
      <c r="I734" s="17"/>
      <c r="J734" s="102"/>
      <c r="K734" s="102"/>
      <c r="L734" s="101"/>
      <c r="M734" s="101"/>
      <c r="N734" s="106"/>
      <c r="O734" s="106"/>
      <c r="P734" s="102"/>
      <c r="Q734" s="17"/>
      <c r="R734" s="102"/>
      <c r="S734" s="101"/>
      <c r="T734" s="105"/>
      <c r="U734" s="105"/>
      <c r="V734" s="105"/>
      <c r="W734" s="105"/>
      <c r="X734" s="105"/>
      <c r="Y734" s="105"/>
      <c r="Z734" s="105"/>
    </row>
    <row r="735" ht="15.75" customHeight="1">
      <c r="A735" s="105"/>
      <c r="B735" s="105"/>
      <c r="C735" s="105"/>
      <c r="D735" s="105"/>
      <c r="E735" s="105"/>
      <c r="F735" s="106"/>
      <c r="G735" s="106"/>
      <c r="H735" s="17"/>
      <c r="I735" s="17"/>
      <c r="J735" s="102"/>
      <c r="K735" s="102"/>
      <c r="L735" s="101"/>
      <c r="M735" s="101"/>
      <c r="N735" s="106"/>
      <c r="O735" s="106"/>
      <c r="P735" s="102"/>
      <c r="Q735" s="17"/>
      <c r="R735" s="102"/>
      <c r="S735" s="101"/>
      <c r="T735" s="105"/>
      <c r="U735" s="105"/>
      <c r="V735" s="105"/>
      <c r="W735" s="105"/>
      <c r="X735" s="105"/>
      <c r="Y735" s="105"/>
      <c r="Z735" s="105"/>
    </row>
    <row r="736" ht="15.75" customHeight="1">
      <c r="A736" s="105"/>
      <c r="B736" s="105"/>
      <c r="C736" s="105"/>
      <c r="D736" s="105"/>
      <c r="E736" s="105"/>
      <c r="F736" s="106"/>
      <c r="G736" s="106"/>
      <c r="H736" s="17"/>
      <c r="I736" s="17"/>
      <c r="J736" s="102"/>
      <c r="K736" s="102"/>
      <c r="L736" s="101"/>
      <c r="M736" s="101"/>
      <c r="N736" s="106"/>
      <c r="O736" s="106"/>
      <c r="P736" s="102"/>
      <c r="Q736" s="17"/>
      <c r="R736" s="102"/>
      <c r="S736" s="101"/>
      <c r="T736" s="105"/>
      <c r="U736" s="105"/>
      <c r="V736" s="105"/>
      <c r="W736" s="105"/>
      <c r="X736" s="105"/>
      <c r="Y736" s="105"/>
      <c r="Z736" s="105"/>
    </row>
    <row r="737" ht="15.75" customHeight="1">
      <c r="A737" s="105"/>
      <c r="B737" s="105"/>
      <c r="C737" s="105"/>
      <c r="D737" s="105"/>
      <c r="E737" s="105"/>
      <c r="F737" s="106"/>
      <c r="G737" s="106"/>
      <c r="H737" s="17"/>
      <c r="I737" s="17"/>
      <c r="J737" s="102"/>
      <c r="K737" s="102"/>
      <c r="L737" s="101"/>
      <c r="M737" s="101"/>
      <c r="N737" s="106"/>
      <c r="O737" s="106"/>
      <c r="P737" s="102"/>
      <c r="Q737" s="17"/>
      <c r="R737" s="102"/>
      <c r="S737" s="101"/>
      <c r="T737" s="105"/>
      <c r="U737" s="105"/>
      <c r="V737" s="105"/>
      <c r="W737" s="105"/>
      <c r="X737" s="105"/>
      <c r="Y737" s="105"/>
      <c r="Z737" s="105"/>
    </row>
    <row r="738" ht="15.75" customHeight="1">
      <c r="A738" s="105"/>
      <c r="B738" s="105"/>
      <c r="C738" s="105"/>
      <c r="D738" s="105"/>
      <c r="E738" s="105"/>
      <c r="F738" s="106"/>
      <c r="G738" s="106"/>
      <c r="H738" s="17"/>
      <c r="I738" s="17"/>
      <c r="J738" s="102"/>
      <c r="K738" s="102"/>
      <c r="L738" s="101"/>
      <c r="M738" s="101"/>
      <c r="N738" s="106"/>
      <c r="O738" s="106"/>
      <c r="P738" s="102"/>
      <c r="Q738" s="17"/>
      <c r="R738" s="102"/>
      <c r="S738" s="101"/>
      <c r="T738" s="105"/>
      <c r="U738" s="105"/>
      <c r="V738" s="105"/>
      <c r="W738" s="105"/>
      <c r="X738" s="105"/>
      <c r="Y738" s="105"/>
      <c r="Z738" s="105"/>
    </row>
    <row r="739" ht="15.75" customHeight="1">
      <c r="A739" s="105"/>
      <c r="B739" s="105"/>
      <c r="C739" s="105"/>
      <c r="D739" s="105"/>
      <c r="E739" s="105"/>
      <c r="F739" s="106"/>
      <c r="G739" s="106"/>
      <c r="H739" s="17"/>
      <c r="I739" s="17"/>
      <c r="J739" s="102"/>
      <c r="K739" s="102"/>
      <c r="L739" s="101"/>
      <c r="M739" s="101"/>
      <c r="N739" s="106"/>
      <c r="O739" s="106"/>
      <c r="P739" s="102"/>
      <c r="Q739" s="17"/>
      <c r="R739" s="102"/>
      <c r="S739" s="101"/>
      <c r="T739" s="105"/>
      <c r="U739" s="105"/>
      <c r="V739" s="105"/>
      <c r="W739" s="105"/>
      <c r="X739" s="105"/>
      <c r="Y739" s="105"/>
      <c r="Z739" s="105"/>
    </row>
    <row r="740" ht="15.75" customHeight="1">
      <c r="A740" s="105"/>
      <c r="B740" s="105"/>
      <c r="C740" s="105"/>
      <c r="D740" s="105"/>
      <c r="E740" s="105"/>
      <c r="F740" s="106"/>
      <c r="G740" s="106"/>
      <c r="H740" s="17"/>
      <c r="I740" s="17"/>
      <c r="J740" s="102"/>
      <c r="K740" s="102"/>
      <c r="L740" s="101"/>
      <c r="M740" s="101"/>
      <c r="N740" s="106"/>
      <c r="O740" s="106"/>
      <c r="P740" s="102"/>
      <c r="Q740" s="17"/>
      <c r="R740" s="102"/>
      <c r="S740" s="101"/>
      <c r="T740" s="105"/>
      <c r="U740" s="105"/>
      <c r="V740" s="105"/>
      <c r="W740" s="105"/>
      <c r="X740" s="105"/>
      <c r="Y740" s="105"/>
      <c r="Z740" s="105"/>
    </row>
    <row r="741" ht="15.75" customHeight="1">
      <c r="A741" s="105"/>
      <c r="B741" s="105"/>
      <c r="C741" s="105"/>
      <c r="D741" s="105"/>
      <c r="E741" s="105"/>
      <c r="F741" s="106"/>
      <c r="G741" s="106"/>
      <c r="H741" s="17"/>
      <c r="I741" s="17"/>
      <c r="J741" s="102"/>
      <c r="K741" s="102"/>
      <c r="L741" s="101"/>
      <c r="M741" s="101"/>
      <c r="N741" s="106"/>
      <c r="O741" s="106"/>
      <c r="P741" s="102"/>
      <c r="Q741" s="17"/>
      <c r="R741" s="102"/>
      <c r="S741" s="101"/>
      <c r="T741" s="105"/>
      <c r="U741" s="105"/>
      <c r="V741" s="105"/>
      <c r="W741" s="105"/>
      <c r="X741" s="105"/>
      <c r="Y741" s="105"/>
      <c r="Z741" s="105"/>
    </row>
    <row r="742" ht="15.75" customHeight="1">
      <c r="A742" s="105"/>
      <c r="B742" s="105"/>
      <c r="C742" s="105"/>
      <c r="D742" s="105"/>
      <c r="E742" s="105"/>
      <c r="F742" s="106"/>
      <c r="G742" s="106"/>
      <c r="H742" s="17"/>
      <c r="I742" s="17"/>
      <c r="J742" s="102"/>
      <c r="K742" s="102"/>
      <c r="L742" s="101"/>
      <c r="M742" s="101"/>
      <c r="N742" s="106"/>
      <c r="O742" s="106"/>
      <c r="P742" s="102"/>
      <c r="Q742" s="17"/>
      <c r="R742" s="102"/>
      <c r="S742" s="101"/>
      <c r="T742" s="105"/>
      <c r="U742" s="105"/>
      <c r="V742" s="105"/>
      <c r="W742" s="105"/>
      <c r="X742" s="105"/>
      <c r="Y742" s="105"/>
      <c r="Z742" s="105"/>
    </row>
    <row r="743" ht="15.75" customHeight="1">
      <c r="A743" s="105"/>
      <c r="B743" s="105"/>
      <c r="C743" s="105"/>
      <c r="D743" s="105"/>
      <c r="E743" s="105"/>
      <c r="F743" s="106"/>
      <c r="G743" s="106"/>
      <c r="H743" s="17"/>
      <c r="I743" s="17"/>
      <c r="J743" s="102"/>
      <c r="K743" s="102"/>
      <c r="L743" s="101"/>
      <c r="M743" s="101"/>
      <c r="N743" s="106"/>
      <c r="O743" s="106"/>
      <c r="P743" s="102"/>
      <c r="Q743" s="17"/>
      <c r="R743" s="102"/>
      <c r="S743" s="101"/>
      <c r="T743" s="105"/>
      <c r="U743" s="105"/>
      <c r="V743" s="105"/>
      <c r="W743" s="105"/>
      <c r="X743" s="105"/>
      <c r="Y743" s="105"/>
      <c r="Z743" s="105"/>
    </row>
    <row r="744" ht="15.75" customHeight="1">
      <c r="A744" s="105"/>
      <c r="B744" s="105"/>
      <c r="C744" s="105"/>
      <c r="D744" s="105"/>
      <c r="E744" s="105"/>
      <c r="F744" s="106"/>
      <c r="G744" s="106"/>
      <c r="H744" s="17"/>
      <c r="I744" s="17"/>
      <c r="J744" s="102"/>
      <c r="K744" s="102"/>
      <c r="L744" s="101"/>
      <c r="M744" s="101"/>
      <c r="N744" s="106"/>
      <c r="O744" s="106"/>
      <c r="P744" s="102"/>
      <c r="Q744" s="17"/>
      <c r="R744" s="102"/>
      <c r="S744" s="101"/>
      <c r="T744" s="105"/>
      <c r="U744" s="105"/>
      <c r="V744" s="105"/>
      <c r="W744" s="105"/>
      <c r="X744" s="105"/>
      <c r="Y744" s="105"/>
      <c r="Z744" s="105"/>
    </row>
    <row r="745" ht="15.75" customHeight="1">
      <c r="A745" s="105"/>
      <c r="B745" s="105"/>
      <c r="C745" s="105"/>
      <c r="D745" s="105"/>
      <c r="E745" s="105"/>
      <c r="F745" s="106"/>
      <c r="G745" s="106"/>
      <c r="H745" s="17"/>
      <c r="I745" s="17"/>
      <c r="J745" s="102"/>
      <c r="K745" s="102"/>
      <c r="L745" s="101"/>
      <c r="M745" s="101"/>
      <c r="N745" s="106"/>
      <c r="O745" s="106"/>
      <c r="P745" s="102"/>
      <c r="Q745" s="17"/>
      <c r="R745" s="102"/>
      <c r="S745" s="101"/>
      <c r="T745" s="105"/>
      <c r="U745" s="105"/>
      <c r="V745" s="105"/>
      <c r="W745" s="105"/>
      <c r="X745" s="105"/>
      <c r="Y745" s="105"/>
      <c r="Z745" s="105"/>
    </row>
    <row r="746" ht="15.75" customHeight="1">
      <c r="A746" s="105"/>
      <c r="B746" s="105"/>
      <c r="C746" s="105"/>
      <c r="D746" s="105"/>
      <c r="E746" s="105"/>
      <c r="F746" s="106"/>
      <c r="G746" s="106"/>
      <c r="H746" s="17"/>
      <c r="I746" s="17"/>
      <c r="J746" s="102"/>
      <c r="K746" s="102"/>
      <c r="L746" s="101"/>
      <c r="M746" s="101"/>
      <c r="N746" s="106"/>
      <c r="O746" s="106"/>
      <c r="P746" s="102"/>
      <c r="Q746" s="17"/>
      <c r="R746" s="102"/>
      <c r="S746" s="101"/>
      <c r="T746" s="105"/>
      <c r="U746" s="105"/>
      <c r="V746" s="105"/>
      <c r="W746" s="105"/>
      <c r="X746" s="105"/>
      <c r="Y746" s="105"/>
      <c r="Z746" s="105"/>
    </row>
    <row r="747" ht="15.75" customHeight="1">
      <c r="A747" s="105"/>
      <c r="B747" s="105"/>
      <c r="C747" s="105"/>
      <c r="D747" s="105"/>
      <c r="E747" s="105"/>
      <c r="F747" s="106"/>
      <c r="G747" s="106"/>
      <c r="H747" s="17"/>
      <c r="I747" s="17"/>
      <c r="J747" s="102"/>
      <c r="K747" s="102"/>
      <c r="L747" s="101"/>
      <c r="M747" s="101"/>
      <c r="N747" s="106"/>
      <c r="O747" s="106"/>
      <c r="P747" s="102"/>
      <c r="Q747" s="17"/>
      <c r="R747" s="102"/>
      <c r="S747" s="101"/>
      <c r="T747" s="105"/>
      <c r="U747" s="105"/>
      <c r="V747" s="105"/>
      <c r="W747" s="105"/>
      <c r="X747" s="105"/>
      <c r="Y747" s="105"/>
      <c r="Z747" s="105"/>
    </row>
    <row r="748" ht="15.75" customHeight="1">
      <c r="A748" s="105"/>
      <c r="B748" s="105"/>
      <c r="C748" s="105"/>
      <c r="D748" s="105"/>
      <c r="E748" s="105"/>
      <c r="F748" s="106"/>
      <c r="G748" s="106"/>
      <c r="H748" s="17"/>
      <c r="I748" s="17"/>
      <c r="J748" s="102"/>
      <c r="K748" s="102"/>
      <c r="L748" s="101"/>
      <c r="M748" s="101"/>
      <c r="N748" s="106"/>
      <c r="O748" s="106"/>
      <c r="P748" s="102"/>
      <c r="Q748" s="17"/>
      <c r="R748" s="102"/>
      <c r="S748" s="101"/>
      <c r="T748" s="105"/>
      <c r="U748" s="105"/>
      <c r="V748" s="105"/>
      <c r="W748" s="105"/>
      <c r="X748" s="105"/>
      <c r="Y748" s="105"/>
      <c r="Z748" s="105"/>
    </row>
    <row r="749" ht="15.75" customHeight="1">
      <c r="A749" s="105"/>
      <c r="B749" s="105"/>
      <c r="C749" s="105"/>
      <c r="D749" s="105"/>
      <c r="E749" s="105"/>
      <c r="F749" s="106"/>
      <c r="G749" s="106"/>
      <c r="H749" s="17"/>
      <c r="I749" s="17"/>
      <c r="J749" s="102"/>
      <c r="K749" s="102"/>
      <c r="L749" s="101"/>
      <c r="M749" s="101"/>
      <c r="N749" s="106"/>
      <c r="O749" s="106"/>
      <c r="P749" s="102"/>
      <c r="Q749" s="17"/>
      <c r="R749" s="102"/>
      <c r="S749" s="101"/>
      <c r="T749" s="105"/>
      <c r="U749" s="105"/>
      <c r="V749" s="105"/>
      <c r="W749" s="105"/>
      <c r="X749" s="105"/>
      <c r="Y749" s="105"/>
      <c r="Z749" s="105"/>
    </row>
    <row r="750" ht="15.75" customHeight="1">
      <c r="A750" s="105"/>
      <c r="B750" s="105"/>
      <c r="C750" s="105"/>
      <c r="D750" s="105"/>
      <c r="E750" s="105"/>
      <c r="F750" s="106"/>
      <c r="G750" s="106"/>
      <c r="H750" s="17"/>
      <c r="I750" s="17"/>
      <c r="J750" s="102"/>
      <c r="K750" s="102"/>
      <c r="L750" s="101"/>
      <c r="M750" s="101"/>
      <c r="N750" s="106"/>
      <c r="O750" s="106"/>
      <c r="P750" s="102"/>
      <c r="Q750" s="17"/>
      <c r="R750" s="102"/>
      <c r="S750" s="101"/>
      <c r="T750" s="105"/>
      <c r="U750" s="105"/>
      <c r="V750" s="105"/>
      <c r="W750" s="105"/>
      <c r="X750" s="105"/>
      <c r="Y750" s="105"/>
      <c r="Z750" s="105"/>
    </row>
    <row r="751" ht="15.75" customHeight="1">
      <c r="A751" s="105"/>
      <c r="B751" s="105"/>
      <c r="C751" s="105"/>
      <c r="D751" s="105"/>
      <c r="E751" s="105"/>
      <c r="F751" s="106"/>
      <c r="G751" s="106"/>
      <c r="H751" s="17"/>
      <c r="I751" s="17"/>
      <c r="J751" s="102"/>
      <c r="K751" s="102"/>
      <c r="L751" s="101"/>
      <c r="M751" s="101"/>
      <c r="N751" s="106"/>
      <c r="O751" s="106"/>
      <c r="P751" s="102"/>
      <c r="Q751" s="17"/>
      <c r="R751" s="102"/>
      <c r="S751" s="101"/>
      <c r="T751" s="105"/>
      <c r="U751" s="105"/>
      <c r="V751" s="105"/>
      <c r="W751" s="105"/>
      <c r="X751" s="105"/>
      <c r="Y751" s="105"/>
      <c r="Z751" s="105"/>
    </row>
    <row r="752" ht="15.75" customHeight="1">
      <c r="A752" s="105"/>
      <c r="B752" s="105"/>
      <c r="C752" s="105"/>
      <c r="D752" s="105"/>
      <c r="E752" s="105"/>
      <c r="F752" s="106"/>
      <c r="G752" s="106"/>
      <c r="H752" s="17"/>
      <c r="I752" s="17"/>
      <c r="J752" s="102"/>
      <c r="K752" s="102"/>
      <c r="L752" s="101"/>
      <c r="M752" s="101"/>
      <c r="N752" s="106"/>
      <c r="O752" s="106"/>
      <c r="P752" s="102"/>
      <c r="Q752" s="17"/>
      <c r="R752" s="102"/>
      <c r="S752" s="101"/>
      <c r="T752" s="105"/>
      <c r="U752" s="105"/>
      <c r="V752" s="105"/>
      <c r="W752" s="105"/>
      <c r="X752" s="105"/>
      <c r="Y752" s="105"/>
      <c r="Z752" s="105"/>
    </row>
    <row r="753" ht="15.75" customHeight="1">
      <c r="A753" s="105"/>
      <c r="B753" s="105"/>
      <c r="C753" s="105"/>
      <c r="D753" s="105"/>
      <c r="E753" s="105"/>
      <c r="F753" s="106"/>
      <c r="G753" s="106"/>
      <c r="H753" s="17"/>
      <c r="I753" s="17"/>
      <c r="J753" s="102"/>
      <c r="K753" s="102"/>
      <c r="L753" s="101"/>
      <c r="M753" s="101"/>
      <c r="N753" s="106"/>
      <c r="O753" s="106"/>
      <c r="P753" s="102"/>
      <c r="Q753" s="17"/>
      <c r="R753" s="102"/>
      <c r="S753" s="101"/>
      <c r="T753" s="105"/>
      <c r="U753" s="105"/>
      <c r="V753" s="105"/>
      <c r="W753" s="105"/>
      <c r="X753" s="105"/>
      <c r="Y753" s="105"/>
      <c r="Z753" s="105"/>
    </row>
    <row r="754" ht="15.75" customHeight="1">
      <c r="A754" s="105"/>
      <c r="B754" s="105"/>
      <c r="C754" s="105"/>
      <c r="D754" s="105"/>
      <c r="E754" s="105"/>
      <c r="F754" s="106"/>
      <c r="G754" s="106"/>
      <c r="H754" s="17"/>
      <c r="I754" s="17"/>
      <c r="J754" s="102"/>
      <c r="K754" s="102"/>
      <c r="L754" s="101"/>
      <c r="M754" s="101"/>
      <c r="N754" s="106"/>
      <c r="O754" s="106"/>
      <c r="P754" s="102"/>
      <c r="Q754" s="17"/>
      <c r="R754" s="102"/>
      <c r="S754" s="101"/>
      <c r="T754" s="105"/>
      <c r="U754" s="105"/>
      <c r="V754" s="105"/>
      <c r="W754" s="105"/>
      <c r="X754" s="105"/>
      <c r="Y754" s="105"/>
      <c r="Z754" s="105"/>
    </row>
    <row r="755" ht="15.75" customHeight="1">
      <c r="A755" s="105"/>
      <c r="B755" s="105"/>
      <c r="C755" s="105"/>
      <c r="D755" s="105"/>
      <c r="E755" s="105"/>
      <c r="F755" s="106"/>
      <c r="G755" s="106"/>
      <c r="H755" s="17"/>
      <c r="I755" s="17"/>
      <c r="J755" s="102"/>
      <c r="K755" s="102"/>
      <c r="L755" s="101"/>
      <c r="M755" s="101"/>
      <c r="N755" s="106"/>
      <c r="O755" s="106"/>
      <c r="P755" s="102"/>
      <c r="Q755" s="17"/>
      <c r="R755" s="102"/>
      <c r="S755" s="101"/>
      <c r="T755" s="105"/>
      <c r="U755" s="105"/>
      <c r="V755" s="105"/>
      <c r="W755" s="105"/>
      <c r="X755" s="105"/>
      <c r="Y755" s="105"/>
      <c r="Z755" s="105"/>
    </row>
    <row r="756" ht="15.75" customHeight="1">
      <c r="A756" s="105"/>
      <c r="B756" s="105"/>
      <c r="C756" s="105"/>
      <c r="D756" s="105"/>
      <c r="E756" s="105"/>
      <c r="F756" s="106"/>
      <c r="G756" s="106"/>
      <c r="H756" s="17"/>
      <c r="I756" s="17"/>
      <c r="J756" s="102"/>
      <c r="K756" s="102"/>
      <c r="L756" s="101"/>
      <c r="M756" s="101"/>
      <c r="N756" s="106"/>
      <c r="O756" s="106"/>
      <c r="P756" s="102"/>
      <c r="Q756" s="17"/>
      <c r="R756" s="102"/>
      <c r="S756" s="101"/>
      <c r="T756" s="105"/>
      <c r="U756" s="105"/>
      <c r="V756" s="105"/>
      <c r="W756" s="105"/>
      <c r="X756" s="105"/>
      <c r="Y756" s="105"/>
      <c r="Z756" s="105"/>
    </row>
    <row r="757" ht="15.75" customHeight="1">
      <c r="A757" s="105"/>
      <c r="B757" s="105"/>
      <c r="C757" s="105"/>
      <c r="D757" s="105"/>
      <c r="E757" s="105"/>
      <c r="F757" s="106"/>
      <c r="G757" s="106"/>
      <c r="H757" s="17"/>
      <c r="I757" s="17"/>
      <c r="J757" s="102"/>
      <c r="K757" s="102"/>
      <c r="L757" s="101"/>
      <c r="M757" s="101"/>
      <c r="N757" s="106"/>
      <c r="O757" s="106"/>
      <c r="P757" s="102"/>
      <c r="Q757" s="17"/>
      <c r="R757" s="102"/>
      <c r="S757" s="101"/>
      <c r="T757" s="105"/>
      <c r="U757" s="105"/>
      <c r="V757" s="105"/>
      <c r="W757" s="105"/>
      <c r="X757" s="105"/>
      <c r="Y757" s="105"/>
      <c r="Z757" s="105"/>
    </row>
    <row r="758" ht="15.75" customHeight="1">
      <c r="A758" s="105"/>
      <c r="B758" s="105"/>
      <c r="C758" s="105"/>
      <c r="D758" s="105"/>
      <c r="E758" s="105"/>
      <c r="F758" s="106"/>
      <c r="G758" s="106"/>
      <c r="H758" s="17"/>
      <c r="I758" s="17"/>
      <c r="J758" s="102"/>
      <c r="K758" s="102"/>
      <c r="L758" s="101"/>
      <c r="M758" s="101"/>
      <c r="N758" s="106"/>
      <c r="O758" s="106"/>
      <c r="P758" s="102"/>
      <c r="Q758" s="17"/>
      <c r="R758" s="102"/>
      <c r="S758" s="101"/>
      <c r="T758" s="105"/>
      <c r="U758" s="105"/>
      <c r="V758" s="105"/>
      <c r="W758" s="105"/>
      <c r="X758" s="105"/>
      <c r="Y758" s="105"/>
      <c r="Z758" s="105"/>
    </row>
    <row r="759" ht="15.75" customHeight="1">
      <c r="A759" s="105"/>
      <c r="B759" s="105"/>
      <c r="C759" s="105"/>
      <c r="D759" s="105"/>
      <c r="E759" s="105"/>
      <c r="F759" s="106"/>
      <c r="G759" s="106"/>
      <c r="H759" s="17"/>
      <c r="I759" s="17"/>
      <c r="J759" s="102"/>
      <c r="K759" s="102"/>
      <c r="L759" s="101"/>
      <c r="M759" s="101"/>
      <c r="N759" s="106"/>
      <c r="O759" s="106"/>
      <c r="P759" s="102"/>
      <c r="Q759" s="17"/>
      <c r="R759" s="102"/>
      <c r="S759" s="101"/>
      <c r="T759" s="105"/>
      <c r="U759" s="105"/>
      <c r="V759" s="105"/>
      <c r="W759" s="105"/>
      <c r="X759" s="105"/>
      <c r="Y759" s="105"/>
      <c r="Z759" s="105"/>
    </row>
    <row r="760" ht="15.75" customHeight="1">
      <c r="A760" s="105"/>
      <c r="B760" s="105"/>
      <c r="C760" s="105"/>
      <c r="D760" s="105"/>
      <c r="E760" s="105"/>
      <c r="F760" s="106"/>
      <c r="G760" s="106"/>
      <c r="H760" s="17"/>
      <c r="I760" s="17"/>
      <c r="J760" s="102"/>
      <c r="K760" s="102"/>
      <c r="L760" s="101"/>
      <c r="M760" s="101"/>
      <c r="N760" s="106"/>
      <c r="O760" s="106"/>
      <c r="P760" s="102"/>
      <c r="Q760" s="17"/>
      <c r="R760" s="102"/>
      <c r="S760" s="101"/>
      <c r="T760" s="105"/>
      <c r="U760" s="105"/>
      <c r="V760" s="105"/>
      <c r="W760" s="105"/>
      <c r="X760" s="105"/>
      <c r="Y760" s="105"/>
      <c r="Z760" s="105"/>
    </row>
    <row r="761" ht="15.75" customHeight="1">
      <c r="A761" s="105"/>
      <c r="B761" s="105"/>
      <c r="C761" s="105"/>
      <c r="D761" s="105"/>
      <c r="E761" s="105"/>
      <c r="F761" s="106"/>
      <c r="G761" s="106"/>
      <c r="H761" s="17"/>
      <c r="I761" s="17"/>
      <c r="J761" s="102"/>
      <c r="K761" s="102"/>
      <c r="L761" s="101"/>
      <c r="M761" s="101"/>
      <c r="N761" s="106"/>
      <c r="O761" s="106"/>
      <c r="P761" s="102"/>
      <c r="Q761" s="17"/>
      <c r="R761" s="102"/>
      <c r="S761" s="101"/>
      <c r="T761" s="105"/>
      <c r="U761" s="105"/>
      <c r="V761" s="105"/>
      <c r="W761" s="105"/>
      <c r="X761" s="105"/>
      <c r="Y761" s="105"/>
      <c r="Z761" s="105"/>
    </row>
    <row r="762" ht="15.75" customHeight="1">
      <c r="A762" s="105"/>
      <c r="B762" s="105"/>
      <c r="C762" s="105"/>
      <c r="D762" s="105"/>
      <c r="E762" s="105"/>
      <c r="F762" s="106"/>
      <c r="G762" s="106"/>
      <c r="H762" s="17"/>
      <c r="I762" s="17"/>
      <c r="J762" s="102"/>
      <c r="K762" s="102"/>
      <c r="L762" s="101"/>
      <c r="M762" s="101"/>
      <c r="N762" s="106"/>
      <c r="O762" s="106"/>
      <c r="P762" s="102"/>
      <c r="Q762" s="17"/>
      <c r="R762" s="102"/>
      <c r="S762" s="101"/>
      <c r="T762" s="105"/>
      <c r="U762" s="105"/>
      <c r="V762" s="105"/>
      <c r="W762" s="105"/>
      <c r="X762" s="105"/>
      <c r="Y762" s="105"/>
      <c r="Z762" s="105"/>
    </row>
    <row r="763" ht="15.75" customHeight="1">
      <c r="A763" s="105"/>
      <c r="B763" s="105"/>
      <c r="C763" s="105"/>
      <c r="D763" s="105"/>
      <c r="E763" s="105"/>
      <c r="F763" s="106"/>
      <c r="G763" s="106"/>
      <c r="H763" s="17"/>
      <c r="I763" s="17"/>
      <c r="J763" s="102"/>
      <c r="K763" s="102"/>
      <c r="L763" s="101"/>
      <c r="M763" s="101"/>
      <c r="N763" s="106"/>
      <c r="O763" s="106"/>
      <c r="P763" s="102"/>
      <c r="Q763" s="17"/>
      <c r="R763" s="102"/>
      <c r="S763" s="101"/>
      <c r="T763" s="105"/>
      <c r="U763" s="105"/>
      <c r="V763" s="105"/>
      <c r="W763" s="105"/>
      <c r="X763" s="105"/>
      <c r="Y763" s="105"/>
      <c r="Z763" s="105"/>
    </row>
    <row r="764" ht="15.75" customHeight="1">
      <c r="A764" s="105"/>
      <c r="B764" s="105"/>
      <c r="C764" s="105"/>
      <c r="D764" s="105"/>
      <c r="E764" s="105"/>
      <c r="F764" s="106"/>
      <c r="G764" s="106"/>
      <c r="H764" s="17"/>
      <c r="I764" s="17"/>
      <c r="J764" s="102"/>
      <c r="K764" s="102"/>
      <c r="L764" s="101"/>
      <c r="M764" s="101"/>
      <c r="N764" s="106"/>
      <c r="O764" s="106"/>
      <c r="P764" s="102"/>
      <c r="Q764" s="17"/>
      <c r="R764" s="102"/>
      <c r="S764" s="101"/>
      <c r="T764" s="105"/>
      <c r="U764" s="105"/>
      <c r="V764" s="105"/>
      <c r="W764" s="105"/>
      <c r="X764" s="105"/>
      <c r="Y764" s="105"/>
      <c r="Z764" s="105"/>
    </row>
    <row r="765" ht="15.75" customHeight="1">
      <c r="A765" s="105"/>
      <c r="B765" s="105"/>
      <c r="C765" s="105"/>
      <c r="D765" s="105"/>
      <c r="E765" s="105"/>
      <c r="F765" s="106"/>
      <c r="G765" s="106"/>
      <c r="H765" s="17"/>
      <c r="I765" s="17"/>
      <c r="J765" s="102"/>
      <c r="K765" s="102"/>
      <c r="L765" s="101"/>
      <c r="M765" s="101"/>
      <c r="N765" s="106"/>
      <c r="O765" s="106"/>
      <c r="P765" s="102"/>
      <c r="Q765" s="17"/>
      <c r="R765" s="102"/>
      <c r="S765" s="101"/>
      <c r="T765" s="105"/>
      <c r="U765" s="105"/>
      <c r="V765" s="105"/>
      <c r="W765" s="105"/>
      <c r="X765" s="105"/>
      <c r="Y765" s="105"/>
      <c r="Z765" s="105"/>
    </row>
    <row r="766" ht="15.75" customHeight="1">
      <c r="A766" s="105"/>
      <c r="B766" s="105"/>
      <c r="C766" s="105"/>
      <c r="D766" s="105"/>
      <c r="E766" s="105"/>
      <c r="F766" s="106"/>
      <c r="G766" s="106"/>
      <c r="H766" s="17"/>
      <c r="I766" s="17"/>
      <c r="J766" s="102"/>
      <c r="K766" s="102"/>
      <c r="L766" s="101"/>
      <c r="M766" s="101"/>
      <c r="N766" s="106"/>
      <c r="O766" s="106"/>
      <c r="P766" s="102"/>
      <c r="Q766" s="17"/>
      <c r="R766" s="102"/>
      <c r="S766" s="101"/>
      <c r="T766" s="105"/>
      <c r="U766" s="105"/>
      <c r="V766" s="105"/>
      <c r="W766" s="105"/>
      <c r="X766" s="105"/>
      <c r="Y766" s="105"/>
      <c r="Z766" s="105"/>
    </row>
    <row r="767" ht="15.75" customHeight="1">
      <c r="A767" s="105"/>
      <c r="B767" s="105"/>
      <c r="C767" s="105"/>
      <c r="D767" s="105"/>
      <c r="E767" s="105"/>
      <c r="F767" s="106"/>
      <c r="G767" s="106"/>
      <c r="H767" s="17"/>
      <c r="I767" s="17"/>
      <c r="J767" s="102"/>
      <c r="K767" s="102"/>
      <c r="L767" s="101"/>
      <c r="M767" s="101"/>
      <c r="N767" s="106"/>
      <c r="O767" s="106"/>
      <c r="P767" s="102"/>
      <c r="Q767" s="17"/>
      <c r="R767" s="102"/>
      <c r="S767" s="101"/>
      <c r="T767" s="105"/>
      <c r="U767" s="105"/>
      <c r="V767" s="105"/>
      <c r="W767" s="105"/>
      <c r="X767" s="105"/>
      <c r="Y767" s="105"/>
      <c r="Z767" s="105"/>
    </row>
    <row r="768" ht="15.75" customHeight="1">
      <c r="A768" s="105"/>
      <c r="B768" s="105"/>
      <c r="C768" s="105"/>
      <c r="D768" s="105"/>
      <c r="E768" s="105"/>
      <c r="F768" s="106"/>
      <c r="G768" s="106"/>
      <c r="H768" s="17"/>
      <c r="I768" s="17"/>
      <c r="J768" s="102"/>
      <c r="K768" s="102"/>
      <c r="L768" s="101"/>
      <c r="M768" s="101"/>
      <c r="N768" s="106"/>
      <c r="O768" s="106"/>
      <c r="P768" s="102"/>
      <c r="Q768" s="17"/>
      <c r="R768" s="102"/>
      <c r="S768" s="101"/>
      <c r="T768" s="105"/>
      <c r="U768" s="105"/>
      <c r="V768" s="105"/>
      <c r="W768" s="105"/>
      <c r="X768" s="105"/>
      <c r="Y768" s="105"/>
      <c r="Z768" s="105"/>
    </row>
    <row r="769" ht="15.75" customHeight="1">
      <c r="A769" s="105"/>
      <c r="B769" s="105"/>
      <c r="C769" s="105"/>
      <c r="D769" s="105"/>
      <c r="E769" s="105"/>
      <c r="F769" s="106"/>
      <c r="G769" s="106"/>
      <c r="H769" s="17"/>
      <c r="I769" s="17"/>
      <c r="J769" s="102"/>
      <c r="K769" s="102"/>
      <c r="L769" s="101"/>
      <c r="M769" s="101"/>
      <c r="N769" s="106"/>
      <c r="O769" s="106"/>
      <c r="P769" s="102"/>
      <c r="Q769" s="17"/>
      <c r="R769" s="102"/>
      <c r="S769" s="101"/>
      <c r="T769" s="105"/>
      <c r="U769" s="105"/>
      <c r="V769" s="105"/>
      <c r="W769" s="105"/>
      <c r="X769" s="105"/>
      <c r="Y769" s="105"/>
      <c r="Z769" s="105"/>
    </row>
    <row r="770" ht="15.75" customHeight="1">
      <c r="A770" s="105"/>
      <c r="B770" s="105"/>
      <c r="C770" s="105"/>
      <c r="D770" s="105"/>
      <c r="E770" s="105"/>
      <c r="F770" s="106"/>
      <c r="G770" s="106"/>
      <c r="H770" s="17"/>
      <c r="I770" s="17"/>
      <c r="J770" s="102"/>
      <c r="K770" s="102"/>
      <c r="L770" s="101"/>
      <c r="M770" s="101"/>
      <c r="N770" s="106"/>
      <c r="O770" s="106"/>
      <c r="P770" s="102"/>
      <c r="Q770" s="17"/>
      <c r="R770" s="102"/>
      <c r="S770" s="101"/>
      <c r="T770" s="105"/>
      <c r="U770" s="105"/>
      <c r="V770" s="105"/>
      <c r="W770" s="105"/>
      <c r="X770" s="105"/>
      <c r="Y770" s="105"/>
      <c r="Z770" s="105"/>
    </row>
    <row r="771" ht="15.75" customHeight="1">
      <c r="A771" s="105"/>
      <c r="B771" s="105"/>
      <c r="C771" s="105"/>
      <c r="D771" s="105"/>
      <c r="E771" s="105"/>
      <c r="F771" s="106"/>
      <c r="G771" s="106"/>
      <c r="H771" s="17"/>
      <c r="I771" s="17"/>
      <c r="J771" s="102"/>
      <c r="K771" s="102"/>
      <c r="L771" s="101"/>
      <c r="M771" s="101"/>
      <c r="N771" s="106"/>
      <c r="O771" s="106"/>
      <c r="P771" s="102"/>
      <c r="Q771" s="17"/>
      <c r="R771" s="102"/>
      <c r="S771" s="101"/>
      <c r="T771" s="105"/>
      <c r="U771" s="105"/>
      <c r="V771" s="105"/>
      <c r="W771" s="105"/>
      <c r="X771" s="105"/>
      <c r="Y771" s="105"/>
      <c r="Z771" s="105"/>
    </row>
    <row r="772" ht="15.75" customHeight="1">
      <c r="A772" s="105"/>
      <c r="B772" s="105"/>
      <c r="C772" s="105"/>
      <c r="D772" s="105"/>
      <c r="E772" s="105"/>
      <c r="F772" s="106"/>
      <c r="G772" s="106"/>
      <c r="H772" s="17"/>
      <c r="I772" s="17"/>
      <c r="J772" s="102"/>
      <c r="K772" s="102"/>
      <c r="L772" s="101"/>
      <c r="M772" s="101"/>
      <c r="N772" s="106"/>
      <c r="O772" s="106"/>
      <c r="P772" s="102"/>
      <c r="Q772" s="17"/>
      <c r="R772" s="102"/>
      <c r="S772" s="101"/>
      <c r="T772" s="105"/>
      <c r="U772" s="105"/>
      <c r="V772" s="105"/>
      <c r="W772" s="105"/>
      <c r="X772" s="105"/>
      <c r="Y772" s="105"/>
      <c r="Z772" s="105"/>
    </row>
    <row r="773" ht="15.75" customHeight="1">
      <c r="A773" s="105"/>
      <c r="B773" s="105"/>
      <c r="C773" s="105"/>
      <c r="D773" s="105"/>
      <c r="E773" s="105"/>
      <c r="F773" s="106"/>
      <c r="G773" s="106"/>
      <c r="H773" s="17"/>
      <c r="I773" s="17"/>
      <c r="J773" s="102"/>
      <c r="K773" s="102"/>
      <c r="L773" s="101"/>
      <c r="M773" s="101"/>
      <c r="N773" s="106"/>
      <c r="O773" s="106"/>
      <c r="P773" s="102"/>
      <c r="Q773" s="17"/>
      <c r="R773" s="102"/>
      <c r="S773" s="101"/>
      <c r="T773" s="105"/>
      <c r="U773" s="105"/>
      <c r="V773" s="105"/>
      <c r="W773" s="105"/>
      <c r="X773" s="105"/>
      <c r="Y773" s="105"/>
      <c r="Z773" s="105"/>
    </row>
    <row r="774" ht="15.75" customHeight="1">
      <c r="A774" s="105"/>
      <c r="B774" s="105"/>
      <c r="C774" s="105"/>
      <c r="D774" s="105"/>
      <c r="E774" s="105"/>
      <c r="F774" s="106"/>
      <c r="G774" s="106"/>
      <c r="H774" s="17"/>
      <c r="I774" s="17"/>
      <c r="J774" s="102"/>
      <c r="K774" s="102"/>
      <c r="L774" s="101"/>
      <c r="M774" s="101"/>
      <c r="N774" s="106"/>
      <c r="O774" s="106"/>
      <c r="P774" s="102"/>
      <c r="Q774" s="17"/>
      <c r="R774" s="102"/>
      <c r="S774" s="101"/>
      <c r="T774" s="105"/>
      <c r="U774" s="105"/>
      <c r="V774" s="105"/>
      <c r="W774" s="105"/>
      <c r="X774" s="105"/>
      <c r="Y774" s="105"/>
      <c r="Z774" s="105"/>
    </row>
    <row r="775" ht="15.75" customHeight="1">
      <c r="A775" s="105"/>
      <c r="B775" s="105"/>
      <c r="C775" s="105"/>
      <c r="D775" s="105"/>
      <c r="E775" s="105"/>
      <c r="F775" s="106"/>
      <c r="G775" s="106"/>
      <c r="H775" s="17"/>
      <c r="I775" s="17"/>
      <c r="J775" s="102"/>
      <c r="K775" s="102"/>
      <c r="L775" s="101"/>
      <c r="M775" s="101"/>
      <c r="N775" s="106"/>
      <c r="O775" s="106"/>
      <c r="P775" s="102"/>
      <c r="Q775" s="17"/>
      <c r="R775" s="102"/>
      <c r="S775" s="101"/>
      <c r="T775" s="105"/>
      <c r="U775" s="105"/>
      <c r="V775" s="105"/>
      <c r="W775" s="105"/>
      <c r="X775" s="105"/>
      <c r="Y775" s="105"/>
      <c r="Z775" s="105"/>
    </row>
    <row r="776" ht="15.75" customHeight="1">
      <c r="A776" s="105"/>
      <c r="B776" s="105"/>
      <c r="C776" s="105"/>
      <c r="D776" s="105"/>
      <c r="E776" s="105"/>
      <c r="F776" s="106"/>
      <c r="G776" s="106"/>
      <c r="H776" s="17"/>
      <c r="I776" s="17"/>
      <c r="J776" s="102"/>
      <c r="K776" s="102"/>
      <c r="L776" s="101"/>
      <c r="M776" s="101"/>
      <c r="N776" s="106"/>
      <c r="O776" s="106"/>
      <c r="P776" s="102"/>
      <c r="Q776" s="17"/>
      <c r="R776" s="102"/>
      <c r="S776" s="101"/>
      <c r="T776" s="105"/>
      <c r="U776" s="105"/>
      <c r="V776" s="105"/>
      <c r="W776" s="105"/>
      <c r="X776" s="105"/>
      <c r="Y776" s="105"/>
      <c r="Z776" s="105"/>
    </row>
    <row r="777" ht="15.75" customHeight="1">
      <c r="A777" s="105"/>
      <c r="B777" s="105"/>
      <c r="C777" s="105"/>
      <c r="D777" s="105"/>
      <c r="E777" s="105"/>
      <c r="F777" s="106"/>
      <c r="G777" s="106"/>
      <c r="H777" s="17"/>
      <c r="I777" s="17"/>
      <c r="J777" s="102"/>
      <c r="K777" s="102"/>
      <c r="L777" s="101"/>
      <c r="M777" s="101"/>
      <c r="N777" s="106"/>
      <c r="O777" s="106"/>
      <c r="P777" s="102"/>
      <c r="Q777" s="17"/>
      <c r="R777" s="102"/>
      <c r="S777" s="101"/>
      <c r="T777" s="105"/>
      <c r="U777" s="105"/>
      <c r="V777" s="105"/>
      <c r="W777" s="105"/>
      <c r="X777" s="105"/>
      <c r="Y777" s="105"/>
      <c r="Z777" s="105"/>
    </row>
    <row r="778" ht="15.75" customHeight="1">
      <c r="A778" s="105"/>
      <c r="B778" s="105"/>
      <c r="C778" s="105"/>
      <c r="D778" s="105"/>
      <c r="E778" s="105"/>
      <c r="F778" s="106"/>
      <c r="G778" s="106"/>
      <c r="H778" s="17"/>
      <c r="I778" s="17"/>
      <c r="J778" s="102"/>
      <c r="K778" s="102"/>
      <c r="L778" s="101"/>
      <c r="M778" s="101"/>
      <c r="N778" s="106"/>
      <c r="O778" s="106"/>
      <c r="P778" s="102"/>
      <c r="Q778" s="17"/>
      <c r="R778" s="102"/>
      <c r="S778" s="101"/>
      <c r="T778" s="105"/>
      <c r="U778" s="105"/>
      <c r="V778" s="105"/>
      <c r="W778" s="105"/>
      <c r="X778" s="105"/>
      <c r="Y778" s="105"/>
      <c r="Z778" s="105"/>
    </row>
    <row r="779" ht="15.75" customHeight="1">
      <c r="A779" s="105"/>
      <c r="B779" s="105"/>
      <c r="C779" s="105"/>
      <c r="D779" s="105"/>
      <c r="E779" s="105"/>
      <c r="F779" s="106"/>
      <c r="G779" s="106"/>
      <c r="H779" s="17"/>
      <c r="I779" s="17"/>
      <c r="J779" s="102"/>
      <c r="K779" s="102"/>
      <c r="L779" s="101"/>
      <c r="M779" s="101"/>
      <c r="N779" s="106"/>
      <c r="O779" s="106"/>
      <c r="P779" s="102"/>
      <c r="Q779" s="17"/>
      <c r="R779" s="102"/>
      <c r="S779" s="101"/>
      <c r="T779" s="105"/>
      <c r="U779" s="105"/>
      <c r="V779" s="105"/>
      <c r="W779" s="105"/>
      <c r="X779" s="105"/>
      <c r="Y779" s="105"/>
      <c r="Z779" s="105"/>
    </row>
    <row r="780" ht="15.75" customHeight="1">
      <c r="A780" s="105"/>
      <c r="B780" s="105"/>
      <c r="C780" s="105"/>
      <c r="D780" s="105"/>
      <c r="E780" s="105"/>
      <c r="F780" s="106"/>
      <c r="G780" s="106"/>
      <c r="H780" s="17"/>
      <c r="I780" s="17"/>
      <c r="J780" s="102"/>
      <c r="K780" s="102"/>
      <c r="L780" s="101"/>
      <c r="M780" s="101"/>
      <c r="N780" s="106"/>
      <c r="O780" s="106"/>
      <c r="P780" s="102"/>
      <c r="Q780" s="17"/>
      <c r="R780" s="102"/>
      <c r="S780" s="101"/>
      <c r="T780" s="105"/>
      <c r="U780" s="105"/>
      <c r="V780" s="105"/>
      <c r="W780" s="105"/>
      <c r="X780" s="105"/>
      <c r="Y780" s="105"/>
      <c r="Z780" s="105"/>
    </row>
    <row r="781" ht="15.75" customHeight="1">
      <c r="A781" s="105"/>
      <c r="B781" s="105"/>
      <c r="C781" s="105"/>
      <c r="D781" s="105"/>
      <c r="E781" s="105"/>
      <c r="F781" s="106"/>
      <c r="G781" s="106"/>
      <c r="H781" s="17"/>
      <c r="I781" s="17"/>
      <c r="J781" s="102"/>
      <c r="K781" s="102"/>
      <c r="L781" s="101"/>
      <c r="M781" s="101"/>
      <c r="N781" s="106"/>
      <c r="O781" s="106"/>
      <c r="P781" s="102"/>
      <c r="Q781" s="17"/>
      <c r="R781" s="102"/>
      <c r="S781" s="101"/>
      <c r="T781" s="105"/>
      <c r="U781" s="105"/>
      <c r="V781" s="105"/>
      <c r="W781" s="105"/>
      <c r="X781" s="105"/>
      <c r="Y781" s="105"/>
      <c r="Z781" s="105"/>
    </row>
    <row r="782" ht="15.75" customHeight="1">
      <c r="A782" s="105"/>
      <c r="B782" s="105"/>
      <c r="C782" s="105"/>
      <c r="D782" s="105"/>
      <c r="E782" s="105"/>
      <c r="F782" s="106"/>
      <c r="G782" s="106"/>
      <c r="H782" s="17"/>
      <c r="I782" s="17"/>
      <c r="J782" s="102"/>
      <c r="K782" s="102"/>
      <c r="L782" s="101"/>
      <c r="M782" s="101"/>
      <c r="N782" s="106"/>
      <c r="O782" s="106"/>
      <c r="P782" s="102"/>
      <c r="Q782" s="17"/>
      <c r="R782" s="102"/>
      <c r="S782" s="101"/>
      <c r="T782" s="105"/>
      <c r="U782" s="105"/>
      <c r="V782" s="105"/>
      <c r="W782" s="105"/>
      <c r="X782" s="105"/>
      <c r="Y782" s="105"/>
      <c r="Z782" s="105"/>
    </row>
    <row r="783" ht="15.75" customHeight="1">
      <c r="A783" s="105"/>
      <c r="B783" s="105"/>
      <c r="C783" s="105"/>
      <c r="D783" s="105"/>
      <c r="E783" s="105"/>
      <c r="F783" s="106"/>
      <c r="G783" s="106"/>
      <c r="H783" s="17"/>
      <c r="I783" s="17"/>
      <c r="J783" s="102"/>
      <c r="K783" s="102"/>
      <c r="L783" s="101"/>
      <c r="M783" s="101"/>
      <c r="N783" s="106"/>
      <c r="O783" s="106"/>
      <c r="P783" s="102"/>
      <c r="Q783" s="17"/>
      <c r="R783" s="102"/>
      <c r="S783" s="101"/>
      <c r="T783" s="105"/>
      <c r="U783" s="105"/>
      <c r="V783" s="105"/>
      <c r="W783" s="105"/>
      <c r="X783" s="105"/>
      <c r="Y783" s="105"/>
      <c r="Z783" s="105"/>
    </row>
    <row r="784" ht="15.75" customHeight="1">
      <c r="A784" s="105"/>
      <c r="B784" s="105"/>
      <c r="C784" s="105"/>
      <c r="D784" s="105"/>
      <c r="E784" s="105"/>
      <c r="F784" s="106"/>
      <c r="G784" s="106"/>
      <c r="H784" s="17"/>
      <c r="I784" s="17"/>
      <c r="J784" s="102"/>
      <c r="K784" s="102"/>
      <c r="L784" s="101"/>
      <c r="M784" s="101"/>
      <c r="N784" s="106"/>
      <c r="O784" s="106"/>
      <c r="P784" s="102"/>
      <c r="Q784" s="17"/>
      <c r="R784" s="102"/>
      <c r="S784" s="101"/>
      <c r="T784" s="105"/>
      <c r="U784" s="105"/>
      <c r="V784" s="105"/>
      <c r="W784" s="105"/>
      <c r="X784" s="105"/>
      <c r="Y784" s="105"/>
      <c r="Z784" s="105"/>
    </row>
    <row r="785" ht="15.75" customHeight="1">
      <c r="A785" s="105"/>
      <c r="B785" s="105"/>
      <c r="C785" s="105"/>
      <c r="D785" s="105"/>
      <c r="E785" s="105"/>
      <c r="F785" s="106"/>
      <c r="G785" s="106"/>
      <c r="H785" s="17"/>
      <c r="I785" s="17"/>
      <c r="J785" s="102"/>
      <c r="K785" s="102"/>
      <c r="L785" s="101"/>
      <c r="M785" s="101"/>
      <c r="N785" s="106"/>
      <c r="O785" s="106"/>
      <c r="P785" s="102"/>
      <c r="Q785" s="17"/>
      <c r="R785" s="102"/>
      <c r="S785" s="101"/>
      <c r="T785" s="105"/>
      <c r="U785" s="105"/>
      <c r="V785" s="105"/>
      <c r="W785" s="105"/>
      <c r="X785" s="105"/>
      <c r="Y785" s="105"/>
      <c r="Z785" s="105"/>
    </row>
    <row r="786" ht="15.75" customHeight="1">
      <c r="A786" s="105"/>
      <c r="B786" s="105"/>
      <c r="C786" s="105"/>
      <c r="D786" s="105"/>
      <c r="E786" s="105"/>
      <c r="F786" s="106"/>
      <c r="G786" s="106"/>
      <c r="H786" s="17"/>
      <c r="I786" s="17"/>
      <c r="J786" s="102"/>
      <c r="K786" s="102"/>
      <c r="L786" s="101"/>
      <c r="M786" s="101"/>
      <c r="N786" s="106"/>
      <c r="O786" s="106"/>
      <c r="P786" s="102"/>
      <c r="Q786" s="17"/>
      <c r="R786" s="102"/>
      <c r="S786" s="101"/>
      <c r="T786" s="105"/>
      <c r="U786" s="105"/>
      <c r="V786" s="105"/>
      <c r="W786" s="105"/>
      <c r="X786" s="105"/>
      <c r="Y786" s="105"/>
      <c r="Z786" s="105"/>
    </row>
    <row r="787" ht="15.75" customHeight="1">
      <c r="A787" s="105"/>
      <c r="B787" s="105"/>
      <c r="C787" s="105"/>
      <c r="D787" s="105"/>
      <c r="E787" s="105"/>
      <c r="F787" s="106"/>
      <c r="G787" s="106"/>
      <c r="H787" s="17"/>
      <c r="I787" s="17"/>
      <c r="J787" s="102"/>
      <c r="K787" s="102"/>
      <c r="L787" s="101"/>
      <c r="M787" s="101"/>
      <c r="N787" s="106"/>
      <c r="O787" s="106"/>
      <c r="P787" s="102"/>
      <c r="Q787" s="17"/>
      <c r="R787" s="102"/>
      <c r="S787" s="101"/>
      <c r="T787" s="105"/>
      <c r="U787" s="105"/>
      <c r="V787" s="105"/>
      <c r="W787" s="105"/>
      <c r="X787" s="105"/>
      <c r="Y787" s="105"/>
      <c r="Z787" s="105"/>
    </row>
    <row r="788" ht="15.75" customHeight="1">
      <c r="A788" s="105"/>
      <c r="B788" s="105"/>
      <c r="C788" s="105"/>
      <c r="D788" s="105"/>
      <c r="E788" s="105"/>
      <c r="F788" s="106"/>
      <c r="G788" s="106"/>
      <c r="H788" s="17"/>
      <c r="I788" s="17"/>
      <c r="J788" s="102"/>
      <c r="K788" s="102"/>
      <c r="L788" s="101"/>
      <c r="M788" s="101"/>
      <c r="N788" s="106"/>
      <c r="O788" s="106"/>
      <c r="P788" s="102"/>
      <c r="Q788" s="17"/>
      <c r="R788" s="102"/>
      <c r="S788" s="101"/>
      <c r="T788" s="105"/>
      <c r="U788" s="105"/>
      <c r="V788" s="105"/>
      <c r="W788" s="105"/>
      <c r="X788" s="105"/>
      <c r="Y788" s="105"/>
      <c r="Z788" s="105"/>
    </row>
    <row r="789" ht="15.75" customHeight="1">
      <c r="A789" s="105"/>
      <c r="B789" s="105"/>
      <c r="C789" s="105"/>
      <c r="D789" s="105"/>
      <c r="E789" s="105"/>
      <c r="F789" s="106"/>
      <c r="G789" s="106"/>
      <c r="H789" s="17"/>
      <c r="I789" s="17"/>
      <c r="J789" s="102"/>
      <c r="K789" s="102"/>
      <c r="L789" s="101"/>
      <c r="M789" s="101"/>
      <c r="N789" s="106"/>
      <c r="O789" s="106"/>
      <c r="P789" s="102"/>
      <c r="Q789" s="17"/>
      <c r="R789" s="102"/>
      <c r="S789" s="101"/>
      <c r="T789" s="105"/>
      <c r="U789" s="105"/>
      <c r="V789" s="105"/>
      <c r="W789" s="105"/>
      <c r="X789" s="105"/>
      <c r="Y789" s="105"/>
      <c r="Z789" s="105"/>
    </row>
    <row r="790" ht="15.75" customHeight="1">
      <c r="A790" s="105"/>
      <c r="B790" s="105"/>
      <c r="C790" s="105"/>
      <c r="D790" s="105"/>
      <c r="E790" s="105"/>
      <c r="F790" s="106"/>
      <c r="G790" s="106"/>
      <c r="H790" s="17"/>
      <c r="I790" s="17"/>
      <c r="J790" s="102"/>
      <c r="K790" s="102"/>
      <c r="L790" s="101"/>
      <c r="M790" s="101"/>
      <c r="N790" s="106"/>
      <c r="O790" s="106"/>
      <c r="P790" s="102"/>
      <c r="Q790" s="17"/>
      <c r="R790" s="102"/>
      <c r="S790" s="101"/>
      <c r="T790" s="105"/>
      <c r="U790" s="105"/>
      <c r="V790" s="105"/>
      <c r="W790" s="105"/>
      <c r="X790" s="105"/>
      <c r="Y790" s="105"/>
      <c r="Z790" s="105"/>
    </row>
    <row r="791" ht="15.75" customHeight="1">
      <c r="A791" s="105"/>
      <c r="B791" s="105"/>
      <c r="C791" s="105"/>
      <c r="D791" s="105"/>
      <c r="E791" s="105"/>
      <c r="F791" s="106"/>
      <c r="G791" s="106"/>
      <c r="H791" s="17"/>
      <c r="I791" s="17"/>
      <c r="J791" s="102"/>
      <c r="K791" s="102"/>
      <c r="L791" s="101"/>
      <c r="M791" s="101"/>
      <c r="N791" s="106"/>
      <c r="O791" s="106"/>
      <c r="P791" s="102"/>
      <c r="Q791" s="17"/>
      <c r="R791" s="102"/>
      <c r="S791" s="101"/>
      <c r="T791" s="105"/>
      <c r="U791" s="105"/>
      <c r="V791" s="105"/>
      <c r="W791" s="105"/>
      <c r="X791" s="105"/>
      <c r="Y791" s="105"/>
      <c r="Z791" s="105"/>
    </row>
    <row r="792" ht="15.75" customHeight="1">
      <c r="A792" s="105"/>
      <c r="B792" s="105"/>
      <c r="C792" s="105"/>
      <c r="D792" s="105"/>
      <c r="E792" s="105"/>
      <c r="F792" s="106"/>
      <c r="G792" s="106"/>
      <c r="H792" s="17"/>
      <c r="I792" s="17"/>
      <c r="J792" s="102"/>
      <c r="K792" s="102"/>
      <c r="L792" s="101"/>
      <c r="M792" s="101"/>
      <c r="N792" s="106"/>
      <c r="O792" s="106"/>
      <c r="P792" s="102"/>
      <c r="Q792" s="17"/>
      <c r="R792" s="102"/>
      <c r="S792" s="101"/>
      <c r="T792" s="105"/>
      <c r="U792" s="105"/>
      <c r="V792" s="105"/>
      <c r="W792" s="105"/>
      <c r="X792" s="105"/>
      <c r="Y792" s="105"/>
      <c r="Z792" s="105"/>
    </row>
    <row r="793" ht="15.75" customHeight="1">
      <c r="A793" s="105"/>
      <c r="B793" s="105"/>
      <c r="C793" s="105"/>
      <c r="D793" s="105"/>
      <c r="E793" s="105"/>
      <c r="F793" s="106"/>
      <c r="G793" s="106"/>
      <c r="H793" s="17"/>
      <c r="I793" s="17"/>
      <c r="J793" s="102"/>
      <c r="K793" s="102"/>
      <c r="L793" s="101"/>
      <c r="M793" s="101"/>
      <c r="N793" s="106"/>
      <c r="O793" s="106"/>
      <c r="P793" s="102"/>
      <c r="Q793" s="17"/>
      <c r="R793" s="102"/>
      <c r="S793" s="101"/>
      <c r="T793" s="105"/>
      <c r="U793" s="105"/>
      <c r="V793" s="105"/>
      <c r="W793" s="105"/>
      <c r="X793" s="105"/>
      <c r="Y793" s="105"/>
      <c r="Z793" s="105"/>
    </row>
    <row r="794" ht="15.75" customHeight="1">
      <c r="A794" s="105"/>
      <c r="B794" s="105"/>
      <c r="C794" s="105"/>
      <c r="D794" s="105"/>
      <c r="E794" s="105"/>
      <c r="F794" s="106"/>
      <c r="G794" s="106"/>
      <c r="H794" s="17"/>
      <c r="I794" s="17"/>
      <c r="J794" s="102"/>
      <c r="K794" s="102"/>
      <c r="L794" s="101"/>
      <c r="M794" s="101"/>
      <c r="N794" s="106"/>
      <c r="O794" s="106"/>
      <c r="P794" s="102"/>
      <c r="Q794" s="17"/>
      <c r="R794" s="102"/>
      <c r="S794" s="101"/>
      <c r="T794" s="105"/>
      <c r="U794" s="105"/>
      <c r="V794" s="105"/>
      <c r="W794" s="105"/>
      <c r="X794" s="105"/>
      <c r="Y794" s="105"/>
      <c r="Z794" s="105"/>
    </row>
    <row r="795" ht="15.75" customHeight="1">
      <c r="A795" s="105"/>
      <c r="B795" s="105"/>
      <c r="C795" s="105"/>
      <c r="D795" s="105"/>
      <c r="E795" s="105"/>
      <c r="F795" s="106"/>
      <c r="G795" s="106"/>
      <c r="H795" s="17"/>
      <c r="I795" s="17"/>
      <c r="J795" s="102"/>
      <c r="K795" s="102"/>
      <c r="L795" s="101"/>
      <c r="M795" s="101"/>
      <c r="N795" s="106"/>
      <c r="O795" s="106"/>
      <c r="P795" s="102"/>
      <c r="Q795" s="17"/>
      <c r="R795" s="102"/>
      <c r="S795" s="101"/>
      <c r="T795" s="105"/>
      <c r="U795" s="105"/>
      <c r="V795" s="105"/>
      <c r="W795" s="105"/>
      <c r="X795" s="105"/>
      <c r="Y795" s="105"/>
      <c r="Z795" s="105"/>
    </row>
    <row r="796" ht="15.75" customHeight="1">
      <c r="A796" s="105"/>
      <c r="B796" s="105"/>
      <c r="C796" s="105"/>
      <c r="D796" s="105"/>
      <c r="E796" s="105"/>
      <c r="F796" s="106"/>
      <c r="G796" s="106"/>
      <c r="H796" s="17"/>
      <c r="I796" s="17"/>
      <c r="J796" s="102"/>
      <c r="K796" s="102"/>
      <c r="L796" s="101"/>
      <c r="M796" s="101"/>
      <c r="N796" s="106"/>
      <c r="O796" s="106"/>
      <c r="P796" s="102"/>
      <c r="Q796" s="17"/>
      <c r="R796" s="102"/>
      <c r="S796" s="101"/>
      <c r="T796" s="105"/>
      <c r="U796" s="105"/>
      <c r="V796" s="105"/>
      <c r="W796" s="105"/>
      <c r="X796" s="105"/>
      <c r="Y796" s="105"/>
      <c r="Z796" s="105"/>
    </row>
    <row r="797" ht="15.75" customHeight="1">
      <c r="A797" s="105"/>
      <c r="B797" s="105"/>
      <c r="C797" s="105"/>
      <c r="D797" s="105"/>
      <c r="E797" s="105"/>
      <c r="F797" s="106"/>
      <c r="G797" s="106"/>
      <c r="H797" s="17"/>
      <c r="I797" s="17"/>
      <c r="J797" s="102"/>
      <c r="K797" s="102"/>
      <c r="L797" s="101"/>
      <c r="M797" s="101"/>
      <c r="N797" s="106"/>
      <c r="O797" s="106"/>
      <c r="P797" s="102"/>
      <c r="Q797" s="17"/>
      <c r="R797" s="102"/>
      <c r="S797" s="101"/>
      <c r="T797" s="105"/>
      <c r="U797" s="105"/>
      <c r="V797" s="105"/>
      <c r="W797" s="105"/>
      <c r="X797" s="105"/>
      <c r="Y797" s="105"/>
      <c r="Z797" s="105"/>
    </row>
    <row r="798" ht="15.75" customHeight="1">
      <c r="A798" s="105"/>
      <c r="B798" s="105"/>
      <c r="C798" s="105"/>
      <c r="D798" s="105"/>
      <c r="E798" s="105"/>
      <c r="F798" s="106"/>
      <c r="G798" s="106"/>
      <c r="H798" s="17"/>
      <c r="I798" s="17"/>
      <c r="J798" s="102"/>
      <c r="K798" s="102"/>
      <c r="L798" s="101"/>
      <c r="M798" s="101"/>
      <c r="N798" s="106"/>
      <c r="O798" s="106"/>
      <c r="P798" s="102"/>
      <c r="Q798" s="17"/>
      <c r="R798" s="102"/>
      <c r="S798" s="101"/>
      <c r="T798" s="105"/>
      <c r="U798" s="105"/>
      <c r="V798" s="105"/>
      <c r="W798" s="105"/>
      <c r="X798" s="105"/>
      <c r="Y798" s="105"/>
      <c r="Z798" s="105"/>
    </row>
    <row r="799" ht="15.75" customHeight="1">
      <c r="A799" s="105"/>
      <c r="B799" s="105"/>
      <c r="C799" s="105"/>
      <c r="D799" s="105"/>
      <c r="E799" s="105"/>
      <c r="F799" s="106"/>
      <c r="G799" s="106"/>
      <c r="H799" s="17"/>
      <c r="I799" s="17"/>
      <c r="J799" s="102"/>
      <c r="K799" s="102"/>
      <c r="L799" s="101"/>
      <c r="M799" s="101"/>
      <c r="N799" s="106"/>
      <c r="O799" s="106"/>
      <c r="P799" s="102"/>
      <c r="Q799" s="17"/>
      <c r="R799" s="102"/>
      <c r="S799" s="101"/>
      <c r="T799" s="105"/>
      <c r="U799" s="105"/>
      <c r="V799" s="105"/>
      <c r="W799" s="105"/>
      <c r="X799" s="105"/>
      <c r="Y799" s="105"/>
      <c r="Z799" s="105"/>
    </row>
    <row r="800" ht="15.75" customHeight="1">
      <c r="A800" s="105"/>
      <c r="B800" s="105"/>
      <c r="C800" s="105"/>
      <c r="D800" s="105"/>
      <c r="E800" s="105"/>
      <c r="F800" s="106"/>
      <c r="G800" s="106"/>
      <c r="H800" s="17"/>
      <c r="I800" s="17"/>
      <c r="J800" s="102"/>
      <c r="K800" s="102"/>
      <c r="L800" s="101"/>
      <c r="M800" s="101"/>
      <c r="N800" s="106"/>
      <c r="O800" s="106"/>
      <c r="P800" s="102"/>
      <c r="Q800" s="17"/>
      <c r="R800" s="102"/>
      <c r="S800" s="101"/>
      <c r="T800" s="105"/>
      <c r="U800" s="105"/>
      <c r="V800" s="105"/>
      <c r="W800" s="105"/>
      <c r="X800" s="105"/>
      <c r="Y800" s="105"/>
      <c r="Z800" s="105"/>
    </row>
    <row r="801" ht="15.75" customHeight="1">
      <c r="A801" s="105"/>
      <c r="B801" s="105"/>
      <c r="C801" s="105"/>
      <c r="D801" s="105"/>
      <c r="E801" s="105"/>
      <c r="F801" s="106"/>
      <c r="G801" s="106"/>
      <c r="H801" s="17"/>
      <c r="I801" s="17"/>
      <c r="J801" s="102"/>
      <c r="K801" s="102"/>
      <c r="L801" s="101"/>
      <c r="M801" s="101"/>
      <c r="N801" s="106"/>
      <c r="O801" s="106"/>
      <c r="P801" s="102"/>
      <c r="Q801" s="17"/>
      <c r="R801" s="102"/>
      <c r="S801" s="101"/>
      <c r="T801" s="105"/>
      <c r="U801" s="105"/>
      <c r="V801" s="105"/>
      <c r="W801" s="105"/>
      <c r="X801" s="105"/>
      <c r="Y801" s="105"/>
      <c r="Z801" s="105"/>
    </row>
    <row r="802" ht="15.75" customHeight="1">
      <c r="A802" s="105"/>
      <c r="B802" s="105"/>
      <c r="C802" s="105"/>
      <c r="D802" s="105"/>
      <c r="E802" s="105"/>
      <c r="F802" s="106"/>
      <c r="G802" s="106"/>
      <c r="H802" s="17"/>
      <c r="I802" s="17"/>
      <c r="J802" s="102"/>
      <c r="K802" s="102"/>
      <c r="L802" s="101"/>
      <c r="M802" s="101"/>
      <c r="N802" s="106"/>
      <c r="O802" s="106"/>
      <c r="P802" s="102"/>
      <c r="Q802" s="17"/>
      <c r="R802" s="102"/>
      <c r="S802" s="101"/>
      <c r="T802" s="105"/>
      <c r="U802" s="105"/>
      <c r="V802" s="105"/>
      <c r="W802" s="105"/>
      <c r="X802" s="105"/>
      <c r="Y802" s="105"/>
      <c r="Z802" s="105"/>
    </row>
    <row r="803" ht="15.75" customHeight="1">
      <c r="A803" s="105"/>
      <c r="B803" s="105"/>
      <c r="C803" s="105"/>
      <c r="D803" s="105"/>
      <c r="E803" s="105"/>
      <c r="F803" s="106"/>
      <c r="G803" s="106"/>
      <c r="H803" s="17"/>
      <c r="I803" s="17"/>
      <c r="J803" s="102"/>
      <c r="K803" s="102"/>
      <c r="L803" s="101"/>
      <c r="M803" s="101"/>
      <c r="N803" s="106"/>
      <c r="O803" s="106"/>
      <c r="P803" s="102"/>
      <c r="Q803" s="17"/>
      <c r="R803" s="102"/>
      <c r="S803" s="101"/>
      <c r="T803" s="105"/>
      <c r="U803" s="105"/>
      <c r="V803" s="105"/>
      <c r="W803" s="105"/>
      <c r="X803" s="105"/>
      <c r="Y803" s="105"/>
      <c r="Z803" s="105"/>
    </row>
    <row r="804" ht="15.75" customHeight="1">
      <c r="A804" s="105"/>
      <c r="B804" s="105"/>
      <c r="C804" s="105"/>
      <c r="D804" s="105"/>
      <c r="E804" s="105"/>
      <c r="F804" s="106"/>
      <c r="G804" s="106"/>
      <c r="H804" s="17"/>
      <c r="I804" s="17"/>
      <c r="J804" s="102"/>
      <c r="K804" s="102"/>
      <c r="L804" s="101"/>
      <c r="M804" s="101"/>
      <c r="N804" s="106"/>
      <c r="O804" s="106"/>
      <c r="P804" s="102"/>
      <c r="Q804" s="17"/>
      <c r="R804" s="102"/>
      <c r="S804" s="101"/>
      <c r="T804" s="105"/>
      <c r="U804" s="105"/>
      <c r="V804" s="105"/>
      <c r="W804" s="105"/>
      <c r="X804" s="105"/>
      <c r="Y804" s="105"/>
      <c r="Z804" s="105"/>
    </row>
    <row r="805" ht="15.75" customHeight="1">
      <c r="A805" s="105"/>
      <c r="B805" s="105"/>
      <c r="C805" s="105"/>
      <c r="D805" s="105"/>
      <c r="E805" s="105"/>
      <c r="F805" s="106"/>
      <c r="G805" s="106"/>
      <c r="H805" s="17"/>
      <c r="I805" s="17"/>
      <c r="J805" s="102"/>
      <c r="K805" s="102"/>
      <c r="L805" s="101"/>
      <c r="M805" s="101"/>
      <c r="N805" s="106"/>
      <c r="O805" s="106"/>
      <c r="P805" s="102"/>
      <c r="Q805" s="17"/>
      <c r="R805" s="102"/>
      <c r="S805" s="101"/>
      <c r="T805" s="105"/>
      <c r="U805" s="105"/>
      <c r="V805" s="105"/>
      <c r="W805" s="105"/>
      <c r="X805" s="105"/>
      <c r="Y805" s="105"/>
      <c r="Z805" s="105"/>
    </row>
    <row r="806" ht="15.75" customHeight="1">
      <c r="A806" s="105"/>
      <c r="B806" s="105"/>
      <c r="C806" s="105"/>
      <c r="D806" s="105"/>
      <c r="E806" s="105"/>
      <c r="F806" s="106"/>
      <c r="G806" s="106"/>
      <c r="H806" s="17"/>
      <c r="I806" s="17"/>
      <c r="J806" s="102"/>
      <c r="K806" s="102"/>
      <c r="L806" s="101"/>
      <c r="M806" s="101"/>
      <c r="N806" s="106"/>
      <c r="O806" s="106"/>
      <c r="P806" s="102"/>
      <c r="Q806" s="17"/>
      <c r="R806" s="102"/>
      <c r="S806" s="101"/>
      <c r="T806" s="105"/>
      <c r="U806" s="105"/>
      <c r="V806" s="105"/>
      <c r="W806" s="105"/>
      <c r="X806" s="105"/>
      <c r="Y806" s="105"/>
      <c r="Z806" s="105"/>
    </row>
    <row r="807" ht="15.75" customHeight="1">
      <c r="A807" s="105"/>
      <c r="B807" s="105"/>
      <c r="C807" s="105"/>
      <c r="D807" s="105"/>
      <c r="E807" s="105"/>
      <c r="F807" s="106"/>
      <c r="G807" s="106"/>
      <c r="H807" s="17"/>
      <c r="I807" s="17"/>
      <c r="J807" s="102"/>
      <c r="K807" s="102"/>
      <c r="L807" s="101"/>
      <c r="M807" s="101"/>
      <c r="N807" s="106"/>
      <c r="O807" s="106"/>
      <c r="P807" s="102"/>
      <c r="Q807" s="17"/>
      <c r="R807" s="102"/>
      <c r="S807" s="101"/>
      <c r="T807" s="105"/>
      <c r="U807" s="105"/>
      <c r="V807" s="105"/>
      <c r="W807" s="105"/>
      <c r="X807" s="105"/>
      <c r="Y807" s="105"/>
      <c r="Z807" s="105"/>
    </row>
    <row r="808" ht="15.75" customHeight="1">
      <c r="A808" s="105"/>
      <c r="B808" s="105"/>
      <c r="C808" s="105"/>
      <c r="D808" s="105"/>
      <c r="E808" s="105"/>
      <c r="F808" s="106"/>
      <c r="G808" s="106"/>
      <c r="H808" s="17"/>
      <c r="I808" s="17"/>
      <c r="J808" s="102"/>
      <c r="K808" s="102"/>
      <c r="L808" s="101"/>
      <c r="M808" s="101"/>
      <c r="N808" s="106"/>
      <c r="O808" s="106"/>
      <c r="P808" s="102"/>
      <c r="Q808" s="17"/>
      <c r="R808" s="102"/>
      <c r="S808" s="101"/>
      <c r="T808" s="105"/>
      <c r="U808" s="105"/>
      <c r="V808" s="105"/>
      <c r="W808" s="105"/>
      <c r="X808" s="105"/>
      <c r="Y808" s="105"/>
      <c r="Z808" s="105"/>
    </row>
    <row r="809" ht="15.75" customHeight="1">
      <c r="A809" s="105"/>
      <c r="B809" s="105"/>
      <c r="C809" s="105"/>
      <c r="D809" s="105"/>
      <c r="E809" s="105"/>
      <c r="F809" s="106"/>
      <c r="G809" s="106"/>
      <c r="H809" s="17"/>
      <c r="I809" s="17"/>
      <c r="J809" s="102"/>
      <c r="K809" s="102"/>
      <c r="L809" s="101"/>
      <c r="M809" s="101"/>
      <c r="N809" s="106"/>
      <c r="O809" s="106"/>
      <c r="P809" s="102"/>
      <c r="Q809" s="17"/>
      <c r="R809" s="102"/>
      <c r="S809" s="101"/>
      <c r="T809" s="105"/>
      <c r="U809" s="105"/>
      <c r="V809" s="105"/>
      <c r="W809" s="105"/>
      <c r="X809" s="105"/>
      <c r="Y809" s="105"/>
      <c r="Z809" s="105"/>
    </row>
    <row r="810" ht="15.75" customHeight="1">
      <c r="A810" s="105"/>
      <c r="B810" s="105"/>
      <c r="C810" s="105"/>
      <c r="D810" s="105"/>
      <c r="E810" s="105"/>
      <c r="F810" s="106"/>
      <c r="G810" s="106"/>
      <c r="H810" s="17"/>
      <c r="I810" s="17"/>
      <c r="J810" s="102"/>
      <c r="K810" s="102"/>
      <c r="L810" s="101"/>
      <c r="M810" s="101"/>
      <c r="N810" s="106"/>
      <c r="O810" s="106"/>
      <c r="P810" s="102"/>
      <c r="Q810" s="17"/>
      <c r="R810" s="102"/>
      <c r="S810" s="101"/>
      <c r="T810" s="105"/>
      <c r="U810" s="105"/>
      <c r="V810" s="105"/>
      <c r="W810" s="105"/>
      <c r="X810" s="105"/>
      <c r="Y810" s="105"/>
      <c r="Z810" s="105"/>
    </row>
    <row r="811" ht="15.75" customHeight="1">
      <c r="A811" s="105"/>
      <c r="B811" s="105"/>
      <c r="C811" s="105"/>
      <c r="D811" s="105"/>
      <c r="E811" s="105"/>
      <c r="F811" s="106"/>
      <c r="G811" s="106"/>
      <c r="H811" s="17"/>
      <c r="I811" s="17"/>
      <c r="J811" s="102"/>
      <c r="K811" s="102"/>
      <c r="L811" s="101"/>
      <c r="M811" s="101"/>
      <c r="N811" s="106"/>
      <c r="O811" s="106"/>
      <c r="P811" s="102"/>
      <c r="Q811" s="17"/>
      <c r="R811" s="102"/>
      <c r="S811" s="101"/>
      <c r="T811" s="105"/>
      <c r="U811" s="105"/>
      <c r="V811" s="105"/>
      <c r="W811" s="105"/>
      <c r="X811" s="105"/>
      <c r="Y811" s="105"/>
      <c r="Z811" s="105"/>
    </row>
    <row r="812" ht="15.75" customHeight="1">
      <c r="A812" s="105"/>
      <c r="B812" s="105"/>
      <c r="C812" s="105"/>
      <c r="D812" s="105"/>
      <c r="E812" s="105"/>
      <c r="F812" s="106"/>
      <c r="G812" s="106"/>
      <c r="H812" s="17"/>
      <c r="I812" s="17"/>
      <c r="J812" s="102"/>
      <c r="K812" s="102"/>
      <c r="L812" s="101"/>
      <c r="M812" s="101"/>
      <c r="N812" s="106"/>
      <c r="O812" s="106"/>
      <c r="P812" s="102"/>
      <c r="Q812" s="17"/>
      <c r="R812" s="102"/>
      <c r="S812" s="101"/>
      <c r="T812" s="105"/>
      <c r="U812" s="105"/>
      <c r="V812" s="105"/>
      <c r="W812" s="105"/>
      <c r="X812" s="105"/>
      <c r="Y812" s="105"/>
      <c r="Z812" s="105"/>
    </row>
    <row r="813" ht="15.75" customHeight="1">
      <c r="A813" s="105"/>
      <c r="B813" s="105"/>
      <c r="C813" s="105"/>
      <c r="D813" s="105"/>
      <c r="E813" s="105"/>
      <c r="F813" s="106"/>
      <c r="G813" s="106"/>
      <c r="H813" s="17"/>
      <c r="I813" s="17"/>
      <c r="J813" s="102"/>
      <c r="K813" s="102"/>
      <c r="L813" s="101"/>
      <c r="M813" s="101"/>
      <c r="N813" s="106"/>
      <c r="O813" s="106"/>
      <c r="P813" s="102"/>
      <c r="Q813" s="17"/>
      <c r="R813" s="102"/>
      <c r="S813" s="101"/>
      <c r="T813" s="105"/>
      <c r="U813" s="105"/>
      <c r="V813" s="105"/>
      <c r="W813" s="105"/>
      <c r="X813" s="105"/>
      <c r="Y813" s="105"/>
      <c r="Z813" s="105"/>
    </row>
    <row r="814" ht="15.75" customHeight="1">
      <c r="A814" s="105"/>
      <c r="B814" s="105"/>
      <c r="C814" s="105"/>
      <c r="D814" s="105"/>
      <c r="E814" s="105"/>
      <c r="F814" s="106"/>
      <c r="G814" s="106"/>
      <c r="H814" s="17"/>
      <c r="I814" s="17"/>
      <c r="J814" s="102"/>
      <c r="K814" s="102"/>
      <c r="L814" s="101"/>
      <c r="M814" s="101"/>
      <c r="N814" s="106"/>
      <c r="O814" s="106"/>
      <c r="P814" s="102"/>
      <c r="Q814" s="17"/>
      <c r="R814" s="102"/>
      <c r="S814" s="101"/>
      <c r="T814" s="105"/>
      <c r="U814" s="105"/>
      <c r="V814" s="105"/>
      <c r="W814" s="105"/>
      <c r="X814" s="105"/>
      <c r="Y814" s="105"/>
      <c r="Z814" s="105"/>
    </row>
    <row r="815" ht="15.75" customHeight="1">
      <c r="A815" s="105"/>
      <c r="B815" s="105"/>
      <c r="C815" s="105"/>
      <c r="D815" s="105"/>
      <c r="E815" s="105"/>
      <c r="F815" s="106"/>
      <c r="G815" s="106"/>
      <c r="H815" s="17"/>
      <c r="I815" s="17"/>
      <c r="J815" s="102"/>
      <c r="K815" s="102"/>
      <c r="L815" s="101"/>
      <c r="M815" s="101"/>
      <c r="N815" s="106"/>
      <c r="O815" s="106"/>
      <c r="P815" s="102"/>
      <c r="Q815" s="17"/>
      <c r="R815" s="102"/>
      <c r="S815" s="101"/>
      <c r="T815" s="105"/>
      <c r="U815" s="105"/>
      <c r="V815" s="105"/>
      <c r="W815" s="105"/>
      <c r="X815" s="105"/>
      <c r="Y815" s="105"/>
      <c r="Z815" s="105"/>
    </row>
    <row r="816" ht="15.75" customHeight="1">
      <c r="A816" s="105"/>
      <c r="B816" s="105"/>
      <c r="C816" s="105"/>
      <c r="D816" s="105"/>
      <c r="E816" s="105"/>
      <c r="F816" s="106"/>
      <c r="G816" s="106"/>
      <c r="H816" s="17"/>
      <c r="I816" s="17"/>
      <c r="J816" s="102"/>
      <c r="K816" s="102"/>
      <c r="L816" s="101"/>
      <c r="M816" s="101"/>
      <c r="N816" s="106"/>
      <c r="O816" s="106"/>
      <c r="P816" s="102"/>
      <c r="Q816" s="17"/>
      <c r="R816" s="102"/>
      <c r="S816" s="101"/>
      <c r="T816" s="105"/>
      <c r="U816" s="105"/>
      <c r="V816" s="105"/>
      <c r="W816" s="105"/>
      <c r="X816" s="105"/>
      <c r="Y816" s="105"/>
      <c r="Z816" s="105"/>
    </row>
    <row r="817" ht="15.75" customHeight="1">
      <c r="A817" s="105"/>
      <c r="B817" s="105"/>
      <c r="C817" s="105"/>
      <c r="D817" s="105"/>
      <c r="E817" s="105"/>
      <c r="F817" s="106"/>
      <c r="G817" s="106"/>
      <c r="H817" s="17"/>
      <c r="I817" s="17"/>
      <c r="J817" s="102"/>
      <c r="K817" s="102"/>
      <c r="L817" s="101"/>
      <c r="M817" s="101"/>
      <c r="N817" s="106"/>
      <c r="O817" s="106"/>
      <c r="P817" s="102"/>
      <c r="Q817" s="17"/>
      <c r="R817" s="102"/>
      <c r="S817" s="101"/>
      <c r="T817" s="105"/>
      <c r="U817" s="105"/>
      <c r="V817" s="105"/>
      <c r="W817" s="105"/>
      <c r="X817" s="105"/>
      <c r="Y817" s="105"/>
      <c r="Z817" s="105"/>
    </row>
    <row r="818" ht="15.75" customHeight="1">
      <c r="A818" s="105"/>
      <c r="B818" s="105"/>
      <c r="C818" s="105"/>
      <c r="D818" s="105"/>
      <c r="E818" s="105"/>
      <c r="F818" s="106"/>
      <c r="G818" s="106"/>
      <c r="H818" s="17"/>
      <c r="I818" s="17"/>
      <c r="J818" s="102"/>
      <c r="K818" s="102"/>
      <c r="L818" s="101"/>
      <c r="M818" s="101"/>
      <c r="N818" s="106"/>
      <c r="O818" s="106"/>
      <c r="P818" s="102"/>
      <c r="Q818" s="17"/>
      <c r="R818" s="102"/>
      <c r="S818" s="101"/>
      <c r="T818" s="105"/>
      <c r="U818" s="105"/>
      <c r="V818" s="105"/>
      <c r="W818" s="105"/>
      <c r="X818" s="105"/>
      <c r="Y818" s="105"/>
      <c r="Z818" s="105"/>
    </row>
    <row r="819" ht="15.75" customHeight="1">
      <c r="A819" s="105"/>
      <c r="B819" s="105"/>
      <c r="C819" s="105"/>
      <c r="D819" s="105"/>
      <c r="E819" s="105"/>
      <c r="F819" s="106"/>
      <c r="G819" s="106"/>
      <c r="H819" s="17"/>
      <c r="I819" s="17"/>
      <c r="J819" s="102"/>
      <c r="K819" s="102"/>
      <c r="L819" s="101"/>
      <c r="M819" s="101"/>
      <c r="N819" s="106"/>
      <c r="O819" s="106"/>
      <c r="P819" s="102"/>
      <c r="Q819" s="17"/>
      <c r="R819" s="102"/>
      <c r="S819" s="101"/>
      <c r="T819" s="105"/>
      <c r="U819" s="105"/>
      <c r="V819" s="105"/>
      <c r="W819" s="105"/>
      <c r="X819" s="105"/>
      <c r="Y819" s="105"/>
      <c r="Z819" s="105"/>
    </row>
    <row r="820" ht="15.75" customHeight="1">
      <c r="A820" s="105"/>
      <c r="B820" s="105"/>
      <c r="C820" s="105"/>
      <c r="D820" s="105"/>
      <c r="E820" s="105"/>
      <c r="F820" s="106"/>
      <c r="G820" s="106"/>
      <c r="H820" s="17"/>
      <c r="I820" s="17"/>
      <c r="J820" s="102"/>
      <c r="K820" s="102"/>
      <c r="L820" s="101"/>
      <c r="M820" s="101"/>
      <c r="N820" s="106"/>
      <c r="O820" s="106"/>
      <c r="P820" s="102"/>
      <c r="Q820" s="17"/>
      <c r="R820" s="102"/>
      <c r="S820" s="101"/>
      <c r="T820" s="105"/>
      <c r="U820" s="105"/>
      <c r="V820" s="105"/>
      <c r="W820" s="105"/>
      <c r="X820" s="105"/>
      <c r="Y820" s="105"/>
      <c r="Z820" s="105"/>
    </row>
    <row r="821" ht="15.75" customHeight="1">
      <c r="A821" s="105"/>
      <c r="B821" s="105"/>
      <c r="C821" s="105"/>
      <c r="D821" s="105"/>
      <c r="E821" s="105"/>
      <c r="F821" s="106"/>
      <c r="G821" s="106"/>
      <c r="H821" s="17"/>
      <c r="I821" s="17"/>
      <c r="J821" s="102"/>
      <c r="K821" s="102"/>
      <c r="L821" s="101"/>
      <c r="M821" s="101"/>
      <c r="N821" s="106"/>
      <c r="O821" s="106"/>
      <c r="P821" s="102"/>
      <c r="Q821" s="17"/>
      <c r="R821" s="102"/>
      <c r="S821" s="101"/>
      <c r="T821" s="105"/>
      <c r="U821" s="105"/>
      <c r="V821" s="105"/>
      <c r="W821" s="105"/>
      <c r="X821" s="105"/>
      <c r="Y821" s="105"/>
      <c r="Z821" s="105"/>
    </row>
    <row r="822" ht="15.75" customHeight="1">
      <c r="A822" s="105"/>
      <c r="B822" s="105"/>
      <c r="C822" s="105"/>
      <c r="D822" s="105"/>
      <c r="E822" s="105"/>
      <c r="F822" s="106"/>
      <c r="G822" s="106"/>
      <c r="H822" s="17"/>
      <c r="I822" s="17"/>
      <c r="J822" s="102"/>
      <c r="K822" s="102"/>
      <c r="L822" s="101"/>
      <c r="M822" s="101"/>
      <c r="N822" s="106"/>
      <c r="O822" s="106"/>
      <c r="P822" s="102"/>
      <c r="Q822" s="17"/>
      <c r="R822" s="102"/>
      <c r="S822" s="101"/>
      <c r="T822" s="105"/>
      <c r="U822" s="105"/>
      <c r="V822" s="105"/>
      <c r="W822" s="105"/>
      <c r="X822" s="105"/>
      <c r="Y822" s="105"/>
      <c r="Z822" s="105"/>
    </row>
    <row r="823" ht="15.75" customHeight="1">
      <c r="A823" s="105"/>
      <c r="B823" s="105"/>
      <c r="C823" s="105"/>
      <c r="D823" s="105"/>
      <c r="E823" s="105"/>
      <c r="F823" s="106"/>
      <c r="G823" s="106"/>
      <c r="H823" s="17"/>
      <c r="I823" s="17"/>
      <c r="J823" s="102"/>
      <c r="K823" s="102"/>
      <c r="L823" s="101"/>
      <c r="M823" s="101"/>
      <c r="N823" s="106"/>
      <c r="O823" s="106"/>
      <c r="P823" s="102"/>
      <c r="Q823" s="17"/>
      <c r="R823" s="102"/>
      <c r="S823" s="101"/>
      <c r="T823" s="105"/>
      <c r="U823" s="105"/>
      <c r="V823" s="105"/>
      <c r="W823" s="105"/>
      <c r="X823" s="105"/>
      <c r="Y823" s="105"/>
      <c r="Z823" s="105"/>
    </row>
    <row r="824" ht="15.75" customHeight="1">
      <c r="A824" s="105"/>
      <c r="B824" s="105"/>
      <c r="C824" s="105"/>
      <c r="D824" s="105"/>
      <c r="E824" s="105"/>
      <c r="F824" s="106"/>
      <c r="G824" s="106"/>
      <c r="H824" s="17"/>
      <c r="I824" s="17"/>
      <c r="J824" s="102"/>
      <c r="K824" s="102"/>
      <c r="L824" s="101"/>
      <c r="M824" s="101"/>
      <c r="N824" s="106"/>
      <c r="O824" s="106"/>
      <c r="P824" s="102"/>
      <c r="Q824" s="17"/>
      <c r="R824" s="102"/>
      <c r="S824" s="101"/>
      <c r="T824" s="105"/>
      <c r="U824" s="105"/>
      <c r="V824" s="105"/>
      <c r="W824" s="105"/>
      <c r="X824" s="105"/>
      <c r="Y824" s="105"/>
      <c r="Z824" s="105"/>
    </row>
    <row r="825" ht="15.75" customHeight="1">
      <c r="A825" s="105"/>
      <c r="B825" s="105"/>
      <c r="C825" s="105"/>
      <c r="D825" s="105"/>
      <c r="E825" s="105"/>
      <c r="F825" s="106"/>
      <c r="G825" s="106"/>
      <c r="H825" s="17"/>
      <c r="I825" s="17"/>
      <c r="J825" s="102"/>
      <c r="K825" s="102"/>
      <c r="L825" s="101"/>
      <c r="M825" s="101"/>
      <c r="N825" s="106"/>
      <c r="O825" s="106"/>
      <c r="P825" s="102"/>
      <c r="Q825" s="17"/>
      <c r="R825" s="102"/>
      <c r="S825" s="101"/>
      <c r="T825" s="105"/>
      <c r="U825" s="105"/>
      <c r="V825" s="105"/>
      <c r="W825" s="105"/>
      <c r="X825" s="105"/>
      <c r="Y825" s="105"/>
      <c r="Z825" s="105"/>
    </row>
    <row r="826" ht="15.75" customHeight="1">
      <c r="A826" s="105"/>
      <c r="B826" s="105"/>
      <c r="C826" s="105"/>
      <c r="D826" s="105"/>
      <c r="E826" s="105"/>
      <c r="F826" s="106"/>
      <c r="G826" s="106"/>
      <c r="H826" s="17"/>
      <c r="I826" s="17"/>
      <c r="J826" s="102"/>
      <c r="K826" s="102"/>
      <c r="L826" s="101"/>
      <c r="M826" s="101"/>
      <c r="N826" s="106"/>
      <c r="O826" s="106"/>
      <c r="P826" s="102"/>
      <c r="Q826" s="17"/>
      <c r="R826" s="102"/>
      <c r="S826" s="101"/>
      <c r="T826" s="105"/>
      <c r="U826" s="105"/>
      <c r="V826" s="105"/>
      <c r="W826" s="105"/>
      <c r="X826" s="105"/>
      <c r="Y826" s="105"/>
      <c r="Z826" s="105"/>
    </row>
    <row r="827" ht="15.75" customHeight="1">
      <c r="A827" s="105"/>
      <c r="B827" s="105"/>
      <c r="C827" s="105"/>
      <c r="D827" s="105"/>
      <c r="E827" s="105"/>
      <c r="F827" s="106"/>
      <c r="G827" s="106"/>
      <c r="H827" s="17"/>
      <c r="I827" s="17"/>
      <c r="J827" s="102"/>
      <c r="K827" s="102"/>
      <c r="L827" s="101"/>
      <c r="M827" s="101"/>
      <c r="N827" s="106"/>
      <c r="O827" s="106"/>
      <c r="P827" s="102"/>
      <c r="Q827" s="17"/>
      <c r="R827" s="102"/>
      <c r="S827" s="101"/>
      <c r="T827" s="105"/>
      <c r="U827" s="105"/>
      <c r="V827" s="105"/>
      <c r="W827" s="105"/>
      <c r="X827" s="105"/>
      <c r="Y827" s="105"/>
      <c r="Z827" s="105"/>
    </row>
    <row r="828" ht="15.75" customHeight="1">
      <c r="A828" s="105"/>
      <c r="B828" s="105"/>
      <c r="C828" s="105"/>
      <c r="D828" s="105"/>
      <c r="E828" s="105"/>
      <c r="F828" s="106"/>
      <c r="G828" s="106"/>
      <c r="H828" s="17"/>
      <c r="I828" s="17"/>
      <c r="J828" s="102"/>
      <c r="K828" s="102"/>
      <c r="L828" s="101"/>
      <c r="M828" s="101"/>
      <c r="N828" s="106"/>
      <c r="O828" s="106"/>
      <c r="P828" s="102"/>
      <c r="Q828" s="17"/>
      <c r="R828" s="102"/>
      <c r="S828" s="101"/>
      <c r="T828" s="105"/>
      <c r="U828" s="105"/>
      <c r="V828" s="105"/>
      <c r="W828" s="105"/>
      <c r="X828" s="105"/>
      <c r="Y828" s="105"/>
      <c r="Z828" s="105"/>
    </row>
    <row r="829" ht="15.75" customHeight="1">
      <c r="A829" s="105"/>
      <c r="B829" s="105"/>
      <c r="C829" s="105"/>
      <c r="D829" s="105"/>
      <c r="E829" s="105"/>
      <c r="F829" s="106"/>
      <c r="G829" s="106"/>
      <c r="H829" s="17"/>
      <c r="I829" s="17"/>
      <c r="J829" s="102"/>
      <c r="K829" s="102"/>
      <c r="L829" s="101"/>
      <c r="M829" s="101"/>
      <c r="N829" s="106"/>
      <c r="O829" s="106"/>
      <c r="P829" s="102"/>
      <c r="Q829" s="17"/>
      <c r="R829" s="102"/>
      <c r="S829" s="101"/>
      <c r="T829" s="105"/>
      <c r="U829" s="105"/>
      <c r="V829" s="105"/>
      <c r="W829" s="105"/>
      <c r="X829" s="105"/>
      <c r="Y829" s="105"/>
      <c r="Z829" s="105"/>
    </row>
    <row r="830" ht="15.75" customHeight="1">
      <c r="A830" s="105"/>
      <c r="B830" s="105"/>
      <c r="C830" s="105"/>
      <c r="D830" s="105"/>
      <c r="E830" s="105"/>
      <c r="F830" s="106"/>
      <c r="G830" s="106"/>
      <c r="H830" s="17"/>
      <c r="I830" s="17"/>
      <c r="J830" s="102"/>
      <c r="K830" s="102"/>
      <c r="L830" s="101"/>
      <c r="M830" s="101"/>
      <c r="N830" s="106"/>
      <c r="O830" s="106"/>
      <c r="P830" s="102"/>
      <c r="Q830" s="17"/>
      <c r="R830" s="102"/>
      <c r="S830" s="101"/>
      <c r="T830" s="105"/>
      <c r="U830" s="105"/>
      <c r="V830" s="105"/>
      <c r="W830" s="105"/>
      <c r="X830" s="105"/>
      <c r="Y830" s="105"/>
      <c r="Z830" s="105"/>
    </row>
    <row r="831" ht="15.75" customHeight="1">
      <c r="A831" s="105"/>
      <c r="B831" s="105"/>
      <c r="C831" s="105"/>
      <c r="D831" s="105"/>
      <c r="E831" s="105"/>
      <c r="F831" s="106"/>
      <c r="G831" s="106"/>
      <c r="H831" s="17"/>
      <c r="I831" s="17"/>
      <c r="J831" s="102"/>
      <c r="K831" s="102"/>
      <c r="L831" s="101"/>
      <c r="M831" s="101"/>
      <c r="N831" s="106"/>
      <c r="O831" s="106"/>
      <c r="P831" s="102"/>
      <c r="Q831" s="17"/>
      <c r="R831" s="102"/>
      <c r="S831" s="101"/>
      <c r="T831" s="105"/>
      <c r="U831" s="105"/>
      <c r="V831" s="105"/>
      <c r="W831" s="105"/>
      <c r="X831" s="105"/>
      <c r="Y831" s="105"/>
      <c r="Z831" s="105"/>
    </row>
    <row r="832" ht="15.75" customHeight="1">
      <c r="A832" s="105"/>
      <c r="B832" s="105"/>
      <c r="C832" s="105"/>
      <c r="D832" s="105"/>
      <c r="E832" s="105"/>
      <c r="F832" s="106"/>
      <c r="G832" s="106"/>
      <c r="H832" s="17"/>
      <c r="I832" s="17"/>
      <c r="J832" s="102"/>
      <c r="K832" s="102"/>
      <c r="L832" s="101"/>
      <c r="M832" s="101"/>
      <c r="N832" s="106"/>
      <c r="O832" s="106"/>
      <c r="P832" s="102"/>
      <c r="Q832" s="17"/>
      <c r="R832" s="102"/>
      <c r="S832" s="101"/>
      <c r="T832" s="105"/>
      <c r="U832" s="105"/>
      <c r="V832" s="105"/>
      <c r="W832" s="105"/>
      <c r="X832" s="105"/>
      <c r="Y832" s="105"/>
      <c r="Z832" s="105"/>
    </row>
    <row r="833" ht="15.75" customHeight="1">
      <c r="A833" s="105"/>
      <c r="B833" s="105"/>
      <c r="C833" s="105"/>
      <c r="D833" s="105"/>
      <c r="E833" s="105"/>
      <c r="F833" s="106"/>
      <c r="G833" s="106"/>
      <c r="H833" s="17"/>
      <c r="I833" s="17"/>
      <c r="J833" s="102"/>
      <c r="K833" s="102"/>
      <c r="L833" s="101"/>
      <c r="M833" s="101"/>
      <c r="N833" s="106"/>
      <c r="O833" s="106"/>
      <c r="P833" s="102"/>
      <c r="Q833" s="17"/>
      <c r="R833" s="102"/>
      <c r="S833" s="101"/>
      <c r="T833" s="105"/>
      <c r="U833" s="105"/>
      <c r="V833" s="105"/>
      <c r="W833" s="105"/>
      <c r="X833" s="105"/>
      <c r="Y833" s="105"/>
      <c r="Z833" s="105"/>
    </row>
    <row r="834" ht="15.75" customHeight="1">
      <c r="A834" s="105"/>
      <c r="B834" s="105"/>
      <c r="C834" s="105"/>
      <c r="D834" s="105"/>
      <c r="E834" s="105"/>
      <c r="F834" s="106"/>
      <c r="G834" s="106"/>
      <c r="H834" s="17"/>
      <c r="I834" s="17"/>
      <c r="J834" s="102"/>
      <c r="K834" s="102"/>
      <c r="L834" s="101"/>
      <c r="M834" s="101"/>
      <c r="N834" s="106"/>
      <c r="O834" s="106"/>
      <c r="P834" s="102"/>
      <c r="Q834" s="17"/>
      <c r="R834" s="102"/>
      <c r="S834" s="101"/>
      <c r="T834" s="105"/>
      <c r="U834" s="105"/>
      <c r="V834" s="105"/>
      <c r="W834" s="105"/>
      <c r="X834" s="105"/>
      <c r="Y834" s="105"/>
      <c r="Z834" s="105"/>
    </row>
    <row r="835" ht="15.75" customHeight="1">
      <c r="A835" s="105"/>
      <c r="B835" s="105"/>
      <c r="C835" s="105"/>
      <c r="D835" s="105"/>
      <c r="E835" s="105"/>
      <c r="F835" s="106"/>
      <c r="G835" s="106"/>
      <c r="H835" s="17"/>
      <c r="I835" s="17"/>
      <c r="J835" s="102"/>
      <c r="K835" s="102"/>
      <c r="L835" s="101"/>
      <c r="M835" s="101"/>
      <c r="N835" s="106"/>
      <c r="O835" s="106"/>
      <c r="P835" s="102"/>
      <c r="Q835" s="17"/>
      <c r="R835" s="102"/>
      <c r="S835" s="101"/>
      <c r="T835" s="105"/>
      <c r="U835" s="105"/>
      <c r="V835" s="105"/>
      <c r="W835" s="105"/>
      <c r="X835" s="105"/>
      <c r="Y835" s="105"/>
      <c r="Z835" s="105"/>
    </row>
    <row r="836" ht="15.75" customHeight="1">
      <c r="A836" s="105"/>
      <c r="B836" s="105"/>
      <c r="C836" s="105"/>
      <c r="D836" s="105"/>
      <c r="E836" s="105"/>
      <c r="F836" s="106"/>
      <c r="G836" s="106"/>
      <c r="H836" s="17"/>
      <c r="I836" s="17"/>
      <c r="J836" s="102"/>
      <c r="K836" s="102"/>
      <c r="L836" s="101"/>
      <c r="M836" s="101"/>
      <c r="N836" s="106"/>
      <c r="O836" s="106"/>
      <c r="P836" s="102"/>
      <c r="Q836" s="17"/>
      <c r="R836" s="102"/>
      <c r="S836" s="101"/>
      <c r="T836" s="105"/>
      <c r="U836" s="105"/>
      <c r="V836" s="105"/>
      <c r="W836" s="105"/>
      <c r="X836" s="105"/>
      <c r="Y836" s="105"/>
      <c r="Z836" s="105"/>
    </row>
    <row r="837" ht="15.75" customHeight="1">
      <c r="A837" s="105"/>
      <c r="B837" s="105"/>
      <c r="C837" s="105"/>
      <c r="D837" s="105"/>
      <c r="E837" s="105"/>
      <c r="F837" s="106"/>
      <c r="G837" s="106"/>
      <c r="H837" s="17"/>
      <c r="I837" s="17"/>
      <c r="J837" s="102"/>
      <c r="K837" s="102"/>
      <c r="L837" s="101"/>
      <c r="M837" s="101"/>
      <c r="N837" s="106"/>
      <c r="O837" s="106"/>
      <c r="P837" s="102"/>
      <c r="Q837" s="17"/>
      <c r="R837" s="102"/>
      <c r="S837" s="101"/>
      <c r="T837" s="105"/>
      <c r="U837" s="105"/>
      <c r="V837" s="105"/>
      <c r="W837" s="105"/>
      <c r="X837" s="105"/>
      <c r="Y837" s="105"/>
      <c r="Z837" s="105"/>
    </row>
    <row r="838" ht="15.75" customHeight="1">
      <c r="A838" s="105"/>
      <c r="B838" s="105"/>
      <c r="C838" s="105"/>
      <c r="D838" s="105"/>
      <c r="E838" s="105"/>
      <c r="F838" s="106"/>
      <c r="G838" s="106"/>
      <c r="H838" s="17"/>
      <c r="I838" s="17"/>
      <c r="J838" s="102"/>
      <c r="K838" s="102"/>
      <c r="L838" s="101"/>
      <c r="M838" s="101"/>
      <c r="N838" s="106"/>
      <c r="O838" s="106"/>
      <c r="P838" s="102"/>
      <c r="Q838" s="17"/>
      <c r="R838" s="102"/>
      <c r="S838" s="101"/>
      <c r="T838" s="105"/>
      <c r="U838" s="105"/>
      <c r="V838" s="105"/>
      <c r="W838" s="105"/>
      <c r="X838" s="105"/>
      <c r="Y838" s="105"/>
      <c r="Z838" s="105"/>
    </row>
    <row r="839" ht="15.75" customHeight="1">
      <c r="A839" s="105"/>
      <c r="B839" s="105"/>
      <c r="C839" s="105"/>
      <c r="D839" s="105"/>
      <c r="E839" s="105"/>
      <c r="F839" s="106"/>
      <c r="G839" s="106"/>
      <c r="H839" s="17"/>
      <c r="I839" s="17"/>
      <c r="J839" s="102"/>
      <c r="K839" s="102"/>
      <c r="L839" s="101"/>
      <c r="M839" s="101"/>
      <c r="N839" s="106"/>
      <c r="O839" s="106"/>
      <c r="P839" s="102"/>
      <c r="Q839" s="17"/>
      <c r="R839" s="102"/>
      <c r="S839" s="101"/>
      <c r="T839" s="105"/>
      <c r="U839" s="105"/>
      <c r="V839" s="105"/>
      <c r="W839" s="105"/>
      <c r="X839" s="105"/>
      <c r="Y839" s="105"/>
      <c r="Z839" s="105"/>
    </row>
    <row r="840" ht="15.75" customHeight="1">
      <c r="A840" s="105"/>
      <c r="B840" s="105"/>
      <c r="C840" s="105"/>
      <c r="D840" s="105"/>
      <c r="E840" s="105"/>
      <c r="F840" s="106"/>
      <c r="G840" s="106"/>
      <c r="H840" s="17"/>
      <c r="I840" s="17"/>
      <c r="J840" s="102"/>
      <c r="K840" s="102"/>
      <c r="L840" s="101"/>
      <c r="M840" s="101"/>
      <c r="N840" s="106"/>
      <c r="O840" s="106"/>
      <c r="P840" s="102"/>
      <c r="Q840" s="17"/>
      <c r="R840" s="102"/>
      <c r="S840" s="101"/>
      <c r="T840" s="105"/>
      <c r="U840" s="105"/>
      <c r="V840" s="105"/>
      <c r="W840" s="105"/>
      <c r="X840" s="105"/>
      <c r="Y840" s="105"/>
      <c r="Z840" s="105"/>
    </row>
    <row r="841" ht="15.75" customHeight="1">
      <c r="A841" s="105"/>
      <c r="B841" s="105"/>
      <c r="C841" s="105"/>
      <c r="D841" s="105"/>
      <c r="E841" s="105"/>
      <c r="F841" s="106"/>
      <c r="G841" s="106"/>
      <c r="H841" s="17"/>
      <c r="I841" s="17"/>
      <c r="J841" s="102"/>
      <c r="K841" s="102"/>
      <c r="L841" s="101"/>
      <c r="M841" s="101"/>
      <c r="N841" s="106"/>
      <c r="O841" s="106"/>
      <c r="P841" s="102"/>
      <c r="Q841" s="17"/>
      <c r="R841" s="102"/>
      <c r="S841" s="101"/>
      <c r="T841" s="105"/>
      <c r="U841" s="105"/>
      <c r="V841" s="105"/>
      <c r="W841" s="105"/>
      <c r="X841" s="105"/>
      <c r="Y841" s="105"/>
      <c r="Z841" s="105"/>
    </row>
    <row r="842" ht="15.75" customHeight="1">
      <c r="A842" s="105"/>
      <c r="B842" s="105"/>
      <c r="C842" s="105"/>
      <c r="D842" s="105"/>
      <c r="E842" s="105"/>
      <c r="F842" s="106"/>
      <c r="G842" s="106"/>
      <c r="H842" s="17"/>
      <c r="I842" s="17"/>
      <c r="J842" s="102"/>
      <c r="K842" s="102"/>
      <c r="L842" s="101"/>
      <c r="M842" s="101"/>
      <c r="N842" s="106"/>
      <c r="O842" s="106"/>
      <c r="P842" s="102"/>
      <c r="Q842" s="17"/>
      <c r="R842" s="102"/>
      <c r="S842" s="101"/>
      <c r="T842" s="105"/>
      <c r="U842" s="105"/>
      <c r="V842" s="105"/>
      <c r="W842" s="105"/>
      <c r="X842" s="105"/>
      <c r="Y842" s="105"/>
      <c r="Z842" s="105"/>
    </row>
    <row r="843" ht="15.75" customHeight="1">
      <c r="A843" s="105"/>
      <c r="B843" s="105"/>
      <c r="C843" s="105"/>
      <c r="D843" s="105"/>
      <c r="E843" s="105"/>
      <c r="F843" s="106"/>
      <c r="G843" s="106"/>
      <c r="H843" s="17"/>
      <c r="I843" s="17"/>
      <c r="J843" s="102"/>
      <c r="K843" s="102"/>
      <c r="L843" s="101"/>
      <c r="M843" s="101"/>
      <c r="N843" s="106"/>
      <c r="O843" s="106"/>
      <c r="P843" s="102"/>
      <c r="Q843" s="17"/>
      <c r="R843" s="102"/>
      <c r="S843" s="101"/>
      <c r="T843" s="105"/>
      <c r="U843" s="105"/>
      <c r="V843" s="105"/>
      <c r="W843" s="105"/>
      <c r="X843" s="105"/>
      <c r="Y843" s="105"/>
      <c r="Z843" s="105"/>
    </row>
    <row r="844" ht="15.75" customHeight="1">
      <c r="A844" s="105"/>
      <c r="B844" s="105"/>
      <c r="C844" s="105"/>
      <c r="D844" s="105"/>
      <c r="E844" s="105"/>
      <c r="F844" s="106"/>
      <c r="G844" s="106"/>
      <c r="H844" s="17"/>
      <c r="I844" s="17"/>
      <c r="J844" s="102"/>
      <c r="K844" s="102"/>
      <c r="L844" s="101"/>
      <c r="M844" s="101"/>
      <c r="N844" s="106"/>
      <c r="O844" s="106"/>
      <c r="P844" s="102"/>
      <c r="Q844" s="17"/>
      <c r="R844" s="102"/>
      <c r="S844" s="101"/>
      <c r="T844" s="105"/>
      <c r="U844" s="105"/>
      <c r="V844" s="105"/>
      <c r="W844" s="105"/>
      <c r="X844" s="105"/>
      <c r="Y844" s="105"/>
      <c r="Z844" s="105"/>
    </row>
    <row r="845" ht="15.75" customHeight="1">
      <c r="A845" s="105"/>
      <c r="B845" s="105"/>
      <c r="C845" s="105"/>
      <c r="D845" s="105"/>
      <c r="E845" s="105"/>
      <c r="F845" s="106"/>
      <c r="G845" s="106"/>
      <c r="H845" s="17"/>
      <c r="I845" s="17"/>
      <c r="J845" s="102"/>
      <c r="K845" s="102"/>
      <c r="L845" s="101"/>
      <c r="M845" s="101"/>
      <c r="N845" s="106"/>
      <c r="O845" s="106"/>
      <c r="P845" s="102"/>
      <c r="Q845" s="17"/>
      <c r="R845" s="102"/>
      <c r="S845" s="101"/>
      <c r="T845" s="105"/>
      <c r="U845" s="105"/>
      <c r="V845" s="105"/>
      <c r="W845" s="105"/>
      <c r="X845" s="105"/>
      <c r="Y845" s="105"/>
      <c r="Z845" s="105"/>
    </row>
    <row r="846" ht="15.75" customHeight="1">
      <c r="A846" s="105"/>
      <c r="B846" s="105"/>
      <c r="C846" s="105"/>
      <c r="D846" s="105"/>
      <c r="E846" s="105"/>
      <c r="F846" s="106"/>
      <c r="G846" s="106"/>
      <c r="H846" s="17"/>
      <c r="I846" s="17"/>
      <c r="J846" s="102"/>
      <c r="K846" s="102"/>
      <c r="L846" s="101"/>
      <c r="M846" s="101"/>
      <c r="N846" s="106"/>
      <c r="O846" s="106"/>
      <c r="P846" s="102"/>
      <c r="Q846" s="17"/>
      <c r="R846" s="102"/>
      <c r="S846" s="101"/>
      <c r="T846" s="105"/>
      <c r="U846" s="105"/>
      <c r="V846" s="105"/>
      <c r="W846" s="105"/>
      <c r="X846" s="105"/>
      <c r="Y846" s="105"/>
      <c r="Z846" s="105"/>
    </row>
    <row r="847" ht="15.75" customHeight="1">
      <c r="A847" s="105"/>
      <c r="B847" s="105"/>
      <c r="C847" s="105"/>
      <c r="D847" s="105"/>
      <c r="E847" s="105"/>
      <c r="F847" s="106"/>
      <c r="G847" s="106"/>
      <c r="H847" s="17"/>
      <c r="I847" s="17"/>
      <c r="J847" s="102"/>
      <c r="K847" s="102"/>
      <c r="L847" s="101"/>
      <c r="M847" s="101"/>
      <c r="N847" s="106"/>
      <c r="O847" s="106"/>
      <c r="P847" s="102"/>
      <c r="Q847" s="17"/>
      <c r="R847" s="102"/>
      <c r="S847" s="101"/>
      <c r="T847" s="105"/>
      <c r="U847" s="105"/>
      <c r="V847" s="105"/>
      <c r="W847" s="105"/>
      <c r="X847" s="105"/>
      <c r="Y847" s="105"/>
      <c r="Z847" s="105"/>
    </row>
    <row r="848" ht="15.75" customHeight="1">
      <c r="A848" s="105"/>
      <c r="B848" s="105"/>
      <c r="C848" s="105"/>
      <c r="D848" s="105"/>
      <c r="E848" s="105"/>
      <c r="F848" s="106"/>
      <c r="G848" s="106"/>
      <c r="H848" s="17"/>
      <c r="I848" s="17"/>
      <c r="J848" s="102"/>
      <c r="K848" s="102"/>
      <c r="L848" s="101"/>
      <c r="M848" s="101"/>
      <c r="N848" s="106"/>
      <c r="O848" s="106"/>
      <c r="P848" s="102"/>
      <c r="Q848" s="17"/>
      <c r="R848" s="102"/>
      <c r="S848" s="101"/>
      <c r="T848" s="105"/>
      <c r="U848" s="105"/>
      <c r="V848" s="105"/>
      <c r="W848" s="105"/>
      <c r="X848" s="105"/>
      <c r="Y848" s="105"/>
      <c r="Z848" s="105"/>
    </row>
    <row r="849" ht="15.75" customHeight="1">
      <c r="A849" s="105"/>
      <c r="B849" s="105"/>
      <c r="C849" s="105"/>
      <c r="D849" s="105"/>
      <c r="E849" s="105"/>
      <c r="F849" s="106"/>
      <c r="G849" s="106"/>
      <c r="H849" s="17"/>
      <c r="I849" s="17"/>
      <c r="J849" s="102"/>
      <c r="K849" s="102"/>
      <c r="L849" s="101"/>
      <c r="M849" s="101"/>
      <c r="N849" s="106"/>
      <c r="O849" s="106"/>
      <c r="P849" s="102"/>
      <c r="Q849" s="17"/>
      <c r="R849" s="102"/>
      <c r="S849" s="101"/>
      <c r="T849" s="105"/>
      <c r="U849" s="105"/>
      <c r="V849" s="105"/>
      <c r="W849" s="105"/>
      <c r="X849" s="105"/>
      <c r="Y849" s="105"/>
      <c r="Z849" s="105"/>
    </row>
    <row r="850" ht="15.75" customHeight="1">
      <c r="A850" s="105"/>
      <c r="B850" s="105"/>
      <c r="C850" s="105"/>
      <c r="D850" s="105"/>
      <c r="E850" s="105"/>
      <c r="F850" s="106"/>
      <c r="G850" s="106"/>
      <c r="H850" s="17"/>
      <c r="I850" s="17"/>
      <c r="J850" s="102"/>
      <c r="K850" s="102"/>
      <c r="L850" s="101"/>
      <c r="M850" s="101"/>
      <c r="N850" s="106"/>
      <c r="O850" s="106"/>
      <c r="P850" s="102"/>
      <c r="Q850" s="17"/>
      <c r="R850" s="102"/>
      <c r="S850" s="101"/>
      <c r="T850" s="105"/>
      <c r="U850" s="105"/>
      <c r="V850" s="105"/>
      <c r="W850" s="105"/>
      <c r="X850" s="105"/>
      <c r="Y850" s="105"/>
      <c r="Z850" s="105"/>
    </row>
    <row r="851" ht="15.75" customHeight="1">
      <c r="A851" s="105"/>
      <c r="B851" s="105"/>
      <c r="C851" s="105"/>
      <c r="D851" s="105"/>
      <c r="E851" s="105"/>
      <c r="F851" s="106"/>
      <c r="G851" s="106"/>
      <c r="H851" s="17"/>
      <c r="I851" s="17"/>
      <c r="J851" s="102"/>
      <c r="K851" s="102"/>
      <c r="L851" s="101"/>
      <c r="M851" s="101"/>
      <c r="N851" s="106"/>
      <c r="O851" s="106"/>
      <c r="P851" s="102"/>
      <c r="Q851" s="17"/>
      <c r="R851" s="102"/>
      <c r="S851" s="101"/>
      <c r="T851" s="105"/>
      <c r="U851" s="105"/>
      <c r="V851" s="105"/>
      <c r="W851" s="105"/>
      <c r="X851" s="105"/>
      <c r="Y851" s="105"/>
      <c r="Z851" s="105"/>
    </row>
    <row r="852" ht="15.75" customHeight="1">
      <c r="A852" s="105"/>
      <c r="B852" s="105"/>
      <c r="C852" s="105"/>
      <c r="D852" s="105"/>
      <c r="E852" s="105"/>
      <c r="F852" s="106"/>
      <c r="G852" s="106"/>
      <c r="H852" s="17"/>
      <c r="I852" s="17"/>
      <c r="J852" s="102"/>
      <c r="K852" s="102"/>
      <c r="L852" s="101"/>
      <c r="M852" s="101"/>
      <c r="N852" s="106"/>
      <c r="O852" s="106"/>
      <c r="P852" s="102"/>
      <c r="Q852" s="17"/>
      <c r="R852" s="102"/>
      <c r="S852" s="101"/>
      <c r="T852" s="105"/>
      <c r="U852" s="105"/>
      <c r="V852" s="105"/>
      <c r="W852" s="105"/>
      <c r="X852" s="105"/>
      <c r="Y852" s="105"/>
      <c r="Z852" s="105"/>
    </row>
    <row r="853" ht="15.75" customHeight="1">
      <c r="A853" s="105"/>
      <c r="B853" s="105"/>
      <c r="C853" s="105"/>
      <c r="D853" s="105"/>
      <c r="E853" s="105"/>
      <c r="F853" s="106"/>
      <c r="G853" s="106"/>
      <c r="H853" s="17"/>
      <c r="I853" s="17"/>
      <c r="J853" s="102"/>
      <c r="K853" s="102"/>
      <c r="L853" s="101"/>
      <c r="M853" s="101"/>
      <c r="N853" s="106"/>
      <c r="O853" s="106"/>
      <c r="P853" s="102"/>
      <c r="Q853" s="17"/>
      <c r="R853" s="102"/>
      <c r="S853" s="101"/>
      <c r="T853" s="105"/>
      <c r="U853" s="105"/>
      <c r="V853" s="105"/>
      <c r="W853" s="105"/>
      <c r="X853" s="105"/>
      <c r="Y853" s="105"/>
      <c r="Z853" s="105"/>
    </row>
    <row r="854" ht="15.75" customHeight="1">
      <c r="A854" s="105"/>
      <c r="B854" s="105"/>
      <c r="C854" s="105"/>
      <c r="D854" s="105"/>
      <c r="E854" s="105"/>
      <c r="F854" s="106"/>
      <c r="G854" s="106"/>
      <c r="H854" s="17"/>
      <c r="I854" s="17"/>
      <c r="J854" s="102"/>
      <c r="K854" s="102"/>
      <c r="L854" s="101"/>
      <c r="M854" s="101"/>
      <c r="N854" s="106"/>
      <c r="O854" s="106"/>
      <c r="P854" s="102"/>
      <c r="Q854" s="17"/>
      <c r="R854" s="102"/>
      <c r="S854" s="101"/>
      <c r="T854" s="105"/>
      <c r="U854" s="105"/>
      <c r="V854" s="105"/>
      <c r="W854" s="105"/>
      <c r="X854" s="105"/>
      <c r="Y854" s="105"/>
      <c r="Z854" s="105"/>
    </row>
    <row r="855" ht="15.75" customHeight="1">
      <c r="A855" s="105"/>
      <c r="B855" s="105"/>
      <c r="C855" s="105"/>
      <c r="D855" s="105"/>
      <c r="E855" s="105"/>
      <c r="F855" s="106"/>
      <c r="G855" s="106"/>
      <c r="H855" s="17"/>
      <c r="I855" s="17"/>
      <c r="J855" s="102"/>
      <c r="K855" s="102"/>
      <c r="L855" s="101"/>
      <c r="M855" s="101"/>
      <c r="N855" s="106"/>
      <c r="O855" s="106"/>
      <c r="P855" s="102"/>
      <c r="Q855" s="17"/>
      <c r="R855" s="102"/>
      <c r="S855" s="101"/>
      <c r="T855" s="105"/>
      <c r="U855" s="105"/>
      <c r="V855" s="105"/>
      <c r="W855" s="105"/>
      <c r="X855" s="105"/>
      <c r="Y855" s="105"/>
      <c r="Z855" s="105"/>
    </row>
    <row r="856" ht="15.75" customHeight="1">
      <c r="A856" s="105"/>
      <c r="B856" s="105"/>
      <c r="C856" s="105"/>
      <c r="D856" s="105"/>
      <c r="E856" s="105"/>
      <c r="F856" s="106"/>
      <c r="G856" s="106"/>
      <c r="H856" s="17"/>
      <c r="I856" s="17"/>
      <c r="J856" s="102"/>
      <c r="K856" s="102"/>
      <c r="L856" s="101"/>
      <c r="M856" s="101"/>
      <c r="N856" s="106"/>
      <c r="O856" s="106"/>
      <c r="P856" s="102"/>
      <c r="Q856" s="17"/>
      <c r="R856" s="102"/>
      <c r="S856" s="101"/>
      <c r="T856" s="105"/>
      <c r="U856" s="105"/>
      <c r="V856" s="105"/>
      <c r="W856" s="105"/>
      <c r="X856" s="105"/>
      <c r="Y856" s="105"/>
      <c r="Z856" s="105"/>
    </row>
    <row r="857" ht="15.75" customHeight="1">
      <c r="A857" s="105"/>
      <c r="B857" s="105"/>
      <c r="C857" s="105"/>
      <c r="D857" s="105"/>
      <c r="E857" s="105"/>
      <c r="F857" s="106"/>
      <c r="G857" s="106"/>
      <c r="H857" s="17"/>
      <c r="I857" s="17"/>
      <c r="J857" s="102"/>
      <c r="K857" s="102"/>
      <c r="L857" s="101"/>
      <c r="M857" s="101"/>
      <c r="N857" s="106"/>
      <c r="O857" s="106"/>
      <c r="P857" s="102"/>
      <c r="Q857" s="17"/>
      <c r="R857" s="102"/>
      <c r="S857" s="101"/>
      <c r="T857" s="105"/>
      <c r="U857" s="105"/>
      <c r="V857" s="105"/>
      <c r="W857" s="105"/>
      <c r="X857" s="105"/>
      <c r="Y857" s="105"/>
      <c r="Z857" s="105"/>
    </row>
    <row r="858" ht="15.75" customHeight="1">
      <c r="A858" s="105"/>
      <c r="B858" s="105"/>
      <c r="C858" s="105"/>
      <c r="D858" s="105"/>
      <c r="E858" s="105"/>
      <c r="F858" s="106"/>
      <c r="G858" s="106"/>
      <c r="H858" s="17"/>
      <c r="I858" s="17"/>
      <c r="J858" s="102"/>
      <c r="K858" s="102"/>
      <c r="L858" s="101"/>
      <c r="M858" s="101"/>
      <c r="N858" s="106"/>
      <c r="O858" s="106"/>
      <c r="P858" s="102"/>
      <c r="Q858" s="17"/>
      <c r="R858" s="102"/>
      <c r="S858" s="101"/>
      <c r="T858" s="105"/>
      <c r="U858" s="105"/>
      <c r="V858" s="105"/>
      <c r="W858" s="105"/>
      <c r="X858" s="105"/>
      <c r="Y858" s="105"/>
      <c r="Z858" s="105"/>
    </row>
    <row r="859" ht="15.75" customHeight="1">
      <c r="A859" s="105"/>
      <c r="B859" s="105"/>
      <c r="C859" s="105"/>
      <c r="D859" s="105"/>
      <c r="E859" s="105"/>
      <c r="F859" s="106"/>
      <c r="G859" s="106"/>
      <c r="H859" s="17"/>
      <c r="I859" s="17"/>
      <c r="J859" s="102"/>
      <c r="K859" s="102"/>
      <c r="L859" s="101"/>
      <c r="M859" s="101"/>
      <c r="N859" s="106"/>
      <c r="O859" s="106"/>
      <c r="P859" s="102"/>
      <c r="Q859" s="17"/>
      <c r="R859" s="102"/>
      <c r="S859" s="101"/>
      <c r="T859" s="105"/>
      <c r="U859" s="105"/>
      <c r="V859" s="105"/>
      <c r="W859" s="105"/>
      <c r="X859" s="105"/>
      <c r="Y859" s="105"/>
      <c r="Z859" s="105"/>
    </row>
    <row r="860" ht="15.75" customHeight="1">
      <c r="A860" s="105"/>
      <c r="B860" s="105"/>
      <c r="C860" s="105"/>
      <c r="D860" s="105"/>
      <c r="E860" s="105"/>
      <c r="F860" s="106"/>
      <c r="G860" s="106"/>
      <c r="H860" s="17"/>
      <c r="I860" s="17"/>
      <c r="J860" s="102"/>
      <c r="K860" s="102"/>
      <c r="L860" s="101"/>
      <c r="M860" s="101"/>
      <c r="N860" s="106"/>
      <c r="O860" s="106"/>
      <c r="P860" s="102"/>
      <c r="Q860" s="17"/>
      <c r="R860" s="102"/>
      <c r="S860" s="101"/>
      <c r="T860" s="105"/>
      <c r="U860" s="105"/>
      <c r="V860" s="105"/>
      <c r="W860" s="105"/>
      <c r="X860" s="105"/>
      <c r="Y860" s="105"/>
      <c r="Z860" s="105"/>
    </row>
    <row r="861" ht="15.75" customHeight="1">
      <c r="A861" s="105"/>
      <c r="B861" s="105"/>
      <c r="C861" s="105"/>
      <c r="D861" s="105"/>
      <c r="E861" s="105"/>
      <c r="F861" s="106"/>
      <c r="G861" s="106"/>
      <c r="H861" s="17"/>
      <c r="I861" s="17"/>
      <c r="J861" s="102"/>
      <c r="K861" s="102"/>
      <c r="L861" s="101"/>
      <c r="M861" s="101"/>
      <c r="N861" s="106"/>
      <c r="O861" s="106"/>
      <c r="P861" s="102"/>
      <c r="Q861" s="17"/>
      <c r="R861" s="102"/>
      <c r="S861" s="101"/>
      <c r="T861" s="105"/>
      <c r="U861" s="105"/>
      <c r="V861" s="105"/>
      <c r="W861" s="105"/>
      <c r="X861" s="105"/>
      <c r="Y861" s="105"/>
      <c r="Z861" s="105"/>
    </row>
    <row r="862" ht="15.75" customHeight="1">
      <c r="A862" s="105"/>
      <c r="B862" s="105"/>
      <c r="C862" s="105"/>
      <c r="D862" s="105"/>
      <c r="E862" s="105"/>
      <c r="F862" s="106"/>
      <c r="G862" s="106"/>
      <c r="H862" s="17"/>
      <c r="I862" s="17"/>
      <c r="J862" s="102"/>
      <c r="K862" s="102"/>
      <c r="L862" s="101"/>
      <c r="M862" s="101"/>
      <c r="N862" s="106"/>
      <c r="O862" s="106"/>
      <c r="P862" s="102"/>
      <c r="Q862" s="17"/>
      <c r="R862" s="102"/>
      <c r="S862" s="101"/>
      <c r="T862" s="105"/>
      <c r="U862" s="105"/>
      <c r="V862" s="105"/>
      <c r="W862" s="105"/>
      <c r="X862" s="105"/>
      <c r="Y862" s="105"/>
      <c r="Z862" s="105"/>
    </row>
    <row r="863" ht="15.75" customHeight="1">
      <c r="A863" s="105"/>
      <c r="B863" s="105"/>
      <c r="C863" s="105"/>
      <c r="D863" s="105"/>
      <c r="E863" s="105"/>
      <c r="F863" s="106"/>
      <c r="G863" s="106"/>
      <c r="H863" s="17"/>
      <c r="I863" s="17"/>
      <c r="J863" s="102"/>
      <c r="K863" s="102"/>
      <c r="L863" s="101"/>
      <c r="M863" s="101"/>
      <c r="N863" s="106"/>
      <c r="O863" s="106"/>
      <c r="P863" s="102"/>
      <c r="Q863" s="17"/>
      <c r="R863" s="102"/>
      <c r="S863" s="101"/>
      <c r="T863" s="105"/>
      <c r="U863" s="105"/>
      <c r="V863" s="105"/>
      <c r="W863" s="105"/>
      <c r="X863" s="105"/>
      <c r="Y863" s="105"/>
      <c r="Z863" s="105"/>
    </row>
    <row r="864" ht="15.75" customHeight="1">
      <c r="A864" s="105"/>
      <c r="B864" s="105"/>
      <c r="C864" s="105"/>
      <c r="D864" s="105"/>
      <c r="E864" s="105"/>
      <c r="F864" s="106"/>
      <c r="G864" s="106"/>
      <c r="H864" s="17"/>
      <c r="I864" s="17"/>
      <c r="J864" s="102"/>
      <c r="K864" s="102"/>
      <c r="L864" s="101"/>
      <c r="M864" s="101"/>
      <c r="N864" s="106"/>
      <c r="O864" s="106"/>
      <c r="P864" s="102"/>
      <c r="Q864" s="17"/>
      <c r="R864" s="102"/>
      <c r="S864" s="101"/>
      <c r="T864" s="105"/>
      <c r="U864" s="105"/>
      <c r="V864" s="105"/>
      <c r="W864" s="105"/>
      <c r="X864" s="105"/>
      <c r="Y864" s="105"/>
      <c r="Z864" s="105"/>
    </row>
    <row r="865" ht="15.75" customHeight="1">
      <c r="A865" s="105"/>
      <c r="B865" s="105"/>
      <c r="C865" s="105"/>
      <c r="D865" s="105"/>
      <c r="E865" s="105"/>
      <c r="F865" s="106"/>
      <c r="G865" s="106"/>
      <c r="H865" s="17"/>
      <c r="I865" s="17"/>
      <c r="J865" s="102"/>
      <c r="K865" s="102"/>
      <c r="L865" s="101"/>
      <c r="M865" s="101"/>
      <c r="N865" s="106"/>
      <c r="O865" s="106"/>
      <c r="P865" s="102"/>
      <c r="Q865" s="17"/>
      <c r="R865" s="102"/>
      <c r="S865" s="101"/>
      <c r="T865" s="105"/>
      <c r="U865" s="105"/>
      <c r="V865" s="105"/>
      <c r="W865" s="105"/>
      <c r="X865" s="105"/>
      <c r="Y865" s="105"/>
      <c r="Z865" s="105"/>
    </row>
    <row r="866" ht="15.75" customHeight="1">
      <c r="A866" s="105"/>
      <c r="B866" s="105"/>
      <c r="C866" s="105"/>
      <c r="D866" s="105"/>
      <c r="E866" s="105"/>
      <c r="F866" s="106"/>
      <c r="G866" s="106"/>
      <c r="H866" s="17"/>
      <c r="I866" s="17"/>
      <c r="J866" s="102"/>
      <c r="K866" s="102"/>
      <c r="L866" s="101"/>
      <c r="M866" s="101"/>
      <c r="N866" s="106"/>
      <c r="O866" s="106"/>
      <c r="P866" s="102"/>
      <c r="Q866" s="17"/>
      <c r="R866" s="102"/>
      <c r="S866" s="101"/>
      <c r="T866" s="105"/>
      <c r="U866" s="105"/>
      <c r="V866" s="105"/>
      <c r="W866" s="105"/>
      <c r="X866" s="105"/>
      <c r="Y866" s="105"/>
      <c r="Z866" s="105"/>
    </row>
    <row r="867" ht="15.75" customHeight="1">
      <c r="A867" s="105"/>
      <c r="B867" s="105"/>
      <c r="C867" s="105"/>
      <c r="D867" s="105"/>
      <c r="E867" s="105"/>
      <c r="F867" s="106"/>
      <c r="G867" s="106"/>
      <c r="H867" s="17"/>
      <c r="I867" s="17"/>
      <c r="J867" s="102"/>
      <c r="K867" s="102"/>
      <c r="L867" s="101"/>
      <c r="M867" s="101"/>
      <c r="N867" s="106"/>
      <c r="O867" s="106"/>
      <c r="P867" s="102"/>
      <c r="Q867" s="17"/>
      <c r="R867" s="102"/>
      <c r="S867" s="101"/>
      <c r="T867" s="105"/>
      <c r="U867" s="105"/>
      <c r="V867" s="105"/>
      <c r="W867" s="105"/>
      <c r="X867" s="105"/>
      <c r="Y867" s="105"/>
      <c r="Z867" s="105"/>
    </row>
    <row r="868" ht="15.75" customHeight="1">
      <c r="A868" s="105"/>
      <c r="B868" s="105"/>
      <c r="C868" s="105"/>
      <c r="D868" s="105"/>
      <c r="E868" s="105"/>
      <c r="F868" s="106"/>
      <c r="G868" s="106"/>
      <c r="H868" s="17"/>
      <c r="I868" s="17"/>
      <c r="J868" s="102"/>
      <c r="K868" s="102"/>
      <c r="L868" s="101"/>
      <c r="M868" s="101"/>
      <c r="N868" s="106"/>
      <c r="O868" s="106"/>
      <c r="P868" s="102"/>
      <c r="Q868" s="17"/>
      <c r="R868" s="102"/>
      <c r="S868" s="101"/>
      <c r="T868" s="105"/>
      <c r="U868" s="105"/>
      <c r="V868" s="105"/>
      <c r="W868" s="105"/>
      <c r="X868" s="105"/>
      <c r="Y868" s="105"/>
      <c r="Z868" s="105"/>
    </row>
    <row r="869" ht="15.75" customHeight="1">
      <c r="A869" s="105"/>
      <c r="B869" s="105"/>
      <c r="C869" s="105"/>
      <c r="D869" s="105"/>
      <c r="E869" s="105"/>
      <c r="F869" s="106"/>
      <c r="G869" s="106"/>
      <c r="H869" s="17"/>
      <c r="I869" s="17"/>
      <c r="J869" s="102"/>
      <c r="K869" s="102"/>
      <c r="L869" s="101"/>
      <c r="M869" s="101"/>
      <c r="N869" s="106"/>
      <c r="O869" s="106"/>
      <c r="P869" s="102"/>
      <c r="Q869" s="17"/>
      <c r="R869" s="102"/>
      <c r="S869" s="101"/>
      <c r="T869" s="105"/>
      <c r="U869" s="105"/>
      <c r="V869" s="105"/>
      <c r="W869" s="105"/>
      <c r="X869" s="105"/>
      <c r="Y869" s="105"/>
      <c r="Z869" s="105"/>
    </row>
    <row r="870" ht="15.75" customHeight="1">
      <c r="A870" s="105"/>
      <c r="B870" s="105"/>
      <c r="C870" s="105"/>
      <c r="D870" s="105"/>
      <c r="E870" s="105"/>
      <c r="F870" s="106"/>
      <c r="G870" s="106"/>
      <c r="H870" s="17"/>
      <c r="I870" s="17"/>
      <c r="J870" s="102"/>
      <c r="K870" s="102"/>
      <c r="L870" s="101"/>
      <c r="M870" s="101"/>
      <c r="N870" s="106"/>
      <c r="O870" s="106"/>
      <c r="P870" s="102"/>
      <c r="Q870" s="17"/>
      <c r="R870" s="102"/>
      <c r="S870" s="101"/>
      <c r="T870" s="105"/>
      <c r="U870" s="105"/>
      <c r="V870" s="105"/>
      <c r="W870" s="105"/>
      <c r="X870" s="105"/>
      <c r="Y870" s="105"/>
      <c r="Z870" s="105"/>
    </row>
    <row r="871" ht="15.75" customHeight="1">
      <c r="A871" s="105"/>
      <c r="B871" s="105"/>
      <c r="C871" s="105"/>
      <c r="D871" s="105"/>
      <c r="E871" s="105"/>
      <c r="F871" s="106"/>
      <c r="G871" s="106"/>
      <c r="H871" s="17"/>
      <c r="I871" s="17"/>
      <c r="J871" s="102"/>
      <c r="K871" s="102"/>
      <c r="L871" s="101"/>
      <c r="M871" s="101"/>
      <c r="N871" s="106"/>
      <c r="O871" s="106"/>
      <c r="P871" s="102"/>
      <c r="Q871" s="17"/>
      <c r="R871" s="102"/>
      <c r="S871" s="101"/>
      <c r="T871" s="105"/>
      <c r="U871" s="105"/>
      <c r="V871" s="105"/>
      <c r="W871" s="105"/>
      <c r="X871" s="105"/>
      <c r="Y871" s="105"/>
      <c r="Z871" s="105"/>
    </row>
    <row r="872" ht="15.75" customHeight="1">
      <c r="A872" s="105"/>
      <c r="B872" s="105"/>
      <c r="C872" s="105"/>
      <c r="D872" s="105"/>
      <c r="E872" s="105"/>
      <c r="F872" s="106"/>
      <c r="G872" s="106"/>
      <c r="H872" s="17"/>
      <c r="I872" s="17"/>
      <c r="J872" s="102"/>
      <c r="K872" s="102"/>
      <c r="L872" s="101"/>
      <c r="M872" s="101"/>
      <c r="N872" s="106"/>
      <c r="O872" s="106"/>
      <c r="P872" s="102"/>
      <c r="Q872" s="17"/>
      <c r="R872" s="102"/>
      <c r="S872" s="101"/>
      <c r="T872" s="105"/>
      <c r="U872" s="105"/>
      <c r="V872" s="105"/>
      <c r="W872" s="105"/>
      <c r="X872" s="105"/>
      <c r="Y872" s="105"/>
      <c r="Z872" s="105"/>
    </row>
    <row r="873" ht="15.75" customHeight="1">
      <c r="A873" s="105"/>
      <c r="B873" s="105"/>
      <c r="C873" s="105"/>
      <c r="D873" s="105"/>
      <c r="E873" s="105"/>
      <c r="F873" s="106"/>
      <c r="G873" s="106"/>
      <c r="H873" s="17"/>
      <c r="I873" s="17"/>
      <c r="J873" s="102"/>
      <c r="K873" s="102"/>
      <c r="L873" s="101"/>
      <c r="M873" s="101"/>
      <c r="N873" s="106"/>
      <c r="O873" s="106"/>
      <c r="P873" s="102"/>
      <c r="Q873" s="17"/>
      <c r="R873" s="102"/>
      <c r="S873" s="101"/>
      <c r="T873" s="105"/>
      <c r="U873" s="105"/>
      <c r="V873" s="105"/>
      <c r="W873" s="105"/>
      <c r="X873" s="105"/>
      <c r="Y873" s="105"/>
      <c r="Z873" s="105"/>
    </row>
    <row r="874" ht="15.75" customHeight="1">
      <c r="A874" s="105"/>
      <c r="B874" s="105"/>
      <c r="C874" s="105"/>
      <c r="D874" s="105"/>
      <c r="E874" s="105"/>
      <c r="F874" s="106"/>
      <c r="G874" s="106"/>
      <c r="H874" s="17"/>
      <c r="I874" s="17"/>
      <c r="J874" s="102"/>
      <c r="K874" s="102"/>
      <c r="L874" s="101"/>
      <c r="M874" s="101"/>
      <c r="N874" s="106"/>
      <c r="O874" s="106"/>
      <c r="P874" s="102"/>
      <c r="Q874" s="17"/>
      <c r="R874" s="102"/>
      <c r="S874" s="101"/>
      <c r="T874" s="105"/>
      <c r="U874" s="105"/>
      <c r="V874" s="105"/>
      <c r="W874" s="105"/>
      <c r="X874" s="105"/>
      <c r="Y874" s="105"/>
      <c r="Z874" s="105"/>
    </row>
    <row r="875" ht="15.75" customHeight="1">
      <c r="A875" s="105"/>
      <c r="B875" s="105"/>
      <c r="C875" s="105"/>
      <c r="D875" s="105"/>
      <c r="E875" s="105"/>
      <c r="F875" s="106"/>
      <c r="G875" s="106"/>
      <c r="H875" s="17"/>
      <c r="I875" s="17"/>
      <c r="J875" s="102"/>
      <c r="K875" s="102"/>
      <c r="L875" s="101"/>
      <c r="M875" s="101"/>
      <c r="N875" s="106"/>
      <c r="O875" s="106"/>
      <c r="P875" s="102"/>
      <c r="Q875" s="17"/>
      <c r="R875" s="102"/>
      <c r="S875" s="101"/>
      <c r="T875" s="105"/>
      <c r="U875" s="105"/>
      <c r="V875" s="105"/>
      <c r="W875" s="105"/>
      <c r="X875" s="105"/>
      <c r="Y875" s="105"/>
      <c r="Z875" s="105"/>
    </row>
    <row r="876" ht="15.75" customHeight="1">
      <c r="A876" s="105"/>
      <c r="B876" s="105"/>
      <c r="C876" s="105"/>
      <c r="D876" s="105"/>
      <c r="E876" s="105"/>
      <c r="F876" s="106"/>
      <c r="G876" s="106"/>
      <c r="H876" s="17"/>
      <c r="I876" s="17"/>
      <c r="J876" s="102"/>
      <c r="K876" s="102"/>
      <c r="L876" s="101"/>
      <c r="M876" s="101"/>
      <c r="N876" s="106"/>
      <c r="O876" s="106"/>
      <c r="P876" s="102"/>
      <c r="Q876" s="17"/>
      <c r="R876" s="102"/>
      <c r="S876" s="101"/>
      <c r="T876" s="105"/>
      <c r="U876" s="105"/>
      <c r="V876" s="105"/>
      <c r="W876" s="105"/>
      <c r="X876" s="105"/>
      <c r="Y876" s="105"/>
      <c r="Z876" s="105"/>
    </row>
    <row r="877" ht="15.75" customHeight="1">
      <c r="A877" s="105"/>
      <c r="B877" s="105"/>
      <c r="C877" s="105"/>
      <c r="D877" s="105"/>
      <c r="E877" s="105"/>
      <c r="F877" s="106"/>
      <c r="G877" s="106"/>
      <c r="H877" s="17"/>
      <c r="I877" s="17"/>
      <c r="J877" s="102"/>
      <c r="K877" s="102"/>
      <c r="L877" s="101"/>
      <c r="M877" s="101"/>
      <c r="N877" s="106"/>
      <c r="O877" s="106"/>
      <c r="P877" s="102"/>
      <c r="Q877" s="17"/>
      <c r="R877" s="102"/>
      <c r="S877" s="101"/>
      <c r="T877" s="105"/>
      <c r="U877" s="105"/>
      <c r="V877" s="105"/>
      <c r="W877" s="105"/>
      <c r="X877" s="105"/>
      <c r="Y877" s="105"/>
      <c r="Z877" s="105"/>
    </row>
    <row r="878" ht="15.75" customHeight="1">
      <c r="A878" s="105"/>
      <c r="B878" s="105"/>
      <c r="C878" s="105"/>
      <c r="D878" s="105"/>
      <c r="E878" s="105"/>
      <c r="F878" s="106"/>
      <c r="G878" s="106"/>
      <c r="H878" s="17"/>
      <c r="I878" s="17"/>
      <c r="J878" s="102"/>
      <c r="K878" s="102"/>
      <c r="L878" s="101"/>
      <c r="M878" s="101"/>
      <c r="N878" s="106"/>
      <c r="O878" s="106"/>
      <c r="P878" s="102"/>
      <c r="Q878" s="17"/>
      <c r="R878" s="102"/>
      <c r="S878" s="101"/>
      <c r="T878" s="105"/>
      <c r="U878" s="105"/>
      <c r="V878" s="105"/>
      <c r="W878" s="105"/>
      <c r="X878" s="105"/>
      <c r="Y878" s="105"/>
      <c r="Z878" s="105"/>
    </row>
    <row r="879" ht="15.75" customHeight="1">
      <c r="A879" s="105"/>
      <c r="B879" s="105"/>
      <c r="C879" s="105"/>
      <c r="D879" s="105"/>
      <c r="E879" s="105"/>
      <c r="F879" s="106"/>
      <c r="G879" s="106"/>
      <c r="H879" s="17"/>
      <c r="I879" s="17"/>
      <c r="J879" s="102"/>
      <c r="K879" s="102"/>
      <c r="L879" s="101"/>
      <c r="M879" s="101"/>
      <c r="N879" s="106"/>
      <c r="O879" s="106"/>
      <c r="P879" s="102"/>
      <c r="Q879" s="17"/>
      <c r="R879" s="102"/>
      <c r="S879" s="101"/>
      <c r="T879" s="105"/>
      <c r="U879" s="105"/>
      <c r="V879" s="105"/>
      <c r="W879" s="105"/>
      <c r="X879" s="105"/>
      <c r="Y879" s="105"/>
      <c r="Z879" s="105"/>
    </row>
    <row r="880" ht="15.75" customHeight="1">
      <c r="A880" s="105"/>
      <c r="B880" s="105"/>
      <c r="C880" s="105"/>
      <c r="D880" s="105"/>
      <c r="E880" s="105"/>
      <c r="F880" s="106"/>
      <c r="G880" s="106"/>
      <c r="H880" s="17"/>
      <c r="I880" s="17"/>
      <c r="J880" s="102"/>
      <c r="K880" s="102"/>
      <c r="L880" s="101"/>
      <c r="M880" s="101"/>
      <c r="N880" s="106"/>
      <c r="O880" s="106"/>
      <c r="P880" s="102"/>
      <c r="Q880" s="17"/>
      <c r="R880" s="102"/>
      <c r="S880" s="101"/>
      <c r="T880" s="105"/>
      <c r="U880" s="105"/>
      <c r="V880" s="105"/>
      <c r="W880" s="105"/>
      <c r="X880" s="105"/>
      <c r="Y880" s="105"/>
      <c r="Z880" s="105"/>
    </row>
    <row r="881" ht="15.75" customHeight="1">
      <c r="A881" s="105"/>
      <c r="B881" s="105"/>
      <c r="C881" s="105"/>
      <c r="D881" s="105"/>
      <c r="E881" s="105"/>
      <c r="F881" s="106"/>
      <c r="G881" s="106"/>
      <c r="H881" s="17"/>
      <c r="I881" s="17"/>
      <c r="J881" s="102"/>
      <c r="K881" s="102"/>
      <c r="L881" s="101"/>
      <c r="M881" s="101"/>
      <c r="N881" s="106"/>
      <c r="O881" s="106"/>
      <c r="P881" s="102"/>
      <c r="Q881" s="17"/>
      <c r="R881" s="102"/>
      <c r="S881" s="101"/>
      <c r="T881" s="105"/>
      <c r="U881" s="105"/>
      <c r="V881" s="105"/>
      <c r="W881" s="105"/>
      <c r="X881" s="105"/>
      <c r="Y881" s="105"/>
      <c r="Z881" s="105"/>
    </row>
    <row r="882" ht="15.75" customHeight="1">
      <c r="A882" s="105"/>
      <c r="B882" s="105"/>
      <c r="C882" s="105"/>
      <c r="D882" s="105"/>
      <c r="E882" s="105"/>
      <c r="F882" s="106"/>
      <c r="G882" s="106"/>
      <c r="H882" s="17"/>
      <c r="I882" s="17"/>
      <c r="J882" s="102"/>
      <c r="K882" s="102"/>
      <c r="L882" s="101"/>
      <c r="M882" s="101"/>
      <c r="N882" s="106"/>
      <c r="O882" s="106"/>
      <c r="P882" s="102"/>
      <c r="Q882" s="17"/>
      <c r="R882" s="102"/>
      <c r="S882" s="101"/>
      <c r="T882" s="105"/>
      <c r="U882" s="105"/>
      <c r="V882" s="105"/>
      <c r="W882" s="105"/>
      <c r="X882" s="105"/>
      <c r="Y882" s="105"/>
      <c r="Z882" s="105"/>
    </row>
    <row r="883" ht="15.75" customHeight="1">
      <c r="A883" s="105"/>
      <c r="B883" s="105"/>
      <c r="C883" s="105"/>
      <c r="D883" s="105"/>
      <c r="E883" s="105"/>
      <c r="F883" s="106"/>
      <c r="G883" s="106"/>
      <c r="H883" s="17"/>
      <c r="I883" s="17"/>
      <c r="J883" s="102"/>
      <c r="K883" s="102"/>
      <c r="L883" s="101"/>
      <c r="M883" s="101"/>
      <c r="N883" s="106"/>
      <c r="O883" s="106"/>
      <c r="P883" s="102"/>
      <c r="Q883" s="17"/>
      <c r="R883" s="102"/>
      <c r="S883" s="101"/>
      <c r="T883" s="105"/>
      <c r="U883" s="105"/>
      <c r="V883" s="105"/>
      <c r="W883" s="105"/>
      <c r="X883" s="105"/>
      <c r="Y883" s="105"/>
      <c r="Z883" s="105"/>
    </row>
    <row r="884" ht="15.75" customHeight="1">
      <c r="A884" s="105"/>
      <c r="B884" s="105"/>
      <c r="C884" s="105"/>
      <c r="D884" s="105"/>
      <c r="E884" s="105"/>
      <c r="F884" s="106"/>
      <c r="G884" s="106"/>
      <c r="H884" s="17"/>
      <c r="I884" s="17"/>
      <c r="J884" s="102"/>
      <c r="K884" s="102"/>
      <c r="L884" s="101"/>
      <c r="M884" s="101"/>
      <c r="N884" s="106"/>
      <c r="O884" s="106"/>
      <c r="P884" s="102"/>
      <c r="Q884" s="17"/>
      <c r="R884" s="102"/>
      <c r="S884" s="101"/>
      <c r="T884" s="105"/>
      <c r="U884" s="105"/>
      <c r="V884" s="105"/>
      <c r="W884" s="105"/>
      <c r="X884" s="105"/>
      <c r="Y884" s="105"/>
      <c r="Z884" s="105"/>
    </row>
    <row r="885" ht="15.75" customHeight="1">
      <c r="A885" s="105"/>
      <c r="B885" s="105"/>
      <c r="C885" s="105"/>
      <c r="D885" s="105"/>
      <c r="E885" s="105"/>
      <c r="F885" s="106"/>
      <c r="G885" s="106"/>
      <c r="H885" s="17"/>
      <c r="I885" s="17"/>
      <c r="J885" s="102"/>
      <c r="K885" s="102"/>
      <c r="L885" s="101"/>
      <c r="M885" s="101"/>
      <c r="N885" s="106"/>
      <c r="O885" s="106"/>
      <c r="P885" s="102"/>
      <c r="Q885" s="17"/>
      <c r="R885" s="102"/>
      <c r="S885" s="101"/>
      <c r="T885" s="105"/>
      <c r="U885" s="105"/>
      <c r="V885" s="105"/>
      <c r="W885" s="105"/>
      <c r="X885" s="105"/>
      <c r="Y885" s="105"/>
      <c r="Z885" s="105"/>
    </row>
    <row r="886" ht="15.75" customHeight="1">
      <c r="A886" s="105"/>
      <c r="B886" s="105"/>
      <c r="C886" s="105"/>
      <c r="D886" s="105"/>
      <c r="E886" s="105"/>
      <c r="F886" s="106"/>
      <c r="G886" s="106"/>
      <c r="H886" s="17"/>
      <c r="I886" s="17"/>
      <c r="J886" s="102"/>
      <c r="K886" s="102"/>
      <c r="L886" s="101"/>
      <c r="M886" s="101"/>
      <c r="N886" s="106"/>
      <c r="O886" s="106"/>
      <c r="P886" s="102"/>
      <c r="Q886" s="17"/>
      <c r="R886" s="102"/>
      <c r="S886" s="101"/>
      <c r="T886" s="105"/>
      <c r="U886" s="105"/>
      <c r="V886" s="105"/>
      <c r="W886" s="105"/>
      <c r="X886" s="105"/>
      <c r="Y886" s="105"/>
      <c r="Z886" s="105"/>
    </row>
    <row r="887" ht="15.75" customHeight="1">
      <c r="A887" s="105"/>
      <c r="B887" s="105"/>
      <c r="C887" s="105"/>
      <c r="D887" s="105"/>
      <c r="E887" s="105"/>
      <c r="F887" s="106"/>
      <c r="G887" s="106"/>
      <c r="H887" s="17"/>
      <c r="I887" s="17"/>
      <c r="J887" s="102"/>
      <c r="K887" s="102"/>
      <c r="L887" s="101"/>
      <c r="M887" s="101"/>
      <c r="N887" s="106"/>
      <c r="O887" s="106"/>
      <c r="P887" s="102"/>
      <c r="Q887" s="17"/>
      <c r="R887" s="102"/>
      <c r="S887" s="101"/>
      <c r="T887" s="105"/>
      <c r="U887" s="105"/>
      <c r="V887" s="105"/>
      <c r="W887" s="105"/>
      <c r="X887" s="105"/>
      <c r="Y887" s="105"/>
      <c r="Z887" s="105"/>
    </row>
    <row r="888" ht="15.75" customHeight="1">
      <c r="A888" s="105"/>
      <c r="B888" s="105"/>
      <c r="C888" s="105"/>
      <c r="D888" s="105"/>
      <c r="E888" s="105"/>
      <c r="F888" s="106"/>
      <c r="G888" s="106"/>
      <c r="H888" s="17"/>
      <c r="I888" s="17"/>
      <c r="J888" s="102"/>
      <c r="K888" s="102"/>
      <c r="L888" s="101"/>
      <c r="M888" s="101"/>
      <c r="N888" s="106"/>
      <c r="O888" s="106"/>
      <c r="P888" s="102"/>
      <c r="Q888" s="17"/>
      <c r="R888" s="102"/>
      <c r="S888" s="101"/>
      <c r="T888" s="105"/>
      <c r="U888" s="105"/>
      <c r="V888" s="105"/>
      <c r="W888" s="105"/>
      <c r="X888" s="105"/>
      <c r="Y888" s="105"/>
      <c r="Z888" s="105"/>
    </row>
    <row r="889" ht="15.75" customHeight="1">
      <c r="A889" s="105"/>
      <c r="B889" s="105"/>
      <c r="C889" s="105"/>
      <c r="D889" s="105"/>
      <c r="E889" s="105"/>
      <c r="F889" s="106"/>
      <c r="G889" s="106"/>
      <c r="H889" s="17"/>
      <c r="I889" s="17"/>
      <c r="J889" s="102"/>
      <c r="K889" s="102"/>
      <c r="L889" s="101"/>
      <c r="M889" s="101"/>
      <c r="N889" s="106"/>
      <c r="O889" s="106"/>
      <c r="P889" s="102"/>
      <c r="Q889" s="17"/>
      <c r="R889" s="102"/>
      <c r="S889" s="101"/>
      <c r="T889" s="105"/>
      <c r="U889" s="105"/>
      <c r="V889" s="105"/>
      <c r="W889" s="105"/>
      <c r="X889" s="105"/>
      <c r="Y889" s="105"/>
      <c r="Z889" s="105"/>
    </row>
    <row r="890" ht="15.75" customHeight="1">
      <c r="A890" s="105"/>
      <c r="B890" s="105"/>
      <c r="C890" s="105"/>
      <c r="D890" s="105"/>
      <c r="E890" s="105"/>
      <c r="F890" s="106"/>
      <c r="G890" s="106"/>
      <c r="H890" s="17"/>
      <c r="I890" s="17"/>
      <c r="J890" s="102"/>
      <c r="K890" s="102"/>
      <c r="L890" s="101"/>
      <c r="M890" s="101"/>
      <c r="N890" s="106"/>
      <c r="O890" s="106"/>
      <c r="P890" s="102"/>
      <c r="Q890" s="17"/>
      <c r="R890" s="102"/>
      <c r="S890" s="101"/>
      <c r="T890" s="105"/>
      <c r="U890" s="105"/>
      <c r="V890" s="105"/>
      <c r="W890" s="105"/>
      <c r="X890" s="105"/>
      <c r="Y890" s="105"/>
      <c r="Z890" s="105"/>
    </row>
    <row r="891" ht="15.75" customHeight="1">
      <c r="A891" s="105"/>
      <c r="B891" s="105"/>
      <c r="C891" s="105"/>
      <c r="D891" s="105"/>
      <c r="E891" s="105"/>
      <c r="F891" s="106"/>
      <c r="G891" s="106"/>
      <c r="H891" s="17"/>
      <c r="I891" s="17"/>
      <c r="J891" s="102"/>
      <c r="K891" s="102"/>
      <c r="L891" s="101"/>
      <c r="M891" s="101"/>
      <c r="N891" s="106"/>
      <c r="O891" s="106"/>
      <c r="P891" s="102"/>
      <c r="Q891" s="17"/>
      <c r="R891" s="102"/>
      <c r="S891" s="101"/>
      <c r="T891" s="105"/>
      <c r="U891" s="105"/>
      <c r="V891" s="105"/>
      <c r="W891" s="105"/>
      <c r="X891" s="105"/>
      <c r="Y891" s="105"/>
      <c r="Z891" s="105"/>
    </row>
    <row r="892" ht="15.75" customHeight="1">
      <c r="A892" s="105"/>
      <c r="B892" s="105"/>
      <c r="C892" s="105"/>
      <c r="D892" s="105"/>
      <c r="E892" s="105"/>
      <c r="F892" s="106"/>
      <c r="G892" s="106"/>
      <c r="H892" s="17"/>
      <c r="I892" s="17"/>
      <c r="J892" s="102"/>
      <c r="K892" s="102"/>
      <c r="L892" s="101"/>
      <c r="M892" s="101"/>
      <c r="N892" s="106"/>
      <c r="O892" s="106"/>
      <c r="P892" s="102"/>
      <c r="Q892" s="17"/>
      <c r="R892" s="102"/>
      <c r="S892" s="101"/>
      <c r="T892" s="105"/>
      <c r="U892" s="105"/>
      <c r="V892" s="105"/>
      <c r="W892" s="105"/>
      <c r="X892" s="105"/>
      <c r="Y892" s="105"/>
      <c r="Z892" s="105"/>
    </row>
    <row r="893" ht="15.75" customHeight="1">
      <c r="A893" s="105"/>
      <c r="B893" s="105"/>
      <c r="C893" s="105"/>
      <c r="D893" s="105"/>
      <c r="E893" s="105"/>
      <c r="F893" s="106"/>
      <c r="G893" s="106"/>
      <c r="H893" s="17"/>
      <c r="I893" s="17"/>
      <c r="J893" s="102"/>
      <c r="K893" s="102"/>
      <c r="L893" s="101"/>
      <c r="M893" s="101"/>
      <c r="N893" s="106"/>
      <c r="O893" s="106"/>
      <c r="P893" s="102"/>
      <c r="Q893" s="17"/>
      <c r="R893" s="102"/>
      <c r="S893" s="101"/>
      <c r="T893" s="105"/>
      <c r="U893" s="105"/>
      <c r="V893" s="105"/>
      <c r="W893" s="105"/>
      <c r="X893" s="105"/>
      <c r="Y893" s="105"/>
      <c r="Z893" s="105"/>
    </row>
    <row r="894" ht="15.75" customHeight="1">
      <c r="A894" s="105"/>
      <c r="B894" s="105"/>
      <c r="C894" s="105"/>
      <c r="D894" s="105"/>
      <c r="E894" s="105"/>
      <c r="F894" s="106"/>
      <c r="G894" s="106"/>
      <c r="H894" s="17"/>
      <c r="I894" s="17"/>
      <c r="J894" s="102"/>
      <c r="K894" s="102"/>
      <c r="L894" s="101"/>
      <c r="M894" s="101"/>
      <c r="N894" s="106"/>
      <c r="O894" s="106"/>
      <c r="P894" s="102"/>
      <c r="Q894" s="17"/>
      <c r="R894" s="102"/>
      <c r="S894" s="101"/>
      <c r="T894" s="105"/>
      <c r="U894" s="105"/>
      <c r="V894" s="105"/>
      <c r="W894" s="105"/>
      <c r="X894" s="105"/>
      <c r="Y894" s="105"/>
      <c r="Z894" s="105"/>
    </row>
    <row r="895" ht="15.75" customHeight="1">
      <c r="A895" s="105"/>
      <c r="B895" s="105"/>
      <c r="C895" s="105"/>
      <c r="D895" s="105"/>
      <c r="E895" s="105"/>
      <c r="F895" s="106"/>
      <c r="G895" s="106"/>
      <c r="H895" s="17"/>
      <c r="I895" s="17"/>
      <c r="J895" s="102"/>
      <c r="K895" s="102"/>
      <c r="L895" s="101"/>
      <c r="M895" s="101"/>
      <c r="N895" s="106"/>
      <c r="O895" s="106"/>
      <c r="P895" s="102"/>
      <c r="Q895" s="17"/>
      <c r="R895" s="102"/>
      <c r="S895" s="101"/>
      <c r="T895" s="105"/>
      <c r="U895" s="105"/>
      <c r="V895" s="105"/>
      <c r="W895" s="105"/>
      <c r="X895" s="105"/>
      <c r="Y895" s="105"/>
      <c r="Z895" s="105"/>
    </row>
    <row r="896" ht="15.75" customHeight="1">
      <c r="A896" s="105"/>
      <c r="B896" s="105"/>
      <c r="C896" s="105"/>
      <c r="D896" s="105"/>
      <c r="E896" s="105"/>
      <c r="F896" s="106"/>
      <c r="G896" s="106"/>
      <c r="H896" s="17"/>
      <c r="I896" s="17"/>
      <c r="J896" s="102"/>
      <c r="K896" s="102"/>
      <c r="L896" s="101"/>
      <c r="M896" s="101"/>
      <c r="N896" s="106"/>
      <c r="O896" s="106"/>
      <c r="P896" s="102"/>
      <c r="Q896" s="17"/>
      <c r="R896" s="102"/>
      <c r="S896" s="101"/>
      <c r="T896" s="105"/>
      <c r="U896" s="105"/>
      <c r="V896" s="105"/>
      <c r="W896" s="105"/>
      <c r="X896" s="105"/>
      <c r="Y896" s="105"/>
      <c r="Z896" s="105"/>
    </row>
    <row r="897" ht="15.75" customHeight="1">
      <c r="A897" s="105"/>
      <c r="B897" s="105"/>
      <c r="C897" s="105"/>
      <c r="D897" s="105"/>
      <c r="E897" s="105"/>
      <c r="F897" s="106"/>
      <c r="G897" s="106"/>
      <c r="H897" s="17"/>
      <c r="I897" s="17"/>
      <c r="J897" s="102"/>
      <c r="K897" s="102"/>
      <c r="L897" s="101"/>
      <c r="M897" s="101"/>
      <c r="N897" s="106"/>
      <c r="O897" s="106"/>
      <c r="P897" s="102"/>
      <c r="Q897" s="17"/>
      <c r="R897" s="102"/>
      <c r="S897" s="101"/>
      <c r="T897" s="105"/>
      <c r="U897" s="105"/>
      <c r="V897" s="105"/>
      <c r="W897" s="105"/>
      <c r="X897" s="105"/>
      <c r="Y897" s="105"/>
      <c r="Z897" s="105"/>
    </row>
    <row r="898" ht="15.75" customHeight="1">
      <c r="A898" s="105"/>
      <c r="B898" s="105"/>
      <c r="C898" s="105"/>
      <c r="D898" s="105"/>
      <c r="E898" s="105"/>
      <c r="F898" s="106"/>
      <c r="G898" s="106"/>
      <c r="H898" s="17"/>
      <c r="I898" s="17"/>
      <c r="J898" s="102"/>
      <c r="K898" s="102"/>
      <c r="L898" s="101"/>
      <c r="M898" s="101"/>
      <c r="N898" s="106"/>
      <c r="O898" s="106"/>
      <c r="P898" s="102"/>
      <c r="Q898" s="17"/>
      <c r="R898" s="102"/>
      <c r="S898" s="101"/>
      <c r="T898" s="105"/>
      <c r="U898" s="105"/>
      <c r="V898" s="105"/>
      <c r="W898" s="105"/>
      <c r="X898" s="105"/>
      <c r="Y898" s="105"/>
      <c r="Z898" s="105"/>
    </row>
    <row r="899" ht="15.75" customHeight="1">
      <c r="A899" s="105"/>
      <c r="B899" s="105"/>
      <c r="C899" s="105"/>
      <c r="D899" s="105"/>
      <c r="E899" s="105"/>
      <c r="F899" s="106"/>
      <c r="G899" s="106"/>
      <c r="H899" s="17"/>
      <c r="I899" s="17"/>
      <c r="J899" s="102"/>
      <c r="K899" s="102"/>
      <c r="L899" s="101"/>
      <c r="M899" s="101"/>
      <c r="N899" s="106"/>
      <c r="O899" s="106"/>
      <c r="P899" s="102"/>
      <c r="Q899" s="17"/>
      <c r="R899" s="102"/>
      <c r="S899" s="101"/>
      <c r="T899" s="105"/>
      <c r="U899" s="105"/>
      <c r="V899" s="105"/>
      <c r="W899" s="105"/>
      <c r="X899" s="105"/>
      <c r="Y899" s="105"/>
      <c r="Z899" s="105"/>
    </row>
    <row r="900" ht="15.75" customHeight="1">
      <c r="A900" s="105"/>
      <c r="B900" s="105"/>
      <c r="C900" s="105"/>
      <c r="D900" s="105"/>
      <c r="E900" s="105"/>
      <c r="F900" s="106"/>
      <c r="G900" s="106"/>
      <c r="H900" s="17"/>
      <c r="I900" s="17"/>
      <c r="J900" s="102"/>
      <c r="K900" s="102"/>
      <c r="L900" s="101"/>
      <c r="M900" s="101"/>
      <c r="N900" s="106"/>
      <c r="O900" s="106"/>
      <c r="P900" s="102"/>
      <c r="Q900" s="17"/>
      <c r="R900" s="102"/>
      <c r="S900" s="101"/>
      <c r="T900" s="105"/>
      <c r="U900" s="105"/>
      <c r="V900" s="105"/>
      <c r="W900" s="105"/>
      <c r="X900" s="105"/>
      <c r="Y900" s="105"/>
      <c r="Z900" s="105"/>
    </row>
    <row r="901" ht="15.75" customHeight="1">
      <c r="A901" s="105"/>
      <c r="B901" s="105"/>
      <c r="C901" s="105"/>
      <c r="D901" s="105"/>
      <c r="E901" s="105"/>
      <c r="F901" s="106"/>
      <c r="G901" s="106"/>
      <c r="H901" s="17"/>
      <c r="I901" s="17"/>
      <c r="J901" s="102"/>
      <c r="K901" s="102"/>
      <c r="L901" s="101"/>
      <c r="M901" s="101"/>
      <c r="N901" s="106"/>
      <c r="O901" s="106"/>
      <c r="P901" s="102"/>
      <c r="Q901" s="17"/>
      <c r="R901" s="102"/>
      <c r="S901" s="101"/>
      <c r="T901" s="105"/>
      <c r="U901" s="105"/>
      <c r="V901" s="105"/>
      <c r="W901" s="105"/>
      <c r="X901" s="105"/>
      <c r="Y901" s="105"/>
      <c r="Z901" s="105"/>
    </row>
    <row r="902" ht="15.75" customHeight="1">
      <c r="A902" s="105"/>
      <c r="B902" s="105"/>
      <c r="C902" s="105"/>
      <c r="D902" s="105"/>
      <c r="E902" s="105"/>
      <c r="F902" s="106"/>
      <c r="G902" s="106"/>
      <c r="H902" s="17"/>
      <c r="I902" s="17"/>
      <c r="J902" s="102"/>
      <c r="K902" s="102"/>
      <c r="L902" s="101"/>
      <c r="M902" s="101"/>
      <c r="N902" s="106"/>
      <c r="O902" s="106"/>
      <c r="P902" s="102"/>
      <c r="Q902" s="17"/>
      <c r="R902" s="102"/>
      <c r="S902" s="101"/>
      <c r="T902" s="105"/>
      <c r="U902" s="105"/>
      <c r="V902" s="105"/>
      <c r="W902" s="105"/>
      <c r="X902" s="105"/>
      <c r="Y902" s="105"/>
      <c r="Z902" s="105"/>
    </row>
    <row r="903" ht="15.75" customHeight="1">
      <c r="A903" s="105"/>
      <c r="B903" s="105"/>
      <c r="C903" s="105"/>
      <c r="D903" s="105"/>
      <c r="E903" s="105"/>
      <c r="F903" s="106"/>
      <c r="G903" s="106"/>
      <c r="H903" s="17"/>
      <c r="I903" s="17"/>
      <c r="J903" s="102"/>
      <c r="K903" s="102"/>
      <c r="L903" s="101"/>
      <c r="M903" s="101"/>
      <c r="N903" s="106"/>
      <c r="O903" s="106"/>
      <c r="P903" s="102"/>
      <c r="Q903" s="17"/>
      <c r="R903" s="102"/>
      <c r="S903" s="101"/>
      <c r="T903" s="105"/>
      <c r="U903" s="105"/>
      <c r="V903" s="105"/>
      <c r="W903" s="105"/>
      <c r="X903" s="105"/>
      <c r="Y903" s="105"/>
      <c r="Z903" s="105"/>
    </row>
    <row r="904" ht="15.75" customHeight="1">
      <c r="A904" s="105"/>
      <c r="B904" s="105"/>
      <c r="C904" s="105"/>
      <c r="D904" s="105"/>
      <c r="E904" s="105"/>
      <c r="F904" s="106"/>
      <c r="G904" s="106"/>
      <c r="H904" s="17"/>
      <c r="I904" s="17"/>
      <c r="J904" s="102"/>
      <c r="K904" s="102"/>
      <c r="L904" s="101"/>
      <c r="M904" s="101"/>
      <c r="N904" s="106"/>
      <c r="O904" s="106"/>
      <c r="P904" s="102"/>
      <c r="Q904" s="17"/>
      <c r="R904" s="102"/>
      <c r="S904" s="101"/>
      <c r="T904" s="105"/>
      <c r="U904" s="105"/>
      <c r="V904" s="105"/>
      <c r="W904" s="105"/>
      <c r="X904" s="105"/>
      <c r="Y904" s="105"/>
      <c r="Z904" s="105"/>
    </row>
    <row r="905" ht="15.75" customHeight="1">
      <c r="A905" s="105"/>
      <c r="B905" s="105"/>
      <c r="C905" s="105"/>
      <c r="D905" s="105"/>
      <c r="E905" s="105"/>
      <c r="F905" s="106"/>
      <c r="G905" s="106"/>
      <c r="H905" s="17"/>
      <c r="I905" s="17"/>
      <c r="J905" s="102"/>
      <c r="K905" s="102"/>
      <c r="L905" s="101"/>
      <c r="M905" s="101"/>
      <c r="N905" s="106"/>
      <c r="O905" s="106"/>
      <c r="P905" s="102"/>
      <c r="Q905" s="17"/>
      <c r="R905" s="102"/>
      <c r="S905" s="101"/>
      <c r="T905" s="105"/>
      <c r="U905" s="105"/>
      <c r="V905" s="105"/>
      <c r="W905" s="105"/>
      <c r="X905" s="105"/>
      <c r="Y905" s="105"/>
      <c r="Z905" s="105"/>
    </row>
    <row r="906" ht="15.75" customHeight="1">
      <c r="A906" s="105"/>
      <c r="B906" s="105"/>
      <c r="C906" s="105"/>
      <c r="D906" s="105"/>
      <c r="E906" s="105"/>
      <c r="F906" s="106"/>
      <c r="G906" s="106"/>
      <c r="H906" s="17"/>
      <c r="I906" s="17"/>
      <c r="J906" s="102"/>
      <c r="K906" s="102"/>
      <c r="L906" s="101"/>
      <c r="M906" s="101"/>
      <c r="N906" s="106"/>
      <c r="O906" s="106"/>
      <c r="P906" s="102"/>
      <c r="Q906" s="17"/>
      <c r="R906" s="102"/>
      <c r="S906" s="101"/>
      <c r="T906" s="105"/>
      <c r="U906" s="105"/>
      <c r="V906" s="105"/>
      <c r="W906" s="105"/>
      <c r="X906" s="105"/>
      <c r="Y906" s="105"/>
      <c r="Z906" s="105"/>
    </row>
    <row r="907" ht="15.75" customHeight="1">
      <c r="A907" s="105"/>
      <c r="B907" s="105"/>
      <c r="C907" s="105"/>
      <c r="D907" s="105"/>
      <c r="E907" s="105"/>
      <c r="F907" s="106"/>
      <c r="G907" s="106"/>
      <c r="H907" s="17"/>
      <c r="I907" s="17"/>
      <c r="J907" s="102"/>
      <c r="K907" s="102"/>
      <c r="L907" s="101"/>
      <c r="M907" s="101"/>
      <c r="N907" s="106"/>
      <c r="O907" s="106"/>
      <c r="P907" s="102"/>
      <c r="Q907" s="17"/>
      <c r="R907" s="102"/>
      <c r="S907" s="101"/>
      <c r="T907" s="105"/>
      <c r="U907" s="105"/>
      <c r="V907" s="105"/>
      <c r="W907" s="105"/>
      <c r="X907" s="105"/>
      <c r="Y907" s="105"/>
      <c r="Z907" s="105"/>
    </row>
    <row r="908" ht="15.75" customHeight="1">
      <c r="A908" s="105"/>
      <c r="B908" s="105"/>
      <c r="C908" s="105"/>
      <c r="D908" s="105"/>
      <c r="E908" s="105"/>
      <c r="F908" s="106"/>
      <c r="G908" s="106"/>
      <c r="H908" s="17"/>
      <c r="I908" s="17"/>
      <c r="J908" s="102"/>
      <c r="K908" s="102"/>
      <c r="L908" s="101"/>
      <c r="M908" s="101"/>
      <c r="N908" s="106"/>
      <c r="O908" s="106"/>
      <c r="P908" s="102"/>
      <c r="Q908" s="17"/>
      <c r="R908" s="102"/>
      <c r="S908" s="101"/>
      <c r="T908" s="105"/>
      <c r="U908" s="105"/>
      <c r="V908" s="105"/>
      <c r="W908" s="105"/>
      <c r="X908" s="105"/>
      <c r="Y908" s="105"/>
      <c r="Z908" s="105"/>
    </row>
    <row r="909" ht="15.75" customHeight="1">
      <c r="A909" s="105"/>
      <c r="B909" s="105"/>
      <c r="C909" s="105"/>
      <c r="D909" s="105"/>
      <c r="E909" s="105"/>
      <c r="F909" s="106"/>
      <c r="G909" s="106"/>
      <c r="H909" s="17"/>
      <c r="I909" s="17"/>
      <c r="J909" s="102"/>
      <c r="K909" s="102"/>
      <c r="L909" s="101"/>
      <c r="M909" s="101"/>
      <c r="N909" s="106"/>
      <c r="O909" s="106"/>
      <c r="P909" s="102"/>
      <c r="Q909" s="17"/>
      <c r="R909" s="102"/>
      <c r="S909" s="101"/>
      <c r="T909" s="105"/>
      <c r="U909" s="105"/>
      <c r="V909" s="105"/>
      <c r="W909" s="105"/>
      <c r="X909" s="105"/>
      <c r="Y909" s="105"/>
      <c r="Z909" s="105"/>
    </row>
    <row r="910" ht="15.75" customHeight="1">
      <c r="A910" s="105"/>
      <c r="B910" s="105"/>
      <c r="C910" s="105"/>
      <c r="D910" s="105"/>
      <c r="E910" s="105"/>
      <c r="F910" s="106"/>
      <c r="G910" s="106"/>
      <c r="H910" s="17"/>
      <c r="I910" s="17"/>
      <c r="J910" s="102"/>
      <c r="K910" s="102"/>
      <c r="L910" s="101"/>
      <c r="M910" s="101"/>
      <c r="N910" s="106"/>
      <c r="O910" s="106"/>
      <c r="P910" s="102"/>
      <c r="Q910" s="17"/>
      <c r="R910" s="102"/>
      <c r="S910" s="101"/>
      <c r="T910" s="105"/>
      <c r="U910" s="105"/>
      <c r="V910" s="105"/>
      <c r="W910" s="105"/>
      <c r="X910" s="105"/>
      <c r="Y910" s="105"/>
      <c r="Z910" s="105"/>
    </row>
    <row r="911" ht="15.75" customHeight="1">
      <c r="A911" s="105"/>
      <c r="B911" s="105"/>
      <c r="C911" s="105"/>
      <c r="D911" s="105"/>
      <c r="E911" s="105"/>
      <c r="F911" s="106"/>
      <c r="G911" s="106"/>
      <c r="H911" s="17"/>
      <c r="I911" s="17"/>
      <c r="J911" s="102"/>
      <c r="K911" s="102"/>
      <c r="L911" s="101"/>
      <c r="M911" s="101"/>
      <c r="N911" s="106"/>
      <c r="O911" s="106"/>
      <c r="P911" s="102"/>
      <c r="Q911" s="17"/>
      <c r="R911" s="102"/>
      <c r="S911" s="101"/>
      <c r="T911" s="105"/>
      <c r="U911" s="105"/>
      <c r="V911" s="105"/>
      <c r="W911" s="105"/>
      <c r="X911" s="105"/>
      <c r="Y911" s="105"/>
      <c r="Z911" s="105"/>
    </row>
    <row r="912" ht="15.75" customHeight="1">
      <c r="A912" s="105"/>
      <c r="B912" s="105"/>
      <c r="C912" s="105"/>
      <c r="D912" s="105"/>
      <c r="E912" s="105"/>
      <c r="F912" s="106"/>
      <c r="G912" s="106"/>
      <c r="H912" s="17"/>
      <c r="I912" s="17"/>
      <c r="J912" s="102"/>
      <c r="K912" s="102"/>
      <c r="L912" s="101"/>
      <c r="M912" s="101"/>
      <c r="N912" s="106"/>
      <c r="O912" s="106"/>
      <c r="P912" s="102"/>
      <c r="Q912" s="17"/>
      <c r="R912" s="102"/>
      <c r="S912" s="101"/>
      <c r="T912" s="105"/>
      <c r="U912" s="105"/>
      <c r="V912" s="105"/>
      <c r="W912" s="105"/>
      <c r="X912" s="105"/>
      <c r="Y912" s="105"/>
      <c r="Z912" s="105"/>
    </row>
    <row r="913" ht="15.75" customHeight="1">
      <c r="A913" s="105"/>
      <c r="B913" s="105"/>
      <c r="C913" s="105"/>
      <c r="D913" s="105"/>
      <c r="E913" s="105"/>
      <c r="F913" s="106"/>
      <c r="G913" s="106"/>
      <c r="H913" s="17"/>
      <c r="I913" s="17"/>
      <c r="J913" s="102"/>
      <c r="K913" s="102"/>
      <c r="L913" s="101"/>
      <c r="M913" s="101"/>
      <c r="N913" s="106"/>
      <c r="O913" s="106"/>
      <c r="P913" s="102"/>
      <c r="Q913" s="17"/>
      <c r="R913" s="102"/>
      <c r="S913" s="101"/>
      <c r="T913" s="105"/>
      <c r="U913" s="105"/>
      <c r="V913" s="105"/>
      <c r="W913" s="105"/>
      <c r="X913" s="105"/>
      <c r="Y913" s="105"/>
      <c r="Z913" s="105"/>
    </row>
    <row r="914" ht="15.75" customHeight="1">
      <c r="A914" s="105"/>
      <c r="B914" s="105"/>
      <c r="C914" s="105"/>
      <c r="D914" s="105"/>
      <c r="E914" s="105"/>
      <c r="F914" s="106"/>
      <c r="G914" s="106"/>
      <c r="H914" s="17"/>
      <c r="I914" s="17"/>
      <c r="J914" s="102"/>
      <c r="K914" s="102"/>
      <c r="L914" s="101"/>
      <c r="M914" s="101"/>
      <c r="N914" s="106"/>
      <c r="O914" s="106"/>
      <c r="P914" s="102"/>
      <c r="Q914" s="17"/>
      <c r="R914" s="102"/>
      <c r="S914" s="101"/>
      <c r="T914" s="105"/>
      <c r="U914" s="105"/>
      <c r="V914" s="105"/>
      <c r="W914" s="105"/>
      <c r="X914" s="105"/>
      <c r="Y914" s="105"/>
      <c r="Z914" s="105"/>
    </row>
    <row r="915" ht="15.75" customHeight="1">
      <c r="A915" s="105"/>
      <c r="B915" s="105"/>
      <c r="C915" s="105"/>
      <c r="D915" s="105"/>
      <c r="E915" s="105"/>
      <c r="F915" s="106"/>
      <c r="G915" s="106"/>
      <c r="H915" s="17"/>
      <c r="I915" s="17"/>
      <c r="J915" s="102"/>
      <c r="K915" s="102"/>
      <c r="L915" s="101"/>
      <c r="M915" s="101"/>
      <c r="N915" s="106"/>
      <c r="O915" s="106"/>
      <c r="P915" s="102"/>
      <c r="Q915" s="17"/>
      <c r="R915" s="102"/>
      <c r="S915" s="101"/>
      <c r="T915" s="105"/>
      <c r="U915" s="105"/>
      <c r="V915" s="105"/>
      <c r="W915" s="105"/>
      <c r="X915" s="105"/>
      <c r="Y915" s="105"/>
      <c r="Z915" s="105"/>
    </row>
    <row r="916" ht="15.75" customHeight="1">
      <c r="A916" s="105"/>
      <c r="B916" s="105"/>
      <c r="C916" s="105"/>
      <c r="D916" s="105"/>
      <c r="E916" s="105"/>
      <c r="F916" s="106"/>
      <c r="G916" s="106"/>
      <c r="H916" s="17"/>
      <c r="I916" s="17"/>
      <c r="J916" s="102"/>
      <c r="K916" s="102"/>
      <c r="L916" s="101"/>
      <c r="M916" s="101"/>
      <c r="N916" s="106"/>
      <c r="O916" s="106"/>
      <c r="P916" s="102"/>
      <c r="Q916" s="17"/>
      <c r="R916" s="102"/>
      <c r="S916" s="101"/>
      <c r="T916" s="105"/>
      <c r="U916" s="105"/>
      <c r="V916" s="105"/>
      <c r="W916" s="105"/>
      <c r="X916" s="105"/>
      <c r="Y916" s="105"/>
      <c r="Z916" s="105"/>
    </row>
    <row r="917" ht="15.75" customHeight="1">
      <c r="A917" s="105"/>
      <c r="B917" s="105"/>
      <c r="C917" s="105"/>
      <c r="D917" s="105"/>
      <c r="E917" s="105"/>
      <c r="F917" s="106"/>
      <c r="G917" s="106"/>
      <c r="H917" s="17"/>
      <c r="I917" s="17"/>
      <c r="J917" s="102"/>
      <c r="K917" s="102"/>
      <c r="L917" s="101"/>
      <c r="M917" s="101"/>
      <c r="N917" s="106"/>
      <c r="O917" s="106"/>
      <c r="P917" s="102"/>
      <c r="Q917" s="17"/>
      <c r="R917" s="102"/>
      <c r="S917" s="101"/>
      <c r="T917" s="105"/>
      <c r="U917" s="105"/>
      <c r="V917" s="105"/>
      <c r="W917" s="105"/>
      <c r="X917" s="105"/>
      <c r="Y917" s="105"/>
      <c r="Z917" s="105"/>
    </row>
    <row r="918" ht="15.75" customHeight="1">
      <c r="A918" s="105"/>
      <c r="B918" s="105"/>
      <c r="C918" s="105"/>
      <c r="D918" s="105"/>
      <c r="E918" s="105"/>
      <c r="F918" s="106"/>
      <c r="G918" s="106"/>
      <c r="H918" s="17"/>
      <c r="I918" s="17"/>
      <c r="J918" s="102"/>
      <c r="K918" s="102"/>
      <c r="L918" s="101"/>
      <c r="M918" s="101"/>
      <c r="N918" s="106"/>
      <c r="O918" s="106"/>
      <c r="P918" s="102"/>
      <c r="Q918" s="17"/>
      <c r="R918" s="102"/>
      <c r="S918" s="101"/>
      <c r="T918" s="105"/>
      <c r="U918" s="105"/>
      <c r="V918" s="105"/>
      <c r="W918" s="105"/>
      <c r="X918" s="105"/>
      <c r="Y918" s="105"/>
      <c r="Z918" s="105"/>
    </row>
    <row r="919" ht="15.75" customHeight="1">
      <c r="A919" s="105"/>
      <c r="B919" s="105"/>
      <c r="C919" s="105"/>
      <c r="D919" s="105"/>
      <c r="E919" s="105"/>
      <c r="F919" s="106"/>
      <c r="G919" s="106"/>
      <c r="H919" s="17"/>
      <c r="I919" s="17"/>
      <c r="J919" s="102"/>
      <c r="K919" s="102"/>
      <c r="L919" s="101"/>
      <c r="M919" s="101"/>
      <c r="N919" s="106"/>
      <c r="O919" s="106"/>
      <c r="P919" s="102"/>
      <c r="Q919" s="17"/>
      <c r="R919" s="102"/>
      <c r="S919" s="101"/>
      <c r="T919" s="105"/>
      <c r="U919" s="105"/>
      <c r="V919" s="105"/>
      <c r="W919" s="105"/>
      <c r="X919" s="105"/>
      <c r="Y919" s="105"/>
      <c r="Z919" s="105"/>
    </row>
    <row r="920" ht="15.75" customHeight="1">
      <c r="A920" s="105"/>
      <c r="B920" s="105"/>
      <c r="C920" s="105"/>
      <c r="D920" s="105"/>
      <c r="E920" s="105"/>
      <c r="F920" s="106"/>
      <c r="G920" s="106"/>
      <c r="H920" s="17"/>
      <c r="I920" s="17"/>
      <c r="J920" s="102"/>
      <c r="K920" s="102"/>
      <c r="L920" s="101"/>
      <c r="M920" s="101"/>
      <c r="N920" s="106"/>
      <c r="O920" s="106"/>
      <c r="P920" s="102"/>
      <c r="Q920" s="17"/>
      <c r="R920" s="102"/>
      <c r="S920" s="101"/>
      <c r="T920" s="105"/>
      <c r="U920" s="105"/>
      <c r="V920" s="105"/>
      <c r="W920" s="105"/>
      <c r="X920" s="105"/>
      <c r="Y920" s="105"/>
      <c r="Z920" s="105"/>
    </row>
    <row r="921" ht="15.75" customHeight="1">
      <c r="A921" s="105"/>
      <c r="B921" s="105"/>
      <c r="C921" s="105"/>
      <c r="D921" s="105"/>
      <c r="E921" s="105"/>
      <c r="F921" s="106"/>
      <c r="G921" s="106"/>
      <c r="H921" s="17"/>
      <c r="I921" s="17"/>
      <c r="J921" s="102"/>
      <c r="K921" s="102"/>
      <c r="L921" s="101"/>
      <c r="M921" s="101"/>
      <c r="N921" s="106"/>
      <c r="O921" s="106"/>
      <c r="P921" s="102"/>
      <c r="Q921" s="17"/>
      <c r="R921" s="102"/>
      <c r="S921" s="101"/>
      <c r="T921" s="105"/>
      <c r="U921" s="105"/>
      <c r="V921" s="105"/>
      <c r="W921" s="105"/>
      <c r="X921" s="105"/>
      <c r="Y921" s="105"/>
      <c r="Z921" s="105"/>
    </row>
    <row r="922" ht="15.75" customHeight="1">
      <c r="A922" s="105"/>
      <c r="B922" s="105"/>
      <c r="C922" s="105"/>
      <c r="D922" s="105"/>
      <c r="E922" s="105"/>
      <c r="F922" s="106"/>
      <c r="G922" s="106"/>
      <c r="H922" s="17"/>
      <c r="I922" s="17"/>
      <c r="J922" s="102"/>
      <c r="K922" s="102"/>
      <c r="L922" s="101"/>
      <c r="M922" s="101"/>
      <c r="N922" s="106"/>
      <c r="O922" s="106"/>
      <c r="P922" s="102"/>
      <c r="Q922" s="17"/>
      <c r="R922" s="102"/>
      <c r="S922" s="101"/>
      <c r="T922" s="105"/>
      <c r="U922" s="105"/>
      <c r="V922" s="105"/>
      <c r="W922" s="105"/>
      <c r="X922" s="105"/>
      <c r="Y922" s="105"/>
      <c r="Z922" s="105"/>
    </row>
    <row r="923" ht="15.75" customHeight="1">
      <c r="A923" s="105"/>
      <c r="B923" s="105"/>
      <c r="C923" s="105"/>
      <c r="D923" s="105"/>
      <c r="E923" s="105"/>
      <c r="F923" s="106"/>
      <c r="G923" s="106"/>
      <c r="H923" s="17"/>
      <c r="I923" s="17"/>
      <c r="J923" s="102"/>
      <c r="K923" s="102"/>
      <c r="L923" s="101"/>
      <c r="M923" s="101"/>
      <c r="N923" s="106"/>
      <c r="O923" s="106"/>
      <c r="P923" s="102"/>
      <c r="Q923" s="17"/>
      <c r="R923" s="102"/>
      <c r="S923" s="101"/>
      <c r="T923" s="105"/>
      <c r="U923" s="105"/>
      <c r="V923" s="105"/>
      <c r="W923" s="105"/>
      <c r="X923" s="105"/>
      <c r="Y923" s="105"/>
      <c r="Z923" s="105"/>
    </row>
    <row r="924" ht="15.75" customHeight="1">
      <c r="A924" s="105"/>
      <c r="B924" s="105"/>
      <c r="C924" s="105"/>
      <c r="D924" s="105"/>
      <c r="E924" s="105"/>
      <c r="F924" s="106"/>
      <c r="G924" s="106"/>
      <c r="H924" s="17"/>
      <c r="I924" s="17"/>
      <c r="J924" s="102"/>
      <c r="K924" s="102"/>
      <c r="L924" s="101"/>
      <c r="M924" s="101"/>
      <c r="N924" s="106"/>
      <c r="O924" s="106"/>
      <c r="P924" s="102"/>
      <c r="Q924" s="17"/>
      <c r="R924" s="102"/>
      <c r="S924" s="101"/>
      <c r="T924" s="105"/>
      <c r="U924" s="105"/>
      <c r="V924" s="105"/>
      <c r="W924" s="105"/>
      <c r="X924" s="105"/>
      <c r="Y924" s="105"/>
      <c r="Z924" s="105"/>
    </row>
    <row r="925" ht="15.75" customHeight="1">
      <c r="A925" s="105"/>
      <c r="B925" s="105"/>
      <c r="C925" s="105"/>
      <c r="D925" s="105"/>
      <c r="E925" s="105"/>
      <c r="F925" s="106"/>
      <c r="G925" s="106"/>
      <c r="H925" s="17"/>
      <c r="I925" s="17"/>
      <c r="J925" s="102"/>
      <c r="K925" s="102"/>
      <c r="L925" s="101"/>
      <c r="M925" s="101"/>
      <c r="N925" s="106"/>
      <c r="O925" s="106"/>
      <c r="P925" s="102"/>
      <c r="Q925" s="17"/>
      <c r="R925" s="102"/>
      <c r="S925" s="101"/>
      <c r="T925" s="105"/>
      <c r="U925" s="105"/>
      <c r="V925" s="105"/>
      <c r="W925" s="105"/>
      <c r="X925" s="105"/>
      <c r="Y925" s="105"/>
      <c r="Z925" s="105"/>
    </row>
    <row r="926" ht="15.75" customHeight="1">
      <c r="A926" s="105"/>
      <c r="B926" s="105"/>
      <c r="C926" s="105"/>
      <c r="D926" s="105"/>
      <c r="E926" s="105"/>
      <c r="F926" s="106"/>
      <c r="G926" s="106"/>
      <c r="H926" s="17"/>
      <c r="I926" s="17"/>
      <c r="J926" s="102"/>
      <c r="K926" s="102"/>
      <c r="L926" s="101"/>
      <c r="M926" s="101"/>
      <c r="N926" s="106"/>
      <c r="O926" s="106"/>
      <c r="P926" s="102"/>
      <c r="Q926" s="17"/>
      <c r="R926" s="102"/>
      <c r="S926" s="101"/>
      <c r="T926" s="105"/>
      <c r="U926" s="105"/>
      <c r="V926" s="105"/>
      <c r="W926" s="105"/>
      <c r="X926" s="105"/>
      <c r="Y926" s="105"/>
      <c r="Z926" s="105"/>
    </row>
    <row r="927" ht="15.75" customHeight="1">
      <c r="A927" s="105"/>
      <c r="B927" s="105"/>
      <c r="C927" s="105"/>
      <c r="D927" s="105"/>
      <c r="E927" s="105"/>
      <c r="F927" s="106"/>
      <c r="G927" s="106"/>
      <c r="H927" s="17"/>
      <c r="I927" s="17"/>
      <c r="J927" s="102"/>
      <c r="K927" s="102"/>
      <c r="L927" s="101"/>
      <c r="M927" s="101"/>
      <c r="N927" s="106"/>
      <c r="O927" s="106"/>
      <c r="P927" s="102"/>
      <c r="Q927" s="17"/>
      <c r="R927" s="102"/>
      <c r="S927" s="101"/>
      <c r="T927" s="105"/>
      <c r="U927" s="105"/>
      <c r="V927" s="105"/>
      <c r="W927" s="105"/>
      <c r="X927" s="105"/>
      <c r="Y927" s="105"/>
      <c r="Z927" s="105"/>
    </row>
    <row r="928" ht="15.75" customHeight="1">
      <c r="A928" s="105"/>
      <c r="B928" s="105"/>
      <c r="C928" s="105"/>
      <c r="D928" s="105"/>
      <c r="E928" s="105"/>
      <c r="F928" s="106"/>
      <c r="G928" s="106"/>
      <c r="H928" s="17"/>
      <c r="I928" s="17"/>
      <c r="J928" s="102"/>
      <c r="K928" s="102"/>
      <c r="L928" s="101"/>
      <c r="M928" s="101"/>
      <c r="N928" s="106"/>
      <c r="O928" s="106"/>
      <c r="P928" s="102"/>
      <c r="Q928" s="17"/>
      <c r="R928" s="102"/>
      <c r="S928" s="101"/>
      <c r="T928" s="105"/>
      <c r="U928" s="105"/>
      <c r="V928" s="105"/>
      <c r="W928" s="105"/>
      <c r="X928" s="105"/>
      <c r="Y928" s="105"/>
      <c r="Z928" s="105"/>
    </row>
    <row r="929" ht="15.75" customHeight="1">
      <c r="A929" s="105"/>
      <c r="B929" s="105"/>
      <c r="C929" s="105"/>
      <c r="D929" s="105"/>
      <c r="E929" s="105"/>
      <c r="F929" s="106"/>
      <c r="G929" s="106"/>
      <c r="H929" s="17"/>
      <c r="I929" s="17"/>
      <c r="J929" s="102"/>
      <c r="K929" s="102"/>
      <c r="L929" s="101"/>
      <c r="M929" s="101"/>
      <c r="N929" s="106"/>
      <c r="O929" s="106"/>
      <c r="P929" s="102"/>
      <c r="Q929" s="17"/>
      <c r="R929" s="102"/>
      <c r="S929" s="101"/>
      <c r="T929" s="105"/>
      <c r="U929" s="105"/>
      <c r="V929" s="105"/>
      <c r="W929" s="105"/>
      <c r="X929" s="105"/>
      <c r="Y929" s="105"/>
      <c r="Z929" s="105"/>
    </row>
    <row r="930" ht="15.75" customHeight="1">
      <c r="A930" s="105"/>
      <c r="B930" s="105"/>
      <c r="C930" s="105"/>
      <c r="D930" s="105"/>
      <c r="E930" s="105"/>
      <c r="F930" s="106"/>
      <c r="G930" s="106"/>
      <c r="H930" s="17"/>
      <c r="I930" s="17"/>
      <c r="J930" s="102"/>
      <c r="K930" s="102"/>
      <c r="L930" s="101"/>
      <c r="M930" s="101"/>
      <c r="N930" s="106"/>
      <c r="O930" s="106"/>
      <c r="P930" s="102"/>
      <c r="Q930" s="17"/>
      <c r="R930" s="102"/>
      <c r="S930" s="101"/>
      <c r="T930" s="105"/>
      <c r="U930" s="105"/>
      <c r="V930" s="105"/>
      <c r="W930" s="105"/>
      <c r="X930" s="105"/>
      <c r="Y930" s="105"/>
      <c r="Z930" s="105"/>
    </row>
    <row r="931" ht="15.75" customHeight="1">
      <c r="A931" s="105"/>
      <c r="B931" s="105"/>
      <c r="C931" s="105"/>
      <c r="D931" s="105"/>
      <c r="E931" s="105"/>
      <c r="F931" s="106"/>
      <c r="G931" s="106"/>
      <c r="H931" s="17"/>
      <c r="I931" s="17"/>
      <c r="J931" s="102"/>
      <c r="K931" s="102"/>
      <c r="L931" s="101"/>
      <c r="M931" s="101"/>
      <c r="N931" s="106"/>
      <c r="O931" s="106"/>
      <c r="P931" s="102"/>
      <c r="Q931" s="17"/>
      <c r="R931" s="102"/>
      <c r="S931" s="101"/>
      <c r="T931" s="105"/>
      <c r="U931" s="105"/>
      <c r="V931" s="105"/>
      <c r="W931" s="105"/>
      <c r="X931" s="105"/>
      <c r="Y931" s="105"/>
      <c r="Z931" s="105"/>
    </row>
    <row r="932" ht="15.75" customHeight="1">
      <c r="A932" s="105"/>
      <c r="B932" s="105"/>
      <c r="C932" s="105"/>
      <c r="D932" s="105"/>
      <c r="E932" s="105"/>
      <c r="F932" s="106"/>
      <c r="G932" s="106"/>
      <c r="H932" s="17"/>
      <c r="I932" s="17"/>
      <c r="J932" s="102"/>
      <c r="K932" s="102"/>
      <c r="L932" s="101"/>
      <c r="M932" s="101"/>
      <c r="N932" s="106"/>
      <c r="O932" s="106"/>
      <c r="P932" s="102"/>
      <c r="Q932" s="17"/>
      <c r="R932" s="102"/>
      <c r="S932" s="101"/>
      <c r="T932" s="105"/>
      <c r="U932" s="105"/>
      <c r="V932" s="105"/>
      <c r="W932" s="105"/>
      <c r="X932" s="105"/>
      <c r="Y932" s="105"/>
      <c r="Z932" s="105"/>
    </row>
    <row r="933" ht="15.75" customHeight="1">
      <c r="A933" s="105"/>
      <c r="B933" s="105"/>
      <c r="C933" s="105"/>
      <c r="D933" s="105"/>
      <c r="E933" s="105"/>
      <c r="F933" s="106"/>
      <c r="G933" s="106"/>
      <c r="H933" s="17"/>
      <c r="I933" s="17"/>
      <c r="J933" s="102"/>
      <c r="K933" s="102"/>
      <c r="L933" s="101"/>
      <c r="M933" s="101"/>
      <c r="N933" s="106"/>
      <c r="O933" s="106"/>
      <c r="P933" s="102"/>
      <c r="Q933" s="17"/>
      <c r="R933" s="102"/>
      <c r="S933" s="101"/>
      <c r="T933" s="105"/>
      <c r="U933" s="105"/>
      <c r="V933" s="105"/>
      <c r="W933" s="105"/>
      <c r="X933" s="105"/>
      <c r="Y933" s="105"/>
      <c r="Z933" s="105"/>
    </row>
    <row r="934" ht="15.75" customHeight="1">
      <c r="A934" s="105"/>
      <c r="B934" s="105"/>
      <c r="C934" s="105"/>
      <c r="D934" s="105"/>
      <c r="E934" s="105"/>
      <c r="F934" s="106"/>
      <c r="G934" s="106"/>
      <c r="H934" s="17"/>
      <c r="I934" s="17"/>
      <c r="J934" s="102"/>
      <c r="K934" s="102"/>
      <c r="L934" s="101"/>
      <c r="M934" s="101"/>
      <c r="N934" s="106"/>
      <c r="O934" s="106"/>
      <c r="P934" s="102"/>
      <c r="Q934" s="17"/>
      <c r="R934" s="102"/>
      <c r="S934" s="101"/>
      <c r="T934" s="105"/>
      <c r="U934" s="105"/>
      <c r="V934" s="105"/>
      <c r="W934" s="105"/>
      <c r="X934" s="105"/>
      <c r="Y934" s="105"/>
      <c r="Z934" s="105"/>
    </row>
    <row r="935" ht="15.75" customHeight="1">
      <c r="A935" s="105"/>
      <c r="B935" s="105"/>
      <c r="C935" s="105"/>
      <c r="D935" s="105"/>
      <c r="E935" s="105"/>
      <c r="F935" s="106"/>
      <c r="G935" s="106"/>
      <c r="H935" s="17"/>
      <c r="I935" s="17"/>
      <c r="J935" s="102"/>
      <c r="K935" s="102"/>
      <c r="L935" s="101"/>
      <c r="M935" s="101"/>
      <c r="N935" s="106"/>
      <c r="O935" s="106"/>
      <c r="P935" s="102"/>
      <c r="Q935" s="17"/>
      <c r="R935" s="102"/>
      <c r="S935" s="101"/>
      <c r="T935" s="105"/>
      <c r="U935" s="105"/>
      <c r="V935" s="105"/>
      <c r="W935" s="105"/>
      <c r="X935" s="105"/>
      <c r="Y935" s="105"/>
      <c r="Z935" s="105"/>
    </row>
    <row r="936" ht="15.75" customHeight="1">
      <c r="A936" s="105"/>
      <c r="B936" s="105"/>
      <c r="C936" s="105"/>
      <c r="D936" s="105"/>
      <c r="E936" s="105"/>
      <c r="F936" s="106"/>
      <c r="G936" s="106"/>
      <c r="H936" s="17"/>
      <c r="I936" s="17"/>
      <c r="J936" s="102"/>
      <c r="K936" s="102"/>
      <c r="L936" s="101"/>
      <c r="M936" s="101"/>
      <c r="N936" s="106"/>
      <c r="O936" s="106"/>
      <c r="P936" s="102"/>
      <c r="Q936" s="17"/>
      <c r="R936" s="102"/>
      <c r="S936" s="101"/>
      <c r="T936" s="105"/>
      <c r="U936" s="105"/>
      <c r="V936" s="105"/>
      <c r="W936" s="105"/>
      <c r="X936" s="105"/>
      <c r="Y936" s="105"/>
      <c r="Z936" s="105"/>
    </row>
    <row r="937" ht="15.75" customHeight="1">
      <c r="A937" s="105"/>
      <c r="B937" s="105"/>
      <c r="C937" s="105"/>
      <c r="D937" s="105"/>
      <c r="E937" s="105"/>
      <c r="F937" s="106"/>
      <c r="G937" s="106"/>
      <c r="H937" s="17"/>
      <c r="I937" s="17"/>
      <c r="J937" s="102"/>
      <c r="K937" s="102"/>
      <c r="L937" s="101"/>
      <c r="M937" s="101"/>
      <c r="N937" s="106"/>
      <c r="O937" s="106"/>
      <c r="P937" s="102"/>
      <c r="Q937" s="17"/>
      <c r="R937" s="102"/>
      <c r="S937" s="101"/>
      <c r="T937" s="105"/>
      <c r="U937" s="105"/>
      <c r="V937" s="105"/>
      <c r="W937" s="105"/>
      <c r="X937" s="105"/>
      <c r="Y937" s="105"/>
      <c r="Z937" s="105"/>
    </row>
    <row r="938" ht="15.75" customHeight="1">
      <c r="A938" s="105"/>
      <c r="B938" s="105"/>
      <c r="C938" s="105"/>
      <c r="D938" s="105"/>
      <c r="E938" s="105"/>
      <c r="F938" s="106"/>
      <c r="G938" s="106"/>
      <c r="H938" s="17"/>
      <c r="I938" s="17"/>
      <c r="J938" s="102"/>
      <c r="K938" s="102"/>
      <c r="L938" s="101"/>
      <c r="M938" s="101"/>
      <c r="N938" s="106"/>
      <c r="O938" s="106"/>
      <c r="P938" s="102"/>
      <c r="Q938" s="17"/>
      <c r="R938" s="102"/>
      <c r="S938" s="101"/>
      <c r="T938" s="105"/>
      <c r="U938" s="105"/>
      <c r="V938" s="105"/>
      <c r="W938" s="105"/>
      <c r="X938" s="105"/>
      <c r="Y938" s="105"/>
      <c r="Z938" s="105"/>
    </row>
    <row r="939" ht="15.75" customHeight="1">
      <c r="A939" s="105"/>
      <c r="B939" s="105"/>
      <c r="C939" s="105"/>
      <c r="D939" s="105"/>
      <c r="E939" s="105"/>
      <c r="F939" s="106"/>
      <c r="G939" s="106"/>
      <c r="H939" s="17"/>
      <c r="I939" s="17"/>
      <c r="J939" s="102"/>
      <c r="K939" s="102"/>
      <c r="L939" s="101"/>
      <c r="M939" s="101"/>
      <c r="N939" s="106"/>
      <c r="O939" s="106"/>
      <c r="P939" s="102"/>
      <c r="Q939" s="17"/>
      <c r="R939" s="102"/>
      <c r="S939" s="101"/>
      <c r="T939" s="105"/>
      <c r="U939" s="105"/>
      <c r="V939" s="105"/>
      <c r="W939" s="105"/>
      <c r="X939" s="105"/>
      <c r="Y939" s="105"/>
      <c r="Z939" s="105"/>
    </row>
    <row r="940" ht="15.75" customHeight="1">
      <c r="A940" s="105"/>
      <c r="B940" s="105"/>
      <c r="C940" s="105"/>
      <c r="D940" s="105"/>
      <c r="E940" s="105"/>
      <c r="F940" s="106"/>
      <c r="G940" s="106"/>
      <c r="H940" s="17"/>
      <c r="I940" s="17"/>
      <c r="J940" s="102"/>
      <c r="K940" s="102"/>
      <c r="L940" s="101"/>
      <c r="M940" s="101"/>
      <c r="N940" s="106"/>
      <c r="O940" s="106"/>
      <c r="P940" s="102"/>
      <c r="Q940" s="17"/>
      <c r="R940" s="102"/>
      <c r="S940" s="101"/>
      <c r="T940" s="105"/>
      <c r="U940" s="105"/>
      <c r="V940" s="105"/>
      <c r="W940" s="105"/>
      <c r="X940" s="105"/>
      <c r="Y940" s="105"/>
      <c r="Z940" s="105"/>
    </row>
    <row r="941" ht="15.75" customHeight="1">
      <c r="A941" s="105"/>
      <c r="B941" s="105"/>
      <c r="C941" s="105"/>
      <c r="D941" s="105"/>
      <c r="E941" s="105"/>
      <c r="F941" s="106"/>
      <c r="G941" s="106"/>
      <c r="H941" s="17"/>
      <c r="I941" s="17"/>
      <c r="J941" s="102"/>
      <c r="K941" s="102"/>
      <c r="L941" s="101"/>
      <c r="M941" s="101"/>
      <c r="N941" s="106"/>
      <c r="O941" s="106"/>
      <c r="P941" s="102"/>
      <c r="Q941" s="17"/>
      <c r="R941" s="102"/>
      <c r="S941" s="101"/>
      <c r="T941" s="105"/>
      <c r="U941" s="105"/>
      <c r="V941" s="105"/>
      <c r="W941" s="105"/>
      <c r="X941" s="105"/>
      <c r="Y941" s="105"/>
      <c r="Z941" s="105"/>
    </row>
    <row r="942" ht="15.75" customHeight="1">
      <c r="A942" s="105"/>
      <c r="B942" s="105"/>
      <c r="C942" s="105"/>
      <c r="D942" s="105"/>
      <c r="E942" s="105"/>
      <c r="F942" s="106"/>
      <c r="G942" s="106"/>
      <c r="H942" s="17"/>
      <c r="I942" s="17"/>
      <c r="J942" s="102"/>
      <c r="K942" s="102"/>
      <c r="L942" s="101"/>
      <c r="M942" s="101"/>
      <c r="N942" s="106"/>
      <c r="O942" s="106"/>
      <c r="P942" s="102"/>
      <c r="Q942" s="17"/>
      <c r="R942" s="102"/>
      <c r="S942" s="101"/>
      <c r="T942" s="105"/>
      <c r="U942" s="105"/>
      <c r="V942" s="105"/>
      <c r="W942" s="105"/>
      <c r="X942" s="105"/>
      <c r="Y942" s="105"/>
      <c r="Z942" s="105"/>
    </row>
    <row r="943" ht="15.75" customHeight="1">
      <c r="A943" s="105"/>
      <c r="B943" s="105"/>
      <c r="C943" s="105"/>
      <c r="D943" s="105"/>
      <c r="E943" s="105"/>
      <c r="F943" s="106"/>
      <c r="G943" s="106"/>
      <c r="H943" s="17"/>
      <c r="I943" s="17"/>
      <c r="J943" s="102"/>
      <c r="K943" s="102"/>
      <c r="L943" s="101"/>
      <c r="M943" s="101"/>
      <c r="N943" s="106"/>
      <c r="O943" s="106"/>
      <c r="P943" s="102"/>
      <c r="Q943" s="17"/>
      <c r="R943" s="102"/>
      <c r="S943" s="101"/>
      <c r="T943" s="105"/>
      <c r="U943" s="105"/>
      <c r="V943" s="105"/>
      <c r="W943" s="105"/>
      <c r="X943" s="105"/>
      <c r="Y943" s="105"/>
      <c r="Z943" s="105"/>
    </row>
    <row r="944" ht="15.75" customHeight="1">
      <c r="A944" s="105"/>
      <c r="B944" s="105"/>
      <c r="C944" s="105"/>
      <c r="D944" s="105"/>
      <c r="E944" s="105"/>
      <c r="F944" s="106"/>
      <c r="G944" s="106"/>
      <c r="H944" s="17"/>
      <c r="I944" s="17"/>
      <c r="J944" s="102"/>
      <c r="K944" s="102"/>
      <c r="L944" s="101"/>
      <c r="M944" s="101"/>
      <c r="N944" s="106"/>
      <c r="O944" s="106"/>
      <c r="P944" s="102"/>
      <c r="Q944" s="17"/>
      <c r="R944" s="102"/>
      <c r="S944" s="101"/>
      <c r="T944" s="105"/>
      <c r="U944" s="105"/>
      <c r="V944" s="105"/>
      <c r="W944" s="105"/>
      <c r="X944" s="105"/>
      <c r="Y944" s="105"/>
      <c r="Z944" s="105"/>
    </row>
    <row r="945" ht="15.75" customHeight="1">
      <c r="A945" s="105"/>
      <c r="B945" s="105"/>
      <c r="C945" s="105"/>
      <c r="D945" s="105"/>
      <c r="E945" s="105"/>
      <c r="F945" s="106"/>
      <c r="G945" s="106"/>
      <c r="H945" s="17"/>
      <c r="I945" s="17"/>
      <c r="J945" s="102"/>
      <c r="K945" s="102"/>
      <c r="L945" s="101"/>
      <c r="M945" s="101"/>
      <c r="N945" s="106"/>
      <c r="O945" s="106"/>
      <c r="P945" s="102"/>
      <c r="Q945" s="17"/>
      <c r="R945" s="102"/>
      <c r="S945" s="101"/>
      <c r="T945" s="105"/>
      <c r="U945" s="105"/>
      <c r="V945" s="105"/>
      <c r="W945" s="105"/>
      <c r="X945" s="105"/>
      <c r="Y945" s="105"/>
      <c r="Z945" s="105"/>
    </row>
    <row r="946" ht="15.75" customHeight="1">
      <c r="A946" s="105"/>
      <c r="B946" s="105"/>
      <c r="C946" s="105"/>
      <c r="D946" s="105"/>
      <c r="E946" s="105"/>
      <c r="F946" s="106"/>
      <c r="G946" s="106"/>
      <c r="H946" s="17"/>
      <c r="I946" s="17"/>
      <c r="J946" s="102"/>
      <c r="K946" s="102"/>
      <c r="L946" s="101"/>
      <c r="M946" s="101"/>
      <c r="N946" s="106"/>
      <c r="O946" s="106"/>
      <c r="P946" s="102"/>
      <c r="Q946" s="17"/>
      <c r="R946" s="102"/>
      <c r="S946" s="101"/>
      <c r="T946" s="105"/>
      <c r="U946" s="105"/>
      <c r="V946" s="105"/>
      <c r="W946" s="105"/>
      <c r="X946" s="105"/>
      <c r="Y946" s="105"/>
      <c r="Z946" s="105"/>
    </row>
    <row r="947" ht="15.75" customHeight="1">
      <c r="A947" s="105"/>
      <c r="B947" s="105"/>
      <c r="C947" s="105"/>
      <c r="D947" s="105"/>
      <c r="E947" s="105"/>
      <c r="F947" s="106"/>
      <c r="G947" s="106"/>
      <c r="H947" s="17"/>
      <c r="I947" s="17"/>
      <c r="J947" s="102"/>
      <c r="K947" s="102"/>
      <c r="L947" s="101"/>
      <c r="M947" s="101"/>
      <c r="N947" s="106"/>
      <c r="O947" s="106"/>
      <c r="P947" s="102"/>
      <c r="Q947" s="17"/>
      <c r="R947" s="102"/>
      <c r="S947" s="101"/>
      <c r="T947" s="105"/>
      <c r="U947" s="105"/>
      <c r="V947" s="105"/>
      <c r="W947" s="105"/>
      <c r="X947" s="105"/>
      <c r="Y947" s="105"/>
      <c r="Z947" s="105"/>
    </row>
    <row r="948" ht="15.75" customHeight="1">
      <c r="A948" s="105"/>
      <c r="B948" s="105"/>
      <c r="C948" s="105"/>
      <c r="D948" s="105"/>
      <c r="E948" s="105"/>
      <c r="F948" s="106"/>
      <c r="G948" s="106"/>
      <c r="H948" s="17"/>
      <c r="I948" s="17"/>
      <c r="J948" s="102"/>
      <c r="K948" s="102"/>
      <c r="L948" s="101"/>
      <c r="M948" s="101"/>
      <c r="N948" s="106"/>
      <c r="O948" s="106"/>
      <c r="P948" s="102"/>
      <c r="Q948" s="17"/>
      <c r="R948" s="102"/>
      <c r="S948" s="101"/>
      <c r="T948" s="105"/>
      <c r="U948" s="105"/>
      <c r="V948" s="105"/>
      <c r="W948" s="105"/>
      <c r="X948" s="105"/>
      <c r="Y948" s="105"/>
      <c r="Z948" s="105"/>
    </row>
    <row r="949" ht="15.75" customHeight="1">
      <c r="A949" s="105"/>
      <c r="B949" s="105"/>
      <c r="C949" s="105"/>
      <c r="D949" s="105"/>
      <c r="E949" s="105"/>
      <c r="F949" s="106"/>
      <c r="G949" s="106"/>
      <c r="H949" s="17"/>
      <c r="I949" s="17"/>
      <c r="J949" s="102"/>
      <c r="K949" s="102"/>
      <c r="L949" s="101"/>
      <c r="M949" s="101"/>
      <c r="N949" s="106"/>
      <c r="O949" s="106"/>
      <c r="P949" s="102"/>
      <c r="Q949" s="17"/>
      <c r="R949" s="102"/>
      <c r="S949" s="101"/>
      <c r="T949" s="105"/>
      <c r="U949" s="105"/>
      <c r="V949" s="105"/>
      <c r="W949" s="105"/>
      <c r="X949" s="105"/>
      <c r="Y949" s="105"/>
      <c r="Z949" s="105"/>
    </row>
    <row r="950" ht="15.75" customHeight="1">
      <c r="A950" s="105"/>
      <c r="B950" s="105"/>
      <c r="C950" s="105"/>
      <c r="D950" s="105"/>
      <c r="E950" s="105"/>
      <c r="F950" s="106"/>
      <c r="G950" s="106"/>
      <c r="H950" s="17"/>
      <c r="I950" s="17"/>
      <c r="J950" s="102"/>
      <c r="K950" s="102"/>
      <c r="L950" s="101"/>
      <c r="M950" s="101"/>
      <c r="N950" s="106"/>
      <c r="O950" s="106"/>
      <c r="P950" s="102"/>
      <c r="Q950" s="17"/>
      <c r="R950" s="102"/>
      <c r="S950" s="101"/>
      <c r="T950" s="105"/>
      <c r="U950" s="105"/>
      <c r="V950" s="105"/>
      <c r="W950" s="105"/>
      <c r="X950" s="105"/>
      <c r="Y950" s="105"/>
      <c r="Z950" s="105"/>
    </row>
    <row r="951" ht="15.75" customHeight="1">
      <c r="A951" s="105"/>
      <c r="B951" s="105"/>
      <c r="C951" s="105"/>
      <c r="D951" s="105"/>
      <c r="E951" s="105"/>
      <c r="F951" s="106"/>
      <c r="G951" s="106"/>
      <c r="H951" s="17"/>
      <c r="I951" s="17"/>
      <c r="J951" s="102"/>
      <c r="K951" s="102"/>
      <c r="L951" s="101"/>
      <c r="M951" s="101"/>
      <c r="N951" s="106"/>
      <c r="O951" s="106"/>
      <c r="P951" s="102"/>
      <c r="Q951" s="17"/>
      <c r="R951" s="102"/>
      <c r="S951" s="101"/>
      <c r="T951" s="105"/>
      <c r="U951" s="105"/>
      <c r="V951" s="105"/>
      <c r="W951" s="105"/>
      <c r="X951" s="105"/>
      <c r="Y951" s="105"/>
      <c r="Z951" s="105"/>
    </row>
    <row r="952" ht="15.75" customHeight="1">
      <c r="A952" s="105"/>
      <c r="B952" s="105"/>
      <c r="C952" s="105"/>
      <c r="D952" s="105"/>
      <c r="E952" s="105"/>
      <c r="F952" s="106"/>
      <c r="G952" s="106"/>
      <c r="H952" s="17"/>
      <c r="I952" s="17"/>
      <c r="J952" s="102"/>
      <c r="K952" s="102"/>
      <c r="L952" s="101"/>
      <c r="M952" s="101"/>
      <c r="N952" s="106"/>
      <c r="O952" s="106"/>
      <c r="P952" s="102"/>
      <c r="Q952" s="17"/>
      <c r="R952" s="102"/>
      <c r="S952" s="101"/>
      <c r="T952" s="105"/>
      <c r="U952" s="105"/>
      <c r="V952" s="105"/>
      <c r="W952" s="105"/>
      <c r="X952" s="105"/>
      <c r="Y952" s="105"/>
      <c r="Z952" s="105"/>
    </row>
    <row r="953" ht="15.75" customHeight="1">
      <c r="A953" s="105"/>
      <c r="B953" s="105"/>
      <c r="C953" s="105"/>
      <c r="D953" s="105"/>
      <c r="E953" s="105"/>
      <c r="F953" s="106"/>
      <c r="G953" s="106"/>
      <c r="H953" s="17"/>
      <c r="I953" s="17"/>
      <c r="J953" s="102"/>
      <c r="K953" s="102"/>
      <c r="L953" s="101"/>
      <c r="M953" s="101"/>
      <c r="N953" s="106"/>
      <c r="O953" s="106"/>
      <c r="P953" s="102"/>
      <c r="Q953" s="17"/>
      <c r="R953" s="102"/>
      <c r="S953" s="101"/>
      <c r="T953" s="105"/>
      <c r="U953" s="105"/>
      <c r="V953" s="105"/>
      <c r="W953" s="105"/>
      <c r="X953" s="105"/>
      <c r="Y953" s="105"/>
      <c r="Z953" s="105"/>
    </row>
    <row r="954" ht="15.75" customHeight="1">
      <c r="A954" s="105"/>
      <c r="B954" s="105"/>
      <c r="C954" s="105"/>
      <c r="D954" s="105"/>
      <c r="E954" s="105"/>
      <c r="F954" s="106"/>
      <c r="G954" s="106"/>
      <c r="H954" s="17"/>
      <c r="I954" s="17"/>
      <c r="J954" s="102"/>
      <c r="K954" s="102"/>
      <c r="L954" s="101"/>
      <c r="M954" s="101"/>
      <c r="N954" s="106"/>
      <c r="O954" s="106"/>
      <c r="P954" s="102"/>
      <c r="Q954" s="17"/>
      <c r="R954" s="102"/>
      <c r="S954" s="101"/>
      <c r="T954" s="105"/>
      <c r="U954" s="105"/>
      <c r="V954" s="105"/>
      <c r="W954" s="105"/>
      <c r="X954" s="105"/>
      <c r="Y954" s="105"/>
      <c r="Z954" s="105"/>
    </row>
    <row r="955" ht="15.75" customHeight="1">
      <c r="A955" s="105"/>
      <c r="B955" s="105"/>
      <c r="C955" s="105"/>
      <c r="D955" s="105"/>
      <c r="E955" s="105"/>
      <c r="F955" s="106"/>
      <c r="G955" s="106"/>
      <c r="H955" s="17"/>
      <c r="I955" s="17"/>
      <c r="J955" s="102"/>
      <c r="K955" s="102"/>
      <c r="L955" s="101"/>
      <c r="M955" s="101"/>
      <c r="N955" s="106"/>
      <c r="O955" s="106"/>
      <c r="P955" s="102"/>
      <c r="Q955" s="17"/>
      <c r="R955" s="102"/>
      <c r="S955" s="101"/>
      <c r="T955" s="105"/>
      <c r="U955" s="105"/>
      <c r="V955" s="105"/>
      <c r="W955" s="105"/>
      <c r="X955" s="105"/>
      <c r="Y955" s="105"/>
      <c r="Z955" s="105"/>
    </row>
    <row r="956" ht="15.75" customHeight="1">
      <c r="A956" s="105"/>
      <c r="B956" s="105"/>
      <c r="C956" s="105"/>
      <c r="D956" s="105"/>
      <c r="E956" s="105"/>
      <c r="F956" s="106"/>
      <c r="G956" s="106"/>
      <c r="H956" s="17"/>
      <c r="I956" s="17"/>
      <c r="J956" s="102"/>
      <c r="K956" s="102"/>
      <c r="L956" s="101"/>
      <c r="M956" s="101"/>
      <c r="N956" s="106"/>
      <c r="O956" s="106"/>
      <c r="P956" s="102"/>
      <c r="Q956" s="17"/>
      <c r="R956" s="102"/>
      <c r="S956" s="101"/>
      <c r="T956" s="105"/>
      <c r="U956" s="105"/>
      <c r="V956" s="105"/>
      <c r="W956" s="105"/>
      <c r="X956" s="105"/>
      <c r="Y956" s="105"/>
      <c r="Z956" s="105"/>
    </row>
    <row r="957" ht="15.75" customHeight="1">
      <c r="A957" s="105"/>
      <c r="B957" s="105"/>
      <c r="C957" s="105"/>
      <c r="D957" s="105"/>
      <c r="E957" s="105"/>
      <c r="F957" s="106"/>
      <c r="G957" s="106"/>
      <c r="H957" s="17"/>
      <c r="I957" s="17"/>
      <c r="J957" s="102"/>
      <c r="K957" s="102"/>
      <c r="L957" s="101"/>
      <c r="M957" s="101"/>
      <c r="N957" s="106"/>
      <c r="O957" s="106"/>
      <c r="P957" s="102"/>
      <c r="Q957" s="17"/>
      <c r="R957" s="102"/>
      <c r="S957" s="101"/>
      <c r="T957" s="105"/>
      <c r="U957" s="105"/>
      <c r="V957" s="105"/>
      <c r="W957" s="105"/>
      <c r="X957" s="105"/>
      <c r="Y957" s="105"/>
      <c r="Z957" s="105"/>
    </row>
    <row r="958" ht="15.75" customHeight="1">
      <c r="A958" s="105"/>
      <c r="B958" s="105"/>
      <c r="C958" s="105"/>
      <c r="D958" s="105"/>
      <c r="E958" s="105"/>
      <c r="F958" s="106"/>
      <c r="G958" s="106"/>
      <c r="H958" s="17"/>
      <c r="I958" s="17"/>
      <c r="J958" s="102"/>
      <c r="K958" s="102"/>
      <c r="L958" s="101"/>
      <c r="M958" s="101"/>
      <c r="N958" s="106"/>
      <c r="O958" s="106"/>
      <c r="P958" s="102"/>
      <c r="Q958" s="17"/>
      <c r="R958" s="102"/>
      <c r="S958" s="101"/>
      <c r="T958" s="105"/>
      <c r="U958" s="105"/>
      <c r="V958" s="105"/>
      <c r="W958" s="105"/>
      <c r="X958" s="105"/>
      <c r="Y958" s="105"/>
      <c r="Z958" s="105"/>
    </row>
    <row r="959" ht="15.75" customHeight="1">
      <c r="A959" s="105"/>
      <c r="B959" s="105"/>
      <c r="C959" s="105"/>
      <c r="D959" s="105"/>
      <c r="E959" s="105"/>
      <c r="F959" s="106"/>
      <c r="G959" s="106"/>
      <c r="H959" s="17"/>
      <c r="I959" s="17"/>
      <c r="J959" s="102"/>
      <c r="K959" s="102"/>
      <c r="L959" s="101"/>
      <c r="M959" s="101"/>
      <c r="N959" s="106"/>
      <c r="O959" s="106"/>
      <c r="P959" s="102"/>
      <c r="Q959" s="17"/>
      <c r="R959" s="102"/>
      <c r="S959" s="101"/>
      <c r="T959" s="105"/>
      <c r="U959" s="105"/>
      <c r="V959" s="105"/>
      <c r="W959" s="105"/>
      <c r="X959" s="105"/>
      <c r="Y959" s="105"/>
      <c r="Z959" s="105"/>
    </row>
    <row r="960" ht="15.75" customHeight="1">
      <c r="A960" s="105"/>
      <c r="B960" s="105"/>
      <c r="C960" s="105"/>
      <c r="D960" s="105"/>
      <c r="E960" s="105"/>
      <c r="F960" s="106"/>
      <c r="G960" s="106"/>
      <c r="H960" s="17"/>
      <c r="I960" s="17"/>
      <c r="J960" s="102"/>
      <c r="K960" s="102"/>
      <c r="L960" s="101"/>
      <c r="M960" s="101"/>
      <c r="N960" s="106"/>
      <c r="O960" s="106"/>
      <c r="P960" s="102"/>
      <c r="Q960" s="17"/>
      <c r="R960" s="102"/>
      <c r="S960" s="101"/>
      <c r="T960" s="105"/>
      <c r="U960" s="105"/>
      <c r="V960" s="105"/>
      <c r="W960" s="105"/>
      <c r="X960" s="105"/>
      <c r="Y960" s="105"/>
      <c r="Z960" s="105"/>
    </row>
    <row r="961" ht="15.75" customHeight="1">
      <c r="A961" s="105"/>
      <c r="B961" s="105"/>
      <c r="C961" s="105"/>
      <c r="D961" s="105"/>
      <c r="E961" s="105"/>
      <c r="F961" s="106"/>
      <c r="G961" s="106"/>
      <c r="H961" s="17"/>
      <c r="I961" s="17"/>
      <c r="J961" s="102"/>
      <c r="K961" s="102"/>
      <c r="L961" s="101"/>
      <c r="M961" s="101"/>
      <c r="N961" s="106"/>
      <c r="O961" s="106"/>
      <c r="P961" s="102"/>
      <c r="Q961" s="17"/>
      <c r="R961" s="102"/>
      <c r="S961" s="101"/>
      <c r="T961" s="105"/>
      <c r="U961" s="105"/>
      <c r="V961" s="105"/>
      <c r="W961" s="105"/>
      <c r="X961" s="105"/>
      <c r="Y961" s="105"/>
      <c r="Z961" s="105"/>
    </row>
    <row r="962" ht="15.75" customHeight="1">
      <c r="A962" s="105"/>
      <c r="B962" s="105"/>
      <c r="C962" s="105"/>
      <c r="D962" s="105"/>
      <c r="E962" s="105"/>
      <c r="F962" s="106"/>
      <c r="G962" s="106"/>
      <c r="H962" s="17"/>
      <c r="I962" s="17"/>
      <c r="J962" s="102"/>
      <c r="K962" s="102"/>
      <c r="L962" s="101"/>
      <c r="M962" s="101"/>
      <c r="N962" s="106"/>
      <c r="O962" s="106"/>
      <c r="P962" s="102"/>
      <c r="Q962" s="17"/>
      <c r="R962" s="102"/>
      <c r="S962" s="101"/>
      <c r="T962" s="105"/>
      <c r="U962" s="105"/>
      <c r="V962" s="105"/>
      <c r="W962" s="105"/>
      <c r="X962" s="105"/>
      <c r="Y962" s="105"/>
      <c r="Z962" s="105"/>
    </row>
    <row r="963" ht="15.75" customHeight="1">
      <c r="A963" s="105"/>
      <c r="B963" s="105"/>
      <c r="C963" s="105"/>
      <c r="D963" s="105"/>
      <c r="E963" s="105"/>
      <c r="F963" s="106"/>
      <c r="G963" s="106"/>
      <c r="H963" s="17"/>
      <c r="I963" s="17"/>
      <c r="J963" s="102"/>
      <c r="K963" s="102"/>
      <c r="L963" s="101"/>
      <c r="M963" s="101"/>
      <c r="N963" s="106"/>
      <c r="O963" s="106"/>
      <c r="P963" s="102"/>
      <c r="Q963" s="17"/>
      <c r="R963" s="102"/>
      <c r="S963" s="101"/>
      <c r="T963" s="105"/>
      <c r="U963" s="105"/>
      <c r="V963" s="105"/>
      <c r="W963" s="105"/>
      <c r="X963" s="105"/>
      <c r="Y963" s="105"/>
      <c r="Z963" s="105"/>
    </row>
    <row r="964" ht="15.75" customHeight="1">
      <c r="A964" s="105"/>
      <c r="B964" s="105"/>
      <c r="C964" s="105"/>
      <c r="D964" s="105"/>
      <c r="E964" s="105"/>
      <c r="F964" s="106"/>
      <c r="G964" s="106"/>
      <c r="H964" s="17"/>
      <c r="I964" s="17"/>
      <c r="J964" s="102"/>
      <c r="K964" s="102"/>
      <c r="L964" s="101"/>
      <c r="M964" s="101"/>
      <c r="N964" s="106"/>
      <c r="O964" s="106"/>
      <c r="P964" s="102"/>
      <c r="Q964" s="17"/>
      <c r="R964" s="102"/>
      <c r="S964" s="101"/>
      <c r="T964" s="105"/>
      <c r="U964" s="105"/>
      <c r="V964" s="105"/>
      <c r="W964" s="105"/>
      <c r="X964" s="105"/>
      <c r="Y964" s="105"/>
      <c r="Z964" s="105"/>
    </row>
    <row r="965" ht="15.75" customHeight="1">
      <c r="A965" s="105"/>
      <c r="B965" s="105"/>
      <c r="C965" s="105"/>
      <c r="D965" s="105"/>
      <c r="E965" s="105"/>
      <c r="F965" s="106"/>
      <c r="G965" s="106"/>
      <c r="H965" s="17"/>
      <c r="I965" s="17"/>
      <c r="J965" s="102"/>
      <c r="K965" s="102"/>
      <c r="L965" s="101"/>
      <c r="M965" s="101"/>
      <c r="N965" s="106"/>
      <c r="O965" s="106"/>
      <c r="P965" s="102"/>
      <c r="Q965" s="17"/>
      <c r="R965" s="102"/>
      <c r="S965" s="101"/>
      <c r="T965" s="105"/>
      <c r="U965" s="105"/>
      <c r="V965" s="105"/>
      <c r="W965" s="105"/>
      <c r="X965" s="105"/>
      <c r="Y965" s="105"/>
      <c r="Z965" s="105"/>
    </row>
    <row r="966" ht="15.75" customHeight="1">
      <c r="A966" s="105"/>
      <c r="B966" s="105"/>
      <c r="C966" s="105"/>
      <c r="D966" s="105"/>
      <c r="E966" s="105"/>
      <c r="F966" s="106"/>
      <c r="G966" s="106"/>
      <c r="H966" s="17"/>
      <c r="I966" s="17"/>
      <c r="J966" s="102"/>
      <c r="K966" s="102"/>
      <c r="L966" s="101"/>
      <c r="M966" s="101"/>
      <c r="N966" s="106"/>
      <c r="O966" s="106"/>
      <c r="P966" s="102"/>
      <c r="Q966" s="17"/>
      <c r="R966" s="102"/>
      <c r="S966" s="101"/>
      <c r="T966" s="105"/>
      <c r="U966" s="105"/>
      <c r="V966" s="105"/>
      <c r="W966" s="105"/>
      <c r="X966" s="105"/>
      <c r="Y966" s="105"/>
      <c r="Z966" s="105"/>
    </row>
    <row r="967" ht="15.75" customHeight="1">
      <c r="A967" s="105"/>
      <c r="B967" s="105"/>
      <c r="C967" s="105"/>
      <c r="D967" s="105"/>
      <c r="E967" s="105"/>
      <c r="F967" s="106"/>
      <c r="G967" s="106"/>
      <c r="H967" s="17"/>
      <c r="I967" s="17"/>
      <c r="J967" s="102"/>
      <c r="K967" s="102"/>
      <c r="L967" s="101"/>
      <c r="M967" s="101"/>
      <c r="N967" s="106"/>
      <c r="O967" s="106"/>
      <c r="P967" s="102"/>
      <c r="Q967" s="17"/>
      <c r="R967" s="102"/>
      <c r="S967" s="101"/>
      <c r="T967" s="105"/>
      <c r="U967" s="105"/>
      <c r="V967" s="105"/>
      <c r="W967" s="105"/>
      <c r="X967" s="105"/>
      <c r="Y967" s="105"/>
      <c r="Z967" s="105"/>
    </row>
    <row r="968" ht="15.75" customHeight="1">
      <c r="A968" s="105"/>
      <c r="B968" s="105"/>
      <c r="C968" s="105"/>
      <c r="D968" s="105"/>
      <c r="E968" s="105"/>
      <c r="F968" s="106"/>
      <c r="G968" s="106"/>
      <c r="H968" s="17"/>
      <c r="I968" s="17"/>
      <c r="J968" s="102"/>
      <c r="K968" s="102"/>
      <c r="L968" s="101"/>
      <c r="M968" s="101"/>
      <c r="N968" s="106"/>
      <c r="O968" s="106"/>
      <c r="P968" s="102"/>
      <c r="Q968" s="17"/>
      <c r="R968" s="102"/>
      <c r="S968" s="101"/>
      <c r="T968" s="105"/>
      <c r="U968" s="105"/>
      <c r="V968" s="105"/>
      <c r="W968" s="105"/>
      <c r="X968" s="105"/>
      <c r="Y968" s="105"/>
      <c r="Z968" s="105"/>
    </row>
    <row r="969" ht="15.75" customHeight="1">
      <c r="A969" s="105"/>
      <c r="B969" s="105"/>
      <c r="C969" s="105"/>
      <c r="D969" s="105"/>
      <c r="E969" s="105"/>
      <c r="F969" s="106"/>
      <c r="G969" s="106"/>
      <c r="H969" s="17"/>
      <c r="I969" s="17"/>
      <c r="J969" s="102"/>
      <c r="K969" s="102"/>
      <c r="L969" s="101"/>
      <c r="M969" s="101"/>
      <c r="N969" s="106"/>
      <c r="O969" s="106"/>
      <c r="P969" s="102"/>
      <c r="Q969" s="17"/>
      <c r="R969" s="102"/>
      <c r="S969" s="101"/>
      <c r="T969" s="105"/>
      <c r="U969" s="105"/>
      <c r="V969" s="105"/>
      <c r="W969" s="105"/>
      <c r="X969" s="105"/>
      <c r="Y969" s="105"/>
      <c r="Z969" s="105"/>
    </row>
    <row r="970" ht="15.75" customHeight="1">
      <c r="A970" s="105"/>
      <c r="B970" s="105"/>
      <c r="C970" s="105"/>
      <c r="D970" s="105"/>
      <c r="E970" s="105"/>
      <c r="F970" s="106"/>
      <c r="G970" s="106"/>
      <c r="H970" s="17"/>
      <c r="I970" s="17"/>
      <c r="J970" s="102"/>
      <c r="K970" s="102"/>
      <c r="L970" s="101"/>
      <c r="M970" s="101"/>
      <c r="N970" s="106"/>
      <c r="O970" s="106"/>
      <c r="P970" s="102"/>
      <c r="Q970" s="17"/>
      <c r="R970" s="102"/>
      <c r="S970" s="101"/>
      <c r="T970" s="105"/>
      <c r="U970" s="105"/>
      <c r="V970" s="105"/>
      <c r="W970" s="105"/>
      <c r="X970" s="105"/>
      <c r="Y970" s="105"/>
      <c r="Z970" s="105"/>
    </row>
    <row r="971" ht="15.75" customHeight="1">
      <c r="A971" s="105"/>
      <c r="B971" s="105"/>
      <c r="C971" s="105"/>
      <c r="D971" s="105"/>
      <c r="E971" s="105"/>
      <c r="F971" s="106"/>
      <c r="G971" s="106"/>
      <c r="H971" s="17"/>
      <c r="I971" s="17"/>
      <c r="J971" s="102"/>
      <c r="K971" s="102"/>
      <c r="L971" s="101"/>
      <c r="M971" s="101"/>
      <c r="N971" s="106"/>
      <c r="O971" s="106"/>
      <c r="P971" s="102"/>
      <c r="Q971" s="17"/>
      <c r="R971" s="102"/>
      <c r="S971" s="101"/>
      <c r="T971" s="105"/>
      <c r="U971" s="105"/>
      <c r="V971" s="105"/>
      <c r="W971" s="105"/>
      <c r="X971" s="105"/>
      <c r="Y971" s="105"/>
      <c r="Z971" s="105"/>
    </row>
    <row r="972" ht="15.75" customHeight="1">
      <c r="A972" s="105"/>
      <c r="B972" s="105"/>
      <c r="C972" s="105"/>
      <c r="D972" s="105"/>
      <c r="E972" s="105"/>
      <c r="F972" s="106"/>
      <c r="G972" s="106"/>
      <c r="H972" s="17"/>
      <c r="I972" s="17"/>
      <c r="J972" s="102"/>
      <c r="K972" s="102"/>
      <c r="L972" s="101"/>
      <c r="M972" s="101"/>
      <c r="N972" s="106"/>
      <c r="O972" s="106"/>
      <c r="P972" s="102"/>
      <c r="Q972" s="17"/>
      <c r="R972" s="102"/>
      <c r="S972" s="101"/>
      <c r="T972" s="105"/>
      <c r="U972" s="105"/>
      <c r="V972" s="105"/>
      <c r="W972" s="105"/>
      <c r="X972" s="105"/>
      <c r="Y972" s="105"/>
      <c r="Z972" s="105"/>
    </row>
    <row r="973" ht="15.75" customHeight="1">
      <c r="A973" s="105"/>
      <c r="B973" s="105"/>
      <c r="C973" s="105"/>
      <c r="D973" s="105"/>
      <c r="E973" s="105"/>
      <c r="F973" s="106"/>
      <c r="G973" s="106"/>
      <c r="H973" s="17"/>
      <c r="I973" s="17"/>
      <c r="J973" s="102"/>
      <c r="K973" s="102"/>
      <c r="L973" s="101"/>
      <c r="M973" s="101"/>
      <c r="N973" s="106"/>
      <c r="O973" s="106"/>
      <c r="P973" s="102"/>
      <c r="Q973" s="17"/>
      <c r="R973" s="102"/>
      <c r="S973" s="101"/>
      <c r="T973" s="105"/>
      <c r="U973" s="105"/>
      <c r="V973" s="105"/>
      <c r="W973" s="105"/>
      <c r="X973" s="105"/>
      <c r="Y973" s="105"/>
      <c r="Z973" s="105"/>
    </row>
    <row r="974" ht="15.75" customHeight="1">
      <c r="A974" s="105"/>
      <c r="B974" s="105"/>
      <c r="C974" s="105"/>
      <c r="D974" s="105"/>
      <c r="E974" s="105"/>
      <c r="F974" s="106"/>
      <c r="G974" s="106"/>
      <c r="H974" s="17"/>
      <c r="I974" s="17"/>
      <c r="J974" s="102"/>
      <c r="K974" s="102"/>
      <c r="L974" s="101"/>
      <c r="M974" s="101"/>
      <c r="N974" s="106"/>
      <c r="O974" s="106"/>
      <c r="P974" s="102"/>
      <c r="Q974" s="17"/>
      <c r="R974" s="102"/>
      <c r="S974" s="101"/>
      <c r="T974" s="105"/>
      <c r="U974" s="105"/>
      <c r="V974" s="105"/>
      <c r="W974" s="105"/>
      <c r="X974" s="105"/>
      <c r="Y974" s="105"/>
      <c r="Z974" s="105"/>
    </row>
    <row r="975" ht="15.75" customHeight="1">
      <c r="A975" s="105"/>
      <c r="B975" s="105"/>
      <c r="C975" s="105"/>
      <c r="D975" s="105"/>
      <c r="E975" s="105"/>
      <c r="F975" s="106"/>
      <c r="G975" s="106"/>
      <c r="H975" s="17"/>
      <c r="I975" s="17"/>
      <c r="J975" s="102"/>
      <c r="K975" s="102"/>
      <c r="L975" s="101"/>
      <c r="M975" s="101"/>
      <c r="N975" s="106"/>
      <c r="O975" s="106"/>
      <c r="P975" s="102"/>
      <c r="Q975" s="17"/>
      <c r="R975" s="102"/>
      <c r="S975" s="101"/>
      <c r="T975" s="105"/>
      <c r="U975" s="105"/>
      <c r="V975" s="105"/>
      <c r="W975" s="105"/>
      <c r="X975" s="105"/>
      <c r="Y975" s="105"/>
      <c r="Z975" s="105"/>
    </row>
    <row r="976" ht="15.75" customHeight="1">
      <c r="A976" s="105"/>
      <c r="B976" s="105"/>
      <c r="C976" s="105"/>
      <c r="D976" s="105"/>
      <c r="E976" s="105"/>
      <c r="F976" s="106"/>
      <c r="G976" s="106"/>
      <c r="H976" s="17"/>
      <c r="I976" s="17"/>
      <c r="J976" s="102"/>
      <c r="K976" s="102"/>
      <c r="L976" s="101"/>
      <c r="M976" s="101"/>
      <c r="N976" s="106"/>
      <c r="O976" s="106"/>
      <c r="P976" s="102"/>
      <c r="Q976" s="17"/>
      <c r="R976" s="102"/>
      <c r="S976" s="101"/>
      <c r="T976" s="105"/>
      <c r="U976" s="105"/>
      <c r="V976" s="105"/>
      <c r="W976" s="105"/>
      <c r="X976" s="105"/>
      <c r="Y976" s="105"/>
      <c r="Z976" s="105"/>
    </row>
    <row r="977" ht="15.75" customHeight="1">
      <c r="A977" s="105"/>
      <c r="B977" s="105"/>
      <c r="C977" s="105"/>
      <c r="D977" s="105"/>
      <c r="E977" s="105"/>
      <c r="F977" s="106"/>
      <c r="G977" s="106"/>
      <c r="H977" s="17"/>
      <c r="I977" s="17"/>
      <c r="J977" s="102"/>
      <c r="K977" s="102"/>
      <c r="L977" s="101"/>
      <c r="M977" s="101"/>
      <c r="N977" s="106"/>
      <c r="O977" s="106"/>
      <c r="P977" s="102"/>
      <c r="Q977" s="17"/>
      <c r="R977" s="102"/>
      <c r="S977" s="101"/>
      <c r="T977" s="105"/>
      <c r="U977" s="105"/>
      <c r="V977" s="105"/>
      <c r="W977" s="105"/>
      <c r="X977" s="105"/>
      <c r="Y977" s="105"/>
      <c r="Z977" s="105"/>
    </row>
    <row r="978" ht="15.75" customHeight="1">
      <c r="A978" s="105"/>
      <c r="B978" s="105"/>
      <c r="C978" s="105"/>
      <c r="D978" s="105"/>
      <c r="E978" s="105"/>
      <c r="F978" s="106"/>
      <c r="G978" s="106"/>
      <c r="H978" s="17"/>
      <c r="I978" s="17"/>
      <c r="J978" s="102"/>
      <c r="K978" s="102"/>
      <c r="L978" s="101"/>
      <c r="M978" s="101"/>
      <c r="N978" s="106"/>
      <c r="O978" s="106"/>
      <c r="P978" s="102"/>
      <c r="Q978" s="17"/>
      <c r="R978" s="102"/>
      <c r="S978" s="101"/>
      <c r="T978" s="105"/>
      <c r="U978" s="105"/>
      <c r="V978" s="105"/>
      <c r="W978" s="105"/>
      <c r="X978" s="105"/>
      <c r="Y978" s="105"/>
      <c r="Z978" s="105"/>
    </row>
    <row r="979" ht="15.75" customHeight="1">
      <c r="A979" s="105"/>
      <c r="B979" s="105"/>
      <c r="C979" s="105"/>
      <c r="D979" s="105"/>
      <c r="E979" s="105"/>
      <c r="F979" s="106"/>
      <c r="G979" s="106"/>
      <c r="H979" s="17"/>
      <c r="I979" s="17"/>
      <c r="J979" s="102"/>
      <c r="K979" s="102"/>
      <c r="L979" s="101"/>
      <c r="M979" s="101"/>
      <c r="N979" s="106"/>
      <c r="O979" s="106"/>
      <c r="P979" s="102"/>
      <c r="Q979" s="17"/>
      <c r="R979" s="102"/>
      <c r="S979" s="101"/>
      <c r="T979" s="105"/>
      <c r="U979" s="105"/>
      <c r="V979" s="105"/>
      <c r="W979" s="105"/>
      <c r="X979" s="105"/>
      <c r="Y979" s="105"/>
      <c r="Z979" s="105"/>
    </row>
    <row r="980" ht="15.75" customHeight="1">
      <c r="A980" s="105"/>
      <c r="B980" s="105"/>
      <c r="C980" s="105"/>
      <c r="D980" s="105"/>
      <c r="E980" s="105"/>
      <c r="F980" s="106"/>
      <c r="G980" s="106"/>
      <c r="H980" s="17"/>
      <c r="I980" s="17"/>
      <c r="J980" s="102"/>
      <c r="K980" s="102"/>
      <c r="L980" s="101"/>
      <c r="M980" s="101"/>
      <c r="N980" s="106"/>
      <c r="O980" s="106"/>
      <c r="P980" s="102"/>
      <c r="Q980" s="17"/>
      <c r="R980" s="102"/>
      <c r="S980" s="101"/>
      <c r="T980" s="105"/>
      <c r="U980" s="105"/>
      <c r="V980" s="105"/>
      <c r="W980" s="105"/>
      <c r="X980" s="105"/>
      <c r="Y980" s="105"/>
      <c r="Z980" s="105"/>
    </row>
    <row r="981" ht="15.75" customHeight="1">
      <c r="A981" s="105"/>
      <c r="B981" s="105"/>
      <c r="C981" s="105"/>
      <c r="D981" s="105"/>
      <c r="E981" s="105"/>
      <c r="F981" s="106"/>
      <c r="G981" s="106"/>
      <c r="H981" s="17"/>
      <c r="I981" s="17"/>
      <c r="J981" s="102"/>
      <c r="K981" s="102"/>
      <c r="L981" s="101"/>
      <c r="M981" s="101"/>
      <c r="N981" s="106"/>
      <c r="O981" s="106"/>
      <c r="P981" s="102"/>
      <c r="Q981" s="17"/>
      <c r="R981" s="102"/>
      <c r="S981" s="101"/>
      <c r="T981" s="105"/>
      <c r="U981" s="105"/>
      <c r="V981" s="105"/>
      <c r="W981" s="105"/>
      <c r="X981" s="105"/>
      <c r="Y981" s="105"/>
      <c r="Z981" s="105"/>
    </row>
    <row r="982" ht="15.75" customHeight="1">
      <c r="A982" s="105"/>
      <c r="B982" s="105"/>
      <c r="C982" s="105"/>
      <c r="D982" s="105"/>
      <c r="E982" s="105"/>
      <c r="F982" s="106"/>
      <c r="G982" s="106"/>
      <c r="H982" s="17"/>
      <c r="I982" s="17"/>
      <c r="J982" s="102"/>
      <c r="K982" s="102"/>
      <c r="L982" s="101"/>
      <c r="M982" s="101"/>
      <c r="N982" s="106"/>
      <c r="O982" s="106"/>
      <c r="P982" s="102"/>
      <c r="Q982" s="17"/>
      <c r="R982" s="102"/>
      <c r="S982" s="101"/>
      <c r="T982" s="105"/>
      <c r="U982" s="105"/>
      <c r="V982" s="105"/>
      <c r="W982" s="105"/>
      <c r="X982" s="105"/>
      <c r="Y982" s="105"/>
      <c r="Z982" s="105"/>
    </row>
    <row r="983" ht="15.75" customHeight="1">
      <c r="A983" s="105"/>
      <c r="B983" s="105"/>
      <c r="C983" s="105"/>
      <c r="D983" s="105"/>
      <c r="E983" s="105"/>
      <c r="F983" s="106"/>
      <c r="G983" s="106"/>
      <c r="H983" s="17"/>
      <c r="I983" s="17"/>
      <c r="J983" s="102"/>
      <c r="K983" s="102"/>
      <c r="L983" s="101"/>
      <c r="M983" s="101"/>
      <c r="N983" s="106"/>
      <c r="O983" s="106"/>
      <c r="P983" s="102"/>
      <c r="Q983" s="17"/>
      <c r="R983" s="102"/>
      <c r="S983" s="101"/>
      <c r="T983" s="105"/>
      <c r="U983" s="105"/>
      <c r="V983" s="105"/>
      <c r="W983" s="105"/>
      <c r="X983" s="105"/>
      <c r="Y983" s="105"/>
      <c r="Z983" s="105"/>
    </row>
    <row r="984" ht="15.75" customHeight="1">
      <c r="A984" s="105"/>
      <c r="B984" s="105"/>
      <c r="C984" s="105"/>
      <c r="D984" s="105"/>
      <c r="E984" s="105"/>
      <c r="F984" s="106"/>
      <c r="G984" s="106"/>
      <c r="H984" s="17"/>
      <c r="I984" s="17"/>
      <c r="J984" s="102"/>
      <c r="K984" s="102"/>
      <c r="L984" s="101"/>
      <c r="M984" s="101"/>
      <c r="N984" s="106"/>
      <c r="O984" s="106"/>
      <c r="P984" s="102"/>
      <c r="Q984" s="17"/>
      <c r="R984" s="102"/>
      <c r="S984" s="101"/>
      <c r="T984" s="105"/>
      <c r="U984" s="105"/>
      <c r="V984" s="105"/>
      <c r="W984" s="105"/>
      <c r="X984" s="105"/>
      <c r="Y984" s="105"/>
      <c r="Z984" s="105"/>
    </row>
    <row r="985" ht="15.75" customHeight="1">
      <c r="A985" s="105"/>
      <c r="B985" s="105"/>
      <c r="C985" s="105"/>
      <c r="D985" s="105"/>
      <c r="E985" s="105"/>
      <c r="F985" s="106"/>
      <c r="G985" s="106"/>
      <c r="H985" s="17"/>
      <c r="I985" s="17"/>
      <c r="J985" s="102"/>
      <c r="K985" s="102"/>
      <c r="L985" s="101"/>
      <c r="M985" s="101"/>
      <c r="N985" s="106"/>
      <c r="O985" s="106"/>
      <c r="P985" s="102"/>
      <c r="Q985" s="17"/>
      <c r="R985" s="102"/>
      <c r="S985" s="101"/>
      <c r="T985" s="105"/>
      <c r="U985" s="105"/>
      <c r="V985" s="105"/>
      <c r="W985" s="105"/>
      <c r="X985" s="105"/>
      <c r="Y985" s="105"/>
      <c r="Z985" s="105"/>
    </row>
    <row r="986" ht="15.75" customHeight="1">
      <c r="A986" s="105"/>
      <c r="B986" s="105"/>
      <c r="C986" s="105"/>
      <c r="D986" s="105"/>
      <c r="E986" s="105"/>
      <c r="F986" s="106"/>
      <c r="G986" s="106"/>
      <c r="H986" s="17"/>
      <c r="I986" s="17"/>
      <c r="J986" s="102"/>
      <c r="K986" s="102"/>
      <c r="L986" s="101"/>
      <c r="M986" s="101"/>
      <c r="N986" s="106"/>
      <c r="O986" s="106"/>
      <c r="P986" s="102"/>
      <c r="Q986" s="17"/>
      <c r="R986" s="102"/>
      <c r="S986" s="101"/>
      <c r="T986" s="105"/>
      <c r="U986" s="105"/>
      <c r="V986" s="105"/>
      <c r="W986" s="105"/>
      <c r="X986" s="105"/>
      <c r="Y986" s="105"/>
      <c r="Z986" s="105"/>
    </row>
    <row r="987" ht="15.75" customHeight="1">
      <c r="A987" s="105"/>
      <c r="B987" s="105"/>
      <c r="C987" s="105"/>
      <c r="D987" s="105"/>
      <c r="E987" s="105"/>
      <c r="F987" s="106"/>
      <c r="G987" s="106"/>
      <c r="H987" s="17"/>
      <c r="I987" s="17"/>
      <c r="J987" s="102"/>
      <c r="K987" s="102"/>
      <c r="L987" s="101"/>
      <c r="M987" s="101"/>
      <c r="N987" s="106"/>
      <c r="O987" s="106"/>
      <c r="P987" s="102"/>
      <c r="Q987" s="17"/>
      <c r="R987" s="102"/>
      <c r="S987" s="101"/>
      <c r="T987" s="105"/>
      <c r="U987" s="105"/>
      <c r="V987" s="105"/>
      <c r="W987" s="105"/>
      <c r="X987" s="105"/>
      <c r="Y987" s="105"/>
      <c r="Z987" s="105"/>
    </row>
    <row r="988" ht="15.75" customHeight="1">
      <c r="A988" s="105"/>
      <c r="B988" s="105"/>
      <c r="C988" s="105"/>
      <c r="D988" s="105"/>
      <c r="E988" s="105"/>
      <c r="F988" s="106"/>
      <c r="G988" s="106"/>
      <c r="H988" s="17"/>
      <c r="I988" s="17"/>
      <c r="J988" s="102"/>
      <c r="K988" s="102"/>
      <c r="L988" s="101"/>
      <c r="M988" s="101"/>
      <c r="N988" s="106"/>
      <c r="O988" s="106"/>
      <c r="P988" s="102"/>
      <c r="Q988" s="17"/>
      <c r="R988" s="102"/>
      <c r="S988" s="101"/>
      <c r="T988" s="105"/>
      <c r="U988" s="105"/>
      <c r="V988" s="105"/>
      <c r="W988" s="105"/>
      <c r="X988" s="105"/>
      <c r="Y988" s="105"/>
      <c r="Z988" s="105"/>
    </row>
    <row r="989" ht="15.75" customHeight="1">
      <c r="A989" s="105"/>
      <c r="B989" s="105"/>
      <c r="C989" s="105"/>
      <c r="D989" s="105"/>
      <c r="E989" s="105"/>
      <c r="F989" s="106"/>
      <c r="G989" s="106"/>
      <c r="H989" s="17"/>
      <c r="I989" s="17"/>
      <c r="J989" s="102"/>
      <c r="K989" s="102"/>
      <c r="L989" s="101"/>
      <c r="M989" s="101"/>
      <c r="N989" s="106"/>
      <c r="O989" s="106"/>
      <c r="P989" s="102"/>
      <c r="Q989" s="17"/>
      <c r="R989" s="102"/>
      <c r="S989" s="101"/>
      <c r="T989" s="105"/>
      <c r="U989" s="105"/>
      <c r="V989" s="105"/>
      <c r="W989" s="105"/>
      <c r="X989" s="105"/>
      <c r="Y989" s="105"/>
      <c r="Z989" s="105"/>
    </row>
    <row r="990" ht="15.75" customHeight="1">
      <c r="A990" s="105"/>
      <c r="B990" s="105"/>
      <c r="C990" s="105"/>
      <c r="D990" s="105"/>
      <c r="E990" s="105"/>
      <c r="F990" s="106"/>
      <c r="G990" s="106"/>
      <c r="H990" s="17"/>
      <c r="I990" s="17"/>
      <c r="J990" s="102"/>
      <c r="K990" s="102"/>
      <c r="L990" s="101"/>
      <c r="M990" s="101"/>
      <c r="N990" s="106"/>
      <c r="O990" s="106"/>
      <c r="P990" s="102"/>
      <c r="Q990" s="17"/>
      <c r="R990" s="102"/>
      <c r="S990" s="101"/>
      <c r="T990" s="105"/>
      <c r="U990" s="105"/>
      <c r="V990" s="105"/>
      <c r="W990" s="105"/>
      <c r="X990" s="105"/>
      <c r="Y990" s="105"/>
      <c r="Z990" s="105"/>
    </row>
    <row r="991" ht="15.75" customHeight="1">
      <c r="A991" s="105"/>
      <c r="B991" s="105"/>
      <c r="C991" s="105"/>
      <c r="D991" s="105"/>
      <c r="E991" s="105"/>
      <c r="F991" s="106"/>
      <c r="G991" s="106"/>
      <c r="H991" s="17"/>
      <c r="I991" s="17"/>
      <c r="J991" s="102"/>
      <c r="K991" s="102"/>
      <c r="L991" s="101"/>
      <c r="M991" s="101"/>
      <c r="N991" s="106"/>
      <c r="O991" s="106"/>
      <c r="P991" s="102"/>
      <c r="Q991" s="17"/>
      <c r="R991" s="102"/>
      <c r="S991" s="101"/>
      <c r="T991" s="105"/>
      <c r="U991" s="105"/>
      <c r="V991" s="105"/>
      <c r="W991" s="105"/>
      <c r="X991" s="105"/>
      <c r="Y991" s="105"/>
      <c r="Z991" s="105"/>
    </row>
    <row r="992" ht="15.75" customHeight="1">
      <c r="A992" s="105"/>
      <c r="B992" s="105"/>
      <c r="C992" s="105"/>
      <c r="D992" s="105"/>
      <c r="E992" s="105"/>
      <c r="F992" s="106"/>
      <c r="G992" s="106"/>
      <c r="H992" s="17"/>
      <c r="I992" s="17"/>
      <c r="J992" s="102"/>
      <c r="K992" s="102"/>
      <c r="L992" s="101"/>
      <c r="M992" s="101"/>
      <c r="N992" s="106"/>
      <c r="O992" s="106"/>
      <c r="P992" s="102"/>
      <c r="Q992" s="17"/>
      <c r="R992" s="102"/>
      <c r="S992" s="101"/>
      <c r="T992" s="105"/>
      <c r="U992" s="105"/>
      <c r="V992" s="105"/>
      <c r="W992" s="105"/>
      <c r="X992" s="105"/>
      <c r="Y992" s="105"/>
      <c r="Z992" s="105"/>
    </row>
    <row r="993" ht="15.75" customHeight="1">
      <c r="A993" s="105"/>
      <c r="B993" s="105"/>
      <c r="C993" s="105"/>
      <c r="D993" s="105"/>
      <c r="E993" s="105"/>
      <c r="F993" s="106"/>
      <c r="G993" s="106"/>
      <c r="H993" s="17"/>
      <c r="I993" s="17"/>
      <c r="J993" s="102"/>
      <c r="K993" s="102"/>
      <c r="L993" s="101"/>
      <c r="M993" s="101"/>
      <c r="N993" s="106"/>
      <c r="O993" s="106"/>
      <c r="P993" s="102"/>
      <c r="Q993" s="17"/>
      <c r="R993" s="102"/>
      <c r="S993" s="101"/>
      <c r="T993" s="105"/>
      <c r="U993" s="105"/>
      <c r="V993" s="105"/>
      <c r="W993" s="105"/>
      <c r="X993" s="105"/>
      <c r="Y993" s="105"/>
      <c r="Z993" s="105"/>
    </row>
    <row r="994" ht="15.75" customHeight="1">
      <c r="A994" s="105"/>
      <c r="B994" s="105"/>
      <c r="C994" s="105"/>
      <c r="D994" s="105"/>
      <c r="E994" s="105"/>
      <c r="F994" s="106"/>
      <c r="G994" s="106"/>
      <c r="H994" s="17"/>
      <c r="I994" s="17"/>
      <c r="J994" s="102"/>
      <c r="K994" s="102"/>
      <c r="L994" s="101"/>
      <c r="M994" s="101"/>
      <c r="N994" s="106"/>
      <c r="O994" s="106"/>
      <c r="P994" s="102"/>
      <c r="Q994" s="17"/>
      <c r="R994" s="102"/>
      <c r="S994" s="101"/>
      <c r="T994" s="105"/>
      <c r="U994" s="105"/>
      <c r="V994" s="105"/>
      <c r="W994" s="105"/>
      <c r="X994" s="105"/>
      <c r="Y994" s="105"/>
      <c r="Z994" s="105"/>
    </row>
    <row r="995" ht="15.75" customHeight="1">
      <c r="A995" s="105"/>
      <c r="B995" s="105"/>
      <c r="C995" s="105"/>
      <c r="D995" s="105"/>
      <c r="E995" s="105"/>
      <c r="F995" s="106"/>
      <c r="G995" s="106"/>
      <c r="H995" s="17"/>
      <c r="I995" s="17"/>
      <c r="J995" s="102"/>
      <c r="K995" s="102"/>
      <c r="L995" s="101"/>
      <c r="M995" s="101"/>
      <c r="N995" s="106"/>
      <c r="O995" s="106"/>
      <c r="P995" s="102"/>
      <c r="Q995" s="17"/>
      <c r="R995" s="102"/>
      <c r="S995" s="101"/>
      <c r="T995" s="105"/>
      <c r="U995" s="105"/>
      <c r="V995" s="105"/>
      <c r="W995" s="105"/>
      <c r="X995" s="105"/>
      <c r="Y995" s="105"/>
      <c r="Z995" s="105"/>
    </row>
    <row r="996" ht="15.75" customHeight="1">
      <c r="A996" s="105"/>
      <c r="B996" s="105"/>
      <c r="C996" s="105"/>
      <c r="D996" s="105"/>
      <c r="E996" s="105"/>
      <c r="F996" s="106"/>
      <c r="G996" s="106"/>
      <c r="H996" s="17"/>
      <c r="I996" s="17"/>
      <c r="J996" s="102"/>
      <c r="K996" s="102"/>
      <c r="L996" s="101"/>
      <c r="M996" s="101"/>
      <c r="N996" s="106"/>
      <c r="O996" s="106"/>
      <c r="P996" s="102"/>
      <c r="Q996" s="17"/>
      <c r="R996" s="102"/>
      <c r="S996" s="101"/>
      <c r="T996" s="105"/>
      <c r="U996" s="105"/>
      <c r="V996" s="105"/>
      <c r="W996" s="105"/>
      <c r="X996" s="105"/>
      <c r="Y996" s="105"/>
      <c r="Z996" s="105"/>
    </row>
    <row r="997" ht="15.75" customHeight="1">
      <c r="A997" s="105"/>
      <c r="B997" s="105"/>
      <c r="C997" s="105"/>
      <c r="D997" s="105"/>
      <c r="E997" s="105"/>
      <c r="F997" s="106"/>
      <c r="G997" s="106"/>
      <c r="H997" s="17"/>
      <c r="I997" s="17"/>
      <c r="J997" s="102"/>
      <c r="K997" s="102"/>
      <c r="L997" s="101"/>
      <c r="M997" s="101"/>
      <c r="N997" s="106"/>
      <c r="O997" s="106"/>
      <c r="P997" s="102"/>
      <c r="Q997" s="17"/>
      <c r="R997" s="102"/>
      <c r="S997" s="101"/>
      <c r="T997" s="105"/>
      <c r="U997" s="105"/>
      <c r="V997" s="105"/>
      <c r="W997" s="105"/>
      <c r="X997" s="105"/>
      <c r="Y997" s="105"/>
      <c r="Z997" s="105"/>
    </row>
    <row r="998" ht="15.75" customHeight="1">
      <c r="A998" s="105"/>
      <c r="B998" s="105"/>
      <c r="C998" s="105"/>
      <c r="D998" s="105"/>
      <c r="E998" s="105"/>
      <c r="F998" s="106"/>
      <c r="G998" s="106"/>
      <c r="H998" s="17"/>
      <c r="I998" s="17"/>
      <c r="J998" s="102"/>
      <c r="K998" s="102"/>
      <c r="L998" s="101"/>
      <c r="M998" s="101"/>
      <c r="N998" s="106"/>
      <c r="O998" s="106"/>
      <c r="P998" s="102"/>
      <c r="Q998" s="17"/>
      <c r="R998" s="102"/>
      <c r="S998" s="101"/>
      <c r="T998" s="105"/>
      <c r="U998" s="105"/>
      <c r="V998" s="105"/>
      <c r="W998" s="105"/>
      <c r="X998" s="105"/>
      <c r="Y998" s="105"/>
      <c r="Z998" s="105"/>
    </row>
    <row r="999" ht="15.75" customHeight="1">
      <c r="A999" s="105"/>
      <c r="B999" s="105"/>
      <c r="C999" s="105"/>
      <c r="D999" s="105"/>
      <c r="E999" s="105"/>
      <c r="F999" s="106"/>
      <c r="G999" s="106"/>
      <c r="H999" s="17"/>
      <c r="I999" s="17"/>
      <c r="J999" s="102"/>
      <c r="K999" s="102"/>
      <c r="L999" s="101"/>
      <c r="M999" s="101"/>
      <c r="N999" s="106"/>
      <c r="O999" s="106"/>
      <c r="P999" s="102"/>
      <c r="Q999" s="17"/>
      <c r="R999" s="102"/>
      <c r="S999" s="101"/>
      <c r="T999" s="105"/>
      <c r="U999" s="105"/>
      <c r="V999" s="105"/>
      <c r="W999" s="105"/>
      <c r="X999" s="105"/>
      <c r="Y999" s="105"/>
      <c r="Z999" s="105"/>
    </row>
    <row r="1000" ht="15.75" customHeight="1">
      <c r="A1000" s="105"/>
      <c r="B1000" s="105"/>
      <c r="C1000" s="105"/>
      <c r="D1000" s="105"/>
      <c r="E1000" s="105"/>
      <c r="F1000" s="106"/>
      <c r="G1000" s="106"/>
      <c r="H1000" s="17"/>
      <c r="I1000" s="17"/>
      <c r="J1000" s="102"/>
      <c r="K1000" s="102"/>
      <c r="L1000" s="101"/>
      <c r="M1000" s="101"/>
      <c r="N1000" s="106"/>
      <c r="O1000" s="106"/>
      <c r="P1000" s="102"/>
      <c r="Q1000" s="17"/>
      <c r="R1000" s="102"/>
      <c r="S1000" s="101"/>
      <c r="T1000" s="105"/>
      <c r="U1000" s="105"/>
      <c r="V1000" s="105"/>
      <c r="W1000" s="105"/>
      <c r="X1000" s="105"/>
      <c r="Y1000" s="105"/>
      <c r="Z1000" s="105"/>
    </row>
  </sheetData>
  <autoFilter ref="$A$5:$S$340">
    <sortState ref="A5:S340">
      <sortCondition descending="1" ref="G5:G340"/>
    </sortState>
  </autoFilter>
  <printOptions gridLines="1" horizontalCentered="1"/>
  <pageMargins bottom="0.25" footer="0.0" header="0.0" left="0.25" right="0.0" top="0.25"/>
  <pageSetup fitToHeight="0" orientation="portrait"/>
  <headerFooter>
    <oddFooter>&amp;RPage &amp;P of 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FF"/>
    <pageSetUpPr fitToPage="1"/>
  </sheetPr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15.0"/>
    <col customWidth="1" min="2" max="2" width="28.67"/>
    <col customWidth="1" min="3" max="3" width="12.11"/>
    <col customWidth="1" min="4" max="4" width="19.67"/>
    <col customWidth="1" min="5" max="5" width="11.33"/>
    <col customWidth="1" min="6" max="7" width="10.67"/>
    <col customWidth="1" min="8" max="9" width="9.67"/>
    <col customWidth="1" min="10" max="13" width="7.67"/>
    <col customWidth="1" min="14" max="14" width="11.11"/>
    <col customWidth="1" min="15" max="15" width="10.11"/>
    <col customWidth="1" min="16" max="16" width="7.67"/>
    <col customWidth="1" min="17" max="17" width="9.67"/>
    <col customWidth="1" min="18" max="19" width="7.67"/>
    <col customWidth="1" min="20" max="20" width="23.78"/>
    <col customWidth="1" min="21" max="26" width="8.56"/>
  </cols>
  <sheetData>
    <row r="1">
      <c r="A1" s="99" t="s">
        <v>57</v>
      </c>
      <c r="B1" s="100"/>
      <c r="C1" s="100"/>
      <c r="D1" s="100"/>
      <c r="E1" s="100"/>
      <c r="F1" s="106"/>
      <c r="G1" s="106"/>
      <c r="H1" s="17"/>
      <c r="I1" s="17"/>
      <c r="J1" s="102"/>
      <c r="K1" s="102"/>
      <c r="L1" s="101"/>
      <c r="M1" s="101"/>
      <c r="N1" s="106"/>
      <c r="O1" s="106"/>
      <c r="P1" s="102"/>
      <c r="Q1" s="17"/>
      <c r="R1" s="102"/>
      <c r="S1" s="101"/>
      <c r="T1" s="105"/>
      <c r="U1" s="105"/>
      <c r="V1" s="105"/>
      <c r="W1" s="105"/>
      <c r="X1" s="105"/>
      <c r="Y1" s="105"/>
      <c r="Z1" s="105"/>
    </row>
    <row r="2">
      <c r="A2" s="99" t="s">
        <v>20</v>
      </c>
      <c r="B2" s="100"/>
      <c r="C2" s="100"/>
      <c r="D2" s="100"/>
      <c r="E2" s="100"/>
      <c r="F2" s="106"/>
      <c r="G2" s="106"/>
      <c r="H2" s="17"/>
      <c r="I2" s="17"/>
      <c r="J2" s="102"/>
      <c r="K2" s="102"/>
      <c r="L2" s="101"/>
      <c r="M2" s="101"/>
      <c r="N2" s="106"/>
      <c r="O2" s="106"/>
      <c r="P2" s="102"/>
      <c r="Q2" s="17"/>
      <c r="R2" s="102"/>
      <c r="S2" s="101"/>
      <c r="T2" s="105"/>
      <c r="U2" s="105"/>
      <c r="V2" s="105"/>
      <c r="W2" s="105"/>
      <c r="X2" s="105"/>
      <c r="Y2" s="105"/>
      <c r="Z2" s="105"/>
    </row>
    <row r="3">
      <c r="A3" s="99"/>
      <c r="B3" s="100"/>
      <c r="C3" s="100"/>
      <c r="D3" s="100"/>
      <c r="E3" s="100"/>
      <c r="F3" s="106"/>
      <c r="G3" s="106"/>
      <c r="H3" s="17"/>
      <c r="I3" s="17"/>
      <c r="J3" s="102"/>
      <c r="K3" s="102"/>
      <c r="L3" s="101"/>
      <c r="M3" s="101"/>
      <c r="N3" s="106"/>
      <c r="O3" s="106"/>
      <c r="P3" s="102"/>
      <c r="Q3" s="17"/>
      <c r="R3" s="102"/>
      <c r="S3" s="101"/>
      <c r="T3" s="105"/>
      <c r="U3" s="105"/>
      <c r="V3" s="105"/>
      <c r="W3" s="105"/>
      <c r="X3" s="105"/>
      <c r="Y3" s="105"/>
      <c r="Z3" s="105"/>
    </row>
    <row r="4">
      <c r="A4" s="107">
        <f>COUNTIF(Q6:Q333,"&lt;&gt;0")</f>
        <v>132</v>
      </c>
      <c r="B4" s="108" t="str">
        <f>A2</f>
        <v>Hannaford</v>
      </c>
      <c r="C4" s="108"/>
      <c r="D4" s="108"/>
      <c r="E4" s="108"/>
      <c r="F4" s="109">
        <f t="shared" ref="F4:I4" si="1">SUBTOTAL(9,F6:F479)</f>
        <v>283840.3</v>
      </c>
      <c r="G4" s="109">
        <f t="shared" si="1"/>
        <v>283840.3</v>
      </c>
      <c r="H4" s="110">
        <f t="shared" si="1"/>
        <v>251204</v>
      </c>
      <c r="I4" s="110">
        <f t="shared" si="1"/>
        <v>71434</v>
      </c>
      <c r="J4" s="111">
        <f>IFERROR(I4/H4,"")</f>
        <v>0.284366491</v>
      </c>
      <c r="K4" s="112">
        <f>IFERROR((1-G4/F4),"")</f>
        <v>0</v>
      </c>
      <c r="L4" s="113"/>
      <c r="M4" s="113"/>
      <c r="N4" s="109">
        <f t="shared" ref="N4:O4" si="2">SUBTOTAL(9,N6:N479)</f>
        <v>952284.5592</v>
      </c>
      <c r="O4" s="109">
        <f t="shared" si="2"/>
        <v>473302.54</v>
      </c>
      <c r="P4" s="112">
        <f>IFERROR((N4-O4)/N4,"")</f>
        <v>0.5029820284</v>
      </c>
      <c r="Q4" s="110">
        <f>SUBTOTAL(9,Q6:Q479)</f>
        <v>260202</v>
      </c>
      <c r="R4" s="112">
        <f>IFERROR(H4/Q4,"")</f>
        <v>0.9654191743</v>
      </c>
      <c r="S4" s="114">
        <f>IFERROR(G4/I4,"")</f>
        <v>3.973462217</v>
      </c>
      <c r="T4" s="105"/>
      <c r="U4" s="105"/>
      <c r="V4" s="105"/>
      <c r="W4" s="105"/>
      <c r="X4" s="105"/>
      <c r="Y4" s="105"/>
      <c r="Z4" s="105"/>
    </row>
    <row r="5" ht="39.75" customHeight="1">
      <c r="A5" s="115" t="s">
        <v>59</v>
      </c>
      <c r="B5" s="115" t="s">
        <v>60</v>
      </c>
      <c r="C5" s="115" t="s">
        <v>42</v>
      </c>
      <c r="D5" s="115" t="s">
        <v>61</v>
      </c>
      <c r="E5" s="115" t="s">
        <v>62</v>
      </c>
      <c r="F5" s="116" t="s">
        <v>63</v>
      </c>
      <c r="G5" s="116" t="s">
        <v>64</v>
      </c>
      <c r="H5" s="117" t="s">
        <v>7</v>
      </c>
      <c r="I5" s="117" t="s">
        <v>65</v>
      </c>
      <c r="J5" s="118" t="s">
        <v>66</v>
      </c>
      <c r="K5" s="119" t="s">
        <v>28</v>
      </c>
      <c r="L5" s="120" t="s">
        <v>67</v>
      </c>
      <c r="M5" s="120" t="s">
        <v>68</v>
      </c>
      <c r="N5" s="120" t="s">
        <v>11</v>
      </c>
      <c r="O5" s="121" t="s">
        <v>12</v>
      </c>
      <c r="P5" s="119" t="s">
        <v>69</v>
      </c>
      <c r="Q5" s="122" t="s">
        <v>14</v>
      </c>
      <c r="R5" s="119" t="s">
        <v>15</v>
      </c>
      <c r="S5" s="120" t="s">
        <v>10</v>
      </c>
      <c r="T5" s="115" t="s">
        <v>70</v>
      </c>
      <c r="U5" s="123"/>
      <c r="V5" s="123"/>
      <c r="W5" s="123"/>
      <c r="X5" s="123"/>
      <c r="Y5" s="123"/>
      <c r="Z5" s="123"/>
    </row>
    <row r="6">
      <c r="A6" s="124" t="s">
        <v>71</v>
      </c>
      <c r="B6" s="17" t="s">
        <v>72</v>
      </c>
      <c r="C6" s="17" t="s">
        <v>47</v>
      </c>
      <c r="D6" s="17" t="s">
        <v>73</v>
      </c>
      <c r="E6" s="17" t="s">
        <v>74</v>
      </c>
      <c r="F6" s="106">
        <v>7128.09999999997</v>
      </c>
      <c r="G6" s="106">
        <v>7128.09999999997</v>
      </c>
      <c r="H6" s="17">
        <v>3792.0</v>
      </c>
      <c r="I6" s="17">
        <v>1190.0</v>
      </c>
      <c r="J6" s="125">
        <v>0.3138185654008439</v>
      </c>
      <c r="K6" s="125">
        <v>0.0</v>
      </c>
      <c r="L6" s="101">
        <v>5.99</v>
      </c>
      <c r="M6" s="101">
        <v>2.89</v>
      </c>
      <c r="N6" s="126">
        <v>22714.079999999907</v>
      </c>
      <c r="O6" s="126">
        <v>10958.880000000001</v>
      </c>
      <c r="P6" s="125">
        <v>0.5175292153589316</v>
      </c>
      <c r="Q6" s="17">
        <v>3792.0</v>
      </c>
      <c r="R6" s="102">
        <v>1.0</v>
      </c>
      <c r="S6" s="101">
        <v>5.989999999999975</v>
      </c>
      <c r="T6" s="17" t="s">
        <v>75</v>
      </c>
      <c r="U6" s="105"/>
      <c r="V6" s="105"/>
      <c r="W6" s="105"/>
      <c r="X6" s="105"/>
      <c r="Y6" s="105"/>
      <c r="Z6" s="105"/>
    </row>
    <row r="7">
      <c r="A7" s="124" t="s">
        <v>76</v>
      </c>
      <c r="B7" s="17" t="s">
        <v>77</v>
      </c>
      <c r="C7" s="17" t="s">
        <v>47</v>
      </c>
      <c r="D7" s="17" t="s">
        <v>78</v>
      </c>
      <c r="E7" s="17" t="s">
        <v>74</v>
      </c>
      <c r="F7" s="106">
        <v>531.930000000001</v>
      </c>
      <c r="G7" s="106">
        <v>531.930000000001</v>
      </c>
      <c r="H7" s="17">
        <v>648.0</v>
      </c>
      <c r="I7" s="17">
        <v>357.0</v>
      </c>
      <c r="J7" s="125">
        <v>0.5509259259259259</v>
      </c>
      <c r="K7" s="125">
        <v>0.0</v>
      </c>
      <c r="L7" s="101">
        <v>1.49</v>
      </c>
      <c r="M7" s="101">
        <v>0.75</v>
      </c>
      <c r="N7" s="126">
        <v>965.5200000000017</v>
      </c>
      <c r="O7" s="126">
        <v>486.0</v>
      </c>
      <c r="P7" s="125">
        <v>0.4966442953020134</v>
      </c>
      <c r="Q7" s="17">
        <v>678.0</v>
      </c>
      <c r="R7" s="102">
        <v>0.9557522123893806</v>
      </c>
      <c r="S7" s="101">
        <v>1.4900000000000027</v>
      </c>
      <c r="T7" s="17" t="s">
        <v>79</v>
      </c>
      <c r="U7" s="105"/>
      <c r="V7" s="105"/>
      <c r="W7" s="105"/>
      <c r="X7" s="105"/>
      <c r="Y7" s="105"/>
      <c r="Z7" s="105"/>
    </row>
    <row r="8">
      <c r="A8" s="124" t="s">
        <v>80</v>
      </c>
      <c r="B8" s="17" t="s">
        <v>81</v>
      </c>
      <c r="C8" s="17" t="s">
        <v>47</v>
      </c>
      <c r="D8" s="17" t="s">
        <v>78</v>
      </c>
      <c r="E8" s="17" t="s">
        <v>74</v>
      </c>
      <c r="F8" s="106">
        <v>309.92</v>
      </c>
      <c r="G8" s="106">
        <v>309.92</v>
      </c>
      <c r="H8" s="17">
        <v>648.0</v>
      </c>
      <c r="I8" s="17">
        <v>208.0</v>
      </c>
      <c r="J8" s="125">
        <v>0.32098765432098764</v>
      </c>
      <c r="K8" s="125">
        <v>0.0</v>
      </c>
      <c r="L8" s="101">
        <v>1.49</v>
      </c>
      <c r="M8" s="101">
        <v>0.75</v>
      </c>
      <c r="N8" s="126">
        <v>965.52</v>
      </c>
      <c r="O8" s="126">
        <v>486.0</v>
      </c>
      <c r="P8" s="125">
        <v>0.4966442953020134</v>
      </c>
      <c r="Q8" s="17">
        <v>678.0</v>
      </c>
      <c r="R8" s="102">
        <v>0.9557522123893806</v>
      </c>
      <c r="S8" s="101">
        <v>1.49</v>
      </c>
      <c r="T8" s="17" t="s">
        <v>79</v>
      </c>
      <c r="U8" s="105"/>
      <c r="V8" s="105"/>
      <c r="W8" s="105"/>
      <c r="X8" s="105"/>
      <c r="Y8" s="105"/>
      <c r="Z8" s="105"/>
    </row>
    <row r="9">
      <c r="A9" s="124" t="s">
        <v>82</v>
      </c>
      <c r="B9" s="17" t="s">
        <v>83</v>
      </c>
      <c r="C9" s="17" t="s">
        <v>47</v>
      </c>
      <c r="D9" s="17" t="s">
        <v>78</v>
      </c>
      <c r="E9" s="17" t="s">
        <v>74</v>
      </c>
      <c r="F9" s="106">
        <v>1790.37</v>
      </c>
      <c r="G9" s="106">
        <v>1790.37</v>
      </c>
      <c r="H9" s="17">
        <v>1944.0</v>
      </c>
      <c r="I9" s="17">
        <v>513.0</v>
      </c>
      <c r="J9" s="125">
        <v>0.2638888888888889</v>
      </c>
      <c r="K9" s="125">
        <v>0.0</v>
      </c>
      <c r="L9" s="101">
        <v>3.49</v>
      </c>
      <c r="M9" s="101">
        <v>1.81</v>
      </c>
      <c r="N9" s="126">
        <v>6784.5599999999995</v>
      </c>
      <c r="O9" s="126">
        <v>3518.6400000000003</v>
      </c>
      <c r="P9" s="125">
        <v>0.48137535816618915</v>
      </c>
      <c r="Q9" s="17">
        <v>2016.0</v>
      </c>
      <c r="R9" s="102">
        <v>0.9642857142857143</v>
      </c>
      <c r="S9" s="101">
        <v>3.4899999999999998</v>
      </c>
      <c r="T9" s="17" t="s">
        <v>79</v>
      </c>
      <c r="U9" s="105"/>
      <c r="V9" s="105"/>
      <c r="W9" s="105"/>
      <c r="X9" s="105"/>
      <c r="Y9" s="105"/>
      <c r="Z9" s="105"/>
    </row>
    <row r="10">
      <c r="A10" s="124" t="s">
        <v>84</v>
      </c>
      <c r="B10" s="17" t="s">
        <v>85</v>
      </c>
      <c r="C10" s="17" t="s">
        <v>47</v>
      </c>
      <c r="D10" s="17" t="s">
        <v>78</v>
      </c>
      <c r="E10" s="17" t="s">
        <v>74</v>
      </c>
      <c r="F10" s="106">
        <v>942.300000000002</v>
      </c>
      <c r="G10" s="106">
        <v>942.300000000002</v>
      </c>
      <c r="H10" s="17">
        <v>1944.0</v>
      </c>
      <c r="I10" s="17">
        <v>270.0</v>
      </c>
      <c r="J10" s="125">
        <v>0.1388888888888889</v>
      </c>
      <c r="K10" s="125">
        <v>0.0</v>
      </c>
      <c r="L10" s="101">
        <v>3.49</v>
      </c>
      <c r="M10" s="101">
        <v>1.81</v>
      </c>
      <c r="N10" s="126">
        <v>6784.560000000014</v>
      </c>
      <c r="O10" s="126">
        <v>3518.6400000000003</v>
      </c>
      <c r="P10" s="125">
        <v>0.48137535816618915</v>
      </c>
      <c r="Q10" s="17">
        <v>2016.0</v>
      </c>
      <c r="R10" s="102">
        <v>0.9642857142857143</v>
      </c>
      <c r="S10" s="101">
        <v>3.4900000000000073</v>
      </c>
      <c r="T10" s="17" t="s">
        <v>79</v>
      </c>
      <c r="U10" s="105"/>
      <c r="V10" s="105"/>
      <c r="W10" s="105"/>
      <c r="X10" s="105"/>
      <c r="Y10" s="105"/>
      <c r="Z10" s="105"/>
    </row>
    <row r="11">
      <c r="A11" s="124" t="s">
        <v>86</v>
      </c>
      <c r="B11" s="17" t="s">
        <v>87</v>
      </c>
      <c r="C11" s="17" t="s">
        <v>48</v>
      </c>
      <c r="D11" s="17" t="s">
        <v>88</v>
      </c>
      <c r="E11" s="17" t="s">
        <v>74</v>
      </c>
      <c r="F11" s="106">
        <v>2641.43</v>
      </c>
      <c r="G11" s="106">
        <v>2641.43</v>
      </c>
      <c r="H11" s="17">
        <v>1656.0</v>
      </c>
      <c r="I11" s="17">
        <v>407.0</v>
      </c>
      <c r="J11" s="125">
        <v>0.2457729468599034</v>
      </c>
      <c r="K11" s="125">
        <v>0.0</v>
      </c>
      <c r="L11" s="101">
        <v>6.49</v>
      </c>
      <c r="M11" s="101">
        <v>3.21</v>
      </c>
      <c r="N11" s="126">
        <v>10747.439999999999</v>
      </c>
      <c r="O11" s="126">
        <v>5315.76</v>
      </c>
      <c r="P11" s="125">
        <v>0.5053929121725732</v>
      </c>
      <c r="Q11" s="17">
        <v>1656.0</v>
      </c>
      <c r="R11" s="102">
        <v>1.0</v>
      </c>
      <c r="S11" s="101">
        <v>6.489999999999999</v>
      </c>
      <c r="T11" s="17" t="s">
        <v>89</v>
      </c>
      <c r="U11" s="105"/>
      <c r="V11" s="105"/>
      <c r="W11" s="105"/>
      <c r="X11" s="105"/>
      <c r="Y11" s="105"/>
      <c r="Z11" s="105"/>
    </row>
    <row r="12">
      <c r="A12" s="124" t="s">
        <v>90</v>
      </c>
      <c r="B12" s="17" t="s">
        <v>91</v>
      </c>
      <c r="C12" s="17" t="s">
        <v>48</v>
      </c>
      <c r="D12" s="17" t="s">
        <v>88</v>
      </c>
      <c r="E12" s="17" t="s">
        <v>74</v>
      </c>
      <c r="F12" s="106">
        <v>0.0</v>
      </c>
      <c r="G12" s="106">
        <v>0.0</v>
      </c>
      <c r="H12" s="17">
        <v>0.0</v>
      </c>
      <c r="I12" s="17">
        <v>0.0</v>
      </c>
      <c r="J12" s="125" t="s">
        <v>322</v>
      </c>
      <c r="K12" s="125" t="s">
        <v>322</v>
      </c>
      <c r="L12" s="101">
        <v>3.99</v>
      </c>
      <c r="M12" s="101">
        <v>2.01</v>
      </c>
      <c r="N12" s="126" t="s">
        <v>322</v>
      </c>
      <c r="O12" s="126">
        <v>0.0</v>
      </c>
      <c r="P12" s="125">
        <v>0.4962406015037595</v>
      </c>
      <c r="Q12" s="17">
        <v>0.0</v>
      </c>
      <c r="R12" s="102" t="s">
        <v>322</v>
      </c>
      <c r="S12" s="101" t="s">
        <v>322</v>
      </c>
      <c r="T12" s="17" t="s">
        <v>92</v>
      </c>
      <c r="U12" s="105"/>
      <c r="V12" s="105"/>
      <c r="W12" s="105"/>
      <c r="X12" s="105"/>
      <c r="Y12" s="105"/>
      <c r="Z12" s="105"/>
    </row>
    <row r="13">
      <c r="A13" s="124" t="s">
        <v>93</v>
      </c>
      <c r="B13" s="17" t="s">
        <v>94</v>
      </c>
      <c r="C13" s="17" t="s">
        <v>48</v>
      </c>
      <c r="D13" s="17" t="s">
        <v>88</v>
      </c>
      <c r="E13" s="17" t="s">
        <v>74</v>
      </c>
      <c r="F13" s="106">
        <v>5321.12999999998</v>
      </c>
      <c r="G13" s="106">
        <v>5321.12999999998</v>
      </c>
      <c r="H13" s="17">
        <v>4872.0</v>
      </c>
      <c r="I13" s="17">
        <v>2137.0</v>
      </c>
      <c r="J13" s="125">
        <v>0.4386288998357964</v>
      </c>
      <c r="K13" s="125">
        <v>0.0</v>
      </c>
      <c r="L13" s="101">
        <v>2.49</v>
      </c>
      <c r="M13" s="101">
        <v>1.17</v>
      </c>
      <c r="N13" s="126">
        <v>12131.279999999955</v>
      </c>
      <c r="O13" s="126">
        <v>5700.24</v>
      </c>
      <c r="P13" s="125">
        <v>0.5301204819277109</v>
      </c>
      <c r="Q13" s="17">
        <v>4872.0</v>
      </c>
      <c r="R13" s="102">
        <v>1.0</v>
      </c>
      <c r="S13" s="101">
        <v>2.489999999999991</v>
      </c>
      <c r="T13" s="17" t="s">
        <v>95</v>
      </c>
      <c r="U13" s="105"/>
      <c r="V13" s="105"/>
      <c r="W13" s="105"/>
      <c r="X13" s="105"/>
      <c r="Y13" s="105"/>
      <c r="Z13" s="105"/>
    </row>
    <row r="14">
      <c r="A14" s="124" t="s">
        <v>96</v>
      </c>
      <c r="B14" s="17" t="s">
        <v>97</v>
      </c>
      <c r="C14" s="17" t="s">
        <v>48</v>
      </c>
      <c r="D14" s="17" t="s">
        <v>88</v>
      </c>
      <c r="E14" s="17" t="s">
        <v>74</v>
      </c>
      <c r="F14" s="106">
        <v>0.0</v>
      </c>
      <c r="G14" s="106">
        <v>0.0</v>
      </c>
      <c r="H14" s="17">
        <v>0.0</v>
      </c>
      <c r="I14" s="17">
        <v>0.0</v>
      </c>
      <c r="J14" s="125" t="s">
        <v>322</v>
      </c>
      <c r="K14" s="125" t="s">
        <v>322</v>
      </c>
      <c r="L14" s="101">
        <v>2.49</v>
      </c>
      <c r="M14" s="101">
        <v>1.0</v>
      </c>
      <c r="N14" s="126" t="s">
        <v>322</v>
      </c>
      <c r="O14" s="126">
        <v>0.0</v>
      </c>
      <c r="P14" s="125">
        <v>0.5983935742971888</v>
      </c>
      <c r="Q14" s="17">
        <v>0.0</v>
      </c>
      <c r="R14" s="102" t="s">
        <v>322</v>
      </c>
      <c r="S14" s="101" t="s">
        <v>322</v>
      </c>
      <c r="T14" s="17" t="s">
        <v>92</v>
      </c>
      <c r="U14" s="105"/>
      <c r="V14" s="105"/>
      <c r="W14" s="105"/>
      <c r="X14" s="105"/>
      <c r="Y14" s="105"/>
      <c r="Z14" s="105"/>
    </row>
    <row r="15">
      <c r="A15" s="124" t="s">
        <v>98</v>
      </c>
      <c r="B15" s="17" t="s">
        <v>99</v>
      </c>
      <c r="C15" s="17" t="s">
        <v>48</v>
      </c>
      <c r="D15" s="17" t="s">
        <v>88</v>
      </c>
      <c r="E15" s="17" t="s">
        <v>74</v>
      </c>
      <c r="F15" s="106">
        <v>3035.30999999999</v>
      </c>
      <c r="G15" s="106">
        <v>3035.30999999999</v>
      </c>
      <c r="H15" s="17">
        <v>4416.0</v>
      </c>
      <c r="I15" s="17">
        <v>1219.0</v>
      </c>
      <c r="J15" s="125">
        <v>0.2760416666666667</v>
      </c>
      <c r="K15" s="125">
        <v>0.0</v>
      </c>
      <c r="L15" s="101">
        <v>2.49</v>
      </c>
      <c r="M15" s="101">
        <v>1.05</v>
      </c>
      <c r="N15" s="126">
        <v>10995.839999999964</v>
      </c>
      <c r="O15" s="126">
        <v>4636.8</v>
      </c>
      <c r="P15" s="125">
        <v>0.5783132530120482</v>
      </c>
      <c r="Q15" s="17">
        <v>4416.0</v>
      </c>
      <c r="R15" s="102">
        <v>1.0</v>
      </c>
      <c r="S15" s="101">
        <v>2.4899999999999918</v>
      </c>
      <c r="T15" s="17" t="s">
        <v>92</v>
      </c>
      <c r="U15" s="105"/>
      <c r="V15" s="105"/>
      <c r="W15" s="105"/>
      <c r="X15" s="105"/>
      <c r="Y15" s="105"/>
      <c r="Z15" s="105"/>
    </row>
    <row r="16">
      <c r="A16" s="124" t="s">
        <v>100</v>
      </c>
      <c r="B16" s="17" t="s">
        <v>101</v>
      </c>
      <c r="C16" s="17" t="s">
        <v>48</v>
      </c>
      <c r="D16" s="17" t="s">
        <v>88</v>
      </c>
      <c r="E16" s="17" t="s">
        <v>74</v>
      </c>
      <c r="F16" s="106">
        <v>6266.03999999996</v>
      </c>
      <c r="G16" s="106">
        <v>6266.03999999996</v>
      </c>
      <c r="H16" s="17">
        <v>4944.0</v>
      </c>
      <c r="I16" s="17">
        <v>2099.0</v>
      </c>
      <c r="J16" s="125">
        <v>0.42455501618122976</v>
      </c>
      <c r="K16" s="125">
        <v>0.0</v>
      </c>
      <c r="L16" s="101">
        <v>2.99</v>
      </c>
      <c r="M16" s="101">
        <v>1.32</v>
      </c>
      <c r="N16" s="126">
        <v>14759.07658885174</v>
      </c>
      <c r="O16" s="126">
        <v>6526.08</v>
      </c>
      <c r="P16" s="125">
        <v>0.5585284280936454</v>
      </c>
      <c r="Q16" s="17">
        <v>4944.0</v>
      </c>
      <c r="R16" s="102">
        <v>1.0</v>
      </c>
      <c r="S16" s="101">
        <v>2.9852501191043164</v>
      </c>
      <c r="T16" s="17" t="s">
        <v>92</v>
      </c>
      <c r="U16" s="105"/>
      <c r="V16" s="105"/>
      <c r="W16" s="105"/>
      <c r="X16" s="105"/>
      <c r="Y16" s="105"/>
      <c r="Z16" s="105"/>
    </row>
    <row r="17">
      <c r="A17" s="124" t="s">
        <v>102</v>
      </c>
      <c r="B17" s="17" t="s">
        <v>103</v>
      </c>
      <c r="C17" s="17" t="s">
        <v>48</v>
      </c>
      <c r="D17" s="17" t="s">
        <v>88</v>
      </c>
      <c r="E17" s="17" t="s">
        <v>74</v>
      </c>
      <c r="F17" s="106">
        <v>1751.98</v>
      </c>
      <c r="G17" s="106">
        <v>1751.98</v>
      </c>
      <c r="H17" s="17">
        <v>1212.0</v>
      </c>
      <c r="I17" s="17">
        <v>502.0</v>
      </c>
      <c r="J17" s="125">
        <v>0.4141914191419142</v>
      </c>
      <c r="K17" s="125">
        <v>0.0</v>
      </c>
      <c r="L17" s="101">
        <v>3.49</v>
      </c>
      <c r="M17" s="101">
        <v>1.83</v>
      </c>
      <c r="N17" s="126">
        <v>4229.88</v>
      </c>
      <c r="O17" s="126">
        <v>2217.96</v>
      </c>
      <c r="P17" s="125">
        <v>0.47564469914040114</v>
      </c>
      <c r="Q17" s="17">
        <v>1212.0</v>
      </c>
      <c r="R17" s="102">
        <v>1.0</v>
      </c>
      <c r="S17" s="101">
        <v>3.49</v>
      </c>
      <c r="T17" s="17" t="s">
        <v>92</v>
      </c>
      <c r="U17" s="105"/>
      <c r="V17" s="105"/>
      <c r="W17" s="105"/>
      <c r="X17" s="105"/>
      <c r="Y17" s="105"/>
      <c r="Z17" s="105"/>
    </row>
    <row r="18">
      <c r="A18" s="124" t="s">
        <v>104</v>
      </c>
      <c r="B18" s="17" t="s">
        <v>105</v>
      </c>
      <c r="C18" s="17" t="s">
        <v>48</v>
      </c>
      <c r="D18" s="17" t="s">
        <v>106</v>
      </c>
      <c r="E18" s="17" t="s">
        <v>74</v>
      </c>
      <c r="F18" s="106">
        <v>5909.22999999997</v>
      </c>
      <c r="G18" s="106">
        <v>5909.22999999997</v>
      </c>
      <c r="H18" s="17">
        <v>3288.0</v>
      </c>
      <c r="I18" s="17">
        <v>1077.0</v>
      </c>
      <c r="J18" s="125">
        <v>0.32755474452554745</v>
      </c>
      <c r="K18" s="125">
        <v>0.0</v>
      </c>
      <c r="L18" s="101">
        <v>5.49</v>
      </c>
      <c r="M18" s="101">
        <v>2.57</v>
      </c>
      <c r="N18" s="126">
        <v>18040.434763231107</v>
      </c>
      <c r="O18" s="126">
        <v>8450.16</v>
      </c>
      <c r="P18" s="125">
        <v>0.5318761384335156</v>
      </c>
      <c r="Q18" s="17">
        <v>3288.0</v>
      </c>
      <c r="R18" s="102">
        <v>1.0</v>
      </c>
      <c r="S18" s="101">
        <v>5.486750232126249</v>
      </c>
      <c r="T18" s="17" t="s">
        <v>95</v>
      </c>
      <c r="U18" s="105"/>
      <c r="V18" s="105"/>
      <c r="W18" s="105"/>
      <c r="X18" s="105"/>
      <c r="Y18" s="105"/>
      <c r="Z18" s="105"/>
    </row>
    <row r="19">
      <c r="A19" s="124" t="s">
        <v>107</v>
      </c>
      <c r="B19" s="17" t="s">
        <v>108</v>
      </c>
      <c r="C19" s="17" t="s">
        <v>48</v>
      </c>
      <c r="D19" s="17" t="s">
        <v>109</v>
      </c>
      <c r="E19" s="17" t="s">
        <v>74</v>
      </c>
      <c r="F19" s="106">
        <v>0.0</v>
      </c>
      <c r="G19" s="106">
        <v>0.0</v>
      </c>
      <c r="H19" s="17">
        <v>0.0</v>
      </c>
      <c r="I19" s="17">
        <v>0.0</v>
      </c>
      <c r="J19" s="125" t="s">
        <v>322</v>
      </c>
      <c r="K19" s="125" t="s">
        <v>322</v>
      </c>
      <c r="L19" s="101">
        <v>7.49</v>
      </c>
      <c r="M19" s="101">
        <v>3.47</v>
      </c>
      <c r="N19" s="126" t="s">
        <v>322</v>
      </c>
      <c r="O19" s="126">
        <v>0.0</v>
      </c>
      <c r="P19" s="125">
        <v>0.5367156208277702</v>
      </c>
      <c r="Q19" s="17">
        <v>0.0</v>
      </c>
      <c r="R19" s="102" t="s">
        <v>322</v>
      </c>
      <c r="S19" s="101" t="s">
        <v>322</v>
      </c>
      <c r="T19" s="17" t="s">
        <v>95</v>
      </c>
      <c r="U19" s="105"/>
      <c r="V19" s="105"/>
      <c r="W19" s="105"/>
      <c r="X19" s="105"/>
      <c r="Y19" s="105"/>
      <c r="Z19" s="105"/>
    </row>
    <row r="20">
      <c r="A20" s="124" t="s">
        <v>110</v>
      </c>
      <c r="B20" s="17" t="s">
        <v>111</v>
      </c>
      <c r="C20" s="17" t="s">
        <v>48</v>
      </c>
      <c r="D20" s="17" t="s">
        <v>112</v>
      </c>
      <c r="E20" s="17" t="s">
        <v>74</v>
      </c>
      <c r="F20" s="106">
        <v>0.0</v>
      </c>
      <c r="G20" s="106">
        <v>0.0</v>
      </c>
      <c r="H20" s="17">
        <v>0.0</v>
      </c>
      <c r="I20" s="17">
        <v>0.0</v>
      </c>
      <c r="J20" s="125" t="s">
        <v>322</v>
      </c>
      <c r="K20" s="125" t="s">
        <v>322</v>
      </c>
      <c r="L20" s="101">
        <v>2.49</v>
      </c>
      <c r="M20" s="101">
        <v>1.29</v>
      </c>
      <c r="N20" s="126" t="s">
        <v>322</v>
      </c>
      <c r="O20" s="126">
        <v>0.0</v>
      </c>
      <c r="P20" s="125">
        <v>0.48192771084337355</v>
      </c>
      <c r="Q20" s="17">
        <v>0.0</v>
      </c>
      <c r="R20" s="102" t="s">
        <v>322</v>
      </c>
      <c r="S20" s="101" t="s">
        <v>322</v>
      </c>
      <c r="T20" s="17" t="s">
        <v>113</v>
      </c>
      <c r="U20" s="105"/>
      <c r="V20" s="105"/>
      <c r="W20" s="105"/>
      <c r="X20" s="105"/>
      <c r="Y20" s="105"/>
      <c r="Z20" s="105"/>
    </row>
    <row r="21" ht="15.75" customHeight="1">
      <c r="A21" s="124" t="s">
        <v>114</v>
      </c>
      <c r="B21" s="17" t="s">
        <v>115</v>
      </c>
      <c r="C21" s="17" t="s">
        <v>51</v>
      </c>
      <c r="D21" s="17" t="s">
        <v>116</v>
      </c>
      <c r="E21" s="17" t="s">
        <v>74</v>
      </c>
      <c r="F21" s="106">
        <v>0.0</v>
      </c>
      <c r="G21" s="106">
        <v>0.0</v>
      </c>
      <c r="H21" s="17">
        <v>0.0</v>
      </c>
      <c r="I21" s="17">
        <v>0.0</v>
      </c>
      <c r="J21" s="125" t="s">
        <v>322</v>
      </c>
      <c r="K21" s="125" t="s">
        <v>322</v>
      </c>
      <c r="L21" s="101">
        <v>7.99</v>
      </c>
      <c r="M21" s="101">
        <v>4.19</v>
      </c>
      <c r="N21" s="126" t="s">
        <v>322</v>
      </c>
      <c r="O21" s="126">
        <v>0.0</v>
      </c>
      <c r="P21" s="125">
        <v>0.47559449311639546</v>
      </c>
      <c r="Q21" s="17">
        <v>0.0</v>
      </c>
      <c r="R21" s="102" t="s">
        <v>322</v>
      </c>
      <c r="S21" s="101" t="s">
        <v>322</v>
      </c>
      <c r="T21" s="17" t="s">
        <v>117</v>
      </c>
      <c r="U21" s="105"/>
      <c r="V21" s="105"/>
      <c r="W21" s="105"/>
      <c r="X21" s="105"/>
      <c r="Y21" s="105"/>
      <c r="Z21" s="105"/>
    </row>
    <row r="22" ht="15.75" customHeight="1">
      <c r="A22" s="124" t="s">
        <v>118</v>
      </c>
      <c r="B22" s="17" t="s">
        <v>119</v>
      </c>
      <c r="C22" s="17" t="s">
        <v>51</v>
      </c>
      <c r="D22" s="17" t="s">
        <v>116</v>
      </c>
      <c r="E22" s="17" t="s">
        <v>74</v>
      </c>
      <c r="F22" s="106">
        <v>0.0</v>
      </c>
      <c r="G22" s="106">
        <v>0.0</v>
      </c>
      <c r="H22" s="17">
        <v>0.0</v>
      </c>
      <c r="I22" s="17">
        <v>0.0</v>
      </c>
      <c r="J22" s="125" t="s">
        <v>322</v>
      </c>
      <c r="K22" s="125" t="s">
        <v>322</v>
      </c>
      <c r="L22" s="101">
        <v>7.99</v>
      </c>
      <c r="M22" s="101">
        <v>4.19</v>
      </c>
      <c r="N22" s="126" t="s">
        <v>322</v>
      </c>
      <c r="O22" s="126">
        <v>0.0</v>
      </c>
      <c r="P22" s="125">
        <v>0.47559449311639546</v>
      </c>
      <c r="Q22" s="17">
        <v>0.0</v>
      </c>
      <c r="R22" s="102" t="s">
        <v>322</v>
      </c>
      <c r="S22" s="101" t="s">
        <v>322</v>
      </c>
      <c r="T22" s="17" t="s">
        <v>117</v>
      </c>
      <c r="U22" s="105"/>
      <c r="V22" s="105"/>
      <c r="W22" s="105"/>
      <c r="X22" s="105"/>
      <c r="Y22" s="105"/>
      <c r="Z22" s="105"/>
    </row>
    <row r="23" ht="15.75" customHeight="1">
      <c r="A23" s="124" t="s">
        <v>120</v>
      </c>
      <c r="B23" s="17" t="s">
        <v>121</v>
      </c>
      <c r="C23" s="17" t="s">
        <v>51</v>
      </c>
      <c r="D23" s="17" t="s">
        <v>116</v>
      </c>
      <c r="E23" s="17" t="s">
        <v>74</v>
      </c>
      <c r="F23" s="106">
        <v>0.0</v>
      </c>
      <c r="G23" s="106">
        <v>0.0</v>
      </c>
      <c r="H23" s="17">
        <v>0.0</v>
      </c>
      <c r="I23" s="17">
        <v>0.0</v>
      </c>
      <c r="J23" s="125" t="s">
        <v>322</v>
      </c>
      <c r="K23" s="125" t="s">
        <v>322</v>
      </c>
      <c r="L23" s="101">
        <v>7.99</v>
      </c>
      <c r="M23" s="101">
        <v>4.22</v>
      </c>
      <c r="N23" s="126" t="s">
        <v>322</v>
      </c>
      <c r="O23" s="126">
        <v>0.0</v>
      </c>
      <c r="P23" s="125">
        <v>0.47183979974968715</v>
      </c>
      <c r="Q23" s="17">
        <v>0.0</v>
      </c>
      <c r="R23" s="102" t="s">
        <v>322</v>
      </c>
      <c r="S23" s="101" t="s">
        <v>322</v>
      </c>
      <c r="T23" s="17" t="s">
        <v>117</v>
      </c>
      <c r="U23" s="105"/>
      <c r="V23" s="105"/>
      <c r="W23" s="105"/>
      <c r="X23" s="105"/>
      <c r="Y23" s="105"/>
      <c r="Z23" s="105"/>
    </row>
    <row r="24" ht="15.75" customHeight="1">
      <c r="A24" s="124" t="s">
        <v>122</v>
      </c>
      <c r="B24" s="17" t="s">
        <v>123</v>
      </c>
      <c r="C24" s="17" t="s">
        <v>48</v>
      </c>
      <c r="D24" s="17" t="s">
        <v>124</v>
      </c>
      <c r="E24" s="17" t="s">
        <v>74</v>
      </c>
      <c r="F24" s="106">
        <v>0.0</v>
      </c>
      <c r="G24" s="106">
        <v>0.0</v>
      </c>
      <c r="H24" s="17">
        <v>0.0</v>
      </c>
      <c r="I24" s="17">
        <v>0.0</v>
      </c>
      <c r="J24" s="125" t="s">
        <v>322</v>
      </c>
      <c r="K24" s="125" t="s">
        <v>322</v>
      </c>
      <c r="L24" s="101">
        <v>11.99</v>
      </c>
      <c r="M24" s="101">
        <v>6.3</v>
      </c>
      <c r="N24" s="126" t="s">
        <v>322</v>
      </c>
      <c r="O24" s="126">
        <v>0.0</v>
      </c>
      <c r="P24" s="125">
        <v>0.4745621351125939</v>
      </c>
      <c r="Q24" s="17">
        <v>0.0</v>
      </c>
      <c r="R24" s="102" t="s">
        <v>322</v>
      </c>
      <c r="S24" s="101" t="s">
        <v>322</v>
      </c>
      <c r="T24" s="17" t="s">
        <v>92</v>
      </c>
      <c r="U24" s="105"/>
      <c r="V24" s="105"/>
      <c r="W24" s="105"/>
      <c r="X24" s="105"/>
      <c r="Y24" s="105"/>
      <c r="Z24" s="105"/>
    </row>
    <row r="25" ht="15.75" customHeight="1">
      <c r="A25" s="124" t="s">
        <v>125</v>
      </c>
      <c r="B25" s="17" t="s">
        <v>126</v>
      </c>
      <c r="C25" s="17" t="s">
        <v>47</v>
      </c>
      <c r="D25" s="17" t="s">
        <v>112</v>
      </c>
      <c r="E25" s="17" t="s">
        <v>74</v>
      </c>
      <c r="F25" s="106">
        <v>0.0</v>
      </c>
      <c r="G25" s="106">
        <v>0.0</v>
      </c>
      <c r="H25" s="17">
        <v>0.0</v>
      </c>
      <c r="I25" s="17">
        <v>0.0</v>
      </c>
      <c r="J25" s="125" t="s">
        <v>322</v>
      </c>
      <c r="K25" s="125" t="s">
        <v>322</v>
      </c>
      <c r="L25" s="101">
        <v>9.99</v>
      </c>
      <c r="M25" s="101">
        <v>5.2</v>
      </c>
      <c r="N25" s="126" t="s">
        <v>322</v>
      </c>
      <c r="O25" s="126">
        <v>0.0</v>
      </c>
      <c r="P25" s="125">
        <v>0.4794794794794795</v>
      </c>
      <c r="Q25" s="17">
        <v>0.0</v>
      </c>
      <c r="R25" s="102" t="s">
        <v>322</v>
      </c>
      <c r="S25" s="101" t="s">
        <v>322</v>
      </c>
      <c r="T25" s="17" t="s">
        <v>127</v>
      </c>
      <c r="U25" s="105"/>
      <c r="V25" s="105"/>
      <c r="W25" s="105"/>
      <c r="X25" s="105"/>
      <c r="Y25" s="105"/>
      <c r="Z25" s="105"/>
    </row>
    <row r="26" ht="15.75" customHeight="1">
      <c r="A26" s="124" t="s">
        <v>128</v>
      </c>
      <c r="B26" s="17" t="s">
        <v>129</v>
      </c>
      <c r="C26" s="17" t="s">
        <v>47</v>
      </c>
      <c r="D26" s="17" t="s">
        <v>112</v>
      </c>
      <c r="E26" s="17" t="s">
        <v>74</v>
      </c>
      <c r="F26" s="106">
        <v>0.0</v>
      </c>
      <c r="G26" s="106">
        <v>0.0</v>
      </c>
      <c r="H26" s="17">
        <v>0.0</v>
      </c>
      <c r="I26" s="17">
        <v>0.0</v>
      </c>
      <c r="J26" s="125" t="s">
        <v>322</v>
      </c>
      <c r="K26" s="125" t="s">
        <v>322</v>
      </c>
      <c r="L26" s="101">
        <v>2.99</v>
      </c>
      <c r="M26" s="101">
        <v>1.53</v>
      </c>
      <c r="N26" s="126" t="s">
        <v>322</v>
      </c>
      <c r="O26" s="126">
        <v>0.0</v>
      </c>
      <c r="P26" s="125">
        <v>0.4882943143812709</v>
      </c>
      <c r="Q26" s="17">
        <v>0.0</v>
      </c>
      <c r="R26" s="102" t="s">
        <v>322</v>
      </c>
      <c r="S26" s="101" t="s">
        <v>322</v>
      </c>
      <c r="T26" s="17" t="s">
        <v>127</v>
      </c>
      <c r="U26" s="105"/>
      <c r="V26" s="105"/>
      <c r="W26" s="105"/>
      <c r="X26" s="105"/>
      <c r="Y26" s="105"/>
      <c r="Z26" s="105"/>
    </row>
    <row r="27" ht="15.75" customHeight="1">
      <c r="A27" s="124" t="s">
        <v>130</v>
      </c>
      <c r="B27" s="17" t="s">
        <v>131</v>
      </c>
      <c r="C27" s="17" t="s">
        <v>47</v>
      </c>
      <c r="D27" s="17" t="s">
        <v>116</v>
      </c>
      <c r="E27" s="17" t="s">
        <v>74</v>
      </c>
      <c r="F27" s="106">
        <v>4733.16999999997</v>
      </c>
      <c r="G27" s="106">
        <v>4733.16999999997</v>
      </c>
      <c r="H27" s="17">
        <v>3720.0</v>
      </c>
      <c r="I27" s="17">
        <v>1583.0</v>
      </c>
      <c r="J27" s="125">
        <v>0.42553763440860215</v>
      </c>
      <c r="K27" s="125">
        <v>0.0</v>
      </c>
      <c r="L27" s="101">
        <v>2.99</v>
      </c>
      <c r="M27" s="101">
        <v>1.53</v>
      </c>
      <c r="N27" s="126">
        <v>11122.79999999993</v>
      </c>
      <c r="O27" s="126">
        <v>5691.6</v>
      </c>
      <c r="P27" s="125">
        <v>0.4882943143812709</v>
      </c>
      <c r="Q27" s="17">
        <v>3816.0</v>
      </c>
      <c r="R27" s="102">
        <v>0.9748427672955975</v>
      </c>
      <c r="S27" s="101">
        <v>2.989999999999981</v>
      </c>
      <c r="T27" s="17" t="s">
        <v>127</v>
      </c>
      <c r="U27" s="105"/>
      <c r="V27" s="105"/>
      <c r="W27" s="105"/>
      <c r="X27" s="105"/>
      <c r="Y27" s="105"/>
      <c r="Z27" s="105"/>
    </row>
    <row r="28" ht="15.75" customHeight="1">
      <c r="A28" s="124" t="s">
        <v>132</v>
      </c>
      <c r="B28" s="17" t="s">
        <v>129</v>
      </c>
      <c r="C28" s="17" t="s">
        <v>47</v>
      </c>
      <c r="D28" s="17" t="s">
        <v>116</v>
      </c>
      <c r="E28" s="17" t="s">
        <v>74</v>
      </c>
      <c r="F28" s="106">
        <v>0.0</v>
      </c>
      <c r="G28" s="106">
        <v>0.0</v>
      </c>
      <c r="H28" s="17">
        <v>0.0</v>
      </c>
      <c r="I28" s="17">
        <v>0.0</v>
      </c>
      <c r="J28" s="125" t="s">
        <v>322</v>
      </c>
      <c r="K28" s="125" t="s">
        <v>322</v>
      </c>
      <c r="L28" s="101">
        <v>2.99</v>
      </c>
      <c r="M28" s="101">
        <v>1.47</v>
      </c>
      <c r="N28" s="126" t="s">
        <v>322</v>
      </c>
      <c r="O28" s="126">
        <v>0.0</v>
      </c>
      <c r="P28" s="125">
        <v>0.5083612040133779</v>
      </c>
      <c r="Q28" s="17">
        <v>0.0</v>
      </c>
      <c r="R28" s="102" t="s">
        <v>322</v>
      </c>
      <c r="S28" s="101" t="s">
        <v>322</v>
      </c>
      <c r="T28" s="17" t="s">
        <v>127</v>
      </c>
      <c r="U28" s="105"/>
      <c r="V28" s="105"/>
      <c r="W28" s="105"/>
      <c r="X28" s="105"/>
      <c r="Y28" s="105"/>
      <c r="Z28" s="105"/>
    </row>
    <row r="29" ht="15.75" customHeight="1">
      <c r="A29" s="124" t="s">
        <v>133</v>
      </c>
      <c r="B29" s="17" t="s">
        <v>134</v>
      </c>
      <c r="C29" s="17" t="s">
        <v>47</v>
      </c>
      <c r="D29" s="17" t="s">
        <v>112</v>
      </c>
      <c r="E29" s="17" t="s">
        <v>74</v>
      </c>
      <c r="F29" s="106">
        <v>1333.53</v>
      </c>
      <c r="G29" s="106">
        <v>1333.53</v>
      </c>
      <c r="H29" s="17">
        <v>1224.0</v>
      </c>
      <c r="I29" s="17">
        <v>297.0</v>
      </c>
      <c r="J29" s="125">
        <v>0.2426470588235294</v>
      </c>
      <c r="K29" s="125">
        <v>0.0</v>
      </c>
      <c r="L29" s="101">
        <v>4.49</v>
      </c>
      <c r="M29" s="101">
        <v>2.3</v>
      </c>
      <c r="N29" s="126">
        <v>5495.76</v>
      </c>
      <c r="O29" s="126">
        <v>2815.2</v>
      </c>
      <c r="P29" s="125">
        <v>0.4877505567928731</v>
      </c>
      <c r="Q29" s="17">
        <v>1284.0</v>
      </c>
      <c r="R29" s="102">
        <v>0.9532710280373832</v>
      </c>
      <c r="S29" s="101">
        <v>4.49</v>
      </c>
      <c r="T29" s="17" t="s">
        <v>127</v>
      </c>
      <c r="U29" s="105"/>
      <c r="V29" s="105"/>
      <c r="W29" s="105"/>
      <c r="X29" s="105"/>
      <c r="Y29" s="105"/>
      <c r="Z29" s="105"/>
    </row>
    <row r="30" ht="15.75" customHeight="1">
      <c r="A30" s="124" t="s">
        <v>135</v>
      </c>
      <c r="B30" s="17" t="s">
        <v>136</v>
      </c>
      <c r="C30" s="17" t="s">
        <v>47</v>
      </c>
      <c r="D30" s="17" t="s">
        <v>112</v>
      </c>
      <c r="E30" s="17" t="s">
        <v>74</v>
      </c>
      <c r="F30" s="106">
        <v>1549.05</v>
      </c>
      <c r="G30" s="106">
        <v>1549.05</v>
      </c>
      <c r="H30" s="17">
        <v>1104.0</v>
      </c>
      <c r="I30" s="17">
        <v>345.0</v>
      </c>
      <c r="J30" s="125">
        <v>0.3125</v>
      </c>
      <c r="K30" s="125">
        <v>0.0</v>
      </c>
      <c r="L30" s="101">
        <v>4.49</v>
      </c>
      <c r="M30" s="101">
        <v>2.3</v>
      </c>
      <c r="N30" s="126">
        <v>4956.96</v>
      </c>
      <c r="O30" s="126">
        <v>2539.2</v>
      </c>
      <c r="P30" s="125">
        <v>0.4877505567928731</v>
      </c>
      <c r="Q30" s="17">
        <v>1104.0</v>
      </c>
      <c r="R30" s="102">
        <v>1.0</v>
      </c>
      <c r="S30" s="101">
        <v>4.49</v>
      </c>
      <c r="T30" s="17" t="s">
        <v>127</v>
      </c>
      <c r="U30" s="105"/>
      <c r="V30" s="105"/>
      <c r="W30" s="105"/>
      <c r="X30" s="105"/>
      <c r="Y30" s="105"/>
      <c r="Z30" s="105"/>
    </row>
    <row r="31" ht="15.75" customHeight="1">
      <c r="A31" s="124" t="s">
        <v>137</v>
      </c>
      <c r="B31" s="17" t="s">
        <v>138</v>
      </c>
      <c r="C31" s="17" t="s">
        <v>47</v>
      </c>
      <c r="D31" s="17" t="s">
        <v>116</v>
      </c>
      <c r="E31" s="17" t="s">
        <v>74</v>
      </c>
      <c r="F31" s="106">
        <v>0.0</v>
      </c>
      <c r="G31" s="106">
        <v>0.0</v>
      </c>
      <c r="H31" s="17">
        <v>0.0</v>
      </c>
      <c r="I31" s="17">
        <v>0.0</v>
      </c>
      <c r="J31" s="125" t="s">
        <v>322</v>
      </c>
      <c r="K31" s="125" t="s">
        <v>322</v>
      </c>
      <c r="L31" s="101">
        <v>4.49</v>
      </c>
      <c r="M31" s="101">
        <v>2.36</v>
      </c>
      <c r="N31" s="126" t="s">
        <v>322</v>
      </c>
      <c r="O31" s="126">
        <v>0.0</v>
      </c>
      <c r="P31" s="125">
        <v>0.4743875278396437</v>
      </c>
      <c r="Q31" s="17">
        <v>0.0</v>
      </c>
      <c r="R31" s="102" t="s">
        <v>322</v>
      </c>
      <c r="S31" s="101" t="s">
        <v>322</v>
      </c>
      <c r="T31" s="17" t="s">
        <v>127</v>
      </c>
      <c r="U31" s="105"/>
      <c r="V31" s="105"/>
      <c r="W31" s="105"/>
      <c r="X31" s="105"/>
      <c r="Y31" s="105"/>
      <c r="Z31" s="105"/>
    </row>
    <row r="32" ht="15.75" customHeight="1">
      <c r="A32" s="124" t="s">
        <v>139</v>
      </c>
      <c r="B32" s="17" t="s">
        <v>140</v>
      </c>
      <c r="C32" s="17" t="s">
        <v>47</v>
      </c>
      <c r="D32" s="17" t="s">
        <v>112</v>
      </c>
      <c r="E32" s="17" t="s">
        <v>74</v>
      </c>
      <c r="F32" s="106">
        <v>0.0</v>
      </c>
      <c r="G32" s="106">
        <v>0.0</v>
      </c>
      <c r="H32" s="17">
        <v>0.0</v>
      </c>
      <c r="I32" s="17">
        <v>0.0</v>
      </c>
      <c r="J32" s="125" t="s">
        <v>322</v>
      </c>
      <c r="K32" s="125" t="s">
        <v>322</v>
      </c>
      <c r="L32" s="101">
        <v>5.99</v>
      </c>
      <c r="M32" s="101">
        <v>2.87</v>
      </c>
      <c r="N32" s="126" t="s">
        <v>322</v>
      </c>
      <c r="O32" s="126">
        <v>0.0</v>
      </c>
      <c r="P32" s="125">
        <v>0.5208681135225376</v>
      </c>
      <c r="Q32" s="17">
        <v>0.0</v>
      </c>
      <c r="R32" s="102" t="s">
        <v>322</v>
      </c>
      <c r="S32" s="101" t="s">
        <v>322</v>
      </c>
      <c r="T32" s="17" t="s">
        <v>127</v>
      </c>
      <c r="U32" s="105"/>
      <c r="V32" s="105"/>
      <c r="W32" s="105"/>
      <c r="X32" s="105"/>
      <c r="Y32" s="105"/>
      <c r="Z32" s="105"/>
    </row>
    <row r="33" ht="15.75" customHeight="1">
      <c r="A33" s="124" t="s">
        <v>141</v>
      </c>
      <c r="B33" s="17" t="s">
        <v>142</v>
      </c>
      <c r="C33" s="17" t="s">
        <v>47</v>
      </c>
      <c r="D33" s="17" t="s">
        <v>112</v>
      </c>
      <c r="E33" s="17" t="s">
        <v>74</v>
      </c>
      <c r="F33" s="106">
        <v>0.0</v>
      </c>
      <c r="G33" s="106">
        <v>0.0</v>
      </c>
      <c r="H33" s="17">
        <v>0.0</v>
      </c>
      <c r="I33" s="17">
        <v>0.0</v>
      </c>
      <c r="J33" s="125" t="s">
        <v>322</v>
      </c>
      <c r="K33" s="125" t="s">
        <v>322</v>
      </c>
      <c r="L33" s="101">
        <v>5.99</v>
      </c>
      <c r="M33" s="101">
        <v>3.05</v>
      </c>
      <c r="N33" s="126" t="s">
        <v>322</v>
      </c>
      <c r="O33" s="126">
        <v>0.0</v>
      </c>
      <c r="P33" s="125">
        <v>0.4908180300500835</v>
      </c>
      <c r="Q33" s="17">
        <v>0.0</v>
      </c>
      <c r="R33" s="102" t="s">
        <v>322</v>
      </c>
      <c r="S33" s="101" t="s">
        <v>322</v>
      </c>
      <c r="T33" s="17" t="s">
        <v>127</v>
      </c>
      <c r="U33" s="105"/>
      <c r="V33" s="105"/>
      <c r="W33" s="105"/>
      <c r="X33" s="105"/>
      <c r="Y33" s="105"/>
      <c r="Z33" s="105"/>
    </row>
    <row r="34" ht="15.75" customHeight="1">
      <c r="A34" s="124" t="s">
        <v>143</v>
      </c>
      <c r="B34" s="17" t="s">
        <v>144</v>
      </c>
      <c r="C34" s="17" t="s">
        <v>47</v>
      </c>
      <c r="D34" s="17" t="s">
        <v>145</v>
      </c>
      <c r="E34" s="17" t="s">
        <v>74</v>
      </c>
      <c r="F34" s="106">
        <v>0.0</v>
      </c>
      <c r="G34" s="106">
        <v>0.0</v>
      </c>
      <c r="H34" s="17">
        <v>0.0</v>
      </c>
      <c r="I34" s="17">
        <v>0.0</v>
      </c>
      <c r="J34" s="125" t="s">
        <v>322</v>
      </c>
      <c r="K34" s="125" t="s">
        <v>322</v>
      </c>
      <c r="L34" s="101">
        <v>5.99</v>
      </c>
      <c r="M34" s="101">
        <v>2.91</v>
      </c>
      <c r="N34" s="126" t="s">
        <v>322</v>
      </c>
      <c r="O34" s="126">
        <v>0.0</v>
      </c>
      <c r="P34" s="125">
        <v>0.5141903171953255</v>
      </c>
      <c r="Q34" s="17">
        <v>0.0</v>
      </c>
      <c r="R34" s="102" t="s">
        <v>322</v>
      </c>
      <c r="S34" s="101" t="s">
        <v>322</v>
      </c>
      <c r="T34" s="17" t="s">
        <v>127</v>
      </c>
      <c r="U34" s="105"/>
      <c r="V34" s="105"/>
      <c r="W34" s="105"/>
      <c r="X34" s="105"/>
      <c r="Y34" s="105"/>
      <c r="Z34" s="105"/>
    </row>
    <row r="35" ht="15.75" customHeight="1">
      <c r="A35" s="124" t="s">
        <v>146</v>
      </c>
      <c r="B35" s="17" t="s">
        <v>147</v>
      </c>
      <c r="C35" s="17" t="s">
        <v>47</v>
      </c>
      <c r="D35" s="17" t="s">
        <v>148</v>
      </c>
      <c r="E35" s="17" t="s">
        <v>74</v>
      </c>
      <c r="F35" s="106">
        <v>1904.82</v>
      </c>
      <c r="G35" s="106">
        <v>1904.82</v>
      </c>
      <c r="H35" s="17">
        <v>808.0</v>
      </c>
      <c r="I35" s="17">
        <v>318.0</v>
      </c>
      <c r="J35" s="125">
        <v>0.3935643564356436</v>
      </c>
      <c r="K35" s="125">
        <v>0.0</v>
      </c>
      <c r="L35" s="101">
        <v>5.99</v>
      </c>
      <c r="M35" s="101">
        <v>2.96</v>
      </c>
      <c r="N35" s="126">
        <v>4839.92</v>
      </c>
      <c r="O35" s="126">
        <v>2391.68</v>
      </c>
      <c r="P35" s="125">
        <v>0.5058430717863105</v>
      </c>
      <c r="Q35" s="17">
        <v>824.0</v>
      </c>
      <c r="R35" s="102">
        <v>0.9805825242718447</v>
      </c>
      <c r="S35" s="101">
        <v>5.99</v>
      </c>
      <c r="T35" s="17" t="s">
        <v>127</v>
      </c>
      <c r="U35" s="105"/>
      <c r="V35" s="105"/>
      <c r="W35" s="105"/>
      <c r="X35" s="105"/>
      <c r="Y35" s="105"/>
      <c r="Z35" s="105"/>
    </row>
    <row r="36" ht="15.75" customHeight="1">
      <c r="A36" s="124" t="s">
        <v>149</v>
      </c>
      <c r="B36" s="17" t="s">
        <v>150</v>
      </c>
      <c r="C36" s="17" t="s">
        <v>47</v>
      </c>
      <c r="D36" s="17" t="s">
        <v>112</v>
      </c>
      <c r="E36" s="17" t="s">
        <v>74</v>
      </c>
      <c r="F36" s="106">
        <v>0.0</v>
      </c>
      <c r="G36" s="106">
        <v>0.0</v>
      </c>
      <c r="H36" s="17">
        <v>0.0</v>
      </c>
      <c r="I36" s="17">
        <v>0.0</v>
      </c>
      <c r="J36" s="125" t="s">
        <v>322</v>
      </c>
      <c r="K36" s="125" t="s">
        <v>322</v>
      </c>
      <c r="L36" s="101">
        <v>6.49</v>
      </c>
      <c r="M36" s="101">
        <v>3.15</v>
      </c>
      <c r="N36" s="126" t="s">
        <v>322</v>
      </c>
      <c r="O36" s="126">
        <v>0.0</v>
      </c>
      <c r="P36" s="125">
        <v>0.514637904468413</v>
      </c>
      <c r="Q36" s="17">
        <v>0.0</v>
      </c>
      <c r="R36" s="102" t="s">
        <v>322</v>
      </c>
      <c r="S36" s="101" t="s">
        <v>322</v>
      </c>
      <c r="T36" s="17" t="s">
        <v>127</v>
      </c>
      <c r="U36" s="105"/>
      <c r="V36" s="105"/>
      <c r="W36" s="105"/>
      <c r="X36" s="105"/>
      <c r="Y36" s="105"/>
      <c r="Z36" s="105"/>
    </row>
    <row r="37" ht="15.75" customHeight="1">
      <c r="A37" s="124" t="s">
        <v>151</v>
      </c>
      <c r="B37" s="17" t="s">
        <v>152</v>
      </c>
      <c r="C37" s="17" t="s">
        <v>47</v>
      </c>
      <c r="D37" s="17" t="s">
        <v>148</v>
      </c>
      <c r="E37" s="17" t="s">
        <v>74</v>
      </c>
      <c r="F37" s="106">
        <v>0.0</v>
      </c>
      <c r="G37" s="106">
        <v>0.0</v>
      </c>
      <c r="H37" s="17">
        <v>0.0</v>
      </c>
      <c r="I37" s="17">
        <v>0.0</v>
      </c>
      <c r="J37" s="125" t="s">
        <v>322</v>
      </c>
      <c r="K37" s="125" t="s">
        <v>322</v>
      </c>
      <c r="L37" s="101">
        <v>6.49</v>
      </c>
      <c r="M37" s="101">
        <v>3.21</v>
      </c>
      <c r="N37" s="126" t="s">
        <v>322</v>
      </c>
      <c r="O37" s="126">
        <v>0.0</v>
      </c>
      <c r="P37" s="125">
        <v>0.5053929121725732</v>
      </c>
      <c r="Q37" s="17">
        <v>0.0</v>
      </c>
      <c r="R37" s="102" t="s">
        <v>322</v>
      </c>
      <c r="S37" s="101" t="s">
        <v>322</v>
      </c>
      <c r="T37" s="17" t="s">
        <v>127</v>
      </c>
      <c r="U37" s="105"/>
      <c r="V37" s="105"/>
      <c r="W37" s="105"/>
      <c r="X37" s="105"/>
      <c r="Y37" s="105"/>
      <c r="Z37" s="105"/>
    </row>
    <row r="38" ht="15.75" customHeight="1">
      <c r="A38" s="124" t="s">
        <v>153</v>
      </c>
      <c r="B38" s="17" t="s">
        <v>154</v>
      </c>
      <c r="C38" s="17" t="s">
        <v>47</v>
      </c>
      <c r="D38" s="17" t="s">
        <v>112</v>
      </c>
      <c r="E38" s="17" t="s">
        <v>74</v>
      </c>
      <c r="F38" s="106">
        <v>0.0</v>
      </c>
      <c r="G38" s="106">
        <v>0.0</v>
      </c>
      <c r="H38" s="17">
        <v>0.0</v>
      </c>
      <c r="I38" s="17">
        <v>0.0</v>
      </c>
      <c r="J38" s="125" t="s">
        <v>322</v>
      </c>
      <c r="K38" s="125" t="s">
        <v>322</v>
      </c>
      <c r="L38" s="101">
        <v>6.99</v>
      </c>
      <c r="M38" s="101">
        <v>3.52</v>
      </c>
      <c r="N38" s="126" t="s">
        <v>322</v>
      </c>
      <c r="O38" s="126">
        <v>0.0</v>
      </c>
      <c r="P38" s="125">
        <v>0.49642346208869814</v>
      </c>
      <c r="Q38" s="17">
        <v>0.0</v>
      </c>
      <c r="R38" s="102" t="s">
        <v>322</v>
      </c>
      <c r="S38" s="101" t="s">
        <v>322</v>
      </c>
      <c r="T38" s="17" t="s">
        <v>127</v>
      </c>
      <c r="U38" s="105"/>
      <c r="V38" s="105"/>
      <c r="W38" s="105"/>
      <c r="X38" s="105"/>
      <c r="Y38" s="105"/>
      <c r="Z38" s="105"/>
    </row>
    <row r="39" ht="15.75" customHeight="1">
      <c r="A39" s="124" t="s">
        <v>155</v>
      </c>
      <c r="B39" s="17" t="s">
        <v>156</v>
      </c>
      <c r="C39" s="17" t="s">
        <v>47</v>
      </c>
      <c r="D39" s="17" t="s">
        <v>112</v>
      </c>
      <c r="E39" s="17" t="s">
        <v>74</v>
      </c>
      <c r="F39" s="106">
        <v>8511.78999999996</v>
      </c>
      <c r="G39" s="106">
        <v>8511.78999999996</v>
      </c>
      <c r="H39" s="17">
        <v>3684.0</v>
      </c>
      <c r="I39" s="17">
        <v>1421.0</v>
      </c>
      <c r="J39" s="125">
        <v>0.38572204125950055</v>
      </c>
      <c r="K39" s="125">
        <v>0.0</v>
      </c>
      <c r="L39" s="101">
        <v>5.99</v>
      </c>
      <c r="M39" s="101">
        <v>2.9</v>
      </c>
      <c r="N39" s="126">
        <v>22067.159999999898</v>
      </c>
      <c r="O39" s="126">
        <v>10683.6</v>
      </c>
      <c r="P39" s="125">
        <v>0.5158597662771286</v>
      </c>
      <c r="Q39" s="17">
        <v>3744.0</v>
      </c>
      <c r="R39" s="102">
        <v>0.9839743589743589</v>
      </c>
      <c r="S39" s="101">
        <v>5.989999999999973</v>
      </c>
      <c r="T39" s="17" t="s">
        <v>127</v>
      </c>
      <c r="U39" s="105"/>
      <c r="V39" s="105"/>
      <c r="W39" s="105"/>
      <c r="X39" s="105"/>
      <c r="Y39" s="105"/>
      <c r="Z39" s="105"/>
    </row>
    <row r="40" ht="15.75" customHeight="1">
      <c r="A40" s="124" t="s">
        <v>157</v>
      </c>
      <c r="B40" s="17" t="s">
        <v>158</v>
      </c>
      <c r="C40" s="17" t="s">
        <v>47</v>
      </c>
      <c r="D40" s="17" t="s">
        <v>145</v>
      </c>
      <c r="E40" s="17" t="s">
        <v>74</v>
      </c>
      <c r="F40" s="106">
        <v>5331.09999999997</v>
      </c>
      <c r="G40" s="106">
        <v>5331.09999999997</v>
      </c>
      <c r="H40" s="17">
        <v>2232.0</v>
      </c>
      <c r="I40" s="17">
        <v>890.0</v>
      </c>
      <c r="J40" s="125">
        <v>0.39874551971326166</v>
      </c>
      <c r="K40" s="125">
        <v>0.0</v>
      </c>
      <c r="L40" s="101">
        <v>5.99</v>
      </c>
      <c r="M40" s="101">
        <v>3.02</v>
      </c>
      <c r="N40" s="126">
        <v>13369.679999999926</v>
      </c>
      <c r="O40" s="126">
        <v>6740.64</v>
      </c>
      <c r="P40" s="125">
        <v>0.4958263772954925</v>
      </c>
      <c r="Q40" s="17">
        <v>2292.0</v>
      </c>
      <c r="R40" s="102">
        <v>0.9738219895287958</v>
      </c>
      <c r="S40" s="101">
        <v>5.9899999999999665</v>
      </c>
      <c r="T40" s="17" t="s">
        <v>127</v>
      </c>
      <c r="U40" s="105"/>
      <c r="V40" s="105"/>
      <c r="W40" s="105"/>
      <c r="X40" s="105"/>
      <c r="Y40" s="105"/>
      <c r="Z40" s="105"/>
    </row>
    <row r="41" ht="15.75" customHeight="1">
      <c r="A41" s="124" t="s">
        <v>159</v>
      </c>
      <c r="B41" s="17" t="s">
        <v>160</v>
      </c>
      <c r="C41" s="17" t="s">
        <v>47</v>
      </c>
      <c r="D41" s="17" t="s">
        <v>112</v>
      </c>
      <c r="E41" s="17" t="s">
        <v>74</v>
      </c>
      <c r="F41" s="106">
        <v>0.0</v>
      </c>
      <c r="G41" s="106">
        <v>0.0</v>
      </c>
      <c r="H41" s="17">
        <v>0.0</v>
      </c>
      <c r="I41" s="17">
        <v>0.0</v>
      </c>
      <c r="J41" s="125" t="s">
        <v>322</v>
      </c>
      <c r="K41" s="125" t="s">
        <v>322</v>
      </c>
      <c r="L41" s="101">
        <v>4.99</v>
      </c>
      <c r="M41" s="101">
        <v>2.47</v>
      </c>
      <c r="N41" s="126" t="s">
        <v>322</v>
      </c>
      <c r="O41" s="126">
        <v>0.0</v>
      </c>
      <c r="P41" s="125">
        <v>0.5050100200400801</v>
      </c>
      <c r="Q41" s="17">
        <v>0.0</v>
      </c>
      <c r="R41" s="102" t="s">
        <v>322</v>
      </c>
      <c r="S41" s="101" t="s">
        <v>322</v>
      </c>
      <c r="T41" s="17" t="s">
        <v>127</v>
      </c>
      <c r="U41" s="105"/>
      <c r="V41" s="105"/>
      <c r="W41" s="105"/>
      <c r="X41" s="105"/>
      <c r="Y41" s="105"/>
      <c r="Z41" s="105"/>
    </row>
    <row r="42" ht="15.75" customHeight="1">
      <c r="A42" s="124" t="s">
        <v>161</v>
      </c>
      <c r="B42" s="17" t="s">
        <v>162</v>
      </c>
      <c r="C42" s="17" t="s">
        <v>47</v>
      </c>
      <c r="D42" s="17" t="s">
        <v>145</v>
      </c>
      <c r="E42" s="17" t="s">
        <v>74</v>
      </c>
      <c r="F42" s="106">
        <v>6998.70999999997</v>
      </c>
      <c r="G42" s="106">
        <v>6998.70999999997</v>
      </c>
      <c r="H42" s="17">
        <v>3072.0</v>
      </c>
      <c r="I42" s="17">
        <v>1079.0</v>
      </c>
      <c r="J42" s="125">
        <v>0.3512369791666667</v>
      </c>
      <c r="K42" s="125">
        <v>0.0</v>
      </c>
      <c r="L42" s="101">
        <v>6.49</v>
      </c>
      <c r="M42" s="101">
        <v>3.27</v>
      </c>
      <c r="N42" s="126">
        <v>19925.891677479063</v>
      </c>
      <c r="O42" s="126">
        <v>10045.44</v>
      </c>
      <c r="P42" s="125">
        <v>0.49614791987673346</v>
      </c>
      <c r="Q42" s="17">
        <v>3136.0</v>
      </c>
      <c r="R42" s="102">
        <v>0.9795918367346939</v>
      </c>
      <c r="S42" s="101">
        <v>6.486292863762715</v>
      </c>
      <c r="T42" s="17" t="s">
        <v>127</v>
      </c>
      <c r="U42" s="105"/>
      <c r="V42" s="105"/>
      <c r="W42" s="105"/>
      <c r="X42" s="105"/>
      <c r="Y42" s="105"/>
      <c r="Z42" s="105"/>
    </row>
    <row r="43" ht="15.75" customHeight="1">
      <c r="A43" s="124" t="s">
        <v>163</v>
      </c>
      <c r="B43" s="17" t="s">
        <v>164</v>
      </c>
      <c r="C43" s="17" t="s">
        <v>47</v>
      </c>
      <c r="D43" s="17" t="s">
        <v>112</v>
      </c>
      <c r="E43" s="17" t="s">
        <v>74</v>
      </c>
      <c r="F43" s="106">
        <v>0.0</v>
      </c>
      <c r="G43" s="106">
        <v>0.0</v>
      </c>
      <c r="H43" s="17">
        <v>0.0</v>
      </c>
      <c r="I43" s="17">
        <v>0.0</v>
      </c>
      <c r="J43" s="125" t="s">
        <v>322</v>
      </c>
      <c r="K43" s="125" t="s">
        <v>322</v>
      </c>
      <c r="L43" s="101">
        <v>7.49</v>
      </c>
      <c r="M43" s="101">
        <v>3.59</v>
      </c>
      <c r="N43" s="126" t="s">
        <v>322</v>
      </c>
      <c r="O43" s="126">
        <v>0.0</v>
      </c>
      <c r="P43" s="125">
        <v>0.520694259012016</v>
      </c>
      <c r="Q43" s="17">
        <v>0.0</v>
      </c>
      <c r="R43" s="102" t="s">
        <v>322</v>
      </c>
      <c r="S43" s="101" t="s">
        <v>322</v>
      </c>
      <c r="T43" s="17" t="s">
        <v>127</v>
      </c>
      <c r="U43" s="105"/>
      <c r="V43" s="105"/>
      <c r="W43" s="105"/>
      <c r="X43" s="105"/>
      <c r="Y43" s="105"/>
      <c r="Z43" s="105"/>
    </row>
    <row r="44" ht="15.75" customHeight="1">
      <c r="A44" s="124" t="s">
        <v>165</v>
      </c>
      <c r="B44" s="17" t="s">
        <v>166</v>
      </c>
      <c r="C44" s="17" t="s">
        <v>47</v>
      </c>
      <c r="D44" s="17" t="s">
        <v>112</v>
      </c>
      <c r="E44" s="17" t="s">
        <v>74</v>
      </c>
      <c r="F44" s="106">
        <v>0.0</v>
      </c>
      <c r="G44" s="106">
        <v>0.0</v>
      </c>
      <c r="H44" s="17">
        <v>0.0</v>
      </c>
      <c r="I44" s="17">
        <v>0.0</v>
      </c>
      <c r="J44" s="125" t="s">
        <v>322</v>
      </c>
      <c r="K44" s="125" t="s">
        <v>322</v>
      </c>
      <c r="L44" s="101">
        <v>7.49</v>
      </c>
      <c r="M44" s="101">
        <v>3.7</v>
      </c>
      <c r="N44" s="126" t="s">
        <v>322</v>
      </c>
      <c r="O44" s="126">
        <v>0.0</v>
      </c>
      <c r="P44" s="125">
        <v>0.5060080106809078</v>
      </c>
      <c r="Q44" s="17">
        <v>0.0</v>
      </c>
      <c r="R44" s="102" t="s">
        <v>322</v>
      </c>
      <c r="S44" s="101" t="s">
        <v>322</v>
      </c>
      <c r="T44" s="17" t="s">
        <v>127</v>
      </c>
      <c r="U44" s="105"/>
      <c r="V44" s="105"/>
      <c r="W44" s="105"/>
      <c r="X44" s="105"/>
      <c r="Y44" s="105"/>
      <c r="Z44" s="105"/>
    </row>
    <row r="45" ht="15.75" customHeight="1">
      <c r="A45" s="124" t="s">
        <v>167</v>
      </c>
      <c r="B45" s="17" t="s">
        <v>168</v>
      </c>
      <c r="C45" s="17" t="s">
        <v>47</v>
      </c>
      <c r="D45" s="17" t="s">
        <v>112</v>
      </c>
      <c r="E45" s="17" t="s">
        <v>74</v>
      </c>
      <c r="F45" s="106">
        <v>3054.89999999999</v>
      </c>
      <c r="G45" s="106">
        <v>3054.89999999999</v>
      </c>
      <c r="H45" s="17">
        <v>2160.0</v>
      </c>
      <c r="I45" s="17">
        <v>510.0</v>
      </c>
      <c r="J45" s="125">
        <v>0.2361111111111111</v>
      </c>
      <c r="K45" s="125">
        <v>0.0</v>
      </c>
      <c r="L45" s="101">
        <v>5.99</v>
      </c>
      <c r="M45" s="101">
        <v>2.93</v>
      </c>
      <c r="N45" s="126">
        <v>12938.399999999958</v>
      </c>
      <c r="O45" s="126">
        <v>6328.8</v>
      </c>
      <c r="P45" s="125">
        <v>0.5108514190317195</v>
      </c>
      <c r="Q45" s="17">
        <v>2244.0</v>
      </c>
      <c r="R45" s="102">
        <v>0.9625668449197861</v>
      </c>
      <c r="S45" s="101">
        <v>5.989999999999981</v>
      </c>
      <c r="T45" s="17" t="s">
        <v>127</v>
      </c>
      <c r="U45" s="105"/>
      <c r="V45" s="105"/>
      <c r="W45" s="105"/>
      <c r="X45" s="105"/>
      <c r="Y45" s="105"/>
      <c r="Z45" s="105"/>
    </row>
    <row r="46" ht="15.75" customHeight="1">
      <c r="A46" s="124" t="s">
        <v>169</v>
      </c>
      <c r="B46" s="17" t="s">
        <v>170</v>
      </c>
      <c r="C46" s="17" t="s">
        <v>47</v>
      </c>
      <c r="D46" s="17" t="s">
        <v>112</v>
      </c>
      <c r="E46" s="17" t="s">
        <v>74</v>
      </c>
      <c r="F46" s="106">
        <v>0.0</v>
      </c>
      <c r="G46" s="106">
        <v>0.0</v>
      </c>
      <c r="H46" s="17">
        <v>0.0</v>
      </c>
      <c r="I46" s="17">
        <v>0.0</v>
      </c>
      <c r="J46" s="125" t="s">
        <v>322</v>
      </c>
      <c r="K46" s="125" t="s">
        <v>322</v>
      </c>
      <c r="L46" s="101">
        <v>5.99</v>
      </c>
      <c r="M46" s="101">
        <v>2.96</v>
      </c>
      <c r="N46" s="126" t="s">
        <v>322</v>
      </c>
      <c r="O46" s="126">
        <v>0.0</v>
      </c>
      <c r="P46" s="125">
        <v>0.5058430717863105</v>
      </c>
      <c r="Q46" s="17">
        <v>0.0</v>
      </c>
      <c r="R46" s="102" t="s">
        <v>322</v>
      </c>
      <c r="S46" s="101" t="s">
        <v>322</v>
      </c>
      <c r="T46" s="17" t="s">
        <v>127</v>
      </c>
      <c r="U46" s="105"/>
      <c r="V46" s="105"/>
      <c r="W46" s="105"/>
      <c r="X46" s="105"/>
      <c r="Y46" s="105"/>
      <c r="Z46" s="105"/>
    </row>
    <row r="47" ht="15.75" customHeight="1">
      <c r="A47" s="124" t="s">
        <v>171</v>
      </c>
      <c r="B47" s="17" t="s">
        <v>172</v>
      </c>
      <c r="C47" s="17" t="s">
        <v>47</v>
      </c>
      <c r="D47" s="17" t="s">
        <v>145</v>
      </c>
      <c r="E47" s="17" t="s">
        <v>74</v>
      </c>
      <c r="F47" s="106">
        <v>0.0</v>
      </c>
      <c r="G47" s="106">
        <v>0.0</v>
      </c>
      <c r="H47" s="17">
        <v>0.0</v>
      </c>
      <c r="I47" s="17">
        <v>0.0</v>
      </c>
      <c r="J47" s="125" t="s">
        <v>322</v>
      </c>
      <c r="K47" s="125" t="s">
        <v>322</v>
      </c>
      <c r="L47" s="101">
        <v>6.99</v>
      </c>
      <c r="M47" s="101">
        <v>3.52</v>
      </c>
      <c r="N47" s="126" t="s">
        <v>322</v>
      </c>
      <c r="O47" s="126">
        <v>0.0</v>
      </c>
      <c r="P47" s="125">
        <v>0.49642346208869814</v>
      </c>
      <c r="Q47" s="17">
        <v>0.0</v>
      </c>
      <c r="R47" s="102" t="s">
        <v>322</v>
      </c>
      <c r="S47" s="101" t="s">
        <v>322</v>
      </c>
      <c r="T47" s="17" t="s">
        <v>127</v>
      </c>
      <c r="U47" s="105"/>
      <c r="V47" s="105"/>
      <c r="W47" s="105"/>
      <c r="X47" s="105"/>
      <c r="Y47" s="105"/>
      <c r="Z47" s="105"/>
    </row>
    <row r="48" ht="15.75" customHeight="1">
      <c r="A48" s="124" t="s">
        <v>173</v>
      </c>
      <c r="B48" s="17" t="s">
        <v>174</v>
      </c>
      <c r="C48" s="17" t="s">
        <v>47</v>
      </c>
      <c r="D48" s="17" t="s">
        <v>148</v>
      </c>
      <c r="E48" s="17" t="s">
        <v>74</v>
      </c>
      <c r="F48" s="106">
        <v>0.0</v>
      </c>
      <c r="G48" s="106">
        <v>0.0</v>
      </c>
      <c r="H48" s="17">
        <v>0.0</v>
      </c>
      <c r="I48" s="17">
        <v>0.0</v>
      </c>
      <c r="J48" s="125" t="s">
        <v>322</v>
      </c>
      <c r="K48" s="125" t="s">
        <v>322</v>
      </c>
      <c r="L48" s="101">
        <v>14.99</v>
      </c>
      <c r="M48" s="101">
        <v>7.56</v>
      </c>
      <c r="N48" s="126" t="s">
        <v>322</v>
      </c>
      <c r="O48" s="126">
        <v>0.0</v>
      </c>
      <c r="P48" s="125">
        <v>0.4956637758505671</v>
      </c>
      <c r="Q48" s="17">
        <v>0.0</v>
      </c>
      <c r="R48" s="102" t="s">
        <v>322</v>
      </c>
      <c r="S48" s="101" t="s">
        <v>322</v>
      </c>
      <c r="T48" s="17" t="s">
        <v>127</v>
      </c>
      <c r="U48" s="105"/>
      <c r="V48" s="105"/>
      <c r="W48" s="105"/>
      <c r="X48" s="105"/>
      <c r="Y48" s="105"/>
      <c r="Z48" s="105"/>
    </row>
    <row r="49" ht="15.75" customHeight="1">
      <c r="A49" s="124" t="s">
        <v>175</v>
      </c>
      <c r="B49" s="17" t="s">
        <v>176</v>
      </c>
      <c r="C49" s="17" t="s">
        <v>47</v>
      </c>
      <c r="D49" s="17" t="s">
        <v>148</v>
      </c>
      <c r="E49" s="17" t="s">
        <v>74</v>
      </c>
      <c r="F49" s="106">
        <v>0.0</v>
      </c>
      <c r="G49" s="106">
        <v>0.0</v>
      </c>
      <c r="H49" s="17">
        <v>0.0</v>
      </c>
      <c r="I49" s="17">
        <v>0.0</v>
      </c>
      <c r="J49" s="125" t="s">
        <v>322</v>
      </c>
      <c r="K49" s="125" t="s">
        <v>322</v>
      </c>
      <c r="L49" s="101">
        <v>6.99</v>
      </c>
      <c r="M49" s="101">
        <v>3.66</v>
      </c>
      <c r="N49" s="126" t="s">
        <v>322</v>
      </c>
      <c r="O49" s="126">
        <v>0.0</v>
      </c>
      <c r="P49" s="125">
        <v>0.47639484978540775</v>
      </c>
      <c r="Q49" s="17">
        <v>0.0</v>
      </c>
      <c r="R49" s="102" t="s">
        <v>322</v>
      </c>
      <c r="S49" s="101" t="s">
        <v>322</v>
      </c>
      <c r="T49" s="17" t="s">
        <v>127</v>
      </c>
      <c r="U49" s="105"/>
      <c r="V49" s="105"/>
      <c r="W49" s="105"/>
      <c r="X49" s="105"/>
      <c r="Y49" s="105"/>
      <c r="Z49" s="105"/>
    </row>
    <row r="50" ht="15.75" customHeight="1">
      <c r="A50" s="124" t="s">
        <v>177</v>
      </c>
      <c r="B50" s="17" t="s">
        <v>178</v>
      </c>
      <c r="C50" s="17" t="s">
        <v>47</v>
      </c>
      <c r="D50" s="17" t="s">
        <v>145</v>
      </c>
      <c r="E50" s="17" t="s">
        <v>74</v>
      </c>
      <c r="F50" s="106">
        <v>0.0</v>
      </c>
      <c r="G50" s="106">
        <v>0.0</v>
      </c>
      <c r="H50" s="17">
        <v>0.0</v>
      </c>
      <c r="I50" s="17">
        <v>0.0</v>
      </c>
      <c r="J50" s="125" t="s">
        <v>322</v>
      </c>
      <c r="K50" s="125" t="s">
        <v>322</v>
      </c>
      <c r="L50" s="101">
        <v>4.99</v>
      </c>
      <c r="M50" s="101">
        <v>2.38</v>
      </c>
      <c r="N50" s="126" t="s">
        <v>322</v>
      </c>
      <c r="O50" s="126">
        <v>0.0</v>
      </c>
      <c r="P50" s="125">
        <v>0.5230460921843688</v>
      </c>
      <c r="Q50" s="17">
        <v>0.0</v>
      </c>
      <c r="R50" s="102" t="s">
        <v>322</v>
      </c>
      <c r="S50" s="101" t="s">
        <v>322</v>
      </c>
      <c r="T50" s="17" t="s">
        <v>127</v>
      </c>
      <c r="U50" s="105"/>
      <c r="V50" s="105"/>
      <c r="W50" s="105"/>
      <c r="X50" s="105"/>
      <c r="Y50" s="105"/>
      <c r="Z50" s="105"/>
    </row>
    <row r="51" ht="15.75" customHeight="1">
      <c r="A51" s="124" t="s">
        <v>179</v>
      </c>
      <c r="B51" s="17" t="s">
        <v>180</v>
      </c>
      <c r="C51" s="17" t="s">
        <v>47</v>
      </c>
      <c r="D51" s="17" t="s">
        <v>112</v>
      </c>
      <c r="E51" s="17" t="s">
        <v>74</v>
      </c>
      <c r="F51" s="106">
        <v>0.0</v>
      </c>
      <c r="G51" s="106">
        <v>0.0</v>
      </c>
      <c r="H51" s="17">
        <v>0.0</v>
      </c>
      <c r="I51" s="17">
        <v>0.0</v>
      </c>
      <c r="J51" s="125" t="s">
        <v>322</v>
      </c>
      <c r="K51" s="125" t="s">
        <v>322</v>
      </c>
      <c r="L51" s="101">
        <v>8.99</v>
      </c>
      <c r="M51" s="101">
        <v>4.62</v>
      </c>
      <c r="N51" s="126" t="s">
        <v>322</v>
      </c>
      <c r="O51" s="126">
        <v>0.0</v>
      </c>
      <c r="P51" s="125">
        <v>0.4860956618464961</v>
      </c>
      <c r="Q51" s="17">
        <v>0.0</v>
      </c>
      <c r="R51" s="102" t="s">
        <v>322</v>
      </c>
      <c r="S51" s="101" t="s">
        <v>322</v>
      </c>
      <c r="T51" s="17" t="s">
        <v>127</v>
      </c>
      <c r="U51" s="105"/>
      <c r="V51" s="105"/>
      <c r="W51" s="105"/>
      <c r="X51" s="105"/>
      <c r="Y51" s="105"/>
      <c r="Z51" s="105"/>
    </row>
    <row r="52" ht="15.75" customHeight="1">
      <c r="A52" s="124" t="s">
        <v>181</v>
      </c>
      <c r="B52" s="17" t="s">
        <v>182</v>
      </c>
      <c r="C52" s="17" t="s">
        <v>47</v>
      </c>
      <c r="D52" s="17" t="s">
        <v>112</v>
      </c>
      <c r="E52" s="17" t="s">
        <v>74</v>
      </c>
      <c r="F52" s="106">
        <v>2681.56</v>
      </c>
      <c r="G52" s="106">
        <v>2681.56</v>
      </c>
      <c r="H52" s="17">
        <v>1020.0</v>
      </c>
      <c r="I52" s="17">
        <v>245.0</v>
      </c>
      <c r="J52" s="125">
        <v>0.24019607843137256</v>
      </c>
      <c r="K52" s="125">
        <v>0.0</v>
      </c>
      <c r="L52" s="101">
        <v>10.99</v>
      </c>
      <c r="M52" s="101">
        <v>5.42</v>
      </c>
      <c r="N52" s="126">
        <v>11164.045714285714</v>
      </c>
      <c r="O52" s="126">
        <v>5528.4</v>
      </c>
      <c r="P52" s="125">
        <v>0.5068243858052776</v>
      </c>
      <c r="Q52" s="17">
        <v>1032.0</v>
      </c>
      <c r="R52" s="102">
        <v>0.9883720930232558</v>
      </c>
      <c r="S52" s="101">
        <v>10.945142857142857</v>
      </c>
      <c r="T52" s="17" t="s">
        <v>183</v>
      </c>
      <c r="U52" s="105"/>
      <c r="V52" s="105"/>
      <c r="W52" s="105"/>
      <c r="X52" s="105"/>
      <c r="Y52" s="105"/>
      <c r="Z52" s="105"/>
    </row>
    <row r="53" ht="15.75" customHeight="1">
      <c r="A53" s="124" t="s">
        <v>184</v>
      </c>
      <c r="B53" s="17" t="s">
        <v>185</v>
      </c>
      <c r="C53" s="17" t="s">
        <v>47</v>
      </c>
      <c r="D53" s="17" t="s">
        <v>73</v>
      </c>
      <c r="E53" s="17" t="s">
        <v>74</v>
      </c>
      <c r="F53" s="106">
        <v>3300.48999999999</v>
      </c>
      <c r="G53" s="106">
        <v>3300.48999999999</v>
      </c>
      <c r="H53" s="17">
        <v>1212.0</v>
      </c>
      <c r="I53" s="17">
        <v>552.0</v>
      </c>
      <c r="J53" s="125">
        <v>0.45544554455445546</v>
      </c>
      <c r="K53" s="125">
        <v>0.0</v>
      </c>
      <c r="L53" s="101">
        <v>5.99</v>
      </c>
      <c r="M53" s="101">
        <v>3.02</v>
      </c>
      <c r="N53" s="126">
        <v>7246.728043478239</v>
      </c>
      <c r="O53" s="126">
        <v>3660.2400000000002</v>
      </c>
      <c r="P53" s="125">
        <v>0.4958263772954925</v>
      </c>
      <c r="Q53" s="17">
        <v>1224.0</v>
      </c>
      <c r="R53" s="102">
        <v>0.9901960784313726</v>
      </c>
      <c r="S53" s="101">
        <v>5.979148550724619</v>
      </c>
      <c r="T53" s="17" t="s">
        <v>75</v>
      </c>
      <c r="U53" s="105"/>
      <c r="V53" s="105"/>
      <c r="W53" s="105"/>
      <c r="X53" s="105"/>
      <c r="Y53" s="105"/>
      <c r="Z53" s="105"/>
    </row>
    <row r="54" ht="15.75" customHeight="1">
      <c r="A54" s="124" t="s">
        <v>186</v>
      </c>
      <c r="B54" s="17" t="s">
        <v>187</v>
      </c>
      <c r="C54" s="17" t="s">
        <v>47</v>
      </c>
      <c r="D54" s="17" t="s">
        <v>148</v>
      </c>
      <c r="E54" s="17" t="s">
        <v>74</v>
      </c>
      <c r="F54" s="106">
        <v>0.0</v>
      </c>
      <c r="G54" s="106">
        <v>0.0</v>
      </c>
      <c r="H54" s="17">
        <v>0.0</v>
      </c>
      <c r="I54" s="17">
        <v>0.0</v>
      </c>
      <c r="J54" s="125" t="s">
        <v>322</v>
      </c>
      <c r="K54" s="125" t="s">
        <v>322</v>
      </c>
      <c r="L54" s="101">
        <v>9.99</v>
      </c>
      <c r="M54" s="101">
        <v>4.94</v>
      </c>
      <c r="N54" s="126" t="s">
        <v>322</v>
      </c>
      <c r="O54" s="126">
        <v>0.0</v>
      </c>
      <c r="P54" s="125">
        <v>0.5055055055055054</v>
      </c>
      <c r="Q54" s="17">
        <v>0.0</v>
      </c>
      <c r="R54" s="102" t="s">
        <v>322</v>
      </c>
      <c r="S54" s="101" t="s">
        <v>322</v>
      </c>
      <c r="T54" s="17" t="s">
        <v>127</v>
      </c>
      <c r="U54" s="105"/>
      <c r="V54" s="105"/>
      <c r="W54" s="105"/>
      <c r="X54" s="105"/>
      <c r="Y54" s="105"/>
      <c r="Z54" s="105"/>
    </row>
    <row r="55" ht="15.75" customHeight="1">
      <c r="A55" s="124" t="s">
        <v>188</v>
      </c>
      <c r="B55" s="17" t="s">
        <v>189</v>
      </c>
      <c r="C55" s="17" t="s">
        <v>47</v>
      </c>
      <c r="D55" s="17" t="s">
        <v>148</v>
      </c>
      <c r="E55" s="17" t="s">
        <v>74</v>
      </c>
      <c r="F55" s="106">
        <v>3340.95999999999</v>
      </c>
      <c r="G55" s="106">
        <v>3340.95999999999</v>
      </c>
      <c r="H55" s="17">
        <v>1440.0</v>
      </c>
      <c r="I55" s="17">
        <v>304.0</v>
      </c>
      <c r="J55" s="125">
        <v>0.2111111111111111</v>
      </c>
      <c r="K55" s="125">
        <v>0.0</v>
      </c>
      <c r="L55" s="101">
        <v>10.99</v>
      </c>
      <c r="M55" s="101">
        <v>5.2</v>
      </c>
      <c r="N55" s="126">
        <v>15825.599999999951</v>
      </c>
      <c r="O55" s="126">
        <v>7488.0</v>
      </c>
      <c r="P55" s="125">
        <v>0.5268425841674249</v>
      </c>
      <c r="Q55" s="17">
        <v>1446.0</v>
      </c>
      <c r="R55" s="102">
        <v>0.995850622406639</v>
      </c>
      <c r="S55" s="101">
        <v>10.989999999999966</v>
      </c>
      <c r="T55" s="17" t="s">
        <v>127</v>
      </c>
      <c r="U55" s="105"/>
      <c r="V55" s="105"/>
      <c r="W55" s="105"/>
      <c r="X55" s="105"/>
      <c r="Y55" s="105"/>
      <c r="Z55" s="105"/>
    </row>
    <row r="56" ht="15.75" customHeight="1">
      <c r="A56" s="124" t="s">
        <v>190</v>
      </c>
      <c r="B56" s="17" t="s">
        <v>191</v>
      </c>
      <c r="C56" s="17" t="s">
        <v>47</v>
      </c>
      <c r="D56" s="17" t="s">
        <v>145</v>
      </c>
      <c r="E56" s="17" t="s">
        <v>74</v>
      </c>
      <c r="F56" s="106">
        <v>6913.26999999996</v>
      </c>
      <c r="G56" s="106">
        <v>6913.26999999996</v>
      </c>
      <c r="H56" s="17">
        <v>1380.0</v>
      </c>
      <c r="I56" s="17">
        <v>923.0</v>
      </c>
      <c r="J56" s="125">
        <v>0.6688405797101449</v>
      </c>
      <c r="K56" s="125">
        <v>0.0</v>
      </c>
      <c r="L56" s="101">
        <v>7.49</v>
      </c>
      <c r="M56" s="101">
        <v>3.62</v>
      </c>
      <c r="N56" s="126">
        <v>10336.19999999994</v>
      </c>
      <c r="O56" s="126">
        <v>4995.6</v>
      </c>
      <c r="P56" s="125">
        <v>0.5166889185580774</v>
      </c>
      <c r="Q56" s="17">
        <v>1398.0</v>
      </c>
      <c r="R56" s="102">
        <v>0.9871244635193133</v>
      </c>
      <c r="S56" s="101">
        <v>7.489999999999957</v>
      </c>
      <c r="T56" s="17" t="s">
        <v>127</v>
      </c>
      <c r="U56" s="105"/>
      <c r="V56" s="105"/>
      <c r="W56" s="105"/>
      <c r="X56" s="105"/>
      <c r="Y56" s="105"/>
      <c r="Z56" s="105"/>
    </row>
    <row r="57" ht="15.75" customHeight="1">
      <c r="A57" s="124" t="s">
        <v>192</v>
      </c>
      <c r="B57" s="17" t="s">
        <v>193</v>
      </c>
      <c r="C57" s="17" t="s">
        <v>47</v>
      </c>
      <c r="D57" s="17" t="s">
        <v>148</v>
      </c>
      <c r="E57" s="17" t="s">
        <v>74</v>
      </c>
      <c r="F57" s="106">
        <v>0.0</v>
      </c>
      <c r="G57" s="106">
        <v>0.0</v>
      </c>
      <c r="H57" s="17">
        <v>0.0</v>
      </c>
      <c r="I57" s="17">
        <v>0.0</v>
      </c>
      <c r="J57" s="125" t="s">
        <v>322</v>
      </c>
      <c r="K57" s="125" t="s">
        <v>322</v>
      </c>
      <c r="L57" s="101">
        <v>14.99</v>
      </c>
      <c r="M57" s="101">
        <v>7.86</v>
      </c>
      <c r="N57" s="126" t="s">
        <v>322</v>
      </c>
      <c r="O57" s="126">
        <v>0.0</v>
      </c>
      <c r="P57" s="125">
        <v>0.47565043362241494</v>
      </c>
      <c r="Q57" s="17">
        <v>0.0</v>
      </c>
      <c r="R57" s="102" t="s">
        <v>322</v>
      </c>
      <c r="S57" s="101" t="s">
        <v>322</v>
      </c>
      <c r="T57" s="17" t="s">
        <v>127</v>
      </c>
      <c r="U57" s="105"/>
      <c r="V57" s="105"/>
      <c r="W57" s="105"/>
      <c r="X57" s="105"/>
      <c r="Y57" s="105"/>
      <c r="Z57" s="105"/>
    </row>
    <row r="58" ht="15.75" customHeight="1">
      <c r="A58" s="124" t="s">
        <v>194</v>
      </c>
      <c r="B58" s="17" t="s">
        <v>195</v>
      </c>
      <c r="C58" s="17" t="s">
        <v>47</v>
      </c>
      <c r="D58" s="17" t="s">
        <v>196</v>
      </c>
      <c r="E58" s="17" t="s">
        <v>74</v>
      </c>
      <c r="F58" s="106">
        <v>0.0</v>
      </c>
      <c r="G58" s="106">
        <v>0.0</v>
      </c>
      <c r="H58" s="17">
        <v>0.0</v>
      </c>
      <c r="I58" s="17">
        <v>0.0</v>
      </c>
      <c r="J58" s="125" t="s">
        <v>322</v>
      </c>
      <c r="K58" s="125" t="s">
        <v>322</v>
      </c>
      <c r="L58" s="101">
        <v>9.99</v>
      </c>
      <c r="M58" s="101">
        <v>4.94</v>
      </c>
      <c r="N58" s="126" t="s">
        <v>322</v>
      </c>
      <c r="O58" s="126">
        <v>0.0</v>
      </c>
      <c r="P58" s="125">
        <v>0.5055055055055054</v>
      </c>
      <c r="Q58" s="17">
        <v>0.0</v>
      </c>
      <c r="R58" s="102" t="s">
        <v>322</v>
      </c>
      <c r="S58" s="101" t="s">
        <v>322</v>
      </c>
      <c r="T58" s="17" t="s">
        <v>183</v>
      </c>
      <c r="U58" s="105"/>
      <c r="V58" s="105"/>
      <c r="W58" s="105"/>
      <c r="X58" s="105"/>
      <c r="Y58" s="105"/>
      <c r="Z58" s="105"/>
    </row>
    <row r="59" ht="15.75" customHeight="1">
      <c r="A59" s="124" t="s">
        <v>197</v>
      </c>
      <c r="B59" s="17" t="s">
        <v>198</v>
      </c>
      <c r="C59" s="17" t="s">
        <v>47</v>
      </c>
      <c r="D59" s="17" t="s">
        <v>78</v>
      </c>
      <c r="E59" s="17" t="s">
        <v>74</v>
      </c>
      <c r="F59" s="106">
        <v>485.740000000001</v>
      </c>
      <c r="G59" s="106">
        <v>485.740000000001</v>
      </c>
      <c r="H59" s="17">
        <v>648.0</v>
      </c>
      <c r="I59" s="17">
        <v>326.0</v>
      </c>
      <c r="J59" s="125">
        <v>0.5030864197530864</v>
      </c>
      <c r="K59" s="125">
        <v>0.0</v>
      </c>
      <c r="L59" s="101">
        <v>1.49</v>
      </c>
      <c r="M59" s="101">
        <v>0.75</v>
      </c>
      <c r="N59" s="126">
        <v>965.520000000002</v>
      </c>
      <c r="O59" s="126">
        <v>486.0</v>
      </c>
      <c r="P59" s="125">
        <v>0.4966442953020134</v>
      </c>
      <c r="Q59" s="17">
        <v>678.0</v>
      </c>
      <c r="R59" s="102">
        <v>0.9557522123893806</v>
      </c>
      <c r="S59" s="101">
        <v>1.490000000000003</v>
      </c>
      <c r="T59" s="17" t="s">
        <v>79</v>
      </c>
      <c r="U59" s="105"/>
      <c r="V59" s="105"/>
      <c r="W59" s="105"/>
      <c r="X59" s="105"/>
      <c r="Y59" s="105"/>
      <c r="Z59" s="105"/>
    </row>
    <row r="60" ht="15.75" customHeight="1">
      <c r="A60" s="124" t="s">
        <v>199</v>
      </c>
      <c r="B60" s="17" t="s">
        <v>200</v>
      </c>
      <c r="C60" s="17" t="s">
        <v>47</v>
      </c>
      <c r="D60" s="17" t="s">
        <v>78</v>
      </c>
      <c r="E60" s="17" t="s">
        <v>74</v>
      </c>
      <c r="F60" s="106">
        <v>432.100000000001</v>
      </c>
      <c r="G60" s="106">
        <v>432.100000000001</v>
      </c>
      <c r="H60" s="17">
        <v>648.0</v>
      </c>
      <c r="I60" s="17">
        <v>290.0</v>
      </c>
      <c r="J60" s="125">
        <v>0.44753086419753085</v>
      </c>
      <c r="K60" s="125">
        <v>0.0</v>
      </c>
      <c r="L60" s="101">
        <v>1.49</v>
      </c>
      <c r="M60" s="101">
        <v>0.75</v>
      </c>
      <c r="N60" s="126">
        <v>965.5200000000021</v>
      </c>
      <c r="O60" s="126">
        <v>486.0</v>
      </c>
      <c r="P60" s="125">
        <v>0.4966442953020134</v>
      </c>
      <c r="Q60" s="17">
        <v>678.0</v>
      </c>
      <c r="R60" s="102">
        <v>0.9557522123893806</v>
      </c>
      <c r="S60" s="101">
        <v>1.4900000000000033</v>
      </c>
      <c r="T60" s="17" t="s">
        <v>79</v>
      </c>
      <c r="U60" s="105"/>
      <c r="V60" s="105"/>
      <c r="W60" s="105"/>
      <c r="X60" s="105"/>
      <c r="Y60" s="105"/>
      <c r="Z60" s="105"/>
    </row>
    <row r="61" ht="15.75" customHeight="1">
      <c r="A61" s="124" t="s">
        <v>201</v>
      </c>
      <c r="B61" s="17" t="s">
        <v>202</v>
      </c>
      <c r="C61" s="17" t="s">
        <v>47</v>
      </c>
      <c r="D61" s="17" t="s">
        <v>78</v>
      </c>
      <c r="E61" s="17" t="s">
        <v>74</v>
      </c>
      <c r="F61" s="106">
        <v>792.230000000001</v>
      </c>
      <c r="G61" s="106">
        <v>792.230000000001</v>
      </c>
      <c r="H61" s="17">
        <v>1944.0</v>
      </c>
      <c r="I61" s="17">
        <v>227.0</v>
      </c>
      <c r="J61" s="125">
        <v>0.11676954732510288</v>
      </c>
      <c r="K61" s="125">
        <v>0.0</v>
      </c>
      <c r="L61" s="101">
        <v>3.49</v>
      </c>
      <c r="M61" s="101">
        <v>1.81</v>
      </c>
      <c r="N61" s="126">
        <v>6784.5600000000095</v>
      </c>
      <c r="O61" s="126">
        <v>3518.6400000000003</v>
      </c>
      <c r="P61" s="125">
        <v>0.48137535816618915</v>
      </c>
      <c r="Q61" s="17">
        <v>2016.0</v>
      </c>
      <c r="R61" s="102">
        <v>0.9642857142857143</v>
      </c>
      <c r="S61" s="101">
        <v>3.4900000000000047</v>
      </c>
      <c r="T61" s="17" t="s">
        <v>79</v>
      </c>
      <c r="U61" s="105"/>
      <c r="V61" s="105"/>
      <c r="W61" s="105"/>
      <c r="X61" s="105"/>
      <c r="Y61" s="105"/>
      <c r="Z61" s="105"/>
    </row>
    <row r="62" ht="15.75" customHeight="1">
      <c r="A62" s="124" t="s">
        <v>203</v>
      </c>
      <c r="B62" s="17" t="s">
        <v>204</v>
      </c>
      <c r="C62" s="17" t="s">
        <v>47</v>
      </c>
      <c r="D62" s="17" t="s">
        <v>78</v>
      </c>
      <c r="E62" s="17" t="s">
        <v>74</v>
      </c>
      <c r="F62" s="106">
        <v>1518.15</v>
      </c>
      <c r="G62" s="106">
        <v>1518.15</v>
      </c>
      <c r="H62" s="17">
        <v>1944.0</v>
      </c>
      <c r="I62" s="17">
        <v>435.0</v>
      </c>
      <c r="J62" s="125">
        <v>0.22376543209876543</v>
      </c>
      <c r="K62" s="125">
        <v>0.0</v>
      </c>
      <c r="L62" s="101">
        <v>3.49</v>
      </c>
      <c r="M62" s="101">
        <v>1.81</v>
      </c>
      <c r="N62" s="126">
        <v>6784.56</v>
      </c>
      <c r="O62" s="126">
        <v>3518.6400000000003</v>
      </c>
      <c r="P62" s="125">
        <v>0.48137535816618915</v>
      </c>
      <c r="Q62" s="17">
        <v>2016.0</v>
      </c>
      <c r="R62" s="102">
        <v>0.9642857142857143</v>
      </c>
      <c r="S62" s="101">
        <v>3.49</v>
      </c>
      <c r="T62" s="17" t="s">
        <v>79</v>
      </c>
      <c r="U62" s="105"/>
      <c r="V62" s="105"/>
      <c r="W62" s="105"/>
      <c r="X62" s="105"/>
      <c r="Y62" s="105"/>
      <c r="Z62" s="105"/>
    </row>
    <row r="63" ht="15.75" customHeight="1">
      <c r="A63" s="124" t="s">
        <v>205</v>
      </c>
      <c r="B63" s="17" t="s">
        <v>206</v>
      </c>
      <c r="C63" s="17" t="s">
        <v>48</v>
      </c>
      <c r="D63" s="17" t="s">
        <v>124</v>
      </c>
      <c r="E63" s="17" t="s">
        <v>74</v>
      </c>
      <c r="F63" s="106">
        <v>0.0</v>
      </c>
      <c r="G63" s="106">
        <v>0.0</v>
      </c>
      <c r="H63" s="17">
        <v>0.0</v>
      </c>
      <c r="I63" s="17">
        <v>0.0</v>
      </c>
      <c r="J63" s="125" t="s">
        <v>322</v>
      </c>
      <c r="K63" s="125" t="s">
        <v>322</v>
      </c>
      <c r="L63" s="101">
        <v>8.49</v>
      </c>
      <c r="M63" s="101">
        <v>3.98</v>
      </c>
      <c r="N63" s="126" t="s">
        <v>322</v>
      </c>
      <c r="O63" s="126">
        <v>0.0</v>
      </c>
      <c r="P63" s="125">
        <v>0.5312131919905771</v>
      </c>
      <c r="Q63" s="17">
        <v>0.0</v>
      </c>
      <c r="R63" s="102" t="s">
        <v>322</v>
      </c>
      <c r="S63" s="101" t="s">
        <v>322</v>
      </c>
      <c r="T63" s="17" t="s">
        <v>92</v>
      </c>
      <c r="U63" s="105"/>
      <c r="V63" s="105"/>
      <c r="W63" s="105"/>
      <c r="X63" s="105"/>
      <c r="Y63" s="105"/>
      <c r="Z63" s="105"/>
    </row>
    <row r="64" ht="15.75" customHeight="1">
      <c r="A64" s="124" t="s">
        <v>207</v>
      </c>
      <c r="B64" s="17" t="s">
        <v>208</v>
      </c>
      <c r="C64" s="17" t="s">
        <v>48</v>
      </c>
      <c r="D64" s="17" t="s">
        <v>124</v>
      </c>
      <c r="E64" s="17" t="s">
        <v>74</v>
      </c>
      <c r="F64" s="106">
        <v>0.0</v>
      </c>
      <c r="G64" s="106">
        <v>0.0</v>
      </c>
      <c r="H64" s="17">
        <v>0.0</v>
      </c>
      <c r="I64" s="17">
        <v>0.0</v>
      </c>
      <c r="J64" s="125" t="s">
        <v>322</v>
      </c>
      <c r="K64" s="125" t="s">
        <v>322</v>
      </c>
      <c r="L64" s="101">
        <v>2.99</v>
      </c>
      <c r="M64" s="101">
        <v>1.53</v>
      </c>
      <c r="N64" s="126" t="s">
        <v>322</v>
      </c>
      <c r="O64" s="126">
        <v>0.0</v>
      </c>
      <c r="P64" s="125">
        <v>0.4882943143812709</v>
      </c>
      <c r="Q64" s="17">
        <v>0.0</v>
      </c>
      <c r="R64" s="102" t="s">
        <v>322</v>
      </c>
      <c r="S64" s="101" t="s">
        <v>322</v>
      </c>
      <c r="T64" s="17" t="s">
        <v>92</v>
      </c>
      <c r="U64" s="105"/>
      <c r="V64" s="105"/>
      <c r="W64" s="105"/>
      <c r="X64" s="105"/>
      <c r="Y64" s="105"/>
      <c r="Z64" s="105"/>
    </row>
    <row r="65" ht="15.75" customHeight="1">
      <c r="A65" s="124" t="s">
        <v>209</v>
      </c>
      <c r="B65" s="17" t="s">
        <v>210</v>
      </c>
      <c r="C65" s="17" t="s">
        <v>48</v>
      </c>
      <c r="D65" s="17" t="s">
        <v>124</v>
      </c>
      <c r="E65" s="17" t="s">
        <v>74</v>
      </c>
      <c r="F65" s="106">
        <v>0.0</v>
      </c>
      <c r="G65" s="106">
        <v>0.0</v>
      </c>
      <c r="H65" s="17">
        <v>0.0</v>
      </c>
      <c r="I65" s="17">
        <v>0.0</v>
      </c>
      <c r="J65" s="125" t="s">
        <v>322</v>
      </c>
      <c r="K65" s="125" t="s">
        <v>322</v>
      </c>
      <c r="L65" s="101">
        <v>2.99</v>
      </c>
      <c r="M65" s="101">
        <v>1.47</v>
      </c>
      <c r="N65" s="126" t="s">
        <v>322</v>
      </c>
      <c r="O65" s="126">
        <v>0.0</v>
      </c>
      <c r="P65" s="125">
        <v>0.5083612040133779</v>
      </c>
      <c r="Q65" s="17">
        <v>0.0</v>
      </c>
      <c r="R65" s="102" t="s">
        <v>322</v>
      </c>
      <c r="S65" s="101" t="s">
        <v>322</v>
      </c>
      <c r="T65" s="17" t="s">
        <v>92</v>
      </c>
      <c r="U65" s="105"/>
      <c r="V65" s="105"/>
      <c r="W65" s="105"/>
      <c r="X65" s="105"/>
      <c r="Y65" s="105"/>
      <c r="Z65" s="105"/>
    </row>
    <row r="66" ht="15.75" customHeight="1">
      <c r="A66" s="124" t="s">
        <v>211</v>
      </c>
      <c r="B66" s="17" t="s">
        <v>212</v>
      </c>
      <c r="C66" s="17" t="s">
        <v>48</v>
      </c>
      <c r="D66" s="17" t="s">
        <v>124</v>
      </c>
      <c r="E66" s="17" t="s">
        <v>74</v>
      </c>
      <c r="F66" s="106">
        <v>0.0</v>
      </c>
      <c r="G66" s="106">
        <v>0.0</v>
      </c>
      <c r="H66" s="17">
        <v>0.0</v>
      </c>
      <c r="I66" s="17">
        <v>0.0</v>
      </c>
      <c r="J66" s="125" t="s">
        <v>322</v>
      </c>
      <c r="K66" s="125" t="s">
        <v>322</v>
      </c>
      <c r="L66" s="101">
        <v>3.99</v>
      </c>
      <c r="M66" s="101">
        <v>1.92</v>
      </c>
      <c r="N66" s="126" t="s">
        <v>322</v>
      </c>
      <c r="O66" s="126">
        <v>0.0</v>
      </c>
      <c r="P66" s="125">
        <v>0.518796992481203</v>
      </c>
      <c r="Q66" s="17">
        <v>0.0</v>
      </c>
      <c r="R66" s="102" t="s">
        <v>322</v>
      </c>
      <c r="S66" s="101" t="s">
        <v>322</v>
      </c>
      <c r="T66" s="17" t="s">
        <v>92</v>
      </c>
      <c r="U66" s="105"/>
      <c r="V66" s="105"/>
      <c r="W66" s="105"/>
      <c r="X66" s="105"/>
      <c r="Y66" s="105"/>
      <c r="Z66" s="105"/>
    </row>
    <row r="67" ht="15.75" customHeight="1">
      <c r="A67" s="124" t="s">
        <v>213</v>
      </c>
      <c r="B67" s="17" t="s">
        <v>214</v>
      </c>
      <c r="C67" s="17" t="s">
        <v>48</v>
      </c>
      <c r="D67" s="17" t="s">
        <v>109</v>
      </c>
      <c r="E67" s="17" t="s">
        <v>74</v>
      </c>
      <c r="F67" s="106">
        <v>2085.82</v>
      </c>
      <c r="G67" s="106">
        <v>2085.82</v>
      </c>
      <c r="H67" s="17">
        <v>1224.0</v>
      </c>
      <c r="I67" s="17">
        <v>418.0</v>
      </c>
      <c r="J67" s="125">
        <v>0.3415032679738562</v>
      </c>
      <c r="K67" s="125">
        <v>0.0</v>
      </c>
      <c r="L67" s="101">
        <v>4.99</v>
      </c>
      <c r="M67" s="101">
        <v>2.58</v>
      </c>
      <c r="N67" s="126">
        <v>6107.76</v>
      </c>
      <c r="O67" s="126">
        <v>3157.92</v>
      </c>
      <c r="P67" s="125">
        <v>0.48296593186372744</v>
      </c>
      <c r="Q67" s="17">
        <v>1272.0</v>
      </c>
      <c r="R67" s="102">
        <v>0.9622641509433962</v>
      </c>
      <c r="S67" s="101">
        <v>4.99</v>
      </c>
      <c r="T67" s="17" t="s">
        <v>92</v>
      </c>
      <c r="U67" s="105"/>
      <c r="V67" s="105"/>
      <c r="W67" s="105"/>
      <c r="X67" s="105"/>
      <c r="Y67" s="105"/>
      <c r="Z67" s="105"/>
    </row>
    <row r="68" ht="15.75" customHeight="1">
      <c r="A68" s="124" t="s">
        <v>215</v>
      </c>
      <c r="B68" s="17" t="s">
        <v>216</v>
      </c>
      <c r="C68" s="17" t="s">
        <v>48</v>
      </c>
      <c r="D68" s="17" t="s">
        <v>109</v>
      </c>
      <c r="E68" s="17" t="s">
        <v>74</v>
      </c>
      <c r="F68" s="106">
        <v>2531.1</v>
      </c>
      <c r="G68" s="106">
        <v>2531.1</v>
      </c>
      <c r="H68" s="17">
        <v>1788.0</v>
      </c>
      <c r="I68" s="17">
        <v>390.0</v>
      </c>
      <c r="J68" s="125">
        <v>0.2181208053691275</v>
      </c>
      <c r="K68" s="125">
        <v>0.0</v>
      </c>
      <c r="L68" s="101">
        <v>6.49</v>
      </c>
      <c r="M68" s="101">
        <v>3.3</v>
      </c>
      <c r="N68" s="126">
        <v>11604.119999999999</v>
      </c>
      <c r="O68" s="126">
        <v>5900.4</v>
      </c>
      <c r="P68" s="125">
        <v>0.4915254237288136</v>
      </c>
      <c r="Q68" s="17">
        <v>1824.0</v>
      </c>
      <c r="R68" s="102">
        <v>0.9802631578947368</v>
      </c>
      <c r="S68" s="101">
        <v>6.489999999999999</v>
      </c>
      <c r="T68" s="17" t="s">
        <v>95</v>
      </c>
      <c r="U68" s="105"/>
      <c r="V68" s="105"/>
      <c r="W68" s="105"/>
      <c r="X68" s="105"/>
      <c r="Y68" s="105"/>
      <c r="Z68" s="105"/>
    </row>
    <row r="69" ht="15.75" customHeight="1">
      <c r="A69" s="124" t="s">
        <v>217</v>
      </c>
      <c r="B69" s="17" t="s">
        <v>218</v>
      </c>
      <c r="C69" s="17" t="s">
        <v>48</v>
      </c>
      <c r="D69" s="17" t="s">
        <v>106</v>
      </c>
      <c r="E69" s="17" t="s">
        <v>74</v>
      </c>
      <c r="F69" s="106">
        <v>5899.55999999997</v>
      </c>
      <c r="G69" s="106">
        <v>5899.55999999997</v>
      </c>
      <c r="H69" s="17">
        <v>1710.0</v>
      </c>
      <c r="I69" s="17">
        <v>844.0</v>
      </c>
      <c r="J69" s="125">
        <v>0.4935672514619883</v>
      </c>
      <c r="K69" s="125">
        <v>0.0</v>
      </c>
      <c r="L69" s="101">
        <v>6.99</v>
      </c>
      <c r="M69" s="101">
        <v>3.4</v>
      </c>
      <c r="N69" s="126">
        <v>11952.89999999994</v>
      </c>
      <c r="O69" s="126">
        <v>5814.0</v>
      </c>
      <c r="P69" s="125">
        <v>0.5135908440629471</v>
      </c>
      <c r="Q69" s="17">
        <v>1710.0</v>
      </c>
      <c r="R69" s="102">
        <v>1.0</v>
      </c>
      <c r="S69" s="101">
        <v>6.989999999999965</v>
      </c>
      <c r="T69" s="17" t="s">
        <v>95</v>
      </c>
      <c r="U69" s="105"/>
      <c r="V69" s="105"/>
      <c r="W69" s="105"/>
      <c r="X69" s="105"/>
      <c r="Y69" s="105"/>
      <c r="Z69" s="105"/>
    </row>
    <row r="70" ht="15.75" customHeight="1">
      <c r="A70" s="124" t="s">
        <v>219</v>
      </c>
      <c r="B70" s="17" t="s">
        <v>220</v>
      </c>
      <c r="C70" s="17" t="s">
        <v>48</v>
      </c>
      <c r="D70" s="17" t="s">
        <v>221</v>
      </c>
      <c r="E70" s="17" t="s">
        <v>74</v>
      </c>
      <c r="F70" s="106">
        <v>1911.38</v>
      </c>
      <c r="G70" s="106">
        <v>1911.38</v>
      </c>
      <c r="H70" s="17">
        <v>1200.0</v>
      </c>
      <c r="I70" s="17">
        <v>114.0</v>
      </c>
      <c r="J70" s="125">
        <v>0.095</v>
      </c>
      <c r="K70" s="125">
        <v>0.0</v>
      </c>
      <c r="L70" s="101">
        <v>16.99</v>
      </c>
      <c r="M70" s="101">
        <v>9.4</v>
      </c>
      <c r="N70" s="126">
        <v>20119.78947368421</v>
      </c>
      <c r="O70" s="126">
        <v>11280.0</v>
      </c>
      <c r="P70" s="125">
        <v>0.44673337257210116</v>
      </c>
      <c r="Q70" s="17">
        <v>1248.0</v>
      </c>
      <c r="R70" s="102">
        <v>0.9615384615384616</v>
      </c>
      <c r="S70" s="101">
        <v>16.766491228070176</v>
      </c>
      <c r="T70" s="17" t="s">
        <v>95</v>
      </c>
      <c r="U70" s="105"/>
      <c r="V70" s="105"/>
      <c r="W70" s="105"/>
      <c r="X70" s="105"/>
      <c r="Y70" s="105"/>
      <c r="Z70" s="105"/>
    </row>
    <row r="71" ht="15.75" customHeight="1">
      <c r="A71" s="124" t="s">
        <v>222</v>
      </c>
      <c r="B71" s="17" t="s">
        <v>223</v>
      </c>
      <c r="C71" s="17" t="s">
        <v>48</v>
      </c>
      <c r="D71" s="17" t="s">
        <v>224</v>
      </c>
      <c r="E71" s="17" t="s">
        <v>74</v>
      </c>
      <c r="F71" s="106">
        <v>5846.23999999998</v>
      </c>
      <c r="G71" s="106">
        <v>5846.23999999998</v>
      </c>
      <c r="H71" s="17">
        <v>2136.0</v>
      </c>
      <c r="I71" s="17">
        <v>976.0</v>
      </c>
      <c r="J71" s="125">
        <v>0.45692883895131087</v>
      </c>
      <c r="K71" s="125">
        <v>0.0</v>
      </c>
      <c r="L71" s="101">
        <v>5.99</v>
      </c>
      <c r="M71" s="101">
        <v>2.84</v>
      </c>
      <c r="N71" s="126">
        <v>12794.639999999956</v>
      </c>
      <c r="O71" s="126">
        <v>6066.24</v>
      </c>
      <c r="P71" s="125">
        <v>0.5258764607679466</v>
      </c>
      <c r="Q71" s="17">
        <v>2136.0</v>
      </c>
      <c r="R71" s="102">
        <v>1.0</v>
      </c>
      <c r="S71" s="101">
        <v>5.989999999999979</v>
      </c>
      <c r="T71" s="17" t="s">
        <v>225</v>
      </c>
      <c r="U71" s="105"/>
      <c r="V71" s="105"/>
      <c r="W71" s="105"/>
      <c r="X71" s="105"/>
      <c r="Y71" s="105"/>
      <c r="Z71" s="105"/>
    </row>
    <row r="72" ht="15.75" customHeight="1">
      <c r="A72" s="124" t="s">
        <v>226</v>
      </c>
      <c r="B72" s="17" t="s">
        <v>227</v>
      </c>
      <c r="C72" s="17" t="s">
        <v>48</v>
      </c>
      <c r="D72" s="17" t="s">
        <v>224</v>
      </c>
      <c r="E72" s="17" t="s">
        <v>74</v>
      </c>
      <c r="F72" s="106">
        <v>0.0</v>
      </c>
      <c r="G72" s="106">
        <v>0.0</v>
      </c>
      <c r="H72" s="17">
        <v>0.0</v>
      </c>
      <c r="I72" s="17">
        <v>0.0</v>
      </c>
      <c r="J72" s="125" t="s">
        <v>322</v>
      </c>
      <c r="K72" s="125" t="s">
        <v>322</v>
      </c>
      <c r="L72" s="101">
        <v>5.99</v>
      </c>
      <c r="M72" s="101">
        <v>2.84</v>
      </c>
      <c r="N72" s="126" t="s">
        <v>322</v>
      </c>
      <c r="O72" s="126">
        <v>0.0</v>
      </c>
      <c r="P72" s="125">
        <v>0.5258764607679466</v>
      </c>
      <c r="Q72" s="17">
        <v>0.0</v>
      </c>
      <c r="R72" s="102" t="s">
        <v>322</v>
      </c>
      <c r="S72" s="101" t="s">
        <v>322</v>
      </c>
      <c r="T72" s="17" t="s">
        <v>225</v>
      </c>
      <c r="U72" s="105"/>
      <c r="V72" s="105"/>
      <c r="W72" s="105"/>
      <c r="X72" s="105"/>
      <c r="Y72" s="105"/>
      <c r="Z72" s="105"/>
    </row>
    <row r="73" ht="15.75" customHeight="1">
      <c r="A73" s="124" t="s">
        <v>228</v>
      </c>
      <c r="B73" s="17" t="s">
        <v>229</v>
      </c>
      <c r="C73" s="17" t="s">
        <v>48</v>
      </c>
      <c r="D73" s="17" t="s">
        <v>109</v>
      </c>
      <c r="E73" s="17" t="s">
        <v>74</v>
      </c>
      <c r="F73" s="106">
        <v>0.0</v>
      </c>
      <c r="G73" s="106">
        <v>0.0</v>
      </c>
      <c r="H73" s="17">
        <v>0.0</v>
      </c>
      <c r="I73" s="17">
        <v>0.0</v>
      </c>
      <c r="J73" s="125" t="s">
        <v>322</v>
      </c>
      <c r="K73" s="125" t="s">
        <v>322</v>
      </c>
      <c r="L73" s="101">
        <v>10.99</v>
      </c>
      <c r="M73" s="101">
        <v>6.05</v>
      </c>
      <c r="N73" s="126" t="s">
        <v>322</v>
      </c>
      <c r="O73" s="126">
        <v>0.0</v>
      </c>
      <c r="P73" s="125">
        <v>0.44949954504094636</v>
      </c>
      <c r="Q73" s="17">
        <v>0.0</v>
      </c>
      <c r="R73" s="102" t="s">
        <v>322</v>
      </c>
      <c r="S73" s="101" t="s">
        <v>322</v>
      </c>
      <c r="T73" s="17" t="s">
        <v>89</v>
      </c>
      <c r="U73" s="105"/>
      <c r="V73" s="105"/>
      <c r="W73" s="105"/>
      <c r="X73" s="105"/>
      <c r="Y73" s="105"/>
      <c r="Z73" s="105"/>
    </row>
    <row r="74" ht="15.75" customHeight="1">
      <c r="A74" s="124" t="s">
        <v>230</v>
      </c>
      <c r="B74" s="17" t="s">
        <v>231</v>
      </c>
      <c r="C74" s="17" t="s">
        <v>48</v>
      </c>
      <c r="D74" s="17" t="s">
        <v>109</v>
      </c>
      <c r="E74" s="17" t="s">
        <v>74</v>
      </c>
      <c r="F74" s="106">
        <v>3402.72999999999</v>
      </c>
      <c r="G74" s="106">
        <v>3402.72999999999</v>
      </c>
      <c r="H74" s="17">
        <v>1212.0</v>
      </c>
      <c r="I74" s="17">
        <v>227.0</v>
      </c>
      <c r="J74" s="125">
        <v>0.18729372937293728</v>
      </c>
      <c r="K74" s="125">
        <v>0.0</v>
      </c>
      <c r="L74" s="101">
        <v>14.99</v>
      </c>
      <c r="M74" s="101">
        <v>8.3</v>
      </c>
      <c r="N74" s="126">
        <v>18167.879999999946</v>
      </c>
      <c r="O74" s="126">
        <v>10059.6</v>
      </c>
      <c r="P74" s="125">
        <v>0.44629753168779185</v>
      </c>
      <c r="Q74" s="17">
        <v>1212.0</v>
      </c>
      <c r="R74" s="102">
        <v>1.0</v>
      </c>
      <c r="S74" s="101">
        <v>14.989999999999956</v>
      </c>
      <c r="T74" s="17" t="s">
        <v>89</v>
      </c>
      <c r="U74" s="105"/>
      <c r="V74" s="105"/>
      <c r="W74" s="105"/>
      <c r="X74" s="105"/>
      <c r="Y74" s="105"/>
      <c r="Z74" s="105"/>
    </row>
    <row r="75" ht="15.75" customHeight="1">
      <c r="A75" s="124" t="s">
        <v>232</v>
      </c>
      <c r="B75" s="17" t="s">
        <v>233</v>
      </c>
      <c r="C75" s="17" t="s">
        <v>48</v>
      </c>
      <c r="D75" s="17" t="s">
        <v>109</v>
      </c>
      <c r="E75" s="17" t="s">
        <v>74</v>
      </c>
      <c r="F75" s="106">
        <v>1926.99</v>
      </c>
      <c r="G75" s="106">
        <v>1926.99</v>
      </c>
      <c r="H75" s="17">
        <v>1212.0</v>
      </c>
      <c r="I75" s="17">
        <v>351.0</v>
      </c>
      <c r="J75" s="125">
        <v>0.2896039603960396</v>
      </c>
      <c r="K75" s="125">
        <v>0.0</v>
      </c>
      <c r="L75" s="101">
        <v>5.49</v>
      </c>
      <c r="M75" s="101">
        <v>2.61</v>
      </c>
      <c r="N75" s="126">
        <v>6653.88</v>
      </c>
      <c r="O75" s="126">
        <v>3163.3199999999997</v>
      </c>
      <c r="P75" s="125">
        <v>0.5245901639344263</v>
      </c>
      <c r="Q75" s="17">
        <v>1212.0</v>
      </c>
      <c r="R75" s="102">
        <v>1.0</v>
      </c>
      <c r="S75" s="101">
        <v>5.49</v>
      </c>
      <c r="T75" s="17" t="s">
        <v>92</v>
      </c>
      <c r="U75" s="105"/>
      <c r="V75" s="105"/>
      <c r="W75" s="105"/>
      <c r="X75" s="105"/>
      <c r="Y75" s="105"/>
      <c r="Z75" s="105"/>
    </row>
    <row r="76" ht="15.75" customHeight="1">
      <c r="A76" s="124" t="s">
        <v>234</v>
      </c>
      <c r="B76" s="17" t="s">
        <v>235</v>
      </c>
      <c r="C76" s="17" t="s">
        <v>48</v>
      </c>
      <c r="D76" s="17" t="s">
        <v>109</v>
      </c>
      <c r="E76" s="17" t="s">
        <v>74</v>
      </c>
      <c r="F76" s="106">
        <v>959.040000000001</v>
      </c>
      <c r="G76" s="106">
        <v>959.040000000001</v>
      </c>
      <c r="H76" s="17">
        <v>600.0</v>
      </c>
      <c r="I76" s="17">
        <v>96.0</v>
      </c>
      <c r="J76" s="125">
        <v>0.16</v>
      </c>
      <c r="K76" s="125">
        <v>0.0</v>
      </c>
      <c r="L76" s="101">
        <v>9.99</v>
      </c>
      <c r="M76" s="101">
        <v>4.83</v>
      </c>
      <c r="N76" s="126">
        <v>5994.000000000006</v>
      </c>
      <c r="O76" s="126">
        <v>2898.0</v>
      </c>
      <c r="P76" s="125">
        <v>0.5165165165165165</v>
      </c>
      <c r="Q76" s="17">
        <v>600.0</v>
      </c>
      <c r="R76" s="102">
        <v>1.0</v>
      </c>
      <c r="S76" s="101">
        <v>9.99000000000001</v>
      </c>
      <c r="T76" s="17" t="s">
        <v>92</v>
      </c>
      <c r="U76" s="105"/>
      <c r="V76" s="105"/>
      <c r="W76" s="105"/>
      <c r="X76" s="105"/>
      <c r="Y76" s="105"/>
      <c r="Z76" s="105"/>
    </row>
    <row r="77" ht="15.75" customHeight="1">
      <c r="A77" s="124" t="s">
        <v>236</v>
      </c>
      <c r="B77" s="17" t="s">
        <v>237</v>
      </c>
      <c r="C77" s="17" t="s">
        <v>48</v>
      </c>
      <c r="D77" s="17" t="s">
        <v>109</v>
      </c>
      <c r="E77" s="17" t="s">
        <v>74</v>
      </c>
      <c r="F77" s="106">
        <v>0.0</v>
      </c>
      <c r="G77" s="106">
        <v>0.0</v>
      </c>
      <c r="H77" s="17">
        <v>0.0</v>
      </c>
      <c r="I77" s="17">
        <v>0.0</v>
      </c>
      <c r="J77" s="125" t="s">
        <v>322</v>
      </c>
      <c r="K77" s="125" t="s">
        <v>322</v>
      </c>
      <c r="L77" s="101">
        <v>6.49</v>
      </c>
      <c r="M77" s="101">
        <v>3.25</v>
      </c>
      <c r="N77" s="126" t="s">
        <v>322</v>
      </c>
      <c r="O77" s="126">
        <v>0.0</v>
      </c>
      <c r="P77" s="125">
        <v>0.4992295839753467</v>
      </c>
      <c r="Q77" s="17">
        <v>0.0</v>
      </c>
      <c r="R77" s="102" t="s">
        <v>322</v>
      </c>
      <c r="S77" s="101" t="s">
        <v>322</v>
      </c>
      <c r="T77" s="17" t="s">
        <v>95</v>
      </c>
      <c r="U77" s="105"/>
      <c r="V77" s="105"/>
      <c r="W77" s="105"/>
      <c r="X77" s="105"/>
      <c r="Y77" s="105"/>
      <c r="Z77" s="105"/>
    </row>
    <row r="78" ht="15.75" customHeight="1">
      <c r="A78" s="124" t="s">
        <v>238</v>
      </c>
      <c r="B78" s="17" t="s">
        <v>239</v>
      </c>
      <c r="C78" s="17" t="s">
        <v>48</v>
      </c>
      <c r="D78" s="17" t="s">
        <v>109</v>
      </c>
      <c r="E78" s="17" t="s">
        <v>74</v>
      </c>
      <c r="F78" s="106">
        <v>0.0</v>
      </c>
      <c r="G78" s="106">
        <v>0.0</v>
      </c>
      <c r="H78" s="17">
        <v>0.0</v>
      </c>
      <c r="I78" s="17">
        <v>0.0</v>
      </c>
      <c r="J78" s="125" t="s">
        <v>322</v>
      </c>
      <c r="K78" s="125" t="s">
        <v>322</v>
      </c>
      <c r="L78" s="101">
        <v>7.99</v>
      </c>
      <c r="M78" s="101">
        <v>4.5</v>
      </c>
      <c r="N78" s="126" t="s">
        <v>322</v>
      </c>
      <c r="O78" s="126">
        <v>0.0</v>
      </c>
      <c r="P78" s="125">
        <v>0.4367959949937422</v>
      </c>
      <c r="Q78" s="17">
        <v>0.0</v>
      </c>
      <c r="R78" s="102" t="s">
        <v>322</v>
      </c>
      <c r="S78" s="101" t="s">
        <v>322</v>
      </c>
      <c r="T78" s="17" t="s">
        <v>89</v>
      </c>
      <c r="U78" s="105"/>
      <c r="V78" s="105"/>
      <c r="W78" s="105"/>
      <c r="X78" s="105"/>
      <c r="Y78" s="105"/>
      <c r="Z78" s="105"/>
    </row>
    <row r="79" ht="15.75" customHeight="1">
      <c r="A79" s="124" t="s">
        <v>240</v>
      </c>
      <c r="B79" s="17" t="s">
        <v>241</v>
      </c>
      <c r="C79" s="17" t="s">
        <v>48</v>
      </c>
      <c r="D79" s="17" t="s">
        <v>109</v>
      </c>
      <c r="E79" s="17" t="s">
        <v>74</v>
      </c>
      <c r="F79" s="106">
        <v>0.0</v>
      </c>
      <c r="G79" s="106">
        <v>0.0</v>
      </c>
      <c r="H79" s="17">
        <v>0.0</v>
      </c>
      <c r="I79" s="17">
        <v>0.0</v>
      </c>
      <c r="J79" s="125" t="s">
        <v>322</v>
      </c>
      <c r="K79" s="125" t="s">
        <v>322</v>
      </c>
      <c r="L79" s="101">
        <v>4.99</v>
      </c>
      <c r="M79" s="101">
        <v>2.82</v>
      </c>
      <c r="N79" s="126" t="s">
        <v>322</v>
      </c>
      <c r="O79" s="126">
        <v>0.0</v>
      </c>
      <c r="P79" s="125">
        <v>0.43486973947895796</v>
      </c>
      <c r="Q79" s="17">
        <v>0.0</v>
      </c>
      <c r="R79" s="102" t="s">
        <v>322</v>
      </c>
      <c r="S79" s="101" t="s">
        <v>322</v>
      </c>
      <c r="T79" s="17" t="s">
        <v>92</v>
      </c>
      <c r="U79" s="105"/>
      <c r="V79" s="105"/>
      <c r="W79" s="105"/>
      <c r="X79" s="105"/>
      <c r="Y79" s="105"/>
      <c r="Z79" s="105"/>
    </row>
    <row r="80" ht="15.75" customHeight="1">
      <c r="A80" s="124" t="s">
        <v>242</v>
      </c>
      <c r="B80" s="17" t="s">
        <v>243</v>
      </c>
      <c r="C80" s="17" t="s">
        <v>48</v>
      </c>
      <c r="D80" s="17" t="s">
        <v>109</v>
      </c>
      <c r="E80" s="17" t="s">
        <v>74</v>
      </c>
      <c r="F80" s="106">
        <v>0.0</v>
      </c>
      <c r="G80" s="106">
        <v>0.0</v>
      </c>
      <c r="H80" s="17">
        <v>0.0</v>
      </c>
      <c r="I80" s="17">
        <v>0.0</v>
      </c>
      <c r="J80" s="125" t="s">
        <v>322</v>
      </c>
      <c r="K80" s="125" t="s">
        <v>322</v>
      </c>
      <c r="L80" s="101">
        <v>6.49</v>
      </c>
      <c r="M80" s="101">
        <v>3.27</v>
      </c>
      <c r="N80" s="126" t="s">
        <v>322</v>
      </c>
      <c r="O80" s="126">
        <v>0.0</v>
      </c>
      <c r="P80" s="125">
        <v>0.49614791987673346</v>
      </c>
      <c r="Q80" s="17">
        <v>0.0</v>
      </c>
      <c r="R80" s="102" t="s">
        <v>322</v>
      </c>
      <c r="S80" s="101" t="s">
        <v>322</v>
      </c>
      <c r="T80" s="17" t="s">
        <v>95</v>
      </c>
      <c r="U80" s="105"/>
      <c r="V80" s="105"/>
      <c r="W80" s="105"/>
      <c r="X80" s="105"/>
      <c r="Y80" s="105"/>
      <c r="Z80" s="105"/>
    </row>
    <row r="81" ht="15.75" customHeight="1">
      <c r="A81" s="124" t="s">
        <v>244</v>
      </c>
      <c r="B81" s="17" t="s">
        <v>245</v>
      </c>
      <c r="C81" s="17" t="s">
        <v>48</v>
      </c>
      <c r="D81" s="17" t="s">
        <v>124</v>
      </c>
      <c r="E81" s="17" t="s">
        <v>74</v>
      </c>
      <c r="F81" s="106">
        <v>0.0</v>
      </c>
      <c r="G81" s="106">
        <v>0.0</v>
      </c>
      <c r="H81" s="17">
        <v>0.0</v>
      </c>
      <c r="I81" s="17">
        <v>0.0</v>
      </c>
      <c r="J81" s="125" t="s">
        <v>322</v>
      </c>
      <c r="K81" s="125" t="s">
        <v>322</v>
      </c>
      <c r="L81" s="101">
        <v>3.49</v>
      </c>
      <c r="M81" s="101">
        <v>1.8</v>
      </c>
      <c r="N81" s="126" t="s">
        <v>322</v>
      </c>
      <c r="O81" s="126">
        <v>0.0</v>
      </c>
      <c r="P81" s="125">
        <v>0.4842406876790831</v>
      </c>
      <c r="Q81" s="17">
        <v>0.0</v>
      </c>
      <c r="R81" s="102" t="s">
        <v>322</v>
      </c>
      <c r="S81" s="101" t="s">
        <v>322</v>
      </c>
      <c r="T81" s="17" t="s">
        <v>95</v>
      </c>
      <c r="U81" s="105"/>
      <c r="V81" s="105"/>
      <c r="W81" s="105"/>
      <c r="X81" s="105"/>
      <c r="Y81" s="105"/>
      <c r="Z81" s="105"/>
    </row>
    <row r="82" ht="15.75" customHeight="1">
      <c r="A82" s="124" t="s">
        <v>246</v>
      </c>
      <c r="B82" s="17" t="s">
        <v>247</v>
      </c>
      <c r="C82" s="17" t="s">
        <v>48</v>
      </c>
      <c r="D82" s="17" t="s">
        <v>109</v>
      </c>
      <c r="E82" s="17" t="s">
        <v>74</v>
      </c>
      <c r="F82" s="106">
        <v>0.0</v>
      </c>
      <c r="G82" s="106">
        <v>0.0</v>
      </c>
      <c r="H82" s="17">
        <v>0.0</v>
      </c>
      <c r="I82" s="17">
        <v>0.0</v>
      </c>
      <c r="J82" s="125" t="s">
        <v>322</v>
      </c>
      <c r="K82" s="125" t="s">
        <v>322</v>
      </c>
      <c r="L82" s="101">
        <v>6.49</v>
      </c>
      <c r="M82" s="101">
        <v>3.15</v>
      </c>
      <c r="N82" s="126" t="s">
        <v>322</v>
      </c>
      <c r="O82" s="126">
        <v>0.0</v>
      </c>
      <c r="P82" s="125">
        <v>0.514637904468413</v>
      </c>
      <c r="Q82" s="17">
        <v>0.0</v>
      </c>
      <c r="R82" s="102" t="s">
        <v>322</v>
      </c>
      <c r="S82" s="101" t="s">
        <v>322</v>
      </c>
      <c r="T82" s="17" t="s">
        <v>95</v>
      </c>
      <c r="U82" s="105"/>
      <c r="V82" s="105"/>
      <c r="W82" s="105"/>
      <c r="X82" s="105"/>
      <c r="Y82" s="105"/>
      <c r="Z82" s="105"/>
    </row>
    <row r="83" ht="15.75" customHeight="1">
      <c r="A83" s="124" t="s">
        <v>248</v>
      </c>
      <c r="B83" s="17" t="s">
        <v>249</v>
      </c>
      <c r="C83" s="17" t="s">
        <v>48</v>
      </c>
      <c r="D83" s="17" t="s">
        <v>109</v>
      </c>
      <c r="E83" s="17" t="s">
        <v>74</v>
      </c>
      <c r="F83" s="106">
        <v>1098.0</v>
      </c>
      <c r="G83" s="106">
        <v>1098.0</v>
      </c>
      <c r="H83" s="17">
        <v>900.0</v>
      </c>
      <c r="I83" s="17">
        <v>201.0</v>
      </c>
      <c r="J83" s="125">
        <v>0.22333333333333333</v>
      </c>
      <c r="K83" s="125">
        <v>0.0</v>
      </c>
      <c r="L83" s="101">
        <v>5.49</v>
      </c>
      <c r="M83" s="101">
        <v>3.04</v>
      </c>
      <c r="N83" s="126">
        <v>4916.417910447762</v>
      </c>
      <c r="O83" s="126">
        <v>2736.0</v>
      </c>
      <c r="P83" s="125">
        <v>0.44626593806921677</v>
      </c>
      <c r="Q83" s="17">
        <v>900.0</v>
      </c>
      <c r="R83" s="102">
        <v>1.0</v>
      </c>
      <c r="S83" s="101">
        <v>5.462686567164179</v>
      </c>
      <c r="T83" s="17" t="s">
        <v>92</v>
      </c>
      <c r="U83" s="105"/>
      <c r="V83" s="105"/>
      <c r="W83" s="105"/>
      <c r="X83" s="105"/>
      <c r="Y83" s="105"/>
      <c r="Z83" s="105"/>
    </row>
    <row r="84" ht="15.75" customHeight="1">
      <c r="A84" s="124" t="s">
        <v>250</v>
      </c>
      <c r="B84" s="17" t="s">
        <v>251</v>
      </c>
      <c r="C84" s="17" t="s">
        <v>48</v>
      </c>
      <c r="D84" s="17" t="s">
        <v>88</v>
      </c>
      <c r="E84" s="17" t="s">
        <v>74</v>
      </c>
      <c r="F84" s="106">
        <v>0.0</v>
      </c>
      <c r="G84" s="106">
        <v>0.0</v>
      </c>
      <c r="H84" s="17">
        <v>0.0</v>
      </c>
      <c r="I84" s="17">
        <v>0.0</v>
      </c>
      <c r="J84" s="125" t="s">
        <v>322</v>
      </c>
      <c r="K84" s="125" t="s">
        <v>322</v>
      </c>
      <c r="L84" s="101">
        <v>3.99</v>
      </c>
      <c r="M84" s="101">
        <v>1.93</v>
      </c>
      <c r="N84" s="126" t="s">
        <v>322</v>
      </c>
      <c r="O84" s="126">
        <v>0.0</v>
      </c>
      <c r="P84" s="125">
        <v>0.5162907268170427</v>
      </c>
      <c r="Q84" s="17">
        <v>0.0</v>
      </c>
      <c r="R84" s="102" t="s">
        <v>322</v>
      </c>
      <c r="S84" s="101" t="s">
        <v>322</v>
      </c>
      <c r="T84" s="17" t="s">
        <v>89</v>
      </c>
      <c r="U84" s="105"/>
      <c r="V84" s="105"/>
      <c r="W84" s="105"/>
      <c r="X84" s="105"/>
      <c r="Y84" s="105"/>
      <c r="Z84" s="105"/>
    </row>
    <row r="85" ht="15.75" customHeight="1">
      <c r="A85" s="124" t="s">
        <v>252</v>
      </c>
      <c r="B85" s="17" t="s">
        <v>253</v>
      </c>
      <c r="C85" s="17" t="s">
        <v>48</v>
      </c>
      <c r="D85" s="17" t="s">
        <v>88</v>
      </c>
      <c r="E85" s="17" t="s">
        <v>74</v>
      </c>
      <c r="F85" s="106">
        <v>0.0</v>
      </c>
      <c r="G85" s="106">
        <v>0.0</v>
      </c>
      <c r="H85" s="17">
        <v>0.0</v>
      </c>
      <c r="I85" s="17">
        <v>0.0</v>
      </c>
      <c r="J85" s="125" t="s">
        <v>322</v>
      </c>
      <c r="K85" s="125" t="s">
        <v>322</v>
      </c>
      <c r="L85" s="101">
        <v>3.49</v>
      </c>
      <c r="M85" s="101">
        <v>1.8</v>
      </c>
      <c r="N85" s="126" t="s">
        <v>322</v>
      </c>
      <c r="O85" s="126">
        <v>0.0</v>
      </c>
      <c r="P85" s="125">
        <v>0.4842406876790831</v>
      </c>
      <c r="Q85" s="17">
        <v>0.0</v>
      </c>
      <c r="R85" s="102" t="s">
        <v>322</v>
      </c>
      <c r="S85" s="101" t="s">
        <v>322</v>
      </c>
      <c r="T85" s="17" t="s">
        <v>89</v>
      </c>
      <c r="U85" s="105"/>
      <c r="V85" s="105"/>
      <c r="W85" s="105"/>
      <c r="X85" s="105"/>
      <c r="Y85" s="105"/>
      <c r="Z85" s="105"/>
    </row>
    <row r="86" ht="15.75" customHeight="1">
      <c r="A86" s="124" t="s">
        <v>254</v>
      </c>
      <c r="B86" s="17" t="s">
        <v>255</v>
      </c>
      <c r="C86" s="17" t="s">
        <v>50</v>
      </c>
      <c r="D86" s="17" t="s">
        <v>256</v>
      </c>
      <c r="E86" s="17" t="s">
        <v>74</v>
      </c>
      <c r="F86" s="106">
        <v>0.0</v>
      </c>
      <c r="G86" s="106">
        <v>0.0</v>
      </c>
      <c r="H86" s="17">
        <v>0.0</v>
      </c>
      <c r="I86" s="17">
        <v>0.0</v>
      </c>
      <c r="J86" s="125" t="s">
        <v>322</v>
      </c>
      <c r="K86" s="125" t="s">
        <v>322</v>
      </c>
      <c r="L86" s="101">
        <v>1.99</v>
      </c>
      <c r="M86" s="101">
        <v>0.75</v>
      </c>
      <c r="N86" s="126" t="s">
        <v>322</v>
      </c>
      <c r="O86" s="126">
        <v>0.0</v>
      </c>
      <c r="P86" s="125">
        <v>0.6231155778894473</v>
      </c>
      <c r="Q86" s="17">
        <v>0.0</v>
      </c>
      <c r="R86" s="102" t="s">
        <v>322</v>
      </c>
      <c r="S86" s="101" t="s">
        <v>322</v>
      </c>
      <c r="T86" s="17" t="s">
        <v>257</v>
      </c>
      <c r="U86" s="105"/>
      <c r="V86" s="105"/>
      <c r="W86" s="105"/>
      <c r="X86" s="105"/>
      <c r="Y86" s="105"/>
      <c r="Z86" s="105"/>
    </row>
    <row r="87" ht="15.75" customHeight="1">
      <c r="A87" s="124" t="s">
        <v>258</v>
      </c>
      <c r="B87" s="17" t="s">
        <v>259</v>
      </c>
      <c r="C87" s="17" t="s">
        <v>50</v>
      </c>
      <c r="D87" s="17" t="s">
        <v>256</v>
      </c>
      <c r="E87" s="17" t="s">
        <v>74</v>
      </c>
      <c r="F87" s="106">
        <v>0.0</v>
      </c>
      <c r="G87" s="106">
        <v>0.0</v>
      </c>
      <c r="H87" s="17">
        <v>0.0</v>
      </c>
      <c r="I87" s="17">
        <v>0.0</v>
      </c>
      <c r="J87" s="125" t="s">
        <v>322</v>
      </c>
      <c r="K87" s="125" t="s">
        <v>322</v>
      </c>
      <c r="L87" s="101">
        <v>1.99</v>
      </c>
      <c r="M87" s="101">
        <v>0.75</v>
      </c>
      <c r="N87" s="126" t="s">
        <v>322</v>
      </c>
      <c r="O87" s="126">
        <v>0.0</v>
      </c>
      <c r="P87" s="125">
        <v>0.6231155778894473</v>
      </c>
      <c r="Q87" s="17">
        <v>0.0</v>
      </c>
      <c r="R87" s="102" t="s">
        <v>322</v>
      </c>
      <c r="S87" s="101" t="s">
        <v>322</v>
      </c>
      <c r="T87" s="17" t="s">
        <v>257</v>
      </c>
      <c r="U87" s="105"/>
      <c r="V87" s="105"/>
      <c r="W87" s="105"/>
      <c r="X87" s="105"/>
      <c r="Y87" s="105"/>
      <c r="Z87" s="105"/>
    </row>
    <row r="88" ht="15.75" customHeight="1">
      <c r="A88" s="124" t="s">
        <v>260</v>
      </c>
      <c r="B88" s="17" t="s">
        <v>261</v>
      </c>
      <c r="C88" s="17" t="s">
        <v>50</v>
      </c>
      <c r="D88" s="17" t="s">
        <v>256</v>
      </c>
      <c r="E88" s="17" t="s">
        <v>74</v>
      </c>
      <c r="F88" s="106">
        <v>0.0</v>
      </c>
      <c r="G88" s="106">
        <v>0.0</v>
      </c>
      <c r="H88" s="17">
        <v>0.0</v>
      </c>
      <c r="I88" s="17">
        <v>0.0</v>
      </c>
      <c r="J88" s="125" t="s">
        <v>322</v>
      </c>
      <c r="K88" s="125" t="s">
        <v>322</v>
      </c>
      <c r="L88" s="101">
        <v>1.99</v>
      </c>
      <c r="M88" s="101">
        <v>0.75</v>
      </c>
      <c r="N88" s="126" t="s">
        <v>322</v>
      </c>
      <c r="O88" s="126">
        <v>0.0</v>
      </c>
      <c r="P88" s="125">
        <v>0.6231155778894473</v>
      </c>
      <c r="Q88" s="17">
        <v>0.0</v>
      </c>
      <c r="R88" s="102" t="s">
        <v>322</v>
      </c>
      <c r="S88" s="101" t="s">
        <v>322</v>
      </c>
      <c r="T88" s="17" t="s">
        <v>257</v>
      </c>
      <c r="U88" s="105"/>
      <c r="V88" s="105"/>
      <c r="W88" s="105"/>
      <c r="X88" s="105"/>
      <c r="Y88" s="105"/>
      <c r="Z88" s="105"/>
    </row>
    <row r="89" ht="15.75" customHeight="1">
      <c r="A89" s="124" t="s">
        <v>262</v>
      </c>
      <c r="B89" s="17" t="s">
        <v>263</v>
      </c>
      <c r="C89" s="17" t="s">
        <v>50</v>
      </c>
      <c r="D89" s="17" t="s">
        <v>256</v>
      </c>
      <c r="E89" s="17" t="s">
        <v>74</v>
      </c>
      <c r="F89" s="106">
        <v>0.0</v>
      </c>
      <c r="G89" s="106">
        <v>0.0</v>
      </c>
      <c r="H89" s="17">
        <v>0.0</v>
      </c>
      <c r="I89" s="17">
        <v>0.0</v>
      </c>
      <c r="J89" s="125" t="s">
        <v>322</v>
      </c>
      <c r="K89" s="125" t="s">
        <v>322</v>
      </c>
      <c r="L89" s="101">
        <v>1.99</v>
      </c>
      <c r="M89" s="101">
        <v>0.75</v>
      </c>
      <c r="N89" s="126" t="s">
        <v>322</v>
      </c>
      <c r="O89" s="126">
        <v>0.0</v>
      </c>
      <c r="P89" s="125">
        <v>0.6231155778894473</v>
      </c>
      <c r="Q89" s="17">
        <v>0.0</v>
      </c>
      <c r="R89" s="102" t="s">
        <v>322</v>
      </c>
      <c r="S89" s="101" t="s">
        <v>322</v>
      </c>
      <c r="T89" s="17" t="s">
        <v>257</v>
      </c>
      <c r="U89" s="105"/>
      <c r="V89" s="105"/>
      <c r="W89" s="105"/>
      <c r="X89" s="105"/>
      <c r="Y89" s="105"/>
      <c r="Z89" s="105"/>
    </row>
    <row r="90" ht="15.75" customHeight="1">
      <c r="A90" s="124" t="s">
        <v>264</v>
      </c>
      <c r="B90" s="17" t="s">
        <v>265</v>
      </c>
      <c r="C90" s="17" t="s">
        <v>50</v>
      </c>
      <c r="D90" s="17" t="s">
        <v>256</v>
      </c>
      <c r="E90" s="17" t="s">
        <v>74</v>
      </c>
      <c r="F90" s="106">
        <v>727.5</v>
      </c>
      <c r="G90" s="106">
        <v>727.5</v>
      </c>
      <c r="H90" s="17">
        <v>5056.0</v>
      </c>
      <c r="I90" s="17">
        <v>485.0</v>
      </c>
      <c r="J90" s="125">
        <v>0.0959256329113924</v>
      </c>
      <c r="K90" s="125">
        <v>0.0</v>
      </c>
      <c r="L90" s="101">
        <v>1.99</v>
      </c>
      <c r="M90" s="101">
        <v>0.75</v>
      </c>
      <c r="N90" s="126">
        <v>7584.0</v>
      </c>
      <c r="O90" s="126">
        <v>3792.0</v>
      </c>
      <c r="P90" s="125">
        <v>0.6231155778894473</v>
      </c>
      <c r="Q90" s="17">
        <v>5056.0</v>
      </c>
      <c r="R90" s="102">
        <v>1.0</v>
      </c>
      <c r="S90" s="101">
        <v>1.5</v>
      </c>
      <c r="T90" s="17" t="s">
        <v>257</v>
      </c>
      <c r="U90" s="105"/>
      <c r="V90" s="105"/>
      <c r="W90" s="105"/>
      <c r="X90" s="105"/>
      <c r="Y90" s="105"/>
      <c r="Z90" s="105"/>
    </row>
    <row r="91" ht="15.75" customHeight="1">
      <c r="A91" s="124" t="s">
        <v>266</v>
      </c>
      <c r="B91" s="17" t="s">
        <v>267</v>
      </c>
      <c r="C91" s="17" t="s">
        <v>50</v>
      </c>
      <c r="D91" s="17" t="s">
        <v>256</v>
      </c>
      <c r="E91" s="17" t="s">
        <v>74</v>
      </c>
      <c r="F91" s="106">
        <v>1117.5</v>
      </c>
      <c r="G91" s="106">
        <v>1117.5</v>
      </c>
      <c r="H91" s="17">
        <v>6794.0</v>
      </c>
      <c r="I91" s="17">
        <v>745.0</v>
      </c>
      <c r="J91" s="125">
        <v>0.10965557845157492</v>
      </c>
      <c r="K91" s="125">
        <v>0.0</v>
      </c>
      <c r="L91" s="101">
        <v>1.99</v>
      </c>
      <c r="M91" s="101">
        <v>0.75</v>
      </c>
      <c r="N91" s="126">
        <v>10191.0</v>
      </c>
      <c r="O91" s="126">
        <v>5095.5</v>
      </c>
      <c r="P91" s="125">
        <v>0.6231155778894473</v>
      </c>
      <c r="Q91" s="17">
        <v>6794.0</v>
      </c>
      <c r="R91" s="102">
        <v>1.0</v>
      </c>
      <c r="S91" s="101">
        <v>1.5</v>
      </c>
      <c r="T91" s="17" t="s">
        <v>257</v>
      </c>
      <c r="U91" s="105"/>
      <c r="V91" s="105"/>
      <c r="W91" s="105"/>
      <c r="X91" s="105"/>
      <c r="Y91" s="105"/>
      <c r="Z91" s="105"/>
    </row>
    <row r="92" ht="15.75" customHeight="1">
      <c r="A92" s="124" t="s">
        <v>268</v>
      </c>
      <c r="B92" s="17" t="s">
        <v>269</v>
      </c>
      <c r="C92" s="17" t="s">
        <v>50</v>
      </c>
      <c r="D92" s="17" t="s">
        <v>256</v>
      </c>
      <c r="E92" s="17" t="s">
        <v>74</v>
      </c>
      <c r="F92" s="106">
        <v>1224.0</v>
      </c>
      <c r="G92" s="106">
        <v>1224.0</v>
      </c>
      <c r="H92" s="17">
        <v>7268.0</v>
      </c>
      <c r="I92" s="17">
        <v>816.0</v>
      </c>
      <c r="J92" s="125">
        <v>0.11227297743533296</v>
      </c>
      <c r="K92" s="125">
        <v>0.0</v>
      </c>
      <c r="L92" s="101">
        <v>1.99</v>
      </c>
      <c r="M92" s="101">
        <v>0.75</v>
      </c>
      <c r="N92" s="126">
        <v>10902.0</v>
      </c>
      <c r="O92" s="126">
        <v>5451.0</v>
      </c>
      <c r="P92" s="125">
        <v>0.6231155778894473</v>
      </c>
      <c r="Q92" s="17">
        <v>7268.0</v>
      </c>
      <c r="R92" s="102">
        <v>1.0</v>
      </c>
      <c r="S92" s="101">
        <v>1.5</v>
      </c>
      <c r="T92" s="17" t="s">
        <v>257</v>
      </c>
      <c r="U92" s="105"/>
      <c r="V92" s="105"/>
      <c r="W92" s="105"/>
      <c r="X92" s="105"/>
      <c r="Y92" s="105"/>
      <c r="Z92" s="105"/>
    </row>
    <row r="93" ht="15.75" customHeight="1">
      <c r="A93" s="124" t="s">
        <v>270</v>
      </c>
      <c r="B93" s="17" t="s">
        <v>271</v>
      </c>
      <c r="C93" s="17" t="s">
        <v>50</v>
      </c>
      <c r="D93" s="17" t="s">
        <v>256</v>
      </c>
      <c r="E93" s="17" t="s">
        <v>74</v>
      </c>
      <c r="F93" s="106">
        <v>1128.0</v>
      </c>
      <c r="G93" s="106">
        <v>1128.0</v>
      </c>
      <c r="H93" s="17">
        <v>3318.0</v>
      </c>
      <c r="I93" s="17">
        <v>752.0</v>
      </c>
      <c r="J93" s="125">
        <v>0.22664255575647982</v>
      </c>
      <c r="K93" s="125">
        <v>0.0</v>
      </c>
      <c r="L93" s="101">
        <v>1.99</v>
      </c>
      <c r="M93" s="101">
        <v>0.75</v>
      </c>
      <c r="N93" s="126">
        <v>4977.0</v>
      </c>
      <c r="O93" s="126">
        <v>2488.5</v>
      </c>
      <c r="P93" s="125">
        <v>0.6231155778894473</v>
      </c>
      <c r="Q93" s="17">
        <v>3318.0</v>
      </c>
      <c r="R93" s="102">
        <v>1.0</v>
      </c>
      <c r="S93" s="101">
        <v>1.5</v>
      </c>
      <c r="T93" s="17" t="s">
        <v>257</v>
      </c>
      <c r="U93" s="105"/>
      <c r="V93" s="105"/>
      <c r="W93" s="105"/>
      <c r="X93" s="105"/>
      <c r="Y93" s="105"/>
      <c r="Z93" s="105"/>
    </row>
    <row r="94" ht="15.75" customHeight="1">
      <c r="A94" s="124" t="s">
        <v>272</v>
      </c>
      <c r="B94" s="17" t="s">
        <v>265</v>
      </c>
      <c r="C94" s="17" t="s">
        <v>50</v>
      </c>
      <c r="D94" s="17" t="s">
        <v>256</v>
      </c>
      <c r="E94" s="17" t="s">
        <v>74</v>
      </c>
      <c r="F94" s="106">
        <v>0.0</v>
      </c>
      <c r="G94" s="106">
        <v>0.0</v>
      </c>
      <c r="H94" s="17">
        <v>0.0</v>
      </c>
      <c r="I94" s="17">
        <v>0.0</v>
      </c>
      <c r="J94" s="125" t="s">
        <v>322</v>
      </c>
      <c r="K94" s="125" t="s">
        <v>322</v>
      </c>
      <c r="L94" s="101">
        <v>1.99</v>
      </c>
      <c r="M94" s="101">
        <v>0.75</v>
      </c>
      <c r="N94" s="126" t="s">
        <v>322</v>
      </c>
      <c r="O94" s="126">
        <v>0.0</v>
      </c>
      <c r="P94" s="125">
        <v>0.6231155778894473</v>
      </c>
      <c r="Q94" s="17">
        <v>0.0</v>
      </c>
      <c r="R94" s="102" t="s">
        <v>322</v>
      </c>
      <c r="S94" s="101" t="s">
        <v>322</v>
      </c>
      <c r="T94" s="17" t="s">
        <v>257</v>
      </c>
      <c r="U94" s="105"/>
      <c r="V94" s="105"/>
      <c r="W94" s="105"/>
      <c r="X94" s="105"/>
      <c r="Y94" s="105"/>
      <c r="Z94" s="105"/>
    </row>
    <row r="95" ht="15.75" customHeight="1">
      <c r="A95" s="124" t="s">
        <v>273</v>
      </c>
      <c r="B95" s="17" t="s">
        <v>267</v>
      </c>
      <c r="C95" s="17" t="s">
        <v>50</v>
      </c>
      <c r="D95" s="17" t="s">
        <v>256</v>
      </c>
      <c r="E95" s="17" t="s">
        <v>74</v>
      </c>
      <c r="F95" s="106">
        <v>0.0</v>
      </c>
      <c r="G95" s="106">
        <v>0.0</v>
      </c>
      <c r="H95" s="17">
        <v>0.0</v>
      </c>
      <c r="I95" s="17">
        <v>0.0</v>
      </c>
      <c r="J95" s="125" t="s">
        <v>322</v>
      </c>
      <c r="K95" s="125" t="s">
        <v>322</v>
      </c>
      <c r="L95" s="101">
        <v>1.99</v>
      </c>
      <c r="M95" s="101">
        <v>0.75</v>
      </c>
      <c r="N95" s="126" t="s">
        <v>322</v>
      </c>
      <c r="O95" s="126">
        <v>0.0</v>
      </c>
      <c r="P95" s="125">
        <v>0.6231155778894473</v>
      </c>
      <c r="Q95" s="17">
        <v>0.0</v>
      </c>
      <c r="R95" s="102" t="s">
        <v>322</v>
      </c>
      <c r="S95" s="101" t="s">
        <v>322</v>
      </c>
      <c r="T95" s="17" t="s">
        <v>257</v>
      </c>
      <c r="U95" s="105"/>
      <c r="V95" s="105"/>
      <c r="W95" s="105"/>
      <c r="X95" s="105"/>
      <c r="Y95" s="105"/>
      <c r="Z95" s="105"/>
    </row>
    <row r="96" ht="15.75" customHeight="1">
      <c r="A96" s="124" t="s">
        <v>274</v>
      </c>
      <c r="B96" s="17" t="s">
        <v>269</v>
      </c>
      <c r="C96" s="17" t="s">
        <v>50</v>
      </c>
      <c r="D96" s="17" t="s">
        <v>256</v>
      </c>
      <c r="E96" s="17" t="s">
        <v>74</v>
      </c>
      <c r="F96" s="106">
        <v>0.0</v>
      </c>
      <c r="G96" s="106">
        <v>0.0</v>
      </c>
      <c r="H96" s="17">
        <v>0.0</v>
      </c>
      <c r="I96" s="17">
        <v>0.0</v>
      </c>
      <c r="J96" s="125" t="s">
        <v>322</v>
      </c>
      <c r="K96" s="125" t="s">
        <v>322</v>
      </c>
      <c r="L96" s="101">
        <v>1.99</v>
      </c>
      <c r="M96" s="101">
        <v>0.75</v>
      </c>
      <c r="N96" s="126" t="s">
        <v>322</v>
      </c>
      <c r="O96" s="126">
        <v>0.0</v>
      </c>
      <c r="P96" s="125">
        <v>0.6231155778894473</v>
      </c>
      <c r="Q96" s="17">
        <v>0.0</v>
      </c>
      <c r="R96" s="102" t="s">
        <v>322</v>
      </c>
      <c r="S96" s="101" t="s">
        <v>322</v>
      </c>
      <c r="T96" s="17" t="s">
        <v>257</v>
      </c>
      <c r="U96" s="105"/>
      <c r="V96" s="105"/>
      <c r="W96" s="105"/>
      <c r="X96" s="105"/>
      <c r="Y96" s="105"/>
      <c r="Z96" s="105"/>
    </row>
    <row r="97" ht="15.75" customHeight="1">
      <c r="A97" s="124" t="s">
        <v>275</v>
      </c>
      <c r="B97" s="17" t="s">
        <v>271</v>
      </c>
      <c r="C97" s="17" t="s">
        <v>50</v>
      </c>
      <c r="D97" s="17" t="s">
        <v>256</v>
      </c>
      <c r="E97" s="17" t="s">
        <v>74</v>
      </c>
      <c r="F97" s="106">
        <v>0.0</v>
      </c>
      <c r="G97" s="106">
        <v>0.0</v>
      </c>
      <c r="H97" s="17">
        <v>0.0</v>
      </c>
      <c r="I97" s="17">
        <v>0.0</v>
      </c>
      <c r="J97" s="125" t="s">
        <v>322</v>
      </c>
      <c r="K97" s="125" t="s">
        <v>322</v>
      </c>
      <c r="L97" s="101">
        <v>1.99</v>
      </c>
      <c r="M97" s="101">
        <v>0.75</v>
      </c>
      <c r="N97" s="126" t="s">
        <v>322</v>
      </c>
      <c r="O97" s="126">
        <v>0.0</v>
      </c>
      <c r="P97" s="125">
        <v>0.6231155778894473</v>
      </c>
      <c r="Q97" s="17">
        <v>0.0</v>
      </c>
      <c r="R97" s="102" t="s">
        <v>322</v>
      </c>
      <c r="S97" s="101" t="s">
        <v>322</v>
      </c>
      <c r="T97" s="17" t="s">
        <v>257</v>
      </c>
      <c r="U97" s="105"/>
      <c r="V97" s="105"/>
      <c r="W97" s="105"/>
      <c r="X97" s="105"/>
      <c r="Y97" s="105"/>
      <c r="Z97" s="105"/>
    </row>
    <row r="98" ht="15.75" customHeight="1">
      <c r="A98" s="124" t="s">
        <v>276</v>
      </c>
      <c r="B98" s="17" t="s">
        <v>265</v>
      </c>
      <c r="C98" s="17" t="s">
        <v>50</v>
      </c>
      <c r="D98" s="17" t="s">
        <v>256</v>
      </c>
      <c r="E98" s="17" t="s">
        <v>74</v>
      </c>
      <c r="F98" s="106">
        <v>0.0</v>
      </c>
      <c r="G98" s="106">
        <v>0.0</v>
      </c>
      <c r="H98" s="17">
        <v>0.0</v>
      </c>
      <c r="I98" s="17">
        <v>0.0</v>
      </c>
      <c r="J98" s="125" t="s">
        <v>322</v>
      </c>
      <c r="K98" s="125" t="s">
        <v>322</v>
      </c>
      <c r="L98" s="101">
        <v>1.99</v>
      </c>
      <c r="M98" s="101">
        <v>0.75</v>
      </c>
      <c r="N98" s="126" t="s">
        <v>322</v>
      </c>
      <c r="O98" s="126">
        <v>0.0</v>
      </c>
      <c r="P98" s="125">
        <v>0.6231155778894473</v>
      </c>
      <c r="Q98" s="17">
        <v>0.0</v>
      </c>
      <c r="R98" s="102" t="s">
        <v>322</v>
      </c>
      <c r="S98" s="101" t="s">
        <v>322</v>
      </c>
      <c r="T98" s="17" t="s">
        <v>257</v>
      </c>
      <c r="U98" s="105"/>
      <c r="V98" s="105"/>
      <c r="W98" s="105"/>
      <c r="X98" s="105"/>
      <c r="Y98" s="105"/>
      <c r="Z98" s="105"/>
    </row>
    <row r="99" ht="15.75" customHeight="1">
      <c r="A99" s="124" t="s">
        <v>277</v>
      </c>
      <c r="B99" s="17" t="s">
        <v>267</v>
      </c>
      <c r="C99" s="17" t="s">
        <v>50</v>
      </c>
      <c r="D99" s="17" t="s">
        <v>256</v>
      </c>
      <c r="E99" s="17" t="s">
        <v>74</v>
      </c>
      <c r="F99" s="106">
        <v>0.0</v>
      </c>
      <c r="G99" s="106">
        <v>0.0</v>
      </c>
      <c r="H99" s="17">
        <v>0.0</v>
      </c>
      <c r="I99" s="17">
        <v>0.0</v>
      </c>
      <c r="J99" s="125" t="s">
        <v>322</v>
      </c>
      <c r="K99" s="125" t="s">
        <v>322</v>
      </c>
      <c r="L99" s="101">
        <v>1.99</v>
      </c>
      <c r="M99" s="101">
        <v>0.75</v>
      </c>
      <c r="N99" s="126" t="s">
        <v>322</v>
      </c>
      <c r="O99" s="126">
        <v>0.0</v>
      </c>
      <c r="P99" s="125">
        <v>0.6231155778894473</v>
      </c>
      <c r="Q99" s="17">
        <v>0.0</v>
      </c>
      <c r="R99" s="102" t="s">
        <v>322</v>
      </c>
      <c r="S99" s="101" t="s">
        <v>322</v>
      </c>
      <c r="T99" s="17" t="s">
        <v>257</v>
      </c>
      <c r="U99" s="105"/>
      <c r="V99" s="105"/>
      <c r="W99" s="105"/>
      <c r="X99" s="105"/>
      <c r="Y99" s="105"/>
      <c r="Z99" s="105"/>
    </row>
    <row r="100" ht="15.75" customHeight="1">
      <c r="A100" s="124" t="s">
        <v>278</v>
      </c>
      <c r="B100" s="17" t="s">
        <v>269</v>
      </c>
      <c r="C100" s="17" t="s">
        <v>50</v>
      </c>
      <c r="D100" s="17" t="s">
        <v>256</v>
      </c>
      <c r="E100" s="17" t="s">
        <v>74</v>
      </c>
      <c r="F100" s="106">
        <v>0.0</v>
      </c>
      <c r="G100" s="106">
        <v>0.0</v>
      </c>
      <c r="H100" s="17">
        <v>0.0</v>
      </c>
      <c r="I100" s="17">
        <v>0.0</v>
      </c>
      <c r="J100" s="125" t="s">
        <v>322</v>
      </c>
      <c r="K100" s="125" t="s">
        <v>322</v>
      </c>
      <c r="L100" s="101">
        <v>1.99</v>
      </c>
      <c r="M100" s="101">
        <v>0.75</v>
      </c>
      <c r="N100" s="126" t="s">
        <v>322</v>
      </c>
      <c r="O100" s="126">
        <v>0.0</v>
      </c>
      <c r="P100" s="125">
        <v>0.6231155778894473</v>
      </c>
      <c r="Q100" s="17">
        <v>0.0</v>
      </c>
      <c r="R100" s="102" t="s">
        <v>322</v>
      </c>
      <c r="S100" s="101" t="s">
        <v>322</v>
      </c>
      <c r="T100" s="17" t="s">
        <v>257</v>
      </c>
      <c r="U100" s="105"/>
      <c r="V100" s="105"/>
      <c r="W100" s="105"/>
      <c r="X100" s="105"/>
      <c r="Y100" s="105"/>
      <c r="Z100" s="105"/>
    </row>
    <row r="101" ht="15.75" customHeight="1">
      <c r="A101" s="124" t="s">
        <v>279</v>
      </c>
      <c r="B101" s="17" t="s">
        <v>271</v>
      </c>
      <c r="C101" s="17" t="s">
        <v>50</v>
      </c>
      <c r="D101" s="17" t="s">
        <v>256</v>
      </c>
      <c r="E101" s="17" t="s">
        <v>74</v>
      </c>
      <c r="F101" s="106">
        <v>0.0</v>
      </c>
      <c r="G101" s="106">
        <v>0.0</v>
      </c>
      <c r="H101" s="17">
        <v>0.0</v>
      </c>
      <c r="I101" s="17">
        <v>0.0</v>
      </c>
      <c r="J101" s="125" t="s">
        <v>322</v>
      </c>
      <c r="K101" s="125" t="s">
        <v>322</v>
      </c>
      <c r="L101" s="101">
        <v>1.99</v>
      </c>
      <c r="M101" s="101">
        <v>0.75</v>
      </c>
      <c r="N101" s="126" t="s">
        <v>322</v>
      </c>
      <c r="O101" s="126">
        <v>0.0</v>
      </c>
      <c r="P101" s="125">
        <v>0.6231155778894473</v>
      </c>
      <c r="Q101" s="17">
        <v>0.0</v>
      </c>
      <c r="R101" s="102" t="s">
        <v>322</v>
      </c>
      <c r="S101" s="101" t="s">
        <v>322</v>
      </c>
      <c r="T101" s="17" t="s">
        <v>257</v>
      </c>
      <c r="U101" s="105"/>
      <c r="V101" s="105"/>
      <c r="W101" s="105"/>
      <c r="X101" s="105"/>
      <c r="Y101" s="105"/>
      <c r="Z101" s="105"/>
    </row>
    <row r="102" ht="15.75" customHeight="1">
      <c r="A102" s="124" t="s">
        <v>280</v>
      </c>
      <c r="B102" s="17" t="s">
        <v>265</v>
      </c>
      <c r="C102" s="17" t="s">
        <v>50</v>
      </c>
      <c r="D102" s="17" t="s">
        <v>256</v>
      </c>
      <c r="E102" s="17" t="s">
        <v>74</v>
      </c>
      <c r="F102" s="106">
        <v>495.58</v>
      </c>
      <c r="G102" s="106">
        <v>495.58</v>
      </c>
      <c r="H102" s="17">
        <v>3360.0</v>
      </c>
      <c r="I102" s="17">
        <v>142.0</v>
      </c>
      <c r="J102" s="125">
        <v>0.042261904761904764</v>
      </c>
      <c r="K102" s="125">
        <v>0.0</v>
      </c>
      <c r="L102" s="101">
        <v>3.49</v>
      </c>
      <c r="M102" s="101">
        <v>1.65</v>
      </c>
      <c r="N102" s="126">
        <v>11726.4</v>
      </c>
      <c r="O102" s="126">
        <v>5544.0</v>
      </c>
      <c r="P102" s="125">
        <v>0.5272206303724929</v>
      </c>
      <c r="Q102" s="17">
        <v>3384.0</v>
      </c>
      <c r="R102" s="102">
        <v>0.9929078014184397</v>
      </c>
      <c r="S102" s="101">
        <v>3.4899999999999998</v>
      </c>
      <c r="T102" s="17" t="s">
        <v>257</v>
      </c>
      <c r="U102" s="105"/>
      <c r="V102" s="105"/>
      <c r="W102" s="105"/>
      <c r="X102" s="105"/>
      <c r="Y102" s="105"/>
      <c r="Z102" s="105"/>
    </row>
    <row r="103" ht="15.75" customHeight="1">
      <c r="A103" s="124" t="s">
        <v>281</v>
      </c>
      <c r="B103" s="17" t="s">
        <v>267</v>
      </c>
      <c r="C103" s="17" t="s">
        <v>50</v>
      </c>
      <c r="D103" s="17" t="s">
        <v>256</v>
      </c>
      <c r="E103" s="17" t="s">
        <v>74</v>
      </c>
      <c r="F103" s="106">
        <v>516.52</v>
      </c>
      <c r="G103" s="106">
        <v>516.52</v>
      </c>
      <c r="H103" s="17">
        <v>3780.0</v>
      </c>
      <c r="I103" s="17">
        <v>148.0</v>
      </c>
      <c r="J103" s="125">
        <v>0.039153439153439155</v>
      </c>
      <c r="K103" s="125">
        <v>0.0</v>
      </c>
      <c r="L103" s="101">
        <v>3.49</v>
      </c>
      <c r="M103" s="101">
        <v>1.65</v>
      </c>
      <c r="N103" s="126">
        <v>13192.199999999999</v>
      </c>
      <c r="O103" s="126">
        <v>6237.0</v>
      </c>
      <c r="P103" s="125">
        <v>0.5272206303724929</v>
      </c>
      <c r="Q103" s="17">
        <v>3807.0</v>
      </c>
      <c r="R103" s="102">
        <v>0.9929078014184397</v>
      </c>
      <c r="S103" s="101">
        <v>3.4899999999999998</v>
      </c>
      <c r="T103" s="17" t="s">
        <v>257</v>
      </c>
      <c r="U103" s="105"/>
      <c r="V103" s="105"/>
      <c r="W103" s="105"/>
      <c r="X103" s="105"/>
      <c r="Y103" s="105"/>
      <c r="Z103" s="105"/>
    </row>
    <row r="104" ht="15.75" customHeight="1">
      <c r="A104" s="124" t="s">
        <v>282</v>
      </c>
      <c r="B104" s="17" t="s">
        <v>269</v>
      </c>
      <c r="C104" s="17" t="s">
        <v>50</v>
      </c>
      <c r="D104" s="17" t="s">
        <v>256</v>
      </c>
      <c r="E104" s="17" t="s">
        <v>74</v>
      </c>
      <c r="F104" s="106">
        <v>729.410000000001</v>
      </c>
      <c r="G104" s="106">
        <v>729.410000000001</v>
      </c>
      <c r="H104" s="17">
        <v>6160.0</v>
      </c>
      <c r="I104" s="17">
        <v>209.0</v>
      </c>
      <c r="J104" s="125">
        <v>0.033928571428571426</v>
      </c>
      <c r="K104" s="125">
        <v>0.0</v>
      </c>
      <c r="L104" s="101">
        <v>3.49</v>
      </c>
      <c r="M104" s="101">
        <v>1.65</v>
      </c>
      <c r="N104" s="126">
        <v>21498.400000000027</v>
      </c>
      <c r="O104" s="126">
        <v>10164.0</v>
      </c>
      <c r="P104" s="125">
        <v>0.5272206303724929</v>
      </c>
      <c r="Q104" s="17">
        <v>6204.0</v>
      </c>
      <c r="R104" s="102">
        <v>0.9929078014184397</v>
      </c>
      <c r="S104" s="101">
        <v>3.4900000000000047</v>
      </c>
      <c r="T104" s="17" t="s">
        <v>257</v>
      </c>
      <c r="U104" s="105"/>
      <c r="V104" s="105"/>
      <c r="W104" s="105"/>
      <c r="X104" s="105"/>
      <c r="Y104" s="105"/>
      <c r="Z104" s="105"/>
    </row>
    <row r="105" ht="15.75" customHeight="1">
      <c r="A105" s="124" t="s">
        <v>283</v>
      </c>
      <c r="B105" s="17" t="s">
        <v>271</v>
      </c>
      <c r="C105" s="17" t="s">
        <v>50</v>
      </c>
      <c r="D105" s="17" t="s">
        <v>256</v>
      </c>
      <c r="E105" s="17" t="s">
        <v>74</v>
      </c>
      <c r="F105" s="106">
        <v>345.51</v>
      </c>
      <c r="G105" s="106">
        <v>345.51</v>
      </c>
      <c r="H105" s="17">
        <v>3360.0</v>
      </c>
      <c r="I105" s="17">
        <v>99.0</v>
      </c>
      <c r="J105" s="125">
        <v>0.029464285714285714</v>
      </c>
      <c r="K105" s="125">
        <v>0.0</v>
      </c>
      <c r="L105" s="101">
        <v>3.49</v>
      </c>
      <c r="M105" s="101">
        <v>1.65</v>
      </c>
      <c r="N105" s="126">
        <v>11726.4</v>
      </c>
      <c r="O105" s="126">
        <v>5544.0</v>
      </c>
      <c r="P105" s="125">
        <v>0.5272206303724929</v>
      </c>
      <c r="Q105" s="17">
        <v>3384.0</v>
      </c>
      <c r="R105" s="102">
        <v>0.9929078014184397</v>
      </c>
      <c r="S105" s="101">
        <v>3.4899999999999998</v>
      </c>
      <c r="T105" s="17" t="s">
        <v>257</v>
      </c>
      <c r="U105" s="105"/>
      <c r="V105" s="105"/>
      <c r="W105" s="105"/>
      <c r="X105" s="105"/>
      <c r="Y105" s="105"/>
      <c r="Z105" s="105"/>
    </row>
    <row r="106" ht="15.75" customHeight="1">
      <c r="A106" s="124" t="s">
        <v>284</v>
      </c>
      <c r="B106" s="17" t="s">
        <v>285</v>
      </c>
      <c r="C106" s="17" t="s">
        <v>50</v>
      </c>
      <c r="D106" s="17" t="s">
        <v>256</v>
      </c>
      <c r="E106" s="17" t="s">
        <v>74</v>
      </c>
      <c r="F106" s="106">
        <v>289.67</v>
      </c>
      <c r="G106" s="106">
        <v>289.67</v>
      </c>
      <c r="H106" s="17">
        <v>1260.0</v>
      </c>
      <c r="I106" s="17">
        <v>83.0</v>
      </c>
      <c r="J106" s="125">
        <v>0.06587301587301587</v>
      </c>
      <c r="K106" s="125">
        <v>0.0</v>
      </c>
      <c r="L106" s="101">
        <v>3.49</v>
      </c>
      <c r="M106" s="101">
        <v>1.65</v>
      </c>
      <c r="N106" s="126">
        <v>4397.400000000001</v>
      </c>
      <c r="O106" s="126">
        <v>2079.0</v>
      </c>
      <c r="P106" s="125">
        <v>0.5272206303724929</v>
      </c>
      <c r="Q106" s="17">
        <v>1269.0</v>
      </c>
      <c r="R106" s="102">
        <v>0.9929078014184397</v>
      </c>
      <c r="S106" s="101">
        <v>3.49</v>
      </c>
      <c r="T106" s="17" t="s">
        <v>257</v>
      </c>
      <c r="U106" s="105"/>
      <c r="V106" s="105"/>
      <c r="W106" s="105"/>
      <c r="X106" s="105"/>
      <c r="Y106" s="105"/>
      <c r="Z106" s="105"/>
    </row>
    <row r="107" ht="15.75" customHeight="1">
      <c r="A107" s="124" t="s">
        <v>286</v>
      </c>
      <c r="B107" s="17" t="s">
        <v>287</v>
      </c>
      <c r="C107" s="17" t="s">
        <v>50</v>
      </c>
      <c r="D107" s="17" t="s">
        <v>256</v>
      </c>
      <c r="E107" s="17" t="s">
        <v>74</v>
      </c>
      <c r="F107" s="106">
        <v>425.78</v>
      </c>
      <c r="G107" s="106">
        <v>425.78</v>
      </c>
      <c r="H107" s="17">
        <v>1680.0</v>
      </c>
      <c r="I107" s="17">
        <v>122.0</v>
      </c>
      <c r="J107" s="125">
        <v>0.07261904761904762</v>
      </c>
      <c r="K107" s="125">
        <v>0.0</v>
      </c>
      <c r="L107" s="101">
        <v>3.49</v>
      </c>
      <c r="M107" s="101">
        <v>1.86</v>
      </c>
      <c r="N107" s="126">
        <v>5863.2</v>
      </c>
      <c r="O107" s="126">
        <v>3124.8</v>
      </c>
      <c r="P107" s="125">
        <v>0.4670487106017192</v>
      </c>
      <c r="Q107" s="17">
        <v>1692.0</v>
      </c>
      <c r="R107" s="102">
        <v>0.9929078014184397</v>
      </c>
      <c r="S107" s="101">
        <v>3.4899999999999998</v>
      </c>
      <c r="T107" s="17" t="s">
        <v>257</v>
      </c>
      <c r="U107" s="105"/>
      <c r="V107" s="105"/>
      <c r="W107" s="105"/>
      <c r="X107" s="105"/>
      <c r="Y107" s="105"/>
      <c r="Z107" s="105"/>
    </row>
    <row r="108" ht="15.75" customHeight="1">
      <c r="A108" s="124" t="s">
        <v>288</v>
      </c>
      <c r="B108" s="17" t="s">
        <v>289</v>
      </c>
      <c r="C108" s="17" t="s">
        <v>50</v>
      </c>
      <c r="D108" s="17" t="s">
        <v>256</v>
      </c>
      <c r="E108" s="17" t="s">
        <v>74</v>
      </c>
      <c r="F108" s="106">
        <v>0.0</v>
      </c>
      <c r="G108" s="106">
        <v>0.0</v>
      </c>
      <c r="H108" s="17">
        <v>0.0</v>
      </c>
      <c r="I108" s="17">
        <v>0.0</v>
      </c>
      <c r="J108" s="125" t="s">
        <v>322</v>
      </c>
      <c r="K108" s="125" t="s">
        <v>322</v>
      </c>
      <c r="L108" s="101">
        <v>2.99</v>
      </c>
      <c r="M108" s="101">
        <v>1.59</v>
      </c>
      <c r="N108" s="126" t="s">
        <v>322</v>
      </c>
      <c r="O108" s="126">
        <v>0.0</v>
      </c>
      <c r="P108" s="125">
        <v>0.4682274247491639</v>
      </c>
      <c r="Q108" s="17">
        <v>0.0</v>
      </c>
      <c r="R108" s="102" t="s">
        <v>322</v>
      </c>
      <c r="S108" s="101" t="s">
        <v>322</v>
      </c>
      <c r="T108" s="17" t="s">
        <v>257</v>
      </c>
      <c r="U108" s="105"/>
      <c r="V108" s="105"/>
      <c r="W108" s="105"/>
      <c r="X108" s="105"/>
      <c r="Y108" s="105"/>
      <c r="Z108" s="105"/>
    </row>
    <row r="109" ht="15.75" customHeight="1">
      <c r="A109" s="124" t="s">
        <v>290</v>
      </c>
      <c r="B109" s="17" t="s">
        <v>289</v>
      </c>
      <c r="C109" s="17" t="s">
        <v>50</v>
      </c>
      <c r="D109" s="17" t="s">
        <v>256</v>
      </c>
      <c r="E109" s="17" t="s">
        <v>74</v>
      </c>
      <c r="F109" s="106">
        <v>0.0</v>
      </c>
      <c r="G109" s="106">
        <v>0.0</v>
      </c>
      <c r="H109" s="17">
        <v>0.0</v>
      </c>
      <c r="I109" s="17">
        <v>0.0</v>
      </c>
      <c r="J109" s="125" t="s">
        <v>322</v>
      </c>
      <c r="K109" s="125" t="s">
        <v>322</v>
      </c>
      <c r="L109" s="101">
        <v>2.99</v>
      </c>
      <c r="M109" s="101">
        <v>1.59</v>
      </c>
      <c r="N109" s="126" t="s">
        <v>322</v>
      </c>
      <c r="O109" s="126">
        <v>0.0</v>
      </c>
      <c r="P109" s="125">
        <v>0.4682274247491639</v>
      </c>
      <c r="Q109" s="17">
        <v>0.0</v>
      </c>
      <c r="R109" s="102" t="s">
        <v>322</v>
      </c>
      <c r="S109" s="101" t="s">
        <v>322</v>
      </c>
      <c r="T109" s="17" t="s">
        <v>257</v>
      </c>
      <c r="U109" s="105"/>
      <c r="V109" s="105"/>
      <c r="W109" s="105"/>
      <c r="X109" s="105"/>
      <c r="Y109" s="105"/>
      <c r="Z109" s="105"/>
    </row>
    <row r="110" ht="15.75" customHeight="1">
      <c r="A110" s="124" t="s">
        <v>291</v>
      </c>
      <c r="B110" s="17" t="s">
        <v>289</v>
      </c>
      <c r="C110" s="17" t="s">
        <v>50</v>
      </c>
      <c r="D110" s="17" t="s">
        <v>256</v>
      </c>
      <c r="E110" s="17" t="s">
        <v>74</v>
      </c>
      <c r="F110" s="106">
        <v>0.0</v>
      </c>
      <c r="G110" s="106">
        <v>0.0</v>
      </c>
      <c r="H110" s="17">
        <v>0.0</v>
      </c>
      <c r="I110" s="17">
        <v>0.0</v>
      </c>
      <c r="J110" s="125" t="s">
        <v>322</v>
      </c>
      <c r="K110" s="125" t="s">
        <v>322</v>
      </c>
      <c r="L110" s="101">
        <v>2.99</v>
      </c>
      <c r="M110" s="101">
        <v>1.59</v>
      </c>
      <c r="N110" s="126" t="s">
        <v>322</v>
      </c>
      <c r="O110" s="126">
        <v>0.0</v>
      </c>
      <c r="P110" s="125">
        <v>0.4682274247491639</v>
      </c>
      <c r="Q110" s="17">
        <v>0.0</v>
      </c>
      <c r="R110" s="102" t="s">
        <v>322</v>
      </c>
      <c r="S110" s="101" t="s">
        <v>322</v>
      </c>
      <c r="T110" s="17" t="s">
        <v>257</v>
      </c>
      <c r="U110" s="105"/>
      <c r="V110" s="105"/>
      <c r="W110" s="105"/>
      <c r="X110" s="105"/>
      <c r="Y110" s="105"/>
      <c r="Z110" s="105"/>
    </row>
    <row r="111" ht="15.75" customHeight="1">
      <c r="A111" s="124" t="s">
        <v>292</v>
      </c>
      <c r="B111" s="17" t="s">
        <v>293</v>
      </c>
      <c r="C111" s="17" t="s">
        <v>50</v>
      </c>
      <c r="D111" s="17" t="s">
        <v>256</v>
      </c>
      <c r="E111" s="17" t="s">
        <v>74</v>
      </c>
      <c r="F111" s="106">
        <v>0.0</v>
      </c>
      <c r="G111" s="106">
        <v>0.0</v>
      </c>
      <c r="H111" s="17">
        <v>0.0</v>
      </c>
      <c r="I111" s="17">
        <v>0.0</v>
      </c>
      <c r="J111" s="125" t="s">
        <v>322</v>
      </c>
      <c r="K111" s="125" t="s">
        <v>322</v>
      </c>
      <c r="L111" s="101">
        <v>4.99</v>
      </c>
      <c r="M111" s="101">
        <v>2.43</v>
      </c>
      <c r="N111" s="126" t="s">
        <v>322</v>
      </c>
      <c r="O111" s="126">
        <v>0.0</v>
      </c>
      <c r="P111" s="125">
        <v>0.5130260521042084</v>
      </c>
      <c r="Q111" s="17">
        <v>0.0</v>
      </c>
      <c r="R111" s="102" t="s">
        <v>322</v>
      </c>
      <c r="S111" s="101" t="s">
        <v>322</v>
      </c>
      <c r="T111" s="17" t="s">
        <v>257</v>
      </c>
      <c r="U111" s="105"/>
      <c r="V111" s="105"/>
      <c r="W111" s="105"/>
      <c r="X111" s="105"/>
      <c r="Y111" s="105"/>
      <c r="Z111" s="105"/>
    </row>
    <row r="112" ht="15.75" customHeight="1">
      <c r="A112" s="124" t="s">
        <v>294</v>
      </c>
      <c r="B112" s="17" t="s">
        <v>293</v>
      </c>
      <c r="C112" s="17" t="s">
        <v>50</v>
      </c>
      <c r="D112" s="17" t="s">
        <v>256</v>
      </c>
      <c r="E112" s="17" t="s">
        <v>74</v>
      </c>
      <c r="F112" s="106">
        <v>0.0</v>
      </c>
      <c r="G112" s="106">
        <v>0.0</v>
      </c>
      <c r="H112" s="17">
        <v>0.0</v>
      </c>
      <c r="I112" s="17">
        <v>0.0</v>
      </c>
      <c r="J112" s="125" t="s">
        <v>322</v>
      </c>
      <c r="K112" s="125" t="s">
        <v>322</v>
      </c>
      <c r="L112" s="101">
        <v>4.99</v>
      </c>
      <c r="M112" s="101">
        <v>2.43</v>
      </c>
      <c r="N112" s="126" t="s">
        <v>322</v>
      </c>
      <c r="O112" s="126">
        <v>0.0</v>
      </c>
      <c r="P112" s="125">
        <v>0.5130260521042084</v>
      </c>
      <c r="Q112" s="17">
        <v>0.0</v>
      </c>
      <c r="R112" s="102" t="s">
        <v>322</v>
      </c>
      <c r="S112" s="101" t="s">
        <v>322</v>
      </c>
      <c r="T112" s="17" t="s">
        <v>257</v>
      </c>
      <c r="U112" s="105"/>
      <c r="V112" s="105"/>
      <c r="W112" s="105"/>
      <c r="X112" s="105"/>
      <c r="Y112" s="105"/>
      <c r="Z112" s="105"/>
    </row>
    <row r="113" ht="15.75" customHeight="1">
      <c r="A113" s="124" t="s">
        <v>295</v>
      </c>
      <c r="B113" s="17" t="s">
        <v>293</v>
      </c>
      <c r="C113" s="17" t="s">
        <v>50</v>
      </c>
      <c r="D113" s="17" t="s">
        <v>256</v>
      </c>
      <c r="E113" s="17" t="s">
        <v>74</v>
      </c>
      <c r="F113" s="106">
        <v>0.0</v>
      </c>
      <c r="G113" s="106">
        <v>0.0</v>
      </c>
      <c r="H113" s="17">
        <v>0.0</v>
      </c>
      <c r="I113" s="17">
        <v>0.0</v>
      </c>
      <c r="J113" s="125" t="s">
        <v>322</v>
      </c>
      <c r="K113" s="125" t="s">
        <v>322</v>
      </c>
      <c r="L113" s="101">
        <v>4.99</v>
      </c>
      <c r="M113" s="101">
        <v>2.43</v>
      </c>
      <c r="N113" s="126" t="s">
        <v>322</v>
      </c>
      <c r="O113" s="126">
        <v>0.0</v>
      </c>
      <c r="P113" s="125">
        <v>0.5130260521042084</v>
      </c>
      <c r="Q113" s="17">
        <v>0.0</v>
      </c>
      <c r="R113" s="102" t="s">
        <v>322</v>
      </c>
      <c r="S113" s="101" t="s">
        <v>322</v>
      </c>
      <c r="T113" s="17" t="s">
        <v>257</v>
      </c>
      <c r="U113" s="105"/>
      <c r="V113" s="105"/>
      <c r="W113" s="105"/>
      <c r="X113" s="105"/>
      <c r="Y113" s="105"/>
      <c r="Z113" s="105"/>
    </row>
    <row r="114" ht="15.75" customHeight="1">
      <c r="A114" s="124" t="s">
        <v>296</v>
      </c>
      <c r="B114" s="17" t="s">
        <v>297</v>
      </c>
      <c r="C114" s="17" t="s">
        <v>47</v>
      </c>
      <c r="D114" s="17" t="s">
        <v>298</v>
      </c>
      <c r="E114" s="17" t="s">
        <v>74</v>
      </c>
      <c r="F114" s="106">
        <v>0.0</v>
      </c>
      <c r="G114" s="106">
        <v>0.0</v>
      </c>
      <c r="H114" s="17">
        <v>0.0</v>
      </c>
      <c r="I114" s="17">
        <v>0.0</v>
      </c>
      <c r="J114" s="125" t="s">
        <v>322</v>
      </c>
      <c r="K114" s="125" t="s">
        <v>322</v>
      </c>
      <c r="L114" s="101">
        <v>2.49</v>
      </c>
      <c r="M114" s="101">
        <v>1.25</v>
      </c>
      <c r="N114" s="126" t="s">
        <v>322</v>
      </c>
      <c r="O114" s="126">
        <v>0.0</v>
      </c>
      <c r="P114" s="125">
        <v>0.497991967871486</v>
      </c>
      <c r="Q114" s="17">
        <v>0.0</v>
      </c>
      <c r="R114" s="102" t="s">
        <v>322</v>
      </c>
      <c r="S114" s="101" t="s">
        <v>322</v>
      </c>
      <c r="T114" s="17" t="s">
        <v>299</v>
      </c>
      <c r="U114" s="105"/>
      <c r="V114" s="105"/>
      <c r="W114" s="105"/>
      <c r="X114" s="105"/>
      <c r="Y114" s="105"/>
      <c r="Z114" s="105"/>
    </row>
    <row r="115" ht="15.75" customHeight="1">
      <c r="A115" s="124" t="s">
        <v>300</v>
      </c>
      <c r="B115" s="17" t="s">
        <v>301</v>
      </c>
      <c r="C115" s="17" t="s">
        <v>47</v>
      </c>
      <c r="D115" s="17" t="s">
        <v>298</v>
      </c>
      <c r="E115" s="17" t="s">
        <v>74</v>
      </c>
      <c r="F115" s="106">
        <v>0.0</v>
      </c>
      <c r="G115" s="106">
        <v>0.0</v>
      </c>
      <c r="H115" s="17">
        <v>0.0</v>
      </c>
      <c r="I115" s="17">
        <v>0.0</v>
      </c>
      <c r="J115" s="125" t="s">
        <v>322</v>
      </c>
      <c r="K115" s="125" t="s">
        <v>322</v>
      </c>
      <c r="L115" s="101">
        <v>2.49</v>
      </c>
      <c r="M115" s="101">
        <v>1.25</v>
      </c>
      <c r="N115" s="126" t="s">
        <v>322</v>
      </c>
      <c r="O115" s="126">
        <v>0.0</v>
      </c>
      <c r="P115" s="125">
        <v>0.497991967871486</v>
      </c>
      <c r="Q115" s="17">
        <v>0.0</v>
      </c>
      <c r="R115" s="102" t="s">
        <v>322</v>
      </c>
      <c r="S115" s="101" t="s">
        <v>322</v>
      </c>
      <c r="T115" s="17" t="s">
        <v>299</v>
      </c>
      <c r="U115" s="105"/>
      <c r="V115" s="105"/>
      <c r="W115" s="105"/>
      <c r="X115" s="105"/>
      <c r="Y115" s="105"/>
      <c r="Z115" s="105"/>
    </row>
    <row r="116" ht="15.75" customHeight="1">
      <c r="A116" s="124" t="s">
        <v>302</v>
      </c>
      <c r="B116" s="17" t="s">
        <v>303</v>
      </c>
      <c r="C116" s="17" t="s">
        <v>47</v>
      </c>
      <c r="D116" s="17" t="s">
        <v>298</v>
      </c>
      <c r="E116" s="17" t="s">
        <v>74</v>
      </c>
      <c r="F116" s="106">
        <v>0.0</v>
      </c>
      <c r="G116" s="106">
        <v>0.0</v>
      </c>
      <c r="H116" s="17">
        <v>0.0</v>
      </c>
      <c r="I116" s="17">
        <v>0.0</v>
      </c>
      <c r="J116" s="125" t="s">
        <v>322</v>
      </c>
      <c r="K116" s="125" t="s">
        <v>322</v>
      </c>
      <c r="L116" s="101">
        <v>2.49</v>
      </c>
      <c r="M116" s="101">
        <v>1.25</v>
      </c>
      <c r="N116" s="126" t="s">
        <v>322</v>
      </c>
      <c r="O116" s="126">
        <v>0.0</v>
      </c>
      <c r="P116" s="125">
        <v>0.497991967871486</v>
      </c>
      <c r="Q116" s="17">
        <v>0.0</v>
      </c>
      <c r="R116" s="102" t="s">
        <v>322</v>
      </c>
      <c r="S116" s="101" t="s">
        <v>322</v>
      </c>
      <c r="T116" s="17" t="s">
        <v>299</v>
      </c>
      <c r="U116" s="105"/>
      <c r="V116" s="105"/>
      <c r="W116" s="105"/>
      <c r="X116" s="105"/>
      <c r="Y116" s="105"/>
      <c r="Z116" s="105"/>
    </row>
    <row r="117" ht="15.75" customHeight="1">
      <c r="A117" s="124" t="s">
        <v>304</v>
      </c>
      <c r="B117" s="17" t="s">
        <v>305</v>
      </c>
      <c r="C117" s="17" t="s">
        <v>47</v>
      </c>
      <c r="D117" s="17" t="s">
        <v>298</v>
      </c>
      <c r="E117" s="17" t="s">
        <v>74</v>
      </c>
      <c r="F117" s="106">
        <v>0.0</v>
      </c>
      <c r="G117" s="106">
        <v>0.0</v>
      </c>
      <c r="H117" s="17">
        <v>0.0</v>
      </c>
      <c r="I117" s="17">
        <v>0.0</v>
      </c>
      <c r="J117" s="125" t="s">
        <v>322</v>
      </c>
      <c r="K117" s="125" t="s">
        <v>322</v>
      </c>
      <c r="L117" s="101">
        <v>2.49</v>
      </c>
      <c r="M117" s="101">
        <v>1.25</v>
      </c>
      <c r="N117" s="126" t="s">
        <v>322</v>
      </c>
      <c r="O117" s="126">
        <v>0.0</v>
      </c>
      <c r="P117" s="125">
        <v>0.497991967871486</v>
      </c>
      <c r="Q117" s="17">
        <v>0.0</v>
      </c>
      <c r="R117" s="102" t="s">
        <v>322</v>
      </c>
      <c r="S117" s="101" t="s">
        <v>322</v>
      </c>
      <c r="T117" s="17" t="s">
        <v>299</v>
      </c>
      <c r="U117" s="105"/>
      <c r="V117" s="105"/>
      <c r="W117" s="105"/>
      <c r="X117" s="105"/>
      <c r="Y117" s="105"/>
      <c r="Z117" s="105"/>
    </row>
    <row r="118" ht="15.75" customHeight="1">
      <c r="A118" s="124" t="s">
        <v>306</v>
      </c>
      <c r="B118" s="17" t="s">
        <v>307</v>
      </c>
      <c r="C118" s="17" t="s">
        <v>47</v>
      </c>
      <c r="D118" s="17" t="s">
        <v>308</v>
      </c>
      <c r="E118" s="17" t="s">
        <v>309</v>
      </c>
      <c r="F118" s="106">
        <v>0.0</v>
      </c>
      <c r="G118" s="106">
        <v>0.0</v>
      </c>
      <c r="H118" s="17">
        <v>0.0</v>
      </c>
      <c r="I118" s="17">
        <v>0.0</v>
      </c>
      <c r="J118" s="125" t="s">
        <v>322</v>
      </c>
      <c r="K118" s="125" t="s">
        <v>322</v>
      </c>
      <c r="L118" s="101">
        <v>2.49</v>
      </c>
      <c r="M118" s="101">
        <v>1.4</v>
      </c>
      <c r="N118" s="126" t="s">
        <v>322</v>
      </c>
      <c r="O118" s="126">
        <v>0.0</v>
      </c>
      <c r="P118" s="125">
        <v>0.4377510040160643</v>
      </c>
      <c r="Q118" s="17">
        <v>0.0</v>
      </c>
      <c r="R118" s="102" t="s">
        <v>322</v>
      </c>
      <c r="S118" s="101" t="s">
        <v>322</v>
      </c>
      <c r="T118" s="17" t="s">
        <v>310</v>
      </c>
      <c r="U118" s="105"/>
      <c r="V118" s="105"/>
      <c r="W118" s="105"/>
      <c r="X118" s="105"/>
      <c r="Y118" s="105"/>
      <c r="Z118" s="105"/>
    </row>
    <row r="119" ht="15.75" customHeight="1">
      <c r="A119" s="124" t="s">
        <v>311</v>
      </c>
      <c r="B119" s="17" t="s">
        <v>312</v>
      </c>
      <c r="C119" s="17" t="s">
        <v>46</v>
      </c>
      <c r="D119" s="17" t="s">
        <v>308</v>
      </c>
      <c r="E119" s="17" t="s">
        <v>309</v>
      </c>
      <c r="F119" s="106">
        <v>518.700000000001</v>
      </c>
      <c r="G119" s="106">
        <v>518.700000000001</v>
      </c>
      <c r="H119" s="17">
        <v>1640.0</v>
      </c>
      <c r="I119" s="17">
        <v>130.0</v>
      </c>
      <c r="J119" s="125">
        <v>0.07926829268292683</v>
      </c>
      <c r="K119" s="125">
        <v>0.0</v>
      </c>
      <c r="L119" s="101">
        <v>3.99</v>
      </c>
      <c r="M119" s="101">
        <v>2.09</v>
      </c>
      <c r="N119" s="126">
        <v>6543.600000000012</v>
      </c>
      <c r="O119" s="126">
        <v>3427.6</v>
      </c>
      <c r="P119" s="125">
        <v>0.4761904761904763</v>
      </c>
      <c r="Q119" s="17">
        <v>1664.0</v>
      </c>
      <c r="R119" s="102">
        <v>0.9855769230769231</v>
      </c>
      <c r="S119" s="101">
        <v>3.9900000000000073</v>
      </c>
      <c r="T119" s="17" t="s">
        <v>313</v>
      </c>
      <c r="U119" s="105"/>
      <c r="V119" s="105"/>
      <c r="W119" s="105"/>
      <c r="X119" s="105"/>
      <c r="Y119" s="105"/>
      <c r="Z119" s="105"/>
    </row>
    <row r="120" ht="15.75" customHeight="1">
      <c r="A120" s="124" t="s">
        <v>314</v>
      </c>
      <c r="B120" s="17" t="s">
        <v>315</v>
      </c>
      <c r="C120" s="17" t="s">
        <v>46</v>
      </c>
      <c r="D120" s="17" t="s">
        <v>308</v>
      </c>
      <c r="E120" s="17" t="s">
        <v>309</v>
      </c>
      <c r="F120" s="106">
        <v>125.58</v>
      </c>
      <c r="G120" s="106">
        <v>125.58</v>
      </c>
      <c r="H120" s="17">
        <v>297.0</v>
      </c>
      <c r="I120" s="17">
        <v>42.0</v>
      </c>
      <c r="J120" s="125">
        <v>0.1414141414141414</v>
      </c>
      <c r="K120" s="125">
        <v>0.0</v>
      </c>
      <c r="L120" s="101">
        <v>2.99</v>
      </c>
      <c r="M120" s="101">
        <v>1.68</v>
      </c>
      <c r="N120" s="126">
        <v>888.03</v>
      </c>
      <c r="O120" s="126">
        <v>498.96</v>
      </c>
      <c r="P120" s="125">
        <v>0.4381270903010034</v>
      </c>
      <c r="Q120" s="17">
        <v>315.0</v>
      </c>
      <c r="R120" s="102">
        <v>0.9428571428571428</v>
      </c>
      <c r="S120" s="101">
        <v>2.9899999999999998</v>
      </c>
      <c r="T120" s="17" t="s">
        <v>313</v>
      </c>
      <c r="U120" s="105"/>
      <c r="V120" s="105"/>
      <c r="W120" s="105"/>
      <c r="X120" s="105"/>
      <c r="Y120" s="105"/>
      <c r="Z120" s="105"/>
    </row>
    <row r="121" ht="15.75" customHeight="1">
      <c r="A121" s="124" t="s">
        <v>316</v>
      </c>
      <c r="B121" s="17" t="s">
        <v>317</v>
      </c>
      <c r="C121" s="17" t="s">
        <v>47</v>
      </c>
      <c r="D121" s="17" t="s">
        <v>308</v>
      </c>
      <c r="E121" s="17" t="s">
        <v>309</v>
      </c>
      <c r="F121" s="106">
        <v>0.0</v>
      </c>
      <c r="G121" s="106">
        <v>0.0</v>
      </c>
      <c r="H121" s="17">
        <v>0.0</v>
      </c>
      <c r="I121" s="17">
        <v>0.0</v>
      </c>
      <c r="J121" s="125" t="s">
        <v>322</v>
      </c>
      <c r="K121" s="125" t="s">
        <v>322</v>
      </c>
      <c r="L121" s="101">
        <v>3.99</v>
      </c>
      <c r="M121" s="101">
        <v>2.06</v>
      </c>
      <c r="N121" s="126" t="s">
        <v>322</v>
      </c>
      <c r="O121" s="126">
        <v>0.0</v>
      </c>
      <c r="P121" s="125">
        <v>0.4837092731829574</v>
      </c>
      <c r="Q121" s="17">
        <v>0.0</v>
      </c>
      <c r="R121" s="102" t="s">
        <v>322</v>
      </c>
      <c r="S121" s="101" t="s">
        <v>322</v>
      </c>
      <c r="T121" s="17" t="s">
        <v>310</v>
      </c>
      <c r="U121" s="105"/>
      <c r="V121" s="105"/>
      <c r="W121" s="105"/>
      <c r="X121" s="105"/>
      <c r="Y121" s="105"/>
      <c r="Z121" s="105"/>
    </row>
    <row r="122" ht="15.75" customHeight="1">
      <c r="A122" s="124" t="s">
        <v>318</v>
      </c>
      <c r="B122" s="17" t="s">
        <v>319</v>
      </c>
      <c r="C122" s="17" t="s">
        <v>47</v>
      </c>
      <c r="D122" s="17" t="s">
        <v>298</v>
      </c>
      <c r="E122" s="17" t="s">
        <v>309</v>
      </c>
      <c r="F122" s="106">
        <v>0.0</v>
      </c>
      <c r="G122" s="106">
        <v>0.0</v>
      </c>
      <c r="H122" s="17">
        <v>0.0</v>
      </c>
      <c r="I122" s="17">
        <v>0.0</v>
      </c>
      <c r="J122" s="125" t="s">
        <v>322</v>
      </c>
      <c r="K122" s="125" t="s">
        <v>322</v>
      </c>
      <c r="L122" s="101">
        <v>5.49</v>
      </c>
      <c r="M122" s="101">
        <v>2.9</v>
      </c>
      <c r="N122" s="126" t="s">
        <v>322</v>
      </c>
      <c r="O122" s="126">
        <v>0.0</v>
      </c>
      <c r="P122" s="125">
        <v>0.4717668488160292</v>
      </c>
      <c r="Q122" s="17">
        <v>0.0</v>
      </c>
      <c r="R122" s="102" t="s">
        <v>322</v>
      </c>
      <c r="S122" s="101" t="s">
        <v>322</v>
      </c>
      <c r="T122" s="17" t="s">
        <v>127</v>
      </c>
      <c r="U122" s="105"/>
      <c r="V122" s="105"/>
      <c r="W122" s="105"/>
      <c r="X122" s="105"/>
      <c r="Y122" s="105"/>
      <c r="Z122" s="105"/>
    </row>
    <row r="123" ht="15.75" customHeight="1">
      <c r="A123" s="124" t="s">
        <v>320</v>
      </c>
      <c r="B123" s="17" t="s">
        <v>321</v>
      </c>
      <c r="C123" s="17" t="s">
        <v>46</v>
      </c>
      <c r="D123" s="17" t="s">
        <v>308</v>
      </c>
      <c r="E123" s="17" t="s">
        <v>309</v>
      </c>
      <c r="F123" s="106">
        <v>0.0</v>
      </c>
      <c r="G123" s="106">
        <v>0.0</v>
      </c>
      <c r="H123" s="17">
        <v>820.0</v>
      </c>
      <c r="I123" s="17">
        <v>0.0</v>
      </c>
      <c r="J123" s="125">
        <v>0.0</v>
      </c>
      <c r="K123" s="125" t="s">
        <v>322</v>
      </c>
      <c r="L123" s="101">
        <v>3.99</v>
      </c>
      <c r="M123" s="101">
        <v>2.09</v>
      </c>
      <c r="N123" s="126" t="s">
        <v>322</v>
      </c>
      <c r="O123" s="126">
        <v>1713.8</v>
      </c>
      <c r="P123" s="125">
        <v>0.4761904761904763</v>
      </c>
      <c r="Q123" s="17">
        <v>832.0</v>
      </c>
      <c r="R123" s="102">
        <v>0.9855769230769231</v>
      </c>
      <c r="S123" s="101" t="s">
        <v>322</v>
      </c>
      <c r="T123" s="17" t="s">
        <v>313</v>
      </c>
      <c r="U123" s="105"/>
      <c r="V123" s="105"/>
      <c r="W123" s="105"/>
      <c r="X123" s="105"/>
      <c r="Y123" s="105"/>
      <c r="Z123" s="105"/>
    </row>
    <row r="124" ht="15.75" customHeight="1">
      <c r="A124" s="124" t="s">
        <v>323</v>
      </c>
      <c r="B124" s="17" t="s">
        <v>324</v>
      </c>
      <c r="C124" s="17" t="s">
        <v>46</v>
      </c>
      <c r="D124" s="17" t="s">
        <v>308</v>
      </c>
      <c r="E124" s="17" t="s">
        <v>309</v>
      </c>
      <c r="F124" s="106">
        <v>122.59</v>
      </c>
      <c r="G124" s="106">
        <v>122.59</v>
      </c>
      <c r="H124" s="17">
        <v>297.0</v>
      </c>
      <c r="I124" s="17">
        <v>41.0</v>
      </c>
      <c r="J124" s="125">
        <v>0.13804713804713806</v>
      </c>
      <c r="K124" s="125">
        <v>0.0</v>
      </c>
      <c r="L124" s="101">
        <v>2.99</v>
      </c>
      <c r="M124" s="101">
        <v>1.68</v>
      </c>
      <c r="N124" s="126">
        <v>888.0300000000001</v>
      </c>
      <c r="O124" s="126">
        <v>498.96</v>
      </c>
      <c r="P124" s="125">
        <v>0.4381270903010034</v>
      </c>
      <c r="Q124" s="17">
        <v>315.0</v>
      </c>
      <c r="R124" s="102">
        <v>0.9428571428571428</v>
      </c>
      <c r="S124" s="101">
        <v>2.99</v>
      </c>
      <c r="T124" s="17" t="s">
        <v>313</v>
      </c>
      <c r="U124" s="105"/>
      <c r="V124" s="105"/>
      <c r="W124" s="105"/>
      <c r="X124" s="105"/>
      <c r="Y124" s="105"/>
      <c r="Z124" s="105"/>
    </row>
    <row r="125" ht="15.75" customHeight="1">
      <c r="A125" s="124" t="s">
        <v>325</v>
      </c>
      <c r="B125" s="17" t="s">
        <v>326</v>
      </c>
      <c r="C125" s="17" t="s">
        <v>46</v>
      </c>
      <c r="D125" s="17" t="s">
        <v>308</v>
      </c>
      <c r="E125" s="17" t="s">
        <v>309</v>
      </c>
      <c r="F125" s="106">
        <v>155.48</v>
      </c>
      <c r="G125" s="106">
        <v>155.48</v>
      </c>
      <c r="H125" s="17">
        <v>297.0</v>
      </c>
      <c r="I125" s="17">
        <v>52.0</v>
      </c>
      <c r="J125" s="125">
        <v>0.1750841750841751</v>
      </c>
      <c r="K125" s="125">
        <v>0.0</v>
      </c>
      <c r="L125" s="101">
        <v>2.99</v>
      </c>
      <c r="M125" s="101">
        <v>1.68</v>
      </c>
      <c r="N125" s="126">
        <v>888.03</v>
      </c>
      <c r="O125" s="126">
        <v>498.96</v>
      </c>
      <c r="P125" s="125">
        <v>0.4381270903010034</v>
      </c>
      <c r="Q125" s="17">
        <v>315.0</v>
      </c>
      <c r="R125" s="102">
        <v>0.9428571428571428</v>
      </c>
      <c r="S125" s="101">
        <v>2.9899999999999998</v>
      </c>
      <c r="T125" s="17" t="s">
        <v>313</v>
      </c>
      <c r="U125" s="105"/>
      <c r="V125" s="105"/>
      <c r="W125" s="105"/>
      <c r="X125" s="105"/>
      <c r="Y125" s="105"/>
      <c r="Z125" s="105"/>
    </row>
    <row r="126" ht="15.75" customHeight="1">
      <c r="A126" s="124" t="s">
        <v>327</v>
      </c>
      <c r="B126" s="17" t="s">
        <v>328</v>
      </c>
      <c r="C126" s="17" t="s">
        <v>46</v>
      </c>
      <c r="D126" s="17" t="s">
        <v>308</v>
      </c>
      <c r="E126" s="17" t="s">
        <v>309</v>
      </c>
      <c r="F126" s="106">
        <v>152.49</v>
      </c>
      <c r="G126" s="106">
        <v>152.49</v>
      </c>
      <c r="H126" s="17">
        <v>297.0</v>
      </c>
      <c r="I126" s="17">
        <v>51.0</v>
      </c>
      <c r="J126" s="125">
        <v>0.1717171717171717</v>
      </c>
      <c r="K126" s="125">
        <v>0.0</v>
      </c>
      <c r="L126" s="101">
        <v>2.99</v>
      </c>
      <c r="M126" s="101">
        <v>1.68</v>
      </c>
      <c r="N126" s="126">
        <v>888.0300000000001</v>
      </c>
      <c r="O126" s="126">
        <v>498.96</v>
      </c>
      <c r="P126" s="125">
        <v>0.4381270903010034</v>
      </c>
      <c r="Q126" s="17">
        <v>315.0</v>
      </c>
      <c r="R126" s="102">
        <v>0.9428571428571428</v>
      </c>
      <c r="S126" s="101">
        <v>2.99</v>
      </c>
      <c r="T126" s="17" t="s">
        <v>313</v>
      </c>
      <c r="U126" s="105"/>
      <c r="V126" s="105"/>
      <c r="W126" s="105"/>
      <c r="X126" s="105"/>
      <c r="Y126" s="105"/>
      <c r="Z126" s="105"/>
    </row>
    <row r="127" ht="15.75" customHeight="1">
      <c r="A127" s="124" t="s">
        <v>329</v>
      </c>
      <c r="B127" s="17" t="s">
        <v>330</v>
      </c>
      <c r="C127" s="17" t="s">
        <v>48</v>
      </c>
      <c r="D127" s="17" t="s">
        <v>298</v>
      </c>
      <c r="E127" s="17" t="s">
        <v>309</v>
      </c>
      <c r="F127" s="106">
        <v>307.97</v>
      </c>
      <c r="G127" s="106">
        <v>307.97</v>
      </c>
      <c r="H127" s="17">
        <v>1392.0</v>
      </c>
      <c r="I127" s="17">
        <v>103.0</v>
      </c>
      <c r="J127" s="125">
        <v>0.07399425287356322</v>
      </c>
      <c r="K127" s="125">
        <v>0.0</v>
      </c>
      <c r="L127" s="101">
        <v>2.99</v>
      </c>
      <c r="M127" s="101">
        <v>1.48</v>
      </c>
      <c r="N127" s="126">
        <v>4162.08</v>
      </c>
      <c r="O127" s="126">
        <v>2060.16</v>
      </c>
      <c r="P127" s="125">
        <v>0.5050167224080268</v>
      </c>
      <c r="Q127" s="17">
        <v>1416.0</v>
      </c>
      <c r="R127" s="102">
        <v>0.9830508474576272</v>
      </c>
      <c r="S127" s="101">
        <v>2.99</v>
      </c>
      <c r="T127" s="17" t="s">
        <v>113</v>
      </c>
      <c r="U127" s="105"/>
      <c r="V127" s="105"/>
      <c r="W127" s="105"/>
      <c r="X127" s="105"/>
      <c r="Y127" s="105"/>
      <c r="Z127" s="105"/>
    </row>
    <row r="128" ht="15.75" customHeight="1">
      <c r="A128" s="124" t="s">
        <v>331</v>
      </c>
      <c r="B128" s="17" t="s">
        <v>332</v>
      </c>
      <c r="C128" s="17" t="s">
        <v>48</v>
      </c>
      <c r="D128" s="17" t="s">
        <v>298</v>
      </c>
      <c r="E128" s="17" t="s">
        <v>309</v>
      </c>
      <c r="F128" s="106">
        <v>331.89</v>
      </c>
      <c r="G128" s="106">
        <v>331.89</v>
      </c>
      <c r="H128" s="17">
        <v>1392.0</v>
      </c>
      <c r="I128" s="17">
        <v>111.0</v>
      </c>
      <c r="J128" s="125">
        <v>0.07974137931034483</v>
      </c>
      <c r="K128" s="125">
        <v>0.0</v>
      </c>
      <c r="L128" s="101">
        <v>2.99</v>
      </c>
      <c r="M128" s="101">
        <v>1.48</v>
      </c>
      <c r="N128" s="126">
        <v>4162.08</v>
      </c>
      <c r="O128" s="126">
        <v>2060.16</v>
      </c>
      <c r="P128" s="125">
        <v>0.5050167224080268</v>
      </c>
      <c r="Q128" s="17">
        <v>1416.0</v>
      </c>
      <c r="R128" s="102">
        <v>0.9830508474576272</v>
      </c>
      <c r="S128" s="101">
        <v>2.9899999999999998</v>
      </c>
      <c r="T128" s="17" t="s">
        <v>113</v>
      </c>
      <c r="U128" s="105"/>
      <c r="V128" s="105"/>
      <c r="W128" s="105"/>
      <c r="X128" s="105"/>
      <c r="Y128" s="105"/>
      <c r="Z128" s="105"/>
    </row>
    <row r="129" ht="15.75" customHeight="1">
      <c r="A129" s="124" t="s">
        <v>333</v>
      </c>
      <c r="B129" s="17" t="s">
        <v>334</v>
      </c>
      <c r="C129" s="17" t="s">
        <v>49</v>
      </c>
      <c r="D129" s="17" t="s">
        <v>78</v>
      </c>
      <c r="E129" s="17" t="s">
        <v>309</v>
      </c>
      <c r="F129" s="106">
        <v>0.0</v>
      </c>
      <c r="G129" s="106">
        <v>0.0</v>
      </c>
      <c r="H129" s="17">
        <v>0.0</v>
      </c>
      <c r="I129" s="17">
        <v>0.0</v>
      </c>
      <c r="J129" s="125" t="s">
        <v>322</v>
      </c>
      <c r="K129" s="125" t="s">
        <v>322</v>
      </c>
      <c r="L129" s="101">
        <v>3.99</v>
      </c>
      <c r="M129" s="101">
        <v>2.16</v>
      </c>
      <c r="N129" s="126" t="s">
        <v>322</v>
      </c>
      <c r="O129" s="126">
        <v>0.0</v>
      </c>
      <c r="P129" s="125">
        <v>0.45864661654135336</v>
      </c>
      <c r="Q129" s="17">
        <v>0.0</v>
      </c>
      <c r="R129" s="102" t="s">
        <v>322</v>
      </c>
      <c r="S129" s="101" t="s">
        <v>322</v>
      </c>
      <c r="T129" s="17" t="s">
        <v>335</v>
      </c>
      <c r="U129" s="105"/>
      <c r="V129" s="105"/>
      <c r="W129" s="105"/>
      <c r="X129" s="105"/>
      <c r="Y129" s="105"/>
      <c r="Z129" s="105"/>
    </row>
    <row r="130" ht="15.75" customHeight="1">
      <c r="A130" s="124" t="s">
        <v>336</v>
      </c>
      <c r="B130" s="17" t="s">
        <v>337</v>
      </c>
      <c r="C130" s="17" t="s">
        <v>49</v>
      </c>
      <c r="D130" s="17" t="s">
        <v>78</v>
      </c>
      <c r="E130" s="17" t="s">
        <v>309</v>
      </c>
      <c r="F130" s="106">
        <v>0.0</v>
      </c>
      <c r="G130" s="106">
        <v>0.0</v>
      </c>
      <c r="H130" s="17">
        <v>0.0</v>
      </c>
      <c r="I130" s="17">
        <v>0.0</v>
      </c>
      <c r="J130" s="125" t="s">
        <v>322</v>
      </c>
      <c r="K130" s="125" t="s">
        <v>322</v>
      </c>
      <c r="L130" s="101">
        <v>3.99</v>
      </c>
      <c r="M130" s="101">
        <v>2.16</v>
      </c>
      <c r="N130" s="126" t="s">
        <v>322</v>
      </c>
      <c r="O130" s="126">
        <v>0.0</v>
      </c>
      <c r="P130" s="125">
        <v>0.45864661654135336</v>
      </c>
      <c r="Q130" s="17">
        <v>0.0</v>
      </c>
      <c r="R130" s="102" t="s">
        <v>322</v>
      </c>
      <c r="S130" s="101" t="s">
        <v>322</v>
      </c>
      <c r="T130" s="17" t="s">
        <v>335</v>
      </c>
      <c r="U130" s="105"/>
      <c r="V130" s="105"/>
      <c r="W130" s="105"/>
      <c r="X130" s="105"/>
      <c r="Y130" s="105"/>
      <c r="Z130" s="105"/>
    </row>
    <row r="131" ht="15.75" customHeight="1">
      <c r="A131" s="124" t="s">
        <v>338</v>
      </c>
      <c r="B131" s="17" t="s">
        <v>339</v>
      </c>
      <c r="C131" s="17" t="s">
        <v>46</v>
      </c>
      <c r="D131" s="17" t="s">
        <v>78</v>
      </c>
      <c r="E131" s="17" t="s">
        <v>309</v>
      </c>
      <c r="F131" s="106">
        <v>0.0</v>
      </c>
      <c r="G131" s="106">
        <v>0.0</v>
      </c>
      <c r="H131" s="17">
        <v>0.0</v>
      </c>
      <c r="I131" s="17">
        <v>0.0</v>
      </c>
      <c r="J131" s="125" t="s">
        <v>322</v>
      </c>
      <c r="K131" s="125" t="s">
        <v>322</v>
      </c>
      <c r="L131" s="101">
        <v>3.99</v>
      </c>
      <c r="M131" s="101">
        <v>2.16</v>
      </c>
      <c r="N131" s="126" t="s">
        <v>322</v>
      </c>
      <c r="O131" s="126">
        <v>0.0</v>
      </c>
      <c r="P131" s="125">
        <v>0.45864661654135336</v>
      </c>
      <c r="Q131" s="17">
        <v>0.0</v>
      </c>
      <c r="R131" s="102" t="s">
        <v>322</v>
      </c>
      <c r="S131" s="101" t="s">
        <v>322</v>
      </c>
      <c r="T131" s="17" t="s">
        <v>313</v>
      </c>
      <c r="U131" s="105"/>
      <c r="V131" s="105"/>
      <c r="W131" s="105"/>
      <c r="X131" s="105"/>
      <c r="Y131" s="105"/>
      <c r="Z131" s="105"/>
    </row>
    <row r="132" ht="15.75" customHeight="1">
      <c r="A132" s="124" t="s">
        <v>340</v>
      </c>
      <c r="B132" s="17" t="s">
        <v>341</v>
      </c>
      <c r="C132" s="17" t="s">
        <v>46</v>
      </c>
      <c r="D132" s="17" t="s">
        <v>78</v>
      </c>
      <c r="E132" s="17" t="s">
        <v>309</v>
      </c>
      <c r="F132" s="106">
        <v>0.0</v>
      </c>
      <c r="G132" s="106">
        <v>0.0</v>
      </c>
      <c r="H132" s="17">
        <v>0.0</v>
      </c>
      <c r="I132" s="17">
        <v>0.0</v>
      </c>
      <c r="J132" s="125" t="s">
        <v>322</v>
      </c>
      <c r="K132" s="125" t="s">
        <v>322</v>
      </c>
      <c r="L132" s="101">
        <v>3.99</v>
      </c>
      <c r="M132" s="101">
        <v>2.16</v>
      </c>
      <c r="N132" s="126" t="s">
        <v>322</v>
      </c>
      <c r="O132" s="126">
        <v>0.0</v>
      </c>
      <c r="P132" s="125">
        <v>0.45864661654135336</v>
      </c>
      <c r="Q132" s="17">
        <v>0.0</v>
      </c>
      <c r="R132" s="102" t="s">
        <v>322</v>
      </c>
      <c r="S132" s="101" t="s">
        <v>322</v>
      </c>
      <c r="T132" s="17" t="s">
        <v>313</v>
      </c>
      <c r="U132" s="105"/>
      <c r="V132" s="105"/>
      <c r="W132" s="105"/>
      <c r="X132" s="105"/>
      <c r="Y132" s="105"/>
      <c r="Z132" s="105"/>
    </row>
    <row r="133" ht="15.75" customHeight="1">
      <c r="A133" s="124" t="s">
        <v>342</v>
      </c>
      <c r="B133" s="17" t="s">
        <v>343</v>
      </c>
      <c r="C133" s="17" t="s">
        <v>49</v>
      </c>
      <c r="D133" s="17" t="s">
        <v>78</v>
      </c>
      <c r="E133" s="17" t="s">
        <v>309</v>
      </c>
      <c r="F133" s="106">
        <v>0.0</v>
      </c>
      <c r="G133" s="106">
        <v>0.0</v>
      </c>
      <c r="H133" s="17">
        <v>0.0</v>
      </c>
      <c r="I133" s="17">
        <v>0.0</v>
      </c>
      <c r="J133" s="125" t="s">
        <v>322</v>
      </c>
      <c r="K133" s="125" t="s">
        <v>322</v>
      </c>
      <c r="L133" s="101">
        <v>2.49</v>
      </c>
      <c r="M133" s="101">
        <v>1.33</v>
      </c>
      <c r="N133" s="126" t="s">
        <v>322</v>
      </c>
      <c r="O133" s="126">
        <v>0.0</v>
      </c>
      <c r="P133" s="125">
        <v>0.46586345381526106</v>
      </c>
      <c r="Q133" s="17">
        <v>0.0</v>
      </c>
      <c r="R133" s="102" t="s">
        <v>322</v>
      </c>
      <c r="S133" s="101" t="s">
        <v>322</v>
      </c>
      <c r="T133" s="17" t="s">
        <v>344</v>
      </c>
      <c r="U133" s="105"/>
      <c r="V133" s="105"/>
      <c r="W133" s="105"/>
      <c r="X133" s="105"/>
      <c r="Y133" s="105"/>
      <c r="Z133" s="105"/>
    </row>
    <row r="134" ht="15.75" customHeight="1">
      <c r="A134" s="124" t="s">
        <v>345</v>
      </c>
      <c r="B134" s="17" t="s">
        <v>346</v>
      </c>
      <c r="C134" s="17" t="s">
        <v>49</v>
      </c>
      <c r="D134" s="17" t="s">
        <v>78</v>
      </c>
      <c r="E134" s="17" t="s">
        <v>309</v>
      </c>
      <c r="F134" s="106">
        <v>0.0</v>
      </c>
      <c r="G134" s="106">
        <v>0.0</v>
      </c>
      <c r="H134" s="17">
        <v>0.0</v>
      </c>
      <c r="I134" s="17">
        <v>0.0</v>
      </c>
      <c r="J134" s="125" t="s">
        <v>322</v>
      </c>
      <c r="K134" s="125" t="s">
        <v>322</v>
      </c>
      <c r="L134" s="101">
        <v>2.49</v>
      </c>
      <c r="M134" s="101">
        <v>1.33</v>
      </c>
      <c r="N134" s="126" t="s">
        <v>322</v>
      </c>
      <c r="O134" s="126">
        <v>0.0</v>
      </c>
      <c r="P134" s="125">
        <v>0.46586345381526106</v>
      </c>
      <c r="Q134" s="17">
        <v>0.0</v>
      </c>
      <c r="R134" s="102" t="s">
        <v>322</v>
      </c>
      <c r="S134" s="101" t="s">
        <v>322</v>
      </c>
      <c r="T134" s="17" t="s">
        <v>344</v>
      </c>
      <c r="U134" s="105"/>
      <c r="V134" s="105"/>
      <c r="W134" s="105"/>
      <c r="X134" s="105"/>
      <c r="Y134" s="105"/>
      <c r="Z134" s="105"/>
    </row>
    <row r="135" ht="15.75" customHeight="1">
      <c r="A135" s="124" t="s">
        <v>347</v>
      </c>
      <c r="B135" s="17" t="s">
        <v>348</v>
      </c>
      <c r="C135" s="17" t="s">
        <v>49</v>
      </c>
      <c r="D135" s="17" t="s">
        <v>349</v>
      </c>
      <c r="E135" s="17" t="s">
        <v>309</v>
      </c>
      <c r="F135" s="106">
        <v>1454.69</v>
      </c>
      <c r="G135" s="106">
        <v>1454.69</v>
      </c>
      <c r="H135" s="17">
        <v>5928.0</v>
      </c>
      <c r="I135" s="17">
        <v>731.0</v>
      </c>
      <c r="J135" s="125">
        <v>0.12331309041835357</v>
      </c>
      <c r="K135" s="125">
        <v>0.0</v>
      </c>
      <c r="L135" s="101">
        <v>1.99</v>
      </c>
      <c r="M135" s="101">
        <v>0.9</v>
      </c>
      <c r="N135" s="126">
        <v>11796.72</v>
      </c>
      <c r="O135" s="126">
        <v>5335.2</v>
      </c>
      <c r="P135" s="125">
        <v>0.5477386934673366</v>
      </c>
      <c r="Q135" s="17">
        <v>6168.0</v>
      </c>
      <c r="R135" s="102">
        <v>0.9610894941634242</v>
      </c>
      <c r="S135" s="101">
        <v>1.99</v>
      </c>
      <c r="T135" s="17" t="s">
        <v>350</v>
      </c>
      <c r="U135" s="105"/>
      <c r="V135" s="105"/>
      <c r="W135" s="105"/>
      <c r="X135" s="105"/>
      <c r="Y135" s="105"/>
      <c r="Z135" s="105"/>
    </row>
    <row r="136" ht="15.75" customHeight="1">
      <c r="A136" s="124" t="s">
        <v>351</v>
      </c>
      <c r="B136" s="17" t="s">
        <v>352</v>
      </c>
      <c r="C136" s="17" t="s">
        <v>49</v>
      </c>
      <c r="D136" s="17" t="s">
        <v>353</v>
      </c>
      <c r="E136" s="17" t="s">
        <v>309</v>
      </c>
      <c r="F136" s="106">
        <v>0.0</v>
      </c>
      <c r="G136" s="106">
        <v>0.0</v>
      </c>
      <c r="H136" s="17">
        <v>0.0</v>
      </c>
      <c r="I136" s="17">
        <v>0.0</v>
      </c>
      <c r="J136" s="125" t="s">
        <v>322</v>
      </c>
      <c r="K136" s="125" t="s">
        <v>322</v>
      </c>
      <c r="L136" s="101">
        <v>1.69</v>
      </c>
      <c r="M136" s="101">
        <v>0.83</v>
      </c>
      <c r="N136" s="126" t="s">
        <v>322</v>
      </c>
      <c r="O136" s="126">
        <v>0.0</v>
      </c>
      <c r="P136" s="125">
        <v>0.5088757396449705</v>
      </c>
      <c r="Q136" s="17">
        <v>0.0</v>
      </c>
      <c r="R136" s="102" t="s">
        <v>322</v>
      </c>
      <c r="S136" s="101" t="s">
        <v>322</v>
      </c>
      <c r="T136" s="17" t="s">
        <v>350</v>
      </c>
      <c r="U136" s="105"/>
      <c r="V136" s="105"/>
      <c r="W136" s="105"/>
      <c r="X136" s="105"/>
      <c r="Y136" s="105"/>
      <c r="Z136" s="105"/>
    </row>
    <row r="137" ht="15.75" customHeight="1">
      <c r="A137" s="124" t="s">
        <v>354</v>
      </c>
      <c r="B137" s="17" t="s">
        <v>355</v>
      </c>
      <c r="C137" s="17" t="s">
        <v>49</v>
      </c>
      <c r="D137" s="17" t="s">
        <v>349</v>
      </c>
      <c r="E137" s="17" t="s">
        <v>309</v>
      </c>
      <c r="F137" s="106">
        <v>396.010000000001</v>
      </c>
      <c r="G137" s="106">
        <v>396.010000000001</v>
      </c>
      <c r="H137" s="17">
        <v>1512.0</v>
      </c>
      <c r="I137" s="17">
        <v>199.0</v>
      </c>
      <c r="J137" s="125">
        <v>0.13161375661375663</v>
      </c>
      <c r="K137" s="125">
        <v>0.0</v>
      </c>
      <c r="L137" s="101">
        <v>1.99</v>
      </c>
      <c r="M137" s="101">
        <v>0.9</v>
      </c>
      <c r="N137" s="126">
        <v>3008.880000000008</v>
      </c>
      <c r="O137" s="126">
        <v>1360.8</v>
      </c>
      <c r="P137" s="125">
        <v>0.5477386934673366</v>
      </c>
      <c r="Q137" s="17">
        <v>1560.0</v>
      </c>
      <c r="R137" s="102">
        <v>0.9692307692307692</v>
      </c>
      <c r="S137" s="101">
        <v>1.990000000000005</v>
      </c>
      <c r="T137" s="17" t="s">
        <v>350</v>
      </c>
      <c r="U137" s="105"/>
      <c r="V137" s="105"/>
      <c r="W137" s="105"/>
      <c r="X137" s="105"/>
      <c r="Y137" s="105"/>
      <c r="Z137" s="105"/>
    </row>
    <row r="138" ht="15.75" customHeight="1">
      <c r="A138" s="124" t="s">
        <v>356</v>
      </c>
      <c r="B138" s="17" t="s">
        <v>357</v>
      </c>
      <c r="C138" s="17" t="s">
        <v>49</v>
      </c>
      <c r="D138" s="17" t="s">
        <v>349</v>
      </c>
      <c r="E138" s="17" t="s">
        <v>309</v>
      </c>
      <c r="F138" s="106">
        <v>0.0</v>
      </c>
      <c r="G138" s="106">
        <v>0.0</v>
      </c>
      <c r="H138" s="17">
        <v>0.0</v>
      </c>
      <c r="I138" s="17">
        <v>0.0</v>
      </c>
      <c r="J138" s="125" t="s">
        <v>322</v>
      </c>
      <c r="K138" s="125" t="s">
        <v>322</v>
      </c>
      <c r="L138" s="101">
        <v>2.49</v>
      </c>
      <c r="M138" s="101">
        <v>1.17</v>
      </c>
      <c r="N138" s="126" t="s">
        <v>322</v>
      </c>
      <c r="O138" s="126">
        <v>0.0</v>
      </c>
      <c r="P138" s="125">
        <v>0.5301204819277109</v>
      </c>
      <c r="Q138" s="17">
        <v>0.0</v>
      </c>
      <c r="R138" s="102" t="s">
        <v>322</v>
      </c>
      <c r="S138" s="101" t="s">
        <v>322</v>
      </c>
      <c r="T138" s="17" t="s">
        <v>350</v>
      </c>
      <c r="U138" s="105"/>
      <c r="V138" s="105"/>
      <c r="W138" s="105"/>
      <c r="X138" s="105"/>
      <c r="Y138" s="105"/>
      <c r="Z138" s="105"/>
    </row>
    <row r="139" ht="15.75" customHeight="1">
      <c r="A139" s="124" t="s">
        <v>358</v>
      </c>
      <c r="B139" s="17" t="s">
        <v>359</v>
      </c>
      <c r="C139" s="17" t="s">
        <v>49</v>
      </c>
      <c r="D139" s="17" t="s">
        <v>360</v>
      </c>
      <c r="E139" s="17" t="s">
        <v>309</v>
      </c>
      <c r="F139" s="106">
        <v>0.0</v>
      </c>
      <c r="G139" s="106">
        <v>0.0</v>
      </c>
      <c r="H139" s="17">
        <v>0.0</v>
      </c>
      <c r="I139" s="17">
        <v>0.0</v>
      </c>
      <c r="J139" s="125" t="s">
        <v>322</v>
      </c>
      <c r="K139" s="125" t="s">
        <v>322</v>
      </c>
      <c r="L139" s="101">
        <v>2.49</v>
      </c>
      <c r="M139" s="101">
        <v>1.17</v>
      </c>
      <c r="N139" s="126" t="s">
        <v>322</v>
      </c>
      <c r="O139" s="126">
        <v>0.0</v>
      </c>
      <c r="P139" s="125">
        <v>0.5301204819277109</v>
      </c>
      <c r="Q139" s="17">
        <v>0.0</v>
      </c>
      <c r="R139" s="102" t="s">
        <v>322</v>
      </c>
      <c r="S139" s="101" t="s">
        <v>322</v>
      </c>
      <c r="T139" s="17" t="s">
        <v>350</v>
      </c>
      <c r="U139" s="105"/>
      <c r="V139" s="105"/>
      <c r="W139" s="105"/>
      <c r="X139" s="105"/>
      <c r="Y139" s="105"/>
      <c r="Z139" s="105"/>
    </row>
    <row r="140" ht="15.75" customHeight="1">
      <c r="A140" s="124" t="s">
        <v>361</v>
      </c>
      <c r="B140" s="17" t="s">
        <v>362</v>
      </c>
      <c r="C140" s="17" t="s">
        <v>49</v>
      </c>
      <c r="D140" s="17" t="s">
        <v>360</v>
      </c>
      <c r="E140" s="17" t="s">
        <v>309</v>
      </c>
      <c r="F140" s="106">
        <v>0.0</v>
      </c>
      <c r="G140" s="106">
        <v>0.0</v>
      </c>
      <c r="H140" s="17">
        <v>0.0</v>
      </c>
      <c r="I140" s="17">
        <v>0.0</v>
      </c>
      <c r="J140" s="125" t="s">
        <v>322</v>
      </c>
      <c r="K140" s="125" t="s">
        <v>322</v>
      </c>
      <c r="L140" s="101">
        <v>2.49</v>
      </c>
      <c r="M140" s="101">
        <v>1.2</v>
      </c>
      <c r="N140" s="126" t="s">
        <v>322</v>
      </c>
      <c r="O140" s="126">
        <v>0.0</v>
      </c>
      <c r="P140" s="125">
        <v>0.5180722891566266</v>
      </c>
      <c r="Q140" s="17">
        <v>0.0</v>
      </c>
      <c r="R140" s="102" t="s">
        <v>322</v>
      </c>
      <c r="S140" s="101" t="s">
        <v>322</v>
      </c>
      <c r="T140" s="17" t="s">
        <v>363</v>
      </c>
      <c r="U140" s="105"/>
      <c r="V140" s="105"/>
      <c r="W140" s="105"/>
      <c r="X140" s="105"/>
      <c r="Y140" s="105"/>
      <c r="Z140" s="105"/>
    </row>
    <row r="141" ht="15.75" customHeight="1">
      <c r="A141" s="124" t="s">
        <v>364</v>
      </c>
      <c r="B141" s="17" t="s">
        <v>365</v>
      </c>
      <c r="C141" s="17" t="s">
        <v>49</v>
      </c>
      <c r="D141" s="17" t="s">
        <v>360</v>
      </c>
      <c r="E141" s="17" t="s">
        <v>309</v>
      </c>
      <c r="F141" s="106">
        <v>0.0</v>
      </c>
      <c r="G141" s="106">
        <v>0.0</v>
      </c>
      <c r="H141" s="17">
        <v>0.0</v>
      </c>
      <c r="I141" s="17">
        <v>0.0</v>
      </c>
      <c r="J141" s="125" t="s">
        <v>322</v>
      </c>
      <c r="K141" s="125" t="s">
        <v>322</v>
      </c>
      <c r="L141" s="101">
        <v>2.49</v>
      </c>
      <c r="M141" s="101">
        <v>1.2</v>
      </c>
      <c r="N141" s="126" t="s">
        <v>322</v>
      </c>
      <c r="O141" s="126">
        <v>0.0</v>
      </c>
      <c r="P141" s="125">
        <v>0.5180722891566266</v>
      </c>
      <c r="Q141" s="17">
        <v>0.0</v>
      </c>
      <c r="R141" s="102" t="s">
        <v>322</v>
      </c>
      <c r="S141" s="101" t="s">
        <v>322</v>
      </c>
      <c r="T141" s="17" t="s">
        <v>363</v>
      </c>
      <c r="U141" s="105"/>
      <c r="V141" s="105"/>
      <c r="W141" s="105"/>
      <c r="X141" s="105"/>
      <c r="Y141" s="105"/>
      <c r="Z141" s="105"/>
    </row>
    <row r="142" ht="15.75" customHeight="1">
      <c r="A142" s="124" t="s">
        <v>366</v>
      </c>
      <c r="B142" s="17" t="s">
        <v>367</v>
      </c>
      <c r="C142" s="17" t="s">
        <v>49</v>
      </c>
      <c r="D142" s="17" t="s">
        <v>360</v>
      </c>
      <c r="E142" s="17" t="s">
        <v>309</v>
      </c>
      <c r="F142" s="106">
        <v>0.0</v>
      </c>
      <c r="G142" s="106">
        <v>0.0</v>
      </c>
      <c r="H142" s="17">
        <v>0.0</v>
      </c>
      <c r="I142" s="17">
        <v>0.0</v>
      </c>
      <c r="J142" s="125" t="s">
        <v>322</v>
      </c>
      <c r="K142" s="125" t="s">
        <v>322</v>
      </c>
      <c r="L142" s="101">
        <v>2.49</v>
      </c>
      <c r="M142" s="101">
        <v>1.2</v>
      </c>
      <c r="N142" s="126" t="s">
        <v>322</v>
      </c>
      <c r="O142" s="126">
        <v>0.0</v>
      </c>
      <c r="P142" s="125">
        <v>0.5180722891566266</v>
      </c>
      <c r="Q142" s="17">
        <v>0.0</v>
      </c>
      <c r="R142" s="102" t="s">
        <v>322</v>
      </c>
      <c r="S142" s="101" t="s">
        <v>322</v>
      </c>
      <c r="T142" s="17" t="s">
        <v>363</v>
      </c>
      <c r="U142" s="105"/>
      <c r="V142" s="105"/>
      <c r="W142" s="105"/>
      <c r="X142" s="105"/>
      <c r="Y142" s="105"/>
      <c r="Z142" s="105"/>
    </row>
    <row r="143" ht="15.75" customHeight="1">
      <c r="A143" s="124" t="s">
        <v>368</v>
      </c>
      <c r="B143" s="17" t="s">
        <v>369</v>
      </c>
      <c r="C143" s="17" t="s">
        <v>49</v>
      </c>
      <c r="D143" s="17" t="s">
        <v>360</v>
      </c>
      <c r="E143" s="17" t="s">
        <v>309</v>
      </c>
      <c r="F143" s="106">
        <v>0.0</v>
      </c>
      <c r="G143" s="106">
        <v>0.0</v>
      </c>
      <c r="H143" s="17">
        <v>0.0</v>
      </c>
      <c r="I143" s="17">
        <v>0.0</v>
      </c>
      <c r="J143" s="125" t="s">
        <v>322</v>
      </c>
      <c r="K143" s="125" t="s">
        <v>322</v>
      </c>
      <c r="L143" s="101">
        <v>2.49</v>
      </c>
      <c r="M143" s="101">
        <v>1.2</v>
      </c>
      <c r="N143" s="126" t="s">
        <v>322</v>
      </c>
      <c r="O143" s="126">
        <v>0.0</v>
      </c>
      <c r="P143" s="125">
        <v>0.5180722891566266</v>
      </c>
      <c r="Q143" s="17">
        <v>0.0</v>
      </c>
      <c r="R143" s="102" t="s">
        <v>322</v>
      </c>
      <c r="S143" s="101" t="s">
        <v>322</v>
      </c>
      <c r="T143" s="17" t="s">
        <v>363</v>
      </c>
      <c r="U143" s="105"/>
      <c r="V143" s="105"/>
      <c r="W143" s="105"/>
      <c r="X143" s="105"/>
      <c r="Y143" s="105"/>
      <c r="Z143" s="105"/>
    </row>
    <row r="144" ht="15.75" customHeight="1">
      <c r="A144" s="124" t="s">
        <v>370</v>
      </c>
      <c r="B144" s="17" t="s">
        <v>371</v>
      </c>
      <c r="C144" s="17" t="s">
        <v>47</v>
      </c>
      <c r="D144" s="17" t="s">
        <v>73</v>
      </c>
      <c r="E144" s="17" t="s">
        <v>309</v>
      </c>
      <c r="F144" s="106">
        <v>7475.51999999997</v>
      </c>
      <c r="G144" s="106">
        <v>7475.51999999997</v>
      </c>
      <c r="H144" s="17">
        <v>3624.0</v>
      </c>
      <c r="I144" s="17">
        <v>1249.0</v>
      </c>
      <c r="J144" s="125">
        <v>0.3446467991169978</v>
      </c>
      <c r="K144" s="125">
        <v>0.0</v>
      </c>
      <c r="L144" s="101">
        <v>5.99</v>
      </c>
      <c r="M144" s="101">
        <v>2.9</v>
      </c>
      <c r="N144" s="126">
        <v>21690.379887910243</v>
      </c>
      <c r="O144" s="126">
        <v>10509.6</v>
      </c>
      <c r="P144" s="125">
        <v>0.5158597662771286</v>
      </c>
      <c r="Q144" s="17">
        <v>3696.0</v>
      </c>
      <c r="R144" s="102">
        <v>0.9805194805194806</v>
      </c>
      <c r="S144" s="101">
        <v>5.985204163330641</v>
      </c>
      <c r="T144" s="17" t="s">
        <v>75</v>
      </c>
      <c r="U144" s="105"/>
      <c r="V144" s="105"/>
      <c r="W144" s="105"/>
      <c r="X144" s="105"/>
      <c r="Y144" s="105"/>
      <c r="Z144" s="105"/>
    </row>
    <row r="145" ht="15.75" customHeight="1">
      <c r="A145" s="124" t="s">
        <v>372</v>
      </c>
      <c r="B145" s="17" t="s">
        <v>373</v>
      </c>
      <c r="C145" s="17" t="s">
        <v>47</v>
      </c>
      <c r="D145" s="17" t="s">
        <v>78</v>
      </c>
      <c r="E145" s="17" t="s">
        <v>309</v>
      </c>
      <c r="F145" s="106">
        <v>4610.57999999999</v>
      </c>
      <c r="G145" s="106">
        <v>4610.57999999999</v>
      </c>
      <c r="H145" s="17">
        <v>3168.0</v>
      </c>
      <c r="I145" s="17">
        <v>1543.0</v>
      </c>
      <c r="J145" s="125">
        <v>0.48705808080808083</v>
      </c>
      <c r="K145" s="125">
        <v>0.0</v>
      </c>
      <c r="L145" s="101">
        <v>2.99</v>
      </c>
      <c r="M145" s="101">
        <v>1.6</v>
      </c>
      <c r="N145" s="126">
        <v>9466.181101749817</v>
      </c>
      <c r="O145" s="126">
        <v>5068.8</v>
      </c>
      <c r="P145" s="125">
        <v>0.46488294314381273</v>
      </c>
      <c r="Q145" s="17">
        <v>3204.0</v>
      </c>
      <c r="R145" s="102">
        <v>0.9887640449438202</v>
      </c>
      <c r="S145" s="101">
        <v>2.988062216461432</v>
      </c>
      <c r="T145" s="17" t="s">
        <v>79</v>
      </c>
      <c r="U145" s="105"/>
      <c r="V145" s="105"/>
      <c r="W145" s="105"/>
      <c r="X145" s="105"/>
      <c r="Y145" s="105"/>
      <c r="Z145" s="105"/>
    </row>
    <row r="146" ht="15.75" customHeight="1">
      <c r="A146" s="124" t="s">
        <v>374</v>
      </c>
      <c r="B146" s="17" t="s">
        <v>375</v>
      </c>
      <c r="C146" s="17" t="s">
        <v>47</v>
      </c>
      <c r="D146" s="17" t="s">
        <v>78</v>
      </c>
      <c r="E146" s="17" t="s">
        <v>309</v>
      </c>
      <c r="F146" s="106">
        <v>0.0</v>
      </c>
      <c r="G146" s="106">
        <v>0.0</v>
      </c>
      <c r="H146" s="17">
        <v>0.0</v>
      </c>
      <c r="I146" s="17">
        <v>0.0</v>
      </c>
      <c r="J146" s="125" t="s">
        <v>322</v>
      </c>
      <c r="K146" s="125" t="s">
        <v>322</v>
      </c>
      <c r="L146" s="101">
        <v>3.49</v>
      </c>
      <c r="M146" s="101">
        <v>1.69</v>
      </c>
      <c r="N146" s="126" t="s">
        <v>322</v>
      </c>
      <c r="O146" s="126">
        <v>0.0</v>
      </c>
      <c r="P146" s="125">
        <v>0.515759312320917</v>
      </c>
      <c r="Q146" s="17">
        <v>0.0</v>
      </c>
      <c r="R146" s="102" t="s">
        <v>322</v>
      </c>
      <c r="S146" s="101" t="s">
        <v>322</v>
      </c>
      <c r="T146" s="17" t="s">
        <v>79</v>
      </c>
      <c r="U146" s="105"/>
      <c r="V146" s="105"/>
      <c r="W146" s="105"/>
      <c r="X146" s="105"/>
      <c r="Y146" s="105"/>
      <c r="Z146" s="105"/>
    </row>
    <row r="147" ht="15.75" customHeight="1">
      <c r="A147" s="124" t="s">
        <v>376</v>
      </c>
      <c r="B147" s="17" t="s">
        <v>377</v>
      </c>
      <c r="C147" s="17" t="s">
        <v>47</v>
      </c>
      <c r="D147" s="17" t="s">
        <v>78</v>
      </c>
      <c r="E147" s="17" t="s">
        <v>309</v>
      </c>
      <c r="F147" s="106">
        <v>0.0</v>
      </c>
      <c r="G147" s="106">
        <v>0.0</v>
      </c>
      <c r="H147" s="17">
        <v>0.0</v>
      </c>
      <c r="I147" s="17">
        <v>0.0</v>
      </c>
      <c r="J147" s="125" t="s">
        <v>322</v>
      </c>
      <c r="K147" s="125" t="s">
        <v>322</v>
      </c>
      <c r="L147" s="101">
        <v>3.49</v>
      </c>
      <c r="M147" s="101">
        <v>1.69</v>
      </c>
      <c r="N147" s="126" t="s">
        <v>322</v>
      </c>
      <c r="O147" s="126">
        <v>0.0</v>
      </c>
      <c r="P147" s="125">
        <v>0.515759312320917</v>
      </c>
      <c r="Q147" s="17">
        <v>0.0</v>
      </c>
      <c r="R147" s="102" t="s">
        <v>322</v>
      </c>
      <c r="S147" s="101" t="s">
        <v>322</v>
      </c>
      <c r="T147" s="17" t="s">
        <v>79</v>
      </c>
      <c r="U147" s="105"/>
      <c r="V147" s="105"/>
      <c r="W147" s="105"/>
      <c r="X147" s="105"/>
      <c r="Y147" s="105"/>
      <c r="Z147" s="105"/>
    </row>
    <row r="148" ht="15.75" customHeight="1">
      <c r="A148" s="124" t="s">
        <v>378</v>
      </c>
      <c r="B148" s="17" t="s">
        <v>379</v>
      </c>
      <c r="C148" s="17" t="s">
        <v>49</v>
      </c>
      <c r="D148" s="17" t="s">
        <v>380</v>
      </c>
      <c r="E148" s="17" t="s">
        <v>309</v>
      </c>
      <c r="F148" s="106">
        <v>0.0</v>
      </c>
      <c r="G148" s="106">
        <v>0.0</v>
      </c>
      <c r="H148" s="17">
        <v>0.0</v>
      </c>
      <c r="I148" s="17">
        <v>0.0</v>
      </c>
      <c r="J148" s="125" t="s">
        <v>322</v>
      </c>
      <c r="K148" s="125" t="s">
        <v>322</v>
      </c>
      <c r="L148" s="101">
        <v>2.49</v>
      </c>
      <c r="M148" s="101">
        <v>1.22</v>
      </c>
      <c r="N148" s="126" t="s">
        <v>322</v>
      </c>
      <c r="O148" s="126">
        <v>0.0</v>
      </c>
      <c r="P148" s="125">
        <v>0.5100401606425703</v>
      </c>
      <c r="Q148" s="17">
        <v>0.0</v>
      </c>
      <c r="R148" s="102" t="s">
        <v>322</v>
      </c>
      <c r="S148" s="101" t="s">
        <v>322</v>
      </c>
      <c r="T148" s="17" t="s">
        <v>363</v>
      </c>
      <c r="U148" s="105"/>
      <c r="V148" s="105"/>
      <c r="W148" s="105"/>
      <c r="X148" s="105"/>
      <c r="Y148" s="105"/>
      <c r="Z148" s="105"/>
    </row>
    <row r="149" ht="15.75" customHeight="1">
      <c r="A149" s="124" t="s">
        <v>381</v>
      </c>
      <c r="B149" s="17" t="s">
        <v>382</v>
      </c>
      <c r="C149" s="17" t="s">
        <v>49</v>
      </c>
      <c r="D149" s="17" t="s">
        <v>380</v>
      </c>
      <c r="E149" s="17" t="s">
        <v>309</v>
      </c>
      <c r="F149" s="106">
        <v>0.0</v>
      </c>
      <c r="G149" s="106">
        <v>0.0</v>
      </c>
      <c r="H149" s="17">
        <v>0.0</v>
      </c>
      <c r="I149" s="17">
        <v>0.0</v>
      </c>
      <c r="J149" s="125" t="s">
        <v>322</v>
      </c>
      <c r="K149" s="125" t="s">
        <v>322</v>
      </c>
      <c r="L149" s="101">
        <v>2.49</v>
      </c>
      <c r="M149" s="101">
        <v>1.2</v>
      </c>
      <c r="N149" s="126" t="s">
        <v>322</v>
      </c>
      <c r="O149" s="126">
        <v>0.0</v>
      </c>
      <c r="P149" s="125">
        <v>0.5180722891566266</v>
      </c>
      <c r="Q149" s="17">
        <v>0.0</v>
      </c>
      <c r="R149" s="102" t="s">
        <v>322</v>
      </c>
      <c r="S149" s="101" t="s">
        <v>322</v>
      </c>
      <c r="T149" s="17" t="s">
        <v>363</v>
      </c>
      <c r="U149" s="105"/>
      <c r="V149" s="105"/>
      <c r="W149" s="105"/>
      <c r="X149" s="105"/>
      <c r="Y149" s="105"/>
      <c r="Z149" s="105"/>
    </row>
    <row r="150" ht="15.75" customHeight="1">
      <c r="A150" s="124" t="s">
        <v>383</v>
      </c>
      <c r="B150" s="17" t="s">
        <v>384</v>
      </c>
      <c r="C150" s="17" t="s">
        <v>49</v>
      </c>
      <c r="D150" s="17" t="s">
        <v>380</v>
      </c>
      <c r="E150" s="17" t="s">
        <v>309</v>
      </c>
      <c r="F150" s="106">
        <v>0.0</v>
      </c>
      <c r="G150" s="106">
        <v>0.0</v>
      </c>
      <c r="H150" s="17">
        <v>0.0</v>
      </c>
      <c r="I150" s="17">
        <v>0.0</v>
      </c>
      <c r="J150" s="125" t="s">
        <v>322</v>
      </c>
      <c r="K150" s="125" t="s">
        <v>322</v>
      </c>
      <c r="L150" s="101">
        <v>2.49</v>
      </c>
      <c r="M150" s="101">
        <v>1.2</v>
      </c>
      <c r="N150" s="126" t="s">
        <v>322</v>
      </c>
      <c r="O150" s="126">
        <v>0.0</v>
      </c>
      <c r="P150" s="125">
        <v>0.5180722891566266</v>
      </c>
      <c r="Q150" s="17">
        <v>0.0</v>
      </c>
      <c r="R150" s="102" t="s">
        <v>322</v>
      </c>
      <c r="S150" s="101" t="s">
        <v>322</v>
      </c>
      <c r="T150" s="17" t="s">
        <v>363</v>
      </c>
      <c r="U150" s="105"/>
      <c r="V150" s="105"/>
      <c r="W150" s="105"/>
      <c r="X150" s="105"/>
      <c r="Y150" s="105"/>
      <c r="Z150" s="105"/>
    </row>
    <row r="151" ht="15.75" customHeight="1">
      <c r="A151" s="124" t="s">
        <v>385</v>
      </c>
      <c r="B151" s="17" t="s">
        <v>386</v>
      </c>
      <c r="C151" s="17" t="s">
        <v>49</v>
      </c>
      <c r="D151" s="17" t="s">
        <v>380</v>
      </c>
      <c r="E151" s="17" t="s">
        <v>309</v>
      </c>
      <c r="F151" s="106">
        <v>0.0</v>
      </c>
      <c r="G151" s="106">
        <v>0.0</v>
      </c>
      <c r="H151" s="17">
        <v>0.0</v>
      </c>
      <c r="I151" s="17">
        <v>0.0</v>
      </c>
      <c r="J151" s="125" t="s">
        <v>322</v>
      </c>
      <c r="K151" s="125" t="s">
        <v>322</v>
      </c>
      <c r="L151" s="101">
        <v>2.49</v>
      </c>
      <c r="M151" s="101">
        <v>1.2</v>
      </c>
      <c r="N151" s="126" t="s">
        <v>322</v>
      </c>
      <c r="O151" s="126">
        <v>0.0</v>
      </c>
      <c r="P151" s="125">
        <v>0.5180722891566266</v>
      </c>
      <c r="Q151" s="17">
        <v>0.0</v>
      </c>
      <c r="R151" s="102" t="s">
        <v>322</v>
      </c>
      <c r="S151" s="101" t="s">
        <v>322</v>
      </c>
      <c r="T151" s="17" t="s">
        <v>363</v>
      </c>
      <c r="U151" s="105"/>
      <c r="V151" s="105"/>
      <c r="W151" s="105"/>
      <c r="X151" s="105"/>
      <c r="Y151" s="105"/>
      <c r="Z151" s="105"/>
    </row>
    <row r="152" ht="15.75" customHeight="1">
      <c r="A152" s="124" t="s">
        <v>387</v>
      </c>
      <c r="B152" s="17" t="s">
        <v>388</v>
      </c>
      <c r="C152" s="17" t="s">
        <v>49</v>
      </c>
      <c r="D152" s="17" t="s">
        <v>380</v>
      </c>
      <c r="E152" s="17" t="s">
        <v>309</v>
      </c>
      <c r="F152" s="106">
        <v>0.0</v>
      </c>
      <c r="G152" s="106">
        <v>0.0</v>
      </c>
      <c r="H152" s="17">
        <v>0.0</v>
      </c>
      <c r="I152" s="17">
        <v>0.0</v>
      </c>
      <c r="J152" s="125" t="s">
        <v>322</v>
      </c>
      <c r="K152" s="125" t="s">
        <v>322</v>
      </c>
      <c r="L152" s="101">
        <v>2.49</v>
      </c>
      <c r="M152" s="101">
        <v>1.2</v>
      </c>
      <c r="N152" s="126" t="s">
        <v>322</v>
      </c>
      <c r="O152" s="126">
        <v>0.0</v>
      </c>
      <c r="P152" s="125">
        <v>0.5180722891566266</v>
      </c>
      <c r="Q152" s="17">
        <v>0.0</v>
      </c>
      <c r="R152" s="102" t="s">
        <v>322</v>
      </c>
      <c r="S152" s="101" t="s">
        <v>322</v>
      </c>
      <c r="T152" s="17" t="s">
        <v>363</v>
      </c>
      <c r="U152" s="105"/>
      <c r="V152" s="105"/>
      <c r="W152" s="105"/>
      <c r="X152" s="105"/>
      <c r="Y152" s="105"/>
      <c r="Z152" s="105"/>
    </row>
    <row r="153" ht="15.75" customHeight="1">
      <c r="A153" s="124" t="s">
        <v>389</v>
      </c>
      <c r="B153" s="17" t="s">
        <v>390</v>
      </c>
      <c r="C153" s="17" t="s">
        <v>48</v>
      </c>
      <c r="D153" s="17" t="s">
        <v>349</v>
      </c>
      <c r="E153" s="17" t="s">
        <v>309</v>
      </c>
      <c r="F153" s="106">
        <v>774.060000000001</v>
      </c>
      <c r="G153" s="106">
        <v>774.060000000001</v>
      </c>
      <c r="H153" s="17">
        <v>1224.0</v>
      </c>
      <c r="I153" s="17">
        <v>194.0</v>
      </c>
      <c r="J153" s="125">
        <v>0.15849673202614378</v>
      </c>
      <c r="K153" s="125">
        <v>0.0</v>
      </c>
      <c r="L153" s="101">
        <v>3.99</v>
      </c>
      <c r="M153" s="101">
        <v>1.85</v>
      </c>
      <c r="N153" s="126">
        <v>4883.760000000007</v>
      </c>
      <c r="O153" s="126">
        <v>2264.4</v>
      </c>
      <c r="P153" s="125">
        <v>0.5363408521303258</v>
      </c>
      <c r="Q153" s="17">
        <v>1260.0</v>
      </c>
      <c r="R153" s="102">
        <v>0.9714285714285714</v>
      </c>
      <c r="S153" s="101">
        <v>3.990000000000005</v>
      </c>
      <c r="T153" s="17" t="s">
        <v>92</v>
      </c>
      <c r="U153" s="105"/>
      <c r="V153" s="105"/>
      <c r="W153" s="105"/>
      <c r="X153" s="105"/>
      <c r="Y153" s="105"/>
      <c r="Z153" s="105"/>
    </row>
    <row r="154" ht="15.75" customHeight="1">
      <c r="A154" s="124" t="s">
        <v>391</v>
      </c>
      <c r="B154" s="17" t="s">
        <v>392</v>
      </c>
      <c r="C154" s="17" t="s">
        <v>48</v>
      </c>
      <c r="D154" s="17" t="s">
        <v>88</v>
      </c>
      <c r="E154" s="17" t="s">
        <v>309</v>
      </c>
      <c r="F154" s="106">
        <v>2849.67999999999</v>
      </c>
      <c r="G154" s="106">
        <v>2849.67999999999</v>
      </c>
      <c r="H154" s="17">
        <v>2820.0</v>
      </c>
      <c r="I154" s="17">
        <v>1433.0</v>
      </c>
      <c r="J154" s="125">
        <v>0.5081560283687944</v>
      </c>
      <c r="K154" s="125">
        <v>0.0</v>
      </c>
      <c r="L154" s="101">
        <v>1.99</v>
      </c>
      <c r="M154" s="101">
        <v>1.0</v>
      </c>
      <c r="N154" s="126">
        <v>5607.883879972066</v>
      </c>
      <c r="O154" s="126">
        <v>2820.0</v>
      </c>
      <c r="P154" s="125">
        <v>0.49748743718592964</v>
      </c>
      <c r="Q154" s="17">
        <v>2820.0</v>
      </c>
      <c r="R154" s="102">
        <v>1.0</v>
      </c>
      <c r="S154" s="101">
        <v>1.9886113049546335</v>
      </c>
      <c r="T154" s="17" t="s">
        <v>92</v>
      </c>
      <c r="U154" s="105"/>
      <c r="V154" s="105"/>
      <c r="W154" s="105"/>
      <c r="X154" s="105"/>
      <c r="Y154" s="105"/>
      <c r="Z154" s="105"/>
    </row>
    <row r="155" ht="15.75" customHeight="1">
      <c r="A155" s="124" t="s">
        <v>393</v>
      </c>
      <c r="B155" s="17" t="s">
        <v>394</v>
      </c>
      <c r="C155" s="17" t="s">
        <v>48</v>
      </c>
      <c r="D155" s="17" t="s">
        <v>88</v>
      </c>
      <c r="E155" s="17" t="s">
        <v>309</v>
      </c>
      <c r="F155" s="106">
        <v>2055.06</v>
      </c>
      <c r="G155" s="106">
        <v>2055.06</v>
      </c>
      <c r="H155" s="17">
        <v>1176.0</v>
      </c>
      <c r="I155" s="17">
        <v>294.0</v>
      </c>
      <c r="J155" s="125">
        <v>0.25</v>
      </c>
      <c r="K155" s="125">
        <v>0.0</v>
      </c>
      <c r="L155" s="101">
        <v>6.99</v>
      </c>
      <c r="M155" s="101">
        <v>3.4</v>
      </c>
      <c r="N155" s="126">
        <v>8220.24</v>
      </c>
      <c r="O155" s="126">
        <v>3998.4</v>
      </c>
      <c r="P155" s="125">
        <v>0.5135908440629471</v>
      </c>
      <c r="Q155" s="17">
        <v>1188.0</v>
      </c>
      <c r="R155" s="102">
        <v>0.98989898989899</v>
      </c>
      <c r="S155" s="101">
        <v>6.99</v>
      </c>
      <c r="T155" s="17" t="s">
        <v>89</v>
      </c>
      <c r="U155" s="105"/>
      <c r="V155" s="105"/>
      <c r="W155" s="105"/>
      <c r="X155" s="105"/>
      <c r="Y155" s="105"/>
      <c r="Z155" s="105"/>
    </row>
    <row r="156" ht="15.75" customHeight="1">
      <c r="A156" s="124" t="s">
        <v>395</v>
      </c>
      <c r="B156" s="17" t="s">
        <v>396</v>
      </c>
      <c r="C156" s="17" t="s">
        <v>48</v>
      </c>
      <c r="D156" s="17" t="s">
        <v>353</v>
      </c>
      <c r="E156" s="17" t="s">
        <v>309</v>
      </c>
      <c r="F156" s="106">
        <v>3249.66999999999</v>
      </c>
      <c r="G156" s="106">
        <v>3249.66999999999</v>
      </c>
      <c r="H156" s="17">
        <v>2448.0</v>
      </c>
      <c r="I156" s="17">
        <v>1634.0</v>
      </c>
      <c r="J156" s="125">
        <v>0.6674836601307189</v>
      </c>
      <c r="K156" s="125">
        <v>0.0</v>
      </c>
      <c r="L156" s="101">
        <v>1.99</v>
      </c>
      <c r="M156" s="101">
        <v>0.92</v>
      </c>
      <c r="N156" s="126">
        <v>4868.538653610756</v>
      </c>
      <c r="O156" s="126">
        <v>2252.1600000000003</v>
      </c>
      <c r="P156" s="125">
        <v>0.5376884422110552</v>
      </c>
      <c r="Q156" s="17">
        <v>2592.0</v>
      </c>
      <c r="R156" s="102">
        <v>0.9444444444444444</v>
      </c>
      <c r="S156" s="101">
        <v>1.988782129742956</v>
      </c>
      <c r="T156" s="17" t="s">
        <v>92</v>
      </c>
      <c r="U156" s="105"/>
      <c r="V156" s="105"/>
      <c r="W156" s="105"/>
      <c r="X156" s="105"/>
      <c r="Y156" s="105"/>
      <c r="Z156" s="105"/>
    </row>
    <row r="157" ht="15.75" customHeight="1">
      <c r="A157" s="124" t="s">
        <v>397</v>
      </c>
      <c r="B157" s="17" t="s">
        <v>398</v>
      </c>
      <c r="C157" s="17" t="s">
        <v>48</v>
      </c>
      <c r="D157" s="17" t="s">
        <v>124</v>
      </c>
      <c r="E157" s="17" t="s">
        <v>309</v>
      </c>
      <c r="F157" s="106">
        <v>1211.03</v>
      </c>
      <c r="G157" s="106">
        <v>1211.03</v>
      </c>
      <c r="H157" s="17">
        <v>1236.0</v>
      </c>
      <c r="I157" s="17">
        <v>347.0</v>
      </c>
      <c r="J157" s="125">
        <v>0.2807443365695793</v>
      </c>
      <c r="K157" s="125">
        <v>0.0</v>
      </c>
      <c r="L157" s="101">
        <v>3.49</v>
      </c>
      <c r="M157" s="101">
        <v>1.76</v>
      </c>
      <c r="N157" s="126">
        <v>4313.639999999999</v>
      </c>
      <c r="O157" s="126">
        <v>2175.36</v>
      </c>
      <c r="P157" s="125">
        <v>0.49570200573065903</v>
      </c>
      <c r="Q157" s="17">
        <v>1284.0</v>
      </c>
      <c r="R157" s="102">
        <v>0.9626168224299065</v>
      </c>
      <c r="S157" s="101">
        <v>3.4899999999999998</v>
      </c>
      <c r="T157" s="17" t="s">
        <v>92</v>
      </c>
      <c r="U157" s="105"/>
      <c r="V157" s="105"/>
      <c r="W157" s="105"/>
      <c r="X157" s="105"/>
      <c r="Y157" s="105"/>
      <c r="Z157" s="105"/>
    </row>
    <row r="158" ht="15.75" customHeight="1">
      <c r="A158" s="124" t="s">
        <v>399</v>
      </c>
      <c r="B158" s="17" t="s">
        <v>400</v>
      </c>
      <c r="C158" s="17" t="s">
        <v>48</v>
      </c>
      <c r="D158" s="17" t="s">
        <v>109</v>
      </c>
      <c r="E158" s="17" t="s">
        <v>309</v>
      </c>
      <c r="F158" s="106">
        <v>2180.64</v>
      </c>
      <c r="G158" s="106">
        <v>2180.64</v>
      </c>
      <c r="H158" s="17">
        <v>792.0</v>
      </c>
      <c r="I158" s="17">
        <v>336.0</v>
      </c>
      <c r="J158" s="125">
        <v>0.42424242424242425</v>
      </c>
      <c r="K158" s="125">
        <v>0.0</v>
      </c>
      <c r="L158" s="101">
        <v>6.49</v>
      </c>
      <c r="M158" s="101">
        <v>3.14</v>
      </c>
      <c r="N158" s="126">
        <v>5140.079999999999</v>
      </c>
      <c r="O158" s="126">
        <v>2486.88</v>
      </c>
      <c r="P158" s="125">
        <v>0.5161787365177196</v>
      </c>
      <c r="Q158" s="17">
        <v>828.0</v>
      </c>
      <c r="R158" s="102">
        <v>0.9565217391304348</v>
      </c>
      <c r="S158" s="101">
        <v>6.489999999999999</v>
      </c>
      <c r="T158" s="17" t="s">
        <v>95</v>
      </c>
      <c r="U158" s="105"/>
      <c r="V158" s="105"/>
      <c r="W158" s="105"/>
      <c r="X158" s="105"/>
      <c r="Y158" s="105"/>
      <c r="Z158" s="105"/>
    </row>
    <row r="159" ht="15.75" customHeight="1">
      <c r="A159" s="124" t="s">
        <v>401</v>
      </c>
      <c r="B159" s="17" t="s">
        <v>402</v>
      </c>
      <c r="C159" s="17" t="s">
        <v>48</v>
      </c>
      <c r="D159" s="17" t="s">
        <v>109</v>
      </c>
      <c r="E159" s="17" t="s">
        <v>309</v>
      </c>
      <c r="F159" s="106">
        <v>0.0</v>
      </c>
      <c r="G159" s="106">
        <v>0.0</v>
      </c>
      <c r="H159" s="17">
        <v>0.0</v>
      </c>
      <c r="I159" s="17">
        <v>0.0</v>
      </c>
      <c r="J159" s="125" t="s">
        <v>322</v>
      </c>
      <c r="K159" s="125" t="s">
        <v>322</v>
      </c>
      <c r="L159" s="101">
        <v>9.49</v>
      </c>
      <c r="M159" s="101">
        <v>4.6</v>
      </c>
      <c r="N159" s="126" t="s">
        <v>322</v>
      </c>
      <c r="O159" s="126">
        <v>0.0</v>
      </c>
      <c r="P159" s="125">
        <v>0.5152792413066386</v>
      </c>
      <c r="Q159" s="17">
        <v>0.0</v>
      </c>
      <c r="R159" s="102" t="s">
        <v>322</v>
      </c>
      <c r="S159" s="101" t="s">
        <v>322</v>
      </c>
      <c r="T159" s="17" t="s">
        <v>92</v>
      </c>
      <c r="U159" s="105"/>
      <c r="V159" s="105"/>
      <c r="W159" s="105"/>
      <c r="X159" s="105"/>
      <c r="Y159" s="105"/>
      <c r="Z159" s="105"/>
    </row>
    <row r="160" ht="15.75" customHeight="1">
      <c r="A160" s="124" t="s">
        <v>403</v>
      </c>
      <c r="B160" s="17" t="s">
        <v>404</v>
      </c>
      <c r="C160" s="17" t="s">
        <v>48</v>
      </c>
      <c r="D160" s="17" t="s">
        <v>88</v>
      </c>
      <c r="E160" s="17" t="s">
        <v>309</v>
      </c>
      <c r="F160" s="106">
        <v>3237.72999999999</v>
      </c>
      <c r="G160" s="106">
        <v>3237.72999999999</v>
      </c>
      <c r="H160" s="17">
        <v>3288.0</v>
      </c>
      <c r="I160" s="17">
        <v>1627.0</v>
      </c>
      <c r="J160" s="125">
        <v>0.49482968369829683</v>
      </c>
      <c r="K160" s="125">
        <v>0.0</v>
      </c>
      <c r="L160" s="101">
        <v>2.49</v>
      </c>
      <c r="M160" s="101">
        <v>1.17</v>
      </c>
      <c r="N160" s="126">
        <v>6543.11999999998</v>
      </c>
      <c r="O160" s="126">
        <v>3846.9599999999996</v>
      </c>
      <c r="P160" s="125">
        <v>0.5301204819277109</v>
      </c>
      <c r="Q160" s="17">
        <v>3288.0</v>
      </c>
      <c r="R160" s="102">
        <v>1.0</v>
      </c>
      <c r="S160" s="101">
        <v>1.9899999999999938</v>
      </c>
      <c r="T160" s="17" t="s">
        <v>95</v>
      </c>
      <c r="U160" s="105"/>
      <c r="V160" s="105"/>
      <c r="W160" s="105"/>
      <c r="X160" s="105"/>
      <c r="Y160" s="105"/>
      <c r="Z160" s="105"/>
    </row>
    <row r="161" ht="15.75" customHeight="1">
      <c r="A161" s="124" t="s">
        <v>405</v>
      </c>
      <c r="B161" s="17" t="s">
        <v>406</v>
      </c>
      <c r="C161" s="17" t="s">
        <v>48</v>
      </c>
      <c r="D161" s="17" t="s">
        <v>88</v>
      </c>
      <c r="E161" s="17" t="s">
        <v>309</v>
      </c>
      <c r="F161" s="106">
        <v>2267.11</v>
      </c>
      <c r="G161" s="106">
        <v>2267.11</v>
      </c>
      <c r="H161" s="17">
        <v>2748.0</v>
      </c>
      <c r="I161" s="17">
        <v>1140.0</v>
      </c>
      <c r="J161" s="125">
        <v>0.4148471615720524</v>
      </c>
      <c r="K161" s="125">
        <v>0.0</v>
      </c>
      <c r="L161" s="101">
        <v>2.49</v>
      </c>
      <c r="M161" s="101">
        <v>1.05</v>
      </c>
      <c r="N161" s="126">
        <v>5464.928315789474</v>
      </c>
      <c r="O161" s="126">
        <v>2885.4</v>
      </c>
      <c r="P161" s="125">
        <v>0.5783132530120482</v>
      </c>
      <c r="Q161" s="17">
        <v>2760.0</v>
      </c>
      <c r="R161" s="102">
        <v>0.9956521739130435</v>
      </c>
      <c r="S161" s="101">
        <v>1.9886929824561406</v>
      </c>
      <c r="T161" s="17" t="s">
        <v>92</v>
      </c>
      <c r="U161" s="105"/>
      <c r="V161" s="105"/>
      <c r="W161" s="105"/>
      <c r="X161" s="105"/>
      <c r="Y161" s="105"/>
      <c r="Z161" s="105"/>
    </row>
    <row r="162" ht="15.75" customHeight="1">
      <c r="A162" s="124" t="s">
        <v>407</v>
      </c>
      <c r="B162" s="17" t="s">
        <v>408</v>
      </c>
      <c r="C162" s="17" t="s">
        <v>48</v>
      </c>
      <c r="D162" s="17" t="s">
        <v>88</v>
      </c>
      <c r="E162" s="17" t="s">
        <v>309</v>
      </c>
      <c r="F162" s="106">
        <v>0.0</v>
      </c>
      <c r="G162" s="106">
        <v>0.0</v>
      </c>
      <c r="H162" s="17">
        <v>0.0</v>
      </c>
      <c r="I162" s="17">
        <v>0.0</v>
      </c>
      <c r="J162" s="125" t="s">
        <v>322</v>
      </c>
      <c r="K162" s="125" t="s">
        <v>322</v>
      </c>
      <c r="L162" s="101">
        <v>2.49</v>
      </c>
      <c r="M162" s="101">
        <v>1.0</v>
      </c>
      <c r="N162" s="126" t="s">
        <v>322</v>
      </c>
      <c r="O162" s="126">
        <v>0.0</v>
      </c>
      <c r="P162" s="125">
        <v>0.5983935742971888</v>
      </c>
      <c r="Q162" s="17">
        <v>0.0</v>
      </c>
      <c r="R162" s="102" t="s">
        <v>322</v>
      </c>
      <c r="S162" s="101" t="s">
        <v>322</v>
      </c>
      <c r="T162" s="17" t="s">
        <v>92</v>
      </c>
      <c r="U162" s="105"/>
      <c r="V162" s="105"/>
      <c r="W162" s="105"/>
      <c r="X162" s="105"/>
      <c r="Y162" s="105"/>
      <c r="Z162" s="105"/>
    </row>
    <row r="163" ht="15.75" customHeight="1">
      <c r="A163" s="124" t="s">
        <v>409</v>
      </c>
      <c r="B163" s="17" t="s">
        <v>410</v>
      </c>
      <c r="C163" s="17" t="s">
        <v>48</v>
      </c>
      <c r="D163" s="17" t="s">
        <v>88</v>
      </c>
      <c r="E163" s="17" t="s">
        <v>309</v>
      </c>
      <c r="F163" s="106">
        <v>5154.29999999998</v>
      </c>
      <c r="G163" s="106">
        <v>5154.29999999998</v>
      </c>
      <c r="H163" s="17">
        <v>3288.0</v>
      </c>
      <c r="I163" s="17">
        <v>2070.0</v>
      </c>
      <c r="J163" s="125">
        <v>0.6295620437956204</v>
      </c>
      <c r="K163" s="125">
        <v>0.0</v>
      </c>
      <c r="L163" s="101">
        <v>2.99</v>
      </c>
      <c r="M163" s="101">
        <v>1.32</v>
      </c>
      <c r="N163" s="126">
        <v>8187.119999999969</v>
      </c>
      <c r="O163" s="126">
        <v>4340.16</v>
      </c>
      <c r="P163" s="125">
        <v>0.5585284280936454</v>
      </c>
      <c r="Q163" s="17">
        <v>3288.0</v>
      </c>
      <c r="R163" s="102">
        <v>1.0</v>
      </c>
      <c r="S163" s="101">
        <v>2.4899999999999904</v>
      </c>
      <c r="T163" s="17" t="s">
        <v>92</v>
      </c>
      <c r="U163" s="105"/>
      <c r="V163" s="105"/>
      <c r="W163" s="105"/>
      <c r="X163" s="105"/>
      <c r="Y163" s="105"/>
      <c r="Z163" s="105"/>
    </row>
    <row r="164" ht="15.75" customHeight="1">
      <c r="A164" s="124" t="s">
        <v>411</v>
      </c>
      <c r="B164" s="17" t="s">
        <v>412</v>
      </c>
      <c r="C164" s="17" t="s">
        <v>48</v>
      </c>
      <c r="D164" s="17" t="s">
        <v>88</v>
      </c>
      <c r="E164" s="17" t="s">
        <v>309</v>
      </c>
      <c r="F164" s="106">
        <v>2113.93</v>
      </c>
      <c r="G164" s="106">
        <v>2113.93</v>
      </c>
      <c r="H164" s="17">
        <v>1572.0</v>
      </c>
      <c r="I164" s="17">
        <v>707.0</v>
      </c>
      <c r="J164" s="125">
        <v>0.44974554707379133</v>
      </c>
      <c r="K164" s="125">
        <v>0.0</v>
      </c>
      <c r="L164" s="101">
        <v>2.99</v>
      </c>
      <c r="M164" s="101">
        <v>1.5</v>
      </c>
      <c r="N164" s="126">
        <v>4700.28</v>
      </c>
      <c r="O164" s="126">
        <v>2358.0</v>
      </c>
      <c r="P164" s="125">
        <v>0.49832775919732447</v>
      </c>
      <c r="Q164" s="17">
        <v>1584.0</v>
      </c>
      <c r="R164" s="102">
        <v>0.9924242424242424</v>
      </c>
      <c r="S164" s="101">
        <v>2.9899999999999998</v>
      </c>
      <c r="T164" s="17" t="s">
        <v>92</v>
      </c>
      <c r="U164" s="105"/>
      <c r="V164" s="105"/>
      <c r="W164" s="105"/>
      <c r="X164" s="105"/>
      <c r="Y164" s="105"/>
      <c r="Z164" s="105"/>
    </row>
    <row r="165" ht="15.75" customHeight="1">
      <c r="A165" s="124" t="s">
        <v>413</v>
      </c>
      <c r="B165" s="17" t="s">
        <v>414</v>
      </c>
      <c r="C165" s="17" t="s">
        <v>48</v>
      </c>
      <c r="D165" s="17" t="s">
        <v>88</v>
      </c>
      <c r="E165" s="17" t="s">
        <v>309</v>
      </c>
      <c r="F165" s="106">
        <v>1842.6</v>
      </c>
      <c r="G165" s="106">
        <v>1842.6</v>
      </c>
      <c r="H165" s="17">
        <v>1596.0</v>
      </c>
      <c r="I165" s="17">
        <v>740.0</v>
      </c>
      <c r="J165" s="125">
        <v>0.46365914786967416</v>
      </c>
      <c r="K165" s="125">
        <v>0.0</v>
      </c>
      <c r="L165" s="101">
        <v>2.49</v>
      </c>
      <c r="M165" s="101">
        <v>1.25</v>
      </c>
      <c r="N165" s="126">
        <v>3974.0399999999995</v>
      </c>
      <c r="O165" s="126">
        <v>1995.0</v>
      </c>
      <c r="P165" s="125">
        <v>0.497991967871486</v>
      </c>
      <c r="Q165" s="17">
        <v>1608.0</v>
      </c>
      <c r="R165" s="102">
        <v>0.9925373134328358</v>
      </c>
      <c r="S165" s="101">
        <v>2.4899999999999998</v>
      </c>
      <c r="T165" s="17" t="s">
        <v>92</v>
      </c>
      <c r="U165" s="105"/>
      <c r="V165" s="105"/>
      <c r="W165" s="105"/>
      <c r="X165" s="105"/>
      <c r="Y165" s="105"/>
      <c r="Z165" s="105"/>
    </row>
    <row r="166" ht="15.75" customHeight="1">
      <c r="A166" s="124" t="s">
        <v>415</v>
      </c>
      <c r="B166" s="17" t="s">
        <v>416</v>
      </c>
      <c r="C166" s="17" t="s">
        <v>48</v>
      </c>
      <c r="D166" s="17" t="s">
        <v>106</v>
      </c>
      <c r="E166" s="17" t="s">
        <v>309</v>
      </c>
      <c r="F166" s="106">
        <v>5857.82999999998</v>
      </c>
      <c r="G166" s="106">
        <v>5857.82999999998</v>
      </c>
      <c r="H166" s="17">
        <v>2628.0</v>
      </c>
      <c r="I166" s="17">
        <v>1067.0</v>
      </c>
      <c r="J166" s="125">
        <v>0.4060121765601218</v>
      </c>
      <c r="K166" s="125">
        <v>0.0</v>
      </c>
      <c r="L166" s="101">
        <v>5.49</v>
      </c>
      <c r="M166" s="101">
        <v>2.57</v>
      </c>
      <c r="N166" s="126">
        <v>14427.719999999952</v>
      </c>
      <c r="O166" s="126">
        <v>6753.959999999999</v>
      </c>
      <c r="P166" s="125">
        <v>0.5318761384335156</v>
      </c>
      <c r="Q166" s="17">
        <v>2652.0</v>
      </c>
      <c r="R166" s="102">
        <v>0.9909502262443439</v>
      </c>
      <c r="S166" s="101">
        <v>5.489999999999982</v>
      </c>
      <c r="T166" s="17" t="s">
        <v>95</v>
      </c>
      <c r="U166" s="105"/>
      <c r="V166" s="105"/>
      <c r="W166" s="105"/>
      <c r="X166" s="105"/>
      <c r="Y166" s="105"/>
      <c r="Z166" s="105"/>
    </row>
    <row r="167" ht="15.75" customHeight="1">
      <c r="A167" s="124" t="s">
        <v>417</v>
      </c>
      <c r="B167" s="17" t="s">
        <v>418</v>
      </c>
      <c r="C167" s="17" t="s">
        <v>48</v>
      </c>
      <c r="D167" s="17" t="s">
        <v>124</v>
      </c>
      <c r="E167" s="17" t="s">
        <v>309</v>
      </c>
      <c r="F167" s="106">
        <v>4906.43999999999</v>
      </c>
      <c r="G167" s="106">
        <v>4906.43999999999</v>
      </c>
      <c r="H167" s="17">
        <v>1188.0</v>
      </c>
      <c r="I167" s="17">
        <v>756.0</v>
      </c>
      <c r="J167" s="125">
        <v>0.6363636363636364</v>
      </c>
      <c r="K167" s="125">
        <v>0.0</v>
      </c>
      <c r="L167" s="101">
        <v>6.49</v>
      </c>
      <c r="M167" s="101">
        <v>3.14</v>
      </c>
      <c r="N167" s="126">
        <v>7710.1199999999835</v>
      </c>
      <c r="O167" s="126">
        <v>3730.32</v>
      </c>
      <c r="P167" s="125">
        <v>0.5161787365177196</v>
      </c>
      <c r="Q167" s="17">
        <v>1200.0</v>
      </c>
      <c r="R167" s="102">
        <v>0.99</v>
      </c>
      <c r="S167" s="101">
        <v>6.489999999999986</v>
      </c>
      <c r="T167" s="17" t="s">
        <v>95</v>
      </c>
      <c r="U167" s="105"/>
      <c r="V167" s="105"/>
      <c r="W167" s="105"/>
      <c r="X167" s="105"/>
      <c r="Y167" s="105"/>
      <c r="Z167" s="105"/>
    </row>
    <row r="168" ht="15.75" customHeight="1">
      <c r="A168" s="124" t="s">
        <v>419</v>
      </c>
      <c r="B168" s="17" t="s">
        <v>420</v>
      </c>
      <c r="C168" s="17" t="s">
        <v>48</v>
      </c>
      <c r="D168" s="17" t="s">
        <v>353</v>
      </c>
      <c r="E168" s="17" t="s">
        <v>309</v>
      </c>
      <c r="F168" s="106">
        <v>0.0</v>
      </c>
      <c r="G168" s="106">
        <v>0.0</v>
      </c>
      <c r="H168" s="17">
        <v>0.0</v>
      </c>
      <c r="I168" s="17">
        <v>0.0</v>
      </c>
      <c r="J168" s="125" t="s">
        <v>322</v>
      </c>
      <c r="K168" s="125" t="s">
        <v>322</v>
      </c>
      <c r="L168" s="101">
        <v>1.49</v>
      </c>
      <c r="M168" s="101">
        <v>0.75</v>
      </c>
      <c r="N168" s="126" t="s">
        <v>322</v>
      </c>
      <c r="O168" s="126">
        <v>0.0</v>
      </c>
      <c r="P168" s="125">
        <v>0.4966442953020134</v>
      </c>
      <c r="Q168" s="17">
        <v>0.0</v>
      </c>
      <c r="R168" s="102" t="s">
        <v>322</v>
      </c>
      <c r="S168" s="101" t="s">
        <v>322</v>
      </c>
      <c r="T168" s="17" t="s">
        <v>92</v>
      </c>
      <c r="U168" s="105"/>
      <c r="V168" s="105"/>
      <c r="W168" s="105"/>
      <c r="X168" s="105"/>
      <c r="Y168" s="105"/>
      <c r="Z168" s="105"/>
    </row>
    <row r="169" ht="15.75" customHeight="1">
      <c r="A169" s="124" t="s">
        <v>421</v>
      </c>
      <c r="B169" s="17" t="s">
        <v>422</v>
      </c>
      <c r="C169" s="17" t="s">
        <v>48</v>
      </c>
      <c r="D169" s="17" t="s">
        <v>148</v>
      </c>
      <c r="E169" s="17" t="s">
        <v>309</v>
      </c>
      <c r="F169" s="106">
        <v>726.350000000001</v>
      </c>
      <c r="G169" s="106">
        <v>726.350000000001</v>
      </c>
      <c r="H169" s="17">
        <v>2424.0</v>
      </c>
      <c r="I169" s="17">
        <v>365.0</v>
      </c>
      <c r="J169" s="125">
        <v>0.15057755775577558</v>
      </c>
      <c r="K169" s="125">
        <v>0.0</v>
      </c>
      <c r="L169" s="101">
        <v>1.99</v>
      </c>
      <c r="M169" s="101">
        <v>0.96</v>
      </c>
      <c r="N169" s="126">
        <v>4823.760000000007</v>
      </c>
      <c r="O169" s="126">
        <v>2327.04</v>
      </c>
      <c r="P169" s="125">
        <v>0.5175879396984925</v>
      </c>
      <c r="Q169" s="17">
        <v>2520.0</v>
      </c>
      <c r="R169" s="102">
        <v>0.9619047619047619</v>
      </c>
      <c r="S169" s="101">
        <v>1.9900000000000029</v>
      </c>
      <c r="T169" s="17" t="s">
        <v>92</v>
      </c>
      <c r="U169" s="105"/>
      <c r="V169" s="105"/>
      <c r="W169" s="105"/>
      <c r="X169" s="105"/>
      <c r="Y169" s="105"/>
      <c r="Z169" s="105"/>
    </row>
    <row r="170" ht="15.75" customHeight="1">
      <c r="A170" s="124" t="s">
        <v>423</v>
      </c>
      <c r="B170" s="17" t="s">
        <v>424</v>
      </c>
      <c r="C170" s="17" t="s">
        <v>48</v>
      </c>
      <c r="D170" s="17" t="s">
        <v>88</v>
      </c>
      <c r="E170" s="17" t="s">
        <v>309</v>
      </c>
      <c r="F170" s="106">
        <v>722.430000000001</v>
      </c>
      <c r="G170" s="106">
        <v>722.430000000001</v>
      </c>
      <c r="H170" s="17">
        <v>1128.0</v>
      </c>
      <c r="I170" s="17">
        <v>207.0</v>
      </c>
      <c r="J170" s="125">
        <v>0.18351063829787234</v>
      </c>
      <c r="K170" s="125">
        <v>0.0</v>
      </c>
      <c r="L170" s="101">
        <v>3.49</v>
      </c>
      <c r="M170" s="101">
        <v>1.66</v>
      </c>
      <c r="N170" s="126">
        <v>3936.7200000000053</v>
      </c>
      <c r="O170" s="126">
        <v>1872.48</v>
      </c>
      <c r="P170" s="125">
        <v>0.5243553008595989</v>
      </c>
      <c r="Q170" s="17">
        <v>1140.0</v>
      </c>
      <c r="R170" s="102">
        <v>0.9894736842105263</v>
      </c>
      <c r="S170" s="101">
        <v>3.4900000000000047</v>
      </c>
      <c r="T170" s="17" t="s">
        <v>89</v>
      </c>
      <c r="U170" s="105"/>
      <c r="V170" s="105"/>
      <c r="W170" s="105"/>
      <c r="X170" s="105"/>
      <c r="Y170" s="105"/>
      <c r="Z170" s="105"/>
    </row>
    <row r="171" ht="15.75" customHeight="1">
      <c r="A171" s="124" t="s">
        <v>425</v>
      </c>
      <c r="B171" s="17" t="s">
        <v>426</v>
      </c>
      <c r="C171" s="17" t="s">
        <v>48</v>
      </c>
      <c r="D171" s="17" t="s">
        <v>88</v>
      </c>
      <c r="E171" s="17" t="s">
        <v>309</v>
      </c>
      <c r="F171" s="106">
        <v>1472.31</v>
      </c>
      <c r="G171" s="106">
        <v>1472.31</v>
      </c>
      <c r="H171" s="17">
        <v>2184.0</v>
      </c>
      <c r="I171" s="17">
        <v>369.0</v>
      </c>
      <c r="J171" s="125">
        <v>0.16895604395604397</v>
      </c>
      <c r="K171" s="125">
        <v>0.0</v>
      </c>
      <c r="L171" s="101">
        <v>3.99</v>
      </c>
      <c r="M171" s="101">
        <v>1.9</v>
      </c>
      <c r="N171" s="126">
        <v>8714.16</v>
      </c>
      <c r="O171" s="126">
        <v>4149.599999999999</v>
      </c>
      <c r="P171" s="125">
        <v>0.5238095238095238</v>
      </c>
      <c r="Q171" s="17">
        <v>2196.0</v>
      </c>
      <c r="R171" s="102">
        <v>0.994535519125683</v>
      </c>
      <c r="S171" s="101">
        <v>3.9899999999999998</v>
      </c>
      <c r="T171" s="17" t="s">
        <v>92</v>
      </c>
      <c r="U171" s="105"/>
      <c r="V171" s="105"/>
      <c r="W171" s="105"/>
      <c r="X171" s="105"/>
      <c r="Y171" s="105"/>
      <c r="Z171" s="105"/>
    </row>
    <row r="172" ht="15.75" customHeight="1">
      <c r="A172" s="124" t="s">
        <v>427</v>
      </c>
      <c r="B172" s="17" t="s">
        <v>428</v>
      </c>
      <c r="C172" s="17" t="s">
        <v>48</v>
      </c>
      <c r="D172" s="17" t="s">
        <v>224</v>
      </c>
      <c r="E172" s="17" t="s">
        <v>309</v>
      </c>
      <c r="F172" s="106">
        <v>1431.61</v>
      </c>
      <c r="G172" s="106">
        <v>1431.61</v>
      </c>
      <c r="H172" s="17">
        <v>828.0</v>
      </c>
      <c r="I172" s="17">
        <v>239.0</v>
      </c>
      <c r="J172" s="125">
        <v>0.2886473429951691</v>
      </c>
      <c r="K172" s="125">
        <v>0.0</v>
      </c>
      <c r="L172" s="101">
        <v>5.99</v>
      </c>
      <c r="M172" s="101">
        <v>2.84</v>
      </c>
      <c r="N172" s="126">
        <v>4959.719999999999</v>
      </c>
      <c r="O172" s="126">
        <v>2351.52</v>
      </c>
      <c r="P172" s="125">
        <v>0.5258764607679466</v>
      </c>
      <c r="Q172" s="17">
        <v>864.0</v>
      </c>
      <c r="R172" s="102">
        <v>0.9583333333333334</v>
      </c>
      <c r="S172" s="101">
        <v>5.989999999999999</v>
      </c>
      <c r="T172" s="17" t="s">
        <v>225</v>
      </c>
      <c r="U172" s="105"/>
      <c r="V172" s="105"/>
      <c r="W172" s="105"/>
      <c r="X172" s="105"/>
      <c r="Y172" s="105"/>
      <c r="Z172" s="105"/>
    </row>
    <row r="173" ht="15.75" customHeight="1">
      <c r="A173" s="124" t="s">
        <v>429</v>
      </c>
      <c r="B173" s="17" t="s">
        <v>430</v>
      </c>
      <c r="C173" s="17" t="s">
        <v>47</v>
      </c>
      <c r="D173" s="17" t="s">
        <v>112</v>
      </c>
      <c r="E173" s="17" t="s">
        <v>309</v>
      </c>
      <c r="F173" s="106">
        <v>0.0</v>
      </c>
      <c r="G173" s="106">
        <v>0.0</v>
      </c>
      <c r="H173" s="17">
        <v>0.0</v>
      </c>
      <c r="I173" s="17">
        <v>0.0</v>
      </c>
      <c r="J173" s="125" t="s">
        <v>322</v>
      </c>
      <c r="K173" s="125" t="s">
        <v>322</v>
      </c>
      <c r="L173" s="101">
        <v>2.99</v>
      </c>
      <c r="M173" s="101">
        <v>1.44</v>
      </c>
      <c r="N173" s="126" t="s">
        <v>322</v>
      </c>
      <c r="O173" s="126">
        <v>0.0</v>
      </c>
      <c r="P173" s="125">
        <v>0.5183946488294315</v>
      </c>
      <c r="Q173" s="17">
        <v>0.0</v>
      </c>
      <c r="R173" s="102" t="s">
        <v>322</v>
      </c>
      <c r="S173" s="101" t="s">
        <v>322</v>
      </c>
      <c r="T173" s="17" t="s">
        <v>127</v>
      </c>
      <c r="U173" s="105"/>
      <c r="V173" s="105"/>
      <c r="W173" s="105"/>
      <c r="X173" s="105"/>
      <c r="Y173" s="105"/>
      <c r="Z173" s="105"/>
    </row>
    <row r="174" ht="15.75" customHeight="1">
      <c r="A174" s="124" t="s">
        <v>431</v>
      </c>
      <c r="B174" s="17" t="s">
        <v>432</v>
      </c>
      <c r="C174" s="17" t="s">
        <v>47</v>
      </c>
      <c r="D174" s="17" t="s">
        <v>145</v>
      </c>
      <c r="E174" s="17" t="s">
        <v>309</v>
      </c>
      <c r="F174" s="106">
        <v>0.0</v>
      </c>
      <c r="G174" s="106">
        <v>0.0</v>
      </c>
      <c r="H174" s="17">
        <v>0.0</v>
      </c>
      <c r="I174" s="17">
        <v>0.0</v>
      </c>
      <c r="J174" s="125" t="s">
        <v>322</v>
      </c>
      <c r="K174" s="125" t="s">
        <v>322</v>
      </c>
      <c r="L174" s="101">
        <v>3.49</v>
      </c>
      <c r="M174" s="101">
        <v>1.79</v>
      </c>
      <c r="N174" s="126" t="s">
        <v>322</v>
      </c>
      <c r="O174" s="126">
        <v>0.0</v>
      </c>
      <c r="P174" s="125">
        <v>0.4871060171919771</v>
      </c>
      <c r="Q174" s="17">
        <v>0.0</v>
      </c>
      <c r="R174" s="102" t="s">
        <v>322</v>
      </c>
      <c r="S174" s="101" t="s">
        <v>322</v>
      </c>
      <c r="T174" s="17" t="s">
        <v>127</v>
      </c>
      <c r="U174" s="105"/>
      <c r="V174" s="105"/>
      <c r="W174" s="105"/>
      <c r="X174" s="105"/>
      <c r="Y174" s="105"/>
      <c r="Z174" s="105"/>
    </row>
    <row r="175" ht="15.75" customHeight="1">
      <c r="A175" s="124" t="s">
        <v>433</v>
      </c>
      <c r="B175" s="17" t="s">
        <v>434</v>
      </c>
      <c r="C175" s="17" t="s">
        <v>47</v>
      </c>
      <c r="D175" s="17" t="s">
        <v>112</v>
      </c>
      <c r="E175" s="17" t="s">
        <v>309</v>
      </c>
      <c r="F175" s="106">
        <v>2693.25</v>
      </c>
      <c r="G175" s="106">
        <v>2693.25</v>
      </c>
      <c r="H175" s="17">
        <v>1260.0</v>
      </c>
      <c r="I175" s="17">
        <v>675.0</v>
      </c>
      <c r="J175" s="125">
        <v>0.5357142857142857</v>
      </c>
      <c r="K175" s="125">
        <v>0.0</v>
      </c>
      <c r="L175" s="101">
        <v>3.99</v>
      </c>
      <c r="M175" s="101">
        <v>1.8</v>
      </c>
      <c r="N175" s="126">
        <v>5027.400000000001</v>
      </c>
      <c r="O175" s="126">
        <v>2268.0</v>
      </c>
      <c r="P175" s="125">
        <v>0.5488721804511278</v>
      </c>
      <c r="Q175" s="17">
        <v>1404.0</v>
      </c>
      <c r="R175" s="102">
        <v>0.8974358974358975</v>
      </c>
      <c r="S175" s="101">
        <v>3.99</v>
      </c>
      <c r="T175" s="17" t="s">
        <v>127</v>
      </c>
      <c r="U175" s="105"/>
      <c r="V175" s="105"/>
      <c r="W175" s="105"/>
      <c r="X175" s="105"/>
      <c r="Y175" s="105"/>
      <c r="Z175" s="105"/>
    </row>
    <row r="176" ht="15.75" customHeight="1">
      <c r="A176" s="124" t="s">
        <v>435</v>
      </c>
      <c r="B176" s="17" t="s">
        <v>436</v>
      </c>
      <c r="C176" s="17" t="s">
        <v>47</v>
      </c>
      <c r="D176" s="17" t="s">
        <v>112</v>
      </c>
      <c r="E176" s="17" t="s">
        <v>309</v>
      </c>
      <c r="F176" s="106">
        <v>0.0</v>
      </c>
      <c r="G176" s="106">
        <v>0.0</v>
      </c>
      <c r="H176" s="17">
        <v>0.0</v>
      </c>
      <c r="I176" s="17">
        <v>0.0</v>
      </c>
      <c r="J176" s="125" t="s">
        <v>322</v>
      </c>
      <c r="K176" s="125" t="s">
        <v>322</v>
      </c>
      <c r="L176" s="101">
        <v>5.99</v>
      </c>
      <c r="M176" s="101">
        <v>3.02</v>
      </c>
      <c r="N176" s="126" t="s">
        <v>322</v>
      </c>
      <c r="O176" s="126">
        <v>0.0</v>
      </c>
      <c r="P176" s="125">
        <v>0.4958263772954925</v>
      </c>
      <c r="Q176" s="17">
        <v>0.0</v>
      </c>
      <c r="R176" s="102" t="s">
        <v>322</v>
      </c>
      <c r="S176" s="101" t="s">
        <v>322</v>
      </c>
      <c r="T176" s="17" t="s">
        <v>127</v>
      </c>
      <c r="U176" s="105"/>
      <c r="V176" s="105"/>
      <c r="W176" s="105"/>
      <c r="X176" s="105"/>
      <c r="Y176" s="105"/>
      <c r="Z176" s="105"/>
    </row>
    <row r="177" ht="15.75" customHeight="1">
      <c r="A177" s="124" t="s">
        <v>437</v>
      </c>
      <c r="B177" s="17" t="s">
        <v>438</v>
      </c>
      <c r="C177" s="17" t="s">
        <v>47</v>
      </c>
      <c r="D177" s="17" t="s">
        <v>148</v>
      </c>
      <c r="E177" s="17" t="s">
        <v>309</v>
      </c>
      <c r="F177" s="106">
        <v>2078.53</v>
      </c>
      <c r="G177" s="106">
        <v>2078.53</v>
      </c>
      <c r="H177" s="17">
        <v>1320.0</v>
      </c>
      <c r="I177" s="17">
        <v>347.0</v>
      </c>
      <c r="J177" s="125">
        <v>0.2628787878787879</v>
      </c>
      <c r="K177" s="125">
        <v>0.0</v>
      </c>
      <c r="L177" s="101">
        <v>5.99</v>
      </c>
      <c r="M177" s="101">
        <v>2.95</v>
      </c>
      <c r="N177" s="126">
        <v>7906.8</v>
      </c>
      <c r="O177" s="126">
        <v>3894.0000000000005</v>
      </c>
      <c r="P177" s="125">
        <v>0.5075125208681135</v>
      </c>
      <c r="Q177" s="17">
        <v>1360.0</v>
      </c>
      <c r="R177" s="102">
        <v>0.9705882352941176</v>
      </c>
      <c r="S177" s="101">
        <v>5.99</v>
      </c>
      <c r="T177" s="17" t="s">
        <v>127</v>
      </c>
      <c r="U177" s="105"/>
      <c r="V177" s="105"/>
      <c r="W177" s="105"/>
      <c r="X177" s="105"/>
      <c r="Y177" s="105"/>
      <c r="Z177" s="105"/>
    </row>
    <row r="178" ht="15.75" customHeight="1">
      <c r="A178" s="124" t="s">
        <v>439</v>
      </c>
      <c r="B178" s="17" t="s">
        <v>440</v>
      </c>
      <c r="C178" s="17" t="s">
        <v>47</v>
      </c>
      <c r="D178" s="17" t="s">
        <v>148</v>
      </c>
      <c r="E178" s="17" t="s">
        <v>309</v>
      </c>
      <c r="F178" s="106">
        <v>0.0</v>
      </c>
      <c r="G178" s="106">
        <v>0.0</v>
      </c>
      <c r="H178" s="17">
        <v>0.0</v>
      </c>
      <c r="I178" s="17">
        <v>0.0</v>
      </c>
      <c r="J178" s="125" t="s">
        <v>322</v>
      </c>
      <c r="K178" s="125" t="s">
        <v>322</v>
      </c>
      <c r="L178" s="101">
        <v>5.99</v>
      </c>
      <c r="M178" s="101">
        <v>2.9</v>
      </c>
      <c r="N178" s="126" t="s">
        <v>322</v>
      </c>
      <c r="O178" s="126">
        <v>0.0</v>
      </c>
      <c r="P178" s="125">
        <v>0.5158597662771286</v>
      </c>
      <c r="Q178" s="17">
        <v>0.0</v>
      </c>
      <c r="R178" s="102" t="s">
        <v>322</v>
      </c>
      <c r="S178" s="101" t="s">
        <v>322</v>
      </c>
      <c r="T178" s="17" t="s">
        <v>127</v>
      </c>
      <c r="U178" s="105"/>
      <c r="V178" s="105"/>
      <c r="W178" s="105"/>
      <c r="X178" s="105"/>
      <c r="Y178" s="105"/>
      <c r="Z178" s="105"/>
    </row>
    <row r="179" ht="15.75" customHeight="1">
      <c r="A179" s="124" t="s">
        <v>441</v>
      </c>
      <c r="B179" s="17" t="s">
        <v>442</v>
      </c>
      <c r="C179" s="17" t="s">
        <v>47</v>
      </c>
      <c r="D179" s="17" t="s">
        <v>112</v>
      </c>
      <c r="E179" s="17" t="s">
        <v>309</v>
      </c>
      <c r="F179" s="106">
        <v>0.0</v>
      </c>
      <c r="G179" s="106">
        <v>0.0</v>
      </c>
      <c r="H179" s="17">
        <v>0.0</v>
      </c>
      <c r="I179" s="17">
        <v>0.0</v>
      </c>
      <c r="J179" s="125" t="s">
        <v>322</v>
      </c>
      <c r="K179" s="125" t="s">
        <v>322</v>
      </c>
      <c r="L179" s="101">
        <v>7.49</v>
      </c>
      <c r="M179" s="101">
        <v>3.75</v>
      </c>
      <c r="N179" s="126" t="s">
        <v>322</v>
      </c>
      <c r="O179" s="126">
        <v>0.0</v>
      </c>
      <c r="P179" s="125">
        <v>0.4993324432576769</v>
      </c>
      <c r="Q179" s="17">
        <v>0.0</v>
      </c>
      <c r="R179" s="102" t="s">
        <v>322</v>
      </c>
      <c r="S179" s="101" t="s">
        <v>322</v>
      </c>
      <c r="T179" s="17" t="s">
        <v>127</v>
      </c>
      <c r="U179" s="105"/>
      <c r="V179" s="105"/>
      <c r="W179" s="105"/>
      <c r="X179" s="105"/>
      <c r="Y179" s="105"/>
      <c r="Z179" s="105"/>
    </row>
    <row r="180" ht="15.75" customHeight="1">
      <c r="A180" s="124" t="s">
        <v>443</v>
      </c>
      <c r="B180" s="17" t="s">
        <v>444</v>
      </c>
      <c r="C180" s="17" t="s">
        <v>47</v>
      </c>
      <c r="D180" s="17" t="s">
        <v>148</v>
      </c>
      <c r="E180" s="17" t="s">
        <v>309</v>
      </c>
      <c r="F180" s="106">
        <v>0.0</v>
      </c>
      <c r="G180" s="106">
        <v>0.0</v>
      </c>
      <c r="H180" s="17">
        <v>0.0</v>
      </c>
      <c r="I180" s="17">
        <v>0.0</v>
      </c>
      <c r="J180" s="125" t="s">
        <v>322</v>
      </c>
      <c r="K180" s="125" t="s">
        <v>322</v>
      </c>
      <c r="L180" s="101">
        <v>8.99</v>
      </c>
      <c r="M180" s="101">
        <v>4.2</v>
      </c>
      <c r="N180" s="126" t="s">
        <v>322</v>
      </c>
      <c r="O180" s="126">
        <v>0.0</v>
      </c>
      <c r="P180" s="125">
        <v>0.5328142380422691</v>
      </c>
      <c r="Q180" s="17">
        <v>0.0</v>
      </c>
      <c r="R180" s="102" t="s">
        <v>322</v>
      </c>
      <c r="S180" s="101" t="s">
        <v>322</v>
      </c>
      <c r="T180" s="17" t="s">
        <v>127</v>
      </c>
      <c r="U180" s="105"/>
      <c r="V180" s="105"/>
      <c r="W180" s="105"/>
      <c r="X180" s="105"/>
      <c r="Y180" s="105"/>
      <c r="Z180" s="105"/>
    </row>
    <row r="181" ht="15.75" customHeight="1">
      <c r="A181" s="124" t="s">
        <v>445</v>
      </c>
      <c r="B181" s="17" t="s">
        <v>446</v>
      </c>
      <c r="C181" s="17" t="s">
        <v>47</v>
      </c>
      <c r="D181" s="17" t="s">
        <v>112</v>
      </c>
      <c r="E181" s="17" t="s">
        <v>309</v>
      </c>
      <c r="F181" s="106">
        <v>0.0</v>
      </c>
      <c r="G181" s="106">
        <v>0.0</v>
      </c>
      <c r="H181" s="17">
        <v>0.0</v>
      </c>
      <c r="I181" s="17">
        <v>0.0</v>
      </c>
      <c r="J181" s="125" t="s">
        <v>322</v>
      </c>
      <c r="K181" s="125" t="s">
        <v>322</v>
      </c>
      <c r="L181" s="101">
        <v>8.99</v>
      </c>
      <c r="M181" s="101">
        <v>4.62</v>
      </c>
      <c r="N181" s="126" t="s">
        <v>322</v>
      </c>
      <c r="O181" s="126">
        <v>0.0</v>
      </c>
      <c r="P181" s="125">
        <v>0.4860956618464961</v>
      </c>
      <c r="Q181" s="17">
        <v>0.0</v>
      </c>
      <c r="R181" s="102" t="s">
        <v>322</v>
      </c>
      <c r="S181" s="101" t="s">
        <v>322</v>
      </c>
      <c r="T181" s="17" t="s">
        <v>127</v>
      </c>
      <c r="U181" s="105"/>
      <c r="V181" s="105"/>
      <c r="W181" s="105"/>
      <c r="X181" s="105"/>
      <c r="Y181" s="105"/>
      <c r="Z181" s="105"/>
    </row>
    <row r="182" ht="15.75" customHeight="1">
      <c r="A182" s="124" t="s">
        <v>447</v>
      </c>
      <c r="B182" s="17" t="s">
        <v>448</v>
      </c>
      <c r="C182" s="17" t="s">
        <v>47</v>
      </c>
      <c r="D182" s="17" t="s">
        <v>145</v>
      </c>
      <c r="E182" s="17" t="s">
        <v>309</v>
      </c>
      <c r="F182" s="106">
        <v>4959.71999999998</v>
      </c>
      <c r="G182" s="106">
        <v>4959.71999999998</v>
      </c>
      <c r="H182" s="17">
        <v>1212.0</v>
      </c>
      <c r="I182" s="17">
        <v>828.0</v>
      </c>
      <c r="J182" s="125">
        <v>0.6831683168316832</v>
      </c>
      <c r="K182" s="125">
        <v>0.0</v>
      </c>
      <c r="L182" s="101">
        <v>5.99</v>
      </c>
      <c r="M182" s="101">
        <v>2.9</v>
      </c>
      <c r="N182" s="126">
        <v>7259.879999999971</v>
      </c>
      <c r="O182" s="126">
        <v>3514.7999999999997</v>
      </c>
      <c r="P182" s="125">
        <v>0.5158597662771286</v>
      </c>
      <c r="Q182" s="17">
        <v>1272.0</v>
      </c>
      <c r="R182" s="102">
        <v>0.9528301886792453</v>
      </c>
      <c r="S182" s="101">
        <v>5.989999999999976</v>
      </c>
      <c r="T182" s="17" t="s">
        <v>127</v>
      </c>
      <c r="U182" s="105"/>
      <c r="V182" s="105"/>
      <c r="W182" s="105"/>
      <c r="X182" s="105"/>
      <c r="Y182" s="105"/>
      <c r="Z182" s="105"/>
    </row>
    <row r="183" ht="15.75" customHeight="1">
      <c r="A183" s="124" t="s">
        <v>449</v>
      </c>
      <c r="B183" s="17" t="s">
        <v>450</v>
      </c>
      <c r="C183" s="17" t="s">
        <v>47</v>
      </c>
      <c r="D183" s="17" t="s">
        <v>112</v>
      </c>
      <c r="E183" s="17" t="s">
        <v>309</v>
      </c>
      <c r="F183" s="106">
        <v>0.0</v>
      </c>
      <c r="G183" s="106">
        <v>0.0</v>
      </c>
      <c r="H183" s="17">
        <v>0.0</v>
      </c>
      <c r="I183" s="17">
        <v>0.0</v>
      </c>
      <c r="J183" s="125" t="s">
        <v>322</v>
      </c>
      <c r="K183" s="125" t="s">
        <v>322</v>
      </c>
      <c r="L183" s="101">
        <v>5.99</v>
      </c>
      <c r="M183" s="101">
        <v>3.01</v>
      </c>
      <c r="N183" s="126" t="s">
        <v>322</v>
      </c>
      <c r="O183" s="126">
        <v>0.0</v>
      </c>
      <c r="P183" s="125">
        <v>0.49749582637729556</v>
      </c>
      <c r="Q183" s="17">
        <v>0.0</v>
      </c>
      <c r="R183" s="102" t="s">
        <v>322</v>
      </c>
      <c r="S183" s="101" t="s">
        <v>322</v>
      </c>
      <c r="T183" s="17" t="s">
        <v>127</v>
      </c>
      <c r="U183" s="105"/>
      <c r="V183" s="105"/>
      <c r="W183" s="105"/>
      <c r="X183" s="105"/>
      <c r="Y183" s="105"/>
      <c r="Z183" s="105"/>
    </row>
    <row r="184" ht="15.75" customHeight="1">
      <c r="A184" s="124" t="s">
        <v>451</v>
      </c>
      <c r="B184" s="17" t="s">
        <v>452</v>
      </c>
      <c r="C184" s="17" t="s">
        <v>47</v>
      </c>
      <c r="D184" s="17" t="s">
        <v>148</v>
      </c>
      <c r="E184" s="17" t="s">
        <v>309</v>
      </c>
      <c r="F184" s="106">
        <v>0.0</v>
      </c>
      <c r="G184" s="106">
        <v>0.0</v>
      </c>
      <c r="H184" s="17">
        <v>0.0</v>
      </c>
      <c r="I184" s="17">
        <v>0.0</v>
      </c>
      <c r="J184" s="125" t="s">
        <v>322</v>
      </c>
      <c r="K184" s="125" t="s">
        <v>322</v>
      </c>
      <c r="L184" s="101">
        <v>9.99</v>
      </c>
      <c r="M184" s="101">
        <v>5.02</v>
      </c>
      <c r="N184" s="126" t="s">
        <v>322</v>
      </c>
      <c r="O184" s="126">
        <v>0.0</v>
      </c>
      <c r="P184" s="125">
        <v>0.49749749749749755</v>
      </c>
      <c r="Q184" s="17">
        <v>0.0</v>
      </c>
      <c r="R184" s="102" t="s">
        <v>322</v>
      </c>
      <c r="S184" s="101" t="s">
        <v>322</v>
      </c>
      <c r="T184" s="17" t="s">
        <v>183</v>
      </c>
      <c r="U184" s="105"/>
      <c r="V184" s="105"/>
      <c r="W184" s="105"/>
      <c r="X184" s="105"/>
      <c r="Y184" s="105"/>
      <c r="Z184" s="105"/>
    </row>
    <row r="185" ht="15.75" customHeight="1">
      <c r="A185" s="124" t="s">
        <v>453</v>
      </c>
      <c r="B185" s="17" t="s">
        <v>454</v>
      </c>
      <c r="C185" s="17" t="s">
        <v>47</v>
      </c>
      <c r="D185" s="17" t="s">
        <v>112</v>
      </c>
      <c r="E185" s="17" t="s">
        <v>309</v>
      </c>
      <c r="F185" s="106">
        <v>0.0</v>
      </c>
      <c r="G185" s="106">
        <v>0.0</v>
      </c>
      <c r="H185" s="17">
        <v>0.0</v>
      </c>
      <c r="I185" s="17">
        <v>0.0</v>
      </c>
      <c r="J185" s="125" t="s">
        <v>322</v>
      </c>
      <c r="K185" s="125" t="s">
        <v>322</v>
      </c>
      <c r="L185" s="101">
        <v>11.99</v>
      </c>
      <c r="M185" s="101">
        <v>6.29</v>
      </c>
      <c r="N185" s="126" t="s">
        <v>322</v>
      </c>
      <c r="O185" s="126">
        <v>0.0</v>
      </c>
      <c r="P185" s="125">
        <v>0.475396163469558</v>
      </c>
      <c r="Q185" s="17">
        <v>0.0</v>
      </c>
      <c r="R185" s="102" t="s">
        <v>322</v>
      </c>
      <c r="S185" s="101" t="s">
        <v>322</v>
      </c>
      <c r="T185" s="17" t="s">
        <v>127</v>
      </c>
      <c r="U185" s="105"/>
      <c r="V185" s="105"/>
      <c r="W185" s="105"/>
      <c r="X185" s="105"/>
      <c r="Y185" s="105"/>
      <c r="Z185" s="105"/>
    </row>
    <row r="186" ht="15.75" customHeight="1">
      <c r="A186" s="124" t="s">
        <v>455</v>
      </c>
      <c r="B186" s="17" t="s">
        <v>456</v>
      </c>
      <c r="C186" s="17" t="s">
        <v>47</v>
      </c>
      <c r="D186" s="17" t="s">
        <v>148</v>
      </c>
      <c r="E186" s="17" t="s">
        <v>309</v>
      </c>
      <c r="F186" s="106">
        <v>3078.82999999999</v>
      </c>
      <c r="G186" s="106">
        <v>3078.82999999999</v>
      </c>
      <c r="H186" s="17">
        <v>1224.0</v>
      </c>
      <c r="I186" s="17">
        <v>617.0</v>
      </c>
      <c r="J186" s="125">
        <v>0.5040849673202614</v>
      </c>
      <c r="K186" s="125">
        <v>0.0</v>
      </c>
      <c r="L186" s="101">
        <v>4.99</v>
      </c>
      <c r="M186" s="101">
        <v>2.5</v>
      </c>
      <c r="N186" s="126">
        <v>6107.759999999979</v>
      </c>
      <c r="O186" s="126">
        <v>3060.0</v>
      </c>
      <c r="P186" s="125">
        <v>0.49899799599198397</v>
      </c>
      <c r="Q186" s="17">
        <v>1332.0</v>
      </c>
      <c r="R186" s="102">
        <v>0.918918918918919</v>
      </c>
      <c r="S186" s="101">
        <v>4.989999999999983</v>
      </c>
      <c r="T186" s="17" t="s">
        <v>457</v>
      </c>
      <c r="U186" s="105"/>
      <c r="V186" s="105"/>
      <c r="W186" s="105"/>
      <c r="X186" s="105"/>
      <c r="Y186" s="105"/>
      <c r="Z186" s="105"/>
    </row>
    <row r="187" ht="15.75" customHeight="1">
      <c r="A187" s="124" t="s">
        <v>458</v>
      </c>
      <c r="B187" s="17" t="s">
        <v>459</v>
      </c>
      <c r="C187" s="17" t="s">
        <v>47</v>
      </c>
      <c r="D187" s="17" t="s">
        <v>148</v>
      </c>
      <c r="E187" s="17" t="s">
        <v>309</v>
      </c>
      <c r="F187" s="106">
        <v>0.0</v>
      </c>
      <c r="G187" s="106">
        <v>0.0</v>
      </c>
      <c r="H187" s="17">
        <v>0.0</v>
      </c>
      <c r="I187" s="17">
        <v>0.0</v>
      </c>
      <c r="J187" s="125" t="s">
        <v>322</v>
      </c>
      <c r="K187" s="125" t="s">
        <v>322</v>
      </c>
      <c r="L187" s="101">
        <v>4.99</v>
      </c>
      <c r="M187" s="101">
        <v>2.5</v>
      </c>
      <c r="N187" s="126" t="s">
        <v>322</v>
      </c>
      <c r="O187" s="126">
        <v>0.0</v>
      </c>
      <c r="P187" s="125">
        <v>0.49899799599198397</v>
      </c>
      <c r="Q187" s="17">
        <v>0.0</v>
      </c>
      <c r="R187" s="102" t="s">
        <v>322</v>
      </c>
      <c r="S187" s="101" t="s">
        <v>322</v>
      </c>
      <c r="T187" s="17" t="s">
        <v>457</v>
      </c>
      <c r="U187" s="105"/>
      <c r="V187" s="105"/>
      <c r="W187" s="105"/>
      <c r="X187" s="105"/>
      <c r="Y187" s="105"/>
      <c r="Z187" s="105"/>
    </row>
    <row r="188" ht="15.75" customHeight="1">
      <c r="A188" s="124" t="s">
        <v>460</v>
      </c>
      <c r="B188" s="17" t="s">
        <v>461</v>
      </c>
      <c r="C188" s="17" t="s">
        <v>47</v>
      </c>
      <c r="D188" s="17" t="s">
        <v>148</v>
      </c>
      <c r="E188" s="17" t="s">
        <v>309</v>
      </c>
      <c r="F188" s="106">
        <v>0.0</v>
      </c>
      <c r="G188" s="106">
        <v>0.0</v>
      </c>
      <c r="H188" s="17">
        <v>0.0</v>
      </c>
      <c r="I188" s="17">
        <v>0.0</v>
      </c>
      <c r="J188" s="125" t="s">
        <v>322</v>
      </c>
      <c r="K188" s="125" t="s">
        <v>322</v>
      </c>
      <c r="L188" s="101">
        <v>5.99</v>
      </c>
      <c r="M188" s="101">
        <v>3.02</v>
      </c>
      <c r="N188" s="126" t="s">
        <v>322</v>
      </c>
      <c r="O188" s="126">
        <v>0.0</v>
      </c>
      <c r="P188" s="125">
        <v>0.4958263772954925</v>
      </c>
      <c r="Q188" s="17">
        <v>0.0</v>
      </c>
      <c r="R188" s="102" t="s">
        <v>322</v>
      </c>
      <c r="S188" s="101" t="s">
        <v>322</v>
      </c>
      <c r="T188" s="17" t="s">
        <v>457</v>
      </c>
      <c r="U188" s="105"/>
      <c r="V188" s="105"/>
      <c r="W188" s="105"/>
      <c r="X188" s="105"/>
      <c r="Y188" s="105"/>
      <c r="Z188" s="105"/>
    </row>
    <row r="189" ht="15.75" customHeight="1">
      <c r="A189" s="124" t="s">
        <v>462</v>
      </c>
      <c r="B189" s="17" t="s">
        <v>463</v>
      </c>
      <c r="C189" s="17" t="s">
        <v>47</v>
      </c>
      <c r="D189" s="17" t="s">
        <v>148</v>
      </c>
      <c r="E189" s="17" t="s">
        <v>309</v>
      </c>
      <c r="F189" s="106">
        <v>2942.79</v>
      </c>
      <c r="G189" s="106">
        <v>2942.79</v>
      </c>
      <c r="H189" s="17">
        <v>606.0</v>
      </c>
      <c r="I189" s="17">
        <v>421.0</v>
      </c>
      <c r="J189" s="125">
        <v>0.6947194719471947</v>
      </c>
      <c r="K189" s="125">
        <v>0.0</v>
      </c>
      <c r="L189" s="101">
        <v>6.99</v>
      </c>
      <c r="M189" s="101">
        <v>3.59</v>
      </c>
      <c r="N189" s="126">
        <v>4235.9400000000005</v>
      </c>
      <c r="O189" s="126">
        <v>2175.54</v>
      </c>
      <c r="P189" s="125">
        <v>0.486409155937053</v>
      </c>
      <c r="Q189" s="17">
        <v>648.0</v>
      </c>
      <c r="R189" s="102">
        <v>0.9351851851851852</v>
      </c>
      <c r="S189" s="101">
        <v>6.99</v>
      </c>
      <c r="T189" s="17" t="s">
        <v>127</v>
      </c>
      <c r="U189" s="105"/>
      <c r="V189" s="105"/>
      <c r="W189" s="105"/>
      <c r="X189" s="105"/>
      <c r="Y189" s="105"/>
      <c r="Z189" s="105"/>
    </row>
    <row r="190" ht="15.75" customHeight="1">
      <c r="A190" s="124" t="s">
        <v>464</v>
      </c>
      <c r="B190" s="17" t="s">
        <v>465</v>
      </c>
      <c r="C190" s="17" t="s">
        <v>47</v>
      </c>
      <c r="D190" s="17" t="s">
        <v>145</v>
      </c>
      <c r="E190" s="17" t="s">
        <v>309</v>
      </c>
      <c r="F190" s="106">
        <v>0.0</v>
      </c>
      <c r="G190" s="106">
        <v>0.0</v>
      </c>
      <c r="H190" s="17">
        <v>0.0</v>
      </c>
      <c r="I190" s="17">
        <v>0.0</v>
      </c>
      <c r="J190" s="125" t="s">
        <v>322</v>
      </c>
      <c r="K190" s="125" t="s">
        <v>322</v>
      </c>
      <c r="L190" s="101">
        <v>10.99</v>
      </c>
      <c r="M190" s="101">
        <v>5.67</v>
      </c>
      <c r="N190" s="126" t="s">
        <v>322</v>
      </c>
      <c r="O190" s="126">
        <v>0.0</v>
      </c>
      <c r="P190" s="125">
        <v>0.4840764331210191</v>
      </c>
      <c r="Q190" s="17">
        <v>0.0</v>
      </c>
      <c r="R190" s="102" t="s">
        <v>322</v>
      </c>
      <c r="S190" s="101" t="s">
        <v>322</v>
      </c>
      <c r="T190" s="17" t="s">
        <v>127</v>
      </c>
      <c r="U190" s="105"/>
      <c r="V190" s="105"/>
      <c r="W190" s="105"/>
      <c r="X190" s="105"/>
      <c r="Y190" s="105"/>
      <c r="Z190" s="105"/>
    </row>
    <row r="191" ht="15.75" customHeight="1">
      <c r="A191" s="124" t="s">
        <v>466</v>
      </c>
      <c r="B191" s="17" t="s">
        <v>467</v>
      </c>
      <c r="C191" s="17" t="s">
        <v>47</v>
      </c>
      <c r="D191" s="17" t="s">
        <v>73</v>
      </c>
      <c r="E191" s="17" t="s">
        <v>309</v>
      </c>
      <c r="F191" s="106">
        <v>0.0</v>
      </c>
      <c r="G191" s="106">
        <v>0.0</v>
      </c>
      <c r="H191" s="17">
        <v>0.0</v>
      </c>
      <c r="I191" s="17">
        <v>0.0</v>
      </c>
      <c r="J191" s="125" t="s">
        <v>322</v>
      </c>
      <c r="K191" s="125" t="s">
        <v>322</v>
      </c>
      <c r="L191" s="101">
        <v>4.99</v>
      </c>
      <c r="M191" s="101">
        <v>2.51</v>
      </c>
      <c r="N191" s="126" t="s">
        <v>322</v>
      </c>
      <c r="O191" s="126">
        <v>0.0</v>
      </c>
      <c r="P191" s="125">
        <v>0.49699398797595196</v>
      </c>
      <c r="Q191" s="17">
        <v>0.0</v>
      </c>
      <c r="R191" s="102" t="s">
        <v>322</v>
      </c>
      <c r="S191" s="101" t="s">
        <v>322</v>
      </c>
      <c r="T191" s="17" t="s">
        <v>75</v>
      </c>
      <c r="U191" s="105"/>
      <c r="V191" s="105"/>
      <c r="W191" s="105"/>
      <c r="X191" s="105"/>
      <c r="Y191" s="105"/>
      <c r="Z191" s="105"/>
    </row>
    <row r="192" ht="15.75" customHeight="1">
      <c r="A192" s="124" t="s">
        <v>468</v>
      </c>
      <c r="B192" s="17" t="s">
        <v>469</v>
      </c>
      <c r="C192" s="17" t="s">
        <v>47</v>
      </c>
      <c r="D192" s="17" t="s">
        <v>73</v>
      </c>
      <c r="E192" s="17" t="s">
        <v>309</v>
      </c>
      <c r="F192" s="106">
        <v>0.0</v>
      </c>
      <c r="G192" s="106">
        <v>0.0</v>
      </c>
      <c r="H192" s="17">
        <v>0.0</v>
      </c>
      <c r="I192" s="17">
        <v>0.0</v>
      </c>
      <c r="J192" s="125" t="s">
        <v>322</v>
      </c>
      <c r="K192" s="125" t="s">
        <v>322</v>
      </c>
      <c r="L192" s="101">
        <v>8.99</v>
      </c>
      <c r="M192" s="101">
        <v>4.53</v>
      </c>
      <c r="N192" s="126" t="s">
        <v>322</v>
      </c>
      <c r="O192" s="126">
        <v>0.0</v>
      </c>
      <c r="P192" s="125">
        <v>0.4961067853170189</v>
      </c>
      <c r="Q192" s="17">
        <v>0.0</v>
      </c>
      <c r="R192" s="102" t="s">
        <v>322</v>
      </c>
      <c r="S192" s="101" t="s">
        <v>322</v>
      </c>
      <c r="T192" s="17" t="s">
        <v>75</v>
      </c>
      <c r="U192" s="105"/>
      <c r="V192" s="105"/>
      <c r="W192" s="105"/>
      <c r="X192" s="105"/>
      <c r="Y192" s="105"/>
      <c r="Z192" s="105"/>
    </row>
    <row r="193" ht="15.75" customHeight="1">
      <c r="A193" s="124" t="s">
        <v>470</v>
      </c>
      <c r="B193" s="17" t="s">
        <v>471</v>
      </c>
      <c r="C193" s="17" t="s">
        <v>47</v>
      </c>
      <c r="D193" s="17" t="s">
        <v>472</v>
      </c>
      <c r="E193" s="17" t="s">
        <v>309</v>
      </c>
      <c r="F193" s="106">
        <v>0.0</v>
      </c>
      <c r="G193" s="106">
        <v>0.0</v>
      </c>
      <c r="H193" s="17">
        <v>0.0</v>
      </c>
      <c r="I193" s="17">
        <v>0.0</v>
      </c>
      <c r="J193" s="125" t="s">
        <v>322</v>
      </c>
      <c r="K193" s="125" t="s">
        <v>322</v>
      </c>
      <c r="L193" s="101">
        <v>11.99</v>
      </c>
      <c r="M193" s="101">
        <v>5.8</v>
      </c>
      <c r="N193" s="126" t="s">
        <v>322</v>
      </c>
      <c r="O193" s="126">
        <v>0.0</v>
      </c>
      <c r="P193" s="125">
        <v>0.5162635529608007</v>
      </c>
      <c r="Q193" s="17">
        <v>0.0</v>
      </c>
      <c r="R193" s="102" t="s">
        <v>322</v>
      </c>
      <c r="S193" s="101" t="s">
        <v>322</v>
      </c>
      <c r="T193" s="17" t="s">
        <v>75</v>
      </c>
      <c r="U193" s="105"/>
      <c r="V193" s="105"/>
      <c r="W193" s="105"/>
      <c r="X193" s="105"/>
      <c r="Y193" s="105"/>
      <c r="Z193" s="105"/>
    </row>
    <row r="194" ht="15.75" customHeight="1">
      <c r="A194" s="124" t="s">
        <v>473</v>
      </c>
      <c r="B194" s="17" t="s">
        <v>474</v>
      </c>
      <c r="C194" s="17" t="s">
        <v>47</v>
      </c>
      <c r="D194" s="17" t="s">
        <v>112</v>
      </c>
      <c r="E194" s="17" t="s">
        <v>309</v>
      </c>
      <c r="F194" s="106">
        <v>0.0</v>
      </c>
      <c r="G194" s="106">
        <v>0.0</v>
      </c>
      <c r="H194" s="17">
        <v>0.0</v>
      </c>
      <c r="I194" s="17">
        <v>0.0</v>
      </c>
      <c r="J194" s="125" t="s">
        <v>322</v>
      </c>
      <c r="K194" s="125" t="s">
        <v>322</v>
      </c>
      <c r="L194" s="101">
        <v>3.29</v>
      </c>
      <c r="M194" s="101">
        <v>1.59</v>
      </c>
      <c r="N194" s="126" t="s">
        <v>322</v>
      </c>
      <c r="O194" s="126">
        <v>0.0</v>
      </c>
      <c r="P194" s="125">
        <v>0.5167173252279635</v>
      </c>
      <c r="Q194" s="17">
        <v>0.0</v>
      </c>
      <c r="R194" s="102" t="s">
        <v>322</v>
      </c>
      <c r="S194" s="101" t="s">
        <v>322</v>
      </c>
      <c r="T194" s="17" t="s">
        <v>127</v>
      </c>
      <c r="U194" s="105"/>
      <c r="V194" s="105"/>
      <c r="W194" s="105"/>
      <c r="X194" s="105"/>
      <c r="Y194" s="105"/>
      <c r="Z194" s="105"/>
    </row>
    <row r="195" ht="15.75" customHeight="1">
      <c r="A195" s="124" t="s">
        <v>475</v>
      </c>
      <c r="B195" s="17" t="s">
        <v>476</v>
      </c>
      <c r="C195" s="17" t="s">
        <v>47</v>
      </c>
      <c r="D195" s="17" t="s">
        <v>78</v>
      </c>
      <c r="E195" s="17" t="s">
        <v>309</v>
      </c>
      <c r="F195" s="106">
        <v>4709.24999999999</v>
      </c>
      <c r="G195" s="106">
        <v>4709.24999999999</v>
      </c>
      <c r="H195" s="17">
        <v>3168.0</v>
      </c>
      <c r="I195" s="17">
        <v>1575.0</v>
      </c>
      <c r="J195" s="125">
        <v>0.4971590909090909</v>
      </c>
      <c r="K195" s="125">
        <v>0.0</v>
      </c>
      <c r="L195" s="101">
        <v>2.99</v>
      </c>
      <c r="M195" s="101">
        <v>1.6</v>
      </c>
      <c r="N195" s="126">
        <v>9472.31999999998</v>
      </c>
      <c r="O195" s="126">
        <v>5068.8</v>
      </c>
      <c r="P195" s="125">
        <v>0.46488294314381273</v>
      </c>
      <c r="Q195" s="17">
        <v>3204.0</v>
      </c>
      <c r="R195" s="102">
        <v>0.9887640449438202</v>
      </c>
      <c r="S195" s="101">
        <v>2.9899999999999936</v>
      </c>
      <c r="T195" s="17" t="s">
        <v>79</v>
      </c>
      <c r="U195" s="105"/>
      <c r="V195" s="105"/>
      <c r="W195" s="105"/>
      <c r="X195" s="105"/>
      <c r="Y195" s="105"/>
      <c r="Z195" s="105"/>
    </row>
    <row r="196" ht="15.75" customHeight="1">
      <c r="A196" s="124" t="s">
        <v>477</v>
      </c>
      <c r="B196" s="17" t="s">
        <v>478</v>
      </c>
      <c r="C196" s="17" t="s">
        <v>47</v>
      </c>
      <c r="D196" s="17" t="s">
        <v>78</v>
      </c>
      <c r="E196" s="17" t="s">
        <v>309</v>
      </c>
      <c r="F196" s="106">
        <v>4278.69</v>
      </c>
      <c r="G196" s="106">
        <v>4278.69</v>
      </c>
      <c r="H196" s="17">
        <v>3168.0</v>
      </c>
      <c r="I196" s="17">
        <v>1431.0</v>
      </c>
      <c r="J196" s="125">
        <v>0.45170454545454547</v>
      </c>
      <c r="K196" s="125">
        <v>0.0</v>
      </c>
      <c r="L196" s="101">
        <v>2.99</v>
      </c>
      <c r="M196" s="101">
        <v>1.6</v>
      </c>
      <c r="N196" s="126">
        <v>9472.32</v>
      </c>
      <c r="O196" s="126">
        <v>5068.8</v>
      </c>
      <c r="P196" s="125">
        <v>0.46488294314381273</v>
      </c>
      <c r="Q196" s="17">
        <v>3204.0</v>
      </c>
      <c r="R196" s="102">
        <v>0.9887640449438202</v>
      </c>
      <c r="S196" s="101">
        <v>2.9899999999999998</v>
      </c>
      <c r="T196" s="17" t="s">
        <v>79</v>
      </c>
      <c r="U196" s="105"/>
      <c r="V196" s="105"/>
      <c r="W196" s="105"/>
      <c r="X196" s="105"/>
      <c r="Y196" s="105"/>
      <c r="Z196" s="105"/>
    </row>
    <row r="197" ht="15.75" customHeight="1">
      <c r="A197" s="124" t="s">
        <v>479</v>
      </c>
      <c r="B197" s="17" t="s">
        <v>480</v>
      </c>
      <c r="C197" s="17" t="s">
        <v>47</v>
      </c>
      <c r="D197" s="17" t="s">
        <v>78</v>
      </c>
      <c r="E197" s="17" t="s">
        <v>309</v>
      </c>
      <c r="F197" s="106">
        <v>3142.49</v>
      </c>
      <c r="G197" s="106">
        <v>3142.49</v>
      </c>
      <c r="H197" s="17">
        <v>3168.0</v>
      </c>
      <c r="I197" s="17">
        <v>1051.0</v>
      </c>
      <c r="J197" s="125">
        <v>0.3317550505050505</v>
      </c>
      <c r="K197" s="125">
        <v>0.0</v>
      </c>
      <c r="L197" s="101">
        <v>2.99</v>
      </c>
      <c r="M197" s="101">
        <v>1.6</v>
      </c>
      <c r="N197" s="126">
        <v>9472.32</v>
      </c>
      <c r="O197" s="126">
        <v>5068.8</v>
      </c>
      <c r="P197" s="125">
        <v>0.46488294314381273</v>
      </c>
      <c r="Q197" s="17">
        <v>3204.0</v>
      </c>
      <c r="R197" s="102">
        <v>0.9887640449438202</v>
      </c>
      <c r="S197" s="101">
        <v>2.9899999999999998</v>
      </c>
      <c r="T197" s="17" t="s">
        <v>79</v>
      </c>
      <c r="U197" s="105"/>
      <c r="V197" s="105"/>
      <c r="W197" s="105"/>
      <c r="X197" s="105"/>
      <c r="Y197" s="105"/>
      <c r="Z197" s="105"/>
    </row>
    <row r="198" ht="15.75" customHeight="1">
      <c r="A198" s="124" t="s">
        <v>481</v>
      </c>
      <c r="B198" s="17" t="s">
        <v>482</v>
      </c>
      <c r="C198" s="17" t="s">
        <v>47</v>
      </c>
      <c r="D198" s="17" t="s">
        <v>78</v>
      </c>
      <c r="E198" s="17" t="s">
        <v>309</v>
      </c>
      <c r="F198" s="106">
        <v>0.0</v>
      </c>
      <c r="G198" s="106">
        <v>0.0</v>
      </c>
      <c r="H198" s="17">
        <v>0.0</v>
      </c>
      <c r="I198" s="17">
        <v>0.0</v>
      </c>
      <c r="J198" s="125" t="s">
        <v>322</v>
      </c>
      <c r="K198" s="125" t="s">
        <v>322</v>
      </c>
      <c r="L198" s="101">
        <v>3.49</v>
      </c>
      <c r="M198" s="101">
        <v>1.69</v>
      </c>
      <c r="N198" s="126" t="s">
        <v>322</v>
      </c>
      <c r="O198" s="126">
        <v>0.0</v>
      </c>
      <c r="P198" s="125">
        <v>0.515759312320917</v>
      </c>
      <c r="Q198" s="17">
        <v>0.0</v>
      </c>
      <c r="R198" s="102" t="s">
        <v>322</v>
      </c>
      <c r="S198" s="101" t="s">
        <v>322</v>
      </c>
      <c r="T198" s="17" t="s">
        <v>79</v>
      </c>
      <c r="U198" s="105"/>
      <c r="V198" s="105"/>
      <c r="W198" s="105"/>
      <c r="X198" s="105"/>
      <c r="Y198" s="105"/>
      <c r="Z198" s="105"/>
    </row>
    <row r="199" ht="15.75" customHeight="1">
      <c r="A199" s="124" t="s">
        <v>483</v>
      </c>
      <c r="B199" s="17" t="s">
        <v>484</v>
      </c>
      <c r="C199" s="17" t="s">
        <v>47</v>
      </c>
      <c r="D199" s="17" t="s">
        <v>78</v>
      </c>
      <c r="E199" s="17" t="s">
        <v>309</v>
      </c>
      <c r="F199" s="106">
        <v>0.0</v>
      </c>
      <c r="G199" s="106">
        <v>0.0</v>
      </c>
      <c r="H199" s="17">
        <v>0.0</v>
      </c>
      <c r="I199" s="17">
        <v>0.0</v>
      </c>
      <c r="J199" s="125" t="s">
        <v>322</v>
      </c>
      <c r="K199" s="125" t="s">
        <v>322</v>
      </c>
      <c r="L199" s="101">
        <v>3.49</v>
      </c>
      <c r="M199" s="101">
        <v>1.69</v>
      </c>
      <c r="N199" s="126" t="s">
        <v>322</v>
      </c>
      <c r="O199" s="126">
        <v>0.0</v>
      </c>
      <c r="P199" s="125">
        <v>0.515759312320917</v>
      </c>
      <c r="Q199" s="17">
        <v>0.0</v>
      </c>
      <c r="R199" s="102" t="s">
        <v>322</v>
      </c>
      <c r="S199" s="101" t="s">
        <v>322</v>
      </c>
      <c r="T199" s="17" t="s">
        <v>79</v>
      </c>
      <c r="U199" s="105"/>
      <c r="V199" s="105"/>
      <c r="W199" s="105"/>
      <c r="X199" s="105"/>
      <c r="Y199" s="105"/>
      <c r="Z199" s="105"/>
    </row>
    <row r="200" ht="15.75" customHeight="1">
      <c r="A200" s="124" t="s">
        <v>485</v>
      </c>
      <c r="B200" s="17" t="s">
        <v>486</v>
      </c>
      <c r="C200" s="17" t="s">
        <v>47</v>
      </c>
      <c r="D200" s="17" t="s">
        <v>78</v>
      </c>
      <c r="E200" s="17" t="s">
        <v>309</v>
      </c>
      <c r="F200" s="106">
        <v>711.620000000001</v>
      </c>
      <c r="G200" s="106">
        <v>711.620000000001</v>
      </c>
      <c r="H200" s="17">
        <v>534.0</v>
      </c>
      <c r="I200" s="17">
        <v>238.0</v>
      </c>
      <c r="J200" s="125">
        <v>0.44569288389513106</v>
      </c>
      <c r="K200" s="125">
        <v>0.0</v>
      </c>
      <c r="L200" s="101">
        <v>1.49</v>
      </c>
      <c r="M200" s="101">
        <v>0.75</v>
      </c>
      <c r="N200" s="126">
        <v>1596.6600000000024</v>
      </c>
      <c r="O200" s="126">
        <v>400.5</v>
      </c>
      <c r="P200" s="125">
        <v>0.4966442953020134</v>
      </c>
      <c r="Q200" s="17">
        <v>606.0</v>
      </c>
      <c r="R200" s="102">
        <v>0.8811881188118812</v>
      </c>
      <c r="S200" s="101">
        <v>2.990000000000004</v>
      </c>
      <c r="T200" s="17" t="s">
        <v>79</v>
      </c>
      <c r="U200" s="105"/>
      <c r="V200" s="105"/>
      <c r="W200" s="105"/>
      <c r="X200" s="105"/>
      <c r="Y200" s="105"/>
      <c r="Z200" s="105"/>
    </row>
    <row r="201" ht="15.75" customHeight="1">
      <c r="A201" s="124" t="s">
        <v>487</v>
      </c>
      <c r="B201" s="17" t="s">
        <v>488</v>
      </c>
      <c r="C201" s="17" t="s">
        <v>47</v>
      </c>
      <c r="D201" s="17" t="s">
        <v>78</v>
      </c>
      <c r="E201" s="17" t="s">
        <v>309</v>
      </c>
      <c r="F201" s="106">
        <v>858.130000000001</v>
      </c>
      <c r="G201" s="106">
        <v>858.130000000001</v>
      </c>
      <c r="H201" s="17">
        <v>534.0</v>
      </c>
      <c r="I201" s="17">
        <v>287.0</v>
      </c>
      <c r="J201" s="125">
        <v>0.5374531835205992</v>
      </c>
      <c r="K201" s="125">
        <v>0.0</v>
      </c>
      <c r="L201" s="101">
        <v>1.49</v>
      </c>
      <c r="M201" s="101">
        <v>0.75</v>
      </c>
      <c r="N201" s="126">
        <v>1596.660000000002</v>
      </c>
      <c r="O201" s="126">
        <v>400.5</v>
      </c>
      <c r="P201" s="125">
        <v>0.4966442953020134</v>
      </c>
      <c r="Q201" s="17">
        <v>606.0</v>
      </c>
      <c r="R201" s="102">
        <v>0.8811881188118812</v>
      </c>
      <c r="S201" s="101">
        <v>2.9900000000000038</v>
      </c>
      <c r="T201" s="17" t="s">
        <v>79</v>
      </c>
      <c r="U201" s="105"/>
      <c r="V201" s="105"/>
      <c r="W201" s="105"/>
      <c r="X201" s="105"/>
      <c r="Y201" s="105"/>
      <c r="Z201" s="105"/>
    </row>
    <row r="202" ht="15.75" customHeight="1">
      <c r="A202" s="124" t="s">
        <v>489</v>
      </c>
      <c r="B202" s="17" t="s">
        <v>490</v>
      </c>
      <c r="C202" s="17" t="s">
        <v>47</v>
      </c>
      <c r="D202" s="17" t="s">
        <v>78</v>
      </c>
      <c r="E202" s="17" t="s">
        <v>309</v>
      </c>
      <c r="F202" s="106">
        <v>660.790000000001</v>
      </c>
      <c r="G202" s="106">
        <v>660.790000000001</v>
      </c>
      <c r="H202" s="17">
        <v>534.0</v>
      </c>
      <c r="I202" s="17">
        <v>221.0</v>
      </c>
      <c r="J202" s="125">
        <v>0.41385767790262173</v>
      </c>
      <c r="K202" s="125">
        <v>0.0</v>
      </c>
      <c r="L202" s="101">
        <v>1.49</v>
      </c>
      <c r="M202" s="101">
        <v>0.75</v>
      </c>
      <c r="N202" s="126">
        <v>1596.6600000000026</v>
      </c>
      <c r="O202" s="126">
        <v>400.5</v>
      </c>
      <c r="P202" s="125">
        <v>0.4966442953020134</v>
      </c>
      <c r="Q202" s="17">
        <v>606.0</v>
      </c>
      <c r="R202" s="102">
        <v>0.8811881188118812</v>
      </c>
      <c r="S202" s="101">
        <v>2.9900000000000047</v>
      </c>
      <c r="T202" s="17" t="s">
        <v>79</v>
      </c>
      <c r="U202" s="105"/>
      <c r="V202" s="105"/>
      <c r="W202" s="105"/>
      <c r="X202" s="105"/>
      <c r="Y202" s="105"/>
      <c r="Z202" s="105"/>
    </row>
    <row r="203" ht="15.75" customHeight="1">
      <c r="A203" s="124" t="s">
        <v>491</v>
      </c>
      <c r="B203" s="17" t="s">
        <v>492</v>
      </c>
      <c r="C203" s="17" t="s">
        <v>47</v>
      </c>
      <c r="D203" s="17" t="s">
        <v>78</v>
      </c>
      <c r="E203" s="17" t="s">
        <v>309</v>
      </c>
      <c r="F203" s="106">
        <v>899.990000000001</v>
      </c>
      <c r="G203" s="106">
        <v>899.990000000001</v>
      </c>
      <c r="H203" s="17">
        <v>534.0</v>
      </c>
      <c r="I203" s="17">
        <v>301.0</v>
      </c>
      <c r="J203" s="125">
        <v>0.5636704119850188</v>
      </c>
      <c r="K203" s="125">
        <v>0.0</v>
      </c>
      <c r="L203" s="101">
        <v>1.49</v>
      </c>
      <c r="M203" s="101">
        <v>0.75</v>
      </c>
      <c r="N203" s="126">
        <v>1596.6600000000017</v>
      </c>
      <c r="O203" s="126">
        <v>400.5</v>
      </c>
      <c r="P203" s="125">
        <v>0.4966442953020134</v>
      </c>
      <c r="Q203" s="17">
        <v>606.0</v>
      </c>
      <c r="R203" s="102">
        <v>0.8811881188118812</v>
      </c>
      <c r="S203" s="101">
        <v>2.9900000000000033</v>
      </c>
      <c r="T203" s="17" t="s">
        <v>79</v>
      </c>
      <c r="U203" s="105"/>
      <c r="V203" s="105"/>
      <c r="W203" s="105"/>
      <c r="X203" s="105"/>
      <c r="Y203" s="105"/>
      <c r="Z203" s="105"/>
    </row>
    <row r="204" ht="15.75" customHeight="1">
      <c r="A204" s="124" t="s">
        <v>493</v>
      </c>
      <c r="B204" s="17" t="s">
        <v>494</v>
      </c>
      <c r="C204" s="17" t="s">
        <v>47</v>
      </c>
      <c r="D204" s="17" t="s">
        <v>78</v>
      </c>
      <c r="E204" s="17" t="s">
        <v>309</v>
      </c>
      <c r="F204" s="106">
        <v>836.339999999999</v>
      </c>
      <c r="G204" s="106">
        <v>836.339999999999</v>
      </c>
      <c r="H204" s="17">
        <v>882.0</v>
      </c>
      <c r="I204" s="17">
        <v>526.0</v>
      </c>
      <c r="J204" s="125">
        <v>0.5963718820861678</v>
      </c>
      <c r="K204" s="125">
        <v>0.0</v>
      </c>
      <c r="L204" s="101">
        <v>1.69</v>
      </c>
      <c r="M204" s="101">
        <v>0.81</v>
      </c>
      <c r="N204" s="126">
        <v>1402.3799999999983</v>
      </c>
      <c r="O204" s="126">
        <v>714.4200000000001</v>
      </c>
      <c r="P204" s="125">
        <v>0.5207100591715976</v>
      </c>
      <c r="Q204" s="17">
        <v>888.0</v>
      </c>
      <c r="R204" s="102">
        <v>0.9932432432432432</v>
      </c>
      <c r="S204" s="101">
        <v>1.589999999999998</v>
      </c>
      <c r="T204" s="17" t="s">
        <v>79</v>
      </c>
      <c r="U204" s="105"/>
      <c r="V204" s="105"/>
      <c r="W204" s="105"/>
      <c r="X204" s="105"/>
      <c r="Y204" s="105"/>
      <c r="Z204" s="105"/>
    </row>
    <row r="205" ht="15.75" customHeight="1">
      <c r="A205" s="124" t="s">
        <v>495</v>
      </c>
      <c r="B205" s="17" t="s">
        <v>496</v>
      </c>
      <c r="C205" s="17" t="s">
        <v>47</v>
      </c>
      <c r="D205" s="17" t="s">
        <v>78</v>
      </c>
      <c r="E205" s="17" t="s">
        <v>309</v>
      </c>
      <c r="F205" s="106">
        <v>938.099999999999</v>
      </c>
      <c r="G205" s="106">
        <v>938.099999999999</v>
      </c>
      <c r="H205" s="17">
        <v>882.0</v>
      </c>
      <c r="I205" s="17">
        <v>590.0</v>
      </c>
      <c r="J205" s="125">
        <v>0.6689342403628118</v>
      </c>
      <c r="K205" s="125">
        <v>0.0</v>
      </c>
      <c r="L205" s="101">
        <v>1.69</v>
      </c>
      <c r="M205" s="101">
        <v>0.81</v>
      </c>
      <c r="N205" s="126">
        <v>1402.3799999999985</v>
      </c>
      <c r="O205" s="126">
        <v>714.4200000000001</v>
      </c>
      <c r="P205" s="125">
        <v>0.5207100591715976</v>
      </c>
      <c r="Q205" s="17">
        <v>888.0</v>
      </c>
      <c r="R205" s="102">
        <v>0.9932432432432432</v>
      </c>
      <c r="S205" s="101">
        <v>1.5899999999999983</v>
      </c>
      <c r="T205" s="17" t="s">
        <v>79</v>
      </c>
      <c r="U205" s="105"/>
      <c r="V205" s="105"/>
      <c r="W205" s="105"/>
      <c r="X205" s="105"/>
      <c r="Y205" s="105"/>
      <c r="Z205" s="105"/>
    </row>
    <row r="206" ht="15.75" customHeight="1">
      <c r="A206" s="124" t="s">
        <v>497</v>
      </c>
      <c r="B206" s="17" t="s">
        <v>490</v>
      </c>
      <c r="C206" s="17" t="s">
        <v>47</v>
      </c>
      <c r="D206" s="17" t="s">
        <v>78</v>
      </c>
      <c r="E206" s="17" t="s">
        <v>309</v>
      </c>
      <c r="F206" s="106">
        <v>779.1</v>
      </c>
      <c r="G206" s="106">
        <v>779.1</v>
      </c>
      <c r="H206" s="17">
        <v>882.0</v>
      </c>
      <c r="I206" s="17">
        <v>490.0</v>
      </c>
      <c r="J206" s="125">
        <v>0.5555555555555556</v>
      </c>
      <c r="K206" s="125">
        <v>0.0</v>
      </c>
      <c r="L206" s="101">
        <v>1.69</v>
      </c>
      <c r="M206" s="101">
        <v>0.81</v>
      </c>
      <c r="N206" s="126">
        <v>1402.38</v>
      </c>
      <c r="O206" s="126">
        <v>714.4200000000001</v>
      </c>
      <c r="P206" s="125">
        <v>0.5207100591715976</v>
      </c>
      <c r="Q206" s="17">
        <v>888.0</v>
      </c>
      <c r="R206" s="102">
        <v>0.9932432432432432</v>
      </c>
      <c r="S206" s="101">
        <v>1.59</v>
      </c>
      <c r="T206" s="17" t="s">
        <v>79</v>
      </c>
      <c r="U206" s="105"/>
      <c r="V206" s="105"/>
      <c r="W206" s="105"/>
      <c r="X206" s="105"/>
      <c r="Y206" s="105"/>
      <c r="Z206" s="105"/>
    </row>
    <row r="207" ht="15.75" customHeight="1">
      <c r="A207" s="124" t="s">
        <v>498</v>
      </c>
      <c r="B207" s="17" t="s">
        <v>499</v>
      </c>
      <c r="C207" s="17" t="s">
        <v>47</v>
      </c>
      <c r="D207" s="17" t="s">
        <v>78</v>
      </c>
      <c r="E207" s="17" t="s">
        <v>309</v>
      </c>
      <c r="F207" s="106">
        <v>825.21</v>
      </c>
      <c r="G207" s="106">
        <v>825.21</v>
      </c>
      <c r="H207" s="17">
        <v>882.0</v>
      </c>
      <c r="I207" s="17">
        <v>519.0</v>
      </c>
      <c r="J207" s="125">
        <v>0.5884353741496599</v>
      </c>
      <c r="K207" s="125">
        <v>0.0</v>
      </c>
      <c r="L207" s="101">
        <v>1.69</v>
      </c>
      <c r="M207" s="101">
        <v>0.81</v>
      </c>
      <c r="N207" s="126">
        <v>1402.38</v>
      </c>
      <c r="O207" s="126">
        <v>714.4200000000001</v>
      </c>
      <c r="P207" s="125">
        <v>0.5207100591715976</v>
      </c>
      <c r="Q207" s="17">
        <v>888.0</v>
      </c>
      <c r="R207" s="102">
        <v>0.9932432432432432</v>
      </c>
      <c r="S207" s="101">
        <v>1.59</v>
      </c>
      <c r="T207" s="17" t="s">
        <v>79</v>
      </c>
      <c r="U207" s="105"/>
      <c r="V207" s="105"/>
      <c r="W207" s="105"/>
      <c r="X207" s="105"/>
      <c r="Y207" s="105"/>
      <c r="Z207" s="105"/>
    </row>
    <row r="208" ht="15.75" customHeight="1">
      <c r="A208" s="124" t="s">
        <v>500</v>
      </c>
      <c r="B208" s="17" t="s">
        <v>501</v>
      </c>
      <c r="C208" s="17" t="s">
        <v>47</v>
      </c>
      <c r="D208" s="17" t="s">
        <v>145</v>
      </c>
      <c r="E208" s="17" t="s">
        <v>309</v>
      </c>
      <c r="F208" s="106">
        <v>0.0</v>
      </c>
      <c r="G208" s="106">
        <v>0.0</v>
      </c>
      <c r="H208" s="17">
        <v>0.0</v>
      </c>
      <c r="I208" s="17">
        <v>0.0</v>
      </c>
      <c r="J208" s="125" t="s">
        <v>322</v>
      </c>
      <c r="K208" s="125" t="s">
        <v>322</v>
      </c>
      <c r="L208" s="101">
        <v>4.99</v>
      </c>
      <c r="M208" s="101">
        <v>2.37</v>
      </c>
      <c r="N208" s="126" t="s">
        <v>322</v>
      </c>
      <c r="O208" s="126">
        <v>0.0</v>
      </c>
      <c r="P208" s="125">
        <v>0.5250501002004008</v>
      </c>
      <c r="Q208" s="17">
        <v>0.0</v>
      </c>
      <c r="R208" s="102" t="s">
        <v>322</v>
      </c>
      <c r="S208" s="101" t="s">
        <v>322</v>
      </c>
      <c r="T208" s="17" t="s">
        <v>127</v>
      </c>
      <c r="U208" s="105"/>
      <c r="V208" s="105"/>
      <c r="W208" s="105"/>
      <c r="X208" s="105"/>
      <c r="Y208" s="105"/>
      <c r="Z208" s="105"/>
    </row>
    <row r="209" ht="15.75" customHeight="1">
      <c r="A209" s="124" t="s">
        <v>502</v>
      </c>
      <c r="B209" s="17" t="s">
        <v>503</v>
      </c>
      <c r="C209" s="17" t="s">
        <v>47</v>
      </c>
      <c r="D209" s="17" t="s">
        <v>73</v>
      </c>
      <c r="E209" s="17" t="s">
        <v>309</v>
      </c>
      <c r="F209" s="106">
        <v>0.0</v>
      </c>
      <c r="G209" s="106">
        <v>0.0</v>
      </c>
      <c r="H209" s="17">
        <v>0.0</v>
      </c>
      <c r="I209" s="17">
        <v>0.0</v>
      </c>
      <c r="J209" s="125" t="s">
        <v>322</v>
      </c>
      <c r="K209" s="125" t="s">
        <v>322</v>
      </c>
      <c r="L209" s="101">
        <v>6.99</v>
      </c>
      <c r="M209" s="101">
        <v>3.86</v>
      </c>
      <c r="N209" s="126" t="s">
        <v>322</v>
      </c>
      <c r="O209" s="126">
        <v>0.0</v>
      </c>
      <c r="P209" s="125">
        <v>0.4477825464949929</v>
      </c>
      <c r="Q209" s="17">
        <v>0.0</v>
      </c>
      <c r="R209" s="102" t="s">
        <v>322</v>
      </c>
      <c r="S209" s="101" t="s">
        <v>322</v>
      </c>
      <c r="T209" s="17" t="s">
        <v>75</v>
      </c>
      <c r="U209" s="105"/>
      <c r="V209" s="105"/>
      <c r="W209" s="105"/>
      <c r="X209" s="105"/>
      <c r="Y209" s="105"/>
      <c r="Z209" s="105"/>
    </row>
    <row r="210" ht="15.75" customHeight="1">
      <c r="A210" s="124" t="s">
        <v>504</v>
      </c>
      <c r="B210" s="17" t="s">
        <v>505</v>
      </c>
      <c r="C210" s="17" t="s">
        <v>47</v>
      </c>
      <c r="D210" s="17" t="s">
        <v>73</v>
      </c>
      <c r="E210" s="17" t="s">
        <v>309</v>
      </c>
      <c r="F210" s="106">
        <v>0.0</v>
      </c>
      <c r="G210" s="106">
        <v>0.0</v>
      </c>
      <c r="H210" s="17">
        <v>0.0</v>
      </c>
      <c r="I210" s="17">
        <v>0.0</v>
      </c>
      <c r="J210" s="125" t="s">
        <v>322</v>
      </c>
      <c r="K210" s="125" t="s">
        <v>322</v>
      </c>
      <c r="L210" s="101">
        <v>6.99</v>
      </c>
      <c r="M210" s="101">
        <v>3.86</v>
      </c>
      <c r="N210" s="126" t="s">
        <v>322</v>
      </c>
      <c r="O210" s="126">
        <v>0.0</v>
      </c>
      <c r="P210" s="125">
        <v>0.4477825464949929</v>
      </c>
      <c r="Q210" s="17">
        <v>0.0</v>
      </c>
      <c r="R210" s="102" t="s">
        <v>322</v>
      </c>
      <c r="S210" s="101" t="s">
        <v>322</v>
      </c>
      <c r="T210" s="17" t="s">
        <v>75</v>
      </c>
      <c r="U210" s="105"/>
      <c r="V210" s="105"/>
      <c r="W210" s="105"/>
      <c r="X210" s="105"/>
      <c r="Y210" s="105"/>
      <c r="Z210" s="105"/>
    </row>
    <row r="211" ht="15.75" customHeight="1">
      <c r="A211" s="124" t="s">
        <v>506</v>
      </c>
      <c r="B211" s="17" t="s">
        <v>507</v>
      </c>
      <c r="C211" s="17" t="s">
        <v>47</v>
      </c>
      <c r="D211" s="17" t="s">
        <v>145</v>
      </c>
      <c r="E211" s="17" t="s">
        <v>309</v>
      </c>
      <c r="F211" s="106">
        <v>0.0</v>
      </c>
      <c r="G211" s="106">
        <v>0.0</v>
      </c>
      <c r="H211" s="17">
        <v>0.0</v>
      </c>
      <c r="I211" s="17">
        <v>0.0</v>
      </c>
      <c r="J211" s="125" t="s">
        <v>322</v>
      </c>
      <c r="K211" s="125" t="s">
        <v>322</v>
      </c>
      <c r="L211" s="101">
        <v>5.99</v>
      </c>
      <c r="M211" s="101">
        <v>2.9</v>
      </c>
      <c r="N211" s="126" t="s">
        <v>322</v>
      </c>
      <c r="O211" s="126">
        <v>0.0</v>
      </c>
      <c r="P211" s="125">
        <v>0.5158597662771286</v>
      </c>
      <c r="Q211" s="17">
        <v>0.0</v>
      </c>
      <c r="R211" s="102" t="s">
        <v>322</v>
      </c>
      <c r="S211" s="101" t="s">
        <v>322</v>
      </c>
      <c r="T211" s="17" t="s">
        <v>127</v>
      </c>
      <c r="U211" s="105"/>
      <c r="V211" s="105"/>
      <c r="W211" s="105"/>
      <c r="X211" s="105"/>
      <c r="Y211" s="105"/>
      <c r="Z211" s="105"/>
    </row>
    <row r="212" ht="15.75" customHeight="1">
      <c r="A212" s="124" t="s">
        <v>508</v>
      </c>
      <c r="B212" s="17" t="s">
        <v>509</v>
      </c>
      <c r="C212" s="17" t="s">
        <v>51</v>
      </c>
      <c r="D212" s="17" t="s">
        <v>116</v>
      </c>
      <c r="E212" s="17" t="s">
        <v>309</v>
      </c>
      <c r="F212" s="106">
        <v>0.0</v>
      </c>
      <c r="G212" s="106">
        <v>0.0</v>
      </c>
      <c r="H212" s="17">
        <v>0.0</v>
      </c>
      <c r="I212" s="17">
        <v>0.0</v>
      </c>
      <c r="J212" s="125" t="s">
        <v>322</v>
      </c>
      <c r="K212" s="125" t="s">
        <v>322</v>
      </c>
      <c r="L212" s="101">
        <v>8.99</v>
      </c>
      <c r="M212" s="101">
        <v>4.71</v>
      </c>
      <c r="N212" s="126" t="s">
        <v>322</v>
      </c>
      <c r="O212" s="126">
        <v>0.0</v>
      </c>
      <c r="P212" s="125">
        <v>0.4760845383759733</v>
      </c>
      <c r="Q212" s="17">
        <v>0.0</v>
      </c>
      <c r="R212" s="102" t="s">
        <v>322</v>
      </c>
      <c r="S212" s="101" t="s">
        <v>322</v>
      </c>
      <c r="T212" s="17" t="s">
        <v>117</v>
      </c>
      <c r="U212" s="105"/>
      <c r="V212" s="105"/>
      <c r="W212" s="105"/>
      <c r="X212" s="105"/>
      <c r="Y212" s="105"/>
      <c r="Z212" s="105"/>
    </row>
    <row r="213" ht="15.75" customHeight="1">
      <c r="A213" s="124" t="s">
        <v>510</v>
      </c>
      <c r="B213" s="17" t="s">
        <v>511</v>
      </c>
      <c r="C213" s="17" t="s">
        <v>51</v>
      </c>
      <c r="D213" s="17" t="s">
        <v>116</v>
      </c>
      <c r="E213" s="17" t="s">
        <v>309</v>
      </c>
      <c r="F213" s="106">
        <v>0.0</v>
      </c>
      <c r="G213" s="106">
        <v>0.0</v>
      </c>
      <c r="H213" s="17">
        <v>0.0</v>
      </c>
      <c r="I213" s="17">
        <v>0.0</v>
      </c>
      <c r="J213" s="125" t="s">
        <v>322</v>
      </c>
      <c r="K213" s="125" t="s">
        <v>322</v>
      </c>
      <c r="L213" s="101">
        <v>6.99</v>
      </c>
      <c r="M213" s="101">
        <v>3.52</v>
      </c>
      <c r="N213" s="126" t="s">
        <v>322</v>
      </c>
      <c r="O213" s="126">
        <v>0.0</v>
      </c>
      <c r="P213" s="125">
        <v>0.49642346208869814</v>
      </c>
      <c r="Q213" s="17">
        <v>0.0</v>
      </c>
      <c r="R213" s="102" t="s">
        <v>322</v>
      </c>
      <c r="S213" s="101" t="s">
        <v>322</v>
      </c>
      <c r="T213" s="17" t="s">
        <v>512</v>
      </c>
      <c r="U213" s="105"/>
      <c r="V213" s="105"/>
      <c r="W213" s="105"/>
      <c r="X213" s="105"/>
      <c r="Y213" s="105"/>
      <c r="Z213" s="105"/>
    </row>
    <row r="214" ht="15.75" customHeight="1">
      <c r="A214" s="124" t="s">
        <v>513</v>
      </c>
      <c r="B214" s="17" t="s">
        <v>514</v>
      </c>
      <c r="C214" s="17" t="s">
        <v>51</v>
      </c>
      <c r="D214" s="17" t="s">
        <v>515</v>
      </c>
      <c r="E214" s="17" t="s">
        <v>309</v>
      </c>
      <c r="F214" s="106">
        <v>0.0</v>
      </c>
      <c r="G214" s="106">
        <v>0.0</v>
      </c>
      <c r="H214" s="17">
        <v>0.0</v>
      </c>
      <c r="I214" s="17">
        <v>0.0</v>
      </c>
      <c r="J214" s="125" t="s">
        <v>322</v>
      </c>
      <c r="K214" s="125" t="s">
        <v>322</v>
      </c>
      <c r="L214" s="101">
        <v>7.99</v>
      </c>
      <c r="M214" s="101">
        <v>3.95</v>
      </c>
      <c r="N214" s="126" t="s">
        <v>322</v>
      </c>
      <c r="O214" s="126">
        <v>0.0</v>
      </c>
      <c r="P214" s="125">
        <v>0.5056320400500626</v>
      </c>
      <c r="Q214" s="17">
        <v>0.0</v>
      </c>
      <c r="R214" s="102" t="s">
        <v>322</v>
      </c>
      <c r="S214" s="101" t="s">
        <v>322</v>
      </c>
      <c r="T214" s="17" t="s">
        <v>117</v>
      </c>
      <c r="U214" s="105"/>
      <c r="V214" s="105"/>
      <c r="W214" s="105"/>
      <c r="X214" s="105"/>
      <c r="Y214" s="105"/>
      <c r="Z214" s="105"/>
    </row>
    <row r="215" ht="15.75" customHeight="1">
      <c r="A215" s="124" t="s">
        <v>516</v>
      </c>
      <c r="B215" s="17" t="s">
        <v>517</v>
      </c>
      <c r="C215" s="17" t="s">
        <v>51</v>
      </c>
      <c r="D215" s="17" t="s">
        <v>515</v>
      </c>
      <c r="E215" s="17" t="s">
        <v>309</v>
      </c>
      <c r="F215" s="106">
        <v>0.0</v>
      </c>
      <c r="G215" s="106">
        <v>0.0</v>
      </c>
      <c r="H215" s="17">
        <v>0.0</v>
      </c>
      <c r="I215" s="17">
        <v>0.0</v>
      </c>
      <c r="J215" s="125" t="s">
        <v>322</v>
      </c>
      <c r="K215" s="125" t="s">
        <v>322</v>
      </c>
      <c r="L215" s="101">
        <v>7.99</v>
      </c>
      <c r="M215" s="101">
        <v>3.95</v>
      </c>
      <c r="N215" s="126" t="s">
        <v>322</v>
      </c>
      <c r="O215" s="126">
        <v>0.0</v>
      </c>
      <c r="P215" s="125">
        <v>0.5056320400500626</v>
      </c>
      <c r="Q215" s="17">
        <v>0.0</v>
      </c>
      <c r="R215" s="102" t="s">
        <v>322</v>
      </c>
      <c r="S215" s="101" t="s">
        <v>322</v>
      </c>
      <c r="T215" s="17" t="s">
        <v>117</v>
      </c>
      <c r="U215" s="105"/>
      <c r="V215" s="105"/>
      <c r="W215" s="105"/>
      <c r="X215" s="105"/>
      <c r="Y215" s="105"/>
      <c r="Z215" s="105"/>
    </row>
    <row r="216" ht="15.75" customHeight="1">
      <c r="A216" s="124" t="s">
        <v>518</v>
      </c>
      <c r="B216" s="17" t="s">
        <v>519</v>
      </c>
      <c r="C216" s="17" t="s">
        <v>49</v>
      </c>
      <c r="D216" s="17" t="s">
        <v>112</v>
      </c>
      <c r="E216" s="17" t="s">
        <v>309</v>
      </c>
      <c r="F216" s="106">
        <v>0.0</v>
      </c>
      <c r="G216" s="106">
        <v>0.0</v>
      </c>
      <c r="H216" s="17">
        <v>0.0</v>
      </c>
      <c r="I216" s="17">
        <v>0.0</v>
      </c>
      <c r="J216" s="125" t="s">
        <v>322</v>
      </c>
      <c r="K216" s="125" t="s">
        <v>322</v>
      </c>
      <c r="L216" s="101">
        <v>4.99</v>
      </c>
      <c r="M216" s="101">
        <v>2.4</v>
      </c>
      <c r="N216" s="126" t="s">
        <v>322</v>
      </c>
      <c r="O216" s="126">
        <v>0.0</v>
      </c>
      <c r="P216" s="125">
        <v>0.5190380761523047</v>
      </c>
      <c r="Q216" s="17">
        <v>0.0</v>
      </c>
      <c r="R216" s="102" t="s">
        <v>322</v>
      </c>
      <c r="S216" s="101" t="s">
        <v>322</v>
      </c>
      <c r="T216" s="17" t="s">
        <v>350</v>
      </c>
      <c r="U216" s="105"/>
      <c r="V216" s="105"/>
      <c r="W216" s="105"/>
      <c r="X216" s="105"/>
      <c r="Y216" s="105"/>
      <c r="Z216" s="105"/>
    </row>
    <row r="217" ht="15.75" customHeight="1">
      <c r="A217" s="124" t="s">
        <v>520</v>
      </c>
      <c r="B217" s="17" t="s">
        <v>521</v>
      </c>
      <c r="C217" s="17" t="s">
        <v>49</v>
      </c>
      <c r="D217" s="17" t="s">
        <v>112</v>
      </c>
      <c r="E217" s="17" t="s">
        <v>309</v>
      </c>
      <c r="F217" s="106">
        <v>1423.1</v>
      </c>
      <c r="G217" s="106">
        <v>1423.1</v>
      </c>
      <c r="H217" s="17">
        <v>1212.0</v>
      </c>
      <c r="I217" s="17">
        <v>190.0</v>
      </c>
      <c r="J217" s="125">
        <v>0.15676567656765678</v>
      </c>
      <c r="K217" s="125">
        <v>0.0</v>
      </c>
      <c r="L217" s="101">
        <v>7.49</v>
      </c>
      <c r="M217" s="101">
        <v>3.53</v>
      </c>
      <c r="N217" s="126">
        <v>9077.88</v>
      </c>
      <c r="O217" s="126">
        <v>4278.36</v>
      </c>
      <c r="P217" s="125">
        <v>0.5287049399198932</v>
      </c>
      <c r="Q217" s="17">
        <v>1224.0</v>
      </c>
      <c r="R217" s="102">
        <v>0.9901960784313726</v>
      </c>
      <c r="S217" s="101">
        <v>7.489999999999999</v>
      </c>
      <c r="T217" s="17" t="s">
        <v>350</v>
      </c>
      <c r="U217" s="105"/>
      <c r="V217" s="105"/>
      <c r="W217" s="105"/>
      <c r="X217" s="105"/>
      <c r="Y217" s="105"/>
      <c r="Z217" s="105"/>
    </row>
    <row r="218" ht="15.75" customHeight="1">
      <c r="A218" s="124" t="s">
        <v>522</v>
      </c>
      <c r="B218" s="17" t="s">
        <v>523</v>
      </c>
      <c r="C218" s="17" t="s">
        <v>49</v>
      </c>
      <c r="D218" s="17" t="s">
        <v>360</v>
      </c>
      <c r="E218" s="17" t="s">
        <v>309</v>
      </c>
      <c r="F218" s="106">
        <v>1401.87</v>
      </c>
      <c r="G218" s="106">
        <v>1401.87</v>
      </c>
      <c r="H218" s="17">
        <v>4368.0</v>
      </c>
      <c r="I218" s="17">
        <v>563.0</v>
      </c>
      <c r="J218" s="125">
        <v>0.12889194139194138</v>
      </c>
      <c r="K218" s="125">
        <v>0.0</v>
      </c>
      <c r="L218" s="101">
        <v>2.49</v>
      </c>
      <c r="M218" s="101">
        <v>1.17</v>
      </c>
      <c r="N218" s="126">
        <v>10876.32</v>
      </c>
      <c r="O218" s="126">
        <v>5110.5599999999995</v>
      </c>
      <c r="P218" s="125">
        <v>0.5301204819277109</v>
      </c>
      <c r="Q218" s="17">
        <v>4680.0</v>
      </c>
      <c r="R218" s="102">
        <v>0.9333333333333333</v>
      </c>
      <c r="S218" s="101">
        <v>2.4899999999999998</v>
      </c>
      <c r="T218" s="17" t="s">
        <v>350</v>
      </c>
      <c r="U218" s="105"/>
      <c r="V218" s="105"/>
      <c r="W218" s="105"/>
      <c r="X218" s="105"/>
      <c r="Y218" s="105"/>
      <c r="Z218" s="105"/>
    </row>
    <row r="219" ht="15.75" customHeight="1">
      <c r="A219" s="124" t="s">
        <v>524</v>
      </c>
      <c r="B219" s="17" t="s">
        <v>525</v>
      </c>
      <c r="C219" s="17" t="s">
        <v>51</v>
      </c>
      <c r="D219" s="17" t="s">
        <v>515</v>
      </c>
      <c r="E219" s="17" t="s">
        <v>309</v>
      </c>
      <c r="F219" s="106">
        <v>0.0</v>
      </c>
      <c r="G219" s="106">
        <v>0.0</v>
      </c>
      <c r="H219" s="17">
        <v>0.0</v>
      </c>
      <c r="I219" s="17">
        <v>0.0</v>
      </c>
      <c r="J219" s="125" t="s">
        <v>322</v>
      </c>
      <c r="K219" s="125" t="s">
        <v>322</v>
      </c>
      <c r="L219" s="101">
        <v>3.99</v>
      </c>
      <c r="M219" s="101">
        <v>2.01</v>
      </c>
      <c r="N219" s="126" t="s">
        <v>322</v>
      </c>
      <c r="O219" s="126">
        <v>0.0</v>
      </c>
      <c r="P219" s="125">
        <v>0.4962406015037595</v>
      </c>
      <c r="Q219" s="17">
        <v>0.0</v>
      </c>
      <c r="R219" s="102" t="s">
        <v>322</v>
      </c>
      <c r="S219" s="101" t="s">
        <v>322</v>
      </c>
      <c r="T219" s="17" t="s">
        <v>512</v>
      </c>
      <c r="U219" s="105"/>
      <c r="V219" s="105"/>
      <c r="W219" s="105"/>
      <c r="X219" s="105"/>
      <c r="Y219" s="105"/>
      <c r="Z219" s="105"/>
    </row>
    <row r="220" ht="15.75" customHeight="1">
      <c r="A220" s="124" t="s">
        <v>526</v>
      </c>
      <c r="B220" s="17" t="s">
        <v>527</v>
      </c>
      <c r="C220" s="17" t="s">
        <v>51</v>
      </c>
      <c r="D220" s="17" t="s">
        <v>515</v>
      </c>
      <c r="E220" s="17" t="s">
        <v>309</v>
      </c>
      <c r="F220" s="106">
        <v>0.0</v>
      </c>
      <c r="G220" s="106">
        <v>0.0</v>
      </c>
      <c r="H220" s="17">
        <v>0.0</v>
      </c>
      <c r="I220" s="17">
        <v>0.0</v>
      </c>
      <c r="J220" s="125" t="s">
        <v>322</v>
      </c>
      <c r="K220" s="125" t="s">
        <v>322</v>
      </c>
      <c r="L220" s="101">
        <v>4.49</v>
      </c>
      <c r="M220" s="101">
        <v>2.22</v>
      </c>
      <c r="N220" s="126" t="s">
        <v>322</v>
      </c>
      <c r="O220" s="126">
        <v>0.0</v>
      </c>
      <c r="P220" s="125">
        <v>0.5055679287305123</v>
      </c>
      <c r="Q220" s="17">
        <v>0.0</v>
      </c>
      <c r="R220" s="102" t="s">
        <v>322</v>
      </c>
      <c r="S220" s="101" t="s">
        <v>322</v>
      </c>
      <c r="T220" s="17" t="s">
        <v>512</v>
      </c>
      <c r="U220" s="105"/>
      <c r="V220" s="105"/>
      <c r="W220" s="105"/>
      <c r="X220" s="105"/>
      <c r="Y220" s="105"/>
      <c r="Z220" s="105"/>
    </row>
    <row r="221" ht="15.75" customHeight="1">
      <c r="A221" s="124" t="s">
        <v>528</v>
      </c>
      <c r="B221" s="17" t="s">
        <v>529</v>
      </c>
      <c r="C221" s="17" t="s">
        <v>51</v>
      </c>
      <c r="D221" s="17" t="s">
        <v>116</v>
      </c>
      <c r="E221" s="17" t="s">
        <v>309</v>
      </c>
      <c r="F221" s="106">
        <v>0.0</v>
      </c>
      <c r="G221" s="106">
        <v>0.0</v>
      </c>
      <c r="H221" s="17">
        <v>0.0</v>
      </c>
      <c r="I221" s="17">
        <v>0.0</v>
      </c>
      <c r="J221" s="125" t="s">
        <v>322</v>
      </c>
      <c r="K221" s="125" t="s">
        <v>322</v>
      </c>
      <c r="L221" s="101">
        <v>5.99</v>
      </c>
      <c r="M221" s="101">
        <v>2.85</v>
      </c>
      <c r="N221" s="126" t="s">
        <v>322</v>
      </c>
      <c r="O221" s="126">
        <v>0.0</v>
      </c>
      <c r="P221" s="125">
        <v>0.5242070116861436</v>
      </c>
      <c r="Q221" s="17">
        <v>0.0</v>
      </c>
      <c r="R221" s="102" t="s">
        <v>322</v>
      </c>
      <c r="S221" s="101" t="s">
        <v>322</v>
      </c>
      <c r="T221" s="17" t="s">
        <v>512</v>
      </c>
      <c r="U221" s="105"/>
      <c r="V221" s="105"/>
      <c r="W221" s="105"/>
      <c r="X221" s="105"/>
      <c r="Y221" s="105"/>
      <c r="Z221" s="105"/>
    </row>
    <row r="222" ht="15.75" customHeight="1">
      <c r="A222" s="124" t="s">
        <v>530</v>
      </c>
      <c r="B222" s="17" t="s">
        <v>531</v>
      </c>
      <c r="C222" s="17" t="s">
        <v>51</v>
      </c>
      <c r="D222" s="17" t="s">
        <v>116</v>
      </c>
      <c r="E222" s="17" t="s">
        <v>309</v>
      </c>
      <c r="F222" s="106">
        <v>0.0</v>
      </c>
      <c r="G222" s="106">
        <v>0.0</v>
      </c>
      <c r="H222" s="17">
        <v>0.0</v>
      </c>
      <c r="I222" s="17">
        <v>0.0</v>
      </c>
      <c r="J222" s="125" t="s">
        <v>322</v>
      </c>
      <c r="K222" s="125" t="s">
        <v>322</v>
      </c>
      <c r="L222" s="101">
        <v>7.99</v>
      </c>
      <c r="M222" s="101">
        <v>3.95</v>
      </c>
      <c r="N222" s="126" t="s">
        <v>322</v>
      </c>
      <c r="O222" s="126">
        <v>0.0</v>
      </c>
      <c r="P222" s="125">
        <v>0.5056320400500626</v>
      </c>
      <c r="Q222" s="17">
        <v>0.0</v>
      </c>
      <c r="R222" s="102" t="s">
        <v>322</v>
      </c>
      <c r="S222" s="101" t="s">
        <v>322</v>
      </c>
      <c r="T222" s="17" t="s">
        <v>117</v>
      </c>
      <c r="U222" s="105"/>
      <c r="V222" s="105"/>
      <c r="W222" s="105"/>
      <c r="X222" s="105"/>
      <c r="Y222" s="105"/>
      <c r="Z222" s="105"/>
    </row>
    <row r="223" ht="15.75" customHeight="1">
      <c r="A223" s="124" t="s">
        <v>532</v>
      </c>
      <c r="B223" s="17" t="s">
        <v>533</v>
      </c>
      <c r="C223" s="17" t="s">
        <v>51</v>
      </c>
      <c r="D223" s="17" t="s">
        <v>534</v>
      </c>
      <c r="E223" s="17" t="s">
        <v>309</v>
      </c>
      <c r="F223" s="106">
        <v>0.0</v>
      </c>
      <c r="G223" s="106">
        <v>0.0</v>
      </c>
      <c r="H223" s="17">
        <v>0.0</v>
      </c>
      <c r="I223" s="17">
        <v>0.0</v>
      </c>
      <c r="J223" s="125" t="s">
        <v>322</v>
      </c>
      <c r="K223" s="125" t="s">
        <v>322</v>
      </c>
      <c r="L223" s="101">
        <v>6.99</v>
      </c>
      <c r="M223" s="101">
        <v>3.59</v>
      </c>
      <c r="N223" s="126" t="s">
        <v>322</v>
      </c>
      <c r="O223" s="126">
        <v>0.0</v>
      </c>
      <c r="P223" s="125">
        <v>0.486409155937053</v>
      </c>
      <c r="Q223" s="17">
        <v>0.0</v>
      </c>
      <c r="R223" s="102" t="s">
        <v>322</v>
      </c>
      <c r="S223" s="101" t="s">
        <v>322</v>
      </c>
      <c r="T223" s="17" t="s">
        <v>512</v>
      </c>
      <c r="U223" s="105"/>
      <c r="V223" s="105"/>
      <c r="W223" s="105"/>
      <c r="X223" s="105"/>
      <c r="Y223" s="105"/>
      <c r="Z223" s="105"/>
    </row>
    <row r="224" ht="15.75" customHeight="1">
      <c r="A224" s="124" t="s">
        <v>535</v>
      </c>
      <c r="B224" s="17" t="s">
        <v>536</v>
      </c>
      <c r="C224" s="17" t="s">
        <v>51</v>
      </c>
      <c r="D224" s="17" t="s">
        <v>360</v>
      </c>
      <c r="E224" s="17" t="s">
        <v>309</v>
      </c>
      <c r="F224" s="106">
        <v>0.0</v>
      </c>
      <c r="G224" s="106">
        <v>0.0</v>
      </c>
      <c r="H224" s="17">
        <v>0.0</v>
      </c>
      <c r="I224" s="17">
        <v>0.0</v>
      </c>
      <c r="J224" s="125" t="s">
        <v>322</v>
      </c>
      <c r="K224" s="125" t="s">
        <v>322</v>
      </c>
      <c r="L224" s="101">
        <v>7.99</v>
      </c>
      <c r="M224" s="101">
        <v>4.03</v>
      </c>
      <c r="N224" s="126" t="s">
        <v>322</v>
      </c>
      <c r="O224" s="126">
        <v>0.0</v>
      </c>
      <c r="P224" s="125">
        <v>0.4956195244055069</v>
      </c>
      <c r="Q224" s="17">
        <v>0.0</v>
      </c>
      <c r="R224" s="102" t="s">
        <v>322</v>
      </c>
      <c r="S224" s="101" t="s">
        <v>322</v>
      </c>
      <c r="T224" s="17" t="s">
        <v>117</v>
      </c>
      <c r="U224" s="105"/>
      <c r="V224" s="105"/>
      <c r="W224" s="105"/>
      <c r="X224" s="105"/>
      <c r="Y224" s="105"/>
      <c r="Z224" s="105"/>
    </row>
    <row r="225" ht="15.75" customHeight="1">
      <c r="A225" s="124" t="s">
        <v>537</v>
      </c>
      <c r="B225" s="17" t="s">
        <v>538</v>
      </c>
      <c r="C225" s="17" t="s">
        <v>51</v>
      </c>
      <c r="D225" s="17" t="s">
        <v>116</v>
      </c>
      <c r="E225" s="17" t="s">
        <v>309</v>
      </c>
      <c r="F225" s="106">
        <v>0.0</v>
      </c>
      <c r="G225" s="106">
        <v>0.0</v>
      </c>
      <c r="H225" s="17">
        <v>0.0</v>
      </c>
      <c r="I225" s="17">
        <v>0.0</v>
      </c>
      <c r="J225" s="125" t="s">
        <v>322</v>
      </c>
      <c r="K225" s="125" t="s">
        <v>322</v>
      </c>
      <c r="L225" s="101">
        <v>12.99</v>
      </c>
      <c r="M225" s="101">
        <v>6.81</v>
      </c>
      <c r="N225" s="126" t="s">
        <v>322</v>
      </c>
      <c r="O225" s="126">
        <v>0.0</v>
      </c>
      <c r="P225" s="125">
        <v>0.4757505773672056</v>
      </c>
      <c r="Q225" s="17">
        <v>0.0</v>
      </c>
      <c r="R225" s="102" t="s">
        <v>322</v>
      </c>
      <c r="S225" s="101" t="s">
        <v>322</v>
      </c>
      <c r="T225" s="17" t="s">
        <v>117</v>
      </c>
      <c r="U225" s="105"/>
      <c r="V225" s="105"/>
      <c r="W225" s="105"/>
      <c r="X225" s="105"/>
      <c r="Y225" s="105"/>
      <c r="Z225" s="105"/>
    </row>
    <row r="226" ht="15.75" customHeight="1">
      <c r="A226" s="124" t="s">
        <v>539</v>
      </c>
      <c r="B226" s="17" t="s">
        <v>540</v>
      </c>
      <c r="C226" s="17" t="s">
        <v>51</v>
      </c>
      <c r="D226" s="17" t="s">
        <v>116</v>
      </c>
      <c r="E226" s="17" t="s">
        <v>309</v>
      </c>
      <c r="F226" s="106">
        <v>0.0</v>
      </c>
      <c r="G226" s="106">
        <v>0.0</v>
      </c>
      <c r="H226" s="17">
        <v>0.0</v>
      </c>
      <c r="I226" s="17">
        <v>0.0</v>
      </c>
      <c r="J226" s="125" t="s">
        <v>322</v>
      </c>
      <c r="K226" s="125" t="s">
        <v>322</v>
      </c>
      <c r="L226" s="101">
        <v>19.99</v>
      </c>
      <c r="M226" s="101">
        <v>11.08</v>
      </c>
      <c r="N226" s="126" t="s">
        <v>322</v>
      </c>
      <c r="O226" s="126">
        <v>0.0</v>
      </c>
      <c r="P226" s="125">
        <v>0.4457228614307153</v>
      </c>
      <c r="Q226" s="17">
        <v>0.0</v>
      </c>
      <c r="R226" s="102" t="s">
        <v>322</v>
      </c>
      <c r="S226" s="101" t="s">
        <v>322</v>
      </c>
      <c r="T226" s="17" t="s">
        <v>541</v>
      </c>
      <c r="U226" s="105"/>
      <c r="V226" s="105"/>
      <c r="W226" s="105"/>
      <c r="X226" s="105"/>
      <c r="Y226" s="105"/>
      <c r="Z226" s="105"/>
    </row>
    <row r="227" ht="15.75" customHeight="1">
      <c r="A227" s="105" t="s">
        <v>542</v>
      </c>
      <c r="B227" s="17" t="s">
        <v>543</v>
      </c>
      <c r="C227" s="17" t="s">
        <v>50</v>
      </c>
      <c r="D227" s="17" t="s">
        <v>256</v>
      </c>
      <c r="E227" s="17" t="s">
        <v>309</v>
      </c>
      <c r="F227" s="106">
        <v>309.0</v>
      </c>
      <c r="G227" s="106">
        <v>309.0</v>
      </c>
      <c r="H227" s="17">
        <v>1540.0</v>
      </c>
      <c r="I227" s="17">
        <v>206.0</v>
      </c>
      <c r="J227" s="125">
        <v>0.13376623376623376</v>
      </c>
      <c r="K227" s="125">
        <v>0.0</v>
      </c>
      <c r="L227" s="101">
        <v>1.99</v>
      </c>
      <c r="M227" s="101">
        <v>0.75</v>
      </c>
      <c r="N227" s="126">
        <v>2310.0</v>
      </c>
      <c r="O227" s="126">
        <v>1155.0</v>
      </c>
      <c r="P227" s="125">
        <v>0.6231155778894473</v>
      </c>
      <c r="Q227" s="17">
        <v>1540.0</v>
      </c>
      <c r="R227" s="102">
        <v>1.0</v>
      </c>
      <c r="S227" s="101">
        <v>1.5</v>
      </c>
      <c r="T227" s="17" t="s">
        <v>257</v>
      </c>
      <c r="U227" s="105"/>
      <c r="V227" s="105"/>
      <c r="W227" s="105"/>
      <c r="X227" s="105"/>
      <c r="Y227" s="105"/>
      <c r="Z227" s="105"/>
    </row>
    <row r="228" ht="15.75" customHeight="1">
      <c r="A228" s="105" t="s">
        <v>544</v>
      </c>
      <c r="B228" s="17" t="s">
        <v>545</v>
      </c>
      <c r="C228" s="17" t="s">
        <v>50</v>
      </c>
      <c r="D228" s="17" t="s">
        <v>256</v>
      </c>
      <c r="E228" s="17" t="s">
        <v>309</v>
      </c>
      <c r="F228" s="106">
        <v>352.5</v>
      </c>
      <c r="G228" s="106">
        <v>352.5</v>
      </c>
      <c r="H228" s="17">
        <v>2233.0</v>
      </c>
      <c r="I228" s="17">
        <v>235.0</v>
      </c>
      <c r="J228" s="125">
        <v>0.10523958799820869</v>
      </c>
      <c r="K228" s="125">
        <v>0.0</v>
      </c>
      <c r="L228" s="101">
        <v>1.99</v>
      </c>
      <c r="M228" s="101">
        <v>0.75</v>
      </c>
      <c r="N228" s="126">
        <v>3349.5</v>
      </c>
      <c r="O228" s="126">
        <v>1674.75</v>
      </c>
      <c r="P228" s="125">
        <v>0.6231155778894473</v>
      </c>
      <c r="Q228" s="17">
        <v>2233.0</v>
      </c>
      <c r="R228" s="102">
        <v>1.0</v>
      </c>
      <c r="S228" s="101">
        <v>1.5</v>
      </c>
      <c r="T228" s="17" t="s">
        <v>257</v>
      </c>
      <c r="U228" s="105"/>
      <c r="V228" s="105"/>
      <c r="W228" s="105"/>
      <c r="X228" s="105"/>
      <c r="Y228" s="105"/>
      <c r="Z228" s="105"/>
    </row>
    <row r="229" ht="15.75" customHeight="1">
      <c r="A229" s="105" t="s">
        <v>546</v>
      </c>
      <c r="B229" s="17" t="s">
        <v>547</v>
      </c>
      <c r="C229" s="17" t="s">
        <v>50</v>
      </c>
      <c r="D229" s="17" t="s">
        <v>256</v>
      </c>
      <c r="E229" s="17" t="s">
        <v>309</v>
      </c>
      <c r="F229" s="106">
        <v>486.0</v>
      </c>
      <c r="G229" s="106">
        <v>486.0</v>
      </c>
      <c r="H229" s="17">
        <v>2541.0</v>
      </c>
      <c r="I229" s="17">
        <v>324.0</v>
      </c>
      <c r="J229" s="125">
        <v>0.12750885478158205</v>
      </c>
      <c r="K229" s="125">
        <v>0.0</v>
      </c>
      <c r="L229" s="101">
        <v>1.99</v>
      </c>
      <c r="M229" s="101">
        <v>0.75</v>
      </c>
      <c r="N229" s="126">
        <v>3811.5</v>
      </c>
      <c r="O229" s="126">
        <v>1905.75</v>
      </c>
      <c r="P229" s="125">
        <v>0.6231155778894473</v>
      </c>
      <c r="Q229" s="17">
        <v>2541.0</v>
      </c>
      <c r="R229" s="102">
        <v>1.0</v>
      </c>
      <c r="S229" s="101">
        <v>1.5</v>
      </c>
      <c r="T229" s="17" t="s">
        <v>257</v>
      </c>
      <c r="U229" s="105"/>
      <c r="V229" s="105"/>
      <c r="W229" s="105"/>
      <c r="X229" s="105"/>
      <c r="Y229" s="105"/>
      <c r="Z229" s="105"/>
    </row>
    <row r="230" ht="15.75" customHeight="1">
      <c r="A230" s="105" t="s">
        <v>548</v>
      </c>
      <c r="B230" s="17" t="s">
        <v>549</v>
      </c>
      <c r="C230" s="17" t="s">
        <v>50</v>
      </c>
      <c r="D230" s="17" t="s">
        <v>256</v>
      </c>
      <c r="E230" s="17" t="s">
        <v>309</v>
      </c>
      <c r="F230" s="106">
        <v>204.0</v>
      </c>
      <c r="G230" s="106">
        <v>204.0</v>
      </c>
      <c r="H230" s="17">
        <v>1540.0</v>
      </c>
      <c r="I230" s="17">
        <v>136.0</v>
      </c>
      <c r="J230" s="125">
        <v>0.08831168831168831</v>
      </c>
      <c r="K230" s="125">
        <v>0.0</v>
      </c>
      <c r="L230" s="101">
        <v>1.99</v>
      </c>
      <c r="M230" s="101">
        <v>0.75</v>
      </c>
      <c r="N230" s="126">
        <v>2310.0</v>
      </c>
      <c r="O230" s="126">
        <v>1155.0</v>
      </c>
      <c r="P230" s="125">
        <v>0.6231155778894473</v>
      </c>
      <c r="Q230" s="17">
        <v>1540.0</v>
      </c>
      <c r="R230" s="102">
        <v>1.0</v>
      </c>
      <c r="S230" s="101">
        <v>1.5</v>
      </c>
      <c r="T230" s="17" t="s">
        <v>257</v>
      </c>
      <c r="U230" s="105"/>
      <c r="V230" s="105"/>
      <c r="W230" s="105"/>
      <c r="X230" s="105"/>
      <c r="Y230" s="105"/>
      <c r="Z230" s="105"/>
    </row>
    <row r="231" ht="15.75" customHeight="1">
      <c r="A231" s="105" t="s">
        <v>550</v>
      </c>
      <c r="B231" s="17" t="s">
        <v>543</v>
      </c>
      <c r="C231" s="17" t="s">
        <v>50</v>
      </c>
      <c r="D231" s="17" t="s">
        <v>256</v>
      </c>
      <c r="E231" s="17" t="s">
        <v>309</v>
      </c>
      <c r="F231" s="106">
        <v>631.5</v>
      </c>
      <c r="G231" s="106">
        <v>631.5</v>
      </c>
      <c r="H231" s="17">
        <v>1680.0</v>
      </c>
      <c r="I231" s="17">
        <v>421.0</v>
      </c>
      <c r="J231" s="125">
        <v>0.2505952380952381</v>
      </c>
      <c r="K231" s="125">
        <v>0.0</v>
      </c>
      <c r="L231" s="101">
        <v>1.99</v>
      </c>
      <c r="M231" s="101">
        <v>0.75</v>
      </c>
      <c r="N231" s="126">
        <v>2520.0</v>
      </c>
      <c r="O231" s="126">
        <v>1260.0</v>
      </c>
      <c r="P231" s="125">
        <v>0.6231155778894473</v>
      </c>
      <c r="Q231" s="17">
        <v>1680.0</v>
      </c>
      <c r="R231" s="102">
        <v>1.0</v>
      </c>
      <c r="S231" s="101">
        <v>1.5</v>
      </c>
      <c r="T231" s="17" t="s">
        <v>257</v>
      </c>
      <c r="U231" s="105"/>
      <c r="V231" s="105"/>
      <c r="W231" s="105"/>
      <c r="X231" s="105"/>
      <c r="Y231" s="105"/>
      <c r="Z231" s="105"/>
    </row>
    <row r="232" ht="15.75" customHeight="1">
      <c r="A232" s="105" t="s">
        <v>551</v>
      </c>
      <c r="B232" s="17" t="s">
        <v>545</v>
      </c>
      <c r="C232" s="17" t="s">
        <v>50</v>
      </c>
      <c r="D232" s="17" t="s">
        <v>256</v>
      </c>
      <c r="E232" s="17" t="s">
        <v>309</v>
      </c>
      <c r="F232" s="106">
        <v>370.5</v>
      </c>
      <c r="G232" s="106">
        <v>370.5</v>
      </c>
      <c r="H232" s="17">
        <v>2436.0</v>
      </c>
      <c r="I232" s="17">
        <v>247.0</v>
      </c>
      <c r="J232" s="125">
        <v>0.10139573070607553</v>
      </c>
      <c r="K232" s="125">
        <v>0.0</v>
      </c>
      <c r="L232" s="101">
        <v>1.99</v>
      </c>
      <c r="M232" s="101">
        <v>0.75</v>
      </c>
      <c r="N232" s="126">
        <v>3654.0</v>
      </c>
      <c r="O232" s="126">
        <v>1827.0</v>
      </c>
      <c r="P232" s="125">
        <v>0.6231155778894473</v>
      </c>
      <c r="Q232" s="17">
        <v>2436.0</v>
      </c>
      <c r="R232" s="102">
        <v>1.0</v>
      </c>
      <c r="S232" s="101">
        <v>1.5</v>
      </c>
      <c r="T232" s="17" t="s">
        <v>257</v>
      </c>
      <c r="U232" s="105"/>
      <c r="V232" s="105"/>
      <c r="W232" s="105"/>
      <c r="X232" s="105"/>
      <c r="Y232" s="105"/>
      <c r="Z232" s="105"/>
    </row>
    <row r="233" ht="15.75" customHeight="1">
      <c r="A233" s="105" t="s">
        <v>552</v>
      </c>
      <c r="B233" s="17" t="s">
        <v>547</v>
      </c>
      <c r="C233" s="17" t="s">
        <v>50</v>
      </c>
      <c r="D233" s="17" t="s">
        <v>256</v>
      </c>
      <c r="E233" s="17" t="s">
        <v>309</v>
      </c>
      <c r="F233" s="106">
        <v>427.5</v>
      </c>
      <c r="G233" s="106">
        <v>427.5</v>
      </c>
      <c r="H233" s="17">
        <v>2772.0</v>
      </c>
      <c r="I233" s="17">
        <v>285.0</v>
      </c>
      <c r="J233" s="125">
        <v>0.10281385281385282</v>
      </c>
      <c r="K233" s="125">
        <v>0.0</v>
      </c>
      <c r="L233" s="101">
        <v>1.99</v>
      </c>
      <c r="M233" s="101">
        <v>0.75</v>
      </c>
      <c r="N233" s="126">
        <v>4158.0</v>
      </c>
      <c r="O233" s="126">
        <v>2079.0</v>
      </c>
      <c r="P233" s="125">
        <v>0.6231155778894473</v>
      </c>
      <c r="Q233" s="17">
        <v>2772.0</v>
      </c>
      <c r="R233" s="102">
        <v>1.0</v>
      </c>
      <c r="S233" s="101">
        <v>1.5</v>
      </c>
      <c r="T233" s="17" t="s">
        <v>257</v>
      </c>
      <c r="U233" s="105"/>
      <c r="V233" s="105"/>
      <c r="W233" s="105"/>
      <c r="X233" s="105"/>
      <c r="Y233" s="105"/>
      <c r="Z233" s="105"/>
    </row>
    <row r="234" ht="15.75" customHeight="1">
      <c r="A234" s="105" t="s">
        <v>553</v>
      </c>
      <c r="B234" s="17" t="s">
        <v>549</v>
      </c>
      <c r="C234" s="17" t="s">
        <v>50</v>
      </c>
      <c r="D234" s="17" t="s">
        <v>256</v>
      </c>
      <c r="E234" s="17" t="s">
        <v>309</v>
      </c>
      <c r="F234" s="106">
        <v>666.0</v>
      </c>
      <c r="G234" s="106">
        <v>666.0</v>
      </c>
      <c r="H234" s="17">
        <v>1680.0</v>
      </c>
      <c r="I234" s="17">
        <v>444.0</v>
      </c>
      <c r="J234" s="125">
        <v>0.2642857142857143</v>
      </c>
      <c r="K234" s="125">
        <v>0.0</v>
      </c>
      <c r="L234" s="101">
        <v>1.99</v>
      </c>
      <c r="M234" s="101">
        <v>0.75</v>
      </c>
      <c r="N234" s="126">
        <v>2520.0</v>
      </c>
      <c r="O234" s="126">
        <v>1260.0</v>
      </c>
      <c r="P234" s="125">
        <v>0.6231155778894473</v>
      </c>
      <c r="Q234" s="17">
        <v>1680.0</v>
      </c>
      <c r="R234" s="102">
        <v>1.0</v>
      </c>
      <c r="S234" s="101">
        <v>1.5</v>
      </c>
      <c r="T234" s="17" t="s">
        <v>257</v>
      </c>
      <c r="U234" s="105"/>
      <c r="V234" s="105"/>
      <c r="W234" s="105"/>
      <c r="X234" s="105"/>
      <c r="Y234" s="105"/>
      <c r="Z234" s="105"/>
    </row>
    <row r="235" ht="15.75" customHeight="1">
      <c r="A235" s="105" t="s">
        <v>554</v>
      </c>
      <c r="B235" s="17" t="s">
        <v>555</v>
      </c>
      <c r="C235" s="17" t="s">
        <v>51</v>
      </c>
      <c r="D235" s="17" t="s">
        <v>116</v>
      </c>
      <c r="E235" s="17" t="s">
        <v>309</v>
      </c>
      <c r="F235" s="106">
        <v>0.0</v>
      </c>
      <c r="G235" s="106">
        <v>0.0</v>
      </c>
      <c r="H235" s="17">
        <v>0.0</v>
      </c>
      <c r="I235" s="17">
        <v>0.0</v>
      </c>
      <c r="J235" s="125" t="s">
        <v>322</v>
      </c>
      <c r="K235" s="125" t="s">
        <v>322</v>
      </c>
      <c r="L235" s="101">
        <v>4.49</v>
      </c>
      <c r="M235" s="101">
        <v>2.11</v>
      </c>
      <c r="N235" s="126" t="s">
        <v>322</v>
      </c>
      <c r="O235" s="126">
        <v>0.0</v>
      </c>
      <c r="P235" s="125">
        <v>0.5300668151447662</v>
      </c>
      <c r="Q235" s="17">
        <v>4512.0</v>
      </c>
      <c r="R235" s="102">
        <v>0.0</v>
      </c>
      <c r="S235" s="101" t="s">
        <v>322</v>
      </c>
      <c r="T235" s="17" t="s">
        <v>512</v>
      </c>
      <c r="U235" s="105"/>
      <c r="V235" s="105"/>
      <c r="W235" s="105"/>
      <c r="X235" s="105"/>
      <c r="Y235" s="105"/>
      <c r="Z235" s="105"/>
    </row>
    <row r="236" ht="15.75" customHeight="1">
      <c r="A236" s="105" t="s">
        <v>556</v>
      </c>
      <c r="B236" s="17" t="s">
        <v>557</v>
      </c>
      <c r="C236" s="17" t="s">
        <v>52</v>
      </c>
      <c r="D236" s="17" t="s">
        <v>558</v>
      </c>
      <c r="E236" s="17" t="s">
        <v>309</v>
      </c>
      <c r="F236" s="106">
        <v>0.0</v>
      </c>
      <c r="G236" s="106">
        <v>0.0</v>
      </c>
      <c r="H236" s="17">
        <v>0.0</v>
      </c>
      <c r="I236" s="17">
        <v>0.0</v>
      </c>
      <c r="J236" s="125" t="s">
        <v>322</v>
      </c>
      <c r="K236" s="125" t="s">
        <v>322</v>
      </c>
      <c r="L236" s="101">
        <v>1.69</v>
      </c>
      <c r="M236" s="101">
        <v>0.9</v>
      </c>
      <c r="N236" s="126" t="s">
        <v>322</v>
      </c>
      <c r="O236" s="126">
        <v>0.0</v>
      </c>
      <c r="P236" s="125">
        <v>0.4674556213017751</v>
      </c>
      <c r="Q236" s="17">
        <v>0.0</v>
      </c>
      <c r="R236" s="102" t="s">
        <v>322</v>
      </c>
      <c r="S236" s="101" t="s">
        <v>322</v>
      </c>
      <c r="T236" s="17" t="s">
        <v>559</v>
      </c>
      <c r="U236" s="105"/>
      <c r="V236" s="105"/>
      <c r="W236" s="105"/>
      <c r="X236" s="105"/>
      <c r="Y236" s="105"/>
      <c r="Z236" s="105"/>
    </row>
    <row r="237" ht="15.75" customHeight="1">
      <c r="A237" s="105" t="s">
        <v>560</v>
      </c>
      <c r="B237" s="17" t="s">
        <v>561</v>
      </c>
      <c r="C237" s="17" t="s">
        <v>47</v>
      </c>
      <c r="D237" s="17" t="s">
        <v>298</v>
      </c>
      <c r="E237" s="17" t="s">
        <v>309</v>
      </c>
      <c r="F237" s="106">
        <v>318.31</v>
      </c>
      <c r="G237" s="106">
        <v>318.31</v>
      </c>
      <c r="H237" s="17">
        <v>624.0</v>
      </c>
      <c r="I237" s="17">
        <v>139.0</v>
      </c>
      <c r="J237" s="125">
        <v>0.22275641025641027</v>
      </c>
      <c r="K237" s="125">
        <v>0.0</v>
      </c>
      <c r="L237" s="101">
        <v>2.29</v>
      </c>
      <c r="M237" s="101">
        <v>1.06</v>
      </c>
      <c r="N237" s="126">
        <v>1428.96</v>
      </c>
      <c r="O237" s="126">
        <v>661.44</v>
      </c>
      <c r="P237" s="125">
        <v>0.537117903930131</v>
      </c>
      <c r="Q237" s="17">
        <v>624.0</v>
      </c>
      <c r="R237" s="102">
        <v>1.0</v>
      </c>
      <c r="S237" s="101">
        <v>2.29</v>
      </c>
      <c r="T237" s="17" t="s">
        <v>127</v>
      </c>
      <c r="U237" s="105"/>
      <c r="V237" s="105"/>
      <c r="W237" s="105"/>
      <c r="X237" s="105"/>
      <c r="Y237" s="105"/>
      <c r="Z237" s="105"/>
    </row>
    <row r="238" ht="15.75" customHeight="1">
      <c r="A238" s="105" t="s">
        <v>562</v>
      </c>
      <c r="B238" s="17" t="s">
        <v>563</v>
      </c>
      <c r="C238" s="17" t="s">
        <v>47</v>
      </c>
      <c r="D238" s="17" t="s">
        <v>298</v>
      </c>
      <c r="E238" s="17" t="s">
        <v>309</v>
      </c>
      <c r="F238" s="106">
        <v>302.28</v>
      </c>
      <c r="G238" s="106">
        <v>302.28</v>
      </c>
      <c r="H238" s="17">
        <v>624.0</v>
      </c>
      <c r="I238" s="17">
        <v>132.0</v>
      </c>
      <c r="J238" s="125">
        <v>0.21153846153846154</v>
      </c>
      <c r="K238" s="125">
        <v>0.0</v>
      </c>
      <c r="L238" s="101">
        <v>2.29</v>
      </c>
      <c r="M238" s="101">
        <v>1.06</v>
      </c>
      <c r="N238" s="126">
        <v>1428.9599999999998</v>
      </c>
      <c r="O238" s="126">
        <v>661.44</v>
      </c>
      <c r="P238" s="125">
        <v>0.537117903930131</v>
      </c>
      <c r="Q238" s="17">
        <v>624.0</v>
      </c>
      <c r="R238" s="102">
        <v>1.0</v>
      </c>
      <c r="S238" s="101">
        <v>2.2899999999999996</v>
      </c>
      <c r="T238" s="17" t="s">
        <v>127</v>
      </c>
      <c r="U238" s="105"/>
      <c r="V238" s="105"/>
      <c r="W238" s="105"/>
      <c r="X238" s="105"/>
      <c r="Y238" s="105"/>
      <c r="Z238" s="105"/>
    </row>
    <row r="239" ht="15.75" customHeight="1">
      <c r="A239" s="105" t="s">
        <v>564</v>
      </c>
      <c r="B239" s="17" t="s">
        <v>565</v>
      </c>
      <c r="C239" s="17" t="s">
        <v>47</v>
      </c>
      <c r="D239" s="17" t="s">
        <v>298</v>
      </c>
      <c r="E239" s="17" t="s">
        <v>309</v>
      </c>
      <c r="F239" s="106">
        <v>222.13</v>
      </c>
      <c r="G239" s="106">
        <v>222.13</v>
      </c>
      <c r="H239" s="17">
        <v>624.0</v>
      </c>
      <c r="I239" s="17">
        <v>97.0</v>
      </c>
      <c r="J239" s="125">
        <v>0.15544871794871795</v>
      </c>
      <c r="K239" s="125">
        <v>0.0</v>
      </c>
      <c r="L239" s="101">
        <v>2.29</v>
      </c>
      <c r="M239" s="101">
        <v>1.06</v>
      </c>
      <c r="N239" s="126">
        <v>1428.96</v>
      </c>
      <c r="O239" s="126">
        <v>661.44</v>
      </c>
      <c r="P239" s="125">
        <v>0.537117903930131</v>
      </c>
      <c r="Q239" s="17">
        <v>624.0</v>
      </c>
      <c r="R239" s="102">
        <v>1.0</v>
      </c>
      <c r="S239" s="101">
        <v>2.29</v>
      </c>
      <c r="T239" s="17" t="s">
        <v>127</v>
      </c>
      <c r="U239" s="105"/>
      <c r="V239" s="105"/>
      <c r="W239" s="105"/>
      <c r="X239" s="105"/>
      <c r="Y239" s="105"/>
      <c r="Z239" s="105"/>
    </row>
    <row r="240" ht="15.75" customHeight="1">
      <c r="A240" s="105" t="s">
        <v>566</v>
      </c>
      <c r="B240" s="17" t="s">
        <v>567</v>
      </c>
      <c r="C240" s="17" t="s">
        <v>47</v>
      </c>
      <c r="D240" s="17" t="s">
        <v>298</v>
      </c>
      <c r="E240" s="17" t="s">
        <v>309</v>
      </c>
      <c r="F240" s="106">
        <v>0.0</v>
      </c>
      <c r="G240" s="106">
        <v>0.0</v>
      </c>
      <c r="H240" s="17">
        <v>0.0</v>
      </c>
      <c r="I240" s="17">
        <v>0.0</v>
      </c>
      <c r="J240" s="125" t="s">
        <v>322</v>
      </c>
      <c r="K240" s="125" t="s">
        <v>322</v>
      </c>
      <c r="L240" s="101">
        <v>2.99</v>
      </c>
      <c r="M240" s="101">
        <v>1.4</v>
      </c>
      <c r="N240" s="126" t="s">
        <v>322</v>
      </c>
      <c r="O240" s="126">
        <v>0.0</v>
      </c>
      <c r="P240" s="125">
        <v>0.5317725752508362</v>
      </c>
      <c r="Q240" s="17">
        <v>0.0</v>
      </c>
      <c r="R240" s="102" t="s">
        <v>322</v>
      </c>
      <c r="S240" s="101" t="s">
        <v>322</v>
      </c>
      <c r="T240" s="17" t="s">
        <v>75</v>
      </c>
      <c r="U240" s="105"/>
      <c r="V240" s="105"/>
      <c r="W240" s="105"/>
      <c r="X240" s="105"/>
      <c r="Y240" s="105"/>
      <c r="Z240" s="105"/>
    </row>
    <row r="241" ht="15.75" customHeight="1">
      <c r="A241" s="105" t="s">
        <v>568</v>
      </c>
      <c r="B241" s="17" t="s">
        <v>569</v>
      </c>
      <c r="C241" s="17" t="s">
        <v>47</v>
      </c>
      <c r="D241" s="17" t="s">
        <v>298</v>
      </c>
      <c r="E241" s="17" t="s">
        <v>309</v>
      </c>
      <c r="F241" s="106">
        <v>556.47</v>
      </c>
      <c r="G241" s="106">
        <v>556.47</v>
      </c>
      <c r="H241" s="17">
        <v>936.0</v>
      </c>
      <c r="I241" s="17">
        <v>243.0</v>
      </c>
      <c r="J241" s="125">
        <v>0.25961538461538464</v>
      </c>
      <c r="K241" s="125">
        <v>0.0</v>
      </c>
      <c r="L241" s="101">
        <v>2.29</v>
      </c>
      <c r="M241" s="101">
        <v>1.06</v>
      </c>
      <c r="N241" s="126">
        <v>2143.44</v>
      </c>
      <c r="O241" s="126">
        <v>992.1600000000001</v>
      </c>
      <c r="P241" s="125">
        <v>0.537117903930131</v>
      </c>
      <c r="Q241" s="17">
        <v>936.0</v>
      </c>
      <c r="R241" s="102">
        <v>1.0</v>
      </c>
      <c r="S241" s="101">
        <v>2.29</v>
      </c>
      <c r="T241" s="17" t="s">
        <v>127</v>
      </c>
      <c r="U241" s="105"/>
      <c r="V241" s="105"/>
      <c r="W241" s="105"/>
      <c r="X241" s="105"/>
      <c r="Y241" s="105"/>
      <c r="Z241" s="105"/>
    </row>
    <row r="242" ht="15.75" customHeight="1">
      <c r="A242" s="105" t="s">
        <v>570</v>
      </c>
      <c r="B242" s="17" t="s">
        <v>571</v>
      </c>
      <c r="C242" s="17" t="s">
        <v>47</v>
      </c>
      <c r="D242" s="17" t="s">
        <v>298</v>
      </c>
      <c r="E242" s="17" t="s">
        <v>309</v>
      </c>
      <c r="F242" s="106">
        <v>416.780000000001</v>
      </c>
      <c r="G242" s="106">
        <v>416.780000000001</v>
      </c>
      <c r="H242" s="17">
        <v>936.0</v>
      </c>
      <c r="I242" s="17">
        <v>182.0</v>
      </c>
      <c r="J242" s="125">
        <v>0.19444444444444445</v>
      </c>
      <c r="K242" s="125">
        <v>0.0</v>
      </c>
      <c r="L242" s="101">
        <v>2.29</v>
      </c>
      <c r="M242" s="101">
        <v>1.06</v>
      </c>
      <c r="N242" s="126">
        <v>2143.440000000005</v>
      </c>
      <c r="O242" s="126">
        <v>992.1600000000001</v>
      </c>
      <c r="P242" s="125">
        <v>0.537117903930131</v>
      </c>
      <c r="Q242" s="17">
        <v>936.0</v>
      </c>
      <c r="R242" s="102">
        <v>1.0</v>
      </c>
      <c r="S242" s="101">
        <v>2.2900000000000054</v>
      </c>
      <c r="T242" s="17" t="s">
        <v>127</v>
      </c>
      <c r="U242" s="105"/>
      <c r="V242" s="105"/>
      <c r="W242" s="105"/>
      <c r="X242" s="105"/>
      <c r="Y242" s="105"/>
      <c r="Z242" s="105"/>
    </row>
    <row r="243" ht="15.75" customHeight="1">
      <c r="A243" s="105" t="s">
        <v>572</v>
      </c>
      <c r="B243" s="17" t="s">
        <v>573</v>
      </c>
      <c r="C243" s="17" t="s">
        <v>47</v>
      </c>
      <c r="D243" s="17" t="s">
        <v>298</v>
      </c>
      <c r="E243" s="17" t="s">
        <v>309</v>
      </c>
      <c r="F243" s="106">
        <v>534.66</v>
      </c>
      <c r="G243" s="106">
        <v>534.66</v>
      </c>
      <c r="H243" s="17">
        <v>560.0</v>
      </c>
      <c r="I243" s="17">
        <v>134.0</v>
      </c>
      <c r="J243" s="125">
        <v>0.2392857142857143</v>
      </c>
      <c r="K243" s="125">
        <v>0.0</v>
      </c>
      <c r="L243" s="101">
        <v>3.99</v>
      </c>
      <c r="M243" s="101">
        <v>1.93</v>
      </c>
      <c r="N243" s="126">
        <v>2234.4</v>
      </c>
      <c r="O243" s="126">
        <v>1080.8</v>
      </c>
      <c r="P243" s="125">
        <v>0.5162907268170427</v>
      </c>
      <c r="Q243" s="17">
        <v>616.0</v>
      </c>
      <c r="R243" s="102">
        <v>0.9090909090909091</v>
      </c>
      <c r="S243" s="101">
        <v>3.9899999999999998</v>
      </c>
      <c r="T243" s="17" t="s">
        <v>127</v>
      </c>
      <c r="U243" s="105"/>
      <c r="V243" s="105"/>
      <c r="W243" s="105"/>
      <c r="X243" s="105"/>
      <c r="Y243" s="105"/>
      <c r="Z243" s="105"/>
    </row>
    <row r="244" ht="15.75" customHeight="1">
      <c r="A244" s="105" t="s">
        <v>574</v>
      </c>
      <c r="B244" s="17" t="s">
        <v>575</v>
      </c>
      <c r="C244" s="17" t="s">
        <v>47</v>
      </c>
      <c r="D244" s="17" t="s">
        <v>298</v>
      </c>
      <c r="E244" s="17" t="s">
        <v>309</v>
      </c>
      <c r="F244" s="106">
        <v>335.16</v>
      </c>
      <c r="G244" s="106">
        <v>335.16</v>
      </c>
      <c r="H244" s="17">
        <v>560.0</v>
      </c>
      <c r="I244" s="17">
        <v>84.0</v>
      </c>
      <c r="J244" s="125">
        <v>0.15</v>
      </c>
      <c r="K244" s="125">
        <v>0.0</v>
      </c>
      <c r="L244" s="101">
        <v>3.99</v>
      </c>
      <c r="M244" s="101">
        <v>1.93</v>
      </c>
      <c r="N244" s="126">
        <v>2234.4</v>
      </c>
      <c r="O244" s="126">
        <v>1080.8</v>
      </c>
      <c r="P244" s="125">
        <v>0.5162907268170427</v>
      </c>
      <c r="Q244" s="17">
        <v>616.0</v>
      </c>
      <c r="R244" s="102">
        <v>0.9090909090909091</v>
      </c>
      <c r="S244" s="101">
        <v>3.99</v>
      </c>
      <c r="T244" s="17" t="s">
        <v>127</v>
      </c>
      <c r="U244" s="105"/>
      <c r="V244" s="105"/>
      <c r="W244" s="105"/>
      <c r="X244" s="105"/>
      <c r="Y244" s="105"/>
      <c r="Z244" s="105"/>
    </row>
    <row r="245" ht="15.75" customHeight="1">
      <c r="A245" s="105" t="s">
        <v>576</v>
      </c>
      <c r="B245" s="17" t="s">
        <v>577</v>
      </c>
      <c r="C245" s="17" t="s">
        <v>47</v>
      </c>
      <c r="D245" s="17" t="s">
        <v>298</v>
      </c>
      <c r="E245" s="17" t="s">
        <v>309</v>
      </c>
      <c r="F245" s="106">
        <v>430.92</v>
      </c>
      <c r="G245" s="106">
        <v>430.92</v>
      </c>
      <c r="H245" s="17">
        <v>560.0</v>
      </c>
      <c r="I245" s="17">
        <v>108.0</v>
      </c>
      <c r="J245" s="125">
        <v>0.19285714285714287</v>
      </c>
      <c r="K245" s="125">
        <v>0.0</v>
      </c>
      <c r="L245" s="101">
        <v>3.99</v>
      </c>
      <c r="M245" s="101">
        <v>1.93</v>
      </c>
      <c r="N245" s="126">
        <v>2234.4</v>
      </c>
      <c r="O245" s="126">
        <v>1080.8</v>
      </c>
      <c r="P245" s="125">
        <v>0.5162907268170427</v>
      </c>
      <c r="Q245" s="17">
        <v>616.0</v>
      </c>
      <c r="R245" s="102">
        <v>0.9090909090909091</v>
      </c>
      <c r="S245" s="101">
        <v>3.99</v>
      </c>
      <c r="T245" s="17" t="s">
        <v>127</v>
      </c>
      <c r="U245" s="105"/>
      <c r="V245" s="105"/>
      <c r="W245" s="105"/>
      <c r="X245" s="105"/>
      <c r="Y245" s="105"/>
      <c r="Z245" s="105"/>
    </row>
    <row r="246" ht="15.75" customHeight="1">
      <c r="A246" s="105" t="s">
        <v>578</v>
      </c>
      <c r="B246" s="17" t="s">
        <v>579</v>
      </c>
      <c r="C246" s="17" t="s">
        <v>47</v>
      </c>
      <c r="D246" s="17" t="s">
        <v>298</v>
      </c>
      <c r="E246" s="17" t="s">
        <v>309</v>
      </c>
      <c r="F246" s="106">
        <v>7175.42999999997</v>
      </c>
      <c r="G246" s="106">
        <v>7175.42999999997</v>
      </c>
      <c r="H246" s="17">
        <v>1956.0</v>
      </c>
      <c r="I246" s="17">
        <v>1307.0</v>
      </c>
      <c r="J246" s="125">
        <v>0.668200408997955</v>
      </c>
      <c r="K246" s="125">
        <v>0.0</v>
      </c>
      <c r="L246" s="101">
        <v>5.49</v>
      </c>
      <c r="M246" s="101">
        <v>2.64</v>
      </c>
      <c r="N246" s="126">
        <v>10738.439999999955</v>
      </c>
      <c r="O246" s="126">
        <v>5163.84</v>
      </c>
      <c r="P246" s="125">
        <v>0.5191256830601093</v>
      </c>
      <c r="Q246" s="17">
        <v>1980.0</v>
      </c>
      <c r="R246" s="102">
        <v>0.9878787878787879</v>
      </c>
      <c r="S246" s="101">
        <v>5.489999999999977</v>
      </c>
      <c r="T246" s="17" t="s">
        <v>127</v>
      </c>
      <c r="U246" s="105"/>
      <c r="V246" s="105"/>
      <c r="W246" s="105"/>
      <c r="X246" s="105"/>
      <c r="Y246" s="105"/>
      <c r="Z246" s="105"/>
    </row>
    <row r="247" ht="15.75" customHeight="1">
      <c r="A247" s="105" t="s">
        <v>580</v>
      </c>
      <c r="B247" s="17" t="s">
        <v>581</v>
      </c>
      <c r="C247" s="17" t="s">
        <v>47</v>
      </c>
      <c r="D247" s="17" t="s">
        <v>298</v>
      </c>
      <c r="E247" s="17" t="s">
        <v>309</v>
      </c>
      <c r="F247" s="106">
        <v>0.0</v>
      </c>
      <c r="G247" s="106">
        <v>0.0</v>
      </c>
      <c r="H247" s="17">
        <v>0.0</v>
      </c>
      <c r="I247" s="17">
        <v>0.0</v>
      </c>
      <c r="J247" s="125" t="s">
        <v>322</v>
      </c>
      <c r="K247" s="125" t="s">
        <v>322</v>
      </c>
      <c r="L247" s="101">
        <v>2.99</v>
      </c>
      <c r="M247" s="101">
        <v>1.57</v>
      </c>
      <c r="N247" s="126" t="s">
        <v>322</v>
      </c>
      <c r="O247" s="126">
        <v>0.0</v>
      </c>
      <c r="P247" s="125">
        <v>0.47491638795986624</v>
      </c>
      <c r="Q247" s="17">
        <v>0.0</v>
      </c>
      <c r="R247" s="102" t="s">
        <v>322</v>
      </c>
      <c r="S247" s="101" t="s">
        <v>322</v>
      </c>
      <c r="T247" s="17" t="s">
        <v>127</v>
      </c>
      <c r="U247" s="105"/>
      <c r="V247" s="105"/>
      <c r="W247" s="105"/>
      <c r="X247" s="105"/>
      <c r="Y247" s="105"/>
      <c r="Z247" s="105"/>
    </row>
    <row r="248" ht="15.75" customHeight="1">
      <c r="A248" s="105" t="s">
        <v>582</v>
      </c>
      <c r="B248" s="17" t="s">
        <v>583</v>
      </c>
      <c r="C248" s="17" t="s">
        <v>46</v>
      </c>
      <c r="D248" s="17" t="s">
        <v>298</v>
      </c>
      <c r="E248" s="17" t="s">
        <v>309</v>
      </c>
      <c r="F248" s="106">
        <v>0.0</v>
      </c>
      <c r="G248" s="106">
        <v>0.0</v>
      </c>
      <c r="H248" s="17">
        <v>0.0</v>
      </c>
      <c r="I248" s="17">
        <v>0.0</v>
      </c>
      <c r="J248" s="125" t="s">
        <v>322</v>
      </c>
      <c r="K248" s="125" t="s">
        <v>322</v>
      </c>
      <c r="L248" s="101">
        <v>11.99</v>
      </c>
      <c r="M248" s="101">
        <v>6.04</v>
      </c>
      <c r="N248" s="126" t="s">
        <v>322</v>
      </c>
      <c r="O248" s="126">
        <v>0.0</v>
      </c>
      <c r="P248" s="125">
        <v>0.4962468723936614</v>
      </c>
      <c r="Q248" s="17">
        <v>0.0</v>
      </c>
      <c r="R248" s="102" t="s">
        <v>322</v>
      </c>
      <c r="S248" s="101" t="s">
        <v>322</v>
      </c>
      <c r="T248" s="17" t="s">
        <v>46</v>
      </c>
      <c r="U248" s="105"/>
      <c r="V248" s="105"/>
      <c r="W248" s="105"/>
      <c r="X248" s="105"/>
      <c r="Y248" s="105"/>
      <c r="Z248" s="105"/>
    </row>
    <row r="249" ht="15.75" customHeight="1">
      <c r="A249" s="105" t="s">
        <v>584</v>
      </c>
      <c r="B249" s="17" t="s">
        <v>585</v>
      </c>
      <c r="C249" s="17" t="s">
        <v>46</v>
      </c>
      <c r="D249" s="17" t="s">
        <v>298</v>
      </c>
      <c r="E249" s="17" t="s">
        <v>309</v>
      </c>
      <c r="F249" s="106">
        <v>0.0</v>
      </c>
      <c r="G249" s="106">
        <v>0.0</v>
      </c>
      <c r="H249" s="17">
        <v>0.0</v>
      </c>
      <c r="I249" s="17">
        <v>0.0</v>
      </c>
      <c r="J249" s="125" t="s">
        <v>322</v>
      </c>
      <c r="K249" s="125" t="s">
        <v>322</v>
      </c>
      <c r="L249" s="101">
        <v>11.99</v>
      </c>
      <c r="M249" s="101">
        <v>6.04</v>
      </c>
      <c r="N249" s="126" t="s">
        <v>322</v>
      </c>
      <c r="O249" s="126">
        <v>0.0</v>
      </c>
      <c r="P249" s="125">
        <v>0.4962468723936614</v>
      </c>
      <c r="Q249" s="17">
        <v>0.0</v>
      </c>
      <c r="R249" s="102" t="s">
        <v>322</v>
      </c>
      <c r="S249" s="101" t="s">
        <v>322</v>
      </c>
      <c r="T249" s="17" t="s">
        <v>46</v>
      </c>
      <c r="U249" s="105"/>
      <c r="V249" s="105"/>
      <c r="W249" s="105"/>
      <c r="X249" s="105"/>
      <c r="Y249" s="105"/>
      <c r="Z249" s="105"/>
    </row>
    <row r="250" ht="15.75" customHeight="1">
      <c r="A250" s="105" t="s">
        <v>586</v>
      </c>
      <c r="B250" s="17" t="s">
        <v>587</v>
      </c>
      <c r="C250" s="17" t="s">
        <v>46</v>
      </c>
      <c r="D250" s="17" t="s">
        <v>298</v>
      </c>
      <c r="E250" s="17" t="s">
        <v>309</v>
      </c>
      <c r="F250" s="106">
        <v>0.0</v>
      </c>
      <c r="G250" s="106">
        <v>0.0</v>
      </c>
      <c r="H250" s="17">
        <v>0.0</v>
      </c>
      <c r="I250" s="17">
        <v>0.0</v>
      </c>
      <c r="J250" s="125" t="s">
        <v>322</v>
      </c>
      <c r="K250" s="125" t="s">
        <v>322</v>
      </c>
      <c r="L250" s="101">
        <v>11.99</v>
      </c>
      <c r="M250" s="101">
        <v>6.04</v>
      </c>
      <c r="N250" s="126" t="s">
        <v>322</v>
      </c>
      <c r="O250" s="126">
        <v>0.0</v>
      </c>
      <c r="P250" s="125">
        <v>0.4962468723936614</v>
      </c>
      <c r="Q250" s="17">
        <v>0.0</v>
      </c>
      <c r="R250" s="102" t="s">
        <v>322</v>
      </c>
      <c r="S250" s="101" t="s">
        <v>322</v>
      </c>
      <c r="T250" s="17" t="s">
        <v>46</v>
      </c>
      <c r="U250" s="105"/>
      <c r="V250" s="105"/>
      <c r="W250" s="105"/>
      <c r="X250" s="105"/>
      <c r="Y250" s="105"/>
      <c r="Z250" s="105"/>
    </row>
    <row r="251" ht="15.75" customHeight="1">
      <c r="A251" s="105" t="s">
        <v>588</v>
      </c>
      <c r="B251" s="17" t="s">
        <v>589</v>
      </c>
      <c r="C251" s="17" t="s">
        <v>47</v>
      </c>
      <c r="D251" s="17" t="s">
        <v>298</v>
      </c>
      <c r="E251" s="17" t="s">
        <v>309</v>
      </c>
      <c r="F251" s="106">
        <v>0.0</v>
      </c>
      <c r="G251" s="106">
        <v>0.0</v>
      </c>
      <c r="H251" s="17">
        <v>0.0</v>
      </c>
      <c r="I251" s="17">
        <v>0.0</v>
      </c>
      <c r="J251" s="125" t="s">
        <v>322</v>
      </c>
      <c r="K251" s="125" t="s">
        <v>322</v>
      </c>
      <c r="L251" s="101">
        <v>16.99</v>
      </c>
      <c r="M251" s="101">
        <v>7.86</v>
      </c>
      <c r="N251" s="126" t="s">
        <v>322</v>
      </c>
      <c r="O251" s="126">
        <v>0.0</v>
      </c>
      <c r="P251" s="125">
        <v>0.5373749264273102</v>
      </c>
      <c r="Q251" s="17">
        <v>0.0</v>
      </c>
      <c r="R251" s="102" t="s">
        <v>322</v>
      </c>
      <c r="S251" s="101" t="s">
        <v>322</v>
      </c>
      <c r="T251" s="17" t="s">
        <v>127</v>
      </c>
      <c r="U251" s="105"/>
      <c r="V251" s="105"/>
      <c r="W251" s="105"/>
      <c r="X251" s="105"/>
      <c r="Y251" s="105"/>
      <c r="Z251" s="105"/>
    </row>
    <row r="252" ht="15.75" customHeight="1">
      <c r="A252" s="105" t="s">
        <v>590</v>
      </c>
      <c r="B252" s="17" t="s">
        <v>591</v>
      </c>
      <c r="C252" s="17" t="s">
        <v>47</v>
      </c>
      <c r="D252" s="17" t="s">
        <v>298</v>
      </c>
      <c r="E252" s="17" t="s">
        <v>309</v>
      </c>
      <c r="F252" s="106">
        <v>0.0</v>
      </c>
      <c r="G252" s="106">
        <v>0.0</v>
      </c>
      <c r="H252" s="17">
        <v>0.0</v>
      </c>
      <c r="I252" s="17">
        <v>0.0</v>
      </c>
      <c r="J252" s="125" t="s">
        <v>322</v>
      </c>
      <c r="K252" s="125" t="s">
        <v>322</v>
      </c>
      <c r="L252" s="101">
        <v>9.99</v>
      </c>
      <c r="M252" s="101">
        <v>5.03</v>
      </c>
      <c r="N252" s="126" t="s">
        <v>322</v>
      </c>
      <c r="O252" s="126">
        <v>0.0</v>
      </c>
      <c r="P252" s="125">
        <v>0.49649649649649646</v>
      </c>
      <c r="Q252" s="17">
        <v>0.0</v>
      </c>
      <c r="R252" s="102" t="s">
        <v>322</v>
      </c>
      <c r="S252" s="101" t="s">
        <v>322</v>
      </c>
      <c r="T252" s="17" t="s">
        <v>592</v>
      </c>
      <c r="U252" s="105"/>
      <c r="V252" s="105"/>
      <c r="W252" s="105"/>
      <c r="X252" s="105"/>
      <c r="Y252" s="105"/>
      <c r="Z252" s="105"/>
    </row>
    <row r="253" ht="15.75" customHeight="1">
      <c r="A253" s="105" t="s">
        <v>593</v>
      </c>
      <c r="B253" s="17" t="s">
        <v>594</v>
      </c>
      <c r="C253" s="17" t="s">
        <v>46</v>
      </c>
      <c r="D253" s="17" t="s">
        <v>298</v>
      </c>
      <c r="E253" s="17" t="s">
        <v>309</v>
      </c>
      <c r="F253" s="106">
        <v>127.84</v>
      </c>
      <c r="G253" s="106">
        <v>127.84</v>
      </c>
      <c r="H253" s="17">
        <v>300.0</v>
      </c>
      <c r="I253" s="17">
        <v>16.0</v>
      </c>
      <c r="J253" s="125">
        <v>0.05333333333333334</v>
      </c>
      <c r="K253" s="125">
        <v>0.0</v>
      </c>
      <c r="L253" s="101">
        <v>7.99</v>
      </c>
      <c r="M253" s="101">
        <v>4.27</v>
      </c>
      <c r="N253" s="126">
        <v>2397.0</v>
      </c>
      <c r="O253" s="126">
        <v>1280.9999999999998</v>
      </c>
      <c r="P253" s="125">
        <v>0.4655819774718399</v>
      </c>
      <c r="Q253" s="17">
        <v>303.0</v>
      </c>
      <c r="R253" s="102">
        <v>0.9900990099009901</v>
      </c>
      <c r="S253" s="101">
        <v>7.99</v>
      </c>
      <c r="T253" s="17" t="s">
        <v>46</v>
      </c>
      <c r="U253" s="105"/>
      <c r="V253" s="105"/>
      <c r="W253" s="105"/>
      <c r="X253" s="105"/>
      <c r="Y253" s="105"/>
      <c r="Z253" s="105"/>
    </row>
    <row r="254" ht="15.75" customHeight="1">
      <c r="A254" s="105" t="s">
        <v>595</v>
      </c>
      <c r="B254" s="17" t="s">
        <v>596</v>
      </c>
      <c r="C254" s="17" t="s">
        <v>46</v>
      </c>
      <c r="D254" s="17" t="s">
        <v>298</v>
      </c>
      <c r="E254" s="17" t="s">
        <v>309</v>
      </c>
      <c r="F254" s="106">
        <v>127.84</v>
      </c>
      <c r="G254" s="106">
        <v>127.84</v>
      </c>
      <c r="H254" s="17">
        <v>300.0</v>
      </c>
      <c r="I254" s="17">
        <v>16.0</v>
      </c>
      <c r="J254" s="125">
        <v>0.05333333333333334</v>
      </c>
      <c r="K254" s="125">
        <v>0.0</v>
      </c>
      <c r="L254" s="101">
        <v>7.99</v>
      </c>
      <c r="M254" s="101">
        <v>4.27</v>
      </c>
      <c r="N254" s="126">
        <v>2397.0</v>
      </c>
      <c r="O254" s="126">
        <v>1280.9999999999998</v>
      </c>
      <c r="P254" s="125">
        <v>0.4655819774718399</v>
      </c>
      <c r="Q254" s="17">
        <v>303.0</v>
      </c>
      <c r="R254" s="102">
        <v>0.9900990099009901</v>
      </c>
      <c r="S254" s="101">
        <v>7.99</v>
      </c>
      <c r="T254" s="17" t="s">
        <v>46</v>
      </c>
      <c r="U254" s="105"/>
      <c r="V254" s="105"/>
      <c r="W254" s="105"/>
      <c r="X254" s="105"/>
      <c r="Y254" s="105"/>
      <c r="Z254" s="105"/>
    </row>
    <row r="255" ht="15.75" customHeight="1">
      <c r="A255" s="105" t="s">
        <v>597</v>
      </c>
      <c r="B255" s="17" t="s">
        <v>598</v>
      </c>
      <c r="C255" s="17" t="s">
        <v>47</v>
      </c>
      <c r="D255" s="17" t="s">
        <v>298</v>
      </c>
      <c r="E255" s="17" t="s">
        <v>309</v>
      </c>
      <c r="F255" s="106">
        <v>0.0</v>
      </c>
      <c r="G255" s="106">
        <v>0.0</v>
      </c>
      <c r="H255" s="17">
        <v>0.0</v>
      </c>
      <c r="I255" s="17">
        <v>0.0</v>
      </c>
      <c r="J255" s="125" t="s">
        <v>322</v>
      </c>
      <c r="K255" s="125" t="s">
        <v>322</v>
      </c>
      <c r="L255" s="101">
        <v>3.49</v>
      </c>
      <c r="M255" s="101">
        <v>1.86</v>
      </c>
      <c r="N255" s="126" t="s">
        <v>322</v>
      </c>
      <c r="O255" s="126">
        <v>0.0</v>
      </c>
      <c r="P255" s="125">
        <v>0.4670487106017192</v>
      </c>
      <c r="Q255" s="17">
        <v>0.0</v>
      </c>
      <c r="R255" s="102" t="s">
        <v>322</v>
      </c>
      <c r="S255" s="101" t="s">
        <v>322</v>
      </c>
      <c r="T255" s="17" t="s">
        <v>75</v>
      </c>
      <c r="U255" s="105"/>
      <c r="V255" s="105"/>
      <c r="W255" s="105"/>
      <c r="X255" s="105"/>
      <c r="Y255" s="105"/>
      <c r="Z255" s="105"/>
    </row>
    <row r="256" ht="15.75" customHeight="1">
      <c r="A256" s="105" t="s">
        <v>599</v>
      </c>
      <c r="B256" s="17" t="s">
        <v>600</v>
      </c>
      <c r="C256" s="17" t="s">
        <v>49</v>
      </c>
      <c r="D256" s="17" t="s">
        <v>298</v>
      </c>
      <c r="E256" s="17" t="s">
        <v>309</v>
      </c>
      <c r="F256" s="106">
        <v>0.0</v>
      </c>
      <c r="G256" s="106">
        <v>0.0</v>
      </c>
      <c r="H256" s="17">
        <v>0.0</v>
      </c>
      <c r="I256" s="17">
        <v>0.0</v>
      </c>
      <c r="J256" s="125" t="s">
        <v>322</v>
      </c>
      <c r="K256" s="125" t="s">
        <v>322</v>
      </c>
      <c r="L256" s="101">
        <v>4.99</v>
      </c>
      <c r="M256" s="101">
        <v>2.61</v>
      </c>
      <c r="N256" s="126" t="s">
        <v>322</v>
      </c>
      <c r="O256" s="126">
        <v>0.0</v>
      </c>
      <c r="P256" s="125">
        <v>0.4769539078156313</v>
      </c>
      <c r="Q256" s="17">
        <v>0.0</v>
      </c>
      <c r="R256" s="102" t="s">
        <v>322</v>
      </c>
      <c r="S256" s="101" t="s">
        <v>322</v>
      </c>
      <c r="T256" s="17" t="s">
        <v>344</v>
      </c>
      <c r="U256" s="105"/>
      <c r="V256" s="105"/>
      <c r="W256" s="105"/>
      <c r="X256" s="105"/>
      <c r="Y256" s="105"/>
      <c r="Z256" s="105"/>
    </row>
    <row r="257" ht="15.75" customHeight="1">
      <c r="A257" s="105" t="s">
        <v>601</v>
      </c>
      <c r="B257" s="17" t="s">
        <v>602</v>
      </c>
      <c r="C257" s="17" t="s">
        <v>49</v>
      </c>
      <c r="D257" s="17" t="s">
        <v>298</v>
      </c>
      <c r="E257" s="17" t="s">
        <v>309</v>
      </c>
      <c r="F257" s="106">
        <v>0.0</v>
      </c>
      <c r="G257" s="106">
        <v>0.0</v>
      </c>
      <c r="H257" s="17">
        <v>0.0</v>
      </c>
      <c r="I257" s="17">
        <v>0.0</v>
      </c>
      <c r="J257" s="125" t="s">
        <v>322</v>
      </c>
      <c r="K257" s="125" t="s">
        <v>322</v>
      </c>
      <c r="L257" s="101">
        <v>4.99</v>
      </c>
      <c r="M257" s="101">
        <v>2.61</v>
      </c>
      <c r="N257" s="126" t="s">
        <v>322</v>
      </c>
      <c r="O257" s="126">
        <v>0.0</v>
      </c>
      <c r="P257" s="125">
        <v>0.4769539078156313</v>
      </c>
      <c r="Q257" s="17">
        <v>0.0</v>
      </c>
      <c r="R257" s="102" t="s">
        <v>322</v>
      </c>
      <c r="S257" s="101" t="s">
        <v>322</v>
      </c>
      <c r="T257" s="17" t="s">
        <v>344</v>
      </c>
      <c r="U257" s="105"/>
      <c r="V257" s="105"/>
      <c r="W257" s="105"/>
      <c r="X257" s="105"/>
      <c r="Y257" s="105"/>
      <c r="Z257" s="105"/>
    </row>
    <row r="258" ht="15.75" customHeight="1">
      <c r="A258" s="105" t="s">
        <v>603</v>
      </c>
      <c r="B258" s="17" t="s">
        <v>604</v>
      </c>
      <c r="C258" s="17" t="s">
        <v>47</v>
      </c>
      <c r="D258" s="17" t="s">
        <v>298</v>
      </c>
      <c r="E258" s="17" t="s">
        <v>309</v>
      </c>
      <c r="F258" s="106">
        <v>0.0</v>
      </c>
      <c r="G258" s="106">
        <v>0.0</v>
      </c>
      <c r="H258" s="17">
        <v>0.0</v>
      </c>
      <c r="I258" s="17">
        <v>0.0</v>
      </c>
      <c r="J258" s="125" t="s">
        <v>322</v>
      </c>
      <c r="K258" s="125" t="s">
        <v>322</v>
      </c>
      <c r="L258" s="101">
        <v>4.99</v>
      </c>
      <c r="M258" s="101">
        <v>2.76</v>
      </c>
      <c r="N258" s="126" t="s">
        <v>322</v>
      </c>
      <c r="O258" s="126">
        <v>0.0</v>
      </c>
      <c r="P258" s="125">
        <v>0.44689378757515036</v>
      </c>
      <c r="Q258" s="17">
        <v>0.0</v>
      </c>
      <c r="R258" s="102" t="s">
        <v>322</v>
      </c>
      <c r="S258" s="101" t="s">
        <v>322</v>
      </c>
      <c r="T258" s="17" t="s">
        <v>605</v>
      </c>
      <c r="U258" s="105"/>
      <c r="V258" s="105"/>
      <c r="W258" s="105"/>
      <c r="X258" s="105"/>
      <c r="Y258" s="105"/>
      <c r="Z258" s="105"/>
    </row>
    <row r="259" ht="15.75" customHeight="1">
      <c r="A259" s="105" t="s">
        <v>606</v>
      </c>
      <c r="B259" s="17" t="s">
        <v>607</v>
      </c>
      <c r="C259" s="17" t="s">
        <v>47</v>
      </c>
      <c r="D259" s="17" t="s">
        <v>298</v>
      </c>
      <c r="E259" s="17" t="s">
        <v>309</v>
      </c>
      <c r="F259" s="106">
        <v>0.0</v>
      </c>
      <c r="G259" s="106">
        <v>0.0</v>
      </c>
      <c r="H259" s="17">
        <v>0.0</v>
      </c>
      <c r="I259" s="17">
        <v>0.0</v>
      </c>
      <c r="J259" s="125" t="s">
        <v>322</v>
      </c>
      <c r="K259" s="125" t="s">
        <v>322</v>
      </c>
      <c r="L259" s="101">
        <v>2.49</v>
      </c>
      <c r="M259" s="101">
        <v>1.25</v>
      </c>
      <c r="N259" s="126" t="s">
        <v>322</v>
      </c>
      <c r="O259" s="126">
        <v>0.0</v>
      </c>
      <c r="P259" s="125">
        <v>0.497991967871486</v>
      </c>
      <c r="Q259" s="17">
        <v>0.0</v>
      </c>
      <c r="R259" s="102" t="s">
        <v>322</v>
      </c>
      <c r="S259" s="101" t="s">
        <v>322</v>
      </c>
      <c r="T259" s="17" t="s">
        <v>75</v>
      </c>
      <c r="U259" s="105"/>
      <c r="V259" s="105"/>
      <c r="W259" s="105"/>
      <c r="X259" s="105"/>
      <c r="Y259" s="105"/>
      <c r="Z259" s="105"/>
    </row>
    <row r="260" ht="15.75" customHeight="1">
      <c r="A260" s="105" t="s">
        <v>608</v>
      </c>
      <c r="B260" s="17" t="s">
        <v>609</v>
      </c>
      <c r="C260" s="17" t="s">
        <v>47</v>
      </c>
      <c r="D260" s="17" t="s">
        <v>298</v>
      </c>
      <c r="E260" s="17" t="s">
        <v>309</v>
      </c>
      <c r="F260" s="106">
        <v>0.0</v>
      </c>
      <c r="G260" s="106">
        <v>0.0</v>
      </c>
      <c r="H260" s="17">
        <v>0.0</v>
      </c>
      <c r="I260" s="17">
        <v>0.0</v>
      </c>
      <c r="J260" s="125" t="s">
        <v>322</v>
      </c>
      <c r="K260" s="125" t="s">
        <v>322</v>
      </c>
      <c r="L260" s="101">
        <v>12.99</v>
      </c>
      <c r="M260" s="101">
        <v>7.41</v>
      </c>
      <c r="N260" s="126" t="s">
        <v>322</v>
      </c>
      <c r="O260" s="126">
        <v>0.0</v>
      </c>
      <c r="P260" s="125">
        <v>0.4295612009237875</v>
      </c>
      <c r="Q260" s="17">
        <v>0.0</v>
      </c>
      <c r="R260" s="102" t="s">
        <v>322</v>
      </c>
      <c r="S260" s="101" t="s">
        <v>322</v>
      </c>
      <c r="T260" s="17" t="s">
        <v>592</v>
      </c>
      <c r="U260" s="105"/>
      <c r="V260" s="105"/>
      <c r="W260" s="105"/>
      <c r="X260" s="105"/>
      <c r="Y260" s="105"/>
      <c r="Z260" s="105"/>
    </row>
    <row r="261" ht="15.75" customHeight="1">
      <c r="A261" s="105" t="s">
        <v>610</v>
      </c>
      <c r="B261" s="17" t="s">
        <v>611</v>
      </c>
      <c r="C261" s="17" t="s">
        <v>47</v>
      </c>
      <c r="D261" s="17" t="s">
        <v>298</v>
      </c>
      <c r="E261" s="17" t="s">
        <v>309</v>
      </c>
      <c r="F261" s="106">
        <v>0.0</v>
      </c>
      <c r="G261" s="106">
        <v>0.0</v>
      </c>
      <c r="H261" s="17">
        <v>0.0</v>
      </c>
      <c r="I261" s="17">
        <v>0.0</v>
      </c>
      <c r="J261" s="125" t="s">
        <v>322</v>
      </c>
      <c r="K261" s="125" t="s">
        <v>322</v>
      </c>
      <c r="L261" s="101">
        <v>7.99</v>
      </c>
      <c r="M261" s="101">
        <v>4.43</v>
      </c>
      <c r="N261" s="126" t="s">
        <v>322</v>
      </c>
      <c r="O261" s="126">
        <v>0.0</v>
      </c>
      <c r="P261" s="125">
        <v>0.44555694618272845</v>
      </c>
      <c r="Q261" s="17">
        <v>0.0</v>
      </c>
      <c r="R261" s="102" t="s">
        <v>322</v>
      </c>
      <c r="S261" s="101" t="s">
        <v>322</v>
      </c>
      <c r="T261" s="17" t="s">
        <v>127</v>
      </c>
      <c r="U261" s="105"/>
      <c r="V261" s="105"/>
      <c r="W261" s="105"/>
      <c r="X261" s="105"/>
      <c r="Y261" s="105"/>
      <c r="Z261" s="105"/>
    </row>
    <row r="262" ht="15.75" customHeight="1">
      <c r="A262" s="105" t="s">
        <v>612</v>
      </c>
      <c r="B262" s="17" t="s">
        <v>613</v>
      </c>
      <c r="C262" s="17" t="s">
        <v>47</v>
      </c>
      <c r="D262" s="17" t="s">
        <v>298</v>
      </c>
      <c r="E262" s="17" t="s">
        <v>309</v>
      </c>
      <c r="F262" s="106">
        <v>0.0</v>
      </c>
      <c r="G262" s="106">
        <v>0.0</v>
      </c>
      <c r="H262" s="17">
        <v>0.0</v>
      </c>
      <c r="I262" s="17">
        <v>0.0</v>
      </c>
      <c r="J262" s="125" t="s">
        <v>322</v>
      </c>
      <c r="K262" s="125" t="s">
        <v>322</v>
      </c>
      <c r="L262" s="101">
        <v>12.99</v>
      </c>
      <c r="M262" s="101">
        <v>6.8</v>
      </c>
      <c r="N262" s="126" t="s">
        <v>322</v>
      </c>
      <c r="O262" s="126">
        <v>0.0</v>
      </c>
      <c r="P262" s="125">
        <v>0.4765204003079292</v>
      </c>
      <c r="Q262" s="17">
        <v>0.0</v>
      </c>
      <c r="R262" s="102" t="s">
        <v>322</v>
      </c>
      <c r="S262" s="101" t="s">
        <v>322</v>
      </c>
      <c r="T262" s="17" t="s">
        <v>310</v>
      </c>
      <c r="U262" s="105"/>
      <c r="V262" s="105"/>
      <c r="W262" s="105"/>
      <c r="X262" s="105"/>
      <c r="Y262" s="105"/>
      <c r="Z262" s="105"/>
    </row>
    <row r="263" ht="15.75" customHeight="1">
      <c r="A263" s="105" t="s">
        <v>614</v>
      </c>
      <c r="B263" s="17" t="s">
        <v>615</v>
      </c>
      <c r="C263" s="17" t="s">
        <v>47</v>
      </c>
      <c r="D263" s="17" t="s">
        <v>298</v>
      </c>
      <c r="E263" s="17" t="s">
        <v>309</v>
      </c>
      <c r="F263" s="106">
        <v>0.0</v>
      </c>
      <c r="G263" s="106">
        <v>0.0</v>
      </c>
      <c r="H263" s="17">
        <v>0.0</v>
      </c>
      <c r="I263" s="17">
        <v>0.0</v>
      </c>
      <c r="J263" s="125" t="s">
        <v>322</v>
      </c>
      <c r="K263" s="125" t="s">
        <v>322</v>
      </c>
      <c r="L263" s="101">
        <v>12.99</v>
      </c>
      <c r="M263" s="101">
        <v>6.8</v>
      </c>
      <c r="N263" s="126" t="s">
        <v>322</v>
      </c>
      <c r="O263" s="126">
        <v>0.0</v>
      </c>
      <c r="P263" s="125">
        <v>0.4765204003079292</v>
      </c>
      <c r="Q263" s="17">
        <v>0.0</v>
      </c>
      <c r="R263" s="102" t="s">
        <v>322</v>
      </c>
      <c r="S263" s="101" t="s">
        <v>322</v>
      </c>
      <c r="T263" s="17" t="s">
        <v>310</v>
      </c>
      <c r="U263" s="105"/>
      <c r="V263" s="105"/>
      <c r="W263" s="105"/>
      <c r="X263" s="105"/>
      <c r="Y263" s="105"/>
      <c r="Z263" s="105"/>
    </row>
    <row r="264" ht="15.75" customHeight="1">
      <c r="A264" s="105" t="s">
        <v>616</v>
      </c>
      <c r="B264" s="17" t="s">
        <v>617</v>
      </c>
      <c r="C264" s="17" t="s">
        <v>47</v>
      </c>
      <c r="D264" s="17" t="s">
        <v>298</v>
      </c>
      <c r="E264" s="17" t="s">
        <v>309</v>
      </c>
      <c r="F264" s="106">
        <v>0.0</v>
      </c>
      <c r="G264" s="106">
        <v>0.0</v>
      </c>
      <c r="H264" s="17">
        <v>0.0</v>
      </c>
      <c r="I264" s="17">
        <v>0.0</v>
      </c>
      <c r="J264" s="125" t="s">
        <v>322</v>
      </c>
      <c r="K264" s="125" t="s">
        <v>322</v>
      </c>
      <c r="L264" s="101">
        <v>7.99</v>
      </c>
      <c r="M264" s="101">
        <v>4.43</v>
      </c>
      <c r="N264" s="126" t="s">
        <v>322</v>
      </c>
      <c r="O264" s="126">
        <v>0.0</v>
      </c>
      <c r="P264" s="125">
        <v>0.44555694618272845</v>
      </c>
      <c r="Q264" s="17">
        <v>0.0</v>
      </c>
      <c r="R264" s="102" t="s">
        <v>322</v>
      </c>
      <c r="S264" s="101" t="s">
        <v>322</v>
      </c>
      <c r="T264" s="17" t="s">
        <v>127</v>
      </c>
      <c r="U264" s="105"/>
      <c r="V264" s="105"/>
      <c r="W264" s="105"/>
      <c r="X264" s="105"/>
      <c r="Y264" s="105"/>
      <c r="Z264" s="105"/>
    </row>
    <row r="265" ht="15.75" customHeight="1">
      <c r="A265" s="105" t="s">
        <v>618</v>
      </c>
      <c r="B265" s="17" t="s">
        <v>619</v>
      </c>
      <c r="C265" s="17" t="s">
        <v>47</v>
      </c>
      <c r="D265" s="17" t="s">
        <v>298</v>
      </c>
      <c r="E265" s="17" t="s">
        <v>309</v>
      </c>
      <c r="F265" s="106">
        <v>0.0</v>
      </c>
      <c r="G265" s="106">
        <v>0.0</v>
      </c>
      <c r="H265" s="17">
        <v>0.0</v>
      </c>
      <c r="I265" s="17">
        <v>0.0</v>
      </c>
      <c r="J265" s="125" t="s">
        <v>322</v>
      </c>
      <c r="K265" s="125" t="s">
        <v>322</v>
      </c>
      <c r="L265" s="101">
        <v>7.99</v>
      </c>
      <c r="M265" s="101">
        <v>4.43</v>
      </c>
      <c r="N265" s="126" t="s">
        <v>322</v>
      </c>
      <c r="O265" s="126">
        <v>0.0</v>
      </c>
      <c r="P265" s="125">
        <v>0.44555694618272845</v>
      </c>
      <c r="Q265" s="17">
        <v>0.0</v>
      </c>
      <c r="R265" s="102" t="s">
        <v>322</v>
      </c>
      <c r="S265" s="101" t="s">
        <v>322</v>
      </c>
      <c r="T265" s="17" t="s">
        <v>127</v>
      </c>
      <c r="U265" s="105"/>
      <c r="V265" s="105"/>
      <c r="W265" s="105"/>
      <c r="X265" s="105"/>
      <c r="Y265" s="105"/>
      <c r="Z265" s="105"/>
    </row>
    <row r="266" ht="15.75" customHeight="1">
      <c r="A266" s="105" t="s">
        <v>620</v>
      </c>
      <c r="B266" s="17" t="s">
        <v>621</v>
      </c>
      <c r="C266" s="17" t="s">
        <v>47</v>
      </c>
      <c r="D266" s="17" t="s">
        <v>298</v>
      </c>
      <c r="E266" s="17" t="s">
        <v>309</v>
      </c>
      <c r="F266" s="106">
        <v>0.0</v>
      </c>
      <c r="G266" s="106">
        <v>0.0</v>
      </c>
      <c r="H266" s="17">
        <v>0.0</v>
      </c>
      <c r="I266" s="17">
        <v>0.0</v>
      </c>
      <c r="J266" s="125" t="s">
        <v>322</v>
      </c>
      <c r="K266" s="125" t="s">
        <v>322</v>
      </c>
      <c r="L266" s="101">
        <v>4.99</v>
      </c>
      <c r="M266" s="101">
        <v>2.76</v>
      </c>
      <c r="N266" s="126" t="s">
        <v>322</v>
      </c>
      <c r="O266" s="126">
        <v>0.0</v>
      </c>
      <c r="P266" s="125">
        <v>0.44689378757515036</v>
      </c>
      <c r="Q266" s="17">
        <v>0.0</v>
      </c>
      <c r="R266" s="102" t="s">
        <v>322</v>
      </c>
      <c r="S266" s="101" t="s">
        <v>322</v>
      </c>
      <c r="T266" s="17" t="s">
        <v>605</v>
      </c>
      <c r="U266" s="105"/>
      <c r="V266" s="105"/>
      <c r="W266" s="105"/>
      <c r="X266" s="105"/>
      <c r="Y266" s="105"/>
      <c r="Z266" s="105"/>
    </row>
    <row r="267" ht="15.75" customHeight="1">
      <c r="A267" s="105" t="s">
        <v>622</v>
      </c>
      <c r="B267" s="17" t="s">
        <v>623</v>
      </c>
      <c r="C267" s="17" t="s">
        <v>47</v>
      </c>
      <c r="D267" s="17" t="s">
        <v>298</v>
      </c>
      <c r="E267" s="17" t="s">
        <v>309</v>
      </c>
      <c r="F267" s="106">
        <v>0.0</v>
      </c>
      <c r="G267" s="106">
        <v>0.0</v>
      </c>
      <c r="H267" s="17">
        <v>0.0</v>
      </c>
      <c r="I267" s="17">
        <v>0.0</v>
      </c>
      <c r="J267" s="125" t="s">
        <v>322</v>
      </c>
      <c r="K267" s="125" t="s">
        <v>322</v>
      </c>
      <c r="L267" s="101">
        <v>12.99</v>
      </c>
      <c r="M267" s="101">
        <v>6.8</v>
      </c>
      <c r="N267" s="126" t="s">
        <v>322</v>
      </c>
      <c r="O267" s="126">
        <v>0.0</v>
      </c>
      <c r="P267" s="125">
        <v>0.4765204003079292</v>
      </c>
      <c r="Q267" s="17">
        <v>0.0</v>
      </c>
      <c r="R267" s="102" t="s">
        <v>322</v>
      </c>
      <c r="S267" s="101" t="s">
        <v>322</v>
      </c>
      <c r="T267" s="17" t="s">
        <v>310</v>
      </c>
      <c r="U267" s="105"/>
      <c r="V267" s="105"/>
      <c r="W267" s="105"/>
      <c r="X267" s="105"/>
      <c r="Y267" s="105"/>
      <c r="Z267" s="105"/>
    </row>
    <row r="268" ht="15.75" customHeight="1">
      <c r="A268" s="105" t="s">
        <v>624</v>
      </c>
      <c r="B268" s="17" t="s">
        <v>625</v>
      </c>
      <c r="C268" s="17" t="s">
        <v>47</v>
      </c>
      <c r="D268" s="17" t="s">
        <v>298</v>
      </c>
      <c r="E268" s="17" t="s">
        <v>309</v>
      </c>
      <c r="F268" s="106">
        <v>0.0</v>
      </c>
      <c r="G268" s="106">
        <v>0.0</v>
      </c>
      <c r="H268" s="17">
        <v>0.0</v>
      </c>
      <c r="I268" s="17">
        <v>0.0</v>
      </c>
      <c r="J268" s="125" t="s">
        <v>322</v>
      </c>
      <c r="K268" s="125" t="s">
        <v>322</v>
      </c>
      <c r="L268" s="101">
        <v>12.99</v>
      </c>
      <c r="M268" s="101">
        <v>7.41</v>
      </c>
      <c r="N268" s="126" t="s">
        <v>322</v>
      </c>
      <c r="O268" s="126">
        <v>0.0</v>
      </c>
      <c r="P268" s="125">
        <v>0.4295612009237875</v>
      </c>
      <c r="Q268" s="17">
        <v>0.0</v>
      </c>
      <c r="R268" s="102" t="s">
        <v>322</v>
      </c>
      <c r="S268" s="101" t="s">
        <v>322</v>
      </c>
      <c r="T268" s="17" t="s">
        <v>592</v>
      </c>
      <c r="U268" s="105"/>
      <c r="V268" s="105"/>
      <c r="W268" s="105"/>
      <c r="X268" s="105"/>
      <c r="Y268" s="105"/>
      <c r="Z268" s="105"/>
    </row>
    <row r="269" ht="15.75" customHeight="1">
      <c r="A269" s="105" t="s">
        <v>626</v>
      </c>
      <c r="B269" s="17" t="s">
        <v>627</v>
      </c>
      <c r="C269" s="17" t="s">
        <v>48</v>
      </c>
      <c r="D269" s="17" t="s">
        <v>628</v>
      </c>
      <c r="E269" s="17" t="s">
        <v>309</v>
      </c>
      <c r="F269" s="106">
        <v>0.0</v>
      </c>
      <c r="G269" s="106">
        <v>0.0</v>
      </c>
      <c r="H269" s="17">
        <v>0.0</v>
      </c>
      <c r="I269" s="17">
        <v>0.0</v>
      </c>
      <c r="J269" s="125" t="s">
        <v>322</v>
      </c>
      <c r="K269" s="125" t="s">
        <v>322</v>
      </c>
      <c r="L269" s="101">
        <v>3.99</v>
      </c>
      <c r="M269" s="101">
        <v>2.05</v>
      </c>
      <c r="N269" s="126" t="s">
        <v>322</v>
      </c>
      <c r="O269" s="126">
        <v>0.0</v>
      </c>
      <c r="P269" s="125">
        <v>0.4862155388471179</v>
      </c>
      <c r="Q269" s="17">
        <v>0.0</v>
      </c>
      <c r="R269" s="102" t="s">
        <v>322</v>
      </c>
      <c r="S269" s="101" t="s">
        <v>322</v>
      </c>
      <c r="T269" s="17" t="s">
        <v>92</v>
      </c>
      <c r="U269" s="105"/>
      <c r="V269" s="105"/>
      <c r="W269" s="105"/>
      <c r="X269" s="105"/>
      <c r="Y269" s="105"/>
      <c r="Z269" s="105"/>
    </row>
    <row r="270" ht="15.75" customHeight="1">
      <c r="A270" s="105" t="s">
        <v>629</v>
      </c>
      <c r="B270" s="17" t="s">
        <v>630</v>
      </c>
      <c r="C270" s="17" t="s">
        <v>48</v>
      </c>
      <c r="D270" s="17" t="s">
        <v>628</v>
      </c>
      <c r="E270" s="17" t="s">
        <v>309</v>
      </c>
      <c r="F270" s="106">
        <v>1477.04</v>
      </c>
      <c r="G270" s="106">
        <v>1477.04</v>
      </c>
      <c r="H270" s="17">
        <v>444.0</v>
      </c>
      <c r="I270" s="17">
        <v>296.0</v>
      </c>
      <c r="J270" s="125">
        <v>0.6666666666666666</v>
      </c>
      <c r="K270" s="125">
        <v>0.0</v>
      </c>
      <c r="L270" s="101">
        <v>4.99</v>
      </c>
      <c r="M270" s="101">
        <v>2.66</v>
      </c>
      <c r="N270" s="126">
        <v>2215.56</v>
      </c>
      <c r="O270" s="126">
        <v>1181.04</v>
      </c>
      <c r="P270" s="125">
        <v>0.4669338677354709</v>
      </c>
      <c r="Q270" s="17">
        <v>464.0</v>
      </c>
      <c r="R270" s="102">
        <v>0.9568965517241379</v>
      </c>
      <c r="S270" s="101">
        <v>4.99</v>
      </c>
      <c r="T270" s="17" t="s">
        <v>95</v>
      </c>
      <c r="U270" s="105"/>
      <c r="V270" s="105"/>
      <c r="W270" s="105"/>
      <c r="X270" s="105"/>
      <c r="Y270" s="105"/>
      <c r="Z270" s="105"/>
    </row>
    <row r="271" ht="15.75" customHeight="1">
      <c r="A271" s="105" t="s">
        <v>631</v>
      </c>
      <c r="B271" s="17" t="s">
        <v>632</v>
      </c>
      <c r="C271" s="17" t="s">
        <v>48</v>
      </c>
      <c r="D271" s="17" t="s">
        <v>628</v>
      </c>
      <c r="E271" s="17" t="s">
        <v>309</v>
      </c>
      <c r="F271" s="106">
        <v>0.0</v>
      </c>
      <c r="G271" s="106">
        <v>0.0</v>
      </c>
      <c r="H271" s="17">
        <v>0.0</v>
      </c>
      <c r="I271" s="17">
        <v>0.0</v>
      </c>
      <c r="J271" s="125" t="s">
        <v>322</v>
      </c>
      <c r="K271" s="125" t="s">
        <v>322</v>
      </c>
      <c r="L271" s="101">
        <v>7.99</v>
      </c>
      <c r="M271" s="101">
        <v>4.03</v>
      </c>
      <c r="N271" s="126" t="s">
        <v>322</v>
      </c>
      <c r="O271" s="126">
        <v>0.0</v>
      </c>
      <c r="P271" s="125">
        <v>0.4956195244055069</v>
      </c>
      <c r="Q271" s="17">
        <v>0.0</v>
      </c>
      <c r="R271" s="102" t="s">
        <v>322</v>
      </c>
      <c r="S271" s="101" t="s">
        <v>322</v>
      </c>
      <c r="T271" s="17" t="s">
        <v>95</v>
      </c>
      <c r="U271" s="105"/>
      <c r="V271" s="105"/>
      <c r="W271" s="105"/>
      <c r="X271" s="105"/>
      <c r="Y271" s="105"/>
      <c r="Z271" s="105"/>
    </row>
    <row r="272" ht="15.75" customHeight="1">
      <c r="A272" s="105" t="s">
        <v>633</v>
      </c>
      <c r="B272" s="17" t="s">
        <v>634</v>
      </c>
      <c r="C272" s="17" t="s">
        <v>48</v>
      </c>
      <c r="D272" s="17" t="s">
        <v>628</v>
      </c>
      <c r="E272" s="17" t="s">
        <v>309</v>
      </c>
      <c r="F272" s="106">
        <v>0.0</v>
      </c>
      <c r="G272" s="106">
        <v>0.0</v>
      </c>
      <c r="H272" s="17">
        <v>0.0</v>
      </c>
      <c r="I272" s="17">
        <v>0.0</v>
      </c>
      <c r="J272" s="125" t="s">
        <v>322</v>
      </c>
      <c r="K272" s="125" t="s">
        <v>322</v>
      </c>
      <c r="L272" s="101">
        <v>3.99</v>
      </c>
      <c r="M272" s="101">
        <v>1.94</v>
      </c>
      <c r="N272" s="126" t="s">
        <v>322</v>
      </c>
      <c r="O272" s="126">
        <v>0.0</v>
      </c>
      <c r="P272" s="125">
        <v>0.5137844611528822</v>
      </c>
      <c r="Q272" s="17">
        <v>0.0</v>
      </c>
      <c r="R272" s="102" t="s">
        <v>322</v>
      </c>
      <c r="S272" s="101" t="s">
        <v>322</v>
      </c>
      <c r="T272" s="17" t="s">
        <v>92</v>
      </c>
      <c r="U272" s="105"/>
      <c r="V272" s="105"/>
      <c r="W272" s="105"/>
      <c r="X272" s="105"/>
      <c r="Y272" s="105"/>
      <c r="Z272" s="105"/>
    </row>
    <row r="273" ht="15.75" customHeight="1">
      <c r="A273" s="105" t="s">
        <v>635</v>
      </c>
      <c r="B273" s="17" t="s">
        <v>636</v>
      </c>
      <c r="C273" s="17" t="s">
        <v>48</v>
      </c>
      <c r="D273" s="17" t="s">
        <v>628</v>
      </c>
      <c r="E273" s="17" t="s">
        <v>309</v>
      </c>
      <c r="F273" s="106">
        <v>2007.32</v>
      </c>
      <c r="G273" s="106">
        <v>2007.32</v>
      </c>
      <c r="H273" s="17">
        <v>1212.0</v>
      </c>
      <c r="I273" s="17">
        <v>268.0</v>
      </c>
      <c r="J273" s="125">
        <v>0.22112211221122113</v>
      </c>
      <c r="K273" s="125">
        <v>0.0</v>
      </c>
      <c r="L273" s="101">
        <v>7.49</v>
      </c>
      <c r="M273" s="101">
        <v>3.97</v>
      </c>
      <c r="N273" s="126">
        <v>9077.88</v>
      </c>
      <c r="O273" s="126">
        <v>4811.64</v>
      </c>
      <c r="P273" s="125">
        <v>0.4699599465954606</v>
      </c>
      <c r="Q273" s="17">
        <v>1212.0</v>
      </c>
      <c r="R273" s="102">
        <v>1.0</v>
      </c>
      <c r="S273" s="101">
        <v>7.489999999999999</v>
      </c>
      <c r="T273" s="17" t="s">
        <v>89</v>
      </c>
      <c r="U273" s="105"/>
      <c r="V273" s="105"/>
      <c r="W273" s="105"/>
      <c r="X273" s="105"/>
      <c r="Y273" s="105"/>
      <c r="Z273" s="105"/>
    </row>
    <row r="274" ht="15.75" customHeight="1">
      <c r="A274" s="105" t="s">
        <v>637</v>
      </c>
      <c r="B274" s="17" t="s">
        <v>638</v>
      </c>
      <c r="C274" s="17" t="s">
        <v>48</v>
      </c>
      <c r="D274" s="17" t="s">
        <v>628</v>
      </c>
      <c r="E274" s="17" t="s">
        <v>309</v>
      </c>
      <c r="F274" s="106">
        <v>1844.7</v>
      </c>
      <c r="G274" s="106">
        <v>1844.7</v>
      </c>
      <c r="H274" s="17">
        <v>1212.0</v>
      </c>
      <c r="I274" s="17">
        <v>430.0</v>
      </c>
      <c r="J274" s="125">
        <v>0.3547854785478548</v>
      </c>
      <c r="K274" s="125">
        <v>0.0</v>
      </c>
      <c r="L274" s="101">
        <v>4.29</v>
      </c>
      <c r="M274" s="101">
        <v>2.16</v>
      </c>
      <c r="N274" s="126">
        <v>5199.4800000000005</v>
      </c>
      <c r="O274" s="126">
        <v>2617.92</v>
      </c>
      <c r="P274" s="125">
        <v>0.49650349650349646</v>
      </c>
      <c r="Q274" s="17">
        <v>1224.0</v>
      </c>
      <c r="R274" s="102">
        <v>0.9901960784313726</v>
      </c>
      <c r="S274" s="101">
        <v>4.29</v>
      </c>
      <c r="T274" s="17" t="s">
        <v>92</v>
      </c>
      <c r="U274" s="105"/>
      <c r="V274" s="105"/>
      <c r="W274" s="105"/>
      <c r="X274" s="105"/>
      <c r="Y274" s="105"/>
      <c r="Z274" s="105"/>
    </row>
    <row r="275" ht="15.75" customHeight="1">
      <c r="A275" s="105" t="s">
        <v>639</v>
      </c>
      <c r="B275" s="17" t="s">
        <v>640</v>
      </c>
      <c r="C275" s="17" t="s">
        <v>51</v>
      </c>
      <c r="D275" s="17" t="s">
        <v>641</v>
      </c>
      <c r="E275" s="17" t="s">
        <v>309</v>
      </c>
      <c r="F275" s="106">
        <v>3641.78999999999</v>
      </c>
      <c r="G275" s="106">
        <v>3641.78999999999</v>
      </c>
      <c r="H275" s="17">
        <v>1080.0</v>
      </c>
      <c r="I275" s="17">
        <v>522.0</v>
      </c>
      <c r="J275" s="125">
        <v>0.48333333333333334</v>
      </c>
      <c r="K275" s="125">
        <v>0.0</v>
      </c>
      <c r="L275" s="101">
        <v>6.99</v>
      </c>
      <c r="M275" s="101">
        <v>3.66</v>
      </c>
      <c r="N275" s="126">
        <v>7534.737931034462</v>
      </c>
      <c r="O275" s="126">
        <v>3952.8</v>
      </c>
      <c r="P275" s="125">
        <v>0.47639484978540775</v>
      </c>
      <c r="Q275" s="17">
        <v>1110.0</v>
      </c>
      <c r="R275" s="102">
        <v>0.972972972972973</v>
      </c>
      <c r="S275" s="101">
        <v>6.97660919540228</v>
      </c>
      <c r="T275" s="17" t="s">
        <v>512</v>
      </c>
      <c r="U275" s="105"/>
      <c r="V275" s="105"/>
      <c r="W275" s="105"/>
      <c r="X275" s="105"/>
      <c r="Y275" s="105"/>
      <c r="Z275" s="105"/>
    </row>
    <row r="276" ht="15.75" customHeight="1">
      <c r="A276" s="105" t="s">
        <v>642</v>
      </c>
      <c r="B276" s="17" t="s">
        <v>643</v>
      </c>
      <c r="C276" s="17" t="s">
        <v>51</v>
      </c>
      <c r="D276" s="17" t="s">
        <v>641</v>
      </c>
      <c r="E276" s="17" t="s">
        <v>309</v>
      </c>
      <c r="F276" s="106">
        <v>2761.04999999999</v>
      </c>
      <c r="G276" s="106">
        <v>2761.04999999999</v>
      </c>
      <c r="H276" s="17">
        <v>1080.0</v>
      </c>
      <c r="I276" s="17">
        <v>395.0</v>
      </c>
      <c r="J276" s="125">
        <v>0.36574074074074076</v>
      </c>
      <c r="K276" s="125">
        <v>0.0</v>
      </c>
      <c r="L276" s="101">
        <v>6.99</v>
      </c>
      <c r="M276" s="101">
        <v>3.66</v>
      </c>
      <c r="N276" s="126">
        <v>7549.199999999973</v>
      </c>
      <c r="O276" s="126">
        <v>3952.8</v>
      </c>
      <c r="P276" s="125">
        <v>0.47639484978540775</v>
      </c>
      <c r="Q276" s="17">
        <v>1110.0</v>
      </c>
      <c r="R276" s="102">
        <v>0.972972972972973</v>
      </c>
      <c r="S276" s="101">
        <v>6.989999999999975</v>
      </c>
      <c r="T276" s="17" t="s">
        <v>512</v>
      </c>
      <c r="U276" s="105"/>
      <c r="V276" s="105"/>
      <c r="W276" s="105"/>
      <c r="X276" s="105"/>
      <c r="Y276" s="105"/>
      <c r="Z276" s="105"/>
    </row>
    <row r="277" ht="15.75" customHeight="1">
      <c r="A277" s="105" t="s">
        <v>644</v>
      </c>
      <c r="B277" s="17" t="s">
        <v>645</v>
      </c>
      <c r="C277" s="17" t="s">
        <v>47</v>
      </c>
      <c r="D277" s="17" t="s">
        <v>641</v>
      </c>
      <c r="E277" s="17" t="s">
        <v>309</v>
      </c>
      <c r="F277" s="106">
        <v>0.0</v>
      </c>
      <c r="G277" s="106">
        <v>0.0</v>
      </c>
      <c r="H277" s="17">
        <v>0.0</v>
      </c>
      <c r="I277" s="17">
        <v>0.0</v>
      </c>
      <c r="J277" s="125" t="s">
        <v>322</v>
      </c>
      <c r="K277" s="125" t="s">
        <v>322</v>
      </c>
      <c r="L277" s="101">
        <v>4.99</v>
      </c>
      <c r="M277" s="101">
        <v>2.64</v>
      </c>
      <c r="N277" s="126" t="s">
        <v>322</v>
      </c>
      <c r="O277" s="126">
        <v>0.0</v>
      </c>
      <c r="P277" s="125">
        <v>0.47094188376753504</v>
      </c>
      <c r="Q277" s="17">
        <v>0.0</v>
      </c>
      <c r="R277" s="102" t="s">
        <v>322</v>
      </c>
      <c r="S277" s="101" t="s">
        <v>322</v>
      </c>
      <c r="T277" s="17" t="s">
        <v>127</v>
      </c>
      <c r="U277" s="105"/>
      <c r="V277" s="105"/>
      <c r="W277" s="105"/>
      <c r="X277" s="105"/>
      <c r="Y277" s="105"/>
      <c r="Z277" s="105"/>
    </row>
    <row r="278" ht="15.75" customHeight="1">
      <c r="A278" s="105" t="s">
        <v>646</v>
      </c>
      <c r="B278" s="17" t="s">
        <v>647</v>
      </c>
      <c r="C278" s="17" t="s">
        <v>52</v>
      </c>
      <c r="D278" s="17" t="s">
        <v>648</v>
      </c>
      <c r="E278" s="17" t="s">
        <v>309</v>
      </c>
      <c r="F278" s="106">
        <v>0.0</v>
      </c>
      <c r="G278" s="106">
        <v>0.0</v>
      </c>
      <c r="H278" s="17">
        <v>0.0</v>
      </c>
      <c r="I278" s="17">
        <v>0.0</v>
      </c>
      <c r="J278" s="125" t="s">
        <v>322</v>
      </c>
      <c r="K278" s="125" t="s">
        <v>322</v>
      </c>
      <c r="L278" s="101">
        <v>2.99</v>
      </c>
      <c r="M278" s="101">
        <v>1.5</v>
      </c>
      <c r="N278" s="126" t="s">
        <v>322</v>
      </c>
      <c r="O278" s="126">
        <v>0.0</v>
      </c>
      <c r="P278" s="125">
        <v>0.49832775919732447</v>
      </c>
      <c r="Q278" s="17">
        <v>0.0</v>
      </c>
      <c r="R278" s="102" t="s">
        <v>322</v>
      </c>
      <c r="S278" s="101" t="s">
        <v>322</v>
      </c>
      <c r="T278" s="17" t="s">
        <v>559</v>
      </c>
      <c r="U278" s="105"/>
      <c r="V278" s="105"/>
      <c r="W278" s="105"/>
      <c r="X278" s="105"/>
      <c r="Y278" s="105"/>
      <c r="Z278" s="105"/>
    </row>
    <row r="279" ht="15.75" customHeight="1">
      <c r="A279" s="105" t="s">
        <v>649</v>
      </c>
      <c r="B279" s="17" t="s">
        <v>650</v>
      </c>
      <c r="C279" s="17" t="s">
        <v>48</v>
      </c>
      <c r="D279" s="17" t="s">
        <v>651</v>
      </c>
      <c r="E279" s="17" t="s">
        <v>309</v>
      </c>
      <c r="F279" s="106">
        <v>2589.51</v>
      </c>
      <c r="G279" s="106">
        <v>2589.51</v>
      </c>
      <c r="H279" s="17">
        <v>1236.0</v>
      </c>
      <c r="I279" s="17">
        <v>399.0</v>
      </c>
      <c r="J279" s="125">
        <v>0.32281553398058255</v>
      </c>
      <c r="K279" s="125">
        <v>0.0</v>
      </c>
      <c r="L279" s="101">
        <v>6.49</v>
      </c>
      <c r="M279" s="101">
        <v>3.2</v>
      </c>
      <c r="N279" s="126">
        <v>8021.64</v>
      </c>
      <c r="O279" s="126">
        <v>3955.2000000000003</v>
      </c>
      <c r="P279" s="125">
        <v>0.5069337442218798</v>
      </c>
      <c r="Q279" s="17">
        <v>1248.0</v>
      </c>
      <c r="R279" s="102">
        <v>0.9903846153846154</v>
      </c>
      <c r="S279" s="101">
        <v>6.49</v>
      </c>
      <c r="T279" s="17" t="s">
        <v>95</v>
      </c>
      <c r="U279" s="105"/>
      <c r="V279" s="105"/>
      <c r="W279" s="105"/>
      <c r="X279" s="105"/>
      <c r="Y279" s="105"/>
      <c r="Z279" s="105"/>
    </row>
    <row r="280" ht="15.75" customHeight="1">
      <c r="A280" s="105" t="s">
        <v>652</v>
      </c>
      <c r="B280" s="17" t="s">
        <v>653</v>
      </c>
      <c r="C280" s="17" t="s">
        <v>49</v>
      </c>
      <c r="D280" s="17" t="s">
        <v>651</v>
      </c>
      <c r="E280" s="17" t="s">
        <v>309</v>
      </c>
      <c r="F280" s="106">
        <v>0.0</v>
      </c>
      <c r="G280" s="106">
        <v>0.0</v>
      </c>
      <c r="H280" s="17">
        <v>0.0</v>
      </c>
      <c r="I280" s="17">
        <v>0.0</v>
      </c>
      <c r="J280" s="125" t="s">
        <v>322</v>
      </c>
      <c r="K280" s="125" t="s">
        <v>322</v>
      </c>
      <c r="L280" s="101">
        <v>1.0</v>
      </c>
      <c r="M280" s="101">
        <v>0.5</v>
      </c>
      <c r="N280" s="126" t="s">
        <v>322</v>
      </c>
      <c r="O280" s="126">
        <v>0.0</v>
      </c>
      <c r="P280" s="125">
        <v>0.5</v>
      </c>
      <c r="Q280" s="17">
        <v>0.0</v>
      </c>
      <c r="R280" s="102" t="s">
        <v>322</v>
      </c>
      <c r="S280" s="101" t="s">
        <v>322</v>
      </c>
      <c r="T280" s="17" t="s">
        <v>654</v>
      </c>
      <c r="U280" s="105"/>
      <c r="V280" s="105"/>
      <c r="W280" s="105"/>
      <c r="X280" s="105"/>
      <c r="Y280" s="105"/>
      <c r="Z280" s="105"/>
    </row>
    <row r="281" ht="15.75" customHeight="1">
      <c r="A281" s="105" t="s">
        <v>655</v>
      </c>
      <c r="B281" s="17" t="s">
        <v>656</v>
      </c>
      <c r="C281" s="17" t="s">
        <v>47</v>
      </c>
      <c r="D281" s="17" t="s">
        <v>657</v>
      </c>
      <c r="E281" s="17" t="s">
        <v>309</v>
      </c>
      <c r="F281" s="106">
        <v>0.0</v>
      </c>
      <c r="G281" s="106">
        <v>0.0</v>
      </c>
      <c r="H281" s="17">
        <v>0.0</v>
      </c>
      <c r="I281" s="17">
        <v>0.0</v>
      </c>
      <c r="J281" s="125" t="s">
        <v>322</v>
      </c>
      <c r="K281" s="125" t="s">
        <v>322</v>
      </c>
      <c r="L281" s="101">
        <v>7.99</v>
      </c>
      <c r="M281" s="101">
        <v>4.35</v>
      </c>
      <c r="N281" s="126" t="s">
        <v>322</v>
      </c>
      <c r="O281" s="126">
        <v>0.0</v>
      </c>
      <c r="P281" s="125">
        <v>0.45556946182728414</v>
      </c>
      <c r="Q281" s="17">
        <v>0.0</v>
      </c>
      <c r="R281" s="102" t="s">
        <v>322</v>
      </c>
      <c r="S281" s="101" t="s">
        <v>322</v>
      </c>
      <c r="T281" s="17" t="s">
        <v>75</v>
      </c>
      <c r="U281" s="105"/>
      <c r="V281" s="105"/>
      <c r="W281" s="105"/>
      <c r="X281" s="105"/>
      <c r="Y281" s="105"/>
      <c r="Z281" s="105"/>
    </row>
    <row r="282" ht="15.75" customHeight="1">
      <c r="A282" s="105" t="s">
        <v>658</v>
      </c>
      <c r="B282" s="17" t="s">
        <v>659</v>
      </c>
      <c r="C282" s="17" t="s">
        <v>47</v>
      </c>
      <c r="D282" s="17" t="s">
        <v>657</v>
      </c>
      <c r="E282" s="17" t="s">
        <v>309</v>
      </c>
      <c r="F282" s="106">
        <v>0.0</v>
      </c>
      <c r="G282" s="106">
        <v>0.0</v>
      </c>
      <c r="H282" s="17">
        <v>0.0</v>
      </c>
      <c r="I282" s="17">
        <v>0.0</v>
      </c>
      <c r="J282" s="125" t="s">
        <v>322</v>
      </c>
      <c r="K282" s="125" t="s">
        <v>322</v>
      </c>
      <c r="L282" s="101">
        <v>7.99</v>
      </c>
      <c r="M282" s="101">
        <v>4.35</v>
      </c>
      <c r="N282" s="126" t="s">
        <v>322</v>
      </c>
      <c r="O282" s="126">
        <v>0.0</v>
      </c>
      <c r="P282" s="125">
        <v>0.45556946182728414</v>
      </c>
      <c r="Q282" s="17">
        <v>0.0</v>
      </c>
      <c r="R282" s="102" t="s">
        <v>322</v>
      </c>
      <c r="S282" s="101" t="s">
        <v>322</v>
      </c>
      <c r="T282" s="17" t="s">
        <v>75</v>
      </c>
      <c r="U282" s="105"/>
      <c r="V282" s="105"/>
      <c r="W282" s="105"/>
      <c r="X282" s="105"/>
      <c r="Y282" s="105"/>
      <c r="Z282" s="105"/>
    </row>
    <row r="283" ht="15.75" customHeight="1">
      <c r="A283" s="105" t="s">
        <v>660</v>
      </c>
      <c r="B283" s="17" t="s">
        <v>661</v>
      </c>
      <c r="C283" s="17" t="s">
        <v>47</v>
      </c>
      <c r="D283" s="17" t="s">
        <v>657</v>
      </c>
      <c r="E283" s="17" t="s">
        <v>309</v>
      </c>
      <c r="F283" s="106">
        <v>0.0</v>
      </c>
      <c r="G283" s="106">
        <v>0.0</v>
      </c>
      <c r="H283" s="17">
        <v>0.0</v>
      </c>
      <c r="I283" s="17">
        <v>0.0</v>
      </c>
      <c r="J283" s="125" t="s">
        <v>322</v>
      </c>
      <c r="K283" s="125" t="s">
        <v>322</v>
      </c>
      <c r="L283" s="101">
        <v>5.99</v>
      </c>
      <c r="M283" s="101">
        <v>3.32</v>
      </c>
      <c r="N283" s="126" t="s">
        <v>322</v>
      </c>
      <c r="O283" s="126">
        <v>0.0</v>
      </c>
      <c r="P283" s="125">
        <v>0.4457429048414024</v>
      </c>
      <c r="Q283" s="17">
        <v>0.0</v>
      </c>
      <c r="R283" s="102" t="s">
        <v>322</v>
      </c>
      <c r="S283" s="101" t="s">
        <v>322</v>
      </c>
      <c r="T283" s="17" t="s">
        <v>75</v>
      </c>
      <c r="U283" s="105"/>
      <c r="V283" s="105"/>
      <c r="W283" s="105"/>
      <c r="X283" s="105"/>
      <c r="Y283" s="105"/>
      <c r="Z283" s="105"/>
    </row>
    <row r="284" ht="15.75" customHeight="1">
      <c r="A284" s="105" t="s">
        <v>662</v>
      </c>
      <c r="B284" s="17" t="s">
        <v>663</v>
      </c>
      <c r="C284" s="17" t="s">
        <v>47</v>
      </c>
      <c r="D284" s="17" t="s">
        <v>657</v>
      </c>
      <c r="E284" s="17" t="s">
        <v>309</v>
      </c>
      <c r="F284" s="106">
        <v>0.0</v>
      </c>
      <c r="G284" s="106">
        <v>0.0</v>
      </c>
      <c r="H284" s="17">
        <v>0.0</v>
      </c>
      <c r="I284" s="17">
        <v>0.0</v>
      </c>
      <c r="J284" s="125" t="s">
        <v>322</v>
      </c>
      <c r="K284" s="125" t="s">
        <v>322</v>
      </c>
      <c r="L284" s="101">
        <v>10.99</v>
      </c>
      <c r="M284" s="101">
        <v>5.76</v>
      </c>
      <c r="N284" s="126" t="s">
        <v>322</v>
      </c>
      <c r="O284" s="126">
        <v>0.0</v>
      </c>
      <c r="P284" s="125">
        <v>0.4758871701546861</v>
      </c>
      <c r="Q284" s="17">
        <v>0.0</v>
      </c>
      <c r="R284" s="102" t="s">
        <v>322</v>
      </c>
      <c r="S284" s="101" t="s">
        <v>322</v>
      </c>
      <c r="T284" s="17" t="s">
        <v>75</v>
      </c>
      <c r="U284" s="105"/>
      <c r="V284" s="105"/>
      <c r="W284" s="105"/>
      <c r="X284" s="105"/>
      <c r="Y284" s="105"/>
      <c r="Z284" s="105"/>
    </row>
    <row r="285" ht="15.75" customHeight="1">
      <c r="A285" s="105" t="s">
        <v>664</v>
      </c>
      <c r="B285" s="17" t="s">
        <v>665</v>
      </c>
      <c r="C285" s="17" t="s">
        <v>49</v>
      </c>
      <c r="D285" s="17" t="s">
        <v>657</v>
      </c>
      <c r="E285" s="17" t="s">
        <v>309</v>
      </c>
      <c r="F285" s="106">
        <v>0.0</v>
      </c>
      <c r="G285" s="106">
        <v>0.0</v>
      </c>
      <c r="H285" s="17">
        <v>0.0</v>
      </c>
      <c r="I285" s="17">
        <v>0.0</v>
      </c>
      <c r="J285" s="125" t="s">
        <v>322</v>
      </c>
      <c r="K285" s="125" t="s">
        <v>322</v>
      </c>
      <c r="L285" s="101">
        <v>5.99</v>
      </c>
      <c r="M285" s="101">
        <v>3.0</v>
      </c>
      <c r="N285" s="126" t="s">
        <v>322</v>
      </c>
      <c r="O285" s="126">
        <v>0.0</v>
      </c>
      <c r="P285" s="125">
        <v>0.4991652754590985</v>
      </c>
      <c r="Q285" s="17">
        <v>0.0</v>
      </c>
      <c r="R285" s="102" t="s">
        <v>322</v>
      </c>
      <c r="S285" s="101" t="s">
        <v>322</v>
      </c>
      <c r="T285" s="17" t="s">
        <v>350</v>
      </c>
      <c r="U285" s="105"/>
      <c r="V285" s="105"/>
      <c r="W285" s="105"/>
      <c r="X285" s="105"/>
      <c r="Y285" s="105"/>
      <c r="Z285" s="105"/>
    </row>
    <row r="286" ht="15.75" customHeight="1">
      <c r="A286" s="105" t="s">
        <v>666</v>
      </c>
      <c r="B286" s="17" t="s">
        <v>667</v>
      </c>
      <c r="C286" s="17" t="s">
        <v>51</v>
      </c>
      <c r="D286" s="17" t="s">
        <v>657</v>
      </c>
      <c r="E286" s="17" t="s">
        <v>309</v>
      </c>
      <c r="F286" s="106">
        <v>0.0</v>
      </c>
      <c r="G286" s="106">
        <v>0.0</v>
      </c>
      <c r="H286" s="17">
        <v>0.0</v>
      </c>
      <c r="I286" s="17">
        <v>0.0</v>
      </c>
      <c r="J286" s="125" t="s">
        <v>322</v>
      </c>
      <c r="K286" s="125" t="s">
        <v>322</v>
      </c>
      <c r="L286" s="101">
        <v>4.99</v>
      </c>
      <c r="M286" s="101">
        <v>2.76</v>
      </c>
      <c r="N286" s="126" t="s">
        <v>322</v>
      </c>
      <c r="O286" s="126">
        <v>0.0</v>
      </c>
      <c r="P286" s="125">
        <v>0.44689378757515036</v>
      </c>
      <c r="Q286" s="17">
        <v>0.0</v>
      </c>
      <c r="R286" s="102" t="s">
        <v>322</v>
      </c>
      <c r="S286" s="101" t="s">
        <v>322</v>
      </c>
      <c r="T286" s="17" t="s">
        <v>512</v>
      </c>
      <c r="U286" s="105"/>
      <c r="V286" s="105"/>
      <c r="W286" s="105"/>
      <c r="X286" s="105"/>
      <c r="Y286" s="105"/>
      <c r="Z286" s="105"/>
    </row>
    <row r="287" ht="15.75" customHeight="1">
      <c r="A287" s="105" t="s">
        <v>668</v>
      </c>
      <c r="B287" s="17" t="s">
        <v>669</v>
      </c>
      <c r="C287" s="17" t="s">
        <v>49</v>
      </c>
      <c r="D287" s="17" t="s">
        <v>657</v>
      </c>
      <c r="E287" s="17" t="s">
        <v>309</v>
      </c>
      <c r="F287" s="106">
        <v>0.0</v>
      </c>
      <c r="G287" s="106">
        <v>0.0</v>
      </c>
      <c r="H287" s="17">
        <v>0.0</v>
      </c>
      <c r="I287" s="17">
        <v>0.0</v>
      </c>
      <c r="J287" s="125" t="s">
        <v>322</v>
      </c>
      <c r="K287" s="125" t="s">
        <v>322</v>
      </c>
      <c r="L287" s="101">
        <v>4.99</v>
      </c>
      <c r="M287" s="101">
        <v>2.76</v>
      </c>
      <c r="N287" s="126" t="s">
        <v>322</v>
      </c>
      <c r="O287" s="126">
        <v>0.0</v>
      </c>
      <c r="P287" s="125">
        <v>0.44689378757515036</v>
      </c>
      <c r="Q287" s="17">
        <v>0.0</v>
      </c>
      <c r="R287" s="102" t="s">
        <v>322</v>
      </c>
      <c r="S287" s="101" t="s">
        <v>322</v>
      </c>
      <c r="T287" s="17" t="s">
        <v>344</v>
      </c>
      <c r="U287" s="105"/>
      <c r="V287" s="105"/>
      <c r="W287" s="105"/>
      <c r="X287" s="105"/>
      <c r="Y287" s="105"/>
      <c r="Z287" s="105"/>
    </row>
    <row r="288" ht="15.75" customHeight="1">
      <c r="A288" s="105" t="s">
        <v>670</v>
      </c>
      <c r="B288" s="17" t="s">
        <v>671</v>
      </c>
      <c r="C288" s="17" t="s">
        <v>49</v>
      </c>
      <c r="D288" s="17" t="s">
        <v>657</v>
      </c>
      <c r="E288" s="17" t="s">
        <v>309</v>
      </c>
      <c r="F288" s="106">
        <v>0.0</v>
      </c>
      <c r="G288" s="106">
        <v>0.0</v>
      </c>
      <c r="H288" s="17">
        <v>0.0</v>
      </c>
      <c r="I288" s="17">
        <v>0.0</v>
      </c>
      <c r="J288" s="125" t="s">
        <v>322</v>
      </c>
      <c r="K288" s="125" t="s">
        <v>322</v>
      </c>
      <c r="L288" s="101">
        <v>5.99</v>
      </c>
      <c r="M288" s="101">
        <v>3.32</v>
      </c>
      <c r="N288" s="126" t="s">
        <v>322</v>
      </c>
      <c r="O288" s="126">
        <v>0.0</v>
      </c>
      <c r="P288" s="125">
        <v>0.4457429048414024</v>
      </c>
      <c r="Q288" s="17">
        <v>0.0</v>
      </c>
      <c r="R288" s="102" t="s">
        <v>322</v>
      </c>
      <c r="S288" s="101" t="s">
        <v>322</v>
      </c>
      <c r="T288" s="17" t="s">
        <v>344</v>
      </c>
      <c r="U288" s="105"/>
      <c r="V288" s="105"/>
      <c r="W288" s="105"/>
      <c r="X288" s="105"/>
      <c r="Y288" s="105"/>
      <c r="Z288" s="105"/>
    </row>
    <row r="289" ht="15.75" customHeight="1">
      <c r="A289" s="105" t="s">
        <v>672</v>
      </c>
      <c r="B289" s="17" t="s">
        <v>673</v>
      </c>
      <c r="C289" s="17" t="s">
        <v>49</v>
      </c>
      <c r="D289" s="17" t="s">
        <v>657</v>
      </c>
      <c r="E289" s="17" t="s">
        <v>309</v>
      </c>
      <c r="F289" s="106">
        <v>0.0</v>
      </c>
      <c r="G289" s="106">
        <v>0.0</v>
      </c>
      <c r="H289" s="17">
        <v>0.0</v>
      </c>
      <c r="I289" s="17">
        <v>0.0</v>
      </c>
      <c r="J289" s="125" t="s">
        <v>322</v>
      </c>
      <c r="K289" s="125" t="s">
        <v>322</v>
      </c>
      <c r="L289" s="101">
        <v>4.99</v>
      </c>
      <c r="M289" s="101">
        <v>2.76</v>
      </c>
      <c r="N289" s="126" t="s">
        <v>322</v>
      </c>
      <c r="O289" s="126">
        <v>0.0</v>
      </c>
      <c r="P289" s="125">
        <v>0.44689378757515036</v>
      </c>
      <c r="Q289" s="17">
        <v>0.0</v>
      </c>
      <c r="R289" s="102" t="s">
        <v>322</v>
      </c>
      <c r="S289" s="101" t="s">
        <v>322</v>
      </c>
      <c r="T289" s="17" t="s">
        <v>344</v>
      </c>
      <c r="U289" s="105"/>
      <c r="V289" s="105"/>
      <c r="W289" s="105"/>
      <c r="X289" s="105"/>
      <c r="Y289" s="105"/>
      <c r="Z289" s="105"/>
    </row>
    <row r="290" ht="15.75" customHeight="1">
      <c r="A290" s="105" t="s">
        <v>674</v>
      </c>
      <c r="B290" s="17" t="s">
        <v>675</v>
      </c>
      <c r="C290" s="17" t="s">
        <v>49</v>
      </c>
      <c r="D290" s="17" t="s">
        <v>657</v>
      </c>
      <c r="E290" s="17" t="s">
        <v>309</v>
      </c>
      <c r="F290" s="106">
        <v>0.0</v>
      </c>
      <c r="G290" s="106">
        <v>0.0</v>
      </c>
      <c r="H290" s="17">
        <v>0.0</v>
      </c>
      <c r="I290" s="17">
        <v>0.0</v>
      </c>
      <c r="J290" s="125" t="s">
        <v>322</v>
      </c>
      <c r="K290" s="125" t="s">
        <v>322</v>
      </c>
      <c r="L290" s="101">
        <v>5.99</v>
      </c>
      <c r="M290" s="101">
        <v>3.2</v>
      </c>
      <c r="N290" s="126" t="s">
        <v>322</v>
      </c>
      <c r="O290" s="126">
        <v>0.0</v>
      </c>
      <c r="P290" s="125">
        <v>0.46577629382303837</v>
      </c>
      <c r="Q290" s="17">
        <v>0.0</v>
      </c>
      <c r="R290" s="102" t="s">
        <v>322</v>
      </c>
      <c r="S290" s="101" t="s">
        <v>322</v>
      </c>
      <c r="T290" s="17" t="s">
        <v>344</v>
      </c>
      <c r="U290" s="105"/>
      <c r="V290" s="105"/>
      <c r="W290" s="105"/>
      <c r="X290" s="105"/>
      <c r="Y290" s="105"/>
      <c r="Z290" s="105"/>
    </row>
    <row r="291" ht="15.75" customHeight="1">
      <c r="A291" s="105" t="s">
        <v>676</v>
      </c>
      <c r="B291" s="17" t="s">
        <v>677</v>
      </c>
      <c r="C291" s="17" t="s">
        <v>49</v>
      </c>
      <c r="D291" s="17" t="s">
        <v>657</v>
      </c>
      <c r="E291" s="17" t="s">
        <v>309</v>
      </c>
      <c r="F291" s="106">
        <v>0.0</v>
      </c>
      <c r="G291" s="106">
        <v>0.0</v>
      </c>
      <c r="H291" s="17">
        <v>0.0</v>
      </c>
      <c r="I291" s="17">
        <v>0.0</v>
      </c>
      <c r="J291" s="125" t="s">
        <v>322</v>
      </c>
      <c r="K291" s="125" t="s">
        <v>322</v>
      </c>
      <c r="L291" s="101">
        <v>5.99</v>
      </c>
      <c r="M291" s="101">
        <v>3.2</v>
      </c>
      <c r="N291" s="126" t="s">
        <v>322</v>
      </c>
      <c r="O291" s="126">
        <v>0.0</v>
      </c>
      <c r="P291" s="125">
        <v>0.46577629382303837</v>
      </c>
      <c r="Q291" s="17">
        <v>0.0</v>
      </c>
      <c r="R291" s="102" t="s">
        <v>322</v>
      </c>
      <c r="S291" s="101" t="s">
        <v>322</v>
      </c>
      <c r="T291" s="17" t="s">
        <v>344</v>
      </c>
      <c r="U291" s="105"/>
      <c r="V291" s="105"/>
      <c r="W291" s="105"/>
      <c r="X291" s="105"/>
      <c r="Y291" s="105"/>
      <c r="Z291" s="105"/>
    </row>
    <row r="292" ht="15.75" customHeight="1">
      <c r="A292" s="105" t="s">
        <v>678</v>
      </c>
      <c r="B292" s="17" t="s">
        <v>679</v>
      </c>
      <c r="C292" s="17" t="s">
        <v>49</v>
      </c>
      <c r="D292" s="17" t="s">
        <v>657</v>
      </c>
      <c r="E292" s="17" t="s">
        <v>309</v>
      </c>
      <c r="F292" s="106">
        <v>0.0</v>
      </c>
      <c r="G292" s="106">
        <v>0.0</v>
      </c>
      <c r="H292" s="17">
        <v>0.0</v>
      </c>
      <c r="I292" s="17">
        <v>0.0</v>
      </c>
      <c r="J292" s="125" t="s">
        <v>322</v>
      </c>
      <c r="K292" s="125" t="s">
        <v>322</v>
      </c>
      <c r="L292" s="101">
        <v>4.99</v>
      </c>
      <c r="M292" s="101">
        <v>2.76</v>
      </c>
      <c r="N292" s="126" t="s">
        <v>322</v>
      </c>
      <c r="O292" s="126">
        <v>0.0</v>
      </c>
      <c r="P292" s="125">
        <v>0.44689378757515036</v>
      </c>
      <c r="Q292" s="17">
        <v>0.0</v>
      </c>
      <c r="R292" s="102" t="s">
        <v>322</v>
      </c>
      <c r="S292" s="101" t="s">
        <v>322</v>
      </c>
      <c r="T292" s="17" t="s">
        <v>344</v>
      </c>
      <c r="U292" s="105"/>
      <c r="V292" s="105"/>
      <c r="W292" s="105"/>
      <c r="X292" s="105"/>
      <c r="Y292" s="105"/>
      <c r="Z292" s="105"/>
    </row>
    <row r="293" ht="15.75" customHeight="1">
      <c r="A293" s="105" t="s">
        <v>680</v>
      </c>
      <c r="B293" s="17" t="s">
        <v>681</v>
      </c>
      <c r="C293" s="17" t="s">
        <v>47</v>
      </c>
      <c r="D293" s="17" t="s">
        <v>657</v>
      </c>
      <c r="E293" s="17" t="s">
        <v>309</v>
      </c>
      <c r="F293" s="106">
        <v>4881.87000000001</v>
      </c>
      <c r="G293" s="106">
        <v>4881.87000000001</v>
      </c>
      <c r="H293" s="17">
        <v>2304.0</v>
      </c>
      <c r="I293" s="17">
        <v>1326.0</v>
      </c>
      <c r="J293" s="125">
        <v>0.5755208333333334</v>
      </c>
      <c r="K293" s="125">
        <v>0.0</v>
      </c>
      <c r="L293" s="101">
        <v>3.69</v>
      </c>
      <c r="M293" s="101">
        <v>1.93</v>
      </c>
      <c r="N293" s="126">
        <v>8482.525248868795</v>
      </c>
      <c r="O293" s="126">
        <v>4446.72</v>
      </c>
      <c r="P293" s="125">
        <v>0.47696476964769646</v>
      </c>
      <c r="Q293" s="17">
        <v>2352.0</v>
      </c>
      <c r="R293" s="102">
        <v>0.9795918367346939</v>
      </c>
      <c r="S293" s="101">
        <v>3.6816515837104147</v>
      </c>
      <c r="T293" s="17" t="s">
        <v>75</v>
      </c>
      <c r="U293" s="105"/>
      <c r="V293" s="105"/>
      <c r="W293" s="105"/>
      <c r="X293" s="105"/>
      <c r="Y293" s="105"/>
      <c r="Z293" s="105"/>
    </row>
    <row r="294" ht="15.75" customHeight="1">
      <c r="A294" s="105" t="s">
        <v>682</v>
      </c>
      <c r="B294" s="17" t="s">
        <v>683</v>
      </c>
      <c r="C294" s="17" t="s">
        <v>47</v>
      </c>
      <c r="D294" s="17" t="s">
        <v>657</v>
      </c>
      <c r="E294" s="17" t="s">
        <v>309</v>
      </c>
      <c r="F294" s="106">
        <v>0.0</v>
      </c>
      <c r="G294" s="106">
        <v>0.0</v>
      </c>
      <c r="H294" s="17">
        <v>0.0</v>
      </c>
      <c r="I294" s="17">
        <v>0.0</v>
      </c>
      <c r="J294" s="125" t="s">
        <v>322</v>
      </c>
      <c r="K294" s="125" t="s">
        <v>322</v>
      </c>
      <c r="L294" s="101">
        <v>3.69</v>
      </c>
      <c r="M294" s="101">
        <v>1.93</v>
      </c>
      <c r="N294" s="126" t="s">
        <v>322</v>
      </c>
      <c r="O294" s="126">
        <v>0.0</v>
      </c>
      <c r="P294" s="125">
        <v>0.47696476964769646</v>
      </c>
      <c r="Q294" s="17">
        <v>0.0</v>
      </c>
      <c r="R294" s="102" t="s">
        <v>322</v>
      </c>
      <c r="S294" s="101" t="s">
        <v>322</v>
      </c>
      <c r="T294" s="17" t="s">
        <v>75</v>
      </c>
      <c r="U294" s="105"/>
      <c r="V294" s="105"/>
      <c r="W294" s="105"/>
      <c r="X294" s="105"/>
      <c r="Y294" s="105"/>
      <c r="Z294" s="105"/>
    </row>
    <row r="295" ht="15.75" customHeight="1">
      <c r="A295" s="105" t="s">
        <v>684</v>
      </c>
      <c r="B295" s="17" t="s">
        <v>685</v>
      </c>
      <c r="C295" s="17" t="s">
        <v>49</v>
      </c>
      <c r="D295" s="17" t="s">
        <v>657</v>
      </c>
      <c r="E295" s="17" t="s">
        <v>309</v>
      </c>
      <c r="F295" s="106">
        <v>0.0</v>
      </c>
      <c r="G295" s="106">
        <v>0.0</v>
      </c>
      <c r="H295" s="17">
        <v>0.0</v>
      </c>
      <c r="I295" s="17">
        <v>0.0</v>
      </c>
      <c r="J295" s="125" t="s">
        <v>322</v>
      </c>
      <c r="K295" s="125" t="s">
        <v>322</v>
      </c>
      <c r="L295" s="101">
        <v>4.49</v>
      </c>
      <c r="M295" s="101">
        <v>2.44</v>
      </c>
      <c r="N295" s="126" t="s">
        <v>322</v>
      </c>
      <c r="O295" s="126">
        <v>0.0</v>
      </c>
      <c r="P295" s="125">
        <v>0.4565701559020045</v>
      </c>
      <c r="Q295" s="17">
        <v>0.0</v>
      </c>
      <c r="R295" s="102" t="s">
        <v>322</v>
      </c>
      <c r="S295" s="101" t="s">
        <v>322</v>
      </c>
      <c r="T295" s="17" t="s">
        <v>654</v>
      </c>
      <c r="U295" s="105"/>
      <c r="V295" s="105"/>
      <c r="W295" s="105"/>
      <c r="X295" s="105"/>
      <c r="Y295" s="105"/>
      <c r="Z295" s="105"/>
    </row>
    <row r="296" ht="15.75" customHeight="1">
      <c r="A296" s="105" t="s">
        <v>686</v>
      </c>
      <c r="B296" s="17" t="s">
        <v>687</v>
      </c>
      <c r="C296" s="17" t="s">
        <v>49</v>
      </c>
      <c r="D296" s="17" t="s">
        <v>657</v>
      </c>
      <c r="E296" s="17" t="s">
        <v>309</v>
      </c>
      <c r="F296" s="106">
        <v>0.0</v>
      </c>
      <c r="G296" s="106">
        <v>0.0</v>
      </c>
      <c r="H296" s="17">
        <v>0.0</v>
      </c>
      <c r="I296" s="17">
        <v>0.0</v>
      </c>
      <c r="J296" s="125" t="s">
        <v>322</v>
      </c>
      <c r="K296" s="125" t="s">
        <v>322</v>
      </c>
      <c r="L296" s="101">
        <v>5.99</v>
      </c>
      <c r="M296" s="101">
        <v>3.0</v>
      </c>
      <c r="N296" s="126" t="s">
        <v>322</v>
      </c>
      <c r="O296" s="126">
        <v>0.0</v>
      </c>
      <c r="P296" s="125">
        <v>0.4991652754590985</v>
      </c>
      <c r="Q296" s="17">
        <v>0.0</v>
      </c>
      <c r="R296" s="102" t="s">
        <v>322</v>
      </c>
      <c r="S296" s="101" t="s">
        <v>322</v>
      </c>
      <c r="T296" s="17" t="s">
        <v>350</v>
      </c>
      <c r="U296" s="105"/>
      <c r="V296" s="105"/>
      <c r="W296" s="105"/>
      <c r="X296" s="105"/>
      <c r="Y296" s="105"/>
      <c r="Z296" s="105"/>
    </row>
    <row r="297" ht="15.75" customHeight="1">
      <c r="A297" s="105" t="s">
        <v>688</v>
      </c>
      <c r="B297" s="17" t="s">
        <v>689</v>
      </c>
      <c r="C297" s="17" t="s">
        <v>49</v>
      </c>
      <c r="D297" s="17" t="s">
        <v>657</v>
      </c>
      <c r="E297" s="17" t="s">
        <v>309</v>
      </c>
      <c r="F297" s="106">
        <v>0.0</v>
      </c>
      <c r="G297" s="106">
        <v>0.0</v>
      </c>
      <c r="H297" s="17">
        <v>0.0</v>
      </c>
      <c r="I297" s="17">
        <v>0.0</v>
      </c>
      <c r="J297" s="125" t="s">
        <v>322</v>
      </c>
      <c r="K297" s="125" t="s">
        <v>322</v>
      </c>
      <c r="L297" s="101">
        <v>5.99</v>
      </c>
      <c r="M297" s="101">
        <v>3.0</v>
      </c>
      <c r="N297" s="126" t="s">
        <v>322</v>
      </c>
      <c r="O297" s="126">
        <v>0.0</v>
      </c>
      <c r="P297" s="125">
        <v>0.4991652754590985</v>
      </c>
      <c r="Q297" s="17">
        <v>0.0</v>
      </c>
      <c r="R297" s="102" t="s">
        <v>322</v>
      </c>
      <c r="S297" s="101" t="s">
        <v>322</v>
      </c>
      <c r="T297" s="17" t="s">
        <v>350</v>
      </c>
      <c r="U297" s="105"/>
      <c r="V297" s="105"/>
      <c r="W297" s="105"/>
      <c r="X297" s="105"/>
      <c r="Y297" s="105"/>
      <c r="Z297" s="105"/>
    </row>
    <row r="298" ht="15.75" customHeight="1">
      <c r="A298" s="105" t="s">
        <v>690</v>
      </c>
      <c r="B298" s="17" t="s">
        <v>691</v>
      </c>
      <c r="C298" s="17" t="s">
        <v>49</v>
      </c>
      <c r="D298" s="17" t="s">
        <v>657</v>
      </c>
      <c r="E298" s="17" t="s">
        <v>309</v>
      </c>
      <c r="F298" s="106">
        <v>437.800000000001</v>
      </c>
      <c r="G298" s="106">
        <v>437.800000000001</v>
      </c>
      <c r="H298" s="17">
        <v>508.0</v>
      </c>
      <c r="I298" s="17">
        <v>220.0</v>
      </c>
      <c r="J298" s="125">
        <v>0.4330708661417323</v>
      </c>
      <c r="K298" s="125">
        <v>0.0</v>
      </c>
      <c r="L298" s="101">
        <v>1.99</v>
      </c>
      <c r="M298" s="101">
        <v>1.1</v>
      </c>
      <c r="N298" s="126">
        <v>1010.9200000000022</v>
      </c>
      <c r="O298" s="126">
        <v>558.8000000000001</v>
      </c>
      <c r="P298" s="125">
        <v>0.44723618090452255</v>
      </c>
      <c r="Q298" s="17">
        <v>520.0</v>
      </c>
      <c r="R298" s="102">
        <v>0.9769230769230769</v>
      </c>
      <c r="S298" s="101">
        <v>1.9900000000000044</v>
      </c>
      <c r="T298" s="17" t="s">
        <v>654</v>
      </c>
      <c r="U298" s="105"/>
      <c r="V298" s="105"/>
      <c r="W298" s="105"/>
      <c r="X298" s="105"/>
      <c r="Y298" s="105"/>
      <c r="Z298" s="105"/>
    </row>
    <row r="299" ht="15.75" customHeight="1">
      <c r="A299" s="105" t="s">
        <v>692</v>
      </c>
      <c r="B299" s="17" t="s">
        <v>693</v>
      </c>
      <c r="C299" s="17" t="s">
        <v>49</v>
      </c>
      <c r="D299" s="17" t="s">
        <v>657</v>
      </c>
      <c r="E299" s="17" t="s">
        <v>309</v>
      </c>
      <c r="F299" s="106">
        <v>1016.89</v>
      </c>
      <c r="G299" s="106">
        <v>1016.89</v>
      </c>
      <c r="H299" s="17">
        <v>2032.0</v>
      </c>
      <c r="I299" s="17">
        <v>511.0</v>
      </c>
      <c r="J299" s="125">
        <v>0.2514763779527559</v>
      </c>
      <c r="K299" s="125">
        <v>0.0</v>
      </c>
      <c r="L299" s="101">
        <v>1.99</v>
      </c>
      <c r="M299" s="101">
        <v>1.1</v>
      </c>
      <c r="N299" s="126">
        <v>4043.68</v>
      </c>
      <c r="O299" s="126">
        <v>2235.2000000000003</v>
      </c>
      <c r="P299" s="125">
        <v>0.44723618090452255</v>
      </c>
      <c r="Q299" s="17">
        <v>2080.0</v>
      </c>
      <c r="R299" s="102">
        <v>0.9769230769230769</v>
      </c>
      <c r="S299" s="101">
        <v>1.99</v>
      </c>
      <c r="T299" s="17" t="s">
        <v>654</v>
      </c>
      <c r="U299" s="105"/>
      <c r="V299" s="105"/>
      <c r="W299" s="105"/>
      <c r="X299" s="105"/>
      <c r="Y299" s="105"/>
      <c r="Z299" s="105"/>
    </row>
    <row r="300" ht="15.75" customHeight="1">
      <c r="A300" s="105" t="s">
        <v>694</v>
      </c>
      <c r="B300" s="17" t="s">
        <v>695</v>
      </c>
      <c r="C300" s="17" t="s">
        <v>49</v>
      </c>
      <c r="D300" s="17" t="s">
        <v>657</v>
      </c>
      <c r="E300" s="17" t="s">
        <v>309</v>
      </c>
      <c r="F300" s="106">
        <v>1195.99</v>
      </c>
      <c r="G300" s="106">
        <v>1195.99</v>
      </c>
      <c r="H300" s="17">
        <v>2540.0</v>
      </c>
      <c r="I300" s="17">
        <v>601.0</v>
      </c>
      <c r="J300" s="125">
        <v>0.23661417322834646</v>
      </c>
      <c r="K300" s="125">
        <v>0.0</v>
      </c>
      <c r="L300" s="101">
        <v>1.99</v>
      </c>
      <c r="M300" s="101">
        <v>1.1</v>
      </c>
      <c r="N300" s="126">
        <v>5054.6</v>
      </c>
      <c r="O300" s="126">
        <v>2794.0</v>
      </c>
      <c r="P300" s="125">
        <v>0.44723618090452255</v>
      </c>
      <c r="Q300" s="17">
        <v>2600.0</v>
      </c>
      <c r="R300" s="102">
        <v>0.9769230769230769</v>
      </c>
      <c r="S300" s="101">
        <v>1.99</v>
      </c>
      <c r="T300" s="17" t="s">
        <v>654</v>
      </c>
      <c r="U300" s="105"/>
      <c r="V300" s="105"/>
      <c r="W300" s="105"/>
      <c r="X300" s="105"/>
      <c r="Y300" s="105"/>
      <c r="Z300" s="105"/>
    </row>
    <row r="301" ht="15.75" customHeight="1">
      <c r="A301" s="105" t="s">
        <v>696</v>
      </c>
      <c r="B301" s="17" t="s">
        <v>697</v>
      </c>
      <c r="C301" s="17" t="s">
        <v>49</v>
      </c>
      <c r="D301" s="17" t="s">
        <v>657</v>
      </c>
      <c r="E301" s="17" t="s">
        <v>309</v>
      </c>
      <c r="F301" s="106">
        <v>0.0</v>
      </c>
      <c r="G301" s="106">
        <v>0.0</v>
      </c>
      <c r="H301" s="17">
        <v>0.0</v>
      </c>
      <c r="I301" s="17">
        <v>0.0</v>
      </c>
      <c r="J301" s="125" t="s">
        <v>322</v>
      </c>
      <c r="K301" s="125" t="s">
        <v>322</v>
      </c>
      <c r="L301" s="101">
        <v>1.99</v>
      </c>
      <c r="M301" s="101">
        <v>1.1</v>
      </c>
      <c r="N301" s="126" t="s">
        <v>322</v>
      </c>
      <c r="O301" s="126">
        <v>0.0</v>
      </c>
      <c r="P301" s="125">
        <v>0.44723618090452255</v>
      </c>
      <c r="Q301" s="17">
        <v>0.0</v>
      </c>
      <c r="R301" s="102" t="s">
        <v>322</v>
      </c>
      <c r="S301" s="101" t="s">
        <v>322</v>
      </c>
      <c r="T301" s="17" t="s">
        <v>654</v>
      </c>
      <c r="U301" s="105"/>
      <c r="V301" s="105"/>
      <c r="W301" s="105"/>
      <c r="X301" s="105"/>
      <c r="Y301" s="105"/>
      <c r="Z301" s="105"/>
    </row>
    <row r="302" ht="15.75" customHeight="1">
      <c r="A302" s="105" t="s">
        <v>698</v>
      </c>
      <c r="B302" s="17" t="s">
        <v>699</v>
      </c>
      <c r="C302" s="17" t="s">
        <v>49</v>
      </c>
      <c r="D302" s="17" t="s">
        <v>657</v>
      </c>
      <c r="E302" s="17" t="s">
        <v>309</v>
      </c>
      <c r="F302" s="106">
        <v>0.0</v>
      </c>
      <c r="G302" s="106">
        <v>0.0</v>
      </c>
      <c r="H302" s="17">
        <v>0.0</v>
      </c>
      <c r="I302" s="17">
        <v>0.0</v>
      </c>
      <c r="J302" s="125" t="s">
        <v>322</v>
      </c>
      <c r="K302" s="125" t="s">
        <v>322</v>
      </c>
      <c r="L302" s="101">
        <v>1.99</v>
      </c>
      <c r="M302" s="101">
        <v>1.1</v>
      </c>
      <c r="N302" s="126" t="s">
        <v>322</v>
      </c>
      <c r="O302" s="126">
        <v>0.0</v>
      </c>
      <c r="P302" s="125">
        <v>0.44723618090452255</v>
      </c>
      <c r="Q302" s="17">
        <v>0.0</v>
      </c>
      <c r="R302" s="102" t="s">
        <v>322</v>
      </c>
      <c r="S302" s="101" t="s">
        <v>322</v>
      </c>
      <c r="T302" s="17" t="s">
        <v>654</v>
      </c>
      <c r="U302" s="105"/>
      <c r="V302" s="105"/>
      <c r="W302" s="105"/>
      <c r="X302" s="105"/>
      <c r="Y302" s="105"/>
      <c r="Z302" s="105"/>
    </row>
    <row r="303" ht="15.75" customHeight="1">
      <c r="A303" s="105" t="s">
        <v>700</v>
      </c>
      <c r="B303" s="17" t="s">
        <v>701</v>
      </c>
      <c r="C303" s="17" t="s">
        <v>49</v>
      </c>
      <c r="D303" s="17" t="s">
        <v>657</v>
      </c>
      <c r="E303" s="17" t="s">
        <v>309</v>
      </c>
      <c r="F303" s="106">
        <v>0.0</v>
      </c>
      <c r="G303" s="106">
        <v>0.0</v>
      </c>
      <c r="H303" s="17">
        <v>0.0</v>
      </c>
      <c r="I303" s="17">
        <v>0.0</v>
      </c>
      <c r="J303" s="125" t="s">
        <v>322</v>
      </c>
      <c r="K303" s="125" t="s">
        <v>322</v>
      </c>
      <c r="L303" s="101">
        <v>1.99</v>
      </c>
      <c r="M303" s="101">
        <v>1.1</v>
      </c>
      <c r="N303" s="126" t="s">
        <v>322</v>
      </c>
      <c r="O303" s="126">
        <v>0.0</v>
      </c>
      <c r="P303" s="125">
        <v>0.44723618090452255</v>
      </c>
      <c r="Q303" s="17">
        <v>0.0</v>
      </c>
      <c r="R303" s="102" t="s">
        <v>322</v>
      </c>
      <c r="S303" s="101" t="s">
        <v>322</v>
      </c>
      <c r="T303" s="17" t="s">
        <v>654</v>
      </c>
      <c r="U303" s="105"/>
      <c r="V303" s="105"/>
      <c r="W303" s="105"/>
      <c r="X303" s="105"/>
      <c r="Y303" s="105"/>
      <c r="Z303" s="105"/>
    </row>
    <row r="304" ht="15.75" customHeight="1">
      <c r="A304" s="105" t="s">
        <v>702</v>
      </c>
      <c r="B304" s="17" t="s">
        <v>703</v>
      </c>
      <c r="C304" s="17" t="s">
        <v>49</v>
      </c>
      <c r="D304" s="17" t="s">
        <v>657</v>
      </c>
      <c r="E304" s="17" t="s">
        <v>309</v>
      </c>
      <c r="F304" s="106">
        <v>5089.79999999999</v>
      </c>
      <c r="G304" s="106">
        <v>5089.79999999999</v>
      </c>
      <c r="H304" s="17">
        <v>1572.0</v>
      </c>
      <c r="I304" s="17">
        <v>1020.0</v>
      </c>
      <c r="J304" s="125">
        <v>0.648854961832061</v>
      </c>
      <c r="K304" s="125">
        <v>0.0</v>
      </c>
      <c r="L304" s="101">
        <v>4.99</v>
      </c>
      <c r="M304" s="101">
        <v>2.42</v>
      </c>
      <c r="N304" s="126">
        <v>7844.279999999985</v>
      </c>
      <c r="O304" s="126">
        <v>3804.24</v>
      </c>
      <c r="P304" s="125">
        <v>0.5150300601202406</v>
      </c>
      <c r="Q304" s="17">
        <v>1632.0</v>
      </c>
      <c r="R304" s="102">
        <v>0.9632352941176471</v>
      </c>
      <c r="S304" s="101">
        <v>4.98999999999999</v>
      </c>
      <c r="T304" s="17" t="s">
        <v>344</v>
      </c>
      <c r="U304" s="105"/>
      <c r="V304" s="105"/>
      <c r="W304" s="105"/>
      <c r="X304" s="105"/>
      <c r="Y304" s="105"/>
      <c r="Z304" s="105"/>
    </row>
    <row r="305" ht="15.75" customHeight="1">
      <c r="A305" s="105" t="s">
        <v>704</v>
      </c>
      <c r="B305" s="17" t="s">
        <v>705</v>
      </c>
      <c r="C305" s="17" t="s">
        <v>49</v>
      </c>
      <c r="D305" s="17" t="s">
        <v>657</v>
      </c>
      <c r="E305" s="17" t="s">
        <v>309</v>
      </c>
      <c r="F305" s="106">
        <v>5864.65999999999</v>
      </c>
      <c r="G305" s="106">
        <v>5864.65999999999</v>
      </c>
      <c r="H305" s="17">
        <v>2010.0</v>
      </c>
      <c r="I305" s="17">
        <v>734.0</v>
      </c>
      <c r="J305" s="125">
        <v>0.36517412935323385</v>
      </c>
      <c r="K305" s="125">
        <v>0.0</v>
      </c>
      <c r="L305" s="101">
        <v>7.49</v>
      </c>
      <c r="M305" s="101">
        <v>3.93</v>
      </c>
      <c r="N305" s="126">
        <v>16059.899999999972</v>
      </c>
      <c r="O305" s="126">
        <v>7899.3</v>
      </c>
      <c r="P305" s="125">
        <v>0.4753004005340454</v>
      </c>
      <c r="Q305" s="17">
        <v>2100.0</v>
      </c>
      <c r="R305" s="102">
        <v>0.9571428571428572</v>
      </c>
      <c r="S305" s="101">
        <v>7.989999999999986</v>
      </c>
      <c r="T305" s="17" t="s">
        <v>654</v>
      </c>
      <c r="U305" s="105"/>
      <c r="V305" s="105"/>
      <c r="W305" s="105"/>
      <c r="X305" s="105"/>
      <c r="Y305" s="105"/>
      <c r="Z305" s="105"/>
    </row>
    <row r="306" ht="15.75" customHeight="1">
      <c r="A306" s="105" t="s">
        <v>706</v>
      </c>
      <c r="B306" s="17" t="s">
        <v>707</v>
      </c>
      <c r="C306" s="17" t="s">
        <v>49</v>
      </c>
      <c r="D306" s="17" t="s">
        <v>657</v>
      </c>
      <c r="E306" s="17" t="s">
        <v>309</v>
      </c>
      <c r="F306" s="106">
        <v>6856.25999999998</v>
      </c>
      <c r="G306" s="106">
        <v>6856.25999999998</v>
      </c>
      <c r="H306" s="17">
        <v>3912.0</v>
      </c>
      <c r="I306" s="17">
        <v>1374.0</v>
      </c>
      <c r="J306" s="125">
        <v>0.3512269938650307</v>
      </c>
      <c r="K306" s="125">
        <v>0.0</v>
      </c>
      <c r="L306" s="101">
        <v>4.49</v>
      </c>
      <c r="M306" s="101">
        <v>2.44</v>
      </c>
      <c r="N306" s="126">
        <v>19520.879999999946</v>
      </c>
      <c r="O306" s="126">
        <v>9545.28</v>
      </c>
      <c r="P306" s="125">
        <v>0.4565701559020045</v>
      </c>
      <c r="Q306" s="17">
        <v>4032.0</v>
      </c>
      <c r="R306" s="102">
        <v>0.9702380952380952</v>
      </c>
      <c r="S306" s="101">
        <v>4.989999999999986</v>
      </c>
      <c r="T306" s="17" t="s">
        <v>654</v>
      </c>
      <c r="U306" s="105"/>
      <c r="V306" s="105"/>
      <c r="W306" s="105"/>
      <c r="X306" s="105"/>
      <c r="Y306" s="105"/>
      <c r="Z306" s="105"/>
    </row>
    <row r="307" ht="15.75" customHeight="1">
      <c r="A307" s="105" t="s">
        <v>708</v>
      </c>
      <c r="B307" s="17" t="s">
        <v>709</v>
      </c>
      <c r="C307" s="17" t="s">
        <v>47</v>
      </c>
      <c r="D307" s="17" t="s">
        <v>657</v>
      </c>
      <c r="E307" s="17" t="s">
        <v>309</v>
      </c>
      <c r="F307" s="106">
        <v>0.0</v>
      </c>
      <c r="G307" s="106">
        <v>0.0</v>
      </c>
      <c r="H307" s="17">
        <v>0.0</v>
      </c>
      <c r="I307" s="17">
        <v>0.0</v>
      </c>
      <c r="J307" s="125" t="s">
        <v>322</v>
      </c>
      <c r="K307" s="125" t="s">
        <v>322</v>
      </c>
      <c r="L307" s="101">
        <v>2.49</v>
      </c>
      <c r="M307" s="101">
        <v>1.22</v>
      </c>
      <c r="N307" s="126" t="s">
        <v>322</v>
      </c>
      <c r="O307" s="126">
        <v>0.0</v>
      </c>
      <c r="P307" s="125">
        <v>0.5100401606425703</v>
      </c>
      <c r="Q307" s="17">
        <v>0.0</v>
      </c>
      <c r="R307" s="102" t="s">
        <v>322</v>
      </c>
      <c r="S307" s="101" t="s">
        <v>322</v>
      </c>
      <c r="T307" s="17" t="s">
        <v>75</v>
      </c>
      <c r="U307" s="105"/>
      <c r="V307" s="105"/>
      <c r="W307" s="105"/>
      <c r="X307" s="105"/>
      <c r="Y307" s="105"/>
      <c r="Z307" s="105"/>
    </row>
    <row r="308" ht="15.75" customHeight="1">
      <c r="A308" s="105" t="s">
        <v>710</v>
      </c>
      <c r="B308" s="17" t="s">
        <v>711</v>
      </c>
      <c r="C308" s="17" t="s">
        <v>49</v>
      </c>
      <c r="D308" s="17" t="s">
        <v>657</v>
      </c>
      <c r="E308" s="17" t="s">
        <v>309</v>
      </c>
      <c r="F308" s="106">
        <v>3115.58</v>
      </c>
      <c r="G308" s="106">
        <v>3115.58</v>
      </c>
      <c r="H308" s="17">
        <v>3408.0</v>
      </c>
      <c r="I308" s="17">
        <v>1042.0</v>
      </c>
      <c r="J308" s="125">
        <v>0.3057511737089202</v>
      </c>
      <c r="K308" s="125">
        <v>0.0</v>
      </c>
      <c r="L308" s="101">
        <v>2.99</v>
      </c>
      <c r="M308" s="101">
        <v>1.49</v>
      </c>
      <c r="N308" s="126">
        <v>10189.92</v>
      </c>
      <c r="O308" s="126">
        <v>5077.92</v>
      </c>
      <c r="P308" s="125">
        <v>0.5016722408026756</v>
      </c>
      <c r="Q308" s="17">
        <v>3648.0</v>
      </c>
      <c r="R308" s="102">
        <v>0.9342105263157895</v>
      </c>
      <c r="S308" s="101">
        <v>2.9899999999999998</v>
      </c>
      <c r="T308" s="17" t="s">
        <v>654</v>
      </c>
      <c r="U308" s="105"/>
      <c r="V308" s="105"/>
      <c r="W308" s="105"/>
      <c r="X308" s="105"/>
      <c r="Y308" s="105"/>
      <c r="Z308" s="105"/>
    </row>
    <row r="309" ht="15.75" customHeight="1">
      <c r="A309" s="105" t="s">
        <v>712</v>
      </c>
      <c r="B309" s="17" t="s">
        <v>713</v>
      </c>
      <c r="C309" s="17" t="s">
        <v>49</v>
      </c>
      <c r="D309" s="17" t="s">
        <v>657</v>
      </c>
      <c r="E309" s="17" t="s">
        <v>309</v>
      </c>
      <c r="F309" s="106">
        <v>0.0</v>
      </c>
      <c r="G309" s="106">
        <v>0.0</v>
      </c>
      <c r="H309" s="17">
        <v>0.0</v>
      </c>
      <c r="I309" s="17">
        <v>0.0</v>
      </c>
      <c r="J309" s="125" t="s">
        <v>322</v>
      </c>
      <c r="K309" s="125" t="s">
        <v>322</v>
      </c>
      <c r="L309" s="101">
        <v>2.49</v>
      </c>
      <c r="M309" s="101">
        <v>1.25</v>
      </c>
      <c r="N309" s="126" t="s">
        <v>322</v>
      </c>
      <c r="O309" s="126">
        <v>0.0</v>
      </c>
      <c r="P309" s="125">
        <v>0.497991967871486</v>
      </c>
      <c r="Q309" s="17">
        <v>0.0</v>
      </c>
      <c r="R309" s="102" t="s">
        <v>322</v>
      </c>
      <c r="S309" s="101" t="s">
        <v>322</v>
      </c>
      <c r="T309" s="17" t="s">
        <v>654</v>
      </c>
      <c r="U309" s="105"/>
      <c r="V309" s="105"/>
      <c r="W309" s="105"/>
      <c r="X309" s="105"/>
      <c r="Y309" s="105"/>
      <c r="Z309" s="105"/>
    </row>
    <row r="310" ht="15.75" customHeight="1">
      <c r="A310" s="105" t="s">
        <v>714</v>
      </c>
      <c r="B310" s="17" t="s">
        <v>715</v>
      </c>
      <c r="C310" s="17" t="s">
        <v>47</v>
      </c>
      <c r="D310" s="17" t="s">
        <v>657</v>
      </c>
      <c r="E310" s="17" t="s">
        <v>309</v>
      </c>
      <c r="F310" s="106">
        <v>0.0</v>
      </c>
      <c r="G310" s="106">
        <v>0.0</v>
      </c>
      <c r="H310" s="17">
        <v>0.0</v>
      </c>
      <c r="I310" s="17">
        <v>0.0</v>
      </c>
      <c r="J310" s="125" t="s">
        <v>322</v>
      </c>
      <c r="K310" s="125" t="s">
        <v>322</v>
      </c>
      <c r="L310" s="101">
        <v>3.69</v>
      </c>
      <c r="M310" s="101">
        <v>1.95</v>
      </c>
      <c r="N310" s="126" t="s">
        <v>322</v>
      </c>
      <c r="O310" s="126">
        <v>0.0</v>
      </c>
      <c r="P310" s="125">
        <v>0.4715447154471545</v>
      </c>
      <c r="Q310" s="17">
        <v>0.0</v>
      </c>
      <c r="R310" s="102" t="s">
        <v>322</v>
      </c>
      <c r="S310" s="101" t="s">
        <v>322</v>
      </c>
      <c r="T310" s="17" t="s">
        <v>75</v>
      </c>
      <c r="U310" s="105"/>
      <c r="V310" s="105"/>
      <c r="W310" s="105"/>
      <c r="X310" s="105"/>
      <c r="Y310" s="105"/>
      <c r="Z310" s="105"/>
    </row>
    <row r="311" ht="15.75" customHeight="1">
      <c r="A311" s="105" t="s">
        <v>716</v>
      </c>
      <c r="B311" s="17" t="s">
        <v>717</v>
      </c>
      <c r="C311" s="17" t="s">
        <v>49</v>
      </c>
      <c r="D311" s="17" t="s">
        <v>657</v>
      </c>
      <c r="E311" s="17" t="s">
        <v>309</v>
      </c>
      <c r="F311" s="106">
        <v>0.0</v>
      </c>
      <c r="G311" s="106">
        <v>0.0</v>
      </c>
      <c r="H311" s="17">
        <v>0.0</v>
      </c>
      <c r="I311" s="17">
        <v>0.0</v>
      </c>
      <c r="J311" s="125" t="s">
        <v>322</v>
      </c>
      <c r="K311" s="125" t="s">
        <v>322</v>
      </c>
      <c r="L311" s="101">
        <v>6.99</v>
      </c>
      <c r="M311" s="101">
        <v>3.56</v>
      </c>
      <c r="N311" s="126" t="s">
        <v>322</v>
      </c>
      <c r="O311" s="126">
        <v>0.0</v>
      </c>
      <c r="P311" s="125">
        <v>0.4907010014306152</v>
      </c>
      <c r="Q311" s="17">
        <v>0.0</v>
      </c>
      <c r="R311" s="102" t="s">
        <v>322</v>
      </c>
      <c r="S311" s="101" t="s">
        <v>322</v>
      </c>
      <c r="T311" s="17" t="s">
        <v>654</v>
      </c>
      <c r="U311" s="105"/>
      <c r="V311" s="105"/>
      <c r="W311" s="105"/>
      <c r="X311" s="105"/>
      <c r="Y311" s="105"/>
      <c r="Z311" s="105"/>
    </row>
    <row r="312" ht="15.75" customHeight="1">
      <c r="A312" s="105" t="s">
        <v>718</v>
      </c>
      <c r="B312" s="17" t="s">
        <v>719</v>
      </c>
      <c r="C312" s="17" t="s">
        <v>49</v>
      </c>
      <c r="D312" s="17" t="s">
        <v>657</v>
      </c>
      <c r="E312" s="17" t="s">
        <v>309</v>
      </c>
      <c r="F312" s="106">
        <v>898.200000000001</v>
      </c>
      <c r="G312" s="106">
        <v>898.200000000001</v>
      </c>
      <c r="H312" s="17">
        <v>1008.0</v>
      </c>
      <c r="I312" s="17">
        <v>180.0</v>
      </c>
      <c r="J312" s="125">
        <v>0.17857142857142858</v>
      </c>
      <c r="K312" s="125">
        <v>0.0</v>
      </c>
      <c r="L312" s="101">
        <v>4.49</v>
      </c>
      <c r="M312" s="101">
        <v>2.44</v>
      </c>
      <c r="N312" s="126">
        <v>5029.9200000000055</v>
      </c>
      <c r="O312" s="126">
        <v>2459.52</v>
      </c>
      <c r="P312" s="125">
        <v>0.4565701559020045</v>
      </c>
      <c r="Q312" s="17">
        <v>1008.0</v>
      </c>
      <c r="R312" s="102">
        <v>1.0</v>
      </c>
      <c r="S312" s="101">
        <v>4.9900000000000055</v>
      </c>
      <c r="T312" s="17" t="s">
        <v>344</v>
      </c>
      <c r="U312" s="105"/>
      <c r="V312" s="105"/>
      <c r="W312" s="105"/>
      <c r="X312" s="105"/>
      <c r="Y312" s="105"/>
      <c r="Z312" s="105"/>
    </row>
    <row r="313" ht="15.75" customHeight="1">
      <c r="A313" s="105" t="s">
        <v>720</v>
      </c>
      <c r="B313" s="17" t="s">
        <v>721</v>
      </c>
      <c r="C313" s="17" t="s">
        <v>46</v>
      </c>
      <c r="D313" s="17" t="s">
        <v>657</v>
      </c>
      <c r="E313" s="17" t="s">
        <v>309</v>
      </c>
      <c r="F313" s="106">
        <v>0.0</v>
      </c>
      <c r="G313" s="106">
        <v>0.0</v>
      </c>
      <c r="H313" s="17">
        <v>0.0</v>
      </c>
      <c r="I313" s="17">
        <v>0.0</v>
      </c>
      <c r="J313" s="125" t="s">
        <v>322</v>
      </c>
      <c r="K313" s="125" t="s">
        <v>322</v>
      </c>
      <c r="L313" s="101">
        <v>7.99</v>
      </c>
      <c r="M313" s="101">
        <v>3.97</v>
      </c>
      <c r="N313" s="126" t="s">
        <v>322</v>
      </c>
      <c r="O313" s="126">
        <v>0.0</v>
      </c>
      <c r="P313" s="125">
        <v>0.5031289111389236</v>
      </c>
      <c r="Q313" s="17">
        <v>0.0</v>
      </c>
      <c r="R313" s="102" t="s">
        <v>322</v>
      </c>
      <c r="S313" s="101" t="s">
        <v>322</v>
      </c>
      <c r="T313" s="17" t="s">
        <v>722</v>
      </c>
      <c r="U313" s="105"/>
      <c r="V313" s="105"/>
      <c r="W313" s="105"/>
      <c r="X313" s="105"/>
      <c r="Y313" s="105"/>
      <c r="Z313" s="105"/>
    </row>
    <row r="314" ht="15.75" customHeight="1">
      <c r="A314" s="105" t="s">
        <v>723</v>
      </c>
      <c r="B314" s="17" t="s">
        <v>724</v>
      </c>
      <c r="C314" s="17" t="s">
        <v>49</v>
      </c>
      <c r="D314" s="17" t="s">
        <v>657</v>
      </c>
      <c r="E314" s="17" t="s">
        <v>309</v>
      </c>
      <c r="F314" s="106">
        <v>1506.98</v>
      </c>
      <c r="G314" s="106">
        <v>1506.98</v>
      </c>
      <c r="H314" s="17">
        <v>1512.0</v>
      </c>
      <c r="I314" s="17">
        <v>302.0</v>
      </c>
      <c r="J314" s="125">
        <v>0.19973544973544974</v>
      </c>
      <c r="K314" s="125">
        <v>0.0</v>
      </c>
      <c r="L314" s="101">
        <v>4.49</v>
      </c>
      <c r="M314" s="101">
        <v>2.44</v>
      </c>
      <c r="N314" s="126">
        <v>7544.88</v>
      </c>
      <c r="O314" s="126">
        <v>3689.2799999999997</v>
      </c>
      <c r="P314" s="125">
        <v>0.4565701559020045</v>
      </c>
      <c r="Q314" s="17">
        <v>1512.0</v>
      </c>
      <c r="R314" s="102">
        <v>1.0</v>
      </c>
      <c r="S314" s="101">
        <v>4.99</v>
      </c>
      <c r="T314" s="17" t="s">
        <v>654</v>
      </c>
      <c r="U314" s="105"/>
      <c r="V314" s="105"/>
      <c r="W314" s="105"/>
      <c r="X314" s="105"/>
      <c r="Y314" s="105"/>
      <c r="Z314" s="105"/>
    </row>
    <row r="315" ht="15.75" customHeight="1">
      <c r="A315" s="105" t="s">
        <v>725</v>
      </c>
      <c r="B315" s="17" t="s">
        <v>726</v>
      </c>
      <c r="C315" s="17" t="s">
        <v>47</v>
      </c>
      <c r="D315" s="17" t="s">
        <v>657</v>
      </c>
      <c r="E315" s="17" t="s">
        <v>309</v>
      </c>
      <c r="F315" s="106">
        <v>0.0</v>
      </c>
      <c r="G315" s="106">
        <v>0.0</v>
      </c>
      <c r="H315" s="17">
        <v>0.0</v>
      </c>
      <c r="I315" s="17">
        <v>0.0</v>
      </c>
      <c r="J315" s="125" t="s">
        <v>322</v>
      </c>
      <c r="K315" s="125" t="s">
        <v>322</v>
      </c>
      <c r="L315" s="101">
        <v>8.99</v>
      </c>
      <c r="M315" s="101">
        <v>4.98</v>
      </c>
      <c r="N315" s="126" t="s">
        <v>322</v>
      </c>
      <c r="O315" s="126">
        <v>0.0</v>
      </c>
      <c r="P315" s="125">
        <v>0.44605116796440486</v>
      </c>
      <c r="Q315" s="17">
        <v>0.0</v>
      </c>
      <c r="R315" s="102" t="s">
        <v>322</v>
      </c>
      <c r="S315" s="101" t="s">
        <v>322</v>
      </c>
      <c r="T315" s="17" t="s">
        <v>75</v>
      </c>
      <c r="U315" s="105"/>
      <c r="V315" s="105"/>
      <c r="W315" s="105"/>
      <c r="X315" s="105"/>
      <c r="Y315" s="105"/>
      <c r="Z315" s="105"/>
    </row>
    <row r="316" ht="15.75" customHeight="1">
      <c r="A316" s="105" t="s">
        <v>727</v>
      </c>
      <c r="B316" s="17" t="s">
        <v>728</v>
      </c>
      <c r="C316" s="17" t="s">
        <v>49</v>
      </c>
      <c r="D316" s="17" t="s">
        <v>657</v>
      </c>
      <c r="E316" s="17" t="s">
        <v>309</v>
      </c>
      <c r="F316" s="106">
        <v>204.59</v>
      </c>
      <c r="G316" s="106">
        <v>204.59</v>
      </c>
      <c r="H316" s="17">
        <v>504.0</v>
      </c>
      <c r="I316" s="17">
        <v>41.0</v>
      </c>
      <c r="J316" s="125">
        <v>0.08134920634920635</v>
      </c>
      <c r="K316" s="125">
        <v>0.0</v>
      </c>
      <c r="L316" s="101">
        <v>4.49</v>
      </c>
      <c r="M316" s="101">
        <v>2.44</v>
      </c>
      <c r="N316" s="126">
        <v>2514.96</v>
      </c>
      <c r="O316" s="126">
        <v>1229.76</v>
      </c>
      <c r="P316" s="125">
        <v>0.4565701559020045</v>
      </c>
      <c r="Q316" s="17">
        <v>504.0</v>
      </c>
      <c r="R316" s="102">
        <v>1.0</v>
      </c>
      <c r="S316" s="101">
        <v>4.99</v>
      </c>
      <c r="T316" s="17" t="s">
        <v>344</v>
      </c>
      <c r="U316" s="105"/>
      <c r="V316" s="105"/>
      <c r="W316" s="105"/>
      <c r="X316" s="105"/>
      <c r="Y316" s="105"/>
      <c r="Z316" s="105"/>
    </row>
    <row r="317" ht="15.75" customHeight="1">
      <c r="A317" s="105" t="s">
        <v>729</v>
      </c>
      <c r="B317" s="17" t="s">
        <v>730</v>
      </c>
      <c r="C317" s="17" t="s">
        <v>47</v>
      </c>
      <c r="D317" s="17" t="s">
        <v>298</v>
      </c>
      <c r="E317" s="17" t="s">
        <v>309</v>
      </c>
      <c r="F317" s="106">
        <v>0.0</v>
      </c>
      <c r="G317" s="106">
        <v>0.0</v>
      </c>
      <c r="H317" s="17">
        <v>0.0</v>
      </c>
      <c r="I317" s="17">
        <v>0.0</v>
      </c>
      <c r="J317" s="125" t="s">
        <v>322</v>
      </c>
      <c r="K317" s="125" t="s">
        <v>322</v>
      </c>
      <c r="L317" s="101">
        <v>2.99</v>
      </c>
      <c r="M317" s="101">
        <v>1.6</v>
      </c>
      <c r="N317" s="126" t="s">
        <v>322</v>
      </c>
      <c r="O317" s="126">
        <v>0.0</v>
      </c>
      <c r="P317" s="125">
        <v>0.46488294314381273</v>
      </c>
      <c r="Q317" s="17">
        <v>0.0</v>
      </c>
      <c r="R317" s="102" t="s">
        <v>322</v>
      </c>
      <c r="S317" s="101" t="s">
        <v>322</v>
      </c>
      <c r="T317" s="17" t="s">
        <v>75</v>
      </c>
      <c r="U317" s="105"/>
      <c r="V317" s="105"/>
      <c r="W317" s="105"/>
      <c r="X317" s="105"/>
      <c r="Y317" s="105"/>
      <c r="Z317" s="105"/>
    </row>
    <row r="318" ht="15.75" customHeight="1">
      <c r="A318" s="105" t="s">
        <v>731</v>
      </c>
      <c r="B318" s="17" t="s">
        <v>732</v>
      </c>
      <c r="C318" s="17" t="s">
        <v>47</v>
      </c>
      <c r="D318" s="17" t="s">
        <v>298</v>
      </c>
      <c r="E318" s="17" t="s">
        <v>309</v>
      </c>
      <c r="F318" s="106">
        <v>0.0</v>
      </c>
      <c r="G318" s="106">
        <v>0.0</v>
      </c>
      <c r="H318" s="17">
        <v>0.0</v>
      </c>
      <c r="I318" s="17">
        <v>0.0</v>
      </c>
      <c r="J318" s="125" t="s">
        <v>322</v>
      </c>
      <c r="K318" s="125" t="s">
        <v>322</v>
      </c>
      <c r="L318" s="101">
        <v>2.99</v>
      </c>
      <c r="M318" s="101">
        <v>1.6</v>
      </c>
      <c r="N318" s="126" t="s">
        <v>322</v>
      </c>
      <c r="O318" s="126">
        <v>0.0</v>
      </c>
      <c r="P318" s="125">
        <v>0.46488294314381273</v>
      </c>
      <c r="Q318" s="17">
        <v>0.0</v>
      </c>
      <c r="R318" s="102" t="s">
        <v>322</v>
      </c>
      <c r="S318" s="101" t="s">
        <v>322</v>
      </c>
      <c r="T318" s="17" t="s">
        <v>75</v>
      </c>
      <c r="U318" s="105"/>
      <c r="V318" s="105"/>
      <c r="W318" s="105"/>
      <c r="X318" s="105"/>
      <c r="Y318" s="105"/>
      <c r="Z318" s="105"/>
    </row>
    <row r="319" ht="15.75" customHeight="1">
      <c r="A319" s="105" t="s">
        <v>733</v>
      </c>
      <c r="B319" s="17" t="s">
        <v>734</v>
      </c>
      <c r="C319" s="17" t="s">
        <v>47</v>
      </c>
      <c r="D319" s="17" t="s">
        <v>298</v>
      </c>
      <c r="E319" s="17" t="s">
        <v>309</v>
      </c>
      <c r="F319" s="106">
        <v>0.0</v>
      </c>
      <c r="G319" s="106">
        <v>0.0</v>
      </c>
      <c r="H319" s="17">
        <v>0.0</v>
      </c>
      <c r="I319" s="17">
        <v>0.0</v>
      </c>
      <c r="J319" s="125" t="s">
        <v>322</v>
      </c>
      <c r="K319" s="125" t="s">
        <v>322</v>
      </c>
      <c r="L319" s="101">
        <v>2.99</v>
      </c>
      <c r="M319" s="101">
        <v>1.6</v>
      </c>
      <c r="N319" s="126" t="s">
        <v>322</v>
      </c>
      <c r="O319" s="126">
        <v>0.0</v>
      </c>
      <c r="P319" s="125">
        <v>0.46488294314381273</v>
      </c>
      <c r="Q319" s="17">
        <v>0.0</v>
      </c>
      <c r="R319" s="102" t="s">
        <v>322</v>
      </c>
      <c r="S319" s="101" t="s">
        <v>322</v>
      </c>
      <c r="T319" s="17" t="s">
        <v>75</v>
      </c>
      <c r="U319" s="105"/>
      <c r="V319" s="105"/>
      <c r="W319" s="105"/>
      <c r="X319" s="105"/>
      <c r="Y319" s="105"/>
      <c r="Z319" s="105"/>
    </row>
    <row r="320" ht="15.75" customHeight="1">
      <c r="A320" s="105" t="s">
        <v>735</v>
      </c>
      <c r="B320" s="17" t="s">
        <v>736</v>
      </c>
      <c r="C320" s="17" t="s">
        <v>49</v>
      </c>
      <c r="D320" s="17" t="s">
        <v>737</v>
      </c>
      <c r="E320" s="17" t="s">
        <v>309</v>
      </c>
      <c r="F320" s="106">
        <v>0.0</v>
      </c>
      <c r="G320" s="106">
        <v>0.0</v>
      </c>
      <c r="H320" s="17">
        <v>0.0</v>
      </c>
      <c r="I320" s="17">
        <v>0.0</v>
      </c>
      <c r="J320" s="125" t="s">
        <v>322</v>
      </c>
      <c r="K320" s="125" t="s">
        <v>322</v>
      </c>
      <c r="L320" s="101">
        <v>2.49</v>
      </c>
      <c r="M320" s="101">
        <v>1.28</v>
      </c>
      <c r="N320" s="126" t="s">
        <v>322</v>
      </c>
      <c r="O320" s="126">
        <v>0.0</v>
      </c>
      <c r="P320" s="125">
        <v>0.48594377510040165</v>
      </c>
      <c r="Q320" s="17">
        <v>0.0</v>
      </c>
      <c r="R320" s="102" t="s">
        <v>322</v>
      </c>
      <c r="S320" s="101" t="s">
        <v>322</v>
      </c>
      <c r="T320" s="17" t="s">
        <v>350</v>
      </c>
      <c r="U320" s="105"/>
      <c r="V320" s="105"/>
      <c r="W320" s="105"/>
      <c r="X320" s="105"/>
      <c r="Y320" s="105"/>
      <c r="Z320" s="105"/>
    </row>
    <row r="321" ht="15.75" customHeight="1">
      <c r="A321" s="105" t="s">
        <v>738</v>
      </c>
      <c r="B321" s="17" t="s">
        <v>739</v>
      </c>
      <c r="C321" s="17" t="s">
        <v>48</v>
      </c>
      <c r="D321" s="17" t="s">
        <v>737</v>
      </c>
      <c r="E321" s="17" t="s">
        <v>309</v>
      </c>
      <c r="F321" s="106">
        <v>0.0</v>
      </c>
      <c r="G321" s="106">
        <v>0.0</v>
      </c>
      <c r="H321" s="17">
        <v>0.0</v>
      </c>
      <c r="I321" s="17">
        <v>0.0</v>
      </c>
      <c r="J321" s="125" t="s">
        <v>322</v>
      </c>
      <c r="K321" s="125" t="s">
        <v>322</v>
      </c>
      <c r="L321" s="101">
        <v>2.49</v>
      </c>
      <c r="M321" s="101">
        <v>1.25</v>
      </c>
      <c r="N321" s="126" t="s">
        <v>322</v>
      </c>
      <c r="O321" s="126">
        <v>0.0</v>
      </c>
      <c r="P321" s="125">
        <v>0.497991967871486</v>
      </c>
      <c r="Q321" s="17">
        <v>0.0</v>
      </c>
      <c r="R321" s="102" t="s">
        <v>322</v>
      </c>
      <c r="S321" s="101" t="s">
        <v>322</v>
      </c>
      <c r="T321" s="17" t="s">
        <v>92</v>
      </c>
      <c r="U321" s="105"/>
      <c r="V321" s="105"/>
      <c r="W321" s="105"/>
      <c r="X321" s="105"/>
      <c r="Y321" s="105"/>
      <c r="Z321" s="105"/>
    </row>
    <row r="322" ht="15.75" customHeight="1">
      <c r="A322" s="105" t="s">
        <v>740</v>
      </c>
      <c r="B322" s="17" t="s">
        <v>741</v>
      </c>
      <c r="C322" s="17" t="s">
        <v>47</v>
      </c>
      <c r="D322" s="17" t="s">
        <v>742</v>
      </c>
      <c r="E322" s="17" t="s">
        <v>309</v>
      </c>
      <c r="F322" s="106">
        <v>1057.35</v>
      </c>
      <c r="G322" s="106">
        <v>1057.35</v>
      </c>
      <c r="H322" s="17">
        <v>1908.0</v>
      </c>
      <c r="I322" s="17">
        <v>266.0</v>
      </c>
      <c r="J322" s="125">
        <v>0.13941299790356393</v>
      </c>
      <c r="K322" s="125">
        <v>0.0</v>
      </c>
      <c r="L322" s="101">
        <v>3.99</v>
      </c>
      <c r="M322" s="101">
        <v>2.09</v>
      </c>
      <c r="N322" s="126">
        <v>7584.299999999999</v>
      </c>
      <c r="O322" s="126">
        <v>3987.72</v>
      </c>
      <c r="P322" s="125">
        <v>0.4761904761904763</v>
      </c>
      <c r="Q322" s="17">
        <v>1920.0</v>
      </c>
      <c r="R322" s="102">
        <v>0.99375</v>
      </c>
      <c r="S322" s="101">
        <v>3.9749999999999996</v>
      </c>
      <c r="T322" s="17" t="s">
        <v>183</v>
      </c>
      <c r="U322" s="105"/>
      <c r="V322" s="105"/>
      <c r="W322" s="105"/>
      <c r="X322" s="105"/>
      <c r="Y322" s="105"/>
      <c r="Z322" s="105"/>
    </row>
    <row r="323" ht="15.75" customHeight="1">
      <c r="A323" s="105" t="s">
        <v>743</v>
      </c>
      <c r="B323" s="17" t="s">
        <v>744</v>
      </c>
      <c r="C323" s="17" t="s">
        <v>49</v>
      </c>
      <c r="D323" s="17" t="s">
        <v>742</v>
      </c>
      <c r="E323" s="17" t="s">
        <v>309</v>
      </c>
      <c r="F323" s="106">
        <v>0.0</v>
      </c>
      <c r="G323" s="106">
        <v>0.0</v>
      </c>
      <c r="H323" s="17">
        <v>0.0</v>
      </c>
      <c r="I323" s="17">
        <v>0.0</v>
      </c>
      <c r="J323" s="125" t="s">
        <v>322</v>
      </c>
      <c r="K323" s="125" t="s">
        <v>322</v>
      </c>
      <c r="L323" s="101">
        <v>3.49</v>
      </c>
      <c r="M323" s="101">
        <v>1.7</v>
      </c>
      <c r="N323" s="126" t="s">
        <v>322</v>
      </c>
      <c r="O323" s="126">
        <v>0.0</v>
      </c>
      <c r="P323" s="125">
        <v>0.512893982808023</v>
      </c>
      <c r="Q323" s="17">
        <v>0.0</v>
      </c>
      <c r="R323" s="102" t="s">
        <v>322</v>
      </c>
      <c r="S323" s="101" t="s">
        <v>322</v>
      </c>
      <c r="T323" s="17" t="s">
        <v>654</v>
      </c>
      <c r="U323" s="105"/>
      <c r="V323" s="105"/>
      <c r="W323" s="105"/>
      <c r="X323" s="105"/>
      <c r="Y323" s="105"/>
      <c r="Z323" s="105"/>
    </row>
    <row r="324" ht="15.75" customHeight="1">
      <c r="A324" s="105" t="s">
        <v>745</v>
      </c>
      <c r="B324" s="17" t="s">
        <v>746</v>
      </c>
      <c r="C324" s="17" t="s">
        <v>49</v>
      </c>
      <c r="D324" s="17" t="s">
        <v>742</v>
      </c>
      <c r="E324" s="17" t="s">
        <v>309</v>
      </c>
      <c r="F324" s="106">
        <v>0.0</v>
      </c>
      <c r="G324" s="106">
        <v>0.0</v>
      </c>
      <c r="H324" s="17">
        <v>0.0</v>
      </c>
      <c r="I324" s="17">
        <v>0.0</v>
      </c>
      <c r="J324" s="125" t="s">
        <v>322</v>
      </c>
      <c r="K324" s="125" t="s">
        <v>322</v>
      </c>
      <c r="L324" s="101">
        <v>3.49</v>
      </c>
      <c r="M324" s="101">
        <v>1.7</v>
      </c>
      <c r="N324" s="126" t="s">
        <v>322</v>
      </c>
      <c r="O324" s="126">
        <v>0.0</v>
      </c>
      <c r="P324" s="125">
        <v>0.512893982808023</v>
      </c>
      <c r="Q324" s="17">
        <v>0.0</v>
      </c>
      <c r="R324" s="102" t="s">
        <v>322</v>
      </c>
      <c r="S324" s="101" t="s">
        <v>322</v>
      </c>
      <c r="T324" s="17" t="s">
        <v>654</v>
      </c>
      <c r="U324" s="105"/>
      <c r="V324" s="105"/>
      <c r="W324" s="105"/>
      <c r="X324" s="105"/>
      <c r="Y324" s="105"/>
      <c r="Z324" s="105"/>
    </row>
    <row r="325" ht="15.75" customHeight="1">
      <c r="A325" s="105" t="s">
        <v>747</v>
      </c>
      <c r="B325" s="17" t="s">
        <v>748</v>
      </c>
      <c r="C325" s="17" t="s">
        <v>49</v>
      </c>
      <c r="D325" s="17" t="s">
        <v>742</v>
      </c>
      <c r="E325" s="17" t="s">
        <v>309</v>
      </c>
      <c r="F325" s="106">
        <v>0.0</v>
      </c>
      <c r="G325" s="106">
        <v>0.0</v>
      </c>
      <c r="H325" s="17">
        <v>0.0</v>
      </c>
      <c r="I325" s="17">
        <v>0.0</v>
      </c>
      <c r="J325" s="125" t="s">
        <v>322</v>
      </c>
      <c r="K325" s="125" t="s">
        <v>322</v>
      </c>
      <c r="L325" s="101">
        <v>3.49</v>
      </c>
      <c r="M325" s="101">
        <v>1.7</v>
      </c>
      <c r="N325" s="126" t="s">
        <v>322</v>
      </c>
      <c r="O325" s="126">
        <v>0.0</v>
      </c>
      <c r="P325" s="125">
        <v>0.512893982808023</v>
      </c>
      <c r="Q325" s="17">
        <v>0.0</v>
      </c>
      <c r="R325" s="102" t="s">
        <v>322</v>
      </c>
      <c r="S325" s="101" t="s">
        <v>322</v>
      </c>
      <c r="T325" s="17" t="s">
        <v>654</v>
      </c>
      <c r="U325" s="105"/>
      <c r="V325" s="105"/>
      <c r="W325" s="105"/>
      <c r="X325" s="105"/>
      <c r="Y325" s="105"/>
      <c r="Z325" s="105"/>
    </row>
    <row r="326" ht="15.75" customHeight="1">
      <c r="A326" s="105" t="s">
        <v>749</v>
      </c>
      <c r="B326" s="17" t="s">
        <v>750</v>
      </c>
      <c r="C326" s="17" t="s">
        <v>49</v>
      </c>
      <c r="D326" s="17" t="s">
        <v>742</v>
      </c>
      <c r="E326" s="17" t="s">
        <v>309</v>
      </c>
      <c r="F326" s="106">
        <v>0.0</v>
      </c>
      <c r="G326" s="106">
        <v>0.0</v>
      </c>
      <c r="H326" s="17">
        <v>0.0</v>
      </c>
      <c r="I326" s="17">
        <v>0.0</v>
      </c>
      <c r="J326" s="125" t="s">
        <v>322</v>
      </c>
      <c r="K326" s="125" t="s">
        <v>322</v>
      </c>
      <c r="L326" s="101">
        <v>3.49</v>
      </c>
      <c r="M326" s="101">
        <v>1.7</v>
      </c>
      <c r="N326" s="126" t="s">
        <v>322</v>
      </c>
      <c r="O326" s="126">
        <v>0.0</v>
      </c>
      <c r="P326" s="125">
        <v>0.512893982808023</v>
      </c>
      <c r="Q326" s="17">
        <v>0.0</v>
      </c>
      <c r="R326" s="102" t="s">
        <v>322</v>
      </c>
      <c r="S326" s="101" t="s">
        <v>322</v>
      </c>
      <c r="T326" s="17" t="s">
        <v>654</v>
      </c>
      <c r="U326" s="105"/>
      <c r="V326" s="105"/>
      <c r="W326" s="105"/>
      <c r="X326" s="105"/>
      <c r="Y326" s="105"/>
      <c r="Z326" s="105"/>
    </row>
    <row r="327" ht="15.75" customHeight="1">
      <c r="A327" s="105" t="s">
        <v>751</v>
      </c>
      <c r="B327" s="17" t="s">
        <v>752</v>
      </c>
      <c r="C327" s="17" t="s">
        <v>49</v>
      </c>
      <c r="D327" s="17" t="s">
        <v>742</v>
      </c>
      <c r="E327" s="17" t="s">
        <v>309</v>
      </c>
      <c r="F327" s="106">
        <v>0.0</v>
      </c>
      <c r="G327" s="106">
        <v>0.0</v>
      </c>
      <c r="H327" s="17">
        <v>0.0</v>
      </c>
      <c r="I327" s="17">
        <v>0.0</v>
      </c>
      <c r="J327" s="125" t="s">
        <v>322</v>
      </c>
      <c r="K327" s="125" t="s">
        <v>322</v>
      </c>
      <c r="L327" s="101">
        <v>2.99</v>
      </c>
      <c r="M327" s="101">
        <v>1.5</v>
      </c>
      <c r="N327" s="126" t="s">
        <v>322</v>
      </c>
      <c r="O327" s="126">
        <v>0.0</v>
      </c>
      <c r="P327" s="125">
        <v>0.49832775919732447</v>
      </c>
      <c r="Q327" s="17">
        <v>0.0</v>
      </c>
      <c r="R327" s="102" t="s">
        <v>322</v>
      </c>
      <c r="S327" s="101" t="s">
        <v>322</v>
      </c>
      <c r="T327" s="17" t="s">
        <v>654</v>
      </c>
      <c r="U327" s="105"/>
      <c r="V327" s="105"/>
      <c r="W327" s="105"/>
      <c r="X327" s="105"/>
      <c r="Y327" s="105"/>
      <c r="Z327" s="105"/>
    </row>
    <row r="328" ht="15.75" customHeight="1">
      <c r="A328" s="105" t="s">
        <v>753</v>
      </c>
      <c r="B328" s="17" t="s">
        <v>754</v>
      </c>
      <c r="C328" s="17" t="s">
        <v>49</v>
      </c>
      <c r="D328" s="17" t="s">
        <v>742</v>
      </c>
      <c r="E328" s="17" t="s">
        <v>309</v>
      </c>
      <c r="F328" s="106">
        <v>0.0</v>
      </c>
      <c r="G328" s="106">
        <v>0.0</v>
      </c>
      <c r="H328" s="17">
        <v>0.0</v>
      </c>
      <c r="I328" s="17">
        <v>0.0</v>
      </c>
      <c r="J328" s="125" t="s">
        <v>322</v>
      </c>
      <c r="K328" s="125" t="s">
        <v>322</v>
      </c>
      <c r="L328" s="101">
        <v>1.49</v>
      </c>
      <c r="M328" s="101">
        <v>0.72</v>
      </c>
      <c r="N328" s="126" t="s">
        <v>322</v>
      </c>
      <c r="O328" s="126">
        <v>0.0</v>
      </c>
      <c r="P328" s="125">
        <v>0.5167785234899329</v>
      </c>
      <c r="Q328" s="17">
        <v>0.0</v>
      </c>
      <c r="R328" s="102" t="s">
        <v>322</v>
      </c>
      <c r="S328" s="101" t="s">
        <v>322</v>
      </c>
      <c r="T328" s="17" t="s">
        <v>363</v>
      </c>
      <c r="U328" s="105"/>
      <c r="V328" s="105"/>
      <c r="W328" s="105"/>
      <c r="X328" s="105"/>
      <c r="Y328" s="105"/>
      <c r="Z328" s="105"/>
    </row>
    <row r="329" ht="15.75" customHeight="1">
      <c r="A329" s="105" t="s">
        <v>755</v>
      </c>
      <c r="B329" s="17" t="s">
        <v>756</v>
      </c>
      <c r="C329" s="17" t="s">
        <v>49</v>
      </c>
      <c r="D329" s="17" t="s">
        <v>757</v>
      </c>
      <c r="E329" s="17" t="s">
        <v>309</v>
      </c>
      <c r="F329" s="106">
        <v>0.0</v>
      </c>
      <c r="G329" s="106">
        <v>0.0</v>
      </c>
      <c r="H329" s="17">
        <v>0.0</v>
      </c>
      <c r="I329" s="17">
        <v>0.0</v>
      </c>
      <c r="J329" s="125" t="s">
        <v>322</v>
      </c>
      <c r="K329" s="125" t="s">
        <v>322</v>
      </c>
      <c r="L329" s="101">
        <v>2.99</v>
      </c>
      <c r="M329" s="101">
        <v>1.68</v>
      </c>
      <c r="N329" s="126" t="s">
        <v>322</v>
      </c>
      <c r="O329" s="126">
        <v>0.0</v>
      </c>
      <c r="P329" s="125">
        <v>0.4381270903010034</v>
      </c>
      <c r="Q329" s="17">
        <v>0.0</v>
      </c>
      <c r="R329" s="102" t="s">
        <v>322</v>
      </c>
      <c r="S329" s="101" t="s">
        <v>322</v>
      </c>
      <c r="T329" s="17" t="s">
        <v>350</v>
      </c>
      <c r="U329" s="105"/>
      <c r="V329" s="105"/>
      <c r="W329" s="105"/>
      <c r="X329" s="105"/>
      <c r="Y329" s="105"/>
      <c r="Z329" s="105"/>
    </row>
    <row r="330" ht="15.75" customHeight="1">
      <c r="A330" s="105" t="s">
        <v>758</v>
      </c>
      <c r="B330" s="17" t="s">
        <v>759</v>
      </c>
      <c r="C330" s="17" t="s">
        <v>49</v>
      </c>
      <c r="D330" s="17" t="s">
        <v>757</v>
      </c>
      <c r="E330" s="17" t="s">
        <v>309</v>
      </c>
      <c r="F330" s="106">
        <v>0.0</v>
      </c>
      <c r="G330" s="106">
        <v>0.0</v>
      </c>
      <c r="H330" s="17">
        <v>0.0</v>
      </c>
      <c r="I330" s="17">
        <v>0.0</v>
      </c>
      <c r="J330" s="125" t="s">
        <v>322</v>
      </c>
      <c r="K330" s="125" t="s">
        <v>322</v>
      </c>
      <c r="L330" s="101">
        <v>2.99</v>
      </c>
      <c r="M330" s="101">
        <v>1.68</v>
      </c>
      <c r="N330" s="126" t="s">
        <v>322</v>
      </c>
      <c r="O330" s="126">
        <v>0.0</v>
      </c>
      <c r="P330" s="125">
        <v>0.4381270903010034</v>
      </c>
      <c r="Q330" s="17">
        <v>0.0</v>
      </c>
      <c r="R330" s="102" t="s">
        <v>322</v>
      </c>
      <c r="S330" s="101" t="s">
        <v>322</v>
      </c>
      <c r="T330" s="17" t="s">
        <v>350</v>
      </c>
      <c r="U330" s="105"/>
      <c r="V330" s="105"/>
      <c r="W330" s="105"/>
      <c r="X330" s="105"/>
      <c r="Y330" s="105"/>
      <c r="Z330" s="105"/>
    </row>
    <row r="331" ht="15.75" customHeight="1">
      <c r="A331" s="105" t="s">
        <v>760</v>
      </c>
      <c r="B331" s="17" t="s">
        <v>761</v>
      </c>
      <c r="C331" s="17" t="s">
        <v>49</v>
      </c>
      <c r="D331" s="17" t="s">
        <v>757</v>
      </c>
      <c r="E331" s="17" t="s">
        <v>309</v>
      </c>
      <c r="F331" s="106">
        <v>0.0</v>
      </c>
      <c r="G331" s="106">
        <v>0.0</v>
      </c>
      <c r="H331" s="17">
        <v>0.0</v>
      </c>
      <c r="I331" s="17">
        <v>0.0</v>
      </c>
      <c r="J331" s="125" t="s">
        <v>322</v>
      </c>
      <c r="K331" s="125" t="s">
        <v>322</v>
      </c>
      <c r="L331" s="101">
        <v>2.99</v>
      </c>
      <c r="M331" s="101">
        <v>1.68</v>
      </c>
      <c r="N331" s="126" t="s">
        <v>322</v>
      </c>
      <c r="O331" s="126">
        <v>0.0</v>
      </c>
      <c r="P331" s="125">
        <v>0.4381270903010034</v>
      </c>
      <c r="Q331" s="17">
        <v>0.0</v>
      </c>
      <c r="R331" s="102" t="s">
        <v>322</v>
      </c>
      <c r="S331" s="101" t="s">
        <v>322</v>
      </c>
      <c r="T331" s="17" t="s">
        <v>350</v>
      </c>
      <c r="U331" s="105"/>
      <c r="V331" s="105"/>
      <c r="W331" s="105"/>
      <c r="X331" s="105"/>
      <c r="Y331" s="105"/>
      <c r="Z331" s="105"/>
    </row>
    <row r="332" ht="15.75" customHeight="1">
      <c r="A332" s="105" t="s">
        <v>762</v>
      </c>
      <c r="B332" s="17" t="s">
        <v>763</v>
      </c>
      <c r="C332" s="17" t="s">
        <v>49</v>
      </c>
      <c r="D332" s="17" t="s">
        <v>657</v>
      </c>
      <c r="E332" s="17" t="s">
        <v>309</v>
      </c>
      <c r="F332" s="106">
        <v>1297.4</v>
      </c>
      <c r="G332" s="106">
        <v>1297.4</v>
      </c>
      <c r="H332" s="17">
        <v>2520.0</v>
      </c>
      <c r="I332" s="17">
        <v>260.0</v>
      </c>
      <c r="J332" s="125">
        <v>0.10317460317460317</v>
      </c>
      <c r="K332" s="125">
        <v>0.0</v>
      </c>
      <c r="L332" s="101">
        <v>4.49</v>
      </c>
      <c r="M332" s="101">
        <v>2.44</v>
      </c>
      <c r="N332" s="126">
        <v>12574.800000000001</v>
      </c>
      <c r="O332" s="126">
        <v>6148.8</v>
      </c>
      <c r="P332" s="125">
        <v>0.4565701559020045</v>
      </c>
      <c r="Q332" s="17">
        <v>2520.0</v>
      </c>
      <c r="R332" s="102">
        <v>1.0</v>
      </c>
      <c r="S332" s="101">
        <v>4.99</v>
      </c>
      <c r="T332" s="17" t="s">
        <v>344</v>
      </c>
      <c r="U332" s="105"/>
      <c r="V332" s="105"/>
      <c r="W332" s="105"/>
      <c r="X332" s="105"/>
      <c r="Y332" s="105"/>
      <c r="Z332" s="105"/>
    </row>
    <row r="333" ht="15.75" customHeight="1">
      <c r="A333" s="105" t="s">
        <v>764</v>
      </c>
      <c r="B333" s="17" t="s">
        <v>765</v>
      </c>
      <c r="C333" s="17" t="s">
        <v>47</v>
      </c>
      <c r="D333" s="17" t="s">
        <v>766</v>
      </c>
      <c r="E333" s="17" t="s">
        <v>309</v>
      </c>
      <c r="F333" s="106">
        <v>0.0</v>
      </c>
      <c r="G333" s="106">
        <v>0.0</v>
      </c>
      <c r="H333" s="17">
        <v>0.0</v>
      </c>
      <c r="I333" s="17">
        <v>0.0</v>
      </c>
      <c r="J333" s="125" t="s">
        <v>322</v>
      </c>
      <c r="K333" s="125" t="s">
        <v>322</v>
      </c>
      <c r="L333" s="101">
        <v>5.99</v>
      </c>
      <c r="M333" s="101">
        <v>3.08</v>
      </c>
      <c r="N333" s="126" t="s">
        <v>322</v>
      </c>
      <c r="O333" s="126">
        <v>0.0</v>
      </c>
      <c r="P333" s="125">
        <v>0.48580968280467446</v>
      </c>
      <c r="Q333" s="17">
        <v>0.0</v>
      </c>
      <c r="R333" s="102" t="s">
        <v>322</v>
      </c>
      <c r="S333" s="101" t="s">
        <v>322</v>
      </c>
      <c r="T333" s="17" t="s">
        <v>75</v>
      </c>
      <c r="U333" s="105"/>
      <c r="V333" s="105"/>
      <c r="W333" s="105"/>
      <c r="X333" s="105"/>
      <c r="Y333" s="105"/>
      <c r="Z333" s="105"/>
    </row>
    <row r="334" ht="15.75" customHeight="1">
      <c r="A334" s="105" t="s">
        <v>767</v>
      </c>
      <c r="B334" s="17" t="s">
        <v>768</v>
      </c>
      <c r="C334" s="17" t="s">
        <v>47</v>
      </c>
      <c r="D334" s="17" t="s">
        <v>766</v>
      </c>
      <c r="E334" s="17" t="s">
        <v>309</v>
      </c>
      <c r="F334" s="106">
        <v>0.0</v>
      </c>
      <c r="G334" s="106">
        <v>0.0</v>
      </c>
      <c r="H334" s="17">
        <v>0.0</v>
      </c>
      <c r="I334" s="17">
        <v>0.0</v>
      </c>
      <c r="J334" s="125" t="s">
        <v>322</v>
      </c>
      <c r="K334" s="125" t="s">
        <v>322</v>
      </c>
      <c r="L334" s="101">
        <v>5.99</v>
      </c>
      <c r="M334" s="101">
        <v>3.08</v>
      </c>
      <c r="N334" s="126" t="s">
        <v>322</v>
      </c>
      <c r="O334" s="126">
        <v>0.0</v>
      </c>
      <c r="P334" s="125">
        <v>0.48580968280467446</v>
      </c>
      <c r="Q334" s="17">
        <v>0.0</v>
      </c>
      <c r="R334" s="102" t="s">
        <v>322</v>
      </c>
      <c r="S334" s="101" t="s">
        <v>322</v>
      </c>
      <c r="T334" s="17" t="s">
        <v>75</v>
      </c>
      <c r="U334" s="105"/>
      <c r="V334" s="105"/>
      <c r="W334" s="105"/>
      <c r="X334" s="105"/>
      <c r="Y334" s="105"/>
      <c r="Z334" s="105"/>
    </row>
    <row r="335" ht="15.75" customHeight="1">
      <c r="A335" s="105" t="s">
        <v>769</v>
      </c>
      <c r="B335" s="17" t="s">
        <v>770</v>
      </c>
      <c r="C335" s="17" t="s">
        <v>47</v>
      </c>
      <c r="D335" s="17" t="s">
        <v>766</v>
      </c>
      <c r="E335" s="17" t="s">
        <v>309</v>
      </c>
      <c r="F335" s="106">
        <v>0.0</v>
      </c>
      <c r="G335" s="106">
        <v>0.0</v>
      </c>
      <c r="H335" s="17">
        <v>0.0</v>
      </c>
      <c r="I335" s="17">
        <v>0.0</v>
      </c>
      <c r="J335" s="125" t="s">
        <v>322</v>
      </c>
      <c r="K335" s="125" t="s">
        <v>322</v>
      </c>
      <c r="L335" s="101">
        <v>4.99</v>
      </c>
      <c r="M335" s="101">
        <v>2.36</v>
      </c>
      <c r="N335" s="126" t="s">
        <v>322</v>
      </c>
      <c r="O335" s="126">
        <v>0.0</v>
      </c>
      <c r="P335" s="125">
        <v>0.527054108216433</v>
      </c>
      <c r="Q335" s="17">
        <v>0.0</v>
      </c>
      <c r="R335" s="102" t="s">
        <v>322</v>
      </c>
      <c r="S335" s="101" t="s">
        <v>322</v>
      </c>
      <c r="T335" s="17" t="s">
        <v>75</v>
      </c>
      <c r="U335" s="105"/>
      <c r="V335" s="105"/>
      <c r="W335" s="105"/>
      <c r="X335" s="105"/>
      <c r="Y335" s="105"/>
      <c r="Z335" s="105"/>
    </row>
    <row r="336" ht="15.75" customHeight="1">
      <c r="A336" s="105" t="s">
        <v>771</v>
      </c>
      <c r="B336" s="17" t="s">
        <v>772</v>
      </c>
      <c r="C336" s="17" t="s">
        <v>47</v>
      </c>
      <c r="D336" s="17" t="s">
        <v>766</v>
      </c>
      <c r="E336" s="17" t="s">
        <v>309</v>
      </c>
      <c r="F336" s="106">
        <v>0.0</v>
      </c>
      <c r="G336" s="106">
        <v>0.0</v>
      </c>
      <c r="H336" s="17">
        <v>0.0</v>
      </c>
      <c r="I336" s="17">
        <v>0.0</v>
      </c>
      <c r="J336" s="125" t="s">
        <v>322</v>
      </c>
      <c r="K336" s="125" t="s">
        <v>322</v>
      </c>
      <c r="L336" s="101">
        <v>4.99</v>
      </c>
      <c r="M336" s="101">
        <v>2.36</v>
      </c>
      <c r="N336" s="126" t="s">
        <v>322</v>
      </c>
      <c r="O336" s="126">
        <v>0.0</v>
      </c>
      <c r="P336" s="125">
        <v>0.527054108216433</v>
      </c>
      <c r="Q336" s="17">
        <v>0.0</v>
      </c>
      <c r="R336" s="102" t="s">
        <v>322</v>
      </c>
      <c r="S336" s="101" t="s">
        <v>322</v>
      </c>
      <c r="T336" s="17" t="s">
        <v>75</v>
      </c>
      <c r="U336" s="105"/>
      <c r="V336" s="105"/>
      <c r="W336" s="105"/>
      <c r="X336" s="105"/>
      <c r="Y336" s="105"/>
      <c r="Z336" s="105"/>
    </row>
    <row r="337" ht="15.75" customHeight="1">
      <c r="A337" s="105" t="s">
        <v>773</v>
      </c>
      <c r="B337" s="17" t="s">
        <v>774</v>
      </c>
      <c r="C337" s="17" t="s">
        <v>47</v>
      </c>
      <c r="D337" s="17" t="s">
        <v>766</v>
      </c>
      <c r="E337" s="17" t="s">
        <v>309</v>
      </c>
      <c r="F337" s="106">
        <v>4235.93999999999</v>
      </c>
      <c r="G337" s="106">
        <v>4235.93999999999</v>
      </c>
      <c r="H337" s="17">
        <v>2328.0</v>
      </c>
      <c r="I337" s="17">
        <v>606.0</v>
      </c>
      <c r="J337" s="125">
        <v>0.2603092783505155</v>
      </c>
      <c r="K337" s="125">
        <v>0.0</v>
      </c>
      <c r="L337" s="101">
        <v>6.99</v>
      </c>
      <c r="M337" s="101">
        <v>3.65</v>
      </c>
      <c r="N337" s="126">
        <v>16272.71999999996</v>
      </c>
      <c r="O337" s="126">
        <v>8497.199999999999</v>
      </c>
      <c r="P337" s="125">
        <v>0.4778254649499285</v>
      </c>
      <c r="Q337" s="17">
        <v>1600.0</v>
      </c>
      <c r="R337" s="102">
        <v>1.455</v>
      </c>
      <c r="S337" s="101">
        <v>6.9899999999999824</v>
      </c>
      <c r="T337" s="17" t="s">
        <v>75</v>
      </c>
      <c r="U337" s="105"/>
      <c r="V337" s="105"/>
      <c r="W337" s="105"/>
      <c r="X337" s="105"/>
      <c r="Y337" s="105"/>
      <c r="Z337" s="105"/>
    </row>
    <row r="338" ht="15.75" customHeight="1">
      <c r="A338" s="105" t="s">
        <v>775</v>
      </c>
      <c r="B338" s="17" t="s">
        <v>776</v>
      </c>
      <c r="C338" s="17" t="s">
        <v>47</v>
      </c>
      <c r="D338" s="17" t="s">
        <v>766</v>
      </c>
      <c r="E338" s="17" t="s">
        <v>309</v>
      </c>
      <c r="F338" s="106">
        <v>0.0</v>
      </c>
      <c r="G338" s="106">
        <v>0.0</v>
      </c>
      <c r="H338" s="17">
        <v>0.0</v>
      </c>
      <c r="I338" s="17">
        <v>0.0</v>
      </c>
      <c r="J338" s="125" t="s">
        <v>322</v>
      </c>
      <c r="K338" s="125" t="s">
        <v>322</v>
      </c>
      <c r="L338" s="101">
        <v>6.99</v>
      </c>
      <c r="M338" s="101">
        <v>3.65</v>
      </c>
      <c r="N338" s="126" t="s">
        <v>322</v>
      </c>
      <c r="O338" s="126">
        <v>0.0</v>
      </c>
      <c r="P338" s="125">
        <v>0.4778254649499285</v>
      </c>
      <c r="Q338" s="17">
        <v>800.0</v>
      </c>
      <c r="R338" s="102">
        <v>0.0</v>
      </c>
      <c r="S338" s="101" t="s">
        <v>322</v>
      </c>
      <c r="T338" s="17" t="s">
        <v>75</v>
      </c>
      <c r="U338" s="105"/>
      <c r="V338" s="105"/>
      <c r="W338" s="105"/>
      <c r="X338" s="105"/>
      <c r="Y338" s="105"/>
      <c r="Z338" s="105"/>
    </row>
    <row r="339" ht="15.75" customHeight="1">
      <c r="A339" s="105" t="s">
        <v>777</v>
      </c>
      <c r="B339" s="17" t="s">
        <v>778</v>
      </c>
      <c r="C339" s="17" t="s">
        <v>47</v>
      </c>
      <c r="D339" s="17" t="s">
        <v>766</v>
      </c>
      <c r="E339" s="17" t="s">
        <v>309</v>
      </c>
      <c r="F339" s="106">
        <v>934.440000000001</v>
      </c>
      <c r="G339" s="106">
        <v>934.440000000001</v>
      </c>
      <c r="H339" s="17">
        <v>624.0</v>
      </c>
      <c r="I339" s="17">
        <v>156.0</v>
      </c>
      <c r="J339" s="125">
        <v>0.25</v>
      </c>
      <c r="K339" s="125">
        <v>0.0</v>
      </c>
      <c r="L339" s="101">
        <v>5.99</v>
      </c>
      <c r="M339" s="101">
        <v>3.02</v>
      </c>
      <c r="N339" s="126">
        <v>3737.760000000004</v>
      </c>
      <c r="O339" s="126">
        <v>1884.48</v>
      </c>
      <c r="P339" s="125">
        <v>0.4958263772954925</v>
      </c>
      <c r="Q339" s="17">
        <v>654.0</v>
      </c>
      <c r="R339" s="102">
        <v>0.9541284403669725</v>
      </c>
      <c r="S339" s="101">
        <v>5.990000000000006</v>
      </c>
      <c r="T339" s="17" t="s">
        <v>75</v>
      </c>
      <c r="U339" s="105"/>
      <c r="V339" s="105"/>
      <c r="W339" s="105"/>
      <c r="X339" s="105"/>
      <c r="Y339" s="105"/>
      <c r="Z339" s="105"/>
    </row>
    <row r="340" ht="15.75" customHeight="1">
      <c r="A340" s="105" t="s">
        <v>779</v>
      </c>
      <c r="B340" s="17" t="s">
        <v>780</v>
      </c>
      <c r="C340" s="17" t="s">
        <v>47</v>
      </c>
      <c r="D340" s="17" t="s">
        <v>766</v>
      </c>
      <c r="E340" s="17" t="s">
        <v>309</v>
      </c>
      <c r="F340" s="106">
        <v>838.600000000001</v>
      </c>
      <c r="G340" s="106">
        <v>838.600000000001</v>
      </c>
      <c r="H340" s="17">
        <v>624.0</v>
      </c>
      <c r="I340" s="17">
        <v>140.0</v>
      </c>
      <c r="J340" s="125">
        <v>0.22435897435897437</v>
      </c>
      <c r="K340" s="125">
        <v>0.0</v>
      </c>
      <c r="L340" s="101">
        <v>5.99</v>
      </c>
      <c r="M340" s="101">
        <v>3.02</v>
      </c>
      <c r="N340" s="126">
        <v>3737.7600000000048</v>
      </c>
      <c r="O340" s="126">
        <v>1884.48</v>
      </c>
      <c r="P340" s="125">
        <v>0.4958263772954925</v>
      </c>
      <c r="Q340" s="17">
        <v>654.0</v>
      </c>
      <c r="R340" s="102">
        <v>0.9541284403669725</v>
      </c>
      <c r="S340" s="101">
        <v>5.990000000000007</v>
      </c>
      <c r="T340" s="17" t="s">
        <v>75</v>
      </c>
      <c r="U340" s="105"/>
      <c r="V340" s="105"/>
      <c r="W340" s="105"/>
      <c r="X340" s="105"/>
      <c r="Y340" s="105"/>
      <c r="Z340" s="105"/>
    </row>
    <row r="341" ht="15.75" customHeight="1">
      <c r="A341" s="105"/>
      <c r="B341" s="105"/>
      <c r="C341" s="105"/>
      <c r="D341" s="105"/>
      <c r="E341" s="105"/>
      <c r="F341" s="106"/>
      <c r="G341" s="106"/>
      <c r="H341" s="17"/>
      <c r="I341" s="17"/>
      <c r="J341" s="102"/>
      <c r="K341" s="102"/>
      <c r="L341" s="101"/>
      <c r="M341" s="101"/>
      <c r="N341" s="106"/>
      <c r="O341" s="106"/>
      <c r="P341" s="102"/>
      <c r="Q341" s="17"/>
      <c r="R341" s="102" t="str">
        <f>IFERROR(H341/Q341,"")</f>
        <v/>
      </c>
      <c r="S341" s="101" t="str">
        <f>IFERROR(G341/I341,"")</f>
        <v/>
      </c>
      <c r="T341" s="17" t="str">
        <f>IFNA(VLOOKUP($A341,MSS_Item!$A$6:$AA$340,27,FALSE),"")</f>
        <v/>
      </c>
      <c r="U341" s="105"/>
      <c r="V341" s="105"/>
      <c r="W341" s="105"/>
      <c r="X341" s="105"/>
      <c r="Y341" s="105"/>
      <c r="Z341" s="105"/>
    </row>
    <row r="342" ht="15.75" customHeight="1">
      <c r="A342" s="105"/>
      <c r="B342" s="105"/>
      <c r="C342" s="105"/>
      <c r="D342" s="105"/>
      <c r="E342" s="105"/>
      <c r="F342" s="106"/>
      <c r="G342" s="106"/>
      <c r="H342" s="17"/>
      <c r="I342" s="17"/>
      <c r="J342" s="102"/>
      <c r="K342" s="102"/>
      <c r="L342" s="101"/>
      <c r="M342" s="101"/>
      <c r="N342" s="106"/>
      <c r="O342" s="106"/>
      <c r="P342" s="102"/>
      <c r="Q342" s="17"/>
      <c r="R342" s="102"/>
      <c r="S342" s="101"/>
      <c r="T342" s="105"/>
      <c r="U342" s="105"/>
      <c r="V342" s="105"/>
      <c r="W342" s="105"/>
      <c r="X342" s="105"/>
      <c r="Y342" s="105"/>
      <c r="Z342" s="105"/>
    </row>
    <row r="343" ht="15.75" customHeight="1">
      <c r="A343" s="105"/>
      <c r="B343" s="105"/>
      <c r="C343" s="105"/>
      <c r="D343" s="105"/>
      <c r="E343" s="105"/>
      <c r="F343" s="106"/>
      <c r="G343" s="106"/>
      <c r="H343" s="17"/>
      <c r="I343" s="17"/>
      <c r="J343" s="102"/>
      <c r="K343" s="102"/>
      <c r="L343" s="101"/>
      <c r="M343" s="101"/>
      <c r="N343" s="106"/>
      <c r="O343" s="106"/>
      <c r="P343" s="102"/>
      <c r="Q343" s="17"/>
      <c r="R343" s="102"/>
      <c r="S343" s="101"/>
      <c r="T343" s="105"/>
      <c r="U343" s="105"/>
      <c r="V343" s="105"/>
      <c r="W343" s="105"/>
      <c r="X343" s="105"/>
      <c r="Y343" s="105"/>
      <c r="Z343" s="105"/>
    </row>
    <row r="344" ht="15.75" customHeight="1">
      <c r="A344" s="105"/>
      <c r="B344" s="105"/>
      <c r="C344" s="105"/>
      <c r="D344" s="105"/>
      <c r="E344" s="105"/>
      <c r="F344" s="106"/>
      <c r="G344" s="106"/>
      <c r="H344" s="17"/>
      <c r="I344" s="17"/>
      <c r="J344" s="102"/>
      <c r="K344" s="102"/>
      <c r="L344" s="101"/>
      <c r="M344" s="101"/>
      <c r="N344" s="106"/>
      <c r="O344" s="106"/>
      <c r="P344" s="102"/>
      <c r="Q344" s="17"/>
      <c r="R344" s="102"/>
      <c r="S344" s="101"/>
      <c r="T344" s="105"/>
      <c r="U344" s="105"/>
      <c r="V344" s="105"/>
      <c r="W344" s="105"/>
      <c r="X344" s="105"/>
      <c r="Y344" s="105"/>
      <c r="Z344" s="105"/>
    </row>
    <row r="345" ht="15.75" customHeight="1">
      <c r="A345" s="105"/>
      <c r="B345" s="105"/>
      <c r="C345" s="105"/>
      <c r="D345" s="105"/>
      <c r="E345" s="105"/>
      <c r="F345" s="106"/>
      <c r="G345" s="106"/>
      <c r="H345" s="17"/>
      <c r="I345" s="17"/>
      <c r="J345" s="102"/>
      <c r="K345" s="102"/>
      <c r="L345" s="101"/>
      <c r="M345" s="101"/>
      <c r="N345" s="106"/>
      <c r="O345" s="106"/>
      <c r="P345" s="102"/>
      <c r="Q345" s="17"/>
      <c r="R345" s="102"/>
      <c r="S345" s="101"/>
      <c r="T345" s="105"/>
      <c r="U345" s="105"/>
      <c r="V345" s="105"/>
      <c r="W345" s="105"/>
      <c r="X345" s="105"/>
      <c r="Y345" s="105"/>
      <c r="Z345" s="105"/>
    </row>
    <row r="346" ht="15.75" customHeight="1">
      <c r="A346" s="105"/>
      <c r="B346" s="105"/>
      <c r="C346" s="105"/>
      <c r="D346" s="105"/>
      <c r="E346" s="105"/>
      <c r="F346" s="106"/>
      <c r="G346" s="106"/>
      <c r="H346" s="17"/>
      <c r="I346" s="17"/>
      <c r="J346" s="102"/>
      <c r="K346" s="102"/>
      <c r="L346" s="101"/>
      <c r="M346" s="101"/>
      <c r="N346" s="106"/>
      <c r="O346" s="106"/>
      <c r="P346" s="102"/>
      <c r="Q346" s="17"/>
      <c r="R346" s="102"/>
      <c r="S346" s="101"/>
      <c r="T346" s="105"/>
      <c r="U346" s="105"/>
      <c r="V346" s="105"/>
      <c r="W346" s="105"/>
      <c r="X346" s="105"/>
      <c r="Y346" s="105"/>
      <c r="Z346" s="105"/>
    </row>
    <row r="347" ht="15.75" customHeight="1">
      <c r="A347" s="105"/>
      <c r="B347" s="105"/>
      <c r="C347" s="105"/>
      <c r="D347" s="105"/>
      <c r="E347" s="105"/>
      <c r="F347" s="106"/>
      <c r="G347" s="106"/>
      <c r="H347" s="17"/>
      <c r="I347" s="17"/>
      <c r="J347" s="102"/>
      <c r="K347" s="102"/>
      <c r="L347" s="101"/>
      <c r="M347" s="101"/>
      <c r="N347" s="106"/>
      <c r="O347" s="106"/>
      <c r="P347" s="102"/>
      <c r="Q347" s="17"/>
      <c r="R347" s="102"/>
      <c r="S347" s="101"/>
      <c r="T347" s="105"/>
      <c r="U347" s="105"/>
      <c r="V347" s="105"/>
      <c r="W347" s="105"/>
      <c r="X347" s="105"/>
      <c r="Y347" s="105"/>
      <c r="Z347" s="105"/>
    </row>
    <row r="348" ht="15.75" customHeight="1">
      <c r="A348" s="105"/>
      <c r="B348" s="105"/>
      <c r="C348" s="105"/>
      <c r="D348" s="105"/>
      <c r="E348" s="105"/>
      <c r="F348" s="106"/>
      <c r="G348" s="106"/>
      <c r="H348" s="17"/>
      <c r="I348" s="17"/>
      <c r="J348" s="102"/>
      <c r="K348" s="102"/>
      <c r="L348" s="101"/>
      <c r="M348" s="101"/>
      <c r="N348" s="106"/>
      <c r="O348" s="106"/>
      <c r="P348" s="102"/>
      <c r="Q348" s="17"/>
      <c r="R348" s="102"/>
      <c r="S348" s="101"/>
      <c r="T348" s="105"/>
      <c r="U348" s="105"/>
      <c r="V348" s="105"/>
      <c r="W348" s="105"/>
      <c r="X348" s="105"/>
      <c r="Y348" s="105"/>
      <c r="Z348" s="105"/>
    </row>
    <row r="349" ht="15.75" customHeight="1">
      <c r="A349" s="105"/>
      <c r="B349" s="105"/>
      <c r="C349" s="105"/>
      <c r="D349" s="105"/>
      <c r="E349" s="105"/>
      <c r="F349" s="106"/>
      <c r="G349" s="106"/>
      <c r="H349" s="17"/>
      <c r="I349" s="17"/>
      <c r="J349" s="102"/>
      <c r="K349" s="102"/>
      <c r="L349" s="101"/>
      <c r="M349" s="101"/>
      <c r="N349" s="106"/>
      <c r="O349" s="106"/>
      <c r="P349" s="102"/>
      <c r="Q349" s="17"/>
      <c r="R349" s="102"/>
      <c r="S349" s="101"/>
      <c r="T349" s="105"/>
      <c r="U349" s="105"/>
      <c r="V349" s="105"/>
      <c r="W349" s="105"/>
      <c r="X349" s="105"/>
      <c r="Y349" s="105"/>
      <c r="Z349" s="105"/>
    </row>
    <row r="350" ht="15.75" customHeight="1">
      <c r="A350" s="105"/>
      <c r="B350" s="105"/>
      <c r="C350" s="105"/>
      <c r="D350" s="105"/>
      <c r="E350" s="105"/>
      <c r="F350" s="106"/>
      <c r="G350" s="106"/>
      <c r="H350" s="17"/>
      <c r="I350" s="17"/>
      <c r="J350" s="102"/>
      <c r="K350" s="102"/>
      <c r="L350" s="101"/>
      <c r="M350" s="101"/>
      <c r="N350" s="106"/>
      <c r="O350" s="106"/>
      <c r="P350" s="102"/>
      <c r="Q350" s="17"/>
      <c r="R350" s="102"/>
      <c r="S350" s="101"/>
      <c r="T350" s="105"/>
      <c r="U350" s="105"/>
      <c r="V350" s="105"/>
      <c r="W350" s="105"/>
      <c r="X350" s="105"/>
      <c r="Y350" s="105"/>
      <c r="Z350" s="105"/>
    </row>
    <row r="351" ht="15.75" customHeight="1">
      <c r="A351" s="105"/>
      <c r="B351" s="105"/>
      <c r="C351" s="105"/>
      <c r="D351" s="105"/>
      <c r="E351" s="105"/>
      <c r="F351" s="106"/>
      <c r="G351" s="106"/>
      <c r="H351" s="17"/>
      <c r="I351" s="17"/>
      <c r="J351" s="102"/>
      <c r="K351" s="102"/>
      <c r="L351" s="101"/>
      <c r="M351" s="101"/>
      <c r="N351" s="106"/>
      <c r="O351" s="106"/>
      <c r="P351" s="102"/>
      <c r="Q351" s="17"/>
      <c r="R351" s="102"/>
      <c r="S351" s="101"/>
      <c r="T351" s="105"/>
      <c r="U351" s="105"/>
      <c r="V351" s="105"/>
      <c r="W351" s="105"/>
      <c r="X351" s="105"/>
      <c r="Y351" s="105"/>
      <c r="Z351" s="105"/>
    </row>
    <row r="352" ht="15.75" customHeight="1">
      <c r="A352" s="105"/>
      <c r="B352" s="105"/>
      <c r="C352" s="105"/>
      <c r="D352" s="105"/>
      <c r="E352" s="105"/>
      <c r="F352" s="106"/>
      <c r="G352" s="106"/>
      <c r="H352" s="17"/>
      <c r="I352" s="17"/>
      <c r="J352" s="102"/>
      <c r="K352" s="102"/>
      <c r="L352" s="101"/>
      <c r="M352" s="101"/>
      <c r="N352" s="106"/>
      <c r="O352" s="106"/>
      <c r="P352" s="102"/>
      <c r="Q352" s="17"/>
      <c r="R352" s="102"/>
      <c r="S352" s="101"/>
      <c r="T352" s="105"/>
      <c r="U352" s="105"/>
      <c r="V352" s="105"/>
      <c r="W352" s="105"/>
      <c r="X352" s="105"/>
      <c r="Y352" s="105"/>
      <c r="Z352" s="105"/>
    </row>
    <row r="353" ht="15.75" customHeight="1">
      <c r="A353" s="105"/>
      <c r="B353" s="105"/>
      <c r="C353" s="105"/>
      <c r="D353" s="105"/>
      <c r="E353" s="105"/>
      <c r="F353" s="106"/>
      <c r="G353" s="106"/>
      <c r="H353" s="17"/>
      <c r="I353" s="17"/>
      <c r="J353" s="102"/>
      <c r="K353" s="102"/>
      <c r="L353" s="101"/>
      <c r="M353" s="101"/>
      <c r="N353" s="106"/>
      <c r="O353" s="106"/>
      <c r="P353" s="102"/>
      <c r="Q353" s="17"/>
      <c r="R353" s="102"/>
      <c r="S353" s="101"/>
      <c r="T353" s="105"/>
      <c r="U353" s="105"/>
      <c r="V353" s="105"/>
      <c r="W353" s="105"/>
      <c r="X353" s="105"/>
      <c r="Y353" s="105"/>
      <c r="Z353" s="105"/>
    </row>
    <row r="354" ht="15.75" customHeight="1">
      <c r="A354" s="105"/>
      <c r="B354" s="105"/>
      <c r="C354" s="105"/>
      <c r="D354" s="105"/>
      <c r="E354" s="105"/>
      <c r="F354" s="106"/>
      <c r="G354" s="106"/>
      <c r="H354" s="17"/>
      <c r="I354" s="17"/>
      <c r="J354" s="102"/>
      <c r="K354" s="102"/>
      <c r="L354" s="101"/>
      <c r="M354" s="101"/>
      <c r="N354" s="106"/>
      <c r="O354" s="106"/>
      <c r="P354" s="102"/>
      <c r="Q354" s="17"/>
      <c r="R354" s="102"/>
      <c r="S354" s="101"/>
      <c r="T354" s="105"/>
      <c r="U354" s="105"/>
      <c r="V354" s="105"/>
      <c r="W354" s="105"/>
      <c r="X354" s="105"/>
      <c r="Y354" s="105"/>
      <c r="Z354" s="105"/>
    </row>
    <row r="355" ht="15.75" customHeight="1">
      <c r="A355" s="105"/>
      <c r="B355" s="105"/>
      <c r="C355" s="105"/>
      <c r="D355" s="105"/>
      <c r="E355" s="105"/>
      <c r="F355" s="106"/>
      <c r="G355" s="106"/>
      <c r="H355" s="17"/>
      <c r="I355" s="17"/>
      <c r="J355" s="102"/>
      <c r="K355" s="102"/>
      <c r="L355" s="101"/>
      <c r="M355" s="101"/>
      <c r="N355" s="106"/>
      <c r="O355" s="106"/>
      <c r="P355" s="102"/>
      <c r="Q355" s="17"/>
      <c r="R355" s="102"/>
      <c r="S355" s="101"/>
      <c r="T355" s="105"/>
      <c r="U355" s="105"/>
      <c r="V355" s="105"/>
      <c r="W355" s="105"/>
      <c r="X355" s="105"/>
      <c r="Y355" s="105"/>
      <c r="Z355" s="105"/>
    </row>
    <row r="356" ht="15.75" customHeight="1">
      <c r="A356" s="105"/>
      <c r="B356" s="105"/>
      <c r="C356" s="105"/>
      <c r="D356" s="105"/>
      <c r="E356" s="105"/>
      <c r="F356" s="106"/>
      <c r="G356" s="106"/>
      <c r="H356" s="17"/>
      <c r="I356" s="17"/>
      <c r="J356" s="102"/>
      <c r="K356" s="102"/>
      <c r="L356" s="101"/>
      <c r="M356" s="101"/>
      <c r="N356" s="106"/>
      <c r="O356" s="106"/>
      <c r="P356" s="102"/>
      <c r="Q356" s="17"/>
      <c r="R356" s="102"/>
      <c r="S356" s="101"/>
      <c r="T356" s="105"/>
      <c r="U356" s="105"/>
      <c r="V356" s="105"/>
      <c r="W356" s="105"/>
      <c r="X356" s="105"/>
      <c r="Y356" s="105"/>
      <c r="Z356" s="105"/>
    </row>
    <row r="357" ht="15.75" customHeight="1">
      <c r="A357" s="105"/>
      <c r="B357" s="105"/>
      <c r="C357" s="105"/>
      <c r="D357" s="105"/>
      <c r="E357" s="105"/>
      <c r="F357" s="106"/>
      <c r="G357" s="106"/>
      <c r="H357" s="17"/>
      <c r="I357" s="17"/>
      <c r="J357" s="102"/>
      <c r="K357" s="102"/>
      <c r="L357" s="101"/>
      <c r="M357" s="101"/>
      <c r="N357" s="106"/>
      <c r="O357" s="106"/>
      <c r="P357" s="102"/>
      <c r="Q357" s="17"/>
      <c r="R357" s="102"/>
      <c r="S357" s="101"/>
      <c r="T357" s="105"/>
      <c r="U357" s="105"/>
      <c r="V357" s="105"/>
      <c r="W357" s="105"/>
      <c r="X357" s="105"/>
      <c r="Y357" s="105"/>
      <c r="Z357" s="105"/>
    </row>
    <row r="358" ht="15.75" customHeight="1">
      <c r="A358" s="105"/>
      <c r="B358" s="105"/>
      <c r="C358" s="105"/>
      <c r="D358" s="105"/>
      <c r="E358" s="105"/>
      <c r="F358" s="106"/>
      <c r="G358" s="106"/>
      <c r="H358" s="17"/>
      <c r="I358" s="17"/>
      <c r="J358" s="102"/>
      <c r="K358" s="102"/>
      <c r="L358" s="101"/>
      <c r="M358" s="101"/>
      <c r="N358" s="106"/>
      <c r="O358" s="106"/>
      <c r="P358" s="102"/>
      <c r="Q358" s="17"/>
      <c r="R358" s="102"/>
      <c r="S358" s="101"/>
      <c r="T358" s="105"/>
      <c r="U358" s="105"/>
      <c r="V358" s="105"/>
      <c r="W358" s="105"/>
      <c r="X358" s="105"/>
      <c r="Y358" s="105"/>
      <c r="Z358" s="105"/>
    </row>
    <row r="359" ht="15.75" customHeight="1">
      <c r="A359" s="105"/>
      <c r="B359" s="105"/>
      <c r="C359" s="105"/>
      <c r="D359" s="105"/>
      <c r="E359" s="105"/>
      <c r="F359" s="106"/>
      <c r="G359" s="106"/>
      <c r="H359" s="17"/>
      <c r="I359" s="17"/>
      <c r="J359" s="102"/>
      <c r="K359" s="102"/>
      <c r="L359" s="101"/>
      <c r="M359" s="101"/>
      <c r="N359" s="106"/>
      <c r="O359" s="106"/>
      <c r="P359" s="102"/>
      <c r="Q359" s="17"/>
      <c r="R359" s="102"/>
      <c r="S359" s="101"/>
      <c r="T359" s="105"/>
      <c r="U359" s="105"/>
      <c r="V359" s="105"/>
      <c r="W359" s="105"/>
      <c r="X359" s="105"/>
      <c r="Y359" s="105"/>
      <c r="Z359" s="105"/>
    </row>
    <row r="360" ht="15.75" customHeight="1">
      <c r="A360" s="105"/>
      <c r="B360" s="105"/>
      <c r="C360" s="105"/>
      <c r="D360" s="105"/>
      <c r="E360" s="105"/>
      <c r="F360" s="106"/>
      <c r="G360" s="106"/>
      <c r="H360" s="17"/>
      <c r="I360" s="17"/>
      <c r="J360" s="102"/>
      <c r="K360" s="102"/>
      <c r="L360" s="101"/>
      <c r="M360" s="101"/>
      <c r="N360" s="106"/>
      <c r="O360" s="106"/>
      <c r="P360" s="102"/>
      <c r="Q360" s="17"/>
      <c r="R360" s="102"/>
      <c r="S360" s="101"/>
      <c r="T360" s="105"/>
      <c r="U360" s="105"/>
      <c r="V360" s="105"/>
      <c r="W360" s="105"/>
      <c r="X360" s="105"/>
      <c r="Y360" s="105"/>
      <c r="Z360" s="105"/>
    </row>
    <row r="361" ht="15.75" customHeight="1">
      <c r="A361" s="105"/>
      <c r="B361" s="105"/>
      <c r="C361" s="105"/>
      <c r="D361" s="105"/>
      <c r="E361" s="105"/>
      <c r="F361" s="106"/>
      <c r="G361" s="106"/>
      <c r="H361" s="17"/>
      <c r="I361" s="17"/>
      <c r="J361" s="102"/>
      <c r="K361" s="102"/>
      <c r="L361" s="101"/>
      <c r="M361" s="101"/>
      <c r="N361" s="106"/>
      <c r="O361" s="106"/>
      <c r="P361" s="102"/>
      <c r="Q361" s="17"/>
      <c r="R361" s="102"/>
      <c r="S361" s="101"/>
      <c r="T361" s="105"/>
      <c r="U361" s="105"/>
      <c r="V361" s="105"/>
      <c r="W361" s="105"/>
      <c r="X361" s="105"/>
      <c r="Y361" s="105"/>
      <c r="Z361" s="105"/>
    </row>
    <row r="362" ht="15.75" customHeight="1">
      <c r="A362" s="105"/>
      <c r="B362" s="105"/>
      <c r="C362" s="105"/>
      <c r="D362" s="105"/>
      <c r="E362" s="105"/>
      <c r="F362" s="106"/>
      <c r="G362" s="106"/>
      <c r="H362" s="17"/>
      <c r="I362" s="17"/>
      <c r="J362" s="102"/>
      <c r="K362" s="102"/>
      <c r="L362" s="101"/>
      <c r="M362" s="101"/>
      <c r="N362" s="106"/>
      <c r="O362" s="106"/>
      <c r="P362" s="102"/>
      <c r="Q362" s="17"/>
      <c r="R362" s="102"/>
      <c r="S362" s="101"/>
      <c r="T362" s="105"/>
      <c r="U362" s="105"/>
      <c r="V362" s="105"/>
      <c r="W362" s="105"/>
      <c r="X362" s="105"/>
      <c r="Y362" s="105"/>
      <c r="Z362" s="105"/>
    </row>
    <row r="363" ht="15.75" customHeight="1">
      <c r="A363" s="105"/>
      <c r="B363" s="105"/>
      <c r="C363" s="105"/>
      <c r="D363" s="105"/>
      <c r="E363" s="105"/>
      <c r="F363" s="106"/>
      <c r="G363" s="106"/>
      <c r="H363" s="17"/>
      <c r="I363" s="17"/>
      <c r="J363" s="102"/>
      <c r="K363" s="102"/>
      <c r="L363" s="101"/>
      <c r="M363" s="101"/>
      <c r="N363" s="106"/>
      <c r="O363" s="106"/>
      <c r="P363" s="102"/>
      <c r="Q363" s="17"/>
      <c r="R363" s="102"/>
      <c r="S363" s="101"/>
      <c r="T363" s="105"/>
      <c r="U363" s="105"/>
      <c r="V363" s="105"/>
      <c r="W363" s="105"/>
      <c r="X363" s="105"/>
      <c r="Y363" s="105"/>
      <c r="Z363" s="105"/>
    </row>
    <row r="364" ht="15.75" customHeight="1">
      <c r="A364" s="105"/>
      <c r="B364" s="105"/>
      <c r="C364" s="105"/>
      <c r="D364" s="105"/>
      <c r="E364" s="105"/>
      <c r="F364" s="106"/>
      <c r="G364" s="106"/>
      <c r="H364" s="17"/>
      <c r="I364" s="17"/>
      <c r="J364" s="102"/>
      <c r="K364" s="102"/>
      <c r="L364" s="101"/>
      <c r="M364" s="101"/>
      <c r="N364" s="106"/>
      <c r="O364" s="106"/>
      <c r="P364" s="102"/>
      <c r="Q364" s="17"/>
      <c r="R364" s="102"/>
      <c r="S364" s="101"/>
      <c r="T364" s="105"/>
      <c r="U364" s="105"/>
      <c r="V364" s="105"/>
      <c r="W364" s="105"/>
      <c r="X364" s="105"/>
      <c r="Y364" s="105"/>
      <c r="Z364" s="105"/>
    </row>
    <row r="365" ht="15.75" customHeight="1">
      <c r="A365" s="105"/>
      <c r="B365" s="105"/>
      <c r="C365" s="105"/>
      <c r="D365" s="105"/>
      <c r="E365" s="105"/>
      <c r="F365" s="106"/>
      <c r="G365" s="106"/>
      <c r="H365" s="17"/>
      <c r="I365" s="17"/>
      <c r="J365" s="102"/>
      <c r="K365" s="102"/>
      <c r="L365" s="101"/>
      <c r="M365" s="101"/>
      <c r="N365" s="106"/>
      <c r="O365" s="106"/>
      <c r="P365" s="102"/>
      <c r="Q365" s="17"/>
      <c r="R365" s="102"/>
      <c r="S365" s="101"/>
      <c r="T365" s="105"/>
      <c r="U365" s="105"/>
      <c r="V365" s="105"/>
      <c r="W365" s="105"/>
      <c r="X365" s="105"/>
      <c r="Y365" s="105"/>
      <c r="Z365" s="105"/>
    </row>
    <row r="366" ht="15.75" customHeight="1">
      <c r="A366" s="105"/>
      <c r="B366" s="105"/>
      <c r="C366" s="105"/>
      <c r="D366" s="105"/>
      <c r="E366" s="105"/>
      <c r="F366" s="106"/>
      <c r="G366" s="106"/>
      <c r="H366" s="17"/>
      <c r="I366" s="17"/>
      <c r="J366" s="102"/>
      <c r="K366" s="102"/>
      <c r="L366" s="101"/>
      <c r="M366" s="101"/>
      <c r="N366" s="106"/>
      <c r="O366" s="106"/>
      <c r="P366" s="102"/>
      <c r="Q366" s="17"/>
      <c r="R366" s="102"/>
      <c r="S366" s="101"/>
      <c r="T366" s="105"/>
      <c r="U366" s="105"/>
      <c r="V366" s="105"/>
      <c r="W366" s="105"/>
      <c r="X366" s="105"/>
      <c r="Y366" s="105"/>
      <c r="Z366" s="105"/>
    </row>
    <row r="367" ht="15.75" customHeight="1">
      <c r="A367" s="105"/>
      <c r="B367" s="105"/>
      <c r="C367" s="105"/>
      <c r="D367" s="105"/>
      <c r="E367" s="105"/>
      <c r="F367" s="106"/>
      <c r="G367" s="106"/>
      <c r="H367" s="17"/>
      <c r="I367" s="17"/>
      <c r="J367" s="102"/>
      <c r="K367" s="102"/>
      <c r="L367" s="101"/>
      <c r="M367" s="101"/>
      <c r="N367" s="106"/>
      <c r="O367" s="106"/>
      <c r="P367" s="102"/>
      <c r="Q367" s="17"/>
      <c r="R367" s="102"/>
      <c r="S367" s="101"/>
      <c r="T367" s="105"/>
      <c r="U367" s="105"/>
      <c r="V367" s="105"/>
      <c r="W367" s="105"/>
      <c r="X367" s="105"/>
      <c r="Y367" s="105"/>
      <c r="Z367" s="105"/>
    </row>
    <row r="368" ht="15.75" customHeight="1">
      <c r="A368" s="105"/>
      <c r="B368" s="105"/>
      <c r="C368" s="105"/>
      <c r="D368" s="105"/>
      <c r="E368" s="105"/>
      <c r="F368" s="106"/>
      <c r="G368" s="106"/>
      <c r="H368" s="17"/>
      <c r="I368" s="17"/>
      <c r="J368" s="102"/>
      <c r="K368" s="102"/>
      <c r="L368" s="101"/>
      <c r="M368" s="101"/>
      <c r="N368" s="106"/>
      <c r="O368" s="106"/>
      <c r="P368" s="102"/>
      <c r="Q368" s="17"/>
      <c r="R368" s="102"/>
      <c r="S368" s="101"/>
      <c r="T368" s="105"/>
      <c r="U368" s="105"/>
      <c r="V368" s="105"/>
      <c r="W368" s="105"/>
      <c r="X368" s="105"/>
      <c r="Y368" s="105"/>
      <c r="Z368" s="105"/>
    </row>
    <row r="369" ht="15.75" customHeight="1">
      <c r="A369" s="105"/>
      <c r="B369" s="105"/>
      <c r="C369" s="105"/>
      <c r="D369" s="105"/>
      <c r="E369" s="105"/>
      <c r="F369" s="106"/>
      <c r="G369" s="106"/>
      <c r="H369" s="17"/>
      <c r="I369" s="17"/>
      <c r="J369" s="102"/>
      <c r="K369" s="102"/>
      <c r="L369" s="101"/>
      <c r="M369" s="101"/>
      <c r="N369" s="106"/>
      <c r="O369" s="106"/>
      <c r="P369" s="102"/>
      <c r="Q369" s="17"/>
      <c r="R369" s="102"/>
      <c r="S369" s="101"/>
      <c r="T369" s="105"/>
      <c r="U369" s="105"/>
      <c r="V369" s="105"/>
      <c r="W369" s="105"/>
      <c r="X369" s="105"/>
      <c r="Y369" s="105"/>
      <c r="Z369" s="105"/>
    </row>
    <row r="370" ht="15.75" customHeight="1">
      <c r="A370" s="105"/>
      <c r="B370" s="105"/>
      <c r="C370" s="105"/>
      <c r="D370" s="105"/>
      <c r="E370" s="105"/>
      <c r="F370" s="106"/>
      <c r="G370" s="106"/>
      <c r="H370" s="17"/>
      <c r="I370" s="17"/>
      <c r="J370" s="102"/>
      <c r="K370" s="102"/>
      <c r="L370" s="101"/>
      <c r="M370" s="101"/>
      <c r="N370" s="106"/>
      <c r="O370" s="106"/>
      <c r="P370" s="102"/>
      <c r="Q370" s="17"/>
      <c r="R370" s="102"/>
      <c r="S370" s="101"/>
      <c r="T370" s="105"/>
      <c r="U370" s="105"/>
      <c r="V370" s="105"/>
      <c r="W370" s="105"/>
      <c r="X370" s="105"/>
      <c r="Y370" s="105"/>
      <c r="Z370" s="105"/>
    </row>
    <row r="371" ht="15.75" customHeight="1">
      <c r="A371" s="105"/>
      <c r="B371" s="105"/>
      <c r="C371" s="105"/>
      <c r="D371" s="105"/>
      <c r="E371" s="105"/>
      <c r="F371" s="106"/>
      <c r="G371" s="106"/>
      <c r="H371" s="17"/>
      <c r="I371" s="17"/>
      <c r="J371" s="102"/>
      <c r="K371" s="102"/>
      <c r="L371" s="101"/>
      <c r="M371" s="101"/>
      <c r="N371" s="106"/>
      <c r="O371" s="106"/>
      <c r="P371" s="102"/>
      <c r="Q371" s="17"/>
      <c r="R371" s="102"/>
      <c r="S371" s="101"/>
      <c r="T371" s="105"/>
      <c r="U371" s="105"/>
      <c r="V371" s="105"/>
      <c r="W371" s="105"/>
      <c r="X371" s="105"/>
      <c r="Y371" s="105"/>
      <c r="Z371" s="105"/>
    </row>
    <row r="372" ht="15.75" customHeight="1">
      <c r="A372" s="105"/>
      <c r="B372" s="105"/>
      <c r="C372" s="105"/>
      <c r="D372" s="105"/>
      <c r="E372" s="105"/>
      <c r="F372" s="106"/>
      <c r="G372" s="106"/>
      <c r="H372" s="17"/>
      <c r="I372" s="17"/>
      <c r="J372" s="102"/>
      <c r="K372" s="102"/>
      <c r="L372" s="101"/>
      <c r="M372" s="101"/>
      <c r="N372" s="106"/>
      <c r="O372" s="106"/>
      <c r="P372" s="102"/>
      <c r="Q372" s="17"/>
      <c r="R372" s="102"/>
      <c r="S372" s="101"/>
      <c r="T372" s="105"/>
      <c r="U372" s="105"/>
      <c r="V372" s="105"/>
      <c r="W372" s="105"/>
      <c r="X372" s="105"/>
      <c r="Y372" s="105"/>
      <c r="Z372" s="105"/>
    </row>
    <row r="373" ht="15.75" customHeight="1">
      <c r="A373" s="105"/>
      <c r="B373" s="105"/>
      <c r="C373" s="105"/>
      <c r="D373" s="105"/>
      <c r="E373" s="105"/>
      <c r="F373" s="106"/>
      <c r="G373" s="106"/>
      <c r="H373" s="17"/>
      <c r="I373" s="17"/>
      <c r="J373" s="102"/>
      <c r="K373" s="102"/>
      <c r="L373" s="101"/>
      <c r="M373" s="101"/>
      <c r="N373" s="106"/>
      <c r="O373" s="106"/>
      <c r="P373" s="102"/>
      <c r="Q373" s="17"/>
      <c r="R373" s="102"/>
      <c r="S373" s="101"/>
      <c r="T373" s="105"/>
      <c r="U373" s="105"/>
      <c r="V373" s="105"/>
      <c r="W373" s="105"/>
      <c r="X373" s="105"/>
      <c r="Y373" s="105"/>
      <c r="Z373" s="105"/>
    </row>
    <row r="374" ht="15.75" customHeight="1">
      <c r="A374" s="105"/>
      <c r="B374" s="105"/>
      <c r="C374" s="105"/>
      <c r="D374" s="105"/>
      <c r="E374" s="105"/>
      <c r="F374" s="106"/>
      <c r="G374" s="106"/>
      <c r="H374" s="17"/>
      <c r="I374" s="17"/>
      <c r="J374" s="102"/>
      <c r="K374" s="102"/>
      <c r="L374" s="101"/>
      <c r="M374" s="101"/>
      <c r="N374" s="106"/>
      <c r="O374" s="106"/>
      <c r="P374" s="102"/>
      <c r="Q374" s="17"/>
      <c r="R374" s="102"/>
      <c r="S374" s="101"/>
      <c r="T374" s="105"/>
      <c r="U374" s="105"/>
      <c r="V374" s="105"/>
      <c r="W374" s="105"/>
      <c r="X374" s="105"/>
      <c r="Y374" s="105"/>
      <c r="Z374" s="105"/>
    </row>
    <row r="375" ht="15.75" customHeight="1">
      <c r="A375" s="105"/>
      <c r="B375" s="105"/>
      <c r="C375" s="105"/>
      <c r="D375" s="105"/>
      <c r="E375" s="105"/>
      <c r="F375" s="106"/>
      <c r="G375" s="106"/>
      <c r="H375" s="17"/>
      <c r="I375" s="17"/>
      <c r="J375" s="102"/>
      <c r="K375" s="102"/>
      <c r="L375" s="101"/>
      <c r="M375" s="101"/>
      <c r="N375" s="106"/>
      <c r="O375" s="106"/>
      <c r="P375" s="102"/>
      <c r="Q375" s="17"/>
      <c r="R375" s="102"/>
      <c r="S375" s="101"/>
      <c r="T375" s="105"/>
      <c r="U375" s="105"/>
      <c r="V375" s="105"/>
      <c r="W375" s="105"/>
      <c r="X375" s="105"/>
      <c r="Y375" s="105"/>
      <c r="Z375" s="105"/>
    </row>
    <row r="376" ht="15.75" customHeight="1">
      <c r="A376" s="105"/>
      <c r="B376" s="105"/>
      <c r="C376" s="105"/>
      <c r="D376" s="105"/>
      <c r="E376" s="105"/>
      <c r="F376" s="106"/>
      <c r="G376" s="106"/>
      <c r="H376" s="17"/>
      <c r="I376" s="17"/>
      <c r="J376" s="102"/>
      <c r="K376" s="102"/>
      <c r="L376" s="101"/>
      <c r="M376" s="101"/>
      <c r="N376" s="106"/>
      <c r="O376" s="106"/>
      <c r="P376" s="102"/>
      <c r="Q376" s="17"/>
      <c r="R376" s="102"/>
      <c r="S376" s="101"/>
      <c r="T376" s="105"/>
      <c r="U376" s="105"/>
      <c r="V376" s="105"/>
      <c r="W376" s="105"/>
      <c r="X376" s="105"/>
      <c r="Y376" s="105"/>
      <c r="Z376" s="105"/>
    </row>
    <row r="377" ht="15.75" customHeight="1">
      <c r="A377" s="105"/>
      <c r="B377" s="105"/>
      <c r="C377" s="105"/>
      <c r="D377" s="105"/>
      <c r="E377" s="105"/>
      <c r="F377" s="106"/>
      <c r="G377" s="106"/>
      <c r="H377" s="17"/>
      <c r="I377" s="17"/>
      <c r="J377" s="102"/>
      <c r="K377" s="102"/>
      <c r="L377" s="101"/>
      <c r="M377" s="101"/>
      <c r="N377" s="106"/>
      <c r="O377" s="106"/>
      <c r="P377" s="102"/>
      <c r="Q377" s="17"/>
      <c r="R377" s="102"/>
      <c r="S377" s="101"/>
      <c r="T377" s="105"/>
      <c r="U377" s="105"/>
      <c r="V377" s="105"/>
      <c r="W377" s="105"/>
      <c r="X377" s="105"/>
      <c r="Y377" s="105"/>
      <c r="Z377" s="105"/>
    </row>
    <row r="378" ht="15.75" customHeight="1">
      <c r="A378" s="105"/>
      <c r="B378" s="105"/>
      <c r="C378" s="105"/>
      <c r="D378" s="105"/>
      <c r="E378" s="105"/>
      <c r="F378" s="106"/>
      <c r="G378" s="106"/>
      <c r="H378" s="17"/>
      <c r="I378" s="17"/>
      <c r="J378" s="102"/>
      <c r="K378" s="102"/>
      <c r="L378" s="101"/>
      <c r="M378" s="101"/>
      <c r="N378" s="106"/>
      <c r="O378" s="106"/>
      <c r="P378" s="102"/>
      <c r="Q378" s="17"/>
      <c r="R378" s="102"/>
      <c r="S378" s="101"/>
      <c r="T378" s="105"/>
      <c r="U378" s="105"/>
      <c r="V378" s="105"/>
      <c r="W378" s="105"/>
      <c r="X378" s="105"/>
      <c r="Y378" s="105"/>
      <c r="Z378" s="105"/>
    </row>
    <row r="379" ht="15.75" customHeight="1">
      <c r="A379" s="105"/>
      <c r="B379" s="105"/>
      <c r="C379" s="105"/>
      <c r="D379" s="105"/>
      <c r="E379" s="105"/>
      <c r="F379" s="106"/>
      <c r="G379" s="106"/>
      <c r="H379" s="17"/>
      <c r="I379" s="17"/>
      <c r="J379" s="102"/>
      <c r="K379" s="102"/>
      <c r="L379" s="101"/>
      <c r="M379" s="101"/>
      <c r="N379" s="106"/>
      <c r="O379" s="106"/>
      <c r="P379" s="102"/>
      <c r="Q379" s="17"/>
      <c r="R379" s="102"/>
      <c r="S379" s="101"/>
      <c r="T379" s="105"/>
      <c r="U379" s="105"/>
      <c r="V379" s="105"/>
      <c r="W379" s="105"/>
      <c r="X379" s="105"/>
      <c r="Y379" s="105"/>
      <c r="Z379" s="105"/>
    </row>
    <row r="380" ht="15.75" customHeight="1">
      <c r="A380" s="105"/>
      <c r="B380" s="105"/>
      <c r="C380" s="105"/>
      <c r="D380" s="105"/>
      <c r="E380" s="105"/>
      <c r="F380" s="106"/>
      <c r="G380" s="106"/>
      <c r="H380" s="17"/>
      <c r="I380" s="17"/>
      <c r="J380" s="102"/>
      <c r="K380" s="102"/>
      <c r="L380" s="101"/>
      <c r="M380" s="101"/>
      <c r="N380" s="106"/>
      <c r="O380" s="106"/>
      <c r="P380" s="102"/>
      <c r="Q380" s="17"/>
      <c r="R380" s="102"/>
      <c r="S380" s="101"/>
      <c r="T380" s="105"/>
      <c r="U380" s="105"/>
      <c r="V380" s="105"/>
      <c r="W380" s="105"/>
      <c r="X380" s="105"/>
      <c r="Y380" s="105"/>
      <c r="Z380" s="105"/>
    </row>
    <row r="381" ht="15.75" customHeight="1">
      <c r="A381" s="105"/>
      <c r="B381" s="105"/>
      <c r="C381" s="105"/>
      <c r="D381" s="105"/>
      <c r="E381" s="105"/>
      <c r="F381" s="106"/>
      <c r="G381" s="106"/>
      <c r="H381" s="17"/>
      <c r="I381" s="17"/>
      <c r="J381" s="102"/>
      <c r="K381" s="102"/>
      <c r="L381" s="101"/>
      <c r="M381" s="101"/>
      <c r="N381" s="106"/>
      <c r="O381" s="106"/>
      <c r="P381" s="102"/>
      <c r="Q381" s="17"/>
      <c r="R381" s="102"/>
      <c r="S381" s="101"/>
      <c r="T381" s="105"/>
      <c r="U381" s="105"/>
      <c r="V381" s="105"/>
      <c r="W381" s="105"/>
      <c r="X381" s="105"/>
      <c r="Y381" s="105"/>
      <c r="Z381" s="105"/>
    </row>
    <row r="382" ht="15.75" customHeight="1">
      <c r="A382" s="105"/>
      <c r="B382" s="105"/>
      <c r="C382" s="105"/>
      <c r="D382" s="105"/>
      <c r="E382" s="105"/>
      <c r="F382" s="106"/>
      <c r="G382" s="106"/>
      <c r="H382" s="17"/>
      <c r="I382" s="17"/>
      <c r="J382" s="102"/>
      <c r="K382" s="102"/>
      <c r="L382" s="101"/>
      <c r="M382" s="101"/>
      <c r="N382" s="106"/>
      <c r="O382" s="106"/>
      <c r="P382" s="102"/>
      <c r="Q382" s="17"/>
      <c r="R382" s="102"/>
      <c r="S382" s="101"/>
      <c r="T382" s="105"/>
      <c r="U382" s="105"/>
      <c r="V382" s="105"/>
      <c r="W382" s="105"/>
      <c r="X382" s="105"/>
      <c r="Y382" s="105"/>
      <c r="Z382" s="105"/>
    </row>
    <row r="383" ht="15.75" customHeight="1">
      <c r="A383" s="105"/>
      <c r="B383" s="105"/>
      <c r="C383" s="105"/>
      <c r="D383" s="105"/>
      <c r="E383" s="105"/>
      <c r="F383" s="106"/>
      <c r="G383" s="106"/>
      <c r="H383" s="17"/>
      <c r="I383" s="17"/>
      <c r="J383" s="102"/>
      <c r="K383" s="102"/>
      <c r="L383" s="101"/>
      <c r="M383" s="101"/>
      <c r="N383" s="106"/>
      <c r="O383" s="106"/>
      <c r="P383" s="102"/>
      <c r="Q383" s="17"/>
      <c r="R383" s="102"/>
      <c r="S383" s="101"/>
      <c r="T383" s="105"/>
      <c r="U383" s="105"/>
      <c r="V383" s="105"/>
      <c r="W383" s="105"/>
      <c r="X383" s="105"/>
      <c r="Y383" s="105"/>
      <c r="Z383" s="105"/>
    </row>
    <row r="384" ht="15.75" customHeight="1">
      <c r="A384" s="105"/>
      <c r="B384" s="105"/>
      <c r="C384" s="105"/>
      <c r="D384" s="105"/>
      <c r="E384" s="105"/>
      <c r="F384" s="106"/>
      <c r="G384" s="106"/>
      <c r="H384" s="17"/>
      <c r="I384" s="17"/>
      <c r="J384" s="102"/>
      <c r="K384" s="102"/>
      <c r="L384" s="101"/>
      <c r="M384" s="101"/>
      <c r="N384" s="106"/>
      <c r="O384" s="106"/>
      <c r="P384" s="102"/>
      <c r="Q384" s="17"/>
      <c r="R384" s="102"/>
      <c r="S384" s="101"/>
      <c r="T384" s="105"/>
      <c r="U384" s="105"/>
      <c r="V384" s="105"/>
      <c r="W384" s="105"/>
      <c r="X384" s="105"/>
      <c r="Y384" s="105"/>
      <c r="Z384" s="105"/>
    </row>
    <row r="385" ht="15.75" customHeight="1">
      <c r="A385" s="105"/>
      <c r="B385" s="105"/>
      <c r="C385" s="105"/>
      <c r="D385" s="105"/>
      <c r="E385" s="105"/>
      <c r="F385" s="106"/>
      <c r="G385" s="106"/>
      <c r="H385" s="17"/>
      <c r="I385" s="17"/>
      <c r="J385" s="102"/>
      <c r="K385" s="102"/>
      <c r="L385" s="101"/>
      <c r="M385" s="101"/>
      <c r="N385" s="106"/>
      <c r="O385" s="106"/>
      <c r="P385" s="102"/>
      <c r="Q385" s="17"/>
      <c r="R385" s="102"/>
      <c r="S385" s="101"/>
      <c r="T385" s="105"/>
      <c r="U385" s="105"/>
      <c r="V385" s="105"/>
      <c r="W385" s="105"/>
      <c r="X385" s="105"/>
      <c r="Y385" s="105"/>
      <c r="Z385" s="105"/>
    </row>
    <row r="386" ht="15.75" customHeight="1">
      <c r="A386" s="105"/>
      <c r="B386" s="105"/>
      <c r="C386" s="105"/>
      <c r="D386" s="105"/>
      <c r="E386" s="105"/>
      <c r="F386" s="106"/>
      <c r="G386" s="106"/>
      <c r="H386" s="17"/>
      <c r="I386" s="17"/>
      <c r="J386" s="102"/>
      <c r="K386" s="102"/>
      <c r="L386" s="101"/>
      <c r="M386" s="101"/>
      <c r="N386" s="106"/>
      <c r="O386" s="106"/>
      <c r="P386" s="102"/>
      <c r="Q386" s="17"/>
      <c r="R386" s="102"/>
      <c r="S386" s="101"/>
      <c r="T386" s="105"/>
      <c r="U386" s="105"/>
      <c r="V386" s="105"/>
      <c r="W386" s="105"/>
      <c r="X386" s="105"/>
      <c r="Y386" s="105"/>
      <c r="Z386" s="105"/>
    </row>
    <row r="387" ht="15.75" customHeight="1">
      <c r="A387" s="105"/>
      <c r="B387" s="105"/>
      <c r="C387" s="105"/>
      <c r="D387" s="105"/>
      <c r="E387" s="105"/>
      <c r="F387" s="106"/>
      <c r="G387" s="106"/>
      <c r="H387" s="17"/>
      <c r="I387" s="17"/>
      <c r="J387" s="102"/>
      <c r="K387" s="102"/>
      <c r="L387" s="101"/>
      <c r="M387" s="101"/>
      <c r="N387" s="106"/>
      <c r="O387" s="106"/>
      <c r="P387" s="102"/>
      <c r="Q387" s="17"/>
      <c r="R387" s="102"/>
      <c r="S387" s="101"/>
      <c r="T387" s="105"/>
      <c r="U387" s="105"/>
      <c r="V387" s="105"/>
      <c r="W387" s="105"/>
      <c r="X387" s="105"/>
      <c r="Y387" s="105"/>
      <c r="Z387" s="105"/>
    </row>
    <row r="388" ht="15.75" customHeight="1">
      <c r="A388" s="105"/>
      <c r="B388" s="105"/>
      <c r="C388" s="105"/>
      <c r="D388" s="105"/>
      <c r="E388" s="105"/>
      <c r="F388" s="106"/>
      <c r="G388" s="106"/>
      <c r="H388" s="17"/>
      <c r="I388" s="17"/>
      <c r="J388" s="102"/>
      <c r="K388" s="102"/>
      <c r="L388" s="101"/>
      <c r="M388" s="101"/>
      <c r="N388" s="106"/>
      <c r="O388" s="106"/>
      <c r="P388" s="102"/>
      <c r="Q388" s="17"/>
      <c r="R388" s="102"/>
      <c r="S388" s="101"/>
      <c r="T388" s="105"/>
      <c r="U388" s="105"/>
      <c r="V388" s="105"/>
      <c r="W388" s="105"/>
      <c r="X388" s="105"/>
      <c r="Y388" s="105"/>
      <c r="Z388" s="105"/>
    </row>
    <row r="389" ht="15.75" customHeight="1">
      <c r="A389" s="105"/>
      <c r="B389" s="105"/>
      <c r="C389" s="105"/>
      <c r="D389" s="105"/>
      <c r="E389" s="105"/>
      <c r="F389" s="106"/>
      <c r="G389" s="106"/>
      <c r="H389" s="17"/>
      <c r="I389" s="17"/>
      <c r="J389" s="102"/>
      <c r="K389" s="102"/>
      <c r="L389" s="101"/>
      <c r="M389" s="101"/>
      <c r="N389" s="106"/>
      <c r="O389" s="106"/>
      <c r="P389" s="102"/>
      <c r="Q389" s="17"/>
      <c r="R389" s="102"/>
      <c r="S389" s="101"/>
      <c r="T389" s="105"/>
      <c r="U389" s="105"/>
      <c r="V389" s="105"/>
      <c r="W389" s="105"/>
      <c r="X389" s="105"/>
      <c r="Y389" s="105"/>
      <c r="Z389" s="105"/>
    </row>
    <row r="390" ht="15.75" customHeight="1">
      <c r="A390" s="105"/>
      <c r="B390" s="105"/>
      <c r="C390" s="105"/>
      <c r="D390" s="105"/>
      <c r="E390" s="105"/>
      <c r="F390" s="106"/>
      <c r="G390" s="106"/>
      <c r="H390" s="17"/>
      <c r="I390" s="17"/>
      <c r="J390" s="102"/>
      <c r="K390" s="102"/>
      <c r="L390" s="101"/>
      <c r="M390" s="101"/>
      <c r="N390" s="106"/>
      <c r="O390" s="106"/>
      <c r="P390" s="102"/>
      <c r="Q390" s="17"/>
      <c r="R390" s="102"/>
      <c r="S390" s="101"/>
      <c r="T390" s="105"/>
      <c r="U390" s="105"/>
      <c r="V390" s="105"/>
      <c r="W390" s="105"/>
      <c r="X390" s="105"/>
      <c r="Y390" s="105"/>
      <c r="Z390" s="105"/>
    </row>
    <row r="391" ht="15.75" customHeight="1">
      <c r="A391" s="105"/>
      <c r="B391" s="105"/>
      <c r="C391" s="105"/>
      <c r="D391" s="105"/>
      <c r="E391" s="105"/>
      <c r="F391" s="106"/>
      <c r="G391" s="106"/>
      <c r="H391" s="17"/>
      <c r="I391" s="17"/>
      <c r="J391" s="102"/>
      <c r="K391" s="102"/>
      <c r="L391" s="101"/>
      <c r="M391" s="101"/>
      <c r="N391" s="106"/>
      <c r="O391" s="106"/>
      <c r="P391" s="102"/>
      <c r="Q391" s="17"/>
      <c r="R391" s="102"/>
      <c r="S391" s="101"/>
      <c r="T391" s="105"/>
      <c r="U391" s="105"/>
      <c r="V391" s="105"/>
      <c r="W391" s="105"/>
      <c r="X391" s="105"/>
      <c r="Y391" s="105"/>
      <c r="Z391" s="105"/>
    </row>
    <row r="392" ht="15.75" customHeight="1">
      <c r="A392" s="105"/>
      <c r="B392" s="105"/>
      <c r="C392" s="105"/>
      <c r="D392" s="105"/>
      <c r="E392" s="105"/>
      <c r="F392" s="106"/>
      <c r="G392" s="106"/>
      <c r="H392" s="17"/>
      <c r="I392" s="17"/>
      <c r="J392" s="102"/>
      <c r="K392" s="102"/>
      <c r="L392" s="101"/>
      <c r="M392" s="101"/>
      <c r="N392" s="106"/>
      <c r="O392" s="106"/>
      <c r="P392" s="102"/>
      <c r="Q392" s="17"/>
      <c r="R392" s="102"/>
      <c r="S392" s="101"/>
      <c r="T392" s="105"/>
      <c r="U392" s="105"/>
      <c r="V392" s="105"/>
      <c r="W392" s="105"/>
      <c r="X392" s="105"/>
      <c r="Y392" s="105"/>
      <c r="Z392" s="105"/>
    </row>
    <row r="393" ht="15.75" customHeight="1">
      <c r="A393" s="105"/>
      <c r="B393" s="105"/>
      <c r="C393" s="105"/>
      <c r="D393" s="105"/>
      <c r="E393" s="105"/>
      <c r="F393" s="106"/>
      <c r="G393" s="106"/>
      <c r="H393" s="17"/>
      <c r="I393" s="17"/>
      <c r="J393" s="102"/>
      <c r="K393" s="102"/>
      <c r="L393" s="101"/>
      <c r="M393" s="101"/>
      <c r="N393" s="106"/>
      <c r="O393" s="106"/>
      <c r="P393" s="102"/>
      <c r="Q393" s="17"/>
      <c r="R393" s="102"/>
      <c r="S393" s="101"/>
      <c r="T393" s="105"/>
      <c r="U393" s="105"/>
      <c r="V393" s="105"/>
      <c r="W393" s="105"/>
      <c r="X393" s="105"/>
      <c r="Y393" s="105"/>
      <c r="Z393" s="105"/>
    </row>
    <row r="394" ht="15.75" customHeight="1">
      <c r="A394" s="105"/>
      <c r="B394" s="105"/>
      <c r="C394" s="105"/>
      <c r="D394" s="105"/>
      <c r="E394" s="105"/>
      <c r="F394" s="106"/>
      <c r="G394" s="106"/>
      <c r="H394" s="17"/>
      <c r="I394" s="17"/>
      <c r="J394" s="102"/>
      <c r="K394" s="102"/>
      <c r="L394" s="101"/>
      <c r="M394" s="101"/>
      <c r="N394" s="106"/>
      <c r="O394" s="106"/>
      <c r="P394" s="102"/>
      <c r="Q394" s="17"/>
      <c r="R394" s="102"/>
      <c r="S394" s="101"/>
      <c r="T394" s="105"/>
      <c r="U394" s="105"/>
      <c r="V394" s="105"/>
      <c r="W394" s="105"/>
      <c r="X394" s="105"/>
      <c r="Y394" s="105"/>
      <c r="Z394" s="105"/>
    </row>
    <row r="395" ht="15.75" customHeight="1">
      <c r="A395" s="105"/>
      <c r="B395" s="105"/>
      <c r="C395" s="105"/>
      <c r="D395" s="105"/>
      <c r="E395" s="105"/>
      <c r="F395" s="106"/>
      <c r="G395" s="106"/>
      <c r="H395" s="17"/>
      <c r="I395" s="17"/>
      <c r="J395" s="102"/>
      <c r="K395" s="102"/>
      <c r="L395" s="101"/>
      <c r="M395" s="101"/>
      <c r="N395" s="106"/>
      <c r="O395" s="106"/>
      <c r="P395" s="102"/>
      <c r="Q395" s="17"/>
      <c r="R395" s="102"/>
      <c r="S395" s="101"/>
      <c r="T395" s="105"/>
      <c r="U395" s="105"/>
      <c r="V395" s="105"/>
      <c r="W395" s="105"/>
      <c r="X395" s="105"/>
      <c r="Y395" s="105"/>
      <c r="Z395" s="105"/>
    </row>
    <row r="396" ht="15.75" customHeight="1">
      <c r="A396" s="105"/>
      <c r="B396" s="105"/>
      <c r="C396" s="105"/>
      <c r="D396" s="105"/>
      <c r="E396" s="105"/>
      <c r="F396" s="106"/>
      <c r="G396" s="106"/>
      <c r="H396" s="17"/>
      <c r="I396" s="17"/>
      <c r="J396" s="102"/>
      <c r="K396" s="102"/>
      <c r="L396" s="101"/>
      <c r="M396" s="101"/>
      <c r="N396" s="106"/>
      <c r="O396" s="106"/>
      <c r="P396" s="102"/>
      <c r="Q396" s="17"/>
      <c r="R396" s="102"/>
      <c r="S396" s="101"/>
      <c r="T396" s="105"/>
      <c r="U396" s="105"/>
      <c r="V396" s="105"/>
      <c r="W396" s="105"/>
      <c r="X396" s="105"/>
      <c r="Y396" s="105"/>
      <c r="Z396" s="105"/>
    </row>
    <row r="397" ht="15.75" customHeight="1">
      <c r="A397" s="105"/>
      <c r="B397" s="105"/>
      <c r="C397" s="105"/>
      <c r="D397" s="105"/>
      <c r="E397" s="105"/>
      <c r="F397" s="106"/>
      <c r="G397" s="106"/>
      <c r="H397" s="17"/>
      <c r="I397" s="17"/>
      <c r="J397" s="102"/>
      <c r="K397" s="102"/>
      <c r="L397" s="101"/>
      <c r="M397" s="101"/>
      <c r="N397" s="106"/>
      <c r="O397" s="106"/>
      <c r="P397" s="102"/>
      <c r="Q397" s="17"/>
      <c r="R397" s="102"/>
      <c r="S397" s="101"/>
      <c r="T397" s="105"/>
      <c r="U397" s="105"/>
      <c r="V397" s="105"/>
      <c r="W397" s="105"/>
      <c r="X397" s="105"/>
      <c r="Y397" s="105"/>
      <c r="Z397" s="105"/>
    </row>
    <row r="398" ht="15.75" customHeight="1">
      <c r="A398" s="105"/>
      <c r="B398" s="105"/>
      <c r="C398" s="105"/>
      <c r="D398" s="105"/>
      <c r="E398" s="105"/>
      <c r="F398" s="106"/>
      <c r="G398" s="106"/>
      <c r="H398" s="17"/>
      <c r="I398" s="17"/>
      <c r="J398" s="102"/>
      <c r="K398" s="102"/>
      <c r="L398" s="101"/>
      <c r="M398" s="101"/>
      <c r="N398" s="106"/>
      <c r="O398" s="106"/>
      <c r="P398" s="102"/>
      <c r="Q398" s="17"/>
      <c r="R398" s="102"/>
      <c r="S398" s="101"/>
      <c r="T398" s="105"/>
      <c r="U398" s="105"/>
      <c r="V398" s="105"/>
      <c r="W398" s="105"/>
      <c r="X398" s="105"/>
      <c r="Y398" s="105"/>
      <c r="Z398" s="105"/>
    </row>
    <row r="399" ht="15.75" customHeight="1">
      <c r="A399" s="105"/>
      <c r="B399" s="105"/>
      <c r="C399" s="105"/>
      <c r="D399" s="105"/>
      <c r="E399" s="105"/>
      <c r="F399" s="106"/>
      <c r="G399" s="106"/>
      <c r="H399" s="17"/>
      <c r="I399" s="17"/>
      <c r="J399" s="102"/>
      <c r="K399" s="102"/>
      <c r="L399" s="101"/>
      <c r="M399" s="101"/>
      <c r="N399" s="106"/>
      <c r="O399" s="106"/>
      <c r="P399" s="102"/>
      <c r="Q399" s="17"/>
      <c r="R399" s="102"/>
      <c r="S399" s="101"/>
      <c r="T399" s="105"/>
      <c r="U399" s="105"/>
      <c r="V399" s="105"/>
      <c r="W399" s="105"/>
      <c r="X399" s="105"/>
      <c r="Y399" s="105"/>
      <c r="Z399" s="105"/>
    </row>
    <row r="400" ht="15.75" customHeight="1">
      <c r="A400" s="105"/>
      <c r="B400" s="105"/>
      <c r="C400" s="105"/>
      <c r="D400" s="105"/>
      <c r="E400" s="105"/>
      <c r="F400" s="106"/>
      <c r="G400" s="106"/>
      <c r="H400" s="17"/>
      <c r="I400" s="17"/>
      <c r="J400" s="102"/>
      <c r="K400" s="102"/>
      <c r="L400" s="101"/>
      <c r="M400" s="101"/>
      <c r="N400" s="106"/>
      <c r="O400" s="106"/>
      <c r="P400" s="102"/>
      <c r="Q400" s="17"/>
      <c r="R400" s="102"/>
      <c r="S400" s="101"/>
      <c r="T400" s="105"/>
      <c r="U400" s="105"/>
      <c r="V400" s="105"/>
      <c r="W400" s="105"/>
      <c r="X400" s="105"/>
      <c r="Y400" s="105"/>
      <c r="Z400" s="105"/>
    </row>
    <row r="401" ht="15.75" customHeight="1">
      <c r="A401" s="105"/>
      <c r="B401" s="105"/>
      <c r="C401" s="105"/>
      <c r="D401" s="105"/>
      <c r="E401" s="105"/>
      <c r="F401" s="106"/>
      <c r="G401" s="106"/>
      <c r="H401" s="17"/>
      <c r="I401" s="17"/>
      <c r="J401" s="102"/>
      <c r="K401" s="102"/>
      <c r="L401" s="101"/>
      <c r="M401" s="101"/>
      <c r="N401" s="106"/>
      <c r="O401" s="106"/>
      <c r="P401" s="102"/>
      <c r="Q401" s="17"/>
      <c r="R401" s="102"/>
      <c r="S401" s="101"/>
      <c r="T401" s="105"/>
      <c r="U401" s="105"/>
      <c r="V401" s="105"/>
      <c r="W401" s="105"/>
      <c r="X401" s="105"/>
      <c r="Y401" s="105"/>
      <c r="Z401" s="105"/>
    </row>
    <row r="402" ht="15.75" customHeight="1">
      <c r="A402" s="105"/>
      <c r="B402" s="105"/>
      <c r="C402" s="105"/>
      <c r="D402" s="105"/>
      <c r="E402" s="105"/>
      <c r="F402" s="106"/>
      <c r="G402" s="106"/>
      <c r="H402" s="17"/>
      <c r="I402" s="17"/>
      <c r="J402" s="102"/>
      <c r="K402" s="102"/>
      <c r="L402" s="101"/>
      <c r="M402" s="101"/>
      <c r="N402" s="106"/>
      <c r="O402" s="106"/>
      <c r="P402" s="102"/>
      <c r="Q402" s="17"/>
      <c r="R402" s="102"/>
      <c r="S402" s="101"/>
      <c r="T402" s="105"/>
      <c r="U402" s="105"/>
      <c r="V402" s="105"/>
      <c r="W402" s="105"/>
      <c r="X402" s="105"/>
      <c r="Y402" s="105"/>
      <c r="Z402" s="105"/>
    </row>
    <row r="403" ht="15.75" customHeight="1">
      <c r="A403" s="105"/>
      <c r="B403" s="105"/>
      <c r="C403" s="105"/>
      <c r="D403" s="105"/>
      <c r="E403" s="105"/>
      <c r="F403" s="106"/>
      <c r="G403" s="106"/>
      <c r="H403" s="17"/>
      <c r="I403" s="17"/>
      <c r="J403" s="102"/>
      <c r="K403" s="102"/>
      <c r="L403" s="101"/>
      <c r="M403" s="101"/>
      <c r="N403" s="106"/>
      <c r="O403" s="106"/>
      <c r="P403" s="102"/>
      <c r="Q403" s="17"/>
      <c r="R403" s="102"/>
      <c r="S403" s="101"/>
      <c r="T403" s="105"/>
      <c r="U403" s="105"/>
      <c r="V403" s="105"/>
      <c r="W403" s="105"/>
      <c r="X403" s="105"/>
      <c r="Y403" s="105"/>
      <c r="Z403" s="105"/>
    </row>
    <row r="404" ht="15.75" customHeight="1">
      <c r="A404" s="105"/>
      <c r="B404" s="105"/>
      <c r="C404" s="105"/>
      <c r="D404" s="105"/>
      <c r="E404" s="105"/>
      <c r="F404" s="106"/>
      <c r="G404" s="106"/>
      <c r="H404" s="17"/>
      <c r="I404" s="17"/>
      <c r="J404" s="102"/>
      <c r="K404" s="102"/>
      <c r="L404" s="101"/>
      <c r="M404" s="101"/>
      <c r="N404" s="106"/>
      <c r="O404" s="106"/>
      <c r="P404" s="102"/>
      <c r="Q404" s="17"/>
      <c r="R404" s="102"/>
      <c r="S404" s="101"/>
      <c r="T404" s="105"/>
      <c r="U404" s="105"/>
      <c r="V404" s="105"/>
      <c r="W404" s="105"/>
      <c r="X404" s="105"/>
      <c r="Y404" s="105"/>
      <c r="Z404" s="105"/>
    </row>
    <row r="405" ht="15.75" customHeight="1">
      <c r="A405" s="105"/>
      <c r="B405" s="105"/>
      <c r="C405" s="105"/>
      <c r="D405" s="105"/>
      <c r="E405" s="105"/>
      <c r="F405" s="106"/>
      <c r="G405" s="106"/>
      <c r="H405" s="17"/>
      <c r="I405" s="17"/>
      <c r="J405" s="102"/>
      <c r="K405" s="102"/>
      <c r="L405" s="101"/>
      <c r="M405" s="101"/>
      <c r="N405" s="106"/>
      <c r="O405" s="106"/>
      <c r="P405" s="102"/>
      <c r="Q405" s="17"/>
      <c r="R405" s="102"/>
      <c r="S405" s="101"/>
      <c r="T405" s="105"/>
      <c r="U405" s="105"/>
      <c r="V405" s="105"/>
      <c r="W405" s="105"/>
      <c r="X405" s="105"/>
      <c r="Y405" s="105"/>
      <c r="Z405" s="105"/>
    </row>
    <row r="406" ht="15.75" customHeight="1">
      <c r="A406" s="105"/>
      <c r="B406" s="105"/>
      <c r="C406" s="105"/>
      <c r="D406" s="105"/>
      <c r="E406" s="105"/>
      <c r="F406" s="106"/>
      <c r="G406" s="106"/>
      <c r="H406" s="17"/>
      <c r="I406" s="17"/>
      <c r="J406" s="102"/>
      <c r="K406" s="102"/>
      <c r="L406" s="101"/>
      <c r="M406" s="101"/>
      <c r="N406" s="106"/>
      <c r="O406" s="106"/>
      <c r="P406" s="102"/>
      <c r="Q406" s="17"/>
      <c r="R406" s="102"/>
      <c r="S406" s="101"/>
      <c r="T406" s="105"/>
      <c r="U406" s="105"/>
      <c r="V406" s="105"/>
      <c r="W406" s="105"/>
      <c r="X406" s="105"/>
      <c r="Y406" s="105"/>
      <c r="Z406" s="105"/>
    </row>
    <row r="407" ht="15.75" customHeight="1">
      <c r="A407" s="105"/>
      <c r="B407" s="105"/>
      <c r="C407" s="105"/>
      <c r="D407" s="105"/>
      <c r="E407" s="105"/>
      <c r="F407" s="106"/>
      <c r="G407" s="106"/>
      <c r="H407" s="17"/>
      <c r="I407" s="17"/>
      <c r="J407" s="102"/>
      <c r="K407" s="102"/>
      <c r="L407" s="101"/>
      <c r="M407" s="101"/>
      <c r="N407" s="106"/>
      <c r="O407" s="106"/>
      <c r="P407" s="102"/>
      <c r="Q407" s="17"/>
      <c r="R407" s="102"/>
      <c r="S407" s="101"/>
      <c r="T407" s="105"/>
      <c r="U407" s="105"/>
      <c r="V407" s="105"/>
      <c r="W407" s="105"/>
      <c r="X407" s="105"/>
      <c r="Y407" s="105"/>
      <c r="Z407" s="105"/>
    </row>
    <row r="408" ht="15.75" customHeight="1">
      <c r="A408" s="105"/>
      <c r="B408" s="105"/>
      <c r="C408" s="105"/>
      <c r="D408" s="105"/>
      <c r="E408" s="105"/>
      <c r="F408" s="106"/>
      <c r="G408" s="106"/>
      <c r="H408" s="17"/>
      <c r="I408" s="17"/>
      <c r="J408" s="102"/>
      <c r="K408" s="102"/>
      <c r="L408" s="101"/>
      <c r="M408" s="101"/>
      <c r="N408" s="106"/>
      <c r="O408" s="106"/>
      <c r="P408" s="102"/>
      <c r="Q408" s="17"/>
      <c r="R408" s="102"/>
      <c r="S408" s="101"/>
      <c r="T408" s="105"/>
      <c r="U408" s="105"/>
      <c r="V408" s="105"/>
      <c r="W408" s="105"/>
      <c r="X408" s="105"/>
      <c r="Y408" s="105"/>
      <c r="Z408" s="105"/>
    </row>
    <row r="409" ht="15.75" customHeight="1">
      <c r="A409" s="105"/>
      <c r="B409" s="105"/>
      <c r="C409" s="105"/>
      <c r="D409" s="105"/>
      <c r="E409" s="105"/>
      <c r="F409" s="106"/>
      <c r="G409" s="106"/>
      <c r="H409" s="17"/>
      <c r="I409" s="17"/>
      <c r="J409" s="102"/>
      <c r="K409" s="102"/>
      <c r="L409" s="101"/>
      <c r="M409" s="101"/>
      <c r="N409" s="106"/>
      <c r="O409" s="106"/>
      <c r="P409" s="102"/>
      <c r="Q409" s="17"/>
      <c r="R409" s="102"/>
      <c r="S409" s="101"/>
      <c r="T409" s="105"/>
      <c r="U409" s="105"/>
      <c r="V409" s="105"/>
      <c r="W409" s="105"/>
      <c r="X409" s="105"/>
      <c r="Y409" s="105"/>
      <c r="Z409" s="105"/>
    </row>
    <row r="410" ht="15.75" customHeight="1">
      <c r="A410" s="105"/>
      <c r="B410" s="105"/>
      <c r="C410" s="105"/>
      <c r="D410" s="105"/>
      <c r="E410" s="105"/>
      <c r="F410" s="106"/>
      <c r="G410" s="106"/>
      <c r="H410" s="17"/>
      <c r="I410" s="17"/>
      <c r="J410" s="102"/>
      <c r="K410" s="102"/>
      <c r="L410" s="101"/>
      <c r="M410" s="101"/>
      <c r="N410" s="106"/>
      <c r="O410" s="106"/>
      <c r="P410" s="102"/>
      <c r="Q410" s="17"/>
      <c r="R410" s="102"/>
      <c r="S410" s="101"/>
      <c r="T410" s="105"/>
      <c r="U410" s="105"/>
      <c r="V410" s="105"/>
      <c r="W410" s="105"/>
      <c r="X410" s="105"/>
      <c r="Y410" s="105"/>
      <c r="Z410" s="105"/>
    </row>
    <row r="411" ht="15.75" customHeight="1">
      <c r="A411" s="105"/>
      <c r="B411" s="105"/>
      <c r="C411" s="105"/>
      <c r="D411" s="105"/>
      <c r="E411" s="105"/>
      <c r="F411" s="106"/>
      <c r="G411" s="106"/>
      <c r="H411" s="17"/>
      <c r="I411" s="17"/>
      <c r="J411" s="102"/>
      <c r="K411" s="102"/>
      <c r="L411" s="101"/>
      <c r="M411" s="101"/>
      <c r="N411" s="106"/>
      <c r="O411" s="106"/>
      <c r="P411" s="102"/>
      <c r="Q411" s="17"/>
      <c r="R411" s="102"/>
      <c r="S411" s="101"/>
      <c r="T411" s="105"/>
      <c r="U411" s="105"/>
      <c r="V411" s="105"/>
      <c r="W411" s="105"/>
      <c r="X411" s="105"/>
      <c r="Y411" s="105"/>
      <c r="Z411" s="105"/>
    </row>
    <row r="412" ht="15.75" customHeight="1">
      <c r="A412" s="105"/>
      <c r="B412" s="105"/>
      <c r="C412" s="105"/>
      <c r="D412" s="105"/>
      <c r="E412" s="105"/>
      <c r="F412" s="106"/>
      <c r="G412" s="106"/>
      <c r="H412" s="17"/>
      <c r="I412" s="17"/>
      <c r="J412" s="102"/>
      <c r="K412" s="102"/>
      <c r="L412" s="101"/>
      <c r="M412" s="101"/>
      <c r="N412" s="106"/>
      <c r="O412" s="106"/>
      <c r="P412" s="102"/>
      <c r="Q412" s="17"/>
      <c r="R412" s="102"/>
      <c r="S412" s="101"/>
      <c r="T412" s="105"/>
      <c r="U412" s="105"/>
      <c r="V412" s="105"/>
      <c r="W412" s="105"/>
      <c r="X412" s="105"/>
      <c r="Y412" s="105"/>
      <c r="Z412" s="105"/>
    </row>
    <row r="413" ht="15.75" customHeight="1">
      <c r="A413" s="105"/>
      <c r="B413" s="105"/>
      <c r="C413" s="105"/>
      <c r="D413" s="105"/>
      <c r="E413" s="105"/>
      <c r="F413" s="106"/>
      <c r="G413" s="106"/>
      <c r="H413" s="17"/>
      <c r="I413" s="17"/>
      <c r="J413" s="102"/>
      <c r="K413" s="102"/>
      <c r="L413" s="101"/>
      <c r="M413" s="101"/>
      <c r="N413" s="106"/>
      <c r="O413" s="106"/>
      <c r="P413" s="102"/>
      <c r="Q413" s="17"/>
      <c r="R413" s="102"/>
      <c r="S413" s="101"/>
      <c r="T413" s="105"/>
      <c r="U413" s="105"/>
      <c r="V413" s="105"/>
      <c r="W413" s="105"/>
      <c r="X413" s="105"/>
      <c r="Y413" s="105"/>
      <c r="Z413" s="105"/>
    </row>
    <row r="414" ht="15.75" customHeight="1">
      <c r="A414" s="105"/>
      <c r="B414" s="105"/>
      <c r="C414" s="105"/>
      <c r="D414" s="105"/>
      <c r="E414" s="105"/>
      <c r="F414" s="106"/>
      <c r="G414" s="106"/>
      <c r="H414" s="17"/>
      <c r="I414" s="17"/>
      <c r="J414" s="102"/>
      <c r="K414" s="102"/>
      <c r="L414" s="101"/>
      <c r="M414" s="101"/>
      <c r="N414" s="106"/>
      <c r="O414" s="106"/>
      <c r="P414" s="102"/>
      <c r="Q414" s="17"/>
      <c r="R414" s="102"/>
      <c r="S414" s="101"/>
      <c r="T414" s="105"/>
      <c r="U414" s="105"/>
      <c r="V414" s="105"/>
      <c r="W414" s="105"/>
      <c r="X414" s="105"/>
      <c r="Y414" s="105"/>
      <c r="Z414" s="105"/>
    </row>
    <row r="415" ht="15.75" customHeight="1">
      <c r="A415" s="105"/>
      <c r="B415" s="105"/>
      <c r="C415" s="105"/>
      <c r="D415" s="105"/>
      <c r="E415" s="105"/>
      <c r="F415" s="106"/>
      <c r="G415" s="106"/>
      <c r="H415" s="17"/>
      <c r="I415" s="17"/>
      <c r="J415" s="102"/>
      <c r="K415" s="102"/>
      <c r="L415" s="101"/>
      <c r="M415" s="101"/>
      <c r="N415" s="106"/>
      <c r="O415" s="106"/>
      <c r="P415" s="102"/>
      <c r="Q415" s="17"/>
      <c r="R415" s="102"/>
      <c r="S415" s="101"/>
      <c r="T415" s="105"/>
      <c r="U415" s="105"/>
      <c r="V415" s="105"/>
      <c r="W415" s="105"/>
      <c r="X415" s="105"/>
      <c r="Y415" s="105"/>
      <c r="Z415" s="105"/>
    </row>
    <row r="416" ht="15.75" customHeight="1">
      <c r="A416" s="105"/>
      <c r="B416" s="105"/>
      <c r="C416" s="105"/>
      <c r="D416" s="105"/>
      <c r="E416" s="105"/>
      <c r="F416" s="106"/>
      <c r="G416" s="106"/>
      <c r="H416" s="17"/>
      <c r="I416" s="17"/>
      <c r="J416" s="102"/>
      <c r="K416" s="102"/>
      <c r="L416" s="101"/>
      <c r="M416" s="101"/>
      <c r="N416" s="106"/>
      <c r="O416" s="106"/>
      <c r="P416" s="102"/>
      <c r="Q416" s="17"/>
      <c r="R416" s="102"/>
      <c r="S416" s="101"/>
      <c r="T416" s="105"/>
      <c r="U416" s="105"/>
      <c r="V416" s="105"/>
      <c r="W416" s="105"/>
      <c r="X416" s="105"/>
      <c r="Y416" s="105"/>
      <c r="Z416" s="105"/>
    </row>
    <row r="417" ht="15.75" customHeight="1">
      <c r="A417" s="105"/>
      <c r="B417" s="105"/>
      <c r="C417" s="105"/>
      <c r="D417" s="105"/>
      <c r="E417" s="105"/>
      <c r="F417" s="106"/>
      <c r="G417" s="106"/>
      <c r="H417" s="17"/>
      <c r="I417" s="17"/>
      <c r="J417" s="102"/>
      <c r="K417" s="102"/>
      <c r="L417" s="101"/>
      <c r="M417" s="101"/>
      <c r="N417" s="106"/>
      <c r="O417" s="106"/>
      <c r="P417" s="102"/>
      <c r="Q417" s="17"/>
      <c r="R417" s="102"/>
      <c r="S417" s="101"/>
      <c r="T417" s="105"/>
      <c r="U417" s="105"/>
      <c r="V417" s="105"/>
      <c r="W417" s="105"/>
      <c r="X417" s="105"/>
      <c r="Y417" s="105"/>
      <c r="Z417" s="105"/>
    </row>
    <row r="418" ht="15.75" customHeight="1">
      <c r="A418" s="105"/>
      <c r="B418" s="105"/>
      <c r="C418" s="105"/>
      <c r="D418" s="105"/>
      <c r="E418" s="105"/>
      <c r="F418" s="106"/>
      <c r="G418" s="106"/>
      <c r="H418" s="17"/>
      <c r="I418" s="17"/>
      <c r="J418" s="102"/>
      <c r="K418" s="102"/>
      <c r="L418" s="101"/>
      <c r="M418" s="101"/>
      <c r="N418" s="106"/>
      <c r="O418" s="106"/>
      <c r="P418" s="102"/>
      <c r="Q418" s="17"/>
      <c r="R418" s="102"/>
      <c r="S418" s="101"/>
      <c r="T418" s="105"/>
      <c r="U418" s="105"/>
      <c r="V418" s="105"/>
      <c r="W418" s="105"/>
      <c r="X418" s="105"/>
      <c r="Y418" s="105"/>
      <c r="Z418" s="105"/>
    </row>
    <row r="419" ht="15.75" customHeight="1">
      <c r="A419" s="105"/>
      <c r="B419" s="105"/>
      <c r="C419" s="105"/>
      <c r="D419" s="105"/>
      <c r="E419" s="105"/>
      <c r="F419" s="106"/>
      <c r="G419" s="106"/>
      <c r="H419" s="17"/>
      <c r="I419" s="17"/>
      <c r="J419" s="102"/>
      <c r="K419" s="102"/>
      <c r="L419" s="101"/>
      <c r="M419" s="101"/>
      <c r="N419" s="106"/>
      <c r="O419" s="106"/>
      <c r="P419" s="102"/>
      <c r="Q419" s="17"/>
      <c r="R419" s="102"/>
      <c r="S419" s="101"/>
      <c r="T419" s="105"/>
      <c r="U419" s="105"/>
      <c r="V419" s="105"/>
      <c r="W419" s="105"/>
      <c r="X419" s="105"/>
      <c r="Y419" s="105"/>
      <c r="Z419" s="105"/>
    </row>
    <row r="420" ht="15.75" customHeight="1">
      <c r="A420" s="105"/>
      <c r="B420" s="105"/>
      <c r="C420" s="105"/>
      <c r="D420" s="105"/>
      <c r="E420" s="105"/>
      <c r="F420" s="106"/>
      <c r="G420" s="106"/>
      <c r="H420" s="17"/>
      <c r="I420" s="17"/>
      <c r="J420" s="102"/>
      <c r="K420" s="102"/>
      <c r="L420" s="101"/>
      <c r="M420" s="101"/>
      <c r="N420" s="106"/>
      <c r="O420" s="106"/>
      <c r="P420" s="102"/>
      <c r="Q420" s="17"/>
      <c r="R420" s="102"/>
      <c r="S420" s="101"/>
      <c r="T420" s="105"/>
      <c r="U420" s="105"/>
      <c r="V420" s="105"/>
      <c r="W420" s="105"/>
      <c r="X420" s="105"/>
      <c r="Y420" s="105"/>
      <c r="Z420" s="105"/>
    </row>
    <row r="421" ht="15.75" customHeight="1">
      <c r="A421" s="105"/>
      <c r="B421" s="105"/>
      <c r="C421" s="105"/>
      <c r="D421" s="105"/>
      <c r="E421" s="105"/>
      <c r="F421" s="106"/>
      <c r="G421" s="106"/>
      <c r="H421" s="17"/>
      <c r="I421" s="17"/>
      <c r="J421" s="102"/>
      <c r="K421" s="102"/>
      <c r="L421" s="101"/>
      <c r="M421" s="101"/>
      <c r="N421" s="106"/>
      <c r="O421" s="106"/>
      <c r="P421" s="102"/>
      <c r="Q421" s="17"/>
      <c r="R421" s="102"/>
      <c r="S421" s="101"/>
      <c r="T421" s="105"/>
      <c r="U421" s="105"/>
      <c r="V421" s="105"/>
      <c r="W421" s="105"/>
      <c r="X421" s="105"/>
      <c r="Y421" s="105"/>
      <c r="Z421" s="105"/>
    </row>
    <row r="422" ht="15.75" customHeight="1">
      <c r="A422" s="105"/>
      <c r="B422" s="105"/>
      <c r="C422" s="105"/>
      <c r="D422" s="105"/>
      <c r="E422" s="105"/>
      <c r="F422" s="106"/>
      <c r="G422" s="106"/>
      <c r="H422" s="17"/>
      <c r="I422" s="17"/>
      <c r="J422" s="102"/>
      <c r="K422" s="102"/>
      <c r="L422" s="101"/>
      <c r="M422" s="101"/>
      <c r="N422" s="106"/>
      <c r="O422" s="106"/>
      <c r="P422" s="102"/>
      <c r="Q422" s="17"/>
      <c r="R422" s="102"/>
      <c r="S422" s="101"/>
      <c r="T422" s="105"/>
      <c r="U422" s="105"/>
      <c r="V422" s="105"/>
      <c r="W422" s="105"/>
      <c r="X422" s="105"/>
      <c r="Y422" s="105"/>
      <c r="Z422" s="105"/>
    </row>
    <row r="423" ht="15.75" customHeight="1">
      <c r="A423" s="105"/>
      <c r="B423" s="105"/>
      <c r="C423" s="105"/>
      <c r="D423" s="105"/>
      <c r="E423" s="105"/>
      <c r="F423" s="106"/>
      <c r="G423" s="106"/>
      <c r="H423" s="17"/>
      <c r="I423" s="17"/>
      <c r="J423" s="102"/>
      <c r="K423" s="102"/>
      <c r="L423" s="101"/>
      <c r="M423" s="101"/>
      <c r="N423" s="106"/>
      <c r="O423" s="106"/>
      <c r="P423" s="102"/>
      <c r="Q423" s="17"/>
      <c r="R423" s="102"/>
      <c r="S423" s="101"/>
      <c r="T423" s="105"/>
      <c r="U423" s="105"/>
      <c r="V423" s="105"/>
      <c r="W423" s="105"/>
      <c r="X423" s="105"/>
      <c r="Y423" s="105"/>
      <c r="Z423" s="105"/>
    </row>
    <row r="424" ht="15.75" customHeight="1">
      <c r="A424" s="105"/>
      <c r="B424" s="105"/>
      <c r="C424" s="105"/>
      <c r="D424" s="105"/>
      <c r="E424" s="105"/>
      <c r="F424" s="106"/>
      <c r="G424" s="106"/>
      <c r="H424" s="17"/>
      <c r="I424" s="17"/>
      <c r="J424" s="102"/>
      <c r="K424" s="102"/>
      <c r="L424" s="101"/>
      <c r="M424" s="101"/>
      <c r="N424" s="106"/>
      <c r="O424" s="106"/>
      <c r="P424" s="102"/>
      <c r="Q424" s="17"/>
      <c r="R424" s="102"/>
      <c r="S424" s="101"/>
      <c r="T424" s="105"/>
      <c r="U424" s="105"/>
      <c r="V424" s="105"/>
      <c r="W424" s="105"/>
      <c r="X424" s="105"/>
      <c r="Y424" s="105"/>
      <c r="Z424" s="105"/>
    </row>
    <row r="425" ht="15.75" customHeight="1">
      <c r="A425" s="105"/>
      <c r="B425" s="105"/>
      <c r="C425" s="105"/>
      <c r="D425" s="105"/>
      <c r="E425" s="105"/>
      <c r="F425" s="106"/>
      <c r="G425" s="106"/>
      <c r="H425" s="17"/>
      <c r="I425" s="17"/>
      <c r="J425" s="102"/>
      <c r="K425" s="102"/>
      <c r="L425" s="101"/>
      <c r="M425" s="101"/>
      <c r="N425" s="106"/>
      <c r="O425" s="106"/>
      <c r="P425" s="102"/>
      <c r="Q425" s="17"/>
      <c r="R425" s="102"/>
      <c r="S425" s="101"/>
      <c r="T425" s="105"/>
      <c r="U425" s="105"/>
      <c r="V425" s="105"/>
      <c r="W425" s="105"/>
      <c r="X425" s="105"/>
      <c r="Y425" s="105"/>
      <c r="Z425" s="105"/>
    </row>
    <row r="426" ht="15.75" customHeight="1">
      <c r="A426" s="105"/>
      <c r="B426" s="105"/>
      <c r="C426" s="105"/>
      <c r="D426" s="105"/>
      <c r="E426" s="105"/>
      <c r="F426" s="106"/>
      <c r="G426" s="106"/>
      <c r="H426" s="17"/>
      <c r="I426" s="17"/>
      <c r="J426" s="102"/>
      <c r="K426" s="102"/>
      <c r="L426" s="101"/>
      <c r="M426" s="101"/>
      <c r="N426" s="106"/>
      <c r="O426" s="106"/>
      <c r="P426" s="102"/>
      <c r="Q426" s="17"/>
      <c r="R426" s="102"/>
      <c r="S426" s="101"/>
      <c r="T426" s="105"/>
      <c r="U426" s="105"/>
      <c r="V426" s="105"/>
      <c r="W426" s="105"/>
      <c r="X426" s="105"/>
      <c r="Y426" s="105"/>
      <c r="Z426" s="105"/>
    </row>
    <row r="427" ht="15.75" customHeight="1">
      <c r="A427" s="105"/>
      <c r="B427" s="105"/>
      <c r="C427" s="105"/>
      <c r="D427" s="105"/>
      <c r="E427" s="105"/>
      <c r="F427" s="106"/>
      <c r="G427" s="106"/>
      <c r="H427" s="17"/>
      <c r="I427" s="17"/>
      <c r="J427" s="102"/>
      <c r="K427" s="102"/>
      <c r="L427" s="101"/>
      <c r="M427" s="101"/>
      <c r="N427" s="106"/>
      <c r="O427" s="106"/>
      <c r="P427" s="102"/>
      <c r="Q427" s="17"/>
      <c r="R427" s="102"/>
      <c r="S427" s="101"/>
      <c r="T427" s="105"/>
      <c r="U427" s="105"/>
      <c r="V427" s="105"/>
      <c r="W427" s="105"/>
      <c r="X427" s="105"/>
      <c r="Y427" s="105"/>
      <c r="Z427" s="105"/>
    </row>
    <row r="428" ht="15.75" customHeight="1">
      <c r="A428" s="105"/>
      <c r="B428" s="105"/>
      <c r="C428" s="105"/>
      <c r="D428" s="105"/>
      <c r="E428" s="105"/>
      <c r="F428" s="106"/>
      <c r="G428" s="106"/>
      <c r="H428" s="17"/>
      <c r="I428" s="17"/>
      <c r="J428" s="102"/>
      <c r="K428" s="102"/>
      <c r="L428" s="101"/>
      <c r="M428" s="101"/>
      <c r="N428" s="106"/>
      <c r="O428" s="106"/>
      <c r="P428" s="102"/>
      <c r="Q428" s="17"/>
      <c r="R428" s="102"/>
      <c r="S428" s="101"/>
      <c r="T428" s="105"/>
      <c r="U428" s="105"/>
      <c r="V428" s="105"/>
      <c r="W428" s="105"/>
      <c r="X428" s="105"/>
      <c r="Y428" s="105"/>
      <c r="Z428" s="105"/>
    </row>
    <row r="429" ht="15.75" customHeight="1">
      <c r="A429" s="105"/>
      <c r="B429" s="105"/>
      <c r="C429" s="105"/>
      <c r="D429" s="105"/>
      <c r="E429" s="105"/>
      <c r="F429" s="106"/>
      <c r="G429" s="106"/>
      <c r="H429" s="17"/>
      <c r="I429" s="17"/>
      <c r="J429" s="102"/>
      <c r="K429" s="102"/>
      <c r="L429" s="101"/>
      <c r="M429" s="101"/>
      <c r="N429" s="106"/>
      <c r="O429" s="106"/>
      <c r="P429" s="102"/>
      <c r="Q429" s="17"/>
      <c r="R429" s="102"/>
      <c r="S429" s="101"/>
      <c r="T429" s="105"/>
      <c r="U429" s="105"/>
      <c r="V429" s="105"/>
      <c r="W429" s="105"/>
      <c r="X429" s="105"/>
      <c r="Y429" s="105"/>
      <c r="Z429" s="105"/>
    </row>
    <row r="430" ht="15.75" customHeight="1">
      <c r="A430" s="105"/>
      <c r="B430" s="105"/>
      <c r="C430" s="105"/>
      <c r="D430" s="105"/>
      <c r="E430" s="105"/>
      <c r="F430" s="106"/>
      <c r="G430" s="106"/>
      <c r="H430" s="17"/>
      <c r="I430" s="17"/>
      <c r="J430" s="102"/>
      <c r="K430" s="102"/>
      <c r="L430" s="101"/>
      <c r="M430" s="101"/>
      <c r="N430" s="106"/>
      <c r="O430" s="106"/>
      <c r="P430" s="102"/>
      <c r="Q430" s="17"/>
      <c r="R430" s="102"/>
      <c r="S430" s="101"/>
      <c r="T430" s="105"/>
      <c r="U430" s="105"/>
      <c r="V430" s="105"/>
      <c r="W430" s="105"/>
      <c r="X430" s="105"/>
      <c r="Y430" s="105"/>
      <c r="Z430" s="105"/>
    </row>
    <row r="431" ht="15.75" customHeight="1">
      <c r="A431" s="105"/>
      <c r="B431" s="105"/>
      <c r="C431" s="105"/>
      <c r="D431" s="105"/>
      <c r="E431" s="105"/>
      <c r="F431" s="106"/>
      <c r="G431" s="106"/>
      <c r="H431" s="17"/>
      <c r="I431" s="17"/>
      <c r="J431" s="102"/>
      <c r="K431" s="102"/>
      <c r="L431" s="101"/>
      <c r="M431" s="101"/>
      <c r="N431" s="106"/>
      <c r="O431" s="106"/>
      <c r="P431" s="102"/>
      <c r="Q431" s="17"/>
      <c r="R431" s="102"/>
      <c r="S431" s="101"/>
      <c r="T431" s="105"/>
      <c r="U431" s="105"/>
      <c r="V431" s="105"/>
      <c r="W431" s="105"/>
      <c r="X431" s="105"/>
      <c r="Y431" s="105"/>
      <c r="Z431" s="105"/>
    </row>
    <row r="432" ht="15.75" customHeight="1">
      <c r="A432" s="105"/>
      <c r="B432" s="105"/>
      <c r="C432" s="105"/>
      <c r="D432" s="105"/>
      <c r="E432" s="105"/>
      <c r="F432" s="106"/>
      <c r="G432" s="106"/>
      <c r="H432" s="17"/>
      <c r="I432" s="17"/>
      <c r="J432" s="102"/>
      <c r="K432" s="102"/>
      <c r="L432" s="101"/>
      <c r="M432" s="101"/>
      <c r="N432" s="106"/>
      <c r="O432" s="106"/>
      <c r="P432" s="102"/>
      <c r="Q432" s="17"/>
      <c r="R432" s="102"/>
      <c r="S432" s="101"/>
      <c r="T432" s="105"/>
      <c r="U432" s="105"/>
      <c r="V432" s="105"/>
      <c r="W432" s="105"/>
      <c r="X432" s="105"/>
      <c r="Y432" s="105"/>
      <c r="Z432" s="105"/>
    </row>
    <row r="433" ht="15.75" customHeight="1">
      <c r="A433" s="105"/>
      <c r="B433" s="105"/>
      <c r="C433" s="105"/>
      <c r="D433" s="105"/>
      <c r="E433" s="105"/>
      <c r="F433" s="106"/>
      <c r="G433" s="106"/>
      <c r="H433" s="17"/>
      <c r="I433" s="17"/>
      <c r="J433" s="102"/>
      <c r="K433" s="102"/>
      <c r="L433" s="101"/>
      <c r="M433" s="101"/>
      <c r="N433" s="106"/>
      <c r="O433" s="106"/>
      <c r="P433" s="102"/>
      <c r="Q433" s="17"/>
      <c r="R433" s="102"/>
      <c r="S433" s="101"/>
      <c r="T433" s="105"/>
      <c r="U433" s="105"/>
      <c r="V433" s="105"/>
      <c r="W433" s="105"/>
      <c r="X433" s="105"/>
      <c r="Y433" s="105"/>
      <c r="Z433" s="105"/>
    </row>
    <row r="434" ht="15.75" customHeight="1">
      <c r="A434" s="105"/>
      <c r="B434" s="105"/>
      <c r="C434" s="105"/>
      <c r="D434" s="105"/>
      <c r="E434" s="105"/>
      <c r="F434" s="106"/>
      <c r="G434" s="106"/>
      <c r="H434" s="17"/>
      <c r="I434" s="17"/>
      <c r="J434" s="102"/>
      <c r="K434" s="102"/>
      <c r="L434" s="101"/>
      <c r="M434" s="101"/>
      <c r="N434" s="106"/>
      <c r="O434" s="106"/>
      <c r="P434" s="102"/>
      <c r="Q434" s="17"/>
      <c r="R434" s="102"/>
      <c r="S434" s="101"/>
      <c r="T434" s="105"/>
      <c r="U434" s="105"/>
      <c r="V434" s="105"/>
      <c r="W434" s="105"/>
      <c r="X434" s="105"/>
      <c r="Y434" s="105"/>
      <c r="Z434" s="105"/>
    </row>
    <row r="435" ht="15.75" customHeight="1">
      <c r="A435" s="105"/>
      <c r="B435" s="105"/>
      <c r="C435" s="105"/>
      <c r="D435" s="105"/>
      <c r="E435" s="105"/>
      <c r="F435" s="106"/>
      <c r="G435" s="106"/>
      <c r="H435" s="17"/>
      <c r="I435" s="17"/>
      <c r="J435" s="102"/>
      <c r="K435" s="102"/>
      <c r="L435" s="101"/>
      <c r="M435" s="101"/>
      <c r="N435" s="106"/>
      <c r="O435" s="106"/>
      <c r="P435" s="102"/>
      <c r="Q435" s="17"/>
      <c r="R435" s="102"/>
      <c r="S435" s="101"/>
      <c r="T435" s="105"/>
      <c r="U435" s="105"/>
      <c r="V435" s="105"/>
      <c r="W435" s="105"/>
      <c r="X435" s="105"/>
      <c r="Y435" s="105"/>
      <c r="Z435" s="105"/>
    </row>
    <row r="436" ht="15.75" customHeight="1">
      <c r="A436" s="105"/>
      <c r="B436" s="105"/>
      <c r="C436" s="105"/>
      <c r="D436" s="105"/>
      <c r="E436" s="105"/>
      <c r="F436" s="106"/>
      <c r="G436" s="106"/>
      <c r="H436" s="17"/>
      <c r="I436" s="17"/>
      <c r="J436" s="102"/>
      <c r="K436" s="102"/>
      <c r="L436" s="101"/>
      <c r="M436" s="101"/>
      <c r="N436" s="106"/>
      <c r="O436" s="106"/>
      <c r="P436" s="102"/>
      <c r="Q436" s="17"/>
      <c r="R436" s="102"/>
      <c r="S436" s="101"/>
      <c r="T436" s="105"/>
      <c r="U436" s="105"/>
      <c r="V436" s="105"/>
      <c r="W436" s="105"/>
      <c r="X436" s="105"/>
      <c r="Y436" s="105"/>
      <c r="Z436" s="105"/>
    </row>
    <row r="437" ht="15.75" customHeight="1">
      <c r="A437" s="105"/>
      <c r="B437" s="105"/>
      <c r="C437" s="105"/>
      <c r="D437" s="105"/>
      <c r="E437" s="105"/>
      <c r="F437" s="106"/>
      <c r="G437" s="106"/>
      <c r="H437" s="17"/>
      <c r="I437" s="17"/>
      <c r="J437" s="102"/>
      <c r="K437" s="102"/>
      <c r="L437" s="101"/>
      <c r="M437" s="101"/>
      <c r="N437" s="106"/>
      <c r="O437" s="106"/>
      <c r="P437" s="102"/>
      <c r="Q437" s="17"/>
      <c r="R437" s="102"/>
      <c r="S437" s="101"/>
      <c r="T437" s="105"/>
      <c r="U437" s="105"/>
      <c r="V437" s="105"/>
      <c r="W437" s="105"/>
      <c r="X437" s="105"/>
      <c r="Y437" s="105"/>
      <c r="Z437" s="105"/>
    </row>
    <row r="438" ht="15.75" customHeight="1">
      <c r="A438" s="105"/>
      <c r="B438" s="105"/>
      <c r="C438" s="105"/>
      <c r="D438" s="105"/>
      <c r="E438" s="105"/>
      <c r="F438" s="106"/>
      <c r="G438" s="106"/>
      <c r="H438" s="17"/>
      <c r="I438" s="17"/>
      <c r="J438" s="102"/>
      <c r="K438" s="102"/>
      <c r="L438" s="101"/>
      <c r="M438" s="101"/>
      <c r="N438" s="106"/>
      <c r="O438" s="106"/>
      <c r="P438" s="102"/>
      <c r="Q438" s="17"/>
      <c r="R438" s="102"/>
      <c r="S438" s="101"/>
      <c r="T438" s="105"/>
      <c r="U438" s="105"/>
      <c r="V438" s="105"/>
      <c r="W438" s="105"/>
      <c r="X438" s="105"/>
      <c r="Y438" s="105"/>
      <c r="Z438" s="105"/>
    </row>
    <row r="439" ht="15.75" customHeight="1">
      <c r="A439" s="105"/>
      <c r="B439" s="105"/>
      <c r="C439" s="105"/>
      <c r="D439" s="105"/>
      <c r="E439" s="105"/>
      <c r="F439" s="106"/>
      <c r="G439" s="106"/>
      <c r="H439" s="17"/>
      <c r="I439" s="17"/>
      <c r="J439" s="102"/>
      <c r="K439" s="102"/>
      <c r="L439" s="101"/>
      <c r="M439" s="101"/>
      <c r="N439" s="106"/>
      <c r="O439" s="106"/>
      <c r="P439" s="102"/>
      <c r="Q439" s="17"/>
      <c r="R439" s="102"/>
      <c r="S439" s="101"/>
      <c r="T439" s="105"/>
      <c r="U439" s="105"/>
      <c r="V439" s="105"/>
      <c r="W439" s="105"/>
      <c r="X439" s="105"/>
      <c r="Y439" s="105"/>
      <c r="Z439" s="105"/>
    </row>
    <row r="440" ht="15.75" customHeight="1">
      <c r="A440" s="105"/>
      <c r="B440" s="105"/>
      <c r="C440" s="105"/>
      <c r="D440" s="105"/>
      <c r="E440" s="105"/>
      <c r="F440" s="106"/>
      <c r="G440" s="106"/>
      <c r="H440" s="17"/>
      <c r="I440" s="17"/>
      <c r="J440" s="102"/>
      <c r="K440" s="102"/>
      <c r="L440" s="101"/>
      <c r="M440" s="101"/>
      <c r="N440" s="106"/>
      <c r="O440" s="106"/>
      <c r="P440" s="102"/>
      <c r="Q440" s="17"/>
      <c r="R440" s="102"/>
      <c r="S440" s="101"/>
      <c r="T440" s="105"/>
      <c r="U440" s="105"/>
      <c r="V440" s="105"/>
      <c r="W440" s="105"/>
      <c r="X440" s="105"/>
      <c r="Y440" s="105"/>
      <c r="Z440" s="105"/>
    </row>
    <row r="441" ht="15.75" customHeight="1">
      <c r="A441" s="105"/>
      <c r="B441" s="105"/>
      <c r="C441" s="105"/>
      <c r="D441" s="105"/>
      <c r="E441" s="105"/>
      <c r="F441" s="106"/>
      <c r="G441" s="106"/>
      <c r="H441" s="17"/>
      <c r="I441" s="17"/>
      <c r="J441" s="102"/>
      <c r="K441" s="102"/>
      <c r="L441" s="101"/>
      <c r="M441" s="101"/>
      <c r="N441" s="106"/>
      <c r="O441" s="106"/>
      <c r="P441" s="102"/>
      <c r="Q441" s="17"/>
      <c r="R441" s="102"/>
      <c r="S441" s="101"/>
      <c r="T441" s="105"/>
      <c r="U441" s="105"/>
      <c r="V441" s="105"/>
      <c r="W441" s="105"/>
      <c r="X441" s="105"/>
      <c r="Y441" s="105"/>
      <c r="Z441" s="105"/>
    </row>
    <row r="442" ht="15.75" customHeight="1">
      <c r="A442" s="105"/>
      <c r="B442" s="105"/>
      <c r="C442" s="105"/>
      <c r="D442" s="105"/>
      <c r="E442" s="105"/>
      <c r="F442" s="106"/>
      <c r="G442" s="106"/>
      <c r="H442" s="17"/>
      <c r="I442" s="17"/>
      <c r="J442" s="102"/>
      <c r="K442" s="102"/>
      <c r="L442" s="101"/>
      <c r="M442" s="101"/>
      <c r="N442" s="106"/>
      <c r="O442" s="106"/>
      <c r="P442" s="102"/>
      <c r="Q442" s="17"/>
      <c r="R442" s="102"/>
      <c r="S442" s="101"/>
      <c r="T442" s="105"/>
      <c r="U442" s="105"/>
      <c r="V442" s="105"/>
      <c r="W442" s="105"/>
      <c r="X442" s="105"/>
      <c r="Y442" s="105"/>
      <c r="Z442" s="105"/>
    </row>
    <row r="443" ht="15.75" customHeight="1">
      <c r="A443" s="105"/>
      <c r="B443" s="105"/>
      <c r="C443" s="105"/>
      <c r="D443" s="105"/>
      <c r="E443" s="105"/>
      <c r="F443" s="106"/>
      <c r="G443" s="106"/>
      <c r="H443" s="17"/>
      <c r="I443" s="17"/>
      <c r="J443" s="102"/>
      <c r="K443" s="102"/>
      <c r="L443" s="101"/>
      <c r="M443" s="101"/>
      <c r="N443" s="106"/>
      <c r="O443" s="106"/>
      <c r="P443" s="102"/>
      <c r="Q443" s="17"/>
      <c r="R443" s="102"/>
      <c r="S443" s="101"/>
      <c r="T443" s="105"/>
      <c r="U443" s="105"/>
      <c r="V443" s="105"/>
      <c r="W443" s="105"/>
      <c r="X443" s="105"/>
      <c r="Y443" s="105"/>
      <c r="Z443" s="105"/>
    </row>
    <row r="444" ht="15.75" customHeight="1">
      <c r="A444" s="105"/>
      <c r="B444" s="105"/>
      <c r="C444" s="105"/>
      <c r="D444" s="105"/>
      <c r="E444" s="105"/>
      <c r="F444" s="106"/>
      <c r="G444" s="106"/>
      <c r="H444" s="17"/>
      <c r="I444" s="17"/>
      <c r="J444" s="102"/>
      <c r="K444" s="102"/>
      <c r="L444" s="101"/>
      <c r="M444" s="101"/>
      <c r="N444" s="106"/>
      <c r="O444" s="106"/>
      <c r="P444" s="102"/>
      <c r="Q444" s="17"/>
      <c r="R444" s="102"/>
      <c r="S444" s="101"/>
      <c r="T444" s="105"/>
      <c r="U444" s="105"/>
      <c r="V444" s="105"/>
      <c r="W444" s="105"/>
      <c r="X444" s="105"/>
      <c r="Y444" s="105"/>
      <c r="Z444" s="105"/>
    </row>
    <row r="445" ht="15.75" customHeight="1">
      <c r="A445" s="105"/>
      <c r="B445" s="105"/>
      <c r="C445" s="105"/>
      <c r="D445" s="105"/>
      <c r="E445" s="105"/>
      <c r="F445" s="106"/>
      <c r="G445" s="106"/>
      <c r="H445" s="17"/>
      <c r="I445" s="17"/>
      <c r="J445" s="102"/>
      <c r="K445" s="102"/>
      <c r="L445" s="101"/>
      <c r="M445" s="101"/>
      <c r="N445" s="106"/>
      <c r="O445" s="106"/>
      <c r="P445" s="102"/>
      <c r="Q445" s="17"/>
      <c r="R445" s="102"/>
      <c r="S445" s="101"/>
      <c r="T445" s="105"/>
      <c r="U445" s="105"/>
      <c r="V445" s="105"/>
      <c r="W445" s="105"/>
      <c r="X445" s="105"/>
      <c r="Y445" s="105"/>
      <c r="Z445" s="105"/>
    </row>
    <row r="446" ht="15.75" customHeight="1">
      <c r="A446" s="105"/>
      <c r="B446" s="105"/>
      <c r="C446" s="105"/>
      <c r="D446" s="105"/>
      <c r="E446" s="105"/>
      <c r="F446" s="106"/>
      <c r="G446" s="106"/>
      <c r="H446" s="17"/>
      <c r="I446" s="17"/>
      <c r="J446" s="102"/>
      <c r="K446" s="102"/>
      <c r="L446" s="101"/>
      <c r="M446" s="101"/>
      <c r="N446" s="106"/>
      <c r="O446" s="106"/>
      <c r="P446" s="102"/>
      <c r="Q446" s="17"/>
      <c r="R446" s="102"/>
      <c r="S446" s="101"/>
      <c r="T446" s="105"/>
      <c r="U446" s="105"/>
      <c r="V446" s="105"/>
      <c r="W446" s="105"/>
      <c r="X446" s="105"/>
      <c r="Y446" s="105"/>
      <c r="Z446" s="105"/>
    </row>
    <row r="447" ht="15.75" customHeight="1">
      <c r="A447" s="105"/>
      <c r="B447" s="105"/>
      <c r="C447" s="105"/>
      <c r="D447" s="105"/>
      <c r="E447" s="105"/>
      <c r="F447" s="106"/>
      <c r="G447" s="106"/>
      <c r="H447" s="17"/>
      <c r="I447" s="17"/>
      <c r="J447" s="102"/>
      <c r="K447" s="102"/>
      <c r="L447" s="101"/>
      <c r="M447" s="101"/>
      <c r="N447" s="106"/>
      <c r="O447" s="106"/>
      <c r="P447" s="102"/>
      <c r="Q447" s="17"/>
      <c r="R447" s="102"/>
      <c r="S447" s="101"/>
      <c r="T447" s="105"/>
      <c r="U447" s="105"/>
      <c r="V447" s="105"/>
      <c r="W447" s="105"/>
      <c r="X447" s="105"/>
      <c r="Y447" s="105"/>
      <c r="Z447" s="105"/>
    </row>
    <row r="448" ht="15.75" customHeight="1">
      <c r="A448" s="105"/>
      <c r="B448" s="105"/>
      <c r="C448" s="105"/>
      <c r="D448" s="105"/>
      <c r="E448" s="105"/>
      <c r="F448" s="106"/>
      <c r="G448" s="106"/>
      <c r="H448" s="17"/>
      <c r="I448" s="17"/>
      <c r="J448" s="102"/>
      <c r="K448" s="102"/>
      <c r="L448" s="101"/>
      <c r="M448" s="101"/>
      <c r="N448" s="106"/>
      <c r="O448" s="106"/>
      <c r="P448" s="102"/>
      <c r="Q448" s="17"/>
      <c r="R448" s="102"/>
      <c r="S448" s="101"/>
      <c r="T448" s="105"/>
      <c r="U448" s="105"/>
      <c r="V448" s="105"/>
      <c r="W448" s="105"/>
      <c r="X448" s="105"/>
      <c r="Y448" s="105"/>
      <c r="Z448" s="105"/>
    </row>
    <row r="449" ht="15.75" customHeight="1">
      <c r="A449" s="105"/>
      <c r="B449" s="105"/>
      <c r="C449" s="105"/>
      <c r="D449" s="105"/>
      <c r="E449" s="105"/>
      <c r="F449" s="106"/>
      <c r="G449" s="106"/>
      <c r="H449" s="17"/>
      <c r="I449" s="17"/>
      <c r="J449" s="102"/>
      <c r="K449" s="102"/>
      <c r="L449" s="101"/>
      <c r="M449" s="101"/>
      <c r="N449" s="106"/>
      <c r="O449" s="106"/>
      <c r="P449" s="102"/>
      <c r="Q449" s="17"/>
      <c r="R449" s="102"/>
      <c r="S449" s="101"/>
      <c r="T449" s="105"/>
      <c r="U449" s="105"/>
      <c r="V449" s="105"/>
      <c r="W449" s="105"/>
      <c r="X449" s="105"/>
      <c r="Y449" s="105"/>
      <c r="Z449" s="105"/>
    </row>
    <row r="450" ht="15.75" customHeight="1">
      <c r="A450" s="105"/>
      <c r="B450" s="105"/>
      <c r="C450" s="105"/>
      <c r="D450" s="105"/>
      <c r="E450" s="105"/>
      <c r="F450" s="106"/>
      <c r="G450" s="106"/>
      <c r="H450" s="17"/>
      <c r="I450" s="17"/>
      <c r="J450" s="102"/>
      <c r="K450" s="102"/>
      <c r="L450" s="101"/>
      <c r="M450" s="101"/>
      <c r="N450" s="106"/>
      <c r="O450" s="106"/>
      <c r="P450" s="102"/>
      <c r="Q450" s="17"/>
      <c r="R450" s="102"/>
      <c r="S450" s="101"/>
      <c r="T450" s="105"/>
      <c r="U450" s="105"/>
      <c r="V450" s="105"/>
      <c r="W450" s="105"/>
      <c r="X450" s="105"/>
      <c r="Y450" s="105"/>
      <c r="Z450" s="105"/>
    </row>
    <row r="451" ht="15.75" customHeight="1">
      <c r="A451" s="105"/>
      <c r="B451" s="105"/>
      <c r="C451" s="105"/>
      <c r="D451" s="105"/>
      <c r="E451" s="105"/>
      <c r="F451" s="106"/>
      <c r="G451" s="106"/>
      <c r="H451" s="17"/>
      <c r="I451" s="17"/>
      <c r="J451" s="102"/>
      <c r="K451" s="102"/>
      <c r="L451" s="101"/>
      <c r="M451" s="101"/>
      <c r="N451" s="106"/>
      <c r="O451" s="106"/>
      <c r="P451" s="102"/>
      <c r="Q451" s="17"/>
      <c r="R451" s="102"/>
      <c r="S451" s="101"/>
      <c r="T451" s="105"/>
      <c r="U451" s="105"/>
      <c r="V451" s="105"/>
      <c r="W451" s="105"/>
      <c r="X451" s="105"/>
      <c r="Y451" s="105"/>
      <c r="Z451" s="105"/>
    </row>
    <row r="452" ht="15.75" customHeight="1">
      <c r="A452" s="105"/>
      <c r="B452" s="105"/>
      <c r="C452" s="105"/>
      <c r="D452" s="105"/>
      <c r="E452" s="105"/>
      <c r="F452" s="106"/>
      <c r="G452" s="106"/>
      <c r="H452" s="17"/>
      <c r="I452" s="17"/>
      <c r="J452" s="102"/>
      <c r="K452" s="102"/>
      <c r="L452" s="101"/>
      <c r="M452" s="101"/>
      <c r="N452" s="106"/>
      <c r="O452" s="106"/>
      <c r="P452" s="102"/>
      <c r="Q452" s="17"/>
      <c r="R452" s="102"/>
      <c r="S452" s="101"/>
      <c r="T452" s="105"/>
      <c r="U452" s="105"/>
      <c r="V452" s="105"/>
      <c r="W452" s="105"/>
      <c r="X452" s="105"/>
      <c r="Y452" s="105"/>
      <c r="Z452" s="105"/>
    </row>
    <row r="453" ht="15.75" customHeight="1">
      <c r="A453" s="105"/>
      <c r="B453" s="105"/>
      <c r="C453" s="105"/>
      <c r="D453" s="105"/>
      <c r="E453" s="105"/>
      <c r="F453" s="106"/>
      <c r="G453" s="106"/>
      <c r="H453" s="17"/>
      <c r="I453" s="17"/>
      <c r="J453" s="102"/>
      <c r="K453" s="102"/>
      <c r="L453" s="101"/>
      <c r="M453" s="101"/>
      <c r="N453" s="106"/>
      <c r="O453" s="106"/>
      <c r="P453" s="102"/>
      <c r="Q453" s="17"/>
      <c r="R453" s="102"/>
      <c r="S453" s="101"/>
      <c r="T453" s="105"/>
      <c r="U453" s="105"/>
      <c r="V453" s="105"/>
      <c r="W453" s="105"/>
      <c r="X453" s="105"/>
      <c r="Y453" s="105"/>
      <c r="Z453" s="105"/>
    </row>
    <row r="454" ht="15.75" customHeight="1">
      <c r="A454" s="105"/>
      <c r="B454" s="105"/>
      <c r="C454" s="105"/>
      <c r="D454" s="105"/>
      <c r="E454" s="105"/>
      <c r="F454" s="106"/>
      <c r="G454" s="106"/>
      <c r="H454" s="17"/>
      <c r="I454" s="17"/>
      <c r="J454" s="102"/>
      <c r="K454" s="102"/>
      <c r="L454" s="101"/>
      <c r="M454" s="101"/>
      <c r="N454" s="106"/>
      <c r="O454" s="106"/>
      <c r="P454" s="102"/>
      <c r="Q454" s="17"/>
      <c r="R454" s="102"/>
      <c r="S454" s="101"/>
      <c r="T454" s="105"/>
      <c r="U454" s="105"/>
      <c r="V454" s="105"/>
      <c r="W454" s="105"/>
      <c r="X454" s="105"/>
      <c r="Y454" s="105"/>
      <c r="Z454" s="105"/>
    </row>
    <row r="455" ht="15.75" customHeight="1">
      <c r="A455" s="105"/>
      <c r="B455" s="105"/>
      <c r="C455" s="105"/>
      <c r="D455" s="105"/>
      <c r="E455" s="105"/>
      <c r="F455" s="106"/>
      <c r="G455" s="106"/>
      <c r="H455" s="17"/>
      <c r="I455" s="17"/>
      <c r="J455" s="102"/>
      <c r="K455" s="102"/>
      <c r="L455" s="101"/>
      <c r="M455" s="101"/>
      <c r="N455" s="106"/>
      <c r="O455" s="106"/>
      <c r="P455" s="102"/>
      <c r="Q455" s="17"/>
      <c r="R455" s="102"/>
      <c r="S455" s="101"/>
      <c r="T455" s="105"/>
      <c r="U455" s="105"/>
      <c r="V455" s="105"/>
      <c r="W455" s="105"/>
      <c r="X455" s="105"/>
      <c r="Y455" s="105"/>
      <c r="Z455" s="105"/>
    </row>
    <row r="456" ht="15.75" customHeight="1">
      <c r="A456" s="105"/>
      <c r="B456" s="105"/>
      <c r="C456" s="105"/>
      <c r="D456" s="105"/>
      <c r="E456" s="105"/>
      <c r="F456" s="106"/>
      <c r="G456" s="106"/>
      <c r="H456" s="17"/>
      <c r="I456" s="17"/>
      <c r="J456" s="102"/>
      <c r="K456" s="102"/>
      <c r="L456" s="101"/>
      <c r="M456" s="101"/>
      <c r="N456" s="106"/>
      <c r="O456" s="106"/>
      <c r="P456" s="102"/>
      <c r="Q456" s="17"/>
      <c r="R456" s="102"/>
      <c r="S456" s="101"/>
      <c r="T456" s="105"/>
      <c r="U456" s="105"/>
      <c r="V456" s="105"/>
      <c r="W456" s="105"/>
      <c r="X456" s="105"/>
      <c r="Y456" s="105"/>
      <c r="Z456" s="105"/>
    </row>
    <row r="457" ht="15.75" customHeight="1">
      <c r="A457" s="105"/>
      <c r="B457" s="105"/>
      <c r="C457" s="105"/>
      <c r="D457" s="105"/>
      <c r="E457" s="105"/>
      <c r="F457" s="106"/>
      <c r="G457" s="106"/>
      <c r="H457" s="17"/>
      <c r="I457" s="17"/>
      <c r="J457" s="102"/>
      <c r="K457" s="102"/>
      <c r="L457" s="101"/>
      <c r="M457" s="101"/>
      <c r="N457" s="106"/>
      <c r="O457" s="106"/>
      <c r="P457" s="102"/>
      <c r="Q457" s="17"/>
      <c r="R457" s="102"/>
      <c r="S457" s="101"/>
      <c r="T457" s="105"/>
      <c r="U457" s="105"/>
      <c r="V457" s="105"/>
      <c r="W457" s="105"/>
      <c r="X457" s="105"/>
      <c r="Y457" s="105"/>
      <c r="Z457" s="105"/>
    </row>
    <row r="458" ht="15.75" customHeight="1">
      <c r="A458" s="105"/>
      <c r="B458" s="105"/>
      <c r="C458" s="105"/>
      <c r="D458" s="105"/>
      <c r="E458" s="105"/>
      <c r="F458" s="106"/>
      <c r="G458" s="106"/>
      <c r="H458" s="17"/>
      <c r="I458" s="17"/>
      <c r="J458" s="102"/>
      <c r="K458" s="102"/>
      <c r="L458" s="101"/>
      <c r="M458" s="101"/>
      <c r="N458" s="106"/>
      <c r="O458" s="106"/>
      <c r="P458" s="102"/>
      <c r="Q458" s="17"/>
      <c r="R458" s="102"/>
      <c r="S458" s="101"/>
      <c r="T458" s="105"/>
      <c r="U458" s="105"/>
      <c r="V458" s="105"/>
      <c r="W458" s="105"/>
      <c r="X458" s="105"/>
      <c r="Y458" s="105"/>
      <c r="Z458" s="105"/>
    </row>
    <row r="459" ht="15.75" customHeight="1">
      <c r="A459" s="105"/>
      <c r="B459" s="105"/>
      <c r="C459" s="105"/>
      <c r="D459" s="105"/>
      <c r="E459" s="105"/>
      <c r="F459" s="106"/>
      <c r="G459" s="106"/>
      <c r="H459" s="17"/>
      <c r="I459" s="17"/>
      <c r="J459" s="102"/>
      <c r="K459" s="102"/>
      <c r="L459" s="101"/>
      <c r="M459" s="101"/>
      <c r="N459" s="106"/>
      <c r="O459" s="106"/>
      <c r="P459" s="102"/>
      <c r="Q459" s="17"/>
      <c r="R459" s="102"/>
      <c r="S459" s="101"/>
      <c r="T459" s="105"/>
      <c r="U459" s="105"/>
      <c r="V459" s="105"/>
      <c r="W459" s="105"/>
      <c r="X459" s="105"/>
      <c r="Y459" s="105"/>
      <c r="Z459" s="105"/>
    </row>
    <row r="460" ht="15.75" customHeight="1">
      <c r="A460" s="105"/>
      <c r="B460" s="105"/>
      <c r="C460" s="105"/>
      <c r="D460" s="105"/>
      <c r="E460" s="105"/>
      <c r="F460" s="106"/>
      <c r="G460" s="106"/>
      <c r="H460" s="17"/>
      <c r="I460" s="17"/>
      <c r="J460" s="102"/>
      <c r="K460" s="102"/>
      <c r="L460" s="101"/>
      <c r="M460" s="101"/>
      <c r="N460" s="106"/>
      <c r="O460" s="106"/>
      <c r="P460" s="102"/>
      <c r="Q460" s="17"/>
      <c r="R460" s="102"/>
      <c r="S460" s="101"/>
      <c r="T460" s="105"/>
      <c r="U460" s="105"/>
      <c r="V460" s="105"/>
      <c r="W460" s="105"/>
      <c r="X460" s="105"/>
      <c r="Y460" s="105"/>
      <c r="Z460" s="105"/>
    </row>
    <row r="461" ht="15.75" customHeight="1">
      <c r="A461" s="105"/>
      <c r="B461" s="105"/>
      <c r="C461" s="105"/>
      <c r="D461" s="105"/>
      <c r="E461" s="105"/>
      <c r="F461" s="106"/>
      <c r="G461" s="106"/>
      <c r="H461" s="17"/>
      <c r="I461" s="17"/>
      <c r="J461" s="102"/>
      <c r="K461" s="102"/>
      <c r="L461" s="101"/>
      <c r="M461" s="101"/>
      <c r="N461" s="106"/>
      <c r="O461" s="106"/>
      <c r="P461" s="102"/>
      <c r="Q461" s="17"/>
      <c r="R461" s="102"/>
      <c r="S461" s="101"/>
      <c r="T461" s="105"/>
      <c r="U461" s="105"/>
      <c r="V461" s="105"/>
      <c r="W461" s="105"/>
      <c r="X461" s="105"/>
      <c r="Y461" s="105"/>
      <c r="Z461" s="105"/>
    </row>
    <row r="462" ht="15.75" customHeight="1">
      <c r="A462" s="105"/>
      <c r="B462" s="105"/>
      <c r="C462" s="105"/>
      <c r="D462" s="105"/>
      <c r="E462" s="105"/>
      <c r="F462" s="106"/>
      <c r="G462" s="106"/>
      <c r="H462" s="17"/>
      <c r="I462" s="17"/>
      <c r="J462" s="102"/>
      <c r="K462" s="102"/>
      <c r="L462" s="101"/>
      <c r="M462" s="101"/>
      <c r="N462" s="106"/>
      <c r="O462" s="106"/>
      <c r="P462" s="102"/>
      <c r="Q462" s="17"/>
      <c r="R462" s="102"/>
      <c r="S462" s="101"/>
      <c r="T462" s="105"/>
      <c r="U462" s="105"/>
      <c r="V462" s="105"/>
      <c r="W462" s="105"/>
      <c r="X462" s="105"/>
      <c r="Y462" s="105"/>
      <c r="Z462" s="105"/>
    </row>
    <row r="463" ht="15.75" customHeight="1">
      <c r="A463" s="105"/>
      <c r="B463" s="105"/>
      <c r="C463" s="105"/>
      <c r="D463" s="105"/>
      <c r="E463" s="105"/>
      <c r="F463" s="106"/>
      <c r="G463" s="106"/>
      <c r="H463" s="17"/>
      <c r="I463" s="17"/>
      <c r="J463" s="102"/>
      <c r="K463" s="102"/>
      <c r="L463" s="101"/>
      <c r="M463" s="101"/>
      <c r="N463" s="106"/>
      <c r="O463" s="106"/>
      <c r="P463" s="102"/>
      <c r="Q463" s="17"/>
      <c r="R463" s="102"/>
      <c r="S463" s="101"/>
      <c r="T463" s="105"/>
      <c r="U463" s="105"/>
      <c r="V463" s="105"/>
      <c r="W463" s="105"/>
      <c r="X463" s="105"/>
      <c r="Y463" s="105"/>
      <c r="Z463" s="105"/>
    </row>
    <row r="464" ht="15.75" customHeight="1">
      <c r="A464" s="105"/>
      <c r="B464" s="105"/>
      <c r="C464" s="105"/>
      <c r="D464" s="105"/>
      <c r="E464" s="105"/>
      <c r="F464" s="106"/>
      <c r="G464" s="106"/>
      <c r="H464" s="17"/>
      <c r="I464" s="17"/>
      <c r="J464" s="102"/>
      <c r="K464" s="102"/>
      <c r="L464" s="101"/>
      <c r="M464" s="101"/>
      <c r="N464" s="106"/>
      <c r="O464" s="106"/>
      <c r="P464" s="102"/>
      <c r="Q464" s="17"/>
      <c r="R464" s="102"/>
      <c r="S464" s="101"/>
      <c r="T464" s="105"/>
      <c r="U464" s="105"/>
      <c r="V464" s="105"/>
      <c r="W464" s="105"/>
      <c r="X464" s="105"/>
      <c r="Y464" s="105"/>
      <c r="Z464" s="105"/>
    </row>
    <row r="465" ht="15.75" customHeight="1">
      <c r="A465" s="105"/>
      <c r="B465" s="105"/>
      <c r="C465" s="105"/>
      <c r="D465" s="105"/>
      <c r="E465" s="105"/>
      <c r="F465" s="106"/>
      <c r="G465" s="106"/>
      <c r="H465" s="17"/>
      <c r="I465" s="17"/>
      <c r="J465" s="102"/>
      <c r="K465" s="102"/>
      <c r="L465" s="101"/>
      <c r="M465" s="101"/>
      <c r="N465" s="106"/>
      <c r="O465" s="106"/>
      <c r="P465" s="102"/>
      <c r="Q465" s="17"/>
      <c r="R465" s="102"/>
      <c r="S465" s="101"/>
      <c r="T465" s="105"/>
      <c r="U465" s="105"/>
      <c r="V465" s="105"/>
      <c r="W465" s="105"/>
      <c r="X465" s="105"/>
      <c r="Y465" s="105"/>
      <c r="Z465" s="105"/>
    </row>
    <row r="466" ht="15.75" customHeight="1">
      <c r="A466" s="105"/>
      <c r="B466" s="105"/>
      <c r="C466" s="105"/>
      <c r="D466" s="105"/>
      <c r="E466" s="105"/>
      <c r="F466" s="106"/>
      <c r="G466" s="106"/>
      <c r="H466" s="17"/>
      <c r="I466" s="17"/>
      <c r="J466" s="102"/>
      <c r="K466" s="102"/>
      <c r="L466" s="101"/>
      <c r="M466" s="101"/>
      <c r="N466" s="106"/>
      <c r="O466" s="106"/>
      <c r="P466" s="102"/>
      <c r="Q466" s="17"/>
      <c r="R466" s="102"/>
      <c r="S466" s="101"/>
      <c r="T466" s="105"/>
      <c r="U466" s="105"/>
      <c r="V466" s="105"/>
      <c r="W466" s="105"/>
      <c r="X466" s="105"/>
      <c r="Y466" s="105"/>
      <c r="Z466" s="105"/>
    </row>
    <row r="467" ht="15.75" customHeight="1">
      <c r="A467" s="105"/>
      <c r="B467" s="105"/>
      <c r="C467" s="105"/>
      <c r="D467" s="105"/>
      <c r="E467" s="105"/>
      <c r="F467" s="106"/>
      <c r="G467" s="106"/>
      <c r="H467" s="17"/>
      <c r="I467" s="17"/>
      <c r="J467" s="102"/>
      <c r="K467" s="102"/>
      <c r="L467" s="101"/>
      <c r="M467" s="101"/>
      <c r="N467" s="106"/>
      <c r="O467" s="106"/>
      <c r="P467" s="102"/>
      <c r="Q467" s="17"/>
      <c r="R467" s="102"/>
      <c r="S467" s="101"/>
      <c r="T467" s="105"/>
      <c r="U467" s="105"/>
      <c r="V467" s="105"/>
      <c r="W467" s="105"/>
      <c r="X467" s="105"/>
      <c r="Y467" s="105"/>
      <c r="Z467" s="105"/>
    </row>
    <row r="468" ht="15.75" customHeight="1">
      <c r="A468" s="105"/>
      <c r="B468" s="105"/>
      <c r="C468" s="105"/>
      <c r="D468" s="105"/>
      <c r="E468" s="105"/>
      <c r="F468" s="106"/>
      <c r="G468" s="106"/>
      <c r="H468" s="17"/>
      <c r="I468" s="17"/>
      <c r="J468" s="102"/>
      <c r="K468" s="102"/>
      <c r="L468" s="101"/>
      <c r="M468" s="101"/>
      <c r="N468" s="106"/>
      <c r="O468" s="106"/>
      <c r="P468" s="102"/>
      <c r="Q468" s="17"/>
      <c r="R468" s="102"/>
      <c r="S468" s="101"/>
      <c r="T468" s="105"/>
      <c r="U468" s="105"/>
      <c r="V468" s="105"/>
      <c r="W468" s="105"/>
      <c r="X468" s="105"/>
      <c r="Y468" s="105"/>
      <c r="Z468" s="105"/>
    </row>
    <row r="469" ht="15.75" customHeight="1">
      <c r="A469" s="105"/>
      <c r="B469" s="105"/>
      <c r="C469" s="105"/>
      <c r="D469" s="105"/>
      <c r="E469" s="105"/>
      <c r="F469" s="106"/>
      <c r="G469" s="106"/>
      <c r="H469" s="17"/>
      <c r="I469" s="17"/>
      <c r="J469" s="102"/>
      <c r="K469" s="102"/>
      <c r="L469" s="101"/>
      <c r="M469" s="101"/>
      <c r="N469" s="106"/>
      <c r="O469" s="106"/>
      <c r="P469" s="102"/>
      <c r="Q469" s="17"/>
      <c r="R469" s="102"/>
      <c r="S469" s="101"/>
      <c r="T469" s="105"/>
      <c r="U469" s="105"/>
      <c r="V469" s="105"/>
      <c r="W469" s="105"/>
      <c r="X469" s="105"/>
      <c r="Y469" s="105"/>
      <c r="Z469" s="105"/>
    </row>
    <row r="470" ht="15.75" customHeight="1">
      <c r="A470" s="105"/>
      <c r="B470" s="105"/>
      <c r="C470" s="105"/>
      <c r="D470" s="105"/>
      <c r="E470" s="105"/>
      <c r="F470" s="106"/>
      <c r="G470" s="106"/>
      <c r="H470" s="17"/>
      <c r="I470" s="17"/>
      <c r="J470" s="102"/>
      <c r="K470" s="102"/>
      <c r="L470" s="101"/>
      <c r="M470" s="101"/>
      <c r="N470" s="106"/>
      <c r="O470" s="106"/>
      <c r="P470" s="102"/>
      <c r="Q470" s="17"/>
      <c r="R470" s="102"/>
      <c r="S470" s="101"/>
      <c r="T470" s="105"/>
      <c r="U470" s="105"/>
      <c r="V470" s="105"/>
      <c r="W470" s="105"/>
      <c r="X470" s="105"/>
      <c r="Y470" s="105"/>
      <c r="Z470" s="105"/>
    </row>
    <row r="471" ht="15.75" customHeight="1">
      <c r="A471" s="105"/>
      <c r="B471" s="105"/>
      <c r="C471" s="105"/>
      <c r="D471" s="105"/>
      <c r="E471" s="105"/>
      <c r="F471" s="106"/>
      <c r="G471" s="106"/>
      <c r="H471" s="17"/>
      <c r="I471" s="17"/>
      <c r="J471" s="102"/>
      <c r="K471" s="102"/>
      <c r="L471" s="101"/>
      <c r="M471" s="101"/>
      <c r="N471" s="106"/>
      <c r="O471" s="106"/>
      <c r="P471" s="102"/>
      <c r="Q471" s="17"/>
      <c r="R471" s="102"/>
      <c r="S471" s="101"/>
      <c r="T471" s="105"/>
      <c r="U471" s="105"/>
      <c r="V471" s="105"/>
      <c r="W471" s="105"/>
      <c r="X471" s="105"/>
      <c r="Y471" s="105"/>
      <c r="Z471" s="105"/>
    </row>
    <row r="472" ht="15.75" customHeight="1">
      <c r="A472" s="105"/>
      <c r="B472" s="105"/>
      <c r="C472" s="105"/>
      <c r="D472" s="105"/>
      <c r="E472" s="105"/>
      <c r="F472" s="106"/>
      <c r="G472" s="106"/>
      <c r="H472" s="17"/>
      <c r="I472" s="17"/>
      <c r="J472" s="102"/>
      <c r="K472" s="102"/>
      <c r="L472" s="101"/>
      <c r="M472" s="101"/>
      <c r="N472" s="106"/>
      <c r="O472" s="106"/>
      <c r="P472" s="102"/>
      <c r="Q472" s="17"/>
      <c r="R472" s="102"/>
      <c r="S472" s="101"/>
      <c r="T472" s="105"/>
      <c r="U472" s="105"/>
      <c r="V472" s="105"/>
      <c r="W472" s="105"/>
      <c r="X472" s="105"/>
      <c r="Y472" s="105"/>
      <c r="Z472" s="105"/>
    </row>
    <row r="473" ht="15.75" customHeight="1">
      <c r="A473" s="105"/>
      <c r="B473" s="105"/>
      <c r="C473" s="105"/>
      <c r="D473" s="105"/>
      <c r="E473" s="105"/>
      <c r="F473" s="106"/>
      <c r="G473" s="106"/>
      <c r="H473" s="17"/>
      <c r="I473" s="17"/>
      <c r="J473" s="102"/>
      <c r="K473" s="102"/>
      <c r="L473" s="101"/>
      <c r="M473" s="101"/>
      <c r="N473" s="106"/>
      <c r="O473" s="106"/>
      <c r="P473" s="102"/>
      <c r="Q473" s="17"/>
      <c r="R473" s="102"/>
      <c r="S473" s="101"/>
      <c r="T473" s="105"/>
      <c r="U473" s="105"/>
      <c r="V473" s="105"/>
      <c r="W473" s="105"/>
      <c r="X473" s="105"/>
      <c r="Y473" s="105"/>
      <c r="Z473" s="105"/>
    </row>
    <row r="474" ht="15.75" customHeight="1">
      <c r="A474" s="105"/>
      <c r="B474" s="105"/>
      <c r="C474" s="105"/>
      <c r="D474" s="105"/>
      <c r="E474" s="105"/>
      <c r="F474" s="106"/>
      <c r="G474" s="106"/>
      <c r="H474" s="17"/>
      <c r="I474" s="17"/>
      <c r="J474" s="102"/>
      <c r="K474" s="102"/>
      <c r="L474" s="101"/>
      <c r="M474" s="101"/>
      <c r="N474" s="106"/>
      <c r="O474" s="106"/>
      <c r="P474" s="102"/>
      <c r="Q474" s="17"/>
      <c r="R474" s="102"/>
      <c r="S474" s="101"/>
      <c r="T474" s="105"/>
      <c r="U474" s="105"/>
      <c r="V474" s="105"/>
      <c r="W474" s="105"/>
      <c r="X474" s="105"/>
      <c r="Y474" s="105"/>
      <c r="Z474" s="105"/>
    </row>
    <row r="475" ht="15.75" customHeight="1">
      <c r="A475" s="105"/>
      <c r="B475" s="105"/>
      <c r="C475" s="105"/>
      <c r="D475" s="105"/>
      <c r="E475" s="105"/>
      <c r="F475" s="106"/>
      <c r="G475" s="106"/>
      <c r="H475" s="17"/>
      <c r="I475" s="17"/>
      <c r="J475" s="102"/>
      <c r="K475" s="102"/>
      <c r="L475" s="101"/>
      <c r="M475" s="101"/>
      <c r="N475" s="106"/>
      <c r="O475" s="106"/>
      <c r="P475" s="102"/>
      <c r="Q475" s="17"/>
      <c r="R475" s="102"/>
      <c r="S475" s="101"/>
      <c r="T475" s="105"/>
      <c r="U475" s="105"/>
      <c r="V475" s="105"/>
      <c r="W475" s="105"/>
      <c r="X475" s="105"/>
      <c r="Y475" s="105"/>
      <c r="Z475" s="105"/>
    </row>
    <row r="476" ht="15.75" customHeight="1">
      <c r="A476" s="105"/>
      <c r="B476" s="105"/>
      <c r="C476" s="105"/>
      <c r="D476" s="105"/>
      <c r="E476" s="105"/>
      <c r="F476" s="106"/>
      <c r="G476" s="106"/>
      <c r="H476" s="17"/>
      <c r="I476" s="17"/>
      <c r="J476" s="102"/>
      <c r="K476" s="102"/>
      <c r="L476" s="101"/>
      <c r="M476" s="101"/>
      <c r="N476" s="106"/>
      <c r="O476" s="106"/>
      <c r="P476" s="102"/>
      <c r="Q476" s="17"/>
      <c r="R476" s="102"/>
      <c r="S476" s="101"/>
      <c r="T476" s="105"/>
      <c r="U476" s="105"/>
      <c r="V476" s="105"/>
      <c r="W476" s="105"/>
      <c r="X476" s="105"/>
      <c r="Y476" s="105"/>
      <c r="Z476" s="105"/>
    </row>
    <row r="477" ht="15.75" customHeight="1">
      <c r="A477" s="105"/>
      <c r="B477" s="105"/>
      <c r="C477" s="105"/>
      <c r="D477" s="105"/>
      <c r="E477" s="105"/>
      <c r="F477" s="106"/>
      <c r="G477" s="106"/>
      <c r="H477" s="17"/>
      <c r="I477" s="17"/>
      <c r="J477" s="102"/>
      <c r="K477" s="102"/>
      <c r="L477" s="101"/>
      <c r="M477" s="101"/>
      <c r="N477" s="106"/>
      <c r="O477" s="106"/>
      <c r="P477" s="102"/>
      <c r="Q477" s="17"/>
      <c r="R477" s="102"/>
      <c r="S477" s="101"/>
      <c r="T477" s="105"/>
      <c r="U477" s="105"/>
      <c r="V477" s="105"/>
      <c r="W477" s="105"/>
      <c r="X477" s="105"/>
      <c r="Y477" s="105"/>
      <c r="Z477" s="105"/>
    </row>
    <row r="478" ht="15.75" customHeight="1">
      <c r="A478" s="105"/>
      <c r="B478" s="105"/>
      <c r="C478" s="105"/>
      <c r="D478" s="105"/>
      <c r="E478" s="105"/>
      <c r="F478" s="106"/>
      <c r="G478" s="106"/>
      <c r="H478" s="17"/>
      <c r="I478" s="17"/>
      <c r="J478" s="102"/>
      <c r="K478" s="102"/>
      <c r="L478" s="101"/>
      <c r="M478" s="101"/>
      <c r="N478" s="106"/>
      <c r="O478" s="106"/>
      <c r="P478" s="102"/>
      <c r="Q478" s="17"/>
      <c r="R478" s="102"/>
      <c r="S478" s="101"/>
      <c r="T478" s="105"/>
      <c r="U478" s="105"/>
      <c r="V478" s="105"/>
      <c r="W478" s="105"/>
      <c r="X478" s="105"/>
      <c r="Y478" s="105"/>
      <c r="Z478" s="105"/>
    </row>
    <row r="479" ht="15.75" customHeight="1">
      <c r="A479" s="105"/>
      <c r="B479" s="105"/>
      <c r="C479" s="105"/>
      <c r="D479" s="105"/>
      <c r="E479" s="105"/>
      <c r="F479" s="106"/>
      <c r="G479" s="106"/>
      <c r="H479" s="17"/>
      <c r="I479" s="17"/>
      <c r="J479" s="102"/>
      <c r="K479" s="102"/>
      <c r="L479" s="101"/>
      <c r="M479" s="101"/>
      <c r="N479" s="106"/>
      <c r="O479" s="106"/>
      <c r="P479" s="102"/>
      <c r="Q479" s="17"/>
      <c r="R479" s="102"/>
      <c r="S479" s="101"/>
      <c r="T479" s="105"/>
      <c r="U479" s="105"/>
      <c r="V479" s="105"/>
      <c r="W479" s="105"/>
      <c r="X479" s="105"/>
      <c r="Y479" s="105"/>
      <c r="Z479" s="105"/>
    </row>
    <row r="480" ht="15.75" customHeight="1">
      <c r="A480" s="105"/>
      <c r="B480" s="105"/>
      <c r="C480" s="105"/>
      <c r="D480" s="105"/>
      <c r="E480" s="105"/>
      <c r="F480" s="106"/>
      <c r="G480" s="106"/>
      <c r="H480" s="17"/>
      <c r="I480" s="17"/>
      <c r="J480" s="102"/>
      <c r="K480" s="102"/>
      <c r="L480" s="101"/>
      <c r="M480" s="101"/>
      <c r="N480" s="106"/>
      <c r="O480" s="106"/>
      <c r="P480" s="102"/>
      <c r="Q480" s="17"/>
      <c r="R480" s="102"/>
      <c r="S480" s="101"/>
      <c r="T480" s="105"/>
      <c r="U480" s="105"/>
      <c r="V480" s="105"/>
      <c r="W480" s="105"/>
      <c r="X480" s="105"/>
      <c r="Y480" s="105"/>
      <c r="Z480" s="105"/>
    </row>
    <row r="481" ht="15.75" customHeight="1">
      <c r="A481" s="105"/>
      <c r="B481" s="105"/>
      <c r="C481" s="105"/>
      <c r="D481" s="105"/>
      <c r="E481" s="105"/>
      <c r="F481" s="106"/>
      <c r="G481" s="106"/>
      <c r="H481" s="17"/>
      <c r="I481" s="17"/>
      <c r="J481" s="102"/>
      <c r="K481" s="102"/>
      <c r="L481" s="101"/>
      <c r="M481" s="101"/>
      <c r="N481" s="106"/>
      <c r="O481" s="106"/>
      <c r="P481" s="102"/>
      <c r="Q481" s="17"/>
      <c r="R481" s="102"/>
      <c r="S481" s="101"/>
      <c r="T481" s="105"/>
      <c r="U481" s="105"/>
      <c r="V481" s="105"/>
      <c r="W481" s="105"/>
      <c r="X481" s="105"/>
      <c r="Y481" s="105"/>
      <c r="Z481" s="105"/>
    </row>
    <row r="482" ht="15.75" customHeight="1">
      <c r="A482" s="105"/>
      <c r="B482" s="105"/>
      <c r="C482" s="105"/>
      <c r="D482" s="105"/>
      <c r="E482" s="105"/>
      <c r="F482" s="106"/>
      <c r="G482" s="106"/>
      <c r="H482" s="17"/>
      <c r="I482" s="17"/>
      <c r="J482" s="102"/>
      <c r="K482" s="102"/>
      <c r="L482" s="101"/>
      <c r="M482" s="101"/>
      <c r="N482" s="106"/>
      <c r="O482" s="106"/>
      <c r="P482" s="102"/>
      <c r="Q482" s="17"/>
      <c r="R482" s="102"/>
      <c r="S482" s="101"/>
      <c r="T482" s="105"/>
      <c r="U482" s="105"/>
      <c r="V482" s="105"/>
      <c r="W482" s="105"/>
      <c r="X482" s="105"/>
      <c r="Y482" s="105"/>
      <c r="Z482" s="105"/>
    </row>
    <row r="483" ht="15.75" customHeight="1">
      <c r="A483" s="105"/>
      <c r="B483" s="105"/>
      <c r="C483" s="105"/>
      <c r="D483" s="105"/>
      <c r="E483" s="105"/>
      <c r="F483" s="106"/>
      <c r="G483" s="106"/>
      <c r="H483" s="17"/>
      <c r="I483" s="17"/>
      <c r="J483" s="102"/>
      <c r="K483" s="102"/>
      <c r="L483" s="101"/>
      <c r="M483" s="101"/>
      <c r="N483" s="106"/>
      <c r="O483" s="106"/>
      <c r="P483" s="102"/>
      <c r="Q483" s="17"/>
      <c r="R483" s="102"/>
      <c r="S483" s="101"/>
      <c r="T483" s="105"/>
      <c r="U483" s="105"/>
      <c r="V483" s="105"/>
      <c r="W483" s="105"/>
      <c r="X483" s="105"/>
      <c r="Y483" s="105"/>
      <c r="Z483" s="105"/>
    </row>
    <row r="484" ht="15.75" customHeight="1">
      <c r="A484" s="105"/>
      <c r="B484" s="105"/>
      <c r="C484" s="105"/>
      <c r="D484" s="105"/>
      <c r="E484" s="105"/>
      <c r="F484" s="106"/>
      <c r="G484" s="106"/>
      <c r="H484" s="17"/>
      <c r="I484" s="17"/>
      <c r="J484" s="102"/>
      <c r="K484" s="102"/>
      <c r="L484" s="101"/>
      <c r="M484" s="101"/>
      <c r="N484" s="106"/>
      <c r="O484" s="106"/>
      <c r="P484" s="102"/>
      <c r="Q484" s="17"/>
      <c r="R484" s="102"/>
      <c r="S484" s="101"/>
      <c r="T484" s="105"/>
      <c r="U484" s="105"/>
      <c r="V484" s="105"/>
      <c r="W484" s="105"/>
      <c r="X484" s="105"/>
      <c r="Y484" s="105"/>
      <c r="Z484" s="105"/>
    </row>
    <row r="485" ht="15.75" customHeight="1">
      <c r="A485" s="105"/>
      <c r="B485" s="105"/>
      <c r="C485" s="105"/>
      <c r="D485" s="105"/>
      <c r="E485" s="105"/>
      <c r="F485" s="106"/>
      <c r="G485" s="106"/>
      <c r="H485" s="17"/>
      <c r="I485" s="17"/>
      <c r="J485" s="102"/>
      <c r="K485" s="102"/>
      <c r="L485" s="101"/>
      <c r="M485" s="101"/>
      <c r="N485" s="106"/>
      <c r="O485" s="106"/>
      <c r="P485" s="102"/>
      <c r="Q485" s="17"/>
      <c r="R485" s="102"/>
      <c r="S485" s="101"/>
      <c r="T485" s="105"/>
      <c r="U485" s="105"/>
      <c r="V485" s="105"/>
      <c r="W485" s="105"/>
      <c r="X485" s="105"/>
      <c r="Y485" s="105"/>
      <c r="Z485" s="105"/>
    </row>
    <row r="486" ht="15.75" customHeight="1">
      <c r="A486" s="105"/>
      <c r="B486" s="105"/>
      <c r="C486" s="105"/>
      <c r="D486" s="105"/>
      <c r="E486" s="105"/>
      <c r="F486" s="106"/>
      <c r="G486" s="106"/>
      <c r="H486" s="17"/>
      <c r="I486" s="17"/>
      <c r="J486" s="102"/>
      <c r="K486" s="102"/>
      <c r="L486" s="101"/>
      <c r="M486" s="101"/>
      <c r="N486" s="106"/>
      <c r="O486" s="106"/>
      <c r="P486" s="102"/>
      <c r="Q486" s="17"/>
      <c r="R486" s="102"/>
      <c r="S486" s="101"/>
      <c r="T486" s="105"/>
      <c r="U486" s="105"/>
      <c r="V486" s="105"/>
      <c r="W486" s="105"/>
      <c r="X486" s="105"/>
      <c r="Y486" s="105"/>
      <c r="Z486" s="105"/>
    </row>
    <row r="487" ht="15.75" customHeight="1">
      <c r="A487" s="105"/>
      <c r="B487" s="105"/>
      <c r="C487" s="105"/>
      <c r="D487" s="105"/>
      <c r="E487" s="105"/>
      <c r="F487" s="106"/>
      <c r="G487" s="106"/>
      <c r="H487" s="17"/>
      <c r="I487" s="17"/>
      <c r="J487" s="102"/>
      <c r="K487" s="102"/>
      <c r="L487" s="101"/>
      <c r="M487" s="101"/>
      <c r="N487" s="106"/>
      <c r="O487" s="106"/>
      <c r="P487" s="102"/>
      <c r="Q487" s="17"/>
      <c r="R487" s="102"/>
      <c r="S487" s="101"/>
      <c r="T487" s="105"/>
      <c r="U487" s="105"/>
      <c r="V487" s="105"/>
      <c r="W487" s="105"/>
      <c r="X487" s="105"/>
      <c r="Y487" s="105"/>
      <c r="Z487" s="105"/>
    </row>
    <row r="488" ht="15.75" customHeight="1">
      <c r="A488" s="105"/>
      <c r="B488" s="105"/>
      <c r="C488" s="105"/>
      <c r="D488" s="105"/>
      <c r="E488" s="105"/>
      <c r="F488" s="106"/>
      <c r="G488" s="106"/>
      <c r="H488" s="17"/>
      <c r="I488" s="17"/>
      <c r="J488" s="102"/>
      <c r="K488" s="102"/>
      <c r="L488" s="101"/>
      <c r="M488" s="101"/>
      <c r="N488" s="106"/>
      <c r="O488" s="106"/>
      <c r="P488" s="102"/>
      <c r="Q488" s="17"/>
      <c r="R488" s="102"/>
      <c r="S488" s="101"/>
      <c r="T488" s="105"/>
      <c r="U488" s="105"/>
      <c r="V488" s="105"/>
      <c r="W488" s="105"/>
      <c r="X488" s="105"/>
      <c r="Y488" s="105"/>
      <c r="Z488" s="105"/>
    </row>
    <row r="489" ht="15.75" customHeight="1">
      <c r="A489" s="105"/>
      <c r="B489" s="105"/>
      <c r="C489" s="105"/>
      <c r="D489" s="105"/>
      <c r="E489" s="105"/>
      <c r="F489" s="106"/>
      <c r="G489" s="106"/>
      <c r="H489" s="17"/>
      <c r="I489" s="17"/>
      <c r="J489" s="102"/>
      <c r="K489" s="102"/>
      <c r="L489" s="101"/>
      <c r="M489" s="101"/>
      <c r="N489" s="106"/>
      <c r="O489" s="106"/>
      <c r="P489" s="102"/>
      <c r="Q489" s="17"/>
      <c r="R489" s="102"/>
      <c r="S489" s="101"/>
      <c r="T489" s="105"/>
      <c r="U489" s="105"/>
      <c r="V489" s="105"/>
      <c r="W489" s="105"/>
      <c r="X489" s="105"/>
      <c r="Y489" s="105"/>
      <c r="Z489" s="105"/>
    </row>
    <row r="490" ht="15.75" customHeight="1">
      <c r="A490" s="105"/>
      <c r="B490" s="105"/>
      <c r="C490" s="105"/>
      <c r="D490" s="105"/>
      <c r="E490" s="105"/>
      <c r="F490" s="106"/>
      <c r="G490" s="106"/>
      <c r="H490" s="17"/>
      <c r="I490" s="17"/>
      <c r="J490" s="102"/>
      <c r="K490" s="102"/>
      <c r="L490" s="101"/>
      <c r="M490" s="101"/>
      <c r="N490" s="106"/>
      <c r="O490" s="106"/>
      <c r="P490" s="102"/>
      <c r="Q490" s="17"/>
      <c r="R490" s="102"/>
      <c r="S490" s="101"/>
      <c r="T490" s="105"/>
      <c r="U490" s="105"/>
      <c r="V490" s="105"/>
      <c r="W490" s="105"/>
      <c r="X490" s="105"/>
      <c r="Y490" s="105"/>
      <c r="Z490" s="105"/>
    </row>
    <row r="491" ht="15.75" customHeight="1">
      <c r="A491" s="105"/>
      <c r="B491" s="105"/>
      <c r="C491" s="105"/>
      <c r="D491" s="105"/>
      <c r="E491" s="105"/>
      <c r="F491" s="106"/>
      <c r="G491" s="106"/>
      <c r="H491" s="17"/>
      <c r="I491" s="17"/>
      <c r="J491" s="102"/>
      <c r="K491" s="102"/>
      <c r="L491" s="101"/>
      <c r="M491" s="101"/>
      <c r="N491" s="106"/>
      <c r="O491" s="106"/>
      <c r="P491" s="102"/>
      <c r="Q491" s="17"/>
      <c r="R491" s="102"/>
      <c r="S491" s="101"/>
      <c r="T491" s="105"/>
      <c r="U491" s="105"/>
      <c r="V491" s="105"/>
      <c r="W491" s="105"/>
      <c r="X491" s="105"/>
      <c r="Y491" s="105"/>
      <c r="Z491" s="105"/>
    </row>
    <row r="492" ht="15.75" customHeight="1">
      <c r="A492" s="105"/>
      <c r="B492" s="105"/>
      <c r="C492" s="105"/>
      <c r="D492" s="105"/>
      <c r="E492" s="105"/>
      <c r="F492" s="106"/>
      <c r="G492" s="106"/>
      <c r="H492" s="17"/>
      <c r="I492" s="17"/>
      <c r="J492" s="102"/>
      <c r="K492" s="102"/>
      <c r="L492" s="101"/>
      <c r="M492" s="101"/>
      <c r="N492" s="106"/>
      <c r="O492" s="106"/>
      <c r="P492" s="102"/>
      <c r="Q492" s="17"/>
      <c r="R492" s="102"/>
      <c r="S492" s="101"/>
      <c r="T492" s="105"/>
      <c r="U492" s="105"/>
      <c r="V492" s="105"/>
      <c r="W492" s="105"/>
      <c r="X492" s="105"/>
      <c r="Y492" s="105"/>
      <c r="Z492" s="105"/>
    </row>
    <row r="493" ht="15.75" customHeight="1">
      <c r="A493" s="105"/>
      <c r="B493" s="105"/>
      <c r="C493" s="105"/>
      <c r="D493" s="105"/>
      <c r="E493" s="105"/>
      <c r="F493" s="106"/>
      <c r="G493" s="106"/>
      <c r="H493" s="17"/>
      <c r="I493" s="17"/>
      <c r="J493" s="102"/>
      <c r="K493" s="102"/>
      <c r="L493" s="101"/>
      <c r="M493" s="101"/>
      <c r="N493" s="106"/>
      <c r="O493" s="106"/>
      <c r="P493" s="102"/>
      <c r="Q493" s="17"/>
      <c r="R493" s="102"/>
      <c r="S493" s="101"/>
      <c r="T493" s="105"/>
      <c r="U493" s="105"/>
      <c r="V493" s="105"/>
      <c r="W493" s="105"/>
      <c r="X493" s="105"/>
      <c r="Y493" s="105"/>
      <c r="Z493" s="105"/>
    </row>
    <row r="494" ht="15.75" customHeight="1">
      <c r="A494" s="105"/>
      <c r="B494" s="105"/>
      <c r="C494" s="105"/>
      <c r="D494" s="105"/>
      <c r="E494" s="105"/>
      <c r="F494" s="106"/>
      <c r="G494" s="106"/>
      <c r="H494" s="17"/>
      <c r="I494" s="17"/>
      <c r="J494" s="102"/>
      <c r="K494" s="102"/>
      <c r="L494" s="101"/>
      <c r="M494" s="101"/>
      <c r="N494" s="106"/>
      <c r="O494" s="106"/>
      <c r="P494" s="102"/>
      <c r="Q494" s="17"/>
      <c r="R494" s="102"/>
      <c r="S494" s="101"/>
      <c r="T494" s="105"/>
      <c r="U494" s="105"/>
      <c r="V494" s="105"/>
      <c r="W494" s="105"/>
      <c r="X494" s="105"/>
      <c r="Y494" s="105"/>
      <c r="Z494" s="105"/>
    </row>
    <row r="495" ht="15.75" customHeight="1">
      <c r="A495" s="105"/>
      <c r="B495" s="105"/>
      <c r="C495" s="105"/>
      <c r="D495" s="105"/>
      <c r="E495" s="105"/>
      <c r="F495" s="106"/>
      <c r="G495" s="106"/>
      <c r="H495" s="17"/>
      <c r="I495" s="17"/>
      <c r="J495" s="102"/>
      <c r="K495" s="102"/>
      <c r="L495" s="101"/>
      <c r="M495" s="101"/>
      <c r="N495" s="106"/>
      <c r="O495" s="106"/>
      <c r="P495" s="102"/>
      <c r="Q495" s="17"/>
      <c r="R495" s="102"/>
      <c r="S495" s="101"/>
      <c r="T495" s="105"/>
      <c r="U495" s="105"/>
      <c r="V495" s="105"/>
      <c r="W495" s="105"/>
      <c r="X495" s="105"/>
      <c r="Y495" s="105"/>
      <c r="Z495" s="105"/>
    </row>
    <row r="496" ht="15.75" customHeight="1">
      <c r="A496" s="105"/>
      <c r="B496" s="105"/>
      <c r="C496" s="105"/>
      <c r="D496" s="105"/>
      <c r="E496" s="105"/>
      <c r="F496" s="106"/>
      <c r="G496" s="106"/>
      <c r="H496" s="17"/>
      <c r="I496" s="17"/>
      <c r="J496" s="102"/>
      <c r="K496" s="102"/>
      <c r="L496" s="101"/>
      <c r="M496" s="101"/>
      <c r="N496" s="106"/>
      <c r="O496" s="106"/>
      <c r="P496" s="102"/>
      <c r="Q496" s="17"/>
      <c r="R496" s="102"/>
      <c r="S496" s="101"/>
      <c r="T496" s="105"/>
      <c r="U496" s="105"/>
      <c r="V496" s="105"/>
      <c r="W496" s="105"/>
      <c r="X496" s="105"/>
      <c r="Y496" s="105"/>
      <c r="Z496" s="105"/>
    </row>
    <row r="497" ht="15.75" customHeight="1">
      <c r="A497" s="105"/>
      <c r="B497" s="105"/>
      <c r="C497" s="105"/>
      <c r="D497" s="105"/>
      <c r="E497" s="105"/>
      <c r="F497" s="106"/>
      <c r="G497" s="106"/>
      <c r="H497" s="17"/>
      <c r="I497" s="17"/>
      <c r="J497" s="102"/>
      <c r="K497" s="102"/>
      <c r="L497" s="101"/>
      <c r="M497" s="101"/>
      <c r="N497" s="106"/>
      <c r="O497" s="106"/>
      <c r="P497" s="102"/>
      <c r="Q497" s="17"/>
      <c r="R497" s="102"/>
      <c r="S497" s="101"/>
      <c r="T497" s="105"/>
      <c r="U497" s="105"/>
      <c r="V497" s="105"/>
      <c r="W497" s="105"/>
      <c r="X497" s="105"/>
      <c r="Y497" s="105"/>
      <c r="Z497" s="105"/>
    </row>
    <row r="498" ht="15.75" customHeight="1">
      <c r="A498" s="105"/>
      <c r="B498" s="105"/>
      <c r="C498" s="105"/>
      <c r="D498" s="105"/>
      <c r="E498" s="105"/>
      <c r="F498" s="106"/>
      <c r="G498" s="106"/>
      <c r="H498" s="17"/>
      <c r="I498" s="17"/>
      <c r="J498" s="102"/>
      <c r="K498" s="102"/>
      <c r="L498" s="101"/>
      <c r="M498" s="101"/>
      <c r="N498" s="106"/>
      <c r="O498" s="106"/>
      <c r="P498" s="102"/>
      <c r="Q498" s="17"/>
      <c r="R498" s="102"/>
      <c r="S498" s="101"/>
      <c r="T498" s="105"/>
      <c r="U498" s="105"/>
      <c r="V498" s="105"/>
      <c r="W498" s="105"/>
      <c r="X498" s="105"/>
      <c r="Y498" s="105"/>
      <c r="Z498" s="105"/>
    </row>
    <row r="499" ht="15.75" customHeight="1">
      <c r="A499" s="105"/>
      <c r="B499" s="105"/>
      <c r="C499" s="105"/>
      <c r="D499" s="105"/>
      <c r="E499" s="105"/>
      <c r="F499" s="106"/>
      <c r="G499" s="106"/>
      <c r="H499" s="17"/>
      <c r="I499" s="17"/>
      <c r="J499" s="102"/>
      <c r="K499" s="102"/>
      <c r="L499" s="101"/>
      <c r="M499" s="101"/>
      <c r="N499" s="106"/>
      <c r="O499" s="106"/>
      <c r="P499" s="102"/>
      <c r="Q499" s="17"/>
      <c r="R499" s="102"/>
      <c r="S499" s="101"/>
      <c r="T499" s="105"/>
      <c r="U499" s="105"/>
      <c r="V499" s="105"/>
      <c r="W499" s="105"/>
      <c r="X499" s="105"/>
      <c r="Y499" s="105"/>
      <c r="Z499" s="105"/>
    </row>
    <row r="500" ht="15.75" customHeight="1">
      <c r="A500" s="105"/>
      <c r="B500" s="105"/>
      <c r="C500" s="105"/>
      <c r="D500" s="105"/>
      <c r="E500" s="105"/>
      <c r="F500" s="106"/>
      <c r="G500" s="106"/>
      <c r="H500" s="17"/>
      <c r="I500" s="17"/>
      <c r="J500" s="102"/>
      <c r="K500" s="102"/>
      <c r="L500" s="101"/>
      <c r="M500" s="101"/>
      <c r="N500" s="106"/>
      <c r="O500" s="106"/>
      <c r="P500" s="102"/>
      <c r="Q500" s="17"/>
      <c r="R500" s="102"/>
      <c r="S500" s="101"/>
      <c r="T500" s="105"/>
      <c r="U500" s="105"/>
      <c r="V500" s="105"/>
      <c r="W500" s="105"/>
      <c r="X500" s="105"/>
      <c r="Y500" s="105"/>
      <c r="Z500" s="105"/>
    </row>
    <row r="501" ht="15.75" customHeight="1">
      <c r="A501" s="105"/>
      <c r="B501" s="105"/>
      <c r="C501" s="105"/>
      <c r="D501" s="105"/>
      <c r="E501" s="105"/>
      <c r="F501" s="106"/>
      <c r="G501" s="106"/>
      <c r="H501" s="17"/>
      <c r="I501" s="17"/>
      <c r="J501" s="102"/>
      <c r="K501" s="102"/>
      <c r="L501" s="101"/>
      <c r="M501" s="101"/>
      <c r="N501" s="106"/>
      <c r="O501" s="106"/>
      <c r="P501" s="102"/>
      <c r="Q501" s="17"/>
      <c r="R501" s="102"/>
      <c r="S501" s="101"/>
      <c r="T501" s="105"/>
      <c r="U501" s="105"/>
      <c r="V501" s="105"/>
      <c r="W501" s="105"/>
      <c r="X501" s="105"/>
      <c r="Y501" s="105"/>
      <c r="Z501" s="105"/>
    </row>
    <row r="502" ht="15.75" customHeight="1">
      <c r="A502" s="105"/>
      <c r="B502" s="105"/>
      <c r="C502" s="105"/>
      <c r="D502" s="105"/>
      <c r="E502" s="105"/>
      <c r="F502" s="106"/>
      <c r="G502" s="106"/>
      <c r="H502" s="17"/>
      <c r="I502" s="17"/>
      <c r="J502" s="102"/>
      <c r="K502" s="102"/>
      <c r="L502" s="101"/>
      <c r="M502" s="101"/>
      <c r="N502" s="106"/>
      <c r="O502" s="106"/>
      <c r="P502" s="102"/>
      <c r="Q502" s="17"/>
      <c r="R502" s="102"/>
      <c r="S502" s="101"/>
      <c r="T502" s="105"/>
      <c r="U502" s="105"/>
      <c r="V502" s="105"/>
      <c r="W502" s="105"/>
      <c r="X502" s="105"/>
      <c r="Y502" s="105"/>
      <c r="Z502" s="105"/>
    </row>
    <row r="503" ht="15.75" customHeight="1">
      <c r="A503" s="105"/>
      <c r="B503" s="105"/>
      <c r="C503" s="105"/>
      <c r="D503" s="105"/>
      <c r="E503" s="105"/>
      <c r="F503" s="106"/>
      <c r="G503" s="106"/>
      <c r="H503" s="17"/>
      <c r="I503" s="17"/>
      <c r="J503" s="102"/>
      <c r="K503" s="102"/>
      <c r="L503" s="101"/>
      <c r="M503" s="101"/>
      <c r="N503" s="106"/>
      <c r="O503" s="106"/>
      <c r="P503" s="102"/>
      <c r="Q503" s="17"/>
      <c r="R503" s="102"/>
      <c r="S503" s="101"/>
      <c r="T503" s="105"/>
      <c r="U503" s="105"/>
      <c r="V503" s="105"/>
      <c r="W503" s="105"/>
      <c r="X503" s="105"/>
      <c r="Y503" s="105"/>
      <c r="Z503" s="105"/>
    </row>
    <row r="504" ht="15.75" customHeight="1">
      <c r="A504" s="105"/>
      <c r="B504" s="105"/>
      <c r="C504" s="105"/>
      <c r="D504" s="105"/>
      <c r="E504" s="105"/>
      <c r="F504" s="106"/>
      <c r="G504" s="106"/>
      <c r="H504" s="17"/>
      <c r="I504" s="17"/>
      <c r="J504" s="102"/>
      <c r="K504" s="102"/>
      <c r="L504" s="101"/>
      <c r="M504" s="101"/>
      <c r="N504" s="106"/>
      <c r="O504" s="106"/>
      <c r="P504" s="102"/>
      <c r="Q504" s="17"/>
      <c r="R504" s="102"/>
      <c r="S504" s="101"/>
      <c r="T504" s="105"/>
      <c r="U504" s="105"/>
      <c r="V504" s="105"/>
      <c r="W504" s="105"/>
      <c r="X504" s="105"/>
      <c r="Y504" s="105"/>
      <c r="Z504" s="105"/>
    </row>
    <row r="505" ht="15.75" customHeight="1">
      <c r="A505" s="105"/>
      <c r="B505" s="105"/>
      <c r="C505" s="105"/>
      <c r="D505" s="105"/>
      <c r="E505" s="105"/>
      <c r="F505" s="106"/>
      <c r="G505" s="106"/>
      <c r="H505" s="17"/>
      <c r="I505" s="17"/>
      <c r="J505" s="102"/>
      <c r="K505" s="102"/>
      <c r="L505" s="101"/>
      <c r="M505" s="101"/>
      <c r="N505" s="106"/>
      <c r="O505" s="106"/>
      <c r="P505" s="102"/>
      <c r="Q505" s="17"/>
      <c r="R505" s="102"/>
      <c r="S505" s="101"/>
      <c r="T505" s="105"/>
      <c r="U505" s="105"/>
      <c r="V505" s="105"/>
      <c r="W505" s="105"/>
      <c r="X505" s="105"/>
      <c r="Y505" s="105"/>
      <c r="Z505" s="105"/>
    </row>
    <row r="506" ht="15.75" customHeight="1">
      <c r="A506" s="105"/>
      <c r="B506" s="105"/>
      <c r="C506" s="105"/>
      <c r="D506" s="105"/>
      <c r="E506" s="105"/>
      <c r="F506" s="106"/>
      <c r="G506" s="106"/>
      <c r="H506" s="17"/>
      <c r="I506" s="17"/>
      <c r="J506" s="102"/>
      <c r="K506" s="102"/>
      <c r="L506" s="101"/>
      <c r="M506" s="101"/>
      <c r="N506" s="106"/>
      <c r="O506" s="106"/>
      <c r="P506" s="102"/>
      <c r="Q506" s="17"/>
      <c r="R506" s="102"/>
      <c r="S506" s="101"/>
      <c r="T506" s="105"/>
      <c r="U506" s="105"/>
      <c r="V506" s="105"/>
      <c r="W506" s="105"/>
      <c r="X506" s="105"/>
      <c r="Y506" s="105"/>
      <c r="Z506" s="105"/>
    </row>
    <row r="507" ht="15.75" customHeight="1">
      <c r="A507" s="105"/>
      <c r="B507" s="105"/>
      <c r="C507" s="105"/>
      <c r="D507" s="105"/>
      <c r="E507" s="105"/>
      <c r="F507" s="106"/>
      <c r="G507" s="106"/>
      <c r="H507" s="17"/>
      <c r="I507" s="17"/>
      <c r="J507" s="102"/>
      <c r="K507" s="102"/>
      <c r="L507" s="101"/>
      <c r="M507" s="101"/>
      <c r="N507" s="106"/>
      <c r="O507" s="106"/>
      <c r="P507" s="102"/>
      <c r="Q507" s="17"/>
      <c r="R507" s="102"/>
      <c r="S507" s="101"/>
      <c r="T507" s="105"/>
      <c r="U507" s="105"/>
      <c r="V507" s="105"/>
      <c r="W507" s="105"/>
      <c r="X507" s="105"/>
      <c r="Y507" s="105"/>
      <c r="Z507" s="105"/>
    </row>
    <row r="508" ht="15.75" customHeight="1">
      <c r="A508" s="105"/>
      <c r="B508" s="105"/>
      <c r="C508" s="105"/>
      <c r="D508" s="105"/>
      <c r="E508" s="105"/>
      <c r="F508" s="106"/>
      <c r="G508" s="106"/>
      <c r="H508" s="17"/>
      <c r="I508" s="17"/>
      <c r="J508" s="102"/>
      <c r="K508" s="102"/>
      <c r="L508" s="101"/>
      <c r="M508" s="101"/>
      <c r="N508" s="106"/>
      <c r="O508" s="106"/>
      <c r="P508" s="102"/>
      <c r="Q508" s="17"/>
      <c r="R508" s="102"/>
      <c r="S508" s="101"/>
      <c r="T508" s="105"/>
      <c r="U508" s="105"/>
      <c r="V508" s="105"/>
      <c r="W508" s="105"/>
      <c r="X508" s="105"/>
      <c r="Y508" s="105"/>
      <c r="Z508" s="105"/>
    </row>
    <row r="509" ht="15.75" customHeight="1">
      <c r="A509" s="105"/>
      <c r="B509" s="105"/>
      <c r="C509" s="105"/>
      <c r="D509" s="105"/>
      <c r="E509" s="105"/>
      <c r="F509" s="106"/>
      <c r="G509" s="106"/>
      <c r="H509" s="17"/>
      <c r="I509" s="17"/>
      <c r="J509" s="102"/>
      <c r="K509" s="102"/>
      <c r="L509" s="101"/>
      <c r="M509" s="101"/>
      <c r="N509" s="106"/>
      <c r="O509" s="106"/>
      <c r="P509" s="102"/>
      <c r="Q509" s="17"/>
      <c r="R509" s="102"/>
      <c r="S509" s="101"/>
      <c r="T509" s="105"/>
      <c r="U509" s="105"/>
      <c r="V509" s="105"/>
      <c r="W509" s="105"/>
      <c r="X509" s="105"/>
      <c r="Y509" s="105"/>
      <c r="Z509" s="105"/>
    </row>
    <row r="510" ht="15.75" customHeight="1">
      <c r="A510" s="105"/>
      <c r="B510" s="105"/>
      <c r="C510" s="105"/>
      <c r="D510" s="105"/>
      <c r="E510" s="105"/>
      <c r="F510" s="106"/>
      <c r="G510" s="106"/>
      <c r="H510" s="17"/>
      <c r="I510" s="17"/>
      <c r="J510" s="102"/>
      <c r="K510" s="102"/>
      <c r="L510" s="101"/>
      <c r="M510" s="101"/>
      <c r="N510" s="106"/>
      <c r="O510" s="106"/>
      <c r="P510" s="102"/>
      <c r="Q510" s="17"/>
      <c r="R510" s="102"/>
      <c r="S510" s="101"/>
      <c r="T510" s="105"/>
      <c r="U510" s="105"/>
      <c r="V510" s="105"/>
      <c r="W510" s="105"/>
      <c r="X510" s="105"/>
      <c r="Y510" s="105"/>
      <c r="Z510" s="105"/>
    </row>
    <row r="511" ht="15.75" customHeight="1">
      <c r="A511" s="105"/>
      <c r="B511" s="105"/>
      <c r="C511" s="105"/>
      <c r="D511" s="105"/>
      <c r="E511" s="105"/>
      <c r="F511" s="106"/>
      <c r="G511" s="106"/>
      <c r="H511" s="17"/>
      <c r="I511" s="17"/>
      <c r="J511" s="102"/>
      <c r="K511" s="102"/>
      <c r="L511" s="101"/>
      <c r="M511" s="101"/>
      <c r="N511" s="106"/>
      <c r="O511" s="106"/>
      <c r="P511" s="102"/>
      <c r="Q511" s="17"/>
      <c r="R511" s="102"/>
      <c r="S511" s="101"/>
      <c r="T511" s="105"/>
      <c r="U511" s="105"/>
      <c r="V511" s="105"/>
      <c r="W511" s="105"/>
      <c r="X511" s="105"/>
      <c r="Y511" s="105"/>
      <c r="Z511" s="105"/>
    </row>
    <row r="512" ht="15.75" customHeight="1">
      <c r="A512" s="105"/>
      <c r="B512" s="105"/>
      <c r="C512" s="105"/>
      <c r="D512" s="105"/>
      <c r="E512" s="105"/>
      <c r="F512" s="106"/>
      <c r="G512" s="106"/>
      <c r="H512" s="17"/>
      <c r="I512" s="17"/>
      <c r="J512" s="102"/>
      <c r="K512" s="102"/>
      <c r="L512" s="101"/>
      <c r="M512" s="101"/>
      <c r="N512" s="106"/>
      <c r="O512" s="106"/>
      <c r="P512" s="102"/>
      <c r="Q512" s="17"/>
      <c r="R512" s="102"/>
      <c r="S512" s="101"/>
      <c r="T512" s="105"/>
      <c r="U512" s="105"/>
      <c r="V512" s="105"/>
      <c r="W512" s="105"/>
      <c r="X512" s="105"/>
      <c r="Y512" s="105"/>
      <c r="Z512" s="105"/>
    </row>
    <row r="513" ht="15.75" customHeight="1">
      <c r="A513" s="105"/>
      <c r="B513" s="105"/>
      <c r="C513" s="105"/>
      <c r="D513" s="105"/>
      <c r="E513" s="105"/>
      <c r="F513" s="106"/>
      <c r="G513" s="106"/>
      <c r="H513" s="17"/>
      <c r="I513" s="17"/>
      <c r="J513" s="102"/>
      <c r="K513" s="102"/>
      <c r="L513" s="101"/>
      <c r="M513" s="101"/>
      <c r="N513" s="106"/>
      <c r="O513" s="106"/>
      <c r="P513" s="102"/>
      <c r="Q513" s="17"/>
      <c r="R513" s="102"/>
      <c r="S513" s="101"/>
      <c r="T513" s="105"/>
      <c r="U513" s="105"/>
      <c r="V513" s="105"/>
      <c r="W513" s="105"/>
      <c r="X513" s="105"/>
      <c r="Y513" s="105"/>
      <c r="Z513" s="105"/>
    </row>
    <row r="514" ht="15.75" customHeight="1">
      <c r="A514" s="105"/>
      <c r="B514" s="105"/>
      <c r="C514" s="105"/>
      <c r="D514" s="105"/>
      <c r="E514" s="105"/>
      <c r="F514" s="106"/>
      <c r="G514" s="106"/>
      <c r="H514" s="17"/>
      <c r="I514" s="17"/>
      <c r="J514" s="102"/>
      <c r="K514" s="102"/>
      <c r="L514" s="101"/>
      <c r="M514" s="101"/>
      <c r="N514" s="106"/>
      <c r="O514" s="106"/>
      <c r="P514" s="102"/>
      <c r="Q514" s="17"/>
      <c r="R514" s="102"/>
      <c r="S514" s="101"/>
      <c r="T514" s="105"/>
      <c r="U514" s="105"/>
      <c r="V514" s="105"/>
      <c r="W514" s="105"/>
      <c r="X514" s="105"/>
      <c r="Y514" s="105"/>
      <c r="Z514" s="105"/>
    </row>
    <row r="515" ht="15.75" customHeight="1">
      <c r="A515" s="105"/>
      <c r="B515" s="105"/>
      <c r="C515" s="105"/>
      <c r="D515" s="105"/>
      <c r="E515" s="105"/>
      <c r="F515" s="106"/>
      <c r="G515" s="106"/>
      <c r="H515" s="17"/>
      <c r="I515" s="17"/>
      <c r="J515" s="102"/>
      <c r="K515" s="102"/>
      <c r="L515" s="101"/>
      <c r="M515" s="101"/>
      <c r="N515" s="106"/>
      <c r="O515" s="106"/>
      <c r="P515" s="102"/>
      <c r="Q515" s="17"/>
      <c r="R515" s="102"/>
      <c r="S515" s="101"/>
      <c r="T515" s="105"/>
      <c r="U515" s="105"/>
      <c r="V515" s="105"/>
      <c r="W515" s="105"/>
      <c r="X515" s="105"/>
      <c r="Y515" s="105"/>
      <c r="Z515" s="105"/>
    </row>
    <row r="516" ht="15.75" customHeight="1">
      <c r="A516" s="105"/>
      <c r="B516" s="105"/>
      <c r="C516" s="105"/>
      <c r="D516" s="105"/>
      <c r="E516" s="105"/>
      <c r="F516" s="106"/>
      <c r="G516" s="106"/>
      <c r="H516" s="17"/>
      <c r="I516" s="17"/>
      <c r="J516" s="102"/>
      <c r="K516" s="102"/>
      <c r="L516" s="101"/>
      <c r="M516" s="101"/>
      <c r="N516" s="106"/>
      <c r="O516" s="106"/>
      <c r="P516" s="102"/>
      <c r="Q516" s="17"/>
      <c r="R516" s="102"/>
      <c r="S516" s="101"/>
      <c r="T516" s="105"/>
      <c r="U516" s="105"/>
      <c r="V516" s="105"/>
      <c r="W516" s="105"/>
      <c r="X516" s="105"/>
      <c r="Y516" s="105"/>
      <c r="Z516" s="105"/>
    </row>
    <row r="517" ht="15.75" customHeight="1">
      <c r="A517" s="105"/>
      <c r="B517" s="105"/>
      <c r="C517" s="105"/>
      <c r="D517" s="105"/>
      <c r="E517" s="105"/>
      <c r="F517" s="106"/>
      <c r="G517" s="106"/>
      <c r="H517" s="17"/>
      <c r="I517" s="17"/>
      <c r="J517" s="102"/>
      <c r="K517" s="102"/>
      <c r="L517" s="101"/>
      <c r="M517" s="101"/>
      <c r="N517" s="106"/>
      <c r="O517" s="106"/>
      <c r="P517" s="102"/>
      <c r="Q517" s="17"/>
      <c r="R517" s="102"/>
      <c r="S517" s="101"/>
      <c r="T517" s="105"/>
      <c r="U517" s="105"/>
      <c r="V517" s="105"/>
      <c r="W517" s="105"/>
      <c r="X517" s="105"/>
      <c r="Y517" s="105"/>
      <c r="Z517" s="105"/>
    </row>
    <row r="518" ht="15.75" customHeight="1">
      <c r="A518" s="105"/>
      <c r="B518" s="105"/>
      <c r="C518" s="105"/>
      <c r="D518" s="105"/>
      <c r="E518" s="105"/>
      <c r="F518" s="106"/>
      <c r="G518" s="106"/>
      <c r="H518" s="17"/>
      <c r="I518" s="17"/>
      <c r="J518" s="102"/>
      <c r="K518" s="102"/>
      <c r="L518" s="101"/>
      <c r="M518" s="101"/>
      <c r="N518" s="106"/>
      <c r="O518" s="106"/>
      <c r="P518" s="102"/>
      <c r="Q518" s="17"/>
      <c r="R518" s="102"/>
      <c r="S518" s="101"/>
      <c r="T518" s="105"/>
      <c r="U518" s="105"/>
      <c r="V518" s="105"/>
      <c r="W518" s="105"/>
      <c r="X518" s="105"/>
      <c r="Y518" s="105"/>
      <c r="Z518" s="105"/>
    </row>
    <row r="519" ht="15.75" customHeight="1">
      <c r="A519" s="105"/>
      <c r="B519" s="105"/>
      <c r="C519" s="105"/>
      <c r="D519" s="105"/>
      <c r="E519" s="105"/>
      <c r="F519" s="106"/>
      <c r="G519" s="106"/>
      <c r="H519" s="17"/>
      <c r="I519" s="17"/>
      <c r="J519" s="102"/>
      <c r="K519" s="102"/>
      <c r="L519" s="101"/>
      <c r="M519" s="101"/>
      <c r="N519" s="106"/>
      <c r="O519" s="106"/>
      <c r="P519" s="102"/>
      <c r="Q519" s="17"/>
      <c r="R519" s="102"/>
      <c r="S519" s="101"/>
      <c r="T519" s="105"/>
      <c r="U519" s="105"/>
      <c r="V519" s="105"/>
      <c r="W519" s="105"/>
      <c r="X519" s="105"/>
      <c r="Y519" s="105"/>
      <c r="Z519" s="105"/>
    </row>
    <row r="520" ht="15.75" customHeight="1">
      <c r="A520" s="105"/>
      <c r="B520" s="105"/>
      <c r="C520" s="105"/>
      <c r="D520" s="105"/>
      <c r="E520" s="105"/>
      <c r="F520" s="106"/>
      <c r="G520" s="106"/>
      <c r="H520" s="17"/>
      <c r="I520" s="17"/>
      <c r="J520" s="102"/>
      <c r="K520" s="102"/>
      <c r="L520" s="101"/>
      <c r="M520" s="101"/>
      <c r="N520" s="106"/>
      <c r="O520" s="106"/>
      <c r="P520" s="102"/>
      <c r="Q520" s="17"/>
      <c r="R520" s="102"/>
      <c r="S520" s="101"/>
      <c r="T520" s="105"/>
      <c r="U520" s="105"/>
      <c r="V520" s="105"/>
      <c r="W520" s="105"/>
      <c r="X520" s="105"/>
      <c r="Y520" s="105"/>
      <c r="Z520" s="105"/>
    </row>
    <row r="521" ht="15.75" customHeight="1">
      <c r="A521" s="105"/>
      <c r="B521" s="105"/>
      <c r="C521" s="105"/>
      <c r="D521" s="105"/>
      <c r="E521" s="105"/>
      <c r="F521" s="106"/>
      <c r="G521" s="106"/>
      <c r="H521" s="17"/>
      <c r="I521" s="17"/>
      <c r="J521" s="102"/>
      <c r="K521" s="102"/>
      <c r="L521" s="101"/>
      <c r="M521" s="101"/>
      <c r="N521" s="106"/>
      <c r="O521" s="106"/>
      <c r="P521" s="102"/>
      <c r="Q521" s="17"/>
      <c r="R521" s="102"/>
      <c r="S521" s="101"/>
      <c r="T521" s="105"/>
      <c r="U521" s="105"/>
      <c r="V521" s="105"/>
      <c r="W521" s="105"/>
      <c r="X521" s="105"/>
      <c r="Y521" s="105"/>
      <c r="Z521" s="105"/>
    </row>
    <row r="522" ht="15.75" customHeight="1">
      <c r="A522" s="105"/>
      <c r="B522" s="105"/>
      <c r="C522" s="105"/>
      <c r="D522" s="105"/>
      <c r="E522" s="105"/>
      <c r="F522" s="106"/>
      <c r="G522" s="106"/>
      <c r="H522" s="17"/>
      <c r="I522" s="17"/>
      <c r="J522" s="102"/>
      <c r="K522" s="102"/>
      <c r="L522" s="101"/>
      <c r="M522" s="101"/>
      <c r="N522" s="106"/>
      <c r="O522" s="106"/>
      <c r="P522" s="102"/>
      <c r="Q522" s="17"/>
      <c r="R522" s="102"/>
      <c r="S522" s="101"/>
      <c r="T522" s="105"/>
      <c r="U522" s="105"/>
      <c r="V522" s="105"/>
      <c r="W522" s="105"/>
      <c r="X522" s="105"/>
      <c r="Y522" s="105"/>
      <c r="Z522" s="105"/>
    </row>
    <row r="523" ht="15.75" customHeight="1">
      <c r="A523" s="105"/>
      <c r="B523" s="105"/>
      <c r="C523" s="105"/>
      <c r="D523" s="105"/>
      <c r="E523" s="105"/>
      <c r="F523" s="106"/>
      <c r="G523" s="106"/>
      <c r="H523" s="17"/>
      <c r="I523" s="17"/>
      <c r="J523" s="102"/>
      <c r="K523" s="102"/>
      <c r="L523" s="101"/>
      <c r="M523" s="101"/>
      <c r="N523" s="106"/>
      <c r="O523" s="106"/>
      <c r="P523" s="102"/>
      <c r="Q523" s="17"/>
      <c r="R523" s="102"/>
      <c r="S523" s="101"/>
      <c r="T523" s="105"/>
      <c r="U523" s="105"/>
      <c r="V523" s="105"/>
      <c r="W523" s="105"/>
      <c r="X523" s="105"/>
      <c r="Y523" s="105"/>
      <c r="Z523" s="105"/>
    </row>
    <row r="524" ht="15.75" customHeight="1">
      <c r="A524" s="105"/>
      <c r="B524" s="105"/>
      <c r="C524" s="105"/>
      <c r="D524" s="105"/>
      <c r="E524" s="105"/>
      <c r="F524" s="106"/>
      <c r="G524" s="106"/>
      <c r="H524" s="17"/>
      <c r="I524" s="17"/>
      <c r="J524" s="102"/>
      <c r="K524" s="102"/>
      <c r="L524" s="101"/>
      <c r="M524" s="101"/>
      <c r="N524" s="106"/>
      <c r="O524" s="106"/>
      <c r="P524" s="102"/>
      <c r="Q524" s="17"/>
      <c r="R524" s="102"/>
      <c r="S524" s="101"/>
      <c r="T524" s="105"/>
      <c r="U524" s="105"/>
      <c r="V524" s="105"/>
      <c r="W524" s="105"/>
      <c r="X524" s="105"/>
      <c r="Y524" s="105"/>
      <c r="Z524" s="105"/>
    </row>
    <row r="525" ht="15.75" customHeight="1">
      <c r="A525" s="105"/>
      <c r="B525" s="105"/>
      <c r="C525" s="105"/>
      <c r="D525" s="105"/>
      <c r="E525" s="105"/>
      <c r="F525" s="106"/>
      <c r="G525" s="106"/>
      <c r="H525" s="17"/>
      <c r="I525" s="17"/>
      <c r="J525" s="102"/>
      <c r="K525" s="102"/>
      <c r="L525" s="101"/>
      <c r="M525" s="101"/>
      <c r="N525" s="106"/>
      <c r="O525" s="106"/>
      <c r="P525" s="102"/>
      <c r="Q525" s="17"/>
      <c r="R525" s="102"/>
      <c r="S525" s="101"/>
      <c r="T525" s="105"/>
      <c r="U525" s="105"/>
      <c r="V525" s="105"/>
      <c r="W525" s="105"/>
      <c r="X525" s="105"/>
      <c r="Y525" s="105"/>
      <c r="Z525" s="105"/>
    </row>
    <row r="526" ht="15.75" customHeight="1">
      <c r="A526" s="105"/>
      <c r="B526" s="105"/>
      <c r="C526" s="105"/>
      <c r="D526" s="105"/>
      <c r="E526" s="105"/>
      <c r="F526" s="106"/>
      <c r="G526" s="106"/>
      <c r="H526" s="17"/>
      <c r="I526" s="17"/>
      <c r="J526" s="102"/>
      <c r="K526" s="102"/>
      <c r="L526" s="101"/>
      <c r="M526" s="101"/>
      <c r="N526" s="106"/>
      <c r="O526" s="106"/>
      <c r="P526" s="102"/>
      <c r="Q526" s="17"/>
      <c r="R526" s="102"/>
      <c r="S526" s="101"/>
      <c r="T526" s="105"/>
      <c r="U526" s="105"/>
      <c r="V526" s="105"/>
      <c r="W526" s="105"/>
      <c r="X526" s="105"/>
      <c r="Y526" s="105"/>
      <c r="Z526" s="105"/>
    </row>
    <row r="527" ht="15.75" customHeight="1">
      <c r="A527" s="105"/>
      <c r="B527" s="105"/>
      <c r="C527" s="105"/>
      <c r="D527" s="105"/>
      <c r="E527" s="105"/>
      <c r="F527" s="106"/>
      <c r="G527" s="106"/>
      <c r="H527" s="17"/>
      <c r="I527" s="17"/>
      <c r="J527" s="102"/>
      <c r="K527" s="102"/>
      <c r="L527" s="101"/>
      <c r="M527" s="101"/>
      <c r="N527" s="106"/>
      <c r="O527" s="106"/>
      <c r="P527" s="102"/>
      <c r="Q527" s="17"/>
      <c r="R527" s="102"/>
      <c r="S527" s="101"/>
      <c r="T527" s="105"/>
      <c r="U527" s="105"/>
      <c r="V527" s="105"/>
      <c r="W527" s="105"/>
      <c r="X527" s="105"/>
      <c r="Y527" s="105"/>
      <c r="Z527" s="105"/>
    </row>
    <row r="528" ht="15.75" customHeight="1">
      <c r="A528" s="105"/>
      <c r="B528" s="105"/>
      <c r="C528" s="105"/>
      <c r="D528" s="105"/>
      <c r="E528" s="105"/>
      <c r="F528" s="106"/>
      <c r="G528" s="106"/>
      <c r="H528" s="17"/>
      <c r="I528" s="17"/>
      <c r="J528" s="102"/>
      <c r="K528" s="102"/>
      <c r="L528" s="101"/>
      <c r="M528" s="101"/>
      <c r="N528" s="106"/>
      <c r="O528" s="106"/>
      <c r="P528" s="102"/>
      <c r="Q528" s="17"/>
      <c r="R528" s="102"/>
      <c r="S528" s="101"/>
      <c r="T528" s="105"/>
      <c r="U528" s="105"/>
      <c r="V528" s="105"/>
      <c r="W528" s="105"/>
      <c r="X528" s="105"/>
      <c r="Y528" s="105"/>
      <c r="Z528" s="105"/>
    </row>
    <row r="529" ht="15.75" customHeight="1">
      <c r="A529" s="105"/>
      <c r="B529" s="105"/>
      <c r="C529" s="105"/>
      <c r="D529" s="105"/>
      <c r="E529" s="105"/>
      <c r="F529" s="106"/>
      <c r="G529" s="106"/>
      <c r="H529" s="17"/>
      <c r="I529" s="17"/>
      <c r="J529" s="102"/>
      <c r="K529" s="102"/>
      <c r="L529" s="101"/>
      <c r="M529" s="101"/>
      <c r="N529" s="106"/>
      <c r="O529" s="106"/>
      <c r="P529" s="102"/>
      <c r="Q529" s="17"/>
      <c r="R529" s="102"/>
      <c r="S529" s="101"/>
      <c r="T529" s="105"/>
      <c r="U529" s="105"/>
      <c r="V529" s="105"/>
      <c r="W529" s="105"/>
      <c r="X529" s="105"/>
      <c r="Y529" s="105"/>
      <c r="Z529" s="105"/>
    </row>
    <row r="530" ht="15.75" customHeight="1">
      <c r="A530" s="105"/>
      <c r="B530" s="105"/>
      <c r="C530" s="105"/>
      <c r="D530" s="105"/>
      <c r="E530" s="105"/>
      <c r="F530" s="106"/>
      <c r="G530" s="106"/>
      <c r="H530" s="17"/>
      <c r="I530" s="17"/>
      <c r="J530" s="102"/>
      <c r="K530" s="102"/>
      <c r="L530" s="101"/>
      <c r="M530" s="101"/>
      <c r="N530" s="106"/>
      <c r="O530" s="106"/>
      <c r="P530" s="102"/>
      <c r="Q530" s="17"/>
      <c r="R530" s="102"/>
      <c r="S530" s="101"/>
      <c r="T530" s="105"/>
      <c r="U530" s="105"/>
      <c r="V530" s="105"/>
      <c r="W530" s="105"/>
      <c r="X530" s="105"/>
      <c r="Y530" s="105"/>
      <c r="Z530" s="105"/>
    </row>
    <row r="531" ht="15.75" customHeight="1">
      <c r="A531" s="105"/>
      <c r="B531" s="105"/>
      <c r="C531" s="105"/>
      <c r="D531" s="105"/>
      <c r="E531" s="105"/>
      <c r="F531" s="106"/>
      <c r="G531" s="106"/>
      <c r="H531" s="17"/>
      <c r="I531" s="17"/>
      <c r="J531" s="102"/>
      <c r="K531" s="102"/>
      <c r="L531" s="101"/>
      <c r="M531" s="101"/>
      <c r="N531" s="106"/>
      <c r="O531" s="106"/>
      <c r="P531" s="102"/>
      <c r="Q531" s="17"/>
      <c r="R531" s="102"/>
      <c r="S531" s="101"/>
      <c r="T531" s="105"/>
      <c r="U531" s="105"/>
      <c r="V531" s="105"/>
      <c r="W531" s="105"/>
      <c r="X531" s="105"/>
      <c r="Y531" s="105"/>
      <c r="Z531" s="105"/>
    </row>
    <row r="532" ht="15.75" customHeight="1">
      <c r="A532" s="105"/>
      <c r="B532" s="105"/>
      <c r="C532" s="105"/>
      <c r="D532" s="105"/>
      <c r="E532" s="105"/>
      <c r="F532" s="106"/>
      <c r="G532" s="106"/>
      <c r="H532" s="17"/>
      <c r="I532" s="17"/>
      <c r="J532" s="102"/>
      <c r="K532" s="102"/>
      <c r="L532" s="101"/>
      <c r="M532" s="101"/>
      <c r="N532" s="106"/>
      <c r="O532" s="106"/>
      <c r="P532" s="102"/>
      <c r="Q532" s="17"/>
      <c r="R532" s="102"/>
      <c r="S532" s="101"/>
      <c r="T532" s="105"/>
      <c r="U532" s="105"/>
      <c r="V532" s="105"/>
      <c r="W532" s="105"/>
      <c r="X532" s="105"/>
      <c r="Y532" s="105"/>
      <c r="Z532" s="105"/>
    </row>
    <row r="533" ht="15.75" customHeight="1">
      <c r="A533" s="105"/>
      <c r="B533" s="105"/>
      <c r="C533" s="105"/>
      <c r="D533" s="105"/>
      <c r="E533" s="105"/>
      <c r="F533" s="106"/>
      <c r="G533" s="106"/>
      <c r="H533" s="17"/>
      <c r="I533" s="17"/>
      <c r="J533" s="102"/>
      <c r="K533" s="102"/>
      <c r="L533" s="101"/>
      <c r="M533" s="101"/>
      <c r="N533" s="106"/>
      <c r="O533" s="106"/>
      <c r="P533" s="102"/>
      <c r="Q533" s="17"/>
      <c r="R533" s="102"/>
      <c r="S533" s="101"/>
      <c r="T533" s="105"/>
      <c r="U533" s="105"/>
      <c r="V533" s="105"/>
      <c r="W533" s="105"/>
      <c r="X533" s="105"/>
      <c r="Y533" s="105"/>
      <c r="Z533" s="105"/>
    </row>
    <row r="534" ht="15.75" customHeight="1">
      <c r="A534" s="105"/>
      <c r="B534" s="105"/>
      <c r="C534" s="105"/>
      <c r="D534" s="105"/>
      <c r="E534" s="105"/>
      <c r="F534" s="106"/>
      <c r="G534" s="106"/>
      <c r="H534" s="17"/>
      <c r="I534" s="17"/>
      <c r="J534" s="102"/>
      <c r="K534" s="102"/>
      <c r="L534" s="101"/>
      <c r="M534" s="101"/>
      <c r="N534" s="106"/>
      <c r="O534" s="106"/>
      <c r="P534" s="102"/>
      <c r="Q534" s="17"/>
      <c r="R534" s="102"/>
      <c r="S534" s="101"/>
      <c r="T534" s="105"/>
      <c r="U534" s="105"/>
      <c r="V534" s="105"/>
      <c r="W534" s="105"/>
      <c r="X534" s="105"/>
      <c r="Y534" s="105"/>
      <c r="Z534" s="105"/>
    </row>
    <row r="535" ht="15.75" customHeight="1">
      <c r="A535" s="105"/>
      <c r="B535" s="105"/>
      <c r="C535" s="105"/>
      <c r="D535" s="105"/>
      <c r="E535" s="105"/>
      <c r="F535" s="106"/>
      <c r="G535" s="106"/>
      <c r="H535" s="17"/>
      <c r="I535" s="17"/>
      <c r="J535" s="102"/>
      <c r="K535" s="102"/>
      <c r="L535" s="101"/>
      <c r="M535" s="101"/>
      <c r="N535" s="106"/>
      <c r="O535" s="106"/>
      <c r="P535" s="102"/>
      <c r="Q535" s="17"/>
      <c r="R535" s="102"/>
      <c r="S535" s="101"/>
      <c r="T535" s="105"/>
      <c r="U535" s="105"/>
      <c r="V535" s="105"/>
      <c r="W535" s="105"/>
      <c r="X535" s="105"/>
      <c r="Y535" s="105"/>
      <c r="Z535" s="105"/>
    </row>
    <row r="536" ht="15.75" customHeight="1">
      <c r="A536" s="105"/>
      <c r="B536" s="105"/>
      <c r="C536" s="105"/>
      <c r="D536" s="105"/>
      <c r="E536" s="105"/>
      <c r="F536" s="106"/>
      <c r="G536" s="106"/>
      <c r="H536" s="17"/>
      <c r="I536" s="17"/>
      <c r="J536" s="102"/>
      <c r="K536" s="102"/>
      <c r="L536" s="101"/>
      <c r="M536" s="101"/>
      <c r="N536" s="106"/>
      <c r="O536" s="106"/>
      <c r="P536" s="102"/>
      <c r="Q536" s="17"/>
      <c r="R536" s="102"/>
      <c r="S536" s="101"/>
      <c r="T536" s="105"/>
      <c r="U536" s="105"/>
      <c r="V536" s="105"/>
      <c r="W536" s="105"/>
      <c r="X536" s="105"/>
      <c r="Y536" s="105"/>
      <c r="Z536" s="105"/>
    </row>
    <row r="537" ht="15.75" customHeight="1">
      <c r="A537" s="105"/>
      <c r="B537" s="105"/>
      <c r="C537" s="105"/>
      <c r="D537" s="105"/>
      <c r="E537" s="105"/>
      <c r="F537" s="106"/>
      <c r="G537" s="106"/>
      <c r="H537" s="17"/>
      <c r="I537" s="17"/>
      <c r="J537" s="102"/>
      <c r="K537" s="102"/>
      <c r="L537" s="101"/>
      <c r="M537" s="101"/>
      <c r="N537" s="106"/>
      <c r="O537" s="106"/>
      <c r="P537" s="102"/>
      <c r="Q537" s="17"/>
      <c r="R537" s="102"/>
      <c r="S537" s="101"/>
      <c r="T537" s="105"/>
      <c r="U537" s="105"/>
      <c r="V537" s="105"/>
      <c r="W537" s="105"/>
      <c r="X537" s="105"/>
      <c r="Y537" s="105"/>
      <c r="Z537" s="105"/>
    </row>
    <row r="538" ht="15.75" customHeight="1">
      <c r="A538" s="105"/>
      <c r="B538" s="105"/>
      <c r="C538" s="105"/>
      <c r="D538" s="105"/>
      <c r="E538" s="105"/>
      <c r="F538" s="106"/>
      <c r="G538" s="106"/>
      <c r="H538" s="17"/>
      <c r="I538" s="17"/>
      <c r="J538" s="102"/>
      <c r="K538" s="102"/>
      <c r="L538" s="101"/>
      <c r="M538" s="101"/>
      <c r="N538" s="106"/>
      <c r="O538" s="106"/>
      <c r="P538" s="102"/>
      <c r="Q538" s="17"/>
      <c r="R538" s="102"/>
      <c r="S538" s="101"/>
      <c r="T538" s="105"/>
      <c r="U538" s="105"/>
      <c r="V538" s="105"/>
      <c r="W538" s="105"/>
      <c r="X538" s="105"/>
      <c r="Y538" s="105"/>
      <c r="Z538" s="105"/>
    </row>
    <row r="539" ht="15.75" customHeight="1">
      <c r="A539" s="105"/>
      <c r="B539" s="105"/>
      <c r="C539" s="105"/>
      <c r="D539" s="105"/>
      <c r="E539" s="105"/>
      <c r="F539" s="106"/>
      <c r="G539" s="106"/>
      <c r="H539" s="17"/>
      <c r="I539" s="17"/>
      <c r="J539" s="102"/>
      <c r="K539" s="102"/>
      <c r="L539" s="101"/>
      <c r="M539" s="101"/>
      <c r="N539" s="106"/>
      <c r="O539" s="106"/>
      <c r="P539" s="102"/>
      <c r="Q539" s="17"/>
      <c r="R539" s="102"/>
      <c r="S539" s="101"/>
      <c r="T539" s="105"/>
      <c r="U539" s="105"/>
      <c r="V539" s="105"/>
      <c r="W539" s="105"/>
      <c r="X539" s="105"/>
      <c r="Y539" s="105"/>
      <c r="Z539" s="105"/>
    </row>
    <row r="540" ht="15.75" customHeight="1">
      <c r="A540" s="105"/>
      <c r="B540" s="105"/>
      <c r="C540" s="105"/>
      <c r="D540" s="105"/>
      <c r="E540" s="105"/>
      <c r="F540" s="106"/>
      <c r="G540" s="106"/>
      <c r="H540" s="17"/>
      <c r="I540" s="17"/>
      <c r="J540" s="102"/>
      <c r="K540" s="102"/>
      <c r="L540" s="101"/>
      <c r="M540" s="101"/>
      <c r="N540" s="106"/>
      <c r="O540" s="106"/>
      <c r="P540" s="102"/>
      <c r="Q540" s="17"/>
      <c r="R540" s="102"/>
      <c r="S540" s="101"/>
      <c r="T540" s="105"/>
      <c r="U540" s="105"/>
      <c r="V540" s="105"/>
      <c r="W540" s="105"/>
      <c r="X540" s="105"/>
      <c r="Y540" s="105"/>
      <c r="Z540" s="105"/>
    </row>
    <row r="541" ht="15.75" customHeight="1">
      <c r="A541" s="105"/>
      <c r="B541" s="105"/>
      <c r="C541" s="105"/>
      <c r="D541" s="105"/>
      <c r="E541" s="105"/>
      <c r="F541" s="106"/>
      <c r="G541" s="106"/>
      <c r="H541" s="17"/>
      <c r="I541" s="17"/>
      <c r="J541" s="102"/>
      <c r="K541" s="102"/>
      <c r="L541" s="101"/>
      <c r="M541" s="101"/>
      <c r="N541" s="106"/>
      <c r="O541" s="106"/>
      <c r="P541" s="102"/>
      <c r="Q541" s="17"/>
      <c r="R541" s="102"/>
      <c r="S541" s="101"/>
      <c r="T541" s="105"/>
      <c r="U541" s="105"/>
      <c r="V541" s="105"/>
      <c r="W541" s="105"/>
      <c r="X541" s="105"/>
      <c r="Y541" s="105"/>
      <c r="Z541" s="105"/>
    </row>
    <row r="542" ht="15.75" customHeight="1">
      <c r="A542" s="105"/>
      <c r="B542" s="105"/>
      <c r="C542" s="105"/>
      <c r="D542" s="105"/>
      <c r="E542" s="105"/>
      <c r="F542" s="106"/>
      <c r="G542" s="106"/>
      <c r="H542" s="17"/>
      <c r="I542" s="17"/>
      <c r="J542" s="102"/>
      <c r="K542" s="102"/>
      <c r="L542" s="101"/>
      <c r="M542" s="101"/>
      <c r="N542" s="106"/>
      <c r="O542" s="106"/>
      <c r="P542" s="102"/>
      <c r="Q542" s="17"/>
      <c r="R542" s="102"/>
      <c r="S542" s="101"/>
      <c r="T542" s="105"/>
      <c r="U542" s="105"/>
      <c r="V542" s="105"/>
      <c r="W542" s="105"/>
      <c r="X542" s="105"/>
      <c r="Y542" s="105"/>
      <c r="Z542" s="105"/>
    </row>
    <row r="543" ht="15.75" customHeight="1">
      <c r="A543" s="105"/>
      <c r="B543" s="105"/>
      <c r="C543" s="105"/>
      <c r="D543" s="105"/>
      <c r="E543" s="105"/>
      <c r="F543" s="106"/>
      <c r="G543" s="106"/>
      <c r="H543" s="17"/>
      <c r="I543" s="17"/>
      <c r="J543" s="102"/>
      <c r="K543" s="102"/>
      <c r="L543" s="101"/>
      <c r="M543" s="101"/>
      <c r="N543" s="106"/>
      <c r="O543" s="106"/>
      <c r="P543" s="102"/>
      <c r="Q543" s="17"/>
      <c r="R543" s="102"/>
      <c r="S543" s="101"/>
      <c r="T543" s="105"/>
      <c r="U543" s="105"/>
      <c r="V543" s="105"/>
      <c r="W543" s="105"/>
      <c r="X543" s="105"/>
      <c r="Y543" s="105"/>
      <c r="Z543" s="105"/>
    </row>
    <row r="544" ht="15.75" customHeight="1">
      <c r="A544" s="105"/>
      <c r="B544" s="105"/>
      <c r="C544" s="105"/>
      <c r="D544" s="105"/>
      <c r="E544" s="105"/>
      <c r="F544" s="106"/>
      <c r="G544" s="106"/>
      <c r="H544" s="17"/>
      <c r="I544" s="17"/>
      <c r="J544" s="102"/>
      <c r="K544" s="102"/>
      <c r="L544" s="101"/>
      <c r="M544" s="101"/>
      <c r="N544" s="106"/>
      <c r="O544" s="106"/>
      <c r="P544" s="102"/>
      <c r="Q544" s="17"/>
      <c r="R544" s="102"/>
      <c r="S544" s="101"/>
      <c r="T544" s="105"/>
      <c r="U544" s="105"/>
      <c r="V544" s="105"/>
      <c r="W544" s="105"/>
      <c r="X544" s="105"/>
      <c r="Y544" s="105"/>
      <c r="Z544" s="105"/>
    </row>
    <row r="545" ht="15.75" customHeight="1">
      <c r="A545" s="105"/>
      <c r="B545" s="105"/>
      <c r="C545" s="105"/>
      <c r="D545" s="105"/>
      <c r="E545" s="105"/>
      <c r="F545" s="106"/>
      <c r="G545" s="106"/>
      <c r="H545" s="17"/>
      <c r="I545" s="17"/>
      <c r="J545" s="102"/>
      <c r="K545" s="102"/>
      <c r="L545" s="101"/>
      <c r="M545" s="101"/>
      <c r="N545" s="106"/>
      <c r="O545" s="106"/>
      <c r="P545" s="102"/>
      <c r="Q545" s="17"/>
      <c r="R545" s="102"/>
      <c r="S545" s="101"/>
      <c r="T545" s="105"/>
      <c r="U545" s="105"/>
      <c r="V545" s="105"/>
      <c r="W545" s="105"/>
      <c r="X545" s="105"/>
      <c r="Y545" s="105"/>
      <c r="Z545" s="105"/>
    </row>
    <row r="546" ht="15.75" customHeight="1">
      <c r="A546" s="105"/>
      <c r="B546" s="105"/>
      <c r="C546" s="105"/>
      <c r="D546" s="105"/>
      <c r="E546" s="105"/>
      <c r="F546" s="106"/>
      <c r="G546" s="106"/>
      <c r="H546" s="17"/>
      <c r="I546" s="17"/>
      <c r="J546" s="102"/>
      <c r="K546" s="102"/>
      <c r="L546" s="101"/>
      <c r="M546" s="101"/>
      <c r="N546" s="106"/>
      <c r="O546" s="106"/>
      <c r="P546" s="102"/>
      <c r="Q546" s="17"/>
      <c r="R546" s="102"/>
      <c r="S546" s="101"/>
      <c r="T546" s="105"/>
      <c r="U546" s="105"/>
      <c r="V546" s="105"/>
      <c r="W546" s="105"/>
      <c r="X546" s="105"/>
      <c r="Y546" s="105"/>
      <c r="Z546" s="105"/>
    </row>
    <row r="547" ht="15.75" customHeight="1">
      <c r="A547" s="105"/>
      <c r="B547" s="105"/>
      <c r="C547" s="105"/>
      <c r="D547" s="105"/>
      <c r="E547" s="105"/>
      <c r="F547" s="106"/>
      <c r="G547" s="106"/>
      <c r="H547" s="17"/>
      <c r="I547" s="17"/>
      <c r="J547" s="102"/>
      <c r="K547" s="102"/>
      <c r="L547" s="101"/>
      <c r="M547" s="101"/>
      <c r="N547" s="106"/>
      <c r="O547" s="106"/>
      <c r="P547" s="102"/>
      <c r="Q547" s="17"/>
      <c r="R547" s="102"/>
      <c r="S547" s="101"/>
      <c r="T547" s="105"/>
      <c r="U547" s="105"/>
      <c r="V547" s="105"/>
      <c r="W547" s="105"/>
      <c r="X547" s="105"/>
      <c r="Y547" s="105"/>
      <c r="Z547" s="105"/>
    </row>
    <row r="548" ht="15.75" customHeight="1">
      <c r="A548" s="105"/>
      <c r="B548" s="105"/>
      <c r="C548" s="105"/>
      <c r="D548" s="105"/>
      <c r="E548" s="105"/>
      <c r="F548" s="106"/>
      <c r="G548" s="106"/>
      <c r="H548" s="17"/>
      <c r="I548" s="17"/>
      <c r="J548" s="102"/>
      <c r="K548" s="102"/>
      <c r="L548" s="101"/>
      <c r="M548" s="101"/>
      <c r="N548" s="106"/>
      <c r="O548" s="106"/>
      <c r="P548" s="102"/>
      <c r="Q548" s="17"/>
      <c r="R548" s="102"/>
      <c r="S548" s="101"/>
      <c r="T548" s="105"/>
      <c r="U548" s="105"/>
      <c r="V548" s="105"/>
      <c r="W548" s="105"/>
      <c r="X548" s="105"/>
      <c r="Y548" s="105"/>
      <c r="Z548" s="105"/>
    </row>
    <row r="549" ht="15.75" customHeight="1">
      <c r="A549" s="105"/>
      <c r="B549" s="105"/>
      <c r="C549" s="105"/>
      <c r="D549" s="105"/>
      <c r="E549" s="105"/>
      <c r="F549" s="106"/>
      <c r="G549" s="106"/>
      <c r="H549" s="17"/>
      <c r="I549" s="17"/>
      <c r="J549" s="102"/>
      <c r="K549" s="102"/>
      <c r="L549" s="101"/>
      <c r="M549" s="101"/>
      <c r="N549" s="106"/>
      <c r="O549" s="106"/>
      <c r="P549" s="102"/>
      <c r="Q549" s="17"/>
      <c r="R549" s="102"/>
      <c r="S549" s="101"/>
      <c r="T549" s="105"/>
      <c r="U549" s="105"/>
      <c r="V549" s="105"/>
      <c r="W549" s="105"/>
      <c r="X549" s="105"/>
      <c r="Y549" s="105"/>
      <c r="Z549" s="105"/>
    </row>
    <row r="550" ht="15.75" customHeight="1">
      <c r="A550" s="105"/>
      <c r="B550" s="105"/>
      <c r="C550" s="105"/>
      <c r="D550" s="105"/>
      <c r="E550" s="105"/>
      <c r="F550" s="106"/>
      <c r="G550" s="106"/>
      <c r="H550" s="17"/>
      <c r="I550" s="17"/>
      <c r="J550" s="102"/>
      <c r="K550" s="102"/>
      <c r="L550" s="101"/>
      <c r="M550" s="101"/>
      <c r="N550" s="106"/>
      <c r="O550" s="106"/>
      <c r="P550" s="102"/>
      <c r="Q550" s="17"/>
      <c r="R550" s="102"/>
      <c r="S550" s="101"/>
      <c r="T550" s="105"/>
      <c r="U550" s="105"/>
      <c r="V550" s="105"/>
      <c r="W550" s="105"/>
      <c r="X550" s="105"/>
      <c r="Y550" s="105"/>
      <c r="Z550" s="105"/>
    </row>
    <row r="551" ht="15.75" customHeight="1">
      <c r="A551" s="105"/>
      <c r="B551" s="105"/>
      <c r="C551" s="105"/>
      <c r="D551" s="105"/>
      <c r="E551" s="105"/>
      <c r="F551" s="106"/>
      <c r="G551" s="106"/>
      <c r="H551" s="17"/>
      <c r="I551" s="17"/>
      <c r="J551" s="102"/>
      <c r="K551" s="102"/>
      <c r="L551" s="101"/>
      <c r="M551" s="101"/>
      <c r="N551" s="106"/>
      <c r="O551" s="106"/>
      <c r="P551" s="102"/>
      <c r="Q551" s="17"/>
      <c r="R551" s="102"/>
      <c r="S551" s="101"/>
      <c r="T551" s="105"/>
      <c r="U551" s="105"/>
      <c r="V551" s="105"/>
      <c r="W551" s="105"/>
      <c r="X551" s="105"/>
      <c r="Y551" s="105"/>
      <c r="Z551" s="105"/>
    </row>
    <row r="552" ht="15.75" customHeight="1">
      <c r="A552" s="105"/>
      <c r="B552" s="105"/>
      <c r="C552" s="105"/>
      <c r="D552" s="105"/>
      <c r="E552" s="105"/>
      <c r="F552" s="106"/>
      <c r="G552" s="106"/>
      <c r="H552" s="17"/>
      <c r="I552" s="17"/>
      <c r="J552" s="102"/>
      <c r="K552" s="102"/>
      <c r="L552" s="101"/>
      <c r="M552" s="101"/>
      <c r="N552" s="106"/>
      <c r="O552" s="106"/>
      <c r="P552" s="102"/>
      <c r="Q552" s="17"/>
      <c r="R552" s="102"/>
      <c r="S552" s="101"/>
      <c r="T552" s="105"/>
      <c r="U552" s="105"/>
      <c r="V552" s="105"/>
      <c r="W552" s="105"/>
      <c r="X552" s="105"/>
      <c r="Y552" s="105"/>
      <c r="Z552" s="105"/>
    </row>
    <row r="553" ht="15.75" customHeight="1">
      <c r="A553" s="105"/>
      <c r="B553" s="105"/>
      <c r="C553" s="105"/>
      <c r="D553" s="105"/>
      <c r="E553" s="105"/>
      <c r="F553" s="106"/>
      <c r="G553" s="106"/>
      <c r="H553" s="17"/>
      <c r="I553" s="17"/>
      <c r="J553" s="102"/>
      <c r="K553" s="102"/>
      <c r="L553" s="101"/>
      <c r="M553" s="101"/>
      <c r="N553" s="106"/>
      <c r="O553" s="106"/>
      <c r="P553" s="102"/>
      <c r="Q553" s="17"/>
      <c r="R553" s="102"/>
      <c r="S553" s="101"/>
      <c r="T553" s="105"/>
      <c r="U553" s="105"/>
      <c r="V553" s="105"/>
      <c r="W553" s="105"/>
      <c r="X553" s="105"/>
      <c r="Y553" s="105"/>
      <c r="Z553" s="105"/>
    </row>
    <row r="554" ht="15.75" customHeight="1">
      <c r="A554" s="105"/>
      <c r="B554" s="105"/>
      <c r="C554" s="105"/>
      <c r="D554" s="105"/>
      <c r="E554" s="105"/>
      <c r="F554" s="106"/>
      <c r="G554" s="106"/>
      <c r="H554" s="17"/>
      <c r="I554" s="17"/>
      <c r="J554" s="102"/>
      <c r="K554" s="102"/>
      <c r="L554" s="101"/>
      <c r="M554" s="101"/>
      <c r="N554" s="106"/>
      <c r="O554" s="106"/>
      <c r="P554" s="102"/>
      <c r="Q554" s="17"/>
      <c r="R554" s="102"/>
      <c r="S554" s="101"/>
      <c r="T554" s="105"/>
      <c r="U554" s="105"/>
      <c r="V554" s="105"/>
      <c r="W554" s="105"/>
      <c r="X554" s="105"/>
      <c r="Y554" s="105"/>
      <c r="Z554" s="105"/>
    </row>
    <row r="555" ht="15.75" customHeight="1">
      <c r="A555" s="105"/>
      <c r="B555" s="105"/>
      <c r="C555" s="105"/>
      <c r="D555" s="105"/>
      <c r="E555" s="105"/>
      <c r="F555" s="106"/>
      <c r="G555" s="106"/>
      <c r="H555" s="17"/>
      <c r="I555" s="17"/>
      <c r="J555" s="102"/>
      <c r="K555" s="102"/>
      <c r="L555" s="101"/>
      <c r="M555" s="101"/>
      <c r="N555" s="106"/>
      <c r="O555" s="106"/>
      <c r="P555" s="102"/>
      <c r="Q555" s="17"/>
      <c r="R555" s="102"/>
      <c r="S555" s="101"/>
      <c r="T555" s="105"/>
      <c r="U555" s="105"/>
      <c r="V555" s="105"/>
      <c r="W555" s="105"/>
      <c r="X555" s="105"/>
      <c r="Y555" s="105"/>
      <c r="Z555" s="105"/>
    </row>
    <row r="556" ht="15.75" customHeight="1">
      <c r="A556" s="105"/>
      <c r="B556" s="105"/>
      <c r="C556" s="105"/>
      <c r="D556" s="105"/>
      <c r="E556" s="105"/>
      <c r="F556" s="106"/>
      <c r="G556" s="106"/>
      <c r="H556" s="17"/>
      <c r="I556" s="17"/>
      <c r="J556" s="102"/>
      <c r="K556" s="102"/>
      <c r="L556" s="101"/>
      <c r="M556" s="101"/>
      <c r="N556" s="106"/>
      <c r="O556" s="106"/>
      <c r="P556" s="102"/>
      <c r="Q556" s="17"/>
      <c r="R556" s="102"/>
      <c r="S556" s="101"/>
      <c r="T556" s="105"/>
      <c r="U556" s="105"/>
      <c r="V556" s="105"/>
      <c r="W556" s="105"/>
      <c r="X556" s="105"/>
      <c r="Y556" s="105"/>
      <c r="Z556" s="105"/>
    </row>
    <row r="557" ht="15.75" customHeight="1">
      <c r="A557" s="105"/>
      <c r="B557" s="105"/>
      <c r="C557" s="105"/>
      <c r="D557" s="105"/>
      <c r="E557" s="105"/>
      <c r="F557" s="106"/>
      <c r="G557" s="106"/>
      <c r="H557" s="17"/>
      <c r="I557" s="17"/>
      <c r="J557" s="102"/>
      <c r="K557" s="102"/>
      <c r="L557" s="101"/>
      <c r="M557" s="101"/>
      <c r="N557" s="106"/>
      <c r="O557" s="106"/>
      <c r="P557" s="102"/>
      <c r="Q557" s="17"/>
      <c r="R557" s="102"/>
      <c r="S557" s="101"/>
      <c r="T557" s="105"/>
      <c r="U557" s="105"/>
      <c r="V557" s="105"/>
      <c r="W557" s="105"/>
      <c r="X557" s="105"/>
      <c r="Y557" s="105"/>
      <c r="Z557" s="105"/>
    </row>
    <row r="558" ht="15.75" customHeight="1">
      <c r="A558" s="105"/>
      <c r="B558" s="105"/>
      <c r="C558" s="105"/>
      <c r="D558" s="105"/>
      <c r="E558" s="105"/>
      <c r="F558" s="106"/>
      <c r="G558" s="106"/>
      <c r="H558" s="17"/>
      <c r="I558" s="17"/>
      <c r="J558" s="102"/>
      <c r="K558" s="102"/>
      <c r="L558" s="101"/>
      <c r="M558" s="101"/>
      <c r="N558" s="106"/>
      <c r="O558" s="106"/>
      <c r="P558" s="102"/>
      <c r="Q558" s="17"/>
      <c r="R558" s="102"/>
      <c r="S558" s="101"/>
      <c r="T558" s="105"/>
      <c r="U558" s="105"/>
      <c r="V558" s="105"/>
      <c r="W558" s="105"/>
      <c r="X558" s="105"/>
      <c r="Y558" s="105"/>
      <c r="Z558" s="105"/>
    </row>
    <row r="559" ht="15.75" customHeight="1">
      <c r="A559" s="105"/>
      <c r="B559" s="105"/>
      <c r="C559" s="105"/>
      <c r="D559" s="105"/>
      <c r="E559" s="105"/>
      <c r="F559" s="106"/>
      <c r="G559" s="106"/>
      <c r="H559" s="17"/>
      <c r="I559" s="17"/>
      <c r="J559" s="102"/>
      <c r="K559" s="102"/>
      <c r="L559" s="101"/>
      <c r="M559" s="101"/>
      <c r="N559" s="106"/>
      <c r="O559" s="106"/>
      <c r="P559" s="102"/>
      <c r="Q559" s="17"/>
      <c r="R559" s="102"/>
      <c r="S559" s="101"/>
      <c r="T559" s="105"/>
      <c r="U559" s="105"/>
      <c r="V559" s="105"/>
      <c r="W559" s="105"/>
      <c r="X559" s="105"/>
      <c r="Y559" s="105"/>
      <c r="Z559" s="105"/>
    </row>
    <row r="560" ht="15.75" customHeight="1">
      <c r="A560" s="105"/>
      <c r="B560" s="105"/>
      <c r="C560" s="105"/>
      <c r="D560" s="105"/>
      <c r="E560" s="105"/>
      <c r="F560" s="106"/>
      <c r="G560" s="106"/>
      <c r="H560" s="17"/>
      <c r="I560" s="17"/>
      <c r="J560" s="102"/>
      <c r="K560" s="102"/>
      <c r="L560" s="101"/>
      <c r="M560" s="101"/>
      <c r="N560" s="106"/>
      <c r="O560" s="106"/>
      <c r="P560" s="102"/>
      <c r="Q560" s="17"/>
      <c r="R560" s="102"/>
      <c r="S560" s="101"/>
      <c r="T560" s="105"/>
      <c r="U560" s="105"/>
      <c r="V560" s="105"/>
      <c r="W560" s="105"/>
      <c r="X560" s="105"/>
      <c r="Y560" s="105"/>
      <c r="Z560" s="105"/>
    </row>
    <row r="561" ht="15.75" customHeight="1">
      <c r="A561" s="105"/>
      <c r="B561" s="105"/>
      <c r="C561" s="105"/>
      <c r="D561" s="105"/>
      <c r="E561" s="105"/>
      <c r="F561" s="106"/>
      <c r="G561" s="106"/>
      <c r="H561" s="17"/>
      <c r="I561" s="17"/>
      <c r="J561" s="102"/>
      <c r="K561" s="102"/>
      <c r="L561" s="101"/>
      <c r="M561" s="101"/>
      <c r="N561" s="106"/>
      <c r="O561" s="106"/>
      <c r="P561" s="102"/>
      <c r="Q561" s="17"/>
      <c r="R561" s="102"/>
      <c r="S561" s="101"/>
      <c r="T561" s="105"/>
      <c r="U561" s="105"/>
      <c r="V561" s="105"/>
      <c r="W561" s="105"/>
      <c r="X561" s="105"/>
      <c r="Y561" s="105"/>
      <c r="Z561" s="105"/>
    </row>
    <row r="562" ht="15.75" customHeight="1">
      <c r="A562" s="105"/>
      <c r="B562" s="105"/>
      <c r="C562" s="105"/>
      <c r="D562" s="105"/>
      <c r="E562" s="105"/>
      <c r="F562" s="106"/>
      <c r="G562" s="106"/>
      <c r="H562" s="17"/>
      <c r="I562" s="17"/>
      <c r="J562" s="102"/>
      <c r="K562" s="102"/>
      <c r="L562" s="101"/>
      <c r="M562" s="101"/>
      <c r="N562" s="106"/>
      <c r="O562" s="106"/>
      <c r="P562" s="102"/>
      <c r="Q562" s="17"/>
      <c r="R562" s="102"/>
      <c r="S562" s="101"/>
      <c r="T562" s="105"/>
      <c r="U562" s="105"/>
      <c r="V562" s="105"/>
      <c r="W562" s="105"/>
      <c r="X562" s="105"/>
      <c r="Y562" s="105"/>
      <c r="Z562" s="105"/>
    </row>
    <row r="563" ht="15.75" customHeight="1">
      <c r="A563" s="105"/>
      <c r="B563" s="105"/>
      <c r="C563" s="105"/>
      <c r="D563" s="105"/>
      <c r="E563" s="105"/>
      <c r="F563" s="106"/>
      <c r="G563" s="106"/>
      <c r="H563" s="17"/>
      <c r="I563" s="17"/>
      <c r="J563" s="102"/>
      <c r="K563" s="102"/>
      <c r="L563" s="101"/>
      <c r="M563" s="101"/>
      <c r="N563" s="106"/>
      <c r="O563" s="106"/>
      <c r="P563" s="102"/>
      <c r="Q563" s="17"/>
      <c r="R563" s="102"/>
      <c r="S563" s="101"/>
      <c r="T563" s="105"/>
      <c r="U563" s="105"/>
      <c r="V563" s="105"/>
      <c r="W563" s="105"/>
      <c r="X563" s="105"/>
      <c r="Y563" s="105"/>
      <c r="Z563" s="105"/>
    </row>
    <row r="564" ht="15.75" customHeight="1">
      <c r="A564" s="105"/>
      <c r="B564" s="105"/>
      <c r="C564" s="105"/>
      <c r="D564" s="105"/>
      <c r="E564" s="105"/>
      <c r="F564" s="106"/>
      <c r="G564" s="106"/>
      <c r="H564" s="17"/>
      <c r="I564" s="17"/>
      <c r="J564" s="102"/>
      <c r="K564" s="102"/>
      <c r="L564" s="101"/>
      <c r="M564" s="101"/>
      <c r="N564" s="106"/>
      <c r="O564" s="106"/>
      <c r="P564" s="102"/>
      <c r="Q564" s="17"/>
      <c r="R564" s="102"/>
      <c r="S564" s="101"/>
      <c r="T564" s="105"/>
      <c r="U564" s="105"/>
      <c r="V564" s="105"/>
      <c r="W564" s="105"/>
      <c r="X564" s="105"/>
      <c r="Y564" s="105"/>
      <c r="Z564" s="105"/>
    </row>
    <row r="565" ht="15.75" customHeight="1">
      <c r="A565" s="105"/>
      <c r="B565" s="105"/>
      <c r="C565" s="105"/>
      <c r="D565" s="105"/>
      <c r="E565" s="105"/>
      <c r="F565" s="106"/>
      <c r="G565" s="106"/>
      <c r="H565" s="17"/>
      <c r="I565" s="17"/>
      <c r="J565" s="102"/>
      <c r="K565" s="102"/>
      <c r="L565" s="101"/>
      <c r="M565" s="101"/>
      <c r="N565" s="106"/>
      <c r="O565" s="106"/>
      <c r="P565" s="102"/>
      <c r="Q565" s="17"/>
      <c r="R565" s="102"/>
      <c r="S565" s="101"/>
      <c r="T565" s="105"/>
      <c r="U565" s="105"/>
      <c r="V565" s="105"/>
      <c r="W565" s="105"/>
      <c r="X565" s="105"/>
      <c r="Y565" s="105"/>
      <c r="Z565" s="105"/>
    </row>
    <row r="566" ht="15.75" customHeight="1">
      <c r="A566" s="105"/>
      <c r="B566" s="105"/>
      <c r="C566" s="105"/>
      <c r="D566" s="105"/>
      <c r="E566" s="105"/>
      <c r="F566" s="106"/>
      <c r="G566" s="106"/>
      <c r="H566" s="17"/>
      <c r="I566" s="17"/>
      <c r="J566" s="102"/>
      <c r="K566" s="102"/>
      <c r="L566" s="101"/>
      <c r="M566" s="101"/>
      <c r="N566" s="106"/>
      <c r="O566" s="106"/>
      <c r="P566" s="102"/>
      <c r="Q566" s="17"/>
      <c r="R566" s="102"/>
      <c r="S566" s="101"/>
      <c r="T566" s="105"/>
      <c r="U566" s="105"/>
      <c r="V566" s="105"/>
      <c r="W566" s="105"/>
      <c r="X566" s="105"/>
      <c r="Y566" s="105"/>
      <c r="Z566" s="105"/>
    </row>
    <row r="567" ht="15.75" customHeight="1">
      <c r="A567" s="105"/>
      <c r="B567" s="105"/>
      <c r="C567" s="105"/>
      <c r="D567" s="105"/>
      <c r="E567" s="105"/>
      <c r="F567" s="106"/>
      <c r="G567" s="106"/>
      <c r="H567" s="17"/>
      <c r="I567" s="17"/>
      <c r="J567" s="102"/>
      <c r="K567" s="102"/>
      <c r="L567" s="101"/>
      <c r="M567" s="101"/>
      <c r="N567" s="106"/>
      <c r="O567" s="106"/>
      <c r="P567" s="102"/>
      <c r="Q567" s="17"/>
      <c r="R567" s="102"/>
      <c r="S567" s="101"/>
      <c r="T567" s="105"/>
      <c r="U567" s="105"/>
      <c r="V567" s="105"/>
      <c r="W567" s="105"/>
      <c r="X567" s="105"/>
      <c r="Y567" s="105"/>
      <c r="Z567" s="105"/>
    </row>
    <row r="568" ht="15.75" customHeight="1">
      <c r="A568" s="105"/>
      <c r="B568" s="105"/>
      <c r="C568" s="105"/>
      <c r="D568" s="105"/>
      <c r="E568" s="105"/>
      <c r="F568" s="106"/>
      <c r="G568" s="106"/>
      <c r="H568" s="17"/>
      <c r="I568" s="17"/>
      <c r="J568" s="102"/>
      <c r="K568" s="102"/>
      <c r="L568" s="101"/>
      <c r="M568" s="101"/>
      <c r="N568" s="106"/>
      <c r="O568" s="106"/>
      <c r="P568" s="102"/>
      <c r="Q568" s="17"/>
      <c r="R568" s="102"/>
      <c r="S568" s="101"/>
      <c r="T568" s="105"/>
      <c r="U568" s="105"/>
      <c r="V568" s="105"/>
      <c r="W568" s="105"/>
      <c r="X568" s="105"/>
      <c r="Y568" s="105"/>
      <c r="Z568" s="105"/>
    </row>
    <row r="569" ht="15.75" customHeight="1">
      <c r="A569" s="105"/>
      <c r="B569" s="105"/>
      <c r="C569" s="105"/>
      <c r="D569" s="105"/>
      <c r="E569" s="105"/>
      <c r="F569" s="106"/>
      <c r="G569" s="106"/>
      <c r="H569" s="17"/>
      <c r="I569" s="17"/>
      <c r="J569" s="102"/>
      <c r="K569" s="102"/>
      <c r="L569" s="101"/>
      <c r="M569" s="101"/>
      <c r="N569" s="106"/>
      <c r="O569" s="106"/>
      <c r="P569" s="102"/>
      <c r="Q569" s="17"/>
      <c r="R569" s="102"/>
      <c r="S569" s="101"/>
      <c r="T569" s="105"/>
      <c r="U569" s="105"/>
      <c r="V569" s="105"/>
      <c r="W569" s="105"/>
      <c r="X569" s="105"/>
      <c r="Y569" s="105"/>
      <c r="Z569" s="105"/>
    </row>
    <row r="570" ht="15.75" customHeight="1">
      <c r="A570" s="105"/>
      <c r="B570" s="105"/>
      <c r="C570" s="105"/>
      <c r="D570" s="105"/>
      <c r="E570" s="105"/>
      <c r="F570" s="106"/>
      <c r="G570" s="106"/>
      <c r="H570" s="17"/>
      <c r="I570" s="17"/>
      <c r="J570" s="102"/>
      <c r="K570" s="102"/>
      <c r="L570" s="101"/>
      <c r="M570" s="101"/>
      <c r="N570" s="106"/>
      <c r="O570" s="106"/>
      <c r="P570" s="102"/>
      <c r="Q570" s="17"/>
      <c r="R570" s="102"/>
      <c r="S570" s="101"/>
      <c r="T570" s="105"/>
      <c r="U570" s="105"/>
      <c r="V570" s="105"/>
      <c r="W570" s="105"/>
      <c r="X570" s="105"/>
      <c r="Y570" s="105"/>
      <c r="Z570" s="105"/>
    </row>
    <row r="571" ht="15.75" customHeight="1">
      <c r="A571" s="105"/>
      <c r="B571" s="105"/>
      <c r="C571" s="105"/>
      <c r="D571" s="105"/>
      <c r="E571" s="105"/>
      <c r="F571" s="106"/>
      <c r="G571" s="106"/>
      <c r="H571" s="17"/>
      <c r="I571" s="17"/>
      <c r="J571" s="102"/>
      <c r="K571" s="102"/>
      <c r="L571" s="101"/>
      <c r="M571" s="101"/>
      <c r="N571" s="106"/>
      <c r="O571" s="106"/>
      <c r="P571" s="102"/>
      <c r="Q571" s="17"/>
      <c r="R571" s="102"/>
      <c r="S571" s="101"/>
      <c r="T571" s="105"/>
      <c r="U571" s="105"/>
      <c r="V571" s="105"/>
      <c r="W571" s="105"/>
      <c r="X571" s="105"/>
      <c r="Y571" s="105"/>
      <c r="Z571" s="105"/>
    </row>
    <row r="572" ht="15.75" customHeight="1">
      <c r="A572" s="105"/>
      <c r="B572" s="105"/>
      <c r="C572" s="105"/>
      <c r="D572" s="105"/>
      <c r="E572" s="105"/>
      <c r="F572" s="106"/>
      <c r="G572" s="106"/>
      <c r="H572" s="17"/>
      <c r="I572" s="17"/>
      <c r="J572" s="102"/>
      <c r="K572" s="102"/>
      <c r="L572" s="101"/>
      <c r="M572" s="101"/>
      <c r="N572" s="106"/>
      <c r="O572" s="106"/>
      <c r="P572" s="102"/>
      <c r="Q572" s="17"/>
      <c r="R572" s="102"/>
      <c r="S572" s="101"/>
      <c r="T572" s="105"/>
      <c r="U572" s="105"/>
      <c r="V572" s="105"/>
      <c r="W572" s="105"/>
      <c r="X572" s="105"/>
      <c r="Y572" s="105"/>
      <c r="Z572" s="105"/>
    </row>
    <row r="573" ht="15.75" customHeight="1">
      <c r="A573" s="105"/>
      <c r="B573" s="105"/>
      <c r="C573" s="105"/>
      <c r="D573" s="105"/>
      <c r="E573" s="105"/>
      <c r="F573" s="106"/>
      <c r="G573" s="106"/>
      <c r="H573" s="17"/>
      <c r="I573" s="17"/>
      <c r="J573" s="102"/>
      <c r="K573" s="102"/>
      <c r="L573" s="101"/>
      <c r="M573" s="101"/>
      <c r="N573" s="106"/>
      <c r="O573" s="106"/>
      <c r="P573" s="102"/>
      <c r="Q573" s="17"/>
      <c r="R573" s="102"/>
      <c r="S573" s="101"/>
      <c r="T573" s="105"/>
      <c r="U573" s="105"/>
      <c r="V573" s="105"/>
      <c r="W573" s="105"/>
      <c r="X573" s="105"/>
      <c r="Y573" s="105"/>
      <c r="Z573" s="105"/>
    </row>
    <row r="574" ht="15.75" customHeight="1">
      <c r="A574" s="105"/>
      <c r="B574" s="105"/>
      <c r="C574" s="105"/>
      <c r="D574" s="105"/>
      <c r="E574" s="105"/>
      <c r="F574" s="106"/>
      <c r="G574" s="106"/>
      <c r="H574" s="17"/>
      <c r="I574" s="17"/>
      <c r="J574" s="102"/>
      <c r="K574" s="102"/>
      <c r="L574" s="101"/>
      <c r="M574" s="101"/>
      <c r="N574" s="106"/>
      <c r="O574" s="106"/>
      <c r="P574" s="102"/>
      <c r="Q574" s="17"/>
      <c r="R574" s="102"/>
      <c r="S574" s="101"/>
      <c r="T574" s="105"/>
      <c r="U574" s="105"/>
      <c r="V574" s="105"/>
      <c r="W574" s="105"/>
      <c r="X574" s="105"/>
      <c r="Y574" s="105"/>
      <c r="Z574" s="105"/>
    </row>
    <row r="575" ht="15.75" customHeight="1">
      <c r="A575" s="105"/>
      <c r="B575" s="105"/>
      <c r="C575" s="105"/>
      <c r="D575" s="105"/>
      <c r="E575" s="105"/>
      <c r="F575" s="106"/>
      <c r="G575" s="106"/>
      <c r="H575" s="17"/>
      <c r="I575" s="17"/>
      <c r="J575" s="102"/>
      <c r="K575" s="102"/>
      <c r="L575" s="101"/>
      <c r="M575" s="101"/>
      <c r="N575" s="106"/>
      <c r="O575" s="106"/>
      <c r="P575" s="102"/>
      <c r="Q575" s="17"/>
      <c r="R575" s="102"/>
      <c r="S575" s="101"/>
      <c r="T575" s="105"/>
      <c r="U575" s="105"/>
      <c r="V575" s="105"/>
      <c r="W575" s="105"/>
      <c r="X575" s="105"/>
      <c r="Y575" s="105"/>
      <c r="Z575" s="105"/>
    </row>
    <row r="576" ht="15.75" customHeight="1">
      <c r="A576" s="105"/>
      <c r="B576" s="105"/>
      <c r="C576" s="105"/>
      <c r="D576" s="105"/>
      <c r="E576" s="105"/>
      <c r="F576" s="106"/>
      <c r="G576" s="106"/>
      <c r="H576" s="17"/>
      <c r="I576" s="17"/>
      <c r="J576" s="102"/>
      <c r="K576" s="102"/>
      <c r="L576" s="101"/>
      <c r="M576" s="101"/>
      <c r="N576" s="106"/>
      <c r="O576" s="106"/>
      <c r="P576" s="102"/>
      <c r="Q576" s="17"/>
      <c r="R576" s="102"/>
      <c r="S576" s="101"/>
      <c r="T576" s="105"/>
      <c r="U576" s="105"/>
      <c r="V576" s="105"/>
      <c r="W576" s="105"/>
      <c r="X576" s="105"/>
      <c r="Y576" s="105"/>
      <c r="Z576" s="105"/>
    </row>
    <row r="577" ht="15.75" customHeight="1">
      <c r="A577" s="105"/>
      <c r="B577" s="105"/>
      <c r="C577" s="105"/>
      <c r="D577" s="105"/>
      <c r="E577" s="105"/>
      <c r="F577" s="106"/>
      <c r="G577" s="106"/>
      <c r="H577" s="17"/>
      <c r="I577" s="17"/>
      <c r="J577" s="102"/>
      <c r="K577" s="102"/>
      <c r="L577" s="101"/>
      <c r="M577" s="101"/>
      <c r="N577" s="106"/>
      <c r="O577" s="106"/>
      <c r="P577" s="102"/>
      <c r="Q577" s="17"/>
      <c r="R577" s="102"/>
      <c r="S577" s="101"/>
      <c r="T577" s="105"/>
      <c r="U577" s="105"/>
      <c r="V577" s="105"/>
      <c r="W577" s="105"/>
      <c r="X577" s="105"/>
      <c r="Y577" s="105"/>
      <c r="Z577" s="105"/>
    </row>
    <row r="578" ht="15.75" customHeight="1">
      <c r="A578" s="105"/>
      <c r="B578" s="105"/>
      <c r="C578" s="105"/>
      <c r="D578" s="105"/>
      <c r="E578" s="105"/>
      <c r="F578" s="106"/>
      <c r="G578" s="106"/>
      <c r="H578" s="17"/>
      <c r="I578" s="17"/>
      <c r="J578" s="102"/>
      <c r="K578" s="102"/>
      <c r="L578" s="101"/>
      <c r="M578" s="101"/>
      <c r="N578" s="106"/>
      <c r="O578" s="106"/>
      <c r="P578" s="102"/>
      <c r="Q578" s="17"/>
      <c r="R578" s="102"/>
      <c r="S578" s="101"/>
      <c r="T578" s="105"/>
      <c r="U578" s="105"/>
      <c r="V578" s="105"/>
      <c r="W578" s="105"/>
      <c r="X578" s="105"/>
      <c r="Y578" s="105"/>
      <c r="Z578" s="105"/>
    </row>
    <row r="579" ht="15.75" customHeight="1">
      <c r="A579" s="105"/>
      <c r="B579" s="105"/>
      <c r="C579" s="105"/>
      <c r="D579" s="105"/>
      <c r="E579" s="105"/>
      <c r="F579" s="106"/>
      <c r="G579" s="106"/>
      <c r="H579" s="17"/>
      <c r="I579" s="17"/>
      <c r="J579" s="102"/>
      <c r="K579" s="102"/>
      <c r="L579" s="101"/>
      <c r="M579" s="101"/>
      <c r="N579" s="106"/>
      <c r="O579" s="106"/>
      <c r="P579" s="102"/>
      <c r="Q579" s="17"/>
      <c r="R579" s="102"/>
      <c r="S579" s="101"/>
      <c r="T579" s="105"/>
      <c r="U579" s="105"/>
      <c r="V579" s="105"/>
      <c r="W579" s="105"/>
      <c r="X579" s="105"/>
      <c r="Y579" s="105"/>
      <c r="Z579" s="105"/>
    </row>
    <row r="580" ht="15.75" customHeight="1">
      <c r="A580" s="105"/>
      <c r="B580" s="105"/>
      <c r="C580" s="105"/>
      <c r="D580" s="105"/>
      <c r="E580" s="105"/>
      <c r="F580" s="106"/>
      <c r="G580" s="106"/>
      <c r="H580" s="17"/>
      <c r="I580" s="17"/>
      <c r="J580" s="102"/>
      <c r="K580" s="102"/>
      <c r="L580" s="101"/>
      <c r="M580" s="101"/>
      <c r="N580" s="106"/>
      <c r="O580" s="106"/>
      <c r="P580" s="102"/>
      <c r="Q580" s="17"/>
      <c r="R580" s="102"/>
      <c r="S580" s="101"/>
      <c r="T580" s="105"/>
      <c r="U580" s="105"/>
      <c r="V580" s="105"/>
      <c r="W580" s="105"/>
      <c r="X580" s="105"/>
      <c r="Y580" s="105"/>
      <c r="Z580" s="105"/>
    </row>
    <row r="581" ht="15.75" customHeight="1">
      <c r="A581" s="105"/>
      <c r="B581" s="105"/>
      <c r="C581" s="105"/>
      <c r="D581" s="105"/>
      <c r="E581" s="105"/>
      <c r="F581" s="106"/>
      <c r="G581" s="106"/>
      <c r="H581" s="17"/>
      <c r="I581" s="17"/>
      <c r="J581" s="102"/>
      <c r="K581" s="102"/>
      <c r="L581" s="101"/>
      <c r="M581" s="101"/>
      <c r="N581" s="106"/>
      <c r="O581" s="106"/>
      <c r="P581" s="102"/>
      <c r="Q581" s="17"/>
      <c r="R581" s="102"/>
      <c r="S581" s="101"/>
      <c r="T581" s="105"/>
      <c r="U581" s="105"/>
      <c r="V581" s="105"/>
      <c r="W581" s="105"/>
      <c r="X581" s="105"/>
      <c r="Y581" s="105"/>
      <c r="Z581" s="105"/>
    </row>
    <row r="582" ht="15.75" customHeight="1">
      <c r="A582" s="105"/>
      <c r="B582" s="105"/>
      <c r="C582" s="105"/>
      <c r="D582" s="105"/>
      <c r="E582" s="105"/>
      <c r="F582" s="106"/>
      <c r="G582" s="106"/>
      <c r="H582" s="17"/>
      <c r="I582" s="17"/>
      <c r="J582" s="102"/>
      <c r="K582" s="102"/>
      <c r="L582" s="101"/>
      <c r="M582" s="101"/>
      <c r="N582" s="106"/>
      <c r="O582" s="106"/>
      <c r="P582" s="102"/>
      <c r="Q582" s="17"/>
      <c r="R582" s="102"/>
      <c r="S582" s="101"/>
      <c r="T582" s="105"/>
      <c r="U582" s="105"/>
      <c r="V582" s="105"/>
      <c r="W582" s="105"/>
      <c r="X582" s="105"/>
      <c r="Y582" s="105"/>
      <c r="Z582" s="105"/>
    </row>
    <row r="583" ht="15.75" customHeight="1">
      <c r="A583" s="105"/>
      <c r="B583" s="105"/>
      <c r="C583" s="105"/>
      <c r="D583" s="105"/>
      <c r="E583" s="105"/>
      <c r="F583" s="106"/>
      <c r="G583" s="106"/>
      <c r="H583" s="17"/>
      <c r="I583" s="17"/>
      <c r="J583" s="102"/>
      <c r="K583" s="102"/>
      <c r="L583" s="101"/>
      <c r="M583" s="101"/>
      <c r="N583" s="106"/>
      <c r="O583" s="106"/>
      <c r="P583" s="102"/>
      <c r="Q583" s="17"/>
      <c r="R583" s="102"/>
      <c r="S583" s="101"/>
      <c r="T583" s="105"/>
      <c r="U583" s="105"/>
      <c r="V583" s="105"/>
      <c r="W583" s="105"/>
      <c r="X583" s="105"/>
      <c r="Y583" s="105"/>
      <c r="Z583" s="105"/>
    </row>
    <row r="584" ht="15.75" customHeight="1">
      <c r="A584" s="105"/>
      <c r="B584" s="105"/>
      <c r="C584" s="105"/>
      <c r="D584" s="105"/>
      <c r="E584" s="105"/>
      <c r="F584" s="106"/>
      <c r="G584" s="106"/>
      <c r="H584" s="17"/>
      <c r="I584" s="17"/>
      <c r="J584" s="102"/>
      <c r="K584" s="102"/>
      <c r="L584" s="101"/>
      <c r="M584" s="101"/>
      <c r="N584" s="106"/>
      <c r="O584" s="106"/>
      <c r="P584" s="102"/>
      <c r="Q584" s="17"/>
      <c r="R584" s="102"/>
      <c r="S584" s="101"/>
      <c r="T584" s="105"/>
      <c r="U584" s="105"/>
      <c r="V584" s="105"/>
      <c r="W584" s="105"/>
      <c r="X584" s="105"/>
      <c r="Y584" s="105"/>
      <c r="Z584" s="105"/>
    </row>
    <row r="585" ht="15.75" customHeight="1">
      <c r="A585" s="105"/>
      <c r="B585" s="105"/>
      <c r="C585" s="105"/>
      <c r="D585" s="105"/>
      <c r="E585" s="105"/>
      <c r="F585" s="106"/>
      <c r="G585" s="106"/>
      <c r="H585" s="17"/>
      <c r="I585" s="17"/>
      <c r="J585" s="102"/>
      <c r="K585" s="102"/>
      <c r="L585" s="101"/>
      <c r="M585" s="101"/>
      <c r="N585" s="106"/>
      <c r="O585" s="106"/>
      <c r="P585" s="102"/>
      <c r="Q585" s="17"/>
      <c r="R585" s="102"/>
      <c r="S585" s="101"/>
      <c r="T585" s="105"/>
      <c r="U585" s="105"/>
      <c r="V585" s="105"/>
      <c r="W585" s="105"/>
      <c r="X585" s="105"/>
      <c r="Y585" s="105"/>
      <c r="Z585" s="105"/>
    </row>
    <row r="586" ht="15.75" customHeight="1">
      <c r="A586" s="105"/>
      <c r="B586" s="105"/>
      <c r="C586" s="105"/>
      <c r="D586" s="105"/>
      <c r="E586" s="105"/>
      <c r="F586" s="106"/>
      <c r="G586" s="106"/>
      <c r="H586" s="17"/>
      <c r="I586" s="17"/>
      <c r="J586" s="102"/>
      <c r="K586" s="102"/>
      <c r="L586" s="101"/>
      <c r="M586" s="101"/>
      <c r="N586" s="106"/>
      <c r="O586" s="106"/>
      <c r="P586" s="102"/>
      <c r="Q586" s="17"/>
      <c r="R586" s="102"/>
      <c r="S586" s="101"/>
      <c r="T586" s="105"/>
      <c r="U586" s="105"/>
      <c r="V586" s="105"/>
      <c r="W586" s="105"/>
      <c r="X586" s="105"/>
      <c r="Y586" s="105"/>
      <c r="Z586" s="105"/>
    </row>
    <row r="587" ht="15.75" customHeight="1">
      <c r="A587" s="105"/>
      <c r="B587" s="105"/>
      <c r="C587" s="105"/>
      <c r="D587" s="105"/>
      <c r="E587" s="105"/>
      <c r="F587" s="106"/>
      <c r="G587" s="106"/>
      <c r="H587" s="17"/>
      <c r="I587" s="17"/>
      <c r="J587" s="102"/>
      <c r="K587" s="102"/>
      <c r="L587" s="101"/>
      <c r="M587" s="101"/>
      <c r="N587" s="106"/>
      <c r="O587" s="106"/>
      <c r="P587" s="102"/>
      <c r="Q587" s="17"/>
      <c r="R587" s="102"/>
      <c r="S587" s="101"/>
      <c r="T587" s="105"/>
      <c r="U587" s="105"/>
      <c r="V587" s="105"/>
      <c r="W587" s="105"/>
      <c r="X587" s="105"/>
      <c r="Y587" s="105"/>
      <c r="Z587" s="105"/>
    </row>
    <row r="588" ht="15.75" customHeight="1">
      <c r="A588" s="105"/>
      <c r="B588" s="105"/>
      <c r="C588" s="105"/>
      <c r="D588" s="105"/>
      <c r="E588" s="105"/>
      <c r="F588" s="106"/>
      <c r="G588" s="106"/>
      <c r="H588" s="17"/>
      <c r="I588" s="17"/>
      <c r="J588" s="102"/>
      <c r="K588" s="102"/>
      <c r="L588" s="101"/>
      <c r="M588" s="101"/>
      <c r="N588" s="106"/>
      <c r="O588" s="106"/>
      <c r="P588" s="102"/>
      <c r="Q588" s="17"/>
      <c r="R588" s="102"/>
      <c r="S588" s="101"/>
      <c r="T588" s="105"/>
      <c r="U588" s="105"/>
      <c r="V588" s="105"/>
      <c r="W588" s="105"/>
      <c r="X588" s="105"/>
      <c r="Y588" s="105"/>
      <c r="Z588" s="105"/>
    </row>
    <row r="589" ht="15.75" customHeight="1">
      <c r="A589" s="105"/>
      <c r="B589" s="105"/>
      <c r="C589" s="105"/>
      <c r="D589" s="105"/>
      <c r="E589" s="105"/>
      <c r="F589" s="106"/>
      <c r="G589" s="106"/>
      <c r="H589" s="17"/>
      <c r="I589" s="17"/>
      <c r="J589" s="102"/>
      <c r="K589" s="102"/>
      <c r="L589" s="101"/>
      <c r="M589" s="101"/>
      <c r="N589" s="106"/>
      <c r="O589" s="106"/>
      <c r="P589" s="102"/>
      <c r="Q589" s="17"/>
      <c r="R589" s="102"/>
      <c r="S589" s="101"/>
      <c r="T589" s="105"/>
      <c r="U589" s="105"/>
      <c r="V589" s="105"/>
      <c r="W589" s="105"/>
      <c r="X589" s="105"/>
      <c r="Y589" s="105"/>
      <c r="Z589" s="105"/>
    </row>
    <row r="590" ht="15.75" customHeight="1">
      <c r="A590" s="105"/>
      <c r="B590" s="105"/>
      <c r="C590" s="105"/>
      <c r="D590" s="105"/>
      <c r="E590" s="105"/>
      <c r="F590" s="106"/>
      <c r="G590" s="106"/>
      <c r="H590" s="17"/>
      <c r="I590" s="17"/>
      <c r="J590" s="102"/>
      <c r="K590" s="102"/>
      <c r="L590" s="101"/>
      <c r="M590" s="101"/>
      <c r="N590" s="106"/>
      <c r="O590" s="106"/>
      <c r="P590" s="102"/>
      <c r="Q590" s="17"/>
      <c r="R590" s="102"/>
      <c r="S590" s="101"/>
      <c r="T590" s="105"/>
      <c r="U590" s="105"/>
      <c r="V590" s="105"/>
      <c r="W590" s="105"/>
      <c r="X590" s="105"/>
      <c r="Y590" s="105"/>
      <c r="Z590" s="105"/>
    </row>
    <row r="591" ht="15.75" customHeight="1">
      <c r="A591" s="105"/>
      <c r="B591" s="105"/>
      <c r="C591" s="105"/>
      <c r="D591" s="105"/>
      <c r="E591" s="105"/>
      <c r="F591" s="106"/>
      <c r="G591" s="106"/>
      <c r="H591" s="17"/>
      <c r="I591" s="17"/>
      <c r="J591" s="102"/>
      <c r="K591" s="102"/>
      <c r="L591" s="101"/>
      <c r="M591" s="101"/>
      <c r="N591" s="106"/>
      <c r="O591" s="106"/>
      <c r="P591" s="102"/>
      <c r="Q591" s="17"/>
      <c r="R591" s="102"/>
      <c r="S591" s="101"/>
      <c r="T591" s="105"/>
      <c r="U591" s="105"/>
      <c r="V591" s="105"/>
      <c r="W591" s="105"/>
      <c r="X591" s="105"/>
      <c r="Y591" s="105"/>
      <c r="Z591" s="105"/>
    </row>
    <row r="592" ht="15.75" customHeight="1">
      <c r="A592" s="105"/>
      <c r="B592" s="105"/>
      <c r="C592" s="105"/>
      <c r="D592" s="105"/>
      <c r="E592" s="105"/>
      <c r="F592" s="106"/>
      <c r="G592" s="106"/>
      <c r="H592" s="17"/>
      <c r="I592" s="17"/>
      <c r="J592" s="102"/>
      <c r="K592" s="102"/>
      <c r="L592" s="101"/>
      <c r="M592" s="101"/>
      <c r="N592" s="106"/>
      <c r="O592" s="106"/>
      <c r="P592" s="102"/>
      <c r="Q592" s="17"/>
      <c r="R592" s="102"/>
      <c r="S592" s="101"/>
      <c r="T592" s="105"/>
      <c r="U592" s="105"/>
      <c r="V592" s="105"/>
      <c r="W592" s="105"/>
      <c r="X592" s="105"/>
      <c r="Y592" s="105"/>
      <c r="Z592" s="105"/>
    </row>
    <row r="593" ht="15.75" customHeight="1">
      <c r="A593" s="105"/>
      <c r="B593" s="105"/>
      <c r="C593" s="105"/>
      <c r="D593" s="105"/>
      <c r="E593" s="105"/>
      <c r="F593" s="106"/>
      <c r="G593" s="106"/>
      <c r="H593" s="17"/>
      <c r="I593" s="17"/>
      <c r="J593" s="102"/>
      <c r="K593" s="102"/>
      <c r="L593" s="101"/>
      <c r="M593" s="101"/>
      <c r="N593" s="106"/>
      <c r="O593" s="106"/>
      <c r="P593" s="102"/>
      <c r="Q593" s="17"/>
      <c r="R593" s="102"/>
      <c r="S593" s="101"/>
      <c r="T593" s="105"/>
      <c r="U593" s="105"/>
      <c r="V593" s="105"/>
      <c r="W593" s="105"/>
      <c r="X593" s="105"/>
      <c r="Y593" s="105"/>
      <c r="Z593" s="105"/>
    </row>
    <row r="594" ht="15.75" customHeight="1">
      <c r="A594" s="105"/>
      <c r="B594" s="105"/>
      <c r="C594" s="105"/>
      <c r="D594" s="105"/>
      <c r="E594" s="105"/>
      <c r="F594" s="106"/>
      <c r="G594" s="106"/>
      <c r="H594" s="17"/>
      <c r="I594" s="17"/>
      <c r="J594" s="102"/>
      <c r="K594" s="102"/>
      <c r="L594" s="101"/>
      <c r="M594" s="101"/>
      <c r="N594" s="106"/>
      <c r="O594" s="106"/>
      <c r="P594" s="102"/>
      <c r="Q594" s="17"/>
      <c r="R594" s="102"/>
      <c r="S594" s="101"/>
      <c r="T594" s="105"/>
      <c r="U594" s="105"/>
      <c r="V594" s="105"/>
      <c r="W594" s="105"/>
      <c r="X594" s="105"/>
      <c r="Y594" s="105"/>
      <c r="Z594" s="105"/>
    </row>
    <row r="595" ht="15.75" customHeight="1">
      <c r="A595" s="105"/>
      <c r="B595" s="105"/>
      <c r="C595" s="105"/>
      <c r="D595" s="105"/>
      <c r="E595" s="105"/>
      <c r="F595" s="106"/>
      <c r="G595" s="106"/>
      <c r="H595" s="17"/>
      <c r="I595" s="17"/>
      <c r="J595" s="102"/>
      <c r="K595" s="102"/>
      <c r="L595" s="101"/>
      <c r="M595" s="101"/>
      <c r="N595" s="106"/>
      <c r="O595" s="106"/>
      <c r="P595" s="102"/>
      <c r="Q595" s="17"/>
      <c r="R595" s="102"/>
      <c r="S595" s="101"/>
      <c r="T595" s="105"/>
      <c r="U595" s="105"/>
      <c r="V595" s="105"/>
      <c r="W595" s="105"/>
      <c r="X595" s="105"/>
      <c r="Y595" s="105"/>
      <c r="Z595" s="105"/>
    </row>
    <row r="596" ht="15.75" customHeight="1">
      <c r="A596" s="105"/>
      <c r="B596" s="105"/>
      <c r="C596" s="105"/>
      <c r="D596" s="105"/>
      <c r="E596" s="105"/>
      <c r="F596" s="106"/>
      <c r="G596" s="106"/>
      <c r="H596" s="17"/>
      <c r="I596" s="17"/>
      <c r="J596" s="102"/>
      <c r="K596" s="102"/>
      <c r="L596" s="101"/>
      <c r="M596" s="101"/>
      <c r="N596" s="106"/>
      <c r="O596" s="106"/>
      <c r="P596" s="102"/>
      <c r="Q596" s="17"/>
      <c r="R596" s="102"/>
      <c r="S596" s="101"/>
      <c r="T596" s="105"/>
      <c r="U596" s="105"/>
      <c r="V596" s="105"/>
      <c r="W596" s="105"/>
      <c r="X596" s="105"/>
      <c r="Y596" s="105"/>
      <c r="Z596" s="105"/>
    </row>
    <row r="597" ht="15.75" customHeight="1">
      <c r="A597" s="105"/>
      <c r="B597" s="105"/>
      <c r="C597" s="105"/>
      <c r="D597" s="105"/>
      <c r="E597" s="105"/>
      <c r="F597" s="106"/>
      <c r="G597" s="106"/>
      <c r="H597" s="17"/>
      <c r="I597" s="17"/>
      <c r="J597" s="102"/>
      <c r="K597" s="102"/>
      <c r="L597" s="101"/>
      <c r="M597" s="101"/>
      <c r="N597" s="106"/>
      <c r="O597" s="106"/>
      <c r="P597" s="102"/>
      <c r="Q597" s="17"/>
      <c r="R597" s="102"/>
      <c r="S597" s="101"/>
      <c r="T597" s="105"/>
      <c r="U597" s="105"/>
      <c r="V597" s="105"/>
      <c r="W597" s="105"/>
      <c r="X597" s="105"/>
      <c r="Y597" s="105"/>
      <c r="Z597" s="105"/>
    </row>
    <row r="598" ht="15.75" customHeight="1">
      <c r="A598" s="105"/>
      <c r="B598" s="105"/>
      <c r="C598" s="105"/>
      <c r="D598" s="105"/>
      <c r="E598" s="105"/>
      <c r="F598" s="106"/>
      <c r="G598" s="106"/>
      <c r="H598" s="17"/>
      <c r="I598" s="17"/>
      <c r="J598" s="102"/>
      <c r="K598" s="102"/>
      <c r="L598" s="101"/>
      <c r="M598" s="101"/>
      <c r="N598" s="106"/>
      <c r="O598" s="106"/>
      <c r="P598" s="102"/>
      <c r="Q598" s="17"/>
      <c r="R598" s="102"/>
      <c r="S598" s="101"/>
      <c r="T598" s="105"/>
      <c r="U598" s="105"/>
      <c r="V598" s="105"/>
      <c r="W598" s="105"/>
      <c r="X598" s="105"/>
      <c r="Y598" s="105"/>
      <c r="Z598" s="105"/>
    </row>
    <row r="599" ht="15.75" customHeight="1">
      <c r="A599" s="105"/>
      <c r="B599" s="105"/>
      <c r="C599" s="105"/>
      <c r="D599" s="105"/>
      <c r="E599" s="105"/>
      <c r="F599" s="106"/>
      <c r="G599" s="106"/>
      <c r="H599" s="17"/>
      <c r="I599" s="17"/>
      <c r="J599" s="102"/>
      <c r="K599" s="102"/>
      <c r="L599" s="101"/>
      <c r="M599" s="101"/>
      <c r="N599" s="106"/>
      <c r="O599" s="106"/>
      <c r="P599" s="102"/>
      <c r="Q599" s="17"/>
      <c r="R599" s="102"/>
      <c r="S599" s="101"/>
      <c r="T599" s="105"/>
      <c r="U599" s="105"/>
      <c r="V599" s="105"/>
      <c r="W599" s="105"/>
      <c r="X599" s="105"/>
      <c r="Y599" s="105"/>
      <c r="Z599" s="105"/>
    </row>
    <row r="600" ht="15.75" customHeight="1">
      <c r="A600" s="105"/>
      <c r="B600" s="105"/>
      <c r="C600" s="105"/>
      <c r="D600" s="105"/>
      <c r="E600" s="105"/>
      <c r="F600" s="106"/>
      <c r="G600" s="106"/>
      <c r="H600" s="17"/>
      <c r="I600" s="17"/>
      <c r="J600" s="102"/>
      <c r="K600" s="102"/>
      <c r="L600" s="101"/>
      <c r="M600" s="101"/>
      <c r="N600" s="106"/>
      <c r="O600" s="106"/>
      <c r="P600" s="102"/>
      <c r="Q600" s="17"/>
      <c r="R600" s="102"/>
      <c r="S600" s="101"/>
      <c r="T600" s="105"/>
      <c r="U600" s="105"/>
      <c r="V600" s="105"/>
      <c r="W600" s="105"/>
      <c r="X600" s="105"/>
      <c r="Y600" s="105"/>
      <c r="Z600" s="105"/>
    </row>
    <row r="601" ht="15.75" customHeight="1">
      <c r="A601" s="105"/>
      <c r="B601" s="105"/>
      <c r="C601" s="105"/>
      <c r="D601" s="105"/>
      <c r="E601" s="105"/>
      <c r="F601" s="106"/>
      <c r="G601" s="106"/>
      <c r="H601" s="17"/>
      <c r="I601" s="17"/>
      <c r="J601" s="102"/>
      <c r="K601" s="102"/>
      <c r="L601" s="101"/>
      <c r="M601" s="101"/>
      <c r="N601" s="106"/>
      <c r="O601" s="106"/>
      <c r="P601" s="102"/>
      <c r="Q601" s="17"/>
      <c r="R601" s="102"/>
      <c r="S601" s="101"/>
      <c r="T601" s="105"/>
      <c r="U601" s="105"/>
      <c r="V601" s="105"/>
      <c r="W601" s="105"/>
      <c r="X601" s="105"/>
      <c r="Y601" s="105"/>
      <c r="Z601" s="105"/>
    </row>
    <row r="602" ht="15.75" customHeight="1">
      <c r="A602" s="105"/>
      <c r="B602" s="105"/>
      <c r="C602" s="105"/>
      <c r="D602" s="105"/>
      <c r="E602" s="105"/>
      <c r="F602" s="106"/>
      <c r="G602" s="106"/>
      <c r="H602" s="17"/>
      <c r="I602" s="17"/>
      <c r="J602" s="102"/>
      <c r="K602" s="102"/>
      <c r="L602" s="101"/>
      <c r="M602" s="101"/>
      <c r="N602" s="106"/>
      <c r="O602" s="106"/>
      <c r="P602" s="102"/>
      <c r="Q602" s="17"/>
      <c r="R602" s="102"/>
      <c r="S602" s="101"/>
      <c r="T602" s="105"/>
      <c r="U602" s="105"/>
      <c r="V602" s="105"/>
      <c r="W602" s="105"/>
      <c r="X602" s="105"/>
      <c r="Y602" s="105"/>
      <c r="Z602" s="105"/>
    </row>
    <row r="603" ht="15.75" customHeight="1">
      <c r="A603" s="105"/>
      <c r="B603" s="105"/>
      <c r="C603" s="105"/>
      <c r="D603" s="105"/>
      <c r="E603" s="105"/>
      <c r="F603" s="106"/>
      <c r="G603" s="106"/>
      <c r="H603" s="17"/>
      <c r="I603" s="17"/>
      <c r="J603" s="102"/>
      <c r="K603" s="102"/>
      <c r="L603" s="101"/>
      <c r="M603" s="101"/>
      <c r="N603" s="106"/>
      <c r="O603" s="106"/>
      <c r="P603" s="102"/>
      <c r="Q603" s="17"/>
      <c r="R603" s="102"/>
      <c r="S603" s="101"/>
      <c r="T603" s="105"/>
      <c r="U603" s="105"/>
      <c r="V603" s="105"/>
      <c r="W603" s="105"/>
      <c r="X603" s="105"/>
      <c r="Y603" s="105"/>
      <c r="Z603" s="105"/>
    </row>
    <row r="604" ht="15.75" customHeight="1">
      <c r="A604" s="105"/>
      <c r="B604" s="105"/>
      <c r="C604" s="105"/>
      <c r="D604" s="105"/>
      <c r="E604" s="105"/>
      <c r="F604" s="106"/>
      <c r="G604" s="106"/>
      <c r="H604" s="17"/>
      <c r="I604" s="17"/>
      <c r="J604" s="102"/>
      <c r="K604" s="102"/>
      <c r="L604" s="101"/>
      <c r="M604" s="101"/>
      <c r="N604" s="106"/>
      <c r="O604" s="106"/>
      <c r="P604" s="102"/>
      <c r="Q604" s="17"/>
      <c r="R604" s="102"/>
      <c r="S604" s="101"/>
      <c r="T604" s="105"/>
      <c r="U604" s="105"/>
      <c r="V604" s="105"/>
      <c r="W604" s="105"/>
      <c r="X604" s="105"/>
      <c r="Y604" s="105"/>
      <c r="Z604" s="105"/>
    </row>
    <row r="605" ht="15.75" customHeight="1">
      <c r="A605" s="105"/>
      <c r="B605" s="105"/>
      <c r="C605" s="105"/>
      <c r="D605" s="105"/>
      <c r="E605" s="105"/>
      <c r="F605" s="106"/>
      <c r="G605" s="106"/>
      <c r="H605" s="17"/>
      <c r="I605" s="17"/>
      <c r="J605" s="102"/>
      <c r="K605" s="102"/>
      <c r="L605" s="101"/>
      <c r="M605" s="101"/>
      <c r="N605" s="106"/>
      <c r="O605" s="106"/>
      <c r="P605" s="102"/>
      <c r="Q605" s="17"/>
      <c r="R605" s="102"/>
      <c r="S605" s="101"/>
      <c r="T605" s="105"/>
      <c r="U605" s="105"/>
      <c r="V605" s="105"/>
      <c r="W605" s="105"/>
      <c r="X605" s="105"/>
      <c r="Y605" s="105"/>
      <c r="Z605" s="105"/>
    </row>
    <row r="606" ht="15.75" customHeight="1">
      <c r="A606" s="105"/>
      <c r="B606" s="105"/>
      <c r="C606" s="105"/>
      <c r="D606" s="105"/>
      <c r="E606" s="105"/>
      <c r="F606" s="106"/>
      <c r="G606" s="106"/>
      <c r="H606" s="17"/>
      <c r="I606" s="17"/>
      <c r="J606" s="102"/>
      <c r="K606" s="102"/>
      <c r="L606" s="101"/>
      <c r="M606" s="101"/>
      <c r="N606" s="106"/>
      <c r="O606" s="106"/>
      <c r="P606" s="102"/>
      <c r="Q606" s="17"/>
      <c r="R606" s="102"/>
      <c r="S606" s="101"/>
      <c r="T606" s="105"/>
      <c r="U606" s="105"/>
      <c r="V606" s="105"/>
      <c r="W606" s="105"/>
      <c r="X606" s="105"/>
      <c r="Y606" s="105"/>
      <c r="Z606" s="105"/>
    </row>
    <row r="607" ht="15.75" customHeight="1">
      <c r="A607" s="105"/>
      <c r="B607" s="105"/>
      <c r="C607" s="105"/>
      <c r="D607" s="105"/>
      <c r="E607" s="105"/>
      <c r="F607" s="106"/>
      <c r="G607" s="106"/>
      <c r="H607" s="17"/>
      <c r="I607" s="17"/>
      <c r="J607" s="102"/>
      <c r="K607" s="102"/>
      <c r="L607" s="101"/>
      <c r="M607" s="101"/>
      <c r="N607" s="106"/>
      <c r="O607" s="106"/>
      <c r="P607" s="102"/>
      <c r="Q607" s="17"/>
      <c r="R607" s="102"/>
      <c r="S607" s="101"/>
      <c r="T607" s="105"/>
      <c r="U607" s="105"/>
      <c r="V607" s="105"/>
      <c r="W607" s="105"/>
      <c r="X607" s="105"/>
      <c r="Y607" s="105"/>
      <c r="Z607" s="105"/>
    </row>
    <row r="608" ht="15.75" customHeight="1">
      <c r="A608" s="105"/>
      <c r="B608" s="105"/>
      <c r="C608" s="105"/>
      <c r="D608" s="105"/>
      <c r="E608" s="105"/>
      <c r="F608" s="106"/>
      <c r="G608" s="106"/>
      <c r="H608" s="17"/>
      <c r="I608" s="17"/>
      <c r="J608" s="102"/>
      <c r="K608" s="102"/>
      <c r="L608" s="101"/>
      <c r="M608" s="101"/>
      <c r="N608" s="106"/>
      <c r="O608" s="106"/>
      <c r="P608" s="102"/>
      <c r="Q608" s="17"/>
      <c r="R608" s="102"/>
      <c r="S608" s="101"/>
      <c r="T608" s="105"/>
      <c r="U608" s="105"/>
      <c r="V608" s="105"/>
      <c r="W608" s="105"/>
      <c r="X608" s="105"/>
      <c r="Y608" s="105"/>
      <c r="Z608" s="105"/>
    </row>
    <row r="609" ht="15.75" customHeight="1">
      <c r="A609" s="105"/>
      <c r="B609" s="105"/>
      <c r="C609" s="105"/>
      <c r="D609" s="105"/>
      <c r="E609" s="105"/>
      <c r="F609" s="106"/>
      <c r="G609" s="106"/>
      <c r="H609" s="17"/>
      <c r="I609" s="17"/>
      <c r="J609" s="102"/>
      <c r="K609" s="102"/>
      <c r="L609" s="101"/>
      <c r="M609" s="101"/>
      <c r="N609" s="106"/>
      <c r="O609" s="106"/>
      <c r="P609" s="102"/>
      <c r="Q609" s="17"/>
      <c r="R609" s="102"/>
      <c r="S609" s="101"/>
      <c r="T609" s="105"/>
      <c r="U609" s="105"/>
      <c r="V609" s="105"/>
      <c r="W609" s="105"/>
      <c r="X609" s="105"/>
      <c r="Y609" s="105"/>
      <c r="Z609" s="105"/>
    </row>
    <row r="610" ht="15.75" customHeight="1">
      <c r="A610" s="105"/>
      <c r="B610" s="105"/>
      <c r="C610" s="105"/>
      <c r="D610" s="105"/>
      <c r="E610" s="105"/>
      <c r="F610" s="106"/>
      <c r="G610" s="106"/>
      <c r="H610" s="17"/>
      <c r="I610" s="17"/>
      <c r="J610" s="102"/>
      <c r="K610" s="102"/>
      <c r="L610" s="101"/>
      <c r="M610" s="101"/>
      <c r="N610" s="106"/>
      <c r="O610" s="106"/>
      <c r="P610" s="102"/>
      <c r="Q610" s="17"/>
      <c r="R610" s="102"/>
      <c r="S610" s="101"/>
      <c r="T610" s="105"/>
      <c r="U610" s="105"/>
      <c r="V610" s="105"/>
      <c r="W610" s="105"/>
      <c r="X610" s="105"/>
      <c r="Y610" s="105"/>
      <c r="Z610" s="105"/>
    </row>
    <row r="611" ht="15.75" customHeight="1">
      <c r="A611" s="105"/>
      <c r="B611" s="105"/>
      <c r="C611" s="105"/>
      <c r="D611" s="105"/>
      <c r="E611" s="105"/>
      <c r="F611" s="106"/>
      <c r="G611" s="106"/>
      <c r="H611" s="17"/>
      <c r="I611" s="17"/>
      <c r="J611" s="102"/>
      <c r="K611" s="102"/>
      <c r="L611" s="101"/>
      <c r="M611" s="101"/>
      <c r="N611" s="106"/>
      <c r="O611" s="106"/>
      <c r="P611" s="102"/>
      <c r="Q611" s="17"/>
      <c r="R611" s="102"/>
      <c r="S611" s="101"/>
      <c r="T611" s="105"/>
      <c r="U611" s="105"/>
      <c r="V611" s="105"/>
      <c r="W611" s="105"/>
      <c r="X611" s="105"/>
      <c r="Y611" s="105"/>
      <c r="Z611" s="105"/>
    </row>
    <row r="612" ht="15.75" customHeight="1">
      <c r="A612" s="105"/>
      <c r="B612" s="105"/>
      <c r="C612" s="105"/>
      <c r="D612" s="105"/>
      <c r="E612" s="105"/>
      <c r="F612" s="106"/>
      <c r="G612" s="106"/>
      <c r="H612" s="17"/>
      <c r="I612" s="17"/>
      <c r="J612" s="102"/>
      <c r="K612" s="102"/>
      <c r="L612" s="101"/>
      <c r="M612" s="101"/>
      <c r="N612" s="106"/>
      <c r="O612" s="106"/>
      <c r="P612" s="102"/>
      <c r="Q612" s="17"/>
      <c r="R612" s="102"/>
      <c r="S612" s="101"/>
      <c r="T612" s="105"/>
      <c r="U612" s="105"/>
      <c r="V612" s="105"/>
      <c r="W612" s="105"/>
      <c r="X612" s="105"/>
      <c r="Y612" s="105"/>
      <c r="Z612" s="105"/>
    </row>
    <row r="613" ht="15.75" customHeight="1">
      <c r="A613" s="105"/>
      <c r="B613" s="105"/>
      <c r="C613" s="105"/>
      <c r="D613" s="105"/>
      <c r="E613" s="105"/>
      <c r="F613" s="106"/>
      <c r="G613" s="106"/>
      <c r="H613" s="17"/>
      <c r="I613" s="17"/>
      <c r="J613" s="102"/>
      <c r="K613" s="102"/>
      <c r="L613" s="101"/>
      <c r="M613" s="101"/>
      <c r="N613" s="106"/>
      <c r="O613" s="106"/>
      <c r="P613" s="102"/>
      <c r="Q613" s="17"/>
      <c r="R613" s="102"/>
      <c r="S613" s="101"/>
      <c r="T613" s="105"/>
      <c r="U613" s="105"/>
      <c r="V613" s="105"/>
      <c r="W613" s="105"/>
      <c r="X613" s="105"/>
      <c r="Y613" s="105"/>
      <c r="Z613" s="105"/>
    </row>
    <row r="614" ht="15.75" customHeight="1">
      <c r="A614" s="105"/>
      <c r="B614" s="105"/>
      <c r="C614" s="105"/>
      <c r="D614" s="105"/>
      <c r="E614" s="105"/>
      <c r="F614" s="106"/>
      <c r="G614" s="106"/>
      <c r="H614" s="17"/>
      <c r="I614" s="17"/>
      <c r="J614" s="102"/>
      <c r="K614" s="102"/>
      <c r="L614" s="101"/>
      <c r="M614" s="101"/>
      <c r="N614" s="106"/>
      <c r="O614" s="106"/>
      <c r="P614" s="102"/>
      <c r="Q614" s="17"/>
      <c r="R614" s="102"/>
      <c r="S614" s="101"/>
      <c r="T614" s="105"/>
      <c r="U614" s="105"/>
      <c r="V614" s="105"/>
      <c r="W614" s="105"/>
      <c r="X614" s="105"/>
      <c r="Y614" s="105"/>
      <c r="Z614" s="105"/>
    </row>
    <row r="615" ht="15.75" customHeight="1">
      <c r="A615" s="105"/>
      <c r="B615" s="105"/>
      <c r="C615" s="105"/>
      <c r="D615" s="105"/>
      <c r="E615" s="105"/>
      <c r="F615" s="106"/>
      <c r="G615" s="106"/>
      <c r="H615" s="17"/>
      <c r="I615" s="17"/>
      <c r="J615" s="102"/>
      <c r="K615" s="102"/>
      <c r="L615" s="101"/>
      <c r="M615" s="101"/>
      <c r="N615" s="106"/>
      <c r="O615" s="106"/>
      <c r="P615" s="102"/>
      <c r="Q615" s="17"/>
      <c r="R615" s="102"/>
      <c r="S615" s="101"/>
      <c r="T615" s="105"/>
      <c r="U615" s="105"/>
      <c r="V615" s="105"/>
      <c r="W615" s="105"/>
      <c r="X615" s="105"/>
      <c r="Y615" s="105"/>
      <c r="Z615" s="105"/>
    </row>
    <row r="616" ht="15.75" customHeight="1">
      <c r="A616" s="105"/>
      <c r="B616" s="105"/>
      <c r="C616" s="105"/>
      <c r="D616" s="105"/>
      <c r="E616" s="105"/>
      <c r="F616" s="106"/>
      <c r="G616" s="106"/>
      <c r="H616" s="17"/>
      <c r="I616" s="17"/>
      <c r="J616" s="102"/>
      <c r="K616" s="102"/>
      <c r="L616" s="101"/>
      <c r="M616" s="101"/>
      <c r="N616" s="106"/>
      <c r="O616" s="106"/>
      <c r="P616" s="102"/>
      <c r="Q616" s="17"/>
      <c r="R616" s="102"/>
      <c r="S616" s="101"/>
      <c r="T616" s="105"/>
      <c r="U616" s="105"/>
      <c r="V616" s="105"/>
      <c r="W616" s="105"/>
      <c r="X616" s="105"/>
      <c r="Y616" s="105"/>
      <c r="Z616" s="105"/>
    </row>
    <row r="617" ht="15.75" customHeight="1">
      <c r="A617" s="105"/>
      <c r="B617" s="105"/>
      <c r="C617" s="105"/>
      <c r="D617" s="105"/>
      <c r="E617" s="105"/>
      <c r="F617" s="106"/>
      <c r="G617" s="106"/>
      <c r="H617" s="17"/>
      <c r="I617" s="17"/>
      <c r="J617" s="102"/>
      <c r="K617" s="102"/>
      <c r="L617" s="101"/>
      <c r="M617" s="101"/>
      <c r="N617" s="106"/>
      <c r="O617" s="106"/>
      <c r="P617" s="102"/>
      <c r="Q617" s="17"/>
      <c r="R617" s="102"/>
      <c r="S617" s="101"/>
      <c r="T617" s="105"/>
      <c r="U617" s="105"/>
      <c r="V617" s="105"/>
      <c r="W617" s="105"/>
      <c r="X617" s="105"/>
      <c r="Y617" s="105"/>
      <c r="Z617" s="105"/>
    </row>
    <row r="618" ht="15.75" customHeight="1">
      <c r="A618" s="105"/>
      <c r="B618" s="105"/>
      <c r="C618" s="105"/>
      <c r="D618" s="105"/>
      <c r="E618" s="105"/>
      <c r="F618" s="106"/>
      <c r="G618" s="106"/>
      <c r="H618" s="17"/>
      <c r="I618" s="17"/>
      <c r="J618" s="102"/>
      <c r="K618" s="102"/>
      <c r="L618" s="101"/>
      <c r="M618" s="101"/>
      <c r="N618" s="106"/>
      <c r="O618" s="106"/>
      <c r="P618" s="102"/>
      <c r="Q618" s="17"/>
      <c r="R618" s="102"/>
      <c r="S618" s="101"/>
      <c r="T618" s="105"/>
      <c r="U618" s="105"/>
      <c r="V618" s="105"/>
      <c r="W618" s="105"/>
      <c r="X618" s="105"/>
      <c r="Y618" s="105"/>
      <c r="Z618" s="105"/>
    </row>
    <row r="619" ht="15.75" customHeight="1">
      <c r="A619" s="105"/>
      <c r="B619" s="105"/>
      <c r="C619" s="105"/>
      <c r="D619" s="105"/>
      <c r="E619" s="105"/>
      <c r="F619" s="106"/>
      <c r="G619" s="106"/>
      <c r="H619" s="17"/>
      <c r="I619" s="17"/>
      <c r="J619" s="102"/>
      <c r="K619" s="102"/>
      <c r="L619" s="101"/>
      <c r="M619" s="101"/>
      <c r="N619" s="106"/>
      <c r="O619" s="106"/>
      <c r="P619" s="102"/>
      <c r="Q619" s="17"/>
      <c r="R619" s="102"/>
      <c r="S619" s="101"/>
      <c r="T619" s="105"/>
      <c r="U619" s="105"/>
      <c r="V619" s="105"/>
      <c r="W619" s="105"/>
      <c r="X619" s="105"/>
      <c r="Y619" s="105"/>
      <c r="Z619" s="105"/>
    </row>
    <row r="620" ht="15.75" customHeight="1">
      <c r="A620" s="105"/>
      <c r="B620" s="105"/>
      <c r="C620" s="105"/>
      <c r="D620" s="105"/>
      <c r="E620" s="105"/>
      <c r="F620" s="106"/>
      <c r="G620" s="106"/>
      <c r="H620" s="17"/>
      <c r="I620" s="17"/>
      <c r="J620" s="102"/>
      <c r="K620" s="102"/>
      <c r="L620" s="101"/>
      <c r="M620" s="101"/>
      <c r="N620" s="106"/>
      <c r="O620" s="106"/>
      <c r="P620" s="102"/>
      <c r="Q620" s="17"/>
      <c r="R620" s="102"/>
      <c r="S620" s="101"/>
      <c r="T620" s="105"/>
      <c r="U620" s="105"/>
      <c r="V620" s="105"/>
      <c r="W620" s="105"/>
      <c r="X620" s="105"/>
      <c r="Y620" s="105"/>
      <c r="Z620" s="105"/>
    </row>
    <row r="621" ht="15.75" customHeight="1">
      <c r="A621" s="105"/>
      <c r="B621" s="105"/>
      <c r="C621" s="105"/>
      <c r="D621" s="105"/>
      <c r="E621" s="105"/>
      <c r="F621" s="106"/>
      <c r="G621" s="106"/>
      <c r="H621" s="17"/>
      <c r="I621" s="17"/>
      <c r="J621" s="102"/>
      <c r="K621" s="102"/>
      <c r="L621" s="101"/>
      <c r="M621" s="101"/>
      <c r="N621" s="106"/>
      <c r="O621" s="106"/>
      <c r="P621" s="102"/>
      <c r="Q621" s="17"/>
      <c r="R621" s="102"/>
      <c r="S621" s="101"/>
      <c r="T621" s="105"/>
      <c r="U621" s="105"/>
      <c r="V621" s="105"/>
      <c r="W621" s="105"/>
      <c r="X621" s="105"/>
      <c r="Y621" s="105"/>
      <c r="Z621" s="105"/>
    </row>
    <row r="622" ht="15.75" customHeight="1">
      <c r="A622" s="105"/>
      <c r="B622" s="105"/>
      <c r="C622" s="105"/>
      <c r="D622" s="105"/>
      <c r="E622" s="105"/>
      <c r="F622" s="106"/>
      <c r="G622" s="106"/>
      <c r="H622" s="17"/>
      <c r="I622" s="17"/>
      <c r="J622" s="102"/>
      <c r="K622" s="102"/>
      <c r="L622" s="101"/>
      <c r="M622" s="101"/>
      <c r="N622" s="106"/>
      <c r="O622" s="106"/>
      <c r="P622" s="102"/>
      <c r="Q622" s="17"/>
      <c r="R622" s="102"/>
      <c r="S622" s="101"/>
      <c r="T622" s="105"/>
      <c r="U622" s="105"/>
      <c r="V622" s="105"/>
      <c r="W622" s="105"/>
      <c r="X622" s="105"/>
      <c r="Y622" s="105"/>
      <c r="Z622" s="105"/>
    </row>
    <row r="623" ht="15.75" customHeight="1">
      <c r="A623" s="105"/>
      <c r="B623" s="105"/>
      <c r="C623" s="105"/>
      <c r="D623" s="105"/>
      <c r="E623" s="105"/>
      <c r="F623" s="106"/>
      <c r="G623" s="106"/>
      <c r="H623" s="17"/>
      <c r="I623" s="17"/>
      <c r="J623" s="102"/>
      <c r="K623" s="102"/>
      <c r="L623" s="101"/>
      <c r="M623" s="101"/>
      <c r="N623" s="106"/>
      <c r="O623" s="106"/>
      <c r="P623" s="102"/>
      <c r="Q623" s="17"/>
      <c r="R623" s="102"/>
      <c r="S623" s="101"/>
      <c r="T623" s="105"/>
      <c r="U623" s="105"/>
      <c r="V623" s="105"/>
      <c r="W623" s="105"/>
      <c r="X623" s="105"/>
      <c r="Y623" s="105"/>
      <c r="Z623" s="105"/>
    </row>
    <row r="624" ht="15.75" customHeight="1">
      <c r="A624" s="105"/>
      <c r="B624" s="105"/>
      <c r="C624" s="105"/>
      <c r="D624" s="105"/>
      <c r="E624" s="105"/>
      <c r="F624" s="106"/>
      <c r="G624" s="106"/>
      <c r="H624" s="17"/>
      <c r="I624" s="17"/>
      <c r="J624" s="102"/>
      <c r="K624" s="102"/>
      <c r="L624" s="101"/>
      <c r="M624" s="101"/>
      <c r="N624" s="106"/>
      <c r="O624" s="106"/>
      <c r="P624" s="102"/>
      <c r="Q624" s="17"/>
      <c r="R624" s="102"/>
      <c r="S624" s="101"/>
      <c r="T624" s="105"/>
      <c r="U624" s="105"/>
      <c r="V624" s="105"/>
      <c r="W624" s="105"/>
      <c r="X624" s="105"/>
      <c r="Y624" s="105"/>
      <c r="Z624" s="105"/>
    </row>
    <row r="625" ht="15.75" customHeight="1">
      <c r="A625" s="105"/>
      <c r="B625" s="105"/>
      <c r="C625" s="105"/>
      <c r="D625" s="105"/>
      <c r="E625" s="105"/>
      <c r="F625" s="106"/>
      <c r="G625" s="106"/>
      <c r="H625" s="17"/>
      <c r="I625" s="17"/>
      <c r="J625" s="102"/>
      <c r="K625" s="102"/>
      <c r="L625" s="101"/>
      <c r="M625" s="101"/>
      <c r="N625" s="106"/>
      <c r="O625" s="106"/>
      <c r="P625" s="102"/>
      <c r="Q625" s="17"/>
      <c r="R625" s="102"/>
      <c r="S625" s="101"/>
      <c r="T625" s="105"/>
      <c r="U625" s="105"/>
      <c r="V625" s="105"/>
      <c r="W625" s="105"/>
      <c r="X625" s="105"/>
      <c r="Y625" s="105"/>
      <c r="Z625" s="105"/>
    </row>
    <row r="626" ht="15.75" customHeight="1">
      <c r="A626" s="105"/>
      <c r="B626" s="105"/>
      <c r="C626" s="105"/>
      <c r="D626" s="105"/>
      <c r="E626" s="105"/>
      <c r="F626" s="106"/>
      <c r="G626" s="106"/>
      <c r="H626" s="17"/>
      <c r="I626" s="17"/>
      <c r="J626" s="102"/>
      <c r="K626" s="102"/>
      <c r="L626" s="101"/>
      <c r="M626" s="101"/>
      <c r="N626" s="106"/>
      <c r="O626" s="106"/>
      <c r="P626" s="102"/>
      <c r="Q626" s="17"/>
      <c r="R626" s="102"/>
      <c r="S626" s="101"/>
      <c r="T626" s="105"/>
      <c r="U626" s="105"/>
      <c r="V626" s="105"/>
      <c r="W626" s="105"/>
      <c r="X626" s="105"/>
      <c r="Y626" s="105"/>
      <c r="Z626" s="105"/>
    </row>
    <row r="627" ht="15.75" customHeight="1">
      <c r="A627" s="105"/>
      <c r="B627" s="105"/>
      <c r="C627" s="105"/>
      <c r="D627" s="105"/>
      <c r="E627" s="105"/>
      <c r="F627" s="106"/>
      <c r="G627" s="106"/>
      <c r="H627" s="17"/>
      <c r="I627" s="17"/>
      <c r="J627" s="102"/>
      <c r="K627" s="102"/>
      <c r="L627" s="101"/>
      <c r="M627" s="101"/>
      <c r="N627" s="106"/>
      <c r="O627" s="106"/>
      <c r="P627" s="102"/>
      <c r="Q627" s="17"/>
      <c r="R627" s="102"/>
      <c r="S627" s="101"/>
      <c r="T627" s="105"/>
      <c r="U627" s="105"/>
      <c r="V627" s="105"/>
      <c r="W627" s="105"/>
      <c r="X627" s="105"/>
      <c r="Y627" s="105"/>
      <c r="Z627" s="105"/>
    </row>
    <row r="628" ht="15.75" customHeight="1">
      <c r="A628" s="105"/>
      <c r="B628" s="105"/>
      <c r="C628" s="105"/>
      <c r="D628" s="105"/>
      <c r="E628" s="105"/>
      <c r="F628" s="106"/>
      <c r="G628" s="106"/>
      <c r="H628" s="17"/>
      <c r="I628" s="17"/>
      <c r="J628" s="102"/>
      <c r="K628" s="102"/>
      <c r="L628" s="101"/>
      <c r="M628" s="101"/>
      <c r="N628" s="106"/>
      <c r="O628" s="106"/>
      <c r="P628" s="102"/>
      <c r="Q628" s="17"/>
      <c r="R628" s="102"/>
      <c r="S628" s="101"/>
      <c r="T628" s="105"/>
      <c r="U628" s="105"/>
      <c r="V628" s="105"/>
      <c r="W628" s="105"/>
      <c r="X628" s="105"/>
      <c r="Y628" s="105"/>
      <c r="Z628" s="105"/>
    </row>
    <row r="629" ht="15.75" customHeight="1">
      <c r="A629" s="105"/>
      <c r="B629" s="105"/>
      <c r="C629" s="105"/>
      <c r="D629" s="105"/>
      <c r="E629" s="105"/>
      <c r="F629" s="106"/>
      <c r="G629" s="106"/>
      <c r="H629" s="17"/>
      <c r="I629" s="17"/>
      <c r="J629" s="102"/>
      <c r="K629" s="102"/>
      <c r="L629" s="101"/>
      <c r="M629" s="101"/>
      <c r="N629" s="106"/>
      <c r="O629" s="106"/>
      <c r="P629" s="102"/>
      <c r="Q629" s="17"/>
      <c r="R629" s="102"/>
      <c r="S629" s="101"/>
      <c r="T629" s="105"/>
      <c r="U629" s="105"/>
      <c r="V629" s="105"/>
      <c r="W629" s="105"/>
      <c r="X629" s="105"/>
      <c r="Y629" s="105"/>
      <c r="Z629" s="105"/>
    </row>
    <row r="630" ht="15.75" customHeight="1">
      <c r="A630" s="105"/>
      <c r="B630" s="105"/>
      <c r="C630" s="105"/>
      <c r="D630" s="105"/>
      <c r="E630" s="105"/>
      <c r="F630" s="106"/>
      <c r="G630" s="106"/>
      <c r="H630" s="17"/>
      <c r="I630" s="17"/>
      <c r="J630" s="102"/>
      <c r="K630" s="102"/>
      <c r="L630" s="101"/>
      <c r="M630" s="101"/>
      <c r="N630" s="106"/>
      <c r="O630" s="106"/>
      <c r="P630" s="102"/>
      <c r="Q630" s="17"/>
      <c r="R630" s="102"/>
      <c r="S630" s="101"/>
      <c r="T630" s="105"/>
      <c r="U630" s="105"/>
      <c r="V630" s="105"/>
      <c r="W630" s="105"/>
      <c r="X630" s="105"/>
      <c r="Y630" s="105"/>
      <c r="Z630" s="105"/>
    </row>
    <row r="631" ht="15.75" customHeight="1">
      <c r="A631" s="105"/>
      <c r="B631" s="105"/>
      <c r="C631" s="105"/>
      <c r="D631" s="105"/>
      <c r="E631" s="105"/>
      <c r="F631" s="106"/>
      <c r="G631" s="106"/>
      <c r="H631" s="17"/>
      <c r="I631" s="17"/>
      <c r="J631" s="102"/>
      <c r="K631" s="102"/>
      <c r="L631" s="101"/>
      <c r="M631" s="101"/>
      <c r="N631" s="106"/>
      <c r="O631" s="106"/>
      <c r="P631" s="102"/>
      <c r="Q631" s="17"/>
      <c r="R631" s="102"/>
      <c r="S631" s="101"/>
      <c r="T631" s="105"/>
      <c r="U631" s="105"/>
      <c r="V631" s="105"/>
      <c r="W631" s="105"/>
      <c r="X631" s="105"/>
      <c r="Y631" s="105"/>
      <c r="Z631" s="105"/>
    </row>
    <row r="632" ht="15.75" customHeight="1">
      <c r="A632" s="105"/>
      <c r="B632" s="105"/>
      <c r="C632" s="105"/>
      <c r="D632" s="105"/>
      <c r="E632" s="105"/>
      <c r="F632" s="106"/>
      <c r="G632" s="106"/>
      <c r="H632" s="17"/>
      <c r="I632" s="17"/>
      <c r="J632" s="102"/>
      <c r="K632" s="102"/>
      <c r="L632" s="101"/>
      <c r="M632" s="101"/>
      <c r="N632" s="106"/>
      <c r="O632" s="106"/>
      <c r="P632" s="102"/>
      <c r="Q632" s="17"/>
      <c r="R632" s="102"/>
      <c r="S632" s="101"/>
      <c r="T632" s="105"/>
      <c r="U632" s="105"/>
      <c r="V632" s="105"/>
      <c r="W632" s="105"/>
      <c r="X632" s="105"/>
      <c r="Y632" s="105"/>
      <c r="Z632" s="105"/>
    </row>
    <row r="633" ht="15.75" customHeight="1">
      <c r="A633" s="105"/>
      <c r="B633" s="105"/>
      <c r="C633" s="105"/>
      <c r="D633" s="105"/>
      <c r="E633" s="105"/>
      <c r="F633" s="106"/>
      <c r="G633" s="106"/>
      <c r="H633" s="17"/>
      <c r="I633" s="17"/>
      <c r="J633" s="102"/>
      <c r="K633" s="102"/>
      <c r="L633" s="101"/>
      <c r="M633" s="101"/>
      <c r="N633" s="106"/>
      <c r="O633" s="106"/>
      <c r="P633" s="102"/>
      <c r="Q633" s="17"/>
      <c r="R633" s="102"/>
      <c r="S633" s="101"/>
      <c r="T633" s="105"/>
      <c r="U633" s="105"/>
      <c r="V633" s="105"/>
      <c r="W633" s="105"/>
      <c r="X633" s="105"/>
      <c r="Y633" s="105"/>
      <c r="Z633" s="105"/>
    </row>
    <row r="634" ht="15.75" customHeight="1">
      <c r="A634" s="105"/>
      <c r="B634" s="105"/>
      <c r="C634" s="105"/>
      <c r="D634" s="105"/>
      <c r="E634" s="105"/>
      <c r="F634" s="106"/>
      <c r="G634" s="106"/>
      <c r="H634" s="17"/>
      <c r="I634" s="17"/>
      <c r="J634" s="102"/>
      <c r="K634" s="102"/>
      <c r="L634" s="101"/>
      <c r="M634" s="101"/>
      <c r="N634" s="106"/>
      <c r="O634" s="106"/>
      <c r="P634" s="102"/>
      <c r="Q634" s="17"/>
      <c r="R634" s="102"/>
      <c r="S634" s="101"/>
      <c r="T634" s="105"/>
      <c r="U634" s="105"/>
      <c r="V634" s="105"/>
      <c r="W634" s="105"/>
      <c r="X634" s="105"/>
      <c r="Y634" s="105"/>
      <c r="Z634" s="105"/>
    </row>
    <row r="635" ht="15.75" customHeight="1">
      <c r="A635" s="105"/>
      <c r="B635" s="105"/>
      <c r="C635" s="105"/>
      <c r="D635" s="105"/>
      <c r="E635" s="105"/>
      <c r="F635" s="106"/>
      <c r="G635" s="106"/>
      <c r="H635" s="17"/>
      <c r="I635" s="17"/>
      <c r="J635" s="102"/>
      <c r="K635" s="102"/>
      <c r="L635" s="101"/>
      <c r="M635" s="101"/>
      <c r="N635" s="106"/>
      <c r="O635" s="106"/>
      <c r="P635" s="102"/>
      <c r="Q635" s="17"/>
      <c r="R635" s="102"/>
      <c r="S635" s="101"/>
      <c r="T635" s="105"/>
      <c r="U635" s="105"/>
      <c r="V635" s="105"/>
      <c r="W635" s="105"/>
      <c r="X635" s="105"/>
      <c r="Y635" s="105"/>
      <c r="Z635" s="105"/>
    </row>
    <row r="636" ht="15.75" customHeight="1">
      <c r="A636" s="105"/>
      <c r="B636" s="105"/>
      <c r="C636" s="105"/>
      <c r="D636" s="105"/>
      <c r="E636" s="105"/>
      <c r="F636" s="106"/>
      <c r="G636" s="106"/>
      <c r="H636" s="17"/>
      <c r="I636" s="17"/>
      <c r="J636" s="102"/>
      <c r="K636" s="102"/>
      <c r="L636" s="101"/>
      <c r="M636" s="101"/>
      <c r="N636" s="106"/>
      <c r="O636" s="106"/>
      <c r="P636" s="102"/>
      <c r="Q636" s="17"/>
      <c r="R636" s="102"/>
      <c r="S636" s="101"/>
      <c r="T636" s="105"/>
      <c r="U636" s="105"/>
      <c r="V636" s="105"/>
      <c r="W636" s="105"/>
      <c r="X636" s="105"/>
      <c r="Y636" s="105"/>
      <c r="Z636" s="105"/>
    </row>
    <row r="637" ht="15.75" customHeight="1">
      <c r="A637" s="105"/>
      <c r="B637" s="105"/>
      <c r="C637" s="105"/>
      <c r="D637" s="105"/>
      <c r="E637" s="105"/>
      <c r="F637" s="106"/>
      <c r="G637" s="106"/>
      <c r="H637" s="17"/>
      <c r="I637" s="17"/>
      <c r="J637" s="102"/>
      <c r="K637" s="102"/>
      <c r="L637" s="101"/>
      <c r="M637" s="101"/>
      <c r="N637" s="106"/>
      <c r="O637" s="106"/>
      <c r="P637" s="102"/>
      <c r="Q637" s="17"/>
      <c r="R637" s="102"/>
      <c r="S637" s="101"/>
      <c r="T637" s="105"/>
      <c r="U637" s="105"/>
      <c r="V637" s="105"/>
      <c r="W637" s="105"/>
      <c r="X637" s="105"/>
      <c r="Y637" s="105"/>
      <c r="Z637" s="105"/>
    </row>
    <row r="638" ht="15.75" customHeight="1">
      <c r="A638" s="105"/>
      <c r="B638" s="105"/>
      <c r="C638" s="105"/>
      <c r="D638" s="105"/>
      <c r="E638" s="105"/>
      <c r="F638" s="106"/>
      <c r="G638" s="106"/>
      <c r="H638" s="17"/>
      <c r="I638" s="17"/>
      <c r="J638" s="102"/>
      <c r="K638" s="102"/>
      <c r="L638" s="101"/>
      <c r="M638" s="101"/>
      <c r="N638" s="106"/>
      <c r="O638" s="106"/>
      <c r="P638" s="102"/>
      <c r="Q638" s="17"/>
      <c r="R638" s="102"/>
      <c r="S638" s="101"/>
      <c r="T638" s="105"/>
      <c r="U638" s="105"/>
      <c r="V638" s="105"/>
      <c r="W638" s="105"/>
      <c r="X638" s="105"/>
      <c r="Y638" s="105"/>
      <c r="Z638" s="105"/>
    </row>
    <row r="639" ht="15.75" customHeight="1">
      <c r="A639" s="105"/>
      <c r="B639" s="105"/>
      <c r="C639" s="105"/>
      <c r="D639" s="105"/>
      <c r="E639" s="105"/>
      <c r="F639" s="106"/>
      <c r="G639" s="106"/>
      <c r="H639" s="17"/>
      <c r="I639" s="17"/>
      <c r="J639" s="102"/>
      <c r="K639" s="102"/>
      <c r="L639" s="101"/>
      <c r="M639" s="101"/>
      <c r="N639" s="106"/>
      <c r="O639" s="106"/>
      <c r="P639" s="102"/>
      <c r="Q639" s="17"/>
      <c r="R639" s="102"/>
      <c r="S639" s="101"/>
      <c r="T639" s="105"/>
      <c r="U639" s="105"/>
      <c r="V639" s="105"/>
      <c r="W639" s="105"/>
      <c r="X639" s="105"/>
      <c r="Y639" s="105"/>
      <c r="Z639" s="105"/>
    </row>
    <row r="640" ht="15.75" customHeight="1">
      <c r="A640" s="105"/>
      <c r="B640" s="105"/>
      <c r="C640" s="105"/>
      <c r="D640" s="105"/>
      <c r="E640" s="105"/>
      <c r="F640" s="106"/>
      <c r="G640" s="106"/>
      <c r="H640" s="17"/>
      <c r="I640" s="17"/>
      <c r="J640" s="102"/>
      <c r="K640" s="102"/>
      <c r="L640" s="101"/>
      <c r="M640" s="101"/>
      <c r="N640" s="106"/>
      <c r="O640" s="106"/>
      <c r="P640" s="102"/>
      <c r="Q640" s="17"/>
      <c r="R640" s="102"/>
      <c r="S640" s="101"/>
      <c r="T640" s="105"/>
      <c r="U640" s="105"/>
      <c r="V640" s="105"/>
      <c r="W640" s="105"/>
      <c r="X640" s="105"/>
      <c r="Y640" s="105"/>
      <c r="Z640" s="105"/>
    </row>
    <row r="641" ht="15.75" customHeight="1">
      <c r="A641" s="105"/>
      <c r="B641" s="105"/>
      <c r="C641" s="105"/>
      <c r="D641" s="105"/>
      <c r="E641" s="105"/>
      <c r="F641" s="106"/>
      <c r="G641" s="106"/>
      <c r="H641" s="17"/>
      <c r="I641" s="17"/>
      <c r="J641" s="102"/>
      <c r="K641" s="102"/>
      <c r="L641" s="101"/>
      <c r="M641" s="101"/>
      <c r="N641" s="106"/>
      <c r="O641" s="106"/>
      <c r="P641" s="102"/>
      <c r="Q641" s="17"/>
      <c r="R641" s="102"/>
      <c r="S641" s="101"/>
      <c r="T641" s="105"/>
      <c r="U641" s="105"/>
      <c r="V641" s="105"/>
      <c r="W641" s="105"/>
      <c r="X641" s="105"/>
      <c r="Y641" s="105"/>
      <c r="Z641" s="105"/>
    </row>
    <row r="642" ht="15.75" customHeight="1">
      <c r="A642" s="105"/>
      <c r="B642" s="105"/>
      <c r="C642" s="105"/>
      <c r="D642" s="105"/>
      <c r="E642" s="105"/>
      <c r="F642" s="106"/>
      <c r="G642" s="106"/>
      <c r="H642" s="17"/>
      <c r="I642" s="17"/>
      <c r="J642" s="102"/>
      <c r="K642" s="102"/>
      <c r="L642" s="101"/>
      <c r="M642" s="101"/>
      <c r="N642" s="106"/>
      <c r="O642" s="106"/>
      <c r="P642" s="102"/>
      <c r="Q642" s="17"/>
      <c r="R642" s="102"/>
      <c r="S642" s="101"/>
      <c r="T642" s="105"/>
      <c r="U642" s="105"/>
      <c r="V642" s="105"/>
      <c r="W642" s="105"/>
      <c r="X642" s="105"/>
      <c r="Y642" s="105"/>
      <c r="Z642" s="105"/>
    </row>
    <row r="643" ht="15.75" customHeight="1">
      <c r="A643" s="105"/>
      <c r="B643" s="105"/>
      <c r="C643" s="105"/>
      <c r="D643" s="105"/>
      <c r="E643" s="105"/>
      <c r="F643" s="106"/>
      <c r="G643" s="106"/>
      <c r="H643" s="17"/>
      <c r="I643" s="17"/>
      <c r="J643" s="102"/>
      <c r="K643" s="102"/>
      <c r="L643" s="101"/>
      <c r="M643" s="101"/>
      <c r="N643" s="106"/>
      <c r="O643" s="106"/>
      <c r="P643" s="102"/>
      <c r="Q643" s="17"/>
      <c r="R643" s="102"/>
      <c r="S643" s="101"/>
      <c r="T643" s="105"/>
      <c r="U643" s="105"/>
      <c r="V643" s="105"/>
      <c r="W643" s="105"/>
      <c r="X643" s="105"/>
      <c r="Y643" s="105"/>
      <c r="Z643" s="105"/>
    </row>
    <row r="644" ht="15.75" customHeight="1">
      <c r="A644" s="105"/>
      <c r="B644" s="105"/>
      <c r="C644" s="105"/>
      <c r="D644" s="105"/>
      <c r="E644" s="105"/>
      <c r="F644" s="106"/>
      <c r="G644" s="106"/>
      <c r="H644" s="17"/>
      <c r="I644" s="17"/>
      <c r="J644" s="102"/>
      <c r="K644" s="102"/>
      <c r="L644" s="101"/>
      <c r="M644" s="101"/>
      <c r="N644" s="106"/>
      <c r="O644" s="106"/>
      <c r="P644" s="102"/>
      <c r="Q644" s="17"/>
      <c r="R644" s="102"/>
      <c r="S644" s="101"/>
      <c r="T644" s="105"/>
      <c r="U644" s="105"/>
      <c r="V644" s="105"/>
      <c r="W644" s="105"/>
      <c r="X644" s="105"/>
      <c r="Y644" s="105"/>
      <c r="Z644" s="105"/>
    </row>
    <row r="645" ht="15.75" customHeight="1">
      <c r="A645" s="105"/>
      <c r="B645" s="105"/>
      <c r="C645" s="105"/>
      <c r="D645" s="105"/>
      <c r="E645" s="105"/>
      <c r="F645" s="106"/>
      <c r="G645" s="106"/>
      <c r="H645" s="17"/>
      <c r="I645" s="17"/>
      <c r="J645" s="102"/>
      <c r="K645" s="102"/>
      <c r="L645" s="101"/>
      <c r="M645" s="101"/>
      <c r="N645" s="106"/>
      <c r="O645" s="106"/>
      <c r="P645" s="102"/>
      <c r="Q645" s="17"/>
      <c r="R645" s="102"/>
      <c r="S645" s="101"/>
      <c r="T645" s="105"/>
      <c r="U645" s="105"/>
      <c r="V645" s="105"/>
      <c r="W645" s="105"/>
      <c r="X645" s="105"/>
      <c r="Y645" s="105"/>
      <c r="Z645" s="105"/>
    </row>
    <row r="646" ht="15.75" customHeight="1">
      <c r="A646" s="105"/>
      <c r="B646" s="105"/>
      <c r="C646" s="105"/>
      <c r="D646" s="105"/>
      <c r="E646" s="105"/>
      <c r="F646" s="106"/>
      <c r="G646" s="106"/>
      <c r="H646" s="17"/>
      <c r="I646" s="17"/>
      <c r="J646" s="102"/>
      <c r="K646" s="102"/>
      <c r="L646" s="101"/>
      <c r="M646" s="101"/>
      <c r="N646" s="106"/>
      <c r="O646" s="106"/>
      <c r="P646" s="102"/>
      <c r="Q646" s="17"/>
      <c r="R646" s="102"/>
      <c r="S646" s="101"/>
      <c r="T646" s="105"/>
      <c r="U646" s="105"/>
      <c r="V646" s="105"/>
      <c r="W646" s="105"/>
      <c r="X646" s="105"/>
      <c r="Y646" s="105"/>
      <c r="Z646" s="105"/>
    </row>
    <row r="647" ht="15.75" customHeight="1">
      <c r="A647" s="105"/>
      <c r="B647" s="105"/>
      <c r="C647" s="105"/>
      <c r="D647" s="105"/>
      <c r="E647" s="105"/>
      <c r="F647" s="106"/>
      <c r="G647" s="106"/>
      <c r="H647" s="17"/>
      <c r="I647" s="17"/>
      <c r="J647" s="102"/>
      <c r="K647" s="102"/>
      <c r="L647" s="101"/>
      <c r="M647" s="101"/>
      <c r="N647" s="106"/>
      <c r="O647" s="106"/>
      <c r="P647" s="102"/>
      <c r="Q647" s="17"/>
      <c r="R647" s="102"/>
      <c r="S647" s="101"/>
      <c r="T647" s="105"/>
      <c r="U647" s="105"/>
      <c r="V647" s="105"/>
      <c r="W647" s="105"/>
      <c r="X647" s="105"/>
      <c r="Y647" s="105"/>
      <c r="Z647" s="105"/>
    </row>
    <row r="648" ht="15.75" customHeight="1">
      <c r="A648" s="105"/>
      <c r="B648" s="105"/>
      <c r="C648" s="105"/>
      <c r="D648" s="105"/>
      <c r="E648" s="105"/>
      <c r="F648" s="106"/>
      <c r="G648" s="106"/>
      <c r="H648" s="17"/>
      <c r="I648" s="17"/>
      <c r="J648" s="102"/>
      <c r="K648" s="102"/>
      <c r="L648" s="101"/>
      <c r="M648" s="101"/>
      <c r="N648" s="106"/>
      <c r="O648" s="106"/>
      <c r="P648" s="102"/>
      <c r="Q648" s="17"/>
      <c r="R648" s="102"/>
      <c r="S648" s="101"/>
      <c r="T648" s="105"/>
      <c r="U648" s="105"/>
      <c r="V648" s="105"/>
      <c r="W648" s="105"/>
      <c r="X648" s="105"/>
      <c r="Y648" s="105"/>
      <c r="Z648" s="105"/>
    </row>
    <row r="649" ht="15.75" customHeight="1">
      <c r="A649" s="105"/>
      <c r="B649" s="105"/>
      <c r="C649" s="105"/>
      <c r="D649" s="105"/>
      <c r="E649" s="105"/>
      <c r="F649" s="106"/>
      <c r="G649" s="106"/>
      <c r="H649" s="17"/>
      <c r="I649" s="17"/>
      <c r="J649" s="102"/>
      <c r="K649" s="102"/>
      <c r="L649" s="101"/>
      <c r="M649" s="101"/>
      <c r="N649" s="106"/>
      <c r="O649" s="106"/>
      <c r="P649" s="102"/>
      <c r="Q649" s="17"/>
      <c r="R649" s="102"/>
      <c r="S649" s="101"/>
      <c r="T649" s="105"/>
      <c r="U649" s="105"/>
      <c r="V649" s="105"/>
      <c r="W649" s="105"/>
      <c r="X649" s="105"/>
      <c r="Y649" s="105"/>
      <c r="Z649" s="105"/>
    </row>
    <row r="650" ht="15.75" customHeight="1">
      <c r="A650" s="105"/>
      <c r="B650" s="105"/>
      <c r="C650" s="105"/>
      <c r="D650" s="105"/>
      <c r="E650" s="105"/>
      <c r="F650" s="106"/>
      <c r="G650" s="106"/>
      <c r="H650" s="17"/>
      <c r="I650" s="17"/>
      <c r="J650" s="102"/>
      <c r="K650" s="102"/>
      <c r="L650" s="101"/>
      <c r="M650" s="101"/>
      <c r="N650" s="106"/>
      <c r="O650" s="106"/>
      <c r="P650" s="102"/>
      <c r="Q650" s="17"/>
      <c r="R650" s="102"/>
      <c r="S650" s="101"/>
      <c r="T650" s="105"/>
      <c r="U650" s="105"/>
      <c r="V650" s="105"/>
      <c r="W650" s="105"/>
      <c r="X650" s="105"/>
      <c r="Y650" s="105"/>
      <c r="Z650" s="105"/>
    </row>
    <row r="651" ht="15.75" customHeight="1">
      <c r="A651" s="105"/>
      <c r="B651" s="105"/>
      <c r="C651" s="105"/>
      <c r="D651" s="105"/>
      <c r="E651" s="105"/>
      <c r="F651" s="106"/>
      <c r="G651" s="106"/>
      <c r="H651" s="17"/>
      <c r="I651" s="17"/>
      <c r="J651" s="102"/>
      <c r="K651" s="102"/>
      <c r="L651" s="101"/>
      <c r="M651" s="101"/>
      <c r="N651" s="106"/>
      <c r="O651" s="106"/>
      <c r="P651" s="102"/>
      <c r="Q651" s="17"/>
      <c r="R651" s="102"/>
      <c r="S651" s="101"/>
      <c r="T651" s="105"/>
      <c r="U651" s="105"/>
      <c r="V651" s="105"/>
      <c r="W651" s="105"/>
      <c r="X651" s="105"/>
      <c r="Y651" s="105"/>
      <c r="Z651" s="105"/>
    </row>
    <row r="652" ht="15.75" customHeight="1">
      <c r="A652" s="105"/>
      <c r="B652" s="105"/>
      <c r="C652" s="105"/>
      <c r="D652" s="105"/>
      <c r="E652" s="105"/>
      <c r="F652" s="106"/>
      <c r="G652" s="106"/>
      <c r="H652" s="17"/>
      <c r="I652" s="17"/>
      <c r="J652" s="102"/>
      <c r="K652" s="102"/>
      <c r="L652" s="101"/>
      <c r="M652" s="101"/>
      <c r="N652" s="106"/>
      <c r="O652" s="106"/>
      <c r="P652" s="102"/>
      <c r="Q652" s="17"/>
      <c r="R652" s="102"/>
      <c r="S652" s="101"/>
      <c r="T652" s="105"/>
      <c r="U652" s="105"/>
      <c r="V652" s="105"/>
      <c r="W652" s="105"/>
      <c r="X652" s="105"/>
      <c r="Y652" s="105"/>
      <c r="Z652" s="105"/>
    </row>
    <row r="653" ht="15.75" customHeight="1">
      <c r="A653" s="105"/>
      <c r="B653" s="105"/>
      <c r="C653" s="105"/>
      <c r="D653" s="105"/>
      <c r="E653" s="105"/>
      <c r="F653" s="106"/>
      <c r="G653" s="106"/>
      <c r="H653" s="17"/>
      <c r="I653" s="17"/>
      <c r="J653" s="102"/>
      <c r="K653" s="102"/>
      <c r="L653" s="101"/>
      <c r="M653" s="101"/>
      <c r="N653" s="106"/>
      <c r="O653" s="106"/>
      <c r="P653" s="102"/>
      <c r="Q653" s="17"/>
      <c r="R653" s="102"/>
      <c r="S653" s="101"/>
      <c r="T653" s="105"/>
      <c r="U653" s="105"/>
      <c r="V653" s="105"/>
      <c r="W653" s="105"/>
      <c r="X653" s="105"/>
      <c r="Y653" s="105"/>
      <c r="Z653" s="105"/>
    </row>
    <row r="654" ht="15.75" customHeight="1">
      <c r="A654" s="105"/>
      <c r="B654" s="105"/>
      <c r="C654" s="105"/>
      <c r="D654" s="105"/>
      <c r="E654" s="105"/>
      <c r="F654" s="106"/>
      <c r="G654" s="106"/>
      <c r="H654" s="17"/>
      <c r="I654" s="17"/>
      <c r="J654" s="102"/>
      <c r="K654" s="102"/>
      <c r="L654" s="101"/>
      <c r="M654" s="101"/>
      <c r="N654" s="106"/>
      <c r="O654" s="106"/>
      <c r="P654" s="102"/>
      <c r="Q654" s="17"/>
      <c r="R654" s="102"/>
      <c r="S654" s="101"/>
      <c r="T654" s="105"/>
      <c r="U654" s="105"/>
      <c r="V654" s="105"/>
      <c r="W654" s="105"/>
      <c r="X654" s="105"/>
      <c r="Y654" s="105"/>
      <c r="Z654" s="105"/>
    </row>
    <row r="655" ht="15.75" customHeight="1">
      <c r="A655" s="105"/>
      <c r="B655" s="105"/>
      <c r="C655" s="105"/>
      <c r="D655" s="105"/>
      <c r="E655" s="105"/>
      <c r="F655" s="106"/>
      <c r="G655" s="106"/>
      <c r="H655" s="17"/>
      <c r="I655" s="17"/>
      <c r="J655" s="102"/>
      <c r="K655" s="102"/>
      <c r="L655" s="101"/>
      <c r="M655" s="101"/>
      <c r="N655" s="106"/>
      <c r="O655" s="106"/>
      <c r="P655" s="102"/>
      <c r="Q655" s="17"/>
      <c r="R655" s="102"/>
      <c r="S655" s="101"/>
      <c r="T655" s="105"/>
      <c r="U655" s="105"/>
      <c r="V655" s="105"/>
      <c r="W655" s="105"/>
      <c r="X655" s="105"/>
      <c r="Y655" s="105"/>
      <c r="Z655" s="105"/>
    </row>
    <row r="656" ht="15.75" customHeight="1">
      <c r="A656" s="105"/>
      <c r="B656" s="105"/>
      <c r="C656" s="105"/>
      <c r="D656" s="105"/>
      <c r="E656" s="105"/>
      <c r="F656" s="106"/>
      <c r="G656" s="106"/>
      <c r="H656" s="17"/>
      <c r="I656" s="17"/>
      <c r="J656" s="102"/>
      <c r="K656" s="102"/>
      <c r="L656" s="101"/>
      <c r="M656" s="101"/>
      <c r="N656" s="106"/>
      <c r="O656" s="106"/>
      <c r="P656" s="102"/>
      <c r="Q656" s="17"/>
      <c r="R656" s="102"/>
      <c r="S656" s="101"/>
      <c r="T656" s="105"/>
      <c r="U656" s="105"/>
      <c r="V656" s="105"/>
      <c r="W656" s="105"/>
      <c r="X656" s="105"/>
      <c r="Y656" s="105"/>
      <c r="Z656" s="105"/>
    </row>
    <row r="657" ht="15.75" customHeight="1">
      <c r="A657" s="105"/>
      <c r="B657" s="105"/>
      <c r="C657" s="105"/>
      <c r="D657" s="105"/>
      <c r="E657" s="105"/>
      <c r="F657" s="106"/>
      <c r="G657" s="106"/>
      <c r="H657" s="17"/>
      <c r="I657" s="17"/>
      <c r="J657" s="102"/>
      <c r="K657" s="102"/>
      <c r="L657" s="101"/>
      <c r="M657" s="101"/>
      <c r="N657" s="106"/>
      <c r="O657" s="106"/>
      <c r="P657" s="102"/>
      <c r="Q657" s="17"/>
      <c r="R657" s="102"/>
      <c r="S657" s="101"/>
      <c r="T657" s="105"/>
      <c r="U657" s="105"/>
      <c r="V657" s="105"/>
      <c r="W657" s="105"/>
      <c r="X657" s="105"/>
      <c r="Y657" s="105"/>
      <c r="Z657" s="105"/>
    </row>
    <row r="658" ht="15.75" customHeight="1">
      <c r="A658" s="105"/>
      <c r="B658" s="105"/>
      <c r="C658" s="105"/>
      <c r="D658" s="105"/>
      <c r="E658" s="105"/>
      <c r="F658" s="106"/>
      <c r="G658" s="106"/>
      <c r="H658" s="17"/>
      <c r="I658" s="17"/>
      <c r="J658" s="102"/>
      <c r="K658" s="102"/>
      <c r="L658" s="101"/>
      <c r="M658" s="101"/>
      <c r="N658" s="106"/>
      <c r="O658" s="106"/>
      <c r="P658" s="102"/>
      <c r="Q658" s="17"/>
      <c r="R658" s="102"/>
      <c r="S658" s="101"/>
      <c r="T658" s="105"/>
      <c r="U658" s="105"/>
      <c r="V658" s="105"/>
      <c r="W658" s="105"/>
      <c r="X658" s="105"/>
      <c r="Y658" s="105"/>
      <c r="Z658" s="105"/>
    </row>
    <row r="659" ht="15.75" customHeight="1">
      <c r="A659" s="105"/>
      <c r="B659" s="105"/>
      <c r="C659" s="105"/>
      <c r="D659" s="105"/>
      <c r="E659" s="105"/>
      <c r="F659" s="106"/>
      <c r="G659" s="106"/>
      <c r="H659" s="17"/>
      <c r="I659" s="17"/>
      <c r="J659" s="102"/>
      <c r="K659" s="102"/>
      <c r="L659" s="101"/>
      <c r="M659" s="101"/>
      <c r="N659" s="106"/>
      <c r="O659" s="106"/>
      <c r="P659" s="102"/>
      <c r="Q659" s="17"/>
      <c r="R659" s="102"/>
      <c r="S659" s="101"/>
      <c r="T659" s="105"/>
      <c r="U659" s="105"/>
      <c r="V659" s="105"/>
      <c r="W659" s="105"/>
      <c r="X659" s="105"/>
      <c r="Y659" s="105"/>
      <c r="Z659" s="105"/>
    </row>
    <row r="660" ht="15.75" customHeight="1">
      <c r="A660" s="105"/>
      <c r="B660" s="105"/>
      <c r="C660" s="105"/>
      <c r="D660" s="105"/>
      <c r="E660" s="105"/>
      <c r="F660" s="106"/>
      <c r="G660" s="106"/>
      <c r="H660" s="17"/>
      <c r="I660" s="17"/>
      <c r="J660" s="102"/>
      <c r="K660" s="102"/>
      <c r="L660" s="101"/>
      <c r="M660" s="101"/>
      <c r="N660" s="106"/>
      <c r="O660" s="106"/>
      <c r="P660" s="102"/>
      <c r="Q660" s="17"/>
      <c r="R660" s="102"/>
      <c r="S660" s="101"/>
      <c r="T660" s="105"/>
      <c r="U660" s="105"/>
      <c r="V660" s="105"/>
      <c r="W660" s="105"/>
      <c r="X660" s="105"/>
      <c r="Y660" s="105"/>
      <c r="Z660" s="105"/>
    </row>
    <row r="661" ht="15.75" customHeight="1">
      <c r="A661" s="105"/>
      <c r="B661" s="105"/>
      <c r="C661" s="105"/>
      <c r="D661" s="105"/>
      <c r="E661" s="105"/>
      <c r="F661" s="106"/>
      <c r="G661" s="106"/>
      <c r="H661" s="17"/>
      <c r="I661" s="17"/>
      <c r="J661" s="102"/>
      <c r="K661" s="102"/>
      <c r="L661" s="101"/>
      <c r="M661" s="101"/>
      <c r="N661" s="106"/>
      <c r="O661" s="106"/>
      <c r="P661" s="102"/>
      <c r="Q661" s="17"/>
      <c r="R661" s="102"/>
      <c r="S661" s="101"/>
      <c r="T661" s="105"/>
      <c r="U661" s="105"/>
      <c r="V661" s="105"/>
      <c r="W661" s="105"/>
      <c r="X661" s="105"/>
      <c r="Y661" s="105"/>
      <c r="Z661" s="105"/>
    </row>
    <row r="662" ht="15.75" customHeight="1">
      <c r="A662" s="105"/>
      <c r="B662" s="105"/>
      <c r="C662" s="105"/>
      <c r="D662" s="105"/>
      <c r="E662" s="105"/>
      <c r="F662" s="106"/>
      <c r="G662" s="106"/>
      <c r="H662" s="17"/>
      <c r="I662" s="17"/>
      <c r="J662" s="102"/>
      <c r="K662" s="102"/>
      <c r="L662" s="101"/>
      <c r="M662" s="101"/>
      <c r="N662" s="106"/>
      <c r="O662" s="106"/>
      <c r="P662" s="102"/>
      <c r="Q662" s="17"/>
      <c r="R662" s="102"/>
      <c r="S662" s="101"/>
      <c r="T662" s="105"/>
      <c r="U662" s="105"/>
      <c r="V662" s="105"/>
      <c r="W662" s="105"/>
      <c r="X662" s="105"/>
      <c r="Y662" s="105"/>
      <c r="Z662" s="105"/>
    </row>
    <row r="663" ht="15.75" customHeight="1">
      <c r="A663" s="105"/>
      <c r="B663" s="105"/>
      <c r="C663" s="105"/>
      <c r="D663" s="105"/>
      <c r="E663" s="105"/>
      <c r="F663" s="106"/>
      <c r="G663" s="106"/>
      <c r="H663" s="17"/>
      <c r="I663" s="17"/>
      <c r="J663" s="102"/>
      <c r="K663" s="102"/>
      <c r="L663" s="101"/>
      <c r="M663" s="101"/>
      <c r="N663" s="106"/>
      <c r="O663" s="106"/>
      <c r="P663" s="102"/>
      <c r="Q663" s="17"/>
      <c r="R663" s="102"/>
      <c r="S663" s="101"/>
      <c r="T663" s="105"/>
      <c r="U663" s="105"/>
      <c r="V663" s="105"/>
      <c r="W663" s="105"/>
      <c r="X663" s="105"/>
      <c r="Y663" s="105"/>
      <c r="Z663" s="105"/>
    </row>
    <row r="664" ht="15.75" customHeight="1">
      <c r="A664" s="105"/>
      <c r="B664" s="105"/>
      <c r="C664" s="105"/>
      <c r="D664" s="105"/>
      <c r="E664" s="105"/>
      <c r="F664" s="106"/>
      <c r="G664" s="106"/>
      <c r="H664" s="17"/>
      <c r="I664" s="17"/>
      <c r="J664" s="102"/>
      <c r="K664" s="102"/>
      <c r="L664" s="101"/>
      <c r="M664" s="101"/>
      <c r="N664" s="106"/>
      <c r="O664" s="106"/>
      <c r="P664" s="102"/>
      <c r="Q664" s="17"/>
      <c r="R664" s="102"/>
      <c r="S664" s="101"/>
      <c r="T664" s="105"/>
      <c r="U664" s="105"/>
      <c r="V664" s="105"/>
      <c r="W664" s="105"/>
      <c r="X664" s="105"/>
      <c r="Y664" s="105"/>
      <c r="Z664" s="105"/>
    </row>
    <row r="665" ht="15.75" customHeight="1">
      <c r="A665" s="105"/>
      <c r="B665" s="105"/>
      <c r="C665" s="105"/>
      <c r="D665" s="105"/>
      <c r="E665" s="105"/>
      <c r="F665" s="106"/>
      <c r="G665" s="106"/>
      <c r="H665" s="17"/>
      <c r="I665" s="17"/>
      <c r="J665" s="102"/>
      <c r="K665" s="102"/>
      <c r="L665" s="101"/>
      <c r="M665" s="101"/>
      <c r="N665" s="106"/>
      <c r="O665" s="106"/>
      <c r="P665" s="102"/>
      <c r="Q665" s="17"/>
      <c r="R665" s="102"/>
      <c r="S665" s="101"/>
      <c r="T665" s="105"/>
      <c r="U665" s="105"/>
      <c r="V665" s="105"/>
      <c r="W665" s="105"/>
      <c r="X665" s="105"/>
      <c r="Y665" s="105"/>
      <c r="Z665" s="105"/>
    </row>
    <row r="666" ht="15.75" customHeight="1">
      <c r="A666" s="105"/>
      <c r="B666" s="105"/>
      <c r="C666" s="105"/>
      <c r="D666" s="105"/>
      <c r="E666" s="105"/>
      <c r="F666" s="106"/>
      <c r="G666" s="106"/>
      <c r="H666" s="17"/>
      <c r="I666" s="17"/>
      <c r="J666" s="102"/>
      <c r="K666" s="102"/>
      <c r="L666" s="101"/>
      <c r="M666" s="101"/>
      <c r="N666" s="106"/>
      <c r="O666" s="106"/>
      <c r="P666" s="102"/>
      <c r="Q666" s="17"/>
      <c r="R666" s="102"/>
      <c r="S666" s="101"/>
      <c r="T666" s="105"/>
      <c r="U666" s="105"/>
      <c r="V666" s="105"/>
      <c r="W666" s="105"/>
      <c r="X666" s="105"/>
      <c r="Y666" s="105"/>
      <c r="Z666" s="105"/>
    </row>
    <row r="667" ht="15.75" customHeight="1">
      <c r="A667" s="105"/>
      <c r="B667" s="105"/>
      <c r="C667" s="105"/>
      <c r="D667" s="105"/>
      <c r="E667" s="105"/>
      <c r="F667" s="106"/>
      <c r="G667" s="106"/>
      <c r="H667" s="17"/>
      <c r="I667" s="17"/>
      <c r="J667" s="102"/>
      <c r="K667" s="102"/>
      <c r="L667" s="101"/>
      <c r="M667" s="101"/>
      <c r="N667" s="106"/>
      <c r="O667" s="106"/>
      <c r="P667" s="102"/>
      <c r="Q667" s="17"/>
      <c r="R667" s="102"/>
      <c r="S667" s="101"/>
      <c r="T667" s="105"/>
      <c r="U667" s="105"/>
      <c r="V667" s="105"/>
      <c r="W667" s="105"/>
      <c r="X667" s="105"/>
      <c r="Y667" s="105"/>
      <c r="Z667" s="105"/>
    </row>
    <row r="668" ht="15.75" customHeight="1">
      <c r="A668" s="105"/>
      <c r="B668" s="105"/>
      <c r="C668" s="105"/>
      <c r="D668" s="105"/>
      <c r="E668" s="105"/>
      <c r="F668" s="106"/>
      <c r="G668" s="106"/>
      <c r="H668" s="17"/>
      <c r="I668" s="17"/>
      <c r="J668" s="102"/>
      <c r="K668" s="102"/>
      <c r="L668" s="101"/>
      <c r="M668" s="101"/>
      <c r="N668" s="106"/>
      <c r="O668" s="106"/>
      <c r="P668" s="102"/>
      <c r="Q668" s="17"/>
      <c r="R668" s="102"/>
      <c r="S668" s="101"/>
      <c r="T668" s="105"/>
      <c r="U668" s="105"/>
      <c r="V668" s="105"/>
      <c r="W668" s="105"/>
      <c r="X668" s="105"/>
      <c r="Y668" s="105"/>
      <c r="Z668" s="105"/>
    </row>
    <row r="669" ht="15.75" customHeight="1">
      <c r="A669" s="105"/>
      <c r="B669" s="105"/>
      <c r="C669" s="105"/>
      <c r="D669" s="105"/>
      <c r="E669" s="105"/>
      <c r="F669" s="106"/>
      <c r="G669" s="106"/>
      <c r="H669" s="17"/>
      <c r="I669" s="17"/>
      <c r="J669" s="102"/>
      <c r="K669" s="102"/>
      <c r="L669" s="101"/>
      <c r="M669" s="101"/>
      <c r="N669" s="106"/>
      <c r="O669" s="106"/>
      <c r="P669" s="102"/>
      <c r="Q669" s="17"/>
      <c r="R669" s="102"/>
      <c r="S669" s="101"/>
      <c r="T669" s="105"/>
      <c r="U669" s="105"/>
      <c r="V669" s="105"/>
      <c r="W669" s="105"/>
      <c r="X669" s="105"/>
      <c r="Y669" s="105"/>
      <c r="Z669" s="105"/>
    </row>
    <row r="670" ht="15.75" customHeight="1">
      <c r="A670" s="105"/>
      <c r="B670" s="105"/>
      <c r="C670" s="105"/>
      <c r="D670" s="105"/>
      <c r="E670" s="105"/>
      <c r="F670" s="106"/>
      <c r="G670" s="106"/>
      <c r="H670" s="17"/>
      <c r="I670" s="17"/>
      <c r="J670" s="102"/>
      <c r="K670" s="102"/>
      <c r="L670" s="101"/>
      <c r="M670" s="101"/>
      <c r="N670" s="106"/>
      <c r="O670" s="106"/>
      <c r="P670" s="102"/>
      <c r="Q670" s="17"/>
      <c r="R670" s="102"/>
      <c r="S670" s="101"/>
      <c r="T670" s="105"/>
      <c r="U670" s="105"/>
      <c r="V670" s="105"/>
      <c r="W670" s="105"/>
      <c r="X670" s="105"/>
      <c r="Y670" s="105"/>
      <c r="Z670" s="105"/>
    </row>
    <row r="671" ht="15.75" customHeight="1">
      <c r="A671" s="105"/>
      <c r="B671" s="105"/>
      <c r="C671" s="105"/>
      <c r="D671" s="105"/>
      <c r="E671" s="105"/>
      <c r="F671" s="106"/>
      <c r="G671" s="106"/>
      <c r="H671" s="17"/>
      <c r="I671" s="17"/>
      <c r="J671" s="102"/>
      <c r="K671" s="102"/>
      <c r="L671" s="101"/>
      <c r="M671" s="101"/>
      <c r="N671" s="106"/>
      <c r="O671" s="106"/>
      <c r="P671" s="102"/>
      <c r="Q671" s="17"/>
      <c r="R671" s="102"/>
      <c r="S671" s="101"/>
      <c r="T671" s="105"/>
      <c r="U671" s="105"/>
      <c r="V671" s="105"/>
      <c r="W671" s="105"/>
      <c r="X671" s="105"/>
      <c r="Y671" s="105"/>
      <c r="Z671" s="105"/>
    </row>
    <row r="672" ht="15.75" customHeight="1">
      <c r="A672" s="105"/>
      <c r="B672" s="105"/>
      <c r="C672" s="105"/>
      <c r="D672" s="105"/>
      <c r="E672" s="105"/>
      <c r="F672" s="106"/>
      <c r="G672" s="106"/>
      <c r="H672" s="17"/>
      <c r="I672" s="17"/>
      <c r="J672" s="102"/>
      <c r="K672" s="102"/>
      <c r="L672" s="101"/>
      <c r="M672" s="101"/>
      <c r="N672" s="106"/>
      <c r="O672" s="106"/>
      <c r="P672" s="102"/>
      <c r="Q672" s="17"/>
      <c r="R672" s="102"/>
      <c r="S672" s="101"/>
      <c r="T672" s="105"/>
      <c r="U672" s="105"/>
      <c r="V672" s="105"/>
      <c r="W672" s="105"/>
      <c r="X672" s="105"/>
      <c r="Y672" s="105"/>
      <c r="Z672" s="105"/>
    </row>
    <row r="673" ht="15.75" customHeight="1">
      <c r="A673" s="105"/>
      <c r="B673" s="105"/>
      <c r="C673" s="105"/>
      <c r="D673" s="105"/>
      <c r="E673" s="105"/>
      <c r="F673" s="106"/>
      <c r="G673" s="106"/>
      <c r="H673" s="17"/>
      <c r="I673" s="17"/>
      <c r="J673" s="102"/>
      <c r="K673" s="102"/>
      <c r="L673" s="101"/>
      <c r="M673" s="101"/>
      <c r="N673" s="106"/>
      <c r="O673" s="106"/>
      <c r="P673" s="102"/>
      <c r="Q673" s="17"/>
      <c r="R673" s="102"/>
      <c r="S673" s="101"/>
      <c r="T673" s="105"/>
      <c r="U673" s="105"/>
      <c r="V673" s="105"/>
      <c r="W673" s="105"/>
      <c r="X673" s="105"/>
      <c r="Y673" s="105"/>
      <c r="Z673" s="105"/>
    </row>
    <row r="674" ht="15.75" customHeight="1">
      <c r="A674" s="105"/>
      <c r="B674" s="105"/>
      <c r="C674" s="105"/>
      <c r="D674" s="105"/>
      <c r="E674" s="105"/>
      <c r="F674" s="106"/>
      <c r="G674" s="106"/>
      <c r="H674" s="17"/>
      <c r="I674" s="17"/>
      <c r="J674" s="102"/>
      <c r="K674" s="102"/>
      <c r="L674" s="101"/>
      <c r="M674" s="101"/>
      <c r="N674" s="106"/>
      <c r="O674" s="106"/>
      <c r="P674" s="102"/>
      <c r="Q674" s="17"/>
      <c r="R674" s="102"/>
      <c r="S674" s="101"/>
      <c r="T674" s="105"/>
      <c r="U674" s="105"/>
      <c r="V674" s="105"/>
      <c r="W674" s="105"/>
      <c r="X674" s="105"/>
      <c r="Y674" s="105"/>
      <c r="Z674" s="105"/>
    </row>
    <row r="675" ht="15.75" customHeight="1">
      <c r="A675" s="105"/>
      <c r="B675" s="105"/>
      <c r="C675" s="105"/>
      <c r="D675" s="105"/>
      <c r="E675" s="105"/>
      <c r="F675" s="106"/>
      <c r="G675" s="106"/>
      <c r="H675" s="17"/>
      <c r="I675" s="17"/>
      <c r="J675" s="102"/>
      <c r="K675" s="102"/>
      <c r="L675" s="101"/>
      <c r="M675" s="101"/>
      <c r="N675" s="106"/>
      <c r="O675" s="106"/>
      <c r="P675" s="102"/>
      <c r="Q675" s="17"/>
      <c r="R675" s="102"/>
      <c r="S675" s="101"/>
      <c r="T675" s="105"/>
      <c r="U675" s="105"/>
      <c r="V675" s="105"/>
      <c r="W675" s="105"/>
      <c r="X675" s="105"/>
      <c r="Y675" s="105"/>
      <c r="Z675" s="105"/>
    </row>
    <row r="676" ht="15.75" customHeight="1">
      <c r="A676" s="105"/>
      <c r="B676" s="105"/>
      <c r="C676" s="105"/>
      <c r="D676" s="105"/>
      <c r="E676" s="105"/>
      <c r="F676" s="106"/>
      <c r="G676" s="106"/>
      <c r="H676" s="17"/>
      <c r="I676" s="17"/>
      <c r="J676" s="102"/>
      <c r="K676" s="102"/>
      <c r="L676" s="101"/>
      <c r="M676" s="101"/>
      <c r="N676" s="106"/>
      <c r="O676" s="106"/>
      <c r="P676" s="102"/>
      <c r="Q676" s="17"/>
      <c r="R676" s="102"/>
      <c r="S676" s="101"/>
      <c r="T676" s="105"/>
      <c r="U676" s="105"/>
      <c r="V676" s="105"/>
      <c r="W676" s="105"/>
      <c r="X676" s="105"/>
      <c r="Y676" s="105"/>
      <c r="Z676" s="105"/>
    </row>
    <row r="677" ht="15.75" customHeight="1">
      <c r="A677" s="105"/>
      <c r="B677" s="105"/>
      <c r="C677" s="105"/>
      <c r="D677" s="105"/>
      <c r="E677" s="105"/>
      <c r="F677" s="106"/>
      <c r="G677" s="106"/>
      <c r="H677" s="17"/>
      <c r="I677" s="17"/>
      <c r="J677" s="102"/>
      <c r="K677" s="102"/>
      <c r="L677" s="101"/>
      <c r="M677" s="101"/>
      <c r="N677" s="106"/>
      <c r="O677" s="106"/>
      <c r="P677" s="102"/>
      <c r="Q677" s="17"/>
      <c r="R677" s="102"/>
      <c r="S677" s="101"/>
      <c r="T677" s="105"/>
      <c r="U677" s="105"/>
      <c r="V677" s="105"/>
      <c r="W677" s="105"/>
      <c r="X677" s="105"/>
      <c r="Y677" s="105"/>
      <c r="Z677" s="105"/>
    </row>
    <row r="678" ht="15.75" customHeight="1">
      <c r="A678" s="105"/>
      <c r="B678" s="105"/>
      <c r="C678" s="105"/>
      <c r="D678" s="105"/>
      <c r="E678" s="105"/>
      <c r="F678" s="106"/>
      <c r="G678" s="106"/>
      <c r="H678" s="17"/>
      <c r="I678" s="17"/>
      <c r="J678" s="102"/>
      <c r="K678" s="102"/>
      <c r="L678" s="101"/>
      <c r="M678" s="101"/>
      <c r="N678" s="106"/>
      <c r="O678" s="106"/>
      <c r="P678" s="102"/>
      <c r="Q678" s="17"/>
      <c r="R678" s="102"/>
      <c r="S678" s="101"/>
      <c r="T678" s="105"/>
      <c r="U678" s="105"/>
      <c r="V678" s="105"/>
      <c r="W678" s="105"/>
      <c r="X678" s="105"/>
      <c r="Y678" s="105"/>
      <c r="Z678" s="105"/>
    </row>
    <row r="679" ht="15.75" customHeight="1">
      <c r="A679" s="105"/>
      <c r="B679" s="105"/>
      <c r="C679" s="105"/>
      <c r="D679" s="105"/>
      <c r="E679" s="105"/>
      <c r="F679" s="106"/>
      <c r="G679" s="106"/>
      <c r="H679" s="17"/>
      <c r="I679" s="17"/>
      <c r="J679" s="102"/>
      <c r="K679" s="102"/>
      <c r="L679" s="101"/>
      <c r="M679" s="101"/>
      <c r="N679" s="106"/>
      <c r="O679" s="106"/>
      <c r="P679" s="102"/>
      <c r="Q679" s="17"/>
      <c r="R679" s="102"/>
      <c r="S679" s="101"/>
      <c r="T679" s="105"/>
      <c r="U679" s="105"/>
      <c r="V679" s="105"/>
      <c r="W679" s="105"/>
      <c r="X679" s="105"/>
      <c r="Y679" s="105"/>
      <c r="Z679" s="105"/>
    </row>
    <row r="680" ht="15.75" customHeight="1">
      <c r="A680" s="105"/>
      <c r="B680" s="105"/>
      <c r="C680" s="105"/>
      <c r="D680" s="105"/>
      <c r="E680" s="105"/>
      <c r="F680" s="106"/>
      <c r="G680" s="106"/>
      <c r="H680" s="17"/>
      <c r="I680" s="17"/>
      <c r="J680" s="102"/>
      <c r="K680" s="102"/>
      <c r="L680" s="101"/>
      <c r="M680" s="101"/>
      <c r="N680" s="106"/>
      <c r="O680" s="106"/>
      <c r="P680" s="102"/>
      <c r="Q680" s="17"/>
      <c r="R680" s="102"/>
      <c r="S680" s="101"/>
      <c r="T680" s="105"/>
      <c r="U680" s="105"/>
      <c r="V680" s="105"/>
      <c r="W680" s="105"/>
      <c r="X680" s="105"/>
      <c r="Y680" s="105"/>
      <c r="Z680" s="105"/>
    </row>
    <row r="681" ht="15.75" customHeight="1">
      <c r="A681" s="105"/>
      <c r="B681" s="105"/>
      <c r="C681" s="105"/>
      <c r="D681" s="105"/>
      <c r="E681" s="105"/>
      <c r="F681" s="106"/>
      <c r="G681" s="106"/>
      <c r="H681" s="17"/>
      <c r="I681" s="17"/>
      <c r="J681" s="102"/>
      <c r="K681" s="102"/>
      <c r="L681" s="101"/>
      <c r="M681" s="101"/>
      <c r="N681" s="106"/>
      <c r="O681" s="106"/>
      <c r="P681" s="102"/>
      <c r="Q681" s="17"/>
      <c r="R681" s="102"/>
      <c r="S681" s="101"/>
      <c r="T681" s="105"/>
      <c r="U681" s="105"/>
      <c r="V681" s="105"/>
      <c r="W681" s="105"/>
      <c r="X681" s="105"/>
      <c r="Y681" s="105"/>
      <c r="Z681" s="105"/>
    </row>
    <row r="682" ht="15.75" customHeight="1">
      <c r="A682" s="105"/>
      <c r="B682" s="105"/>
      <c r="C682" s="105"/>
      <c r="D682" s="105"/>
      <c r="E682" s="105"/>
      <c r="F682" s="106"/>
      <c r="G682" s="106"/>
      <c r="H682" s="17"/>
      <c r="I682" s="17"/>
      <c r="J682" s="102"/>
      <c r="K682" s="102"/>
      <c r="L682" s="101"/>
      <c r="M682" s="101"/>
      <c r="N682" s="106"/>
      <c r="O682" s="106"/>
      <c r="P682" s="102"/>
      <c r="Q682" s="17"/>
      <c r="R682" s="102"/>
      <c r="S682" s="101"/>
      <c r="T682" s="105"/>
      <c r="U682" s="105"/>
      <c r="V682" s="105"/>
      <c r="W682" s="105"/>
      <c r="X682" s="105"/>
      <c r="Y682" s="105"/>
      <c r="Z682" s="105"/>
    </row>
    <row r="683" ht="15.75" customHeight="1">
      <c r="A683" s="105"/>
      <c r="B683" s="105"/>
      <c r="C683" s="105"/>
      <c r="D683" s="105"/>
      <c r="E683" s="105"/>
      <c r="F683" s="106"/>
      <c r="G683" s="106"/>
      <c r="H683" s="17"/>
      <c r="I683" s="17"/>
      <c r="J683" s="102"/>
      <c r="K683" s="102"/>
      <c r="L683" s="101"/>
      <c r="M683" s="101"/>
      <c r="N683" s="106"/>
      <c r="O683" s="106"/>
      <c r="P683" s="102"/>
      <c r="Q683" s="17"/>
      <c r="R683" s="102"/>
      <c r="S683" s="101"/>
      <c r="T683" s="105"/>
      <c r="U683" s="105"/>
      <c r="V683" s="105"/>
      <c r="W683" s="105"/>
      <c r="X683" s="105"/>
      <c r="Y683" s="105"/>
      <c r="Z683" s="105"/>
    </row>
    <row r="684" ht="15.75" customHeight="1">
      <c r="A684" s="105"/>
      <c r="B684" s="105"/>
      <c r="C684" s="105"/>
      <c r="D684" s="105"/>
      <c r="E684" s="105"/>
      <c r="F684" s="106"/>
      <c r="G684" s="106"/>
      <c r="H684" s="17"/>
      <c r="I684" s="17"/>
      <c r="J684" s="102"/>
      <c r="K684" s="102"/>
      <c r="L684" s="101"/>
      <c r="M684" s="101"/>
      <c r="N684" s="106"/>
      <c r="O684" s="106"/>
      <c r="P684" s="102"/>
      <c r="Q684" s="17"/>
      <c r="R684" s="102"/>
      <c r="S684" s="101"/>
      <c r="T684" s="105"/>
      <c r="U684" s="105"/>
      <c r="V684" s="105"/>
      <c r="W684" s="105"/>
      <c r="X684" s="105"/>
      <c r="Y684" s="105"/>
      <c r="Z684" s="105"/>
    </row>
    <row r="685" ht="15.75" customHeight="1">
      <c r="A685" s="105"/>
      <c r="B685" s="105"/>
      <c r="C685" s="105"/>
      <c r="D685" s="105"/>
      <c r="E685" s="105"/>
      <c r="F685" s="106"/>
      <c r="G685" s="106"/>
      <c r="H685" s="17"/>
      <c r="I685" s="17"/>
      <c r="J685" s="102"/>
      <c r="K685" s="102"/>
      <c r="L685" s="101"/>
      <c r="M685" s="101"/>
      <c r="N685" s="106"/>
      <c r="O685" s="106"/>
      <c r="P685" s="102"/>
      <c r="Q685" s="17"/>
      <c r="R685" s="102"/>
      <c r="S685" s="101"/>
      <c r="T685" s="105"/>
      <c r="U685" s="105"/>
      <c r="V685" s="105"/>
      <c r="W685" s="105"/>
      <c r="X685" s="105"/>
      <c r="Y685" s="105"/>
      <c r="Z685" s="105"/>
    </row>
    <row r="686" ht="15.75" customHeight="1">
      <c r="A686" s="105"/>
      <c r="B686" s="105"/>
      <c r="C686" s="105"/>
      <c r="D686" s="105"/>
      <c r="E686" s="105"/>
      <c r="F686" s="106"/>
      <c r="G686" s="106"/>
      <c r="H686" s="17"/>
      <c r="I686" s="17"/>
      <c r="J686" s="102"/>
      <c r="K686" s="102"/>
      <c r="L686" s="101"/>
      <c r="M686" s="101"/>
      <c r="N686" s="106"/>
      <c r="O686" s="106"/>
      <c r="P686" s="102"/>
      <c r="Q686" s="17"/>
      <c r="R686" s="102"/>
      <c r="S686" s="101"/>
      <c r="T686" s="105"/>
      <c r="U686" s="105"/>
      <c r="V686" s="105"/>
      <c r="W686" s="105"/>
      <c r="X686" s="105"/>
      <c r="Y686" s="105"/>
      <c r="Z686" s="105"/>
    </row>
    <row r="687" ht="15.75" customHeight="1">
      <c r="A687" s="105"/>
      <c r="B687" s="105"/>
      <c r="C687" s="105"/>
      <c r="D687" s="105"/>
      <c r="E687" s="105"/>
      <c r="F687" s="106"/>
      <c r="G687" s="106"/>
      <c r="H687" s="17"/>
      <c r="I687" s="17"/>
      <c r="J687" s="102"/>
      <c r="K687" s="102"/>
      <c r="L687" s="101"/>
      <c r="M687" s="101"/>
      <c r="N687" s="106"/>
      <c r="O687" s="106"/>
      <c r="P687" s="102"/>
      <c r="Q687" s="17"/>
      <c r="R687" s="102"/>
      <c r="S687" s="101"/>
      <c r="T687" s="105"/>
      <c r="U687" s="105"/>
      <c r="V687" s="105"/>
      <c r="W687" s="105"/>
      <c r="X687" s="105"/>
      <c r="Y687" s="105"/>
      <c r="Z687" s="105"/>
    </row>
    <row r="688" ht="15.75" customHeight="1">
      <c r="A688" s="105"/>
      <c r="B688" s="105"/>
      <c r="C688" s="105"/>
      <c r="D688" s="105"/>
      <c r="E688" s="105"/>
      <c r="F688" s="106"/>
      <c r="G688" s="106"/>
      <c r="H688" s="17"/>
      <c r="I688" s="17"/>
      <c r="J688" s="102"/>
      <c r="K688" s="102"/>
      <c r="L688" s="101"/>
      <c r="M688" s="101"/>
      <c r="N688" s="106"/>
      <c r="O688" s="106"/>
      <c r="P688" s="102"/>
      <c r="Q688" s="17"/>
      <c r="R688" s="102"/>
      <c r="S688" s="101"/>
      <c r="T688" s="105"/>
      <c r="U688" s="105"/>
      <c r="V688" s="105"/>
      <c r="W688" s="105"/>
      <c r="X688" s="105"/>
      <c r="Y688" s="105"/>
      <c r="Z688" s="105"/>
    </row>
    <row r="689" ht="15.75" customHeight="1">
      <c r="A689" s="105"/>
      <c r="B689" s="105"/>
      <c r="C689" s="105"/>
      <c r="D689" s="105"/>
      <c r="E689" s="105"/>
      <c r="F689" s="106"/>
      <c r="G689" s="106"/>
      <c r="H689" s="17"/>
      <c r="I689" s="17"/>
      <c r="J689" s="102"/>
      <c r="K689" s="102"/>
      <c r="L689" s="101"/>
      <c r="M689" s="101"/>
      <c r="N689" s="106"/>
      <c r="O689" s="106"/>
      <c r="P689" s="102"/>
      <c r="Q689" s="17"/>
      <c r="R689" s="102"/>
      <c r="S689" s="101"/>
      <c r="T689" s="105"/>
      <c r="U689" s="105"/>
      <c r="V689" s="105"/>
      <c r="W689" s="105"/>
      <c r="X689" s="105"/>
      <c r="Y689" s="105"/>
      <c r="Z689" s="105"/>
    </row>
    <row r="690" ht="15.75" customHeight="1">
      <c r="A690" s="105"/>
      <c r="B690" s="105"/>
      <c r="C690" s="105"/>
      <c r="D690" s="105"/>
      <c r="E690" s="105"/>
      <c r="F690" s="106"/>
      <c r="G690" s="106"/>
      <c r="H690" s="17"/>
      <c r="I690" s="17"/>
      <c r="J690" s="102"/>
      <c r="K690" s="102"/>
      <c r="L690" s="101"/>
      <c r="M690" s="101"/>
      <c r="N690" s="106"/>
      <c r="O690" s="106"/>
      <c r="P690" s="102"/>
      <c r="Q690" s="17"/>
      <c r="R690" s="102"/>
      <c r="S690" s="101"/>
      <c r="T690" s="105"/>
      <c r="U690" s="105"/>
      <c r="V690" s="105"/>
      <c r="W690" s="105"/>
      <c r="X690" s="105"/>
      <c r="Y690" s="105"/>
      <c r="Z690" s="105"/>
    </row>
    <row r="691" ht="15.75" customHeight="1">
      <c r="A691" s="105"/>
      <c r="B691" s="105"/>
      <c r="C691" s="105"/>
      <c r="D691" s="105"/>
      <c r="E691" s="105"/>
      <c r="F691" s="106"/>
      <c r="G691" s="106"/>
      <c r="H691" s="17"/>
      <c r="I691" s="17"/>
      <c r="J691" s="102"/>
      <c r="K691" s="102"/>
      <c r="L691" s="101"/>
      <c r="M691" s="101"/>
      <c r="N691" s="106"/>
      <c r="O691" s="106"/>
      <c r="P691" s="102"/>
      <c r="Q691" s="17"/>
      <c r="R691" s="102"/>
      <c r="S691" s="101"/>
      <c r="T691" s="105"/>
      <c r="U691" s="105"/>
      <c r="V691" s="105"/>
      <c r="W691" s="105"/>
      <c r="X691" s="105"/>
      <c r="Y691" s="105"/>
      <c r="Z691" s="105"/>
    </row>
    <row r="692" ht="15.75" customHeight="1">
      <c r="A692" s="105"/>
      <c r="B692" s="105"/>
      <c r="C692" s="105"/>
      <c r="D692" s="105"/>
      <c r="E692" s="105"/>
      <c r="F692" s="106"/>
      <c r="G692" s="106"/>
      <c r="H692" s="17"/>
      <c r="I692" s="17"/>
      <c r="J692" s="102"/>
      <c r="K692" s="102"/>
      <c r="L692" s="101"/>
      <c r="M692" s="101"/>
      <c r="N692" s="106"/>
      <c r="O692" s="106"/>
      <c r="P692" s="102"/>
      <c r="Q692" s="17"/>
      <c r="R692" s="102"/>
      <c r="S692" s="101"/>
      <c r="T692" s="105"/>
      <c r="U692" s="105"/>
      <c r="V692" s="105"/>
      <c r="W692" s="105"/>
      <c r="X692" s="105"/>
      <c r="Y692" s="105"/>
      <c r="Z692" s="105"/>
    </row>
    <row r="693" ht="15.75" customHeight="1">
      <c r="A693" s="105"/>
      <c r="B693" s="105"/>
      <c r="C693" s="105"/>
      <c r="D693" s="105"/>
      <c r="E693" s="105"/>
      <c r="F693" s="106"/>
      <c r="G693" s="106"/>
      <c r="H693" s="17"/>
      <c r="I693" s="17"/>
      <c r="J693" s="102"/>
      <c r="K693" s="102"/>
      <c r="L693" s="101"/>
      <c r="M693" s="101"/>
      <c r="N693" s="106"/>
      <c r="O693" s="106"/>
      <c r="P693" s="102"/>
      <c r="Q693" s="17"/>
      <c r="R693" s="102"/>
      <c r="S693" s="101"/>
      <c r="T693" s="105"/>
      <c r="U693" s="105"/>
      <c r="V693" s="105"/>
      <c r="W693" s="105"/>
      <c r="X693" s="105"/>
      <c r="Y693" s="105"/>
      <c r="Z693" s="105"/>
    </row>
    <row r="694" ht="15.75" customHeight="1">
      <c r="A694" s="105"/>
      <c r="B694" s="105"/>
      <c r="C694" s="105"/>
      <c r="D694" s="105"/>
      <c r="E694" s="105"/>
      <c r="F694" s="106"/>
      <c r="G694" s="106"/>
      <c r="H694" s="17"/>
      <c r="I694" s="17"/>
      <c r="J694" s="102"/>
      <c r="K694" s="102"/>
      <c r="L694" s="101"/>
      <c r="M694" s="101"/>
      <c r="N694" s="106"/>
      <c r="O694" s="106"/>
      <c r="P694" s="102"/>
      <c r="Q694" s="17"/>
      <c r="R694" s="102"/>
      <c r="S694" s="101"/>
      <c r="T694" s="105"/>
      <c r="U694" s="105"/>
      <c r="V694" s="105"/>
      <c r="W694" s="105"/>
      <c r="X694" s="105"/>
      <c r="Y694" s="105"/>
      <c r="Z694" s="105"/>
    </row>
    <row r="695" ht="15.75" customHeight="1">
      <c r="A695" s="105"/>
      <c r="B695" s="105"/>
      <c r="C695" s="105"/>
      <c r="D695" s="105"/>
      <c r="E695" s="105"/>
      <c r="F695" s="106"/>
      <c r="G695" s="106"/>
      <c r="H695" s="17"/>
      <c r="I695" s="17"/>
      <c r="J695" s="102"/>
      <c r="K695" s="102"/>
      <c r="L695" s="101"/>
      <c r="M695" s="101"/>
      <c r="N695" s="106"/>
      <c r="O695" s="106"/>
      <c r="P695" s="102"/>
      <c r="Q695" s="17"/>
      <c r="R695" s="102"/>
      <c r="S695" s="101"/>
      <c r="T695" s="105"/>
      <c r="U695" s="105"/>
      <c r="V695" s="105"/>
      <c r="W695" s="105"/>
      <c r="X695" s="105"/>
      <c r="Y695" s="105"/>
      <c r="Z695" s="105"/>
    </row>
    <row r="696" ht="15.75" customHeight="1">
      <c r="A696" s="105"/>
      <c r="B696" s="105"/>
      <c r="C696" s="105"/>
      <c r="D696" s="105"/>
      <c r="E696" s="105"/>
      <c r="F696" s="106"/>
      <c r="G696" s="106"/>
      <c r="H696" s="17"/>
      <c r="I696" s="17"/>
      <c r="J696" s="102"/>
      <c r="K696" s="102"/>
      <c r="L696" s="101"/>
      <c r="M696" s="101"/>
      <c r="N696" s="106"/>
      <c r="O696" s="106"/>
      <c r="P696" s="102"/>
      <c r="Q696" s="17"/>
      <c r="R696" s="102"/>
      <c r="S696" s="101"/>
      <c r="T696" s="105"/>
      <c r="U696" s="105"/>
      <c r="V696" s="105"/>
      <c r="W696" s="105"/>
      <c r="X696" s="105"/>
      <c r="Y696" s="105"/>
      <c r="Z696" s="105"/>
    </row>
    <row r="697" ht="15.75" customHeight="1">
      <c r="A697" s="105"/>
      <c r="B697" s="105"/>
      <c r="C697" s="105"/>
      <c r="D697" s="105"/>
      <c r="E697" s="105"/>
      <c r="F697" s="106"/>
      <c r="G697" s="106"/>
      <c r="H697" s="17"/>
      <c r="I697" s="17"/>
      <c r="J697" s="102"/>
      <c r="K697" s="102"/>
      <c r="L697" s="101"/>
      <c r="M697" s="101"/>
      <c r="N697" s="106"/>
      <c r="O697" s="106"/>
      <c r="P697" s="102"/>
      <c r="Q697" s="17"/>
      <c r="R697" s="102"/>
      <c r="S697" s="101"/>
      <c r="T697" s="105"/>
      <c r="U697" s="105"/>
      <c r="V697" s="105"/>
      <c r="W697" s="105"/>
      <c r="X697" s="105"/>
      <c r="Y697" s="105"/>
      <c r="Z697" s="105"/>
    </row>
    <row r="698" ht="15.75" customHeight="1">
      <c r="A698" s="105"/>
      <c r="B698" s="105"/>
      <c r="C698" s="105"/>
      <c r="D698" s="105"/>
      <c r="E698" s="105"/>
      <c r="F698" s="106"/>
      <c r="G698" s="106"/>
      <c r="H698" s="17"/>
      <c r="I698" s="17"/>
      <c r="J698" s="102"/>
      <c r="K698" s="102"/>
      <c r="L698" s="101"/>
      <c r="M698" s="101"/>
      <c r="N698" s="106"/>
      <c r="O698" s="106"/>
      <c r="P698" s="102"/>
      <c r="Q698" s="17"/>
      <c r="R698" s="102"/>
      <c r="S698" s="101"/>
      <c r="T698" s="105"/>
      <c r="U698" s="105"/>
      <c r="V698" s="105"/>
      <c r="W698" s="105"/>
      <c r="X698" s="105"/>
      <c r="Y698" s="105"/>
      <c r="Z698" s="105"/>
    </row>
    <row r="699" ht="15.75" customHeight="1">
      <c r="A699" s="105"/>
      <c r="B699" s="105"/>
      <c r="C699" s="105"/>
      <c r="D699" s="105"/>
      <c r="E699" s="105"/>
      <c r="F699" s="106"/>
      <c r="G699" s="106"/>
      <c r="H699" s="17"/>
      <c r="I699" s="17"/>
      <c r="J699" s="102"/>
      <c r="K699" s="102"/>
      <c r="L699" s="101"/>
      <c r="M699" s="101"/>
      <c r="N699" s="106"/>
      <c r="O699" s="106"/>
      <c r="P699" s="102"/>
      <c r="Q699" s="17"/>
      <c r="R699" s="102"/>
      <c r="S699" s="101"/>
      <c r="T699" s="105"/>
      <c r="U699" s="105"/>
      <c r="V699" s="105"/>
      <c r="W699" s="105"/>
      <c r="X699" s="105"/>
      <c r="Y699" s="105"/>
      <c r="Z699" s="105"/>
    </row>
    <row r="700" ht="15.75" customHeight="1">
      <c r="A700" s="105"/>
      <c r="B700" s="105"/>
      <c r="C700" s="105"/>
      <c r="D700" s="105"/>
      <c r="E700" s="105"/>
      <c r="F700" s="106"/>
      <c r="G700" s="106"/>
      <c r="H700" s="17"/>
      <c r="I700" s="17"/>
      <c r="J700" s="102"/>
      <c r="K700" s="102"/>
      <c r="L700" s="101"/>
      <c r="M700" s="101"/>
      <c r="N700" s="106"/>
      <c r="O700" s="106"/>
      <c r="P700" s="102"/>
      <c r="Q700" s="17"/>
      <c r="R700" s="102"/>
      <c r="S700" s="101"/>
      <c r="T700" s="105"/>
      <c r="U700" s="105"/>
      <c r="V700" s="105"/>
      <c r="W700" s="105"/>
      <c r="X700" s="105"/>
      <c r="Y700" s="105"/>
      <c r="Z700" s="105"/>
    </row>
    <row r="701" ht="15.75" customHeight="1">
      <c r="A701" s="105"/>
      <c r="B701" s="105"/>
      <c r="C701" s="105"/>
      <c r="D701" s="105"/>
      <c r="E701" s="105"/>
      <c r="F701" s="106"/>
      <c r="G701" s="106"/>
      <c r="H701" s="17"/>
      <c r="I701" s="17"/>
      <c r="J701" s="102"/>
      <c r="K701" s="102"/>
      <c r="L701" s="101"/>
      <c r="M701" s="101"/>
      <c r="N701" s="106"/>
      <c r="O701" s="106"/>
      <c r="P701" s="102"/>
      <c r="Q701" s="17"/>
      <c r="R701" s="102"/>
      <c r="S701" s="101"/>
      <c r="T701" s="105"/>
      <c r="U701" s="105"/>
      <c r="V701" s="105"/>
      <c r="W701" s="105"/>
      <c r="X701" s="105"/>
      <c r="Y701" s="105"/>
      <c r="Z701" s="105"/>
    </row>
    <row r="702" ht="15.75" customHeight="1">
      <c r="A702" s="105"/>
      <c r="B702" s="105"/>
      <c r="C702" s="105"/>
      <c r="D702" s="105"/>
      <c r="E702" s="105"/>
      <c r="F702" s="106"/>
      <c r="G702" s="106"/>
      <c r="H702" s="17"/>
      <c r="I702" s="17"/>
      <c r="J702" s="102"/>
      <c r="K702" s="102"/>
      <c r="L702" s="101"/>
      <c r="M702" s="101"/>
      <c r="N702" s="106"/>
      <c r="O702" s="106"/>
      <c r="P702" s="102"/>
      <c r="Q702" s="17"/>
      <c r="R702" s="102"/>
      <c r="S702" s="101"/>
      <c r="T702" s="105"/>
      <c r="U702" s="105"/>
      <c r="V702" s="105"/>
      <c r="W702" s="105"/>
      <c r="X702" s="105"/>
      <c r="Y702" s="105"/>
      <c r="Z702" s="105"/>
    </row>
    <row r="703" ht="15.75" customHeight="1">
      <c r="A703" s="105"/>
      <c r="B703" s="105"/>
      <c r="C703" s="105"/>
      <c r="D703" s="105"/>
      <c r="E703" s="105"/>
      <c r="F703" s="106"/>
      <c r="G703" s="106"/>
      <c r="H703" s="17"/>
      <c r="I703" s="17"/>
      <c r="J703" s="102"/>
      <c r="K703" s="102"/>
      <c r="L703" s="101"/>
      <c r="M703" s="101"/>
      <c r="N703" s="106"/>
      <c r="O703" s="106"/>
      <c r="P703" s="102"/>
      <c r="Q703" s="17"/>
      <c r="R703" s="102"/>
      <c r="S703" s="101"/>
      <c r="T703" s="105"/>
      <c r="U703" s="105"/>
      <c r="V703" s="105"/>
      <c r="W703" s="105"/>
      <c r="X703" s="105"/>
      <c r="Y703" s="105"/>
      <c r="Z703" s="105"/>
    </row>
    <row r="704" ht="15.75" customHeight="1">
      <c r="A704" s="105"/>
      <c r="B704" s="105"/>
      <c r="C704" s="105"/>
      <c r="D704" s="105"/>
      <c r="E704" s="105"/>
      <c r="F704" s="106"/>
      <c r="G704" s="106"/>
      <c r="H704" s="17"/>
      <c r="I704" s="17"/>
      <c r="J704" s="102"/>
      <c r="K704" s="102"/>
      <c r="L704" s="101"/>
      <c r="M704" s="101"/>
      <c r="N704" s="106"/>
      <c r="O704" s="106"/>
      <c r="P704" s="102"/>
      <c r="Q704" s="17"/>
      <c r="R704" s="102"/>
      <c r="S704" s="101"/>
      <c r="T704" s="105"/>
      <c r="U704" s="105"/>
      <c r="V704" s="105"/>
      <c r="W704" s="105"/>
      <c r="X704" s="105"/>
      <c r="Y704" s="105"/>
      <c r="Z704" s="105"/>
    </row>
    <row r="705" ht="15.75" customHeight="1">
      <c r="A705" s="105"/>
      <c r="B705" s="105"/>
      <c r="C705" s="105"/>
      <c r="D705" s="105"/>
      <c r="E705" s="105"/>
      <c r="F705" s="106"/>
      <c r="G705" s="106"/>
      <c r="H705" s="17"/>
      <c r="I705" s="17"/>
      <c r="J705" s="102"/>
      <c r="K705" s="102"/>
      <c r="L705" s="101"/>
      <c r="M705" s="101"/>
      <c r="N705" s="106"/>
      <c r="O705" s="106"/>
      <c r="P705" s="102"/>
      <c r="Q705" s="17"/>
      <c r="R705" s="102"/>
      <c r="S705" s="101"/>
      <c r="T705" s="105"/>
      <c r="U705" s="105"/>
      <c r="V705" s="105"/>
      <c r="W705" s="105"/>
      <c r="X705" s="105"/>
      <c r="Y705" s="105"/>
      <c r="Z705" s="105"/>
    </row>
    <row r="706" ht="15.75" customHeight="1">
      <c r="A706" s="105"/>
      <c r="B706" s="105"/>
      <c r="C706" s="105"/>
      <c r="D706" s="105"/>
      <c r="E706" s="105"/>
      <c r="F706" s="106"/>
      <c r="G706" s="106"/>
      <c r="H706" s="17"/>
      <c r="I706" s="17"/>
      <c r="J706" s="102"/>
      <c r="K706" s="102"/>
      <c r="L706" s="101"/>
      <c r="M706" s="101"/>
      <c r="N706" s="106"/>
      <c r="O706" s="106"/>
      <c r="P706" s="102"/>
      <c r="Q706" s="17"/>
      <c r="R706" s="102"/>
      <c r="S706" s="101"/>
      <c r="T706" s="105"/>
      <c r="U706" s="105"/>
      <c r="V706" s="105"/>
      <c r="W706" s="105"/>
      <c r="X706" s="105"/>
      <c r="Y706" s="105"/>
      <c r="Z706" s="105"/>
    </row>
    <row r="707" ht="15.75" customHeight="1">
      <c r="A707" s="105"/>
      <c r="B707" s="105"/>
      <c r="C707" s="105"/>
      <c r="D707" s="105"/>
      <c r="E707" s="105"/>
      <c r="F707" s="106"/>
      <c r="G707" s="106"/>
      <c r="H707" s="17"/>
      <c r="I707" s="17"/>
      <c r="J707" s="102"/>
      <c r="K707" s="102"/>
      <c r="L707" s="101"/>
      <c r="M707" s="101"/>
      <c r="N707" s="106"/>
      <c r="O707" s="106"/>
      <c r="P707" s="102"/>
      <c r="Q707" s="17"/>
      <c r="R707" s="102"/>
      <c r="S707" s="101"/>
      <c r="T707" s="105"/>
      <c r="U707" s="105"/>
      <c r="V707" s="105"/>
      <c r="W707" s="105"/>
      <c r="X707" s="105"/>
      <c r="Y707" s="105"/>
      <c r="Z707" s="105"/>
    </row>
    <row r="708" ht="15.75" customHeight="1">
      <c r="A708" s="105"/>
      <c r="B708" s="105"/>
      <c r="C708" s="105"/>
      <c r="D708" s="105"/>
      <c r="E708" s="105"/>
      <c r="F708" s="106"/>
      <c r="G708" s="106"/>
      <c r="H708" s="17"/>
      <c r="I708" s="17"/>
      <c r="J708" s="102"/>
      <c r="K708" s="102"/>
      <c r="L708" s="101"/>
      <c r="M708" s="101"/>
      <c r="N708" s="106"/>
      <c r="O708" s="106"/>
      <c r="P708" s="102"/>
      <c r="Q708" s="17"/>
      <c r="R708" s="102"/>
      <c r="S708" s="101"/>
      <c r="T708" s="105"/>
      <c r="U708" s="105"/>
      <c r="V708" s="105"/>
      <c r="W708" s="105"/>
      <c r="X708" s="105"/>
      <c r="Y708" s="105"/>
      <c r="Z708" s="105"/>
    </row>
    <row r="709" ht="15.75" customHeight="1">
      <c r="A709" s="105"/>
      <c r="B709" s="105"/>
      <c r="C709" s="105"/>
      <c r="D709" s="105"/>
      <c r="E709" s="105"/>
      <c r="F709" s="106"/>
      <c r="G709" s="106"/>
      <c r="H709" s="17"/>
      <c r="I709" s="17"/>
      <c r="J709" s="102"/>
      <c r="K709" s="102"/>
      <c r="L709" s="101"/>
      <c r="M709" s="101"/>
      <c r="N709" s="106"/>
      <c r="O709" s="106"/>
      <c r="P709" s="102"/>
      <c r="Q709" s="17"/>
      <c r="R709" s="102"/>
      <c r="S709" s="101"/>
      <c r="T709" s="105"/>
      <c r="U709" s="105"/>
      <c r="V709" s="105"/>
      <c r="W709" s="105"/>
      <c r="X709" s="105"/>
      <c r="Y709" s="105"/>
      <c r="Z709" s="105"/>
    </row>
    <row r="710" ht="15.75" customHeight="1">
      <c r="A710" s="105"/>
      <c r="B710" s="105"/>
      <c r="C710" s="105"/>
      <c r="D710" s="105"/>
      <c r="E710" s="105"/>
      <c r="F710" s="106"/>
      <c r="G710" s="106"/>
      <c r="H710" s="17"/>
      <c r="I710" s="17"/>
      <c r="J710" s="102"/>
      <c r="K710" s="102"/>
      <c r="L710" s="101"/>
      <c r="M710" s="101"/>
      <c r="N710" s="106"/>
      <c r="O710" s="106"/>
      <c r="P710" s="102"/>
      <c r="Q710" s="17"/>
      <c r="R710" s="102"/>
      <c r="S710" s="101"/>
      <c r="T710" s="105"/>
      <c r="U710" s="105"/>
      <c r="V710" s="105"/>
      <c r="W710" s="105"/>
      <c r="X710" s="105"/>
      <c r="Y710" s="105"/>
      <c r="Z710" s="105"/>
    </row>
    <row r="711" ht="15.75" customHeight="1">
      <c r="A711" s="105"/>
      <c r="B711" s="105"/>
      <c r="C711" s="105"/>
      <c r="D711" s="105"/>
      <c r="E711" s="105"/>
      <c r="F711" s="106"/>
      <c r="G711" s="106"/>
      <c r="H711" s="17"/>
      <c r="I711" s="17"/>
      <c r="J711" s="102"/>
      <c r="K711" s="102"/>
      <c r="L711" s="101"/>
      <c r="M711" s="101"/>
      <c r="N711" s="106"/>
      <c r="O711" s="106"/>
      <c r="P711" s="102"/>
      <c r="Q711" s="17"/>
      <c r="R711" s="102"/>
      <c r="S711" s="101"/>
      <c r="T711" s="105"/>
      <c r="U711" s="105"/>
      <c r="V711" s="105"/>
      <c r="W711" s="105"/>
      <c r="X711" s="105"/>
      <c r="Y711" s="105"/>
      <c r="Z711" s="105"/>
    </row>
    <row r="712" ht="15.75" customHeight="1">
      <c r="A712" s="105"/>
      <c r="B712" s="105"/>
      <c r="C712" s="105"/>
      <c r="D712" s="105"/>
      <c r="E712" s="105"/>
      <c r="F712" s="106"/>
      <c r="G712" s="106"/>
      <c r="H712" s="17"/>
      <c r="I712" s="17"/>
      <c r="J712" s="102"/>
      <c r="K712" s="102"/>
      <c r="L712" s="101"/>
      <c r="M712" s="101"/>
      <c r="N712" s="106"/>
      <c r="O712" s="106"/>
      <c r="P712" s="102"/>
      <c r="Q712" s="17"/>
      <c r="R712" s="102"/>
      <c r="S712" s="101"/>
      <c r="T712" s="105"/>
      <c r="U712" s="105"/>
      <c r="V712" s="105"/>
      <c r="W712" s="105"/>
      <c r="X712" s="105"/>
      <c r="Y712" s="105"/>
      <c r="Z712" s="105"/>
    </row>
    <row r="713" ht="15.75" customHeight="1">
      <c r="A713" s="105"/>
      <c r="B713" s="105"/>
      <c r="C713" s="105"/>
      <c r="D713" s="105"/>
      <c r="E713" s="105"/>
      <c r="F713" s="106"/>
      <c r="G713" s="106"/>
      <c r="H713" s="17"/>
      <c r="I713" s="17"/>
      <c r="J713" s="102"/>
      <c r="K713" s="102"/>
      <c r="L713" s="101"/>
      <c r="M713" s="101"/>
      <c r="N713" s="106"/>
      <c r="O713" s="106"/>
      <c r="P713" s="102"/>
      <c r="Q713" s="17"/>
      <c r="R713" s="102"/>
      <c r="S713" s="101"/>
      <c r="T713" s="105"/>
      <c r="U713" s="105"/>
      <c r="V713" s="105"/>
      <c r="W713" s="105"/>
      <c r="X713" s="105"/>
      <c r="Y713" s="105"/>
      <c r="Z713" s="105"/>
    </row>
    <row r="714" ht="15.75" customHeight="1">
      <c r="A714" s="105"/>
      <c r="B714" s="105"/>
      <c r="C714" s="105"/>
      <c r="D714" s="105"/>
      <c r="E714" s="105"/>
      <c r="F714" s="106"/>
      <c r="G714" s="106"/>
      <c r="H714" s="17"/>
      <c r="I714" s="17"/>
      <c r="J714" s="102"/>
      <c r="K714" s="102"/>
      <c r="L714" s="101"/>
      <c r="M714" s="101"/>
      <c r="N714" s="106"/>
      <c r="O714" s="106"/>
      <c r="P714" s="102"/>
      <c r="Q714" s="17"/>
      <c r="R714" s="102"/>
      <c r="S714" s="101"/>
      <c r="T714" s="105"/>
      <c r="U714" s="105"/>
      <c r="V714" s="105"/>
      <c r="W714" s="105"/>
      <c r="X714" s="105"/>
      <c r="Y714" s="105"/>
      <c r="Z714" s="105"/>
    </row>
    <row r="715" ht="15.75" customHeight="1">
      <c r="A715" s="105"/>
      <c r="B715" s="105"/>
      <c r="C715" s="105"/>
      <c r="D715" s="105"/>
      <c r="E715" s="105"/>
      <c r="F715" s="106"/>
      <c r="G715" s="106"/>
      <c r="H715" s="17"/>
      <c r="I715" s="17"/>
      <c r="J715" s="102"/>
      <c r="K715" s="102"/>
      <c r="L715" s="101"/>
      <c r="M715" s="101"/>
      <c r="N715" s="106"/>
      <c r="O715" s="106"/>
      <c r="P715" s="102"/>
      <c r="Q715" s="17"/>
      <c r="R715" s="102"/>
      <c r="S715" s="101"/>
      <c r="T715" s="105"/>
      <c r="U715" s="105"/>
      <c r="V715" s="105"/>
      <c r="W715" s="105"/>
      <c r="X715" s="105"/>
      <c r="Y715" s="105"/>
      <c r="Z715" s="105"/>
    </row>
    <row r="716" ht="15.75" customHeight="1">
      <c r="A716" s="105"/>
      <c r="B716" s="105"/>
      <c r="C716" s="105"/>
      <c r="D716" s="105"/>
      <c r="E716" s="105"/>
      <c r="F716" s="106"/>
      <c r="G716" s="106"/>
      <c r="H716" s="17"/>
      <c r="I716" s="17"/>
      <c r="J716" s="102"/>
      <c r="K716" s="102"/>
      <c r="L716" s="101"/>
      <c r="M716" s="101"/>
      <c r="N716" s="106"/>
      <c r="O716" s="106"/>
      <c r="P716" s="102"/>
      <c r="Q716" s="17"/>
      <c r="R716" s="102"/>
      <c r="S716" s="101"/>
      <c r="T716" s="105"/>
      <c r="U716" s="105"/>
      <c r="V716" s="105"/>
      <c r="W716" s="105"/>
      <c r="X716" s="105"/>
      <c r="Y716" s="105"/>
      <c r="Z716" s="105"/>
    </row>
    <row r="717" ht="15.75" customHeight="1">
      <c r="A717" s="105"/>
      <c r="B717" s="105"/>
      <c r="C717" s="105"/>
      <c r="D717" s="105"/>
      <c r="E717" s="105"/>
      <c r="F717" s="106"/>
      <c r="G717" s="106"/>
      <c r="H717" s="17"/>
      <c r="I717" s="17"/>
      <c r="J717" s="102"/>
      <c r="K717" s="102"/>
      <c r="L717" s="101"/>
      <c r="M717" s="101"/>
      <c r="N717" s="106"/>
      <c r="O717" s="106"/>
      <c r="P717" s="102"/>
      <c r="Q717" s="17"/>
      <c r="R717" s="102"/>
      <c r="S717" s="101"/>
      <c r="T717" s="105"/>
      <c r="U717" s="105"/>
      <c r="V717" s="105"/>
      <c r="W717" s="105"/>
      <c r="X717" s="105"/>
      <c r="Y717" s="105"/>
      <c r="Z717" s="105"/>
    </row>
    <row r="718" ht="15.75" customHeight="1">
      <c r="A718" s="105"/>
      <c r="B718" s="105"/>
      <c r="C718" s="105"/>
      <c r="D718" s="105"/>
      <c r="E718" s="105"/>
      <c r="F718" s="106"/>
      <c r="G718" s="106"/>
      <c r="H718" s="17"/>
      <c r="I718" s="17"/>
      <c r="J718" s="102"/>
      <c r="K718" s="102"/>
      <c r="L718" s="101"/>
      <c r="M718" s="101"/>
      <c r="N718" s="106"/>
      <c r="O718" s="106"/>
      <c r="P718" s="102"/>
      <c r="Q718" s="17"/>
      <c r="R718" s="102"/>
      <c r="S718" s="101"/>
      <c r="T718" s="105"/>
      <c r="U718" s="105"/>
      <c r="V718" s="105"/>
      <c r="W718" s="105"/>
      <c r="X718" s="105"/>
      <c r="Y718" s="105"/>
      <c r="Z718" s="105"/>
    </row>
    <row r="719" ht="15.75" customHeight="1">
      <c r="A719" s="105"/>
      <c r="B719" s="105"/>
      <c r="C719" s="105"/>
      <c r="D719" s="105"/>
      <c r="E719" s="105"/>
      <c r="F719" s="106"/>
      <c r="G719" s="106"/>
      <c r="H719" s="17"/>
      <c r="I719" s="17"/>
      <c r="J719" s="102"/>
      <c r="K719" s="102"/>
      <c r="L719" s="101"/>
      <c r="M719" s="101"/>
      <c r="N719" s="106"/>
      <c r="O719" s="106"/>
      <c r="P719" s="102"/>
      <c r="Q719" s="17"/>
      <c r="R719" s="102"/>
      <c r="S719" s="101"/>
      <c r="T719" s="105"/>
      <c r="U719" s="105"/>
      <c r="V719" s="105"/>
      <c r="W719" s="105"/>
      <c r="X719" s="105"/>
      <c r="Y719" s="105"/>
      <c r="Z719" s="105"/>
    </row>
    <row r="720" ht="15.75" customHeight="1">
      <c r="A720" s="105"/>
      <c r="B720" s="105"/>
      <c r="C720" s="105"/>
      <c r="D720" s="105"/>
      <c r="E720" s="105"/>
      <c r="F720" s="106"/>
      <c r="G720" s="106"/>
      <c r="H720" s="17"/>
      <c r="I720" s="17"/>
      <c r="J720" s="102"/>
      <c r="K720" s="102"/>
      <c r="L720" s="101"/>
      <c r="M720" s="101"/>
      <c r="N720" s="106"/>
      <c r="O720" s="106"/>
      <c r="P720" s="102"/>
      <c r="Q720" s="17"/>
      <c r="R720" s="102"/>
      <c r="S720" s="101"/>
      <c r="T720" s="105"/>
      <c r="U720" s="105"/>
      <c r="V720" s="105"/>
      <c r="W720" s="105"/>
      <c r="X720" s="105"/>
      <c r="Y720" s="105"/>
      <c r="Z720" s="105"/>
    </row>
    <row r="721" ht="15.75" customHeight="1">
      <c r="A721" s="105"/>
      <c r="B721" s="105"/>
      <c r="C721" s="105"/>
      <c r="D721" s="105"/>
      <c r="E721" s="105"/>
      <c r="F721" s="106"/>
      <c r="G721" s="106"/>
      <c r="H721" s="17"/>
      <c r="I721" s="17"/>
      <c r="J721" s="102"/>
      <c r="K721" s="102"/>
      <c r="L721" s="101"/>
      <c r="M721" s="101"/>
      <c r="N721" s="106"/>
      <c r="O721" s="106"/>
      <c r="P721" s="102"/>
      <c r="Q721" s="17"/>
      <c r="R721" s="102"/>
      <c r="S721" s="101"/>
      <c r="T721" s="105"/>
      <c r="U721" s="105"/>
      <c r="V721" s="105"/>
      <c r="W721" s="105"/>
      <c r="X721" s="105"/>
      <c r="Y721" s="105"/>
      <c r="Z721" s="105"/>
    </row>
    <row r="722" ht="15.75" customHeight="1">
      <c r="A722" s="105"/>
      <c r="B722" s="105"/>
      <c r="C722" s="105"/>
      <c r="D722" s="105"/>
      <c r="E722" s="105"/>
      <c r="F722" s="106"/>
      <c r="G722" s="106"/>
      <c r="H722" s="17"/>
      <c r="I722" s="17"/>
      <c r="J722" s="102"/>
      <c r="K722" s="102"/>
      <c r="L722" s="101"/>
      <c r="M722" s="101"/>
      <c r="N722" s="106"/>
      <c r="O722" s="106"/>
      <c r="P722" s="102"/>
      <c r="Q722" s="17"/>
      <c r="R722" s="102"/>
      <c r="S722" s="101"/>
      <c r="T722" s="105"/>
      <c r="U722" s="105"/>
      <c r="V722" s="105"/>
      <c r="W722" s="105"/>
      <c r="X722" s="105"/>
      <c r="Y722" s="105"/>
      <c r="Z722" s="105"/>
    </row>
    <row r="723" ht="15.75" customHeight="1">
      <c r="A723" s="105"/>
      <c r="B723" s="105"/>
      <c r="C723" s="105"/>
      <c r="D723" s="105"/>
      <c r="E723" s="105"/>
      <c r="F723" s="106"/>
      <c r="G723" s="106"/>
      <c r="H723" s="17"/>
      <c r="I723" s="17"/>
      <c r="J723" s="102"/>
      <c r="K723" s="102"/>
      <c r="L723" s="101"/>
      <c r="M723" s="101"/>
      <c r="N723" s="106"/>
      <c r="O723" s="106"/>
      <c r="P723" s="102"/>
      <c r="Q723" s="17"/>
      <c r="R723" s="102"/>
      <c r="S723" s="101"/>
      <c r="T723" s="105"/>
      <c r="U723" s="105"/>
      <c r="V723" s="105"/>
      <c r="W723" s="105"/>
      <c r="X723" s="105"/>
      <c r="Y723" s="105"/>
      <c r="Z723" s="105"/>
    </row>
    <row r="724" ht="15.75" customHeight="1">
      <c r="A724" s="105"/>
      <c r="B724" s="105"/>
      <c r="C724" s="105"/>
      <c r="D724" s="105"/>
      <c r="E724" s="105"/>
      <c r="F724" s="106"/>
      <c r="G724" s="106"/>
      <c r="H724" s="17"/>
      <c r="I724" s="17"/>
      <c r="J724" s="102"/>
      <c r="K724" s="102"/>
      <c r="L724" s="101"/>
      <c r="M724" s="101"/>
      <c r="N724" s="106"/>
      <c r="O724" s="106"/>
      <c r="P724" s="102"/>
      <c r="Q724" s="17"/>
      <c r="R724" s="102"/>
      <c r="S724" s="101"/>
      <c r="T724" s="105"/>
      <c r="U724" s="105"/>
      <c r="V724" s="105"/>
      <c r="W724" s="105"/>
      <c r="X724" s="105"/>
      <c r="Y724" s="105"/>
      <c r="Z724" s="105"/>
    </row>
    <row r="725" ht="15.75" customHeight="1">
      <c r="A725" s="105"/>
      <c r="B725" s="105"/>
      <c r="C725" s="105"/>
      <c r="D725" s="105"/>
      <c r="E725" s="105"/>
      <c r="F725" s="106"/>
      <c r="G725" s="106"/>
      <c r="H725" s="17"/>
      <c r="I725" s="17"/>
      <c r="J725" s="102"/>
      <c r="K725" s="102"/>
      <c r="L725" s="101"/>
      <c r="M725" s="101"/>
      <c r="N725" s="106"/>
      <c r="O725" s="106"/>
      <c r="P725" s="102"/>
      <c r="Q725" s="17"/>
      <c r="R725" s="102"/>
      <c r="S725" s="101"/>
      <c r="T725" s="105"/>
      <c r="U725" s="105"/>
      <c r="V725" s="105"/>
      <c r="W725" s="105"/>
      <c r="X725" s="105"/>
      <c r="Y725" s="105"/>
      <c r="Z725" s="105"/>
    </row>
    <row r="726" ht="15.75" customHeight="1">
      <c r="A726" s="105"/>
      <c r="B726" s="105"/>
      <c r="C726" s="105"/>
      <c r="D726" s="105"/>
      <c r="E726" s="105"/>
      <c r="F726" s="106"/>
      <c r="G726" s="106"/>
      <c r="H726" s="17"/>
      <c r="I726" s="17"/>
      <c r="J726" s="102"/>
      <c r="K726" s="102"/>
      <c r="L726" s="101"/>
      <c r="M726" s="101"/>
      <c r="N726" s="106"/>
      <c r="O726" s="106"/>
      <c r="P726" s="102"/>
      <c r="Q726" s="17"/>
      <c r="R726" s="102"/>
      <c r="S726" s="101"/>
      <c r="T726" s="105"/>
      <c r="U726" s="105"/>
      <c r="V726" s="105"/>
      <c r="W726" s="105"/>
      <c r="X726" s="105"/>
      <c r="Y726" s="105"/>
      <c r="Z726" s="105"/>
    </row>
    <row r="727" ht="15.75" customHeight="1">
      <c r="A727" s="105"/>
      <c r="B727" s="105"/>
      <c r="C727" s="105"/>
      <c r="D727" s="105"/>
      <c r="E727" s="105"/>
      <c r="F727" s="106"/>
      <c r="G727" s="106"/>
      <c r="H727" s="17"/>
      <c r="I727" s="17"/>
      <c r="J727" s="102"/>
      <c r="K727" s="102"/>
      <c r="L727" s="101"/>
      <c r="M727" s="101"/>
      <c r="N727" s="106"/>
      <c r="O727" s="106"/>
      <c r="P727" s="102"/>
      <c r="Q727" s="17"/>
      <c r="R727" s="102"/>
      <c r="S727" s="101"/>
      <c r="T727" s="105"/>
      <c r="U727" s="105"/>
      <c r="V727" s="105"/>
      <c r="W727" s="105"/>
      <c r="X727" s="105"/>
      <c r="Y727" s="105"/>
      <c r="Z727" s="105"/>
    </row>
    <row r="728" ht="15.75" customHeight="1">
      <c r="A728" s="105"/>
      <c r="B728" s="105"/>
      <c r="C728" s="105"/>
      <c r="D728" s="105"/>
      <c r="E728" s="105"/>
      <c r="F728" s="106"/>
      <c r="G728" s="106"/>
      <c r="H728" s="17"/>
      <c r="I728" s="17"/>
      <c r="J728" s="102"/>
      <c r="K728" s="102"/>
      <c r="L728" s="101"/>
      <c r="M728" s="101"/>
      <c r="N728" s="106"/>
      <c r="O728" s="106"/>
      <c r="P728" s="102"/>
      <c r="Q728" s="17"/>
      <c r="R728" s="102"/>
      <c r="S728" s="101"/>
      <c r="T728" s="105"/>
      <c r="U728" s="105"/>
      <c r="V728" s="105"/>
      <c r="W728" s="105"/>
      <c r="X728" s="105"/>
      <c r="Y728" s="105"/>
      <c r="Z728" s="105"/>
    </row>
    <row r="729" ht="15.75" customHeight="1">
      <c r="A729" s="105"/>
      <c r="B729" s="105"/>
      <c r="C729" s="105"/>
      <c r="D729" s="105"/>
      <c r="E729" s="105"/>
      <c r="F729" s="106"/>
      <c r="G729" s="106"/>
      <c r="H729" s="17"/>
      <c r="I729" s="17"/>
      <c r="J729" s="102"/>
      <c r="K729" s="102"/>
      <c r="L729" s="101"/>
      <c r="M729" s="101"/>
      <c r="N729" s="106"/>
      <c r="O729" s="106"/>
      <c r="P729" s="102"/>
      <c r="Q729" s="17"/>
      <c r="R729" s="102"/>
      <c r="S729" s="101"/>
      <c r="T729" s="105"/>
      <c r="U729" s="105"/>
      <c r="V729" s="105"/>
      <c r="W729" s="105"/>
      <c r="X729" s="105"/>
      <c r="Y729" s="105"/>
      <c r="Z729" s="105"/>
    </row>
    <row r="730" ht="15.75" customHeight="1">
      <c r="A730" s="105"/>
      <c r="B730" s="105"/>
      <c r="C730" s="105"/>
      <c r="D730" s="105"/>
      <c r="E730" s="105"/>
      <c r="F730" s="106"/>
      <c r="G730" s="106"/>
      <c r="H730" s="17"/>
      <c r="I730" s="17"/>
      <c r="J730" s="102"/>
      <c r="K730" s="102"/>
      <c r="L730" s="101"/>
      <c r="M730" s="101"/>
      <c r="N730" s="106"/>
      <c r="O730" s="106"/>
      <c r="P730" s="102"/>
      <c r="Q730" s="17"/>
      <c r="R730" s="102"/>
      <c r="S730" s="101"/>
      <c r="T730" s="105"/>
      <c r="U730" s="105"/>
      <c r="V730" s="105"/>
      <c r="W730" s="105"/>
      <c r="X730" s="105"/>
      <c r="Y730" s="105"/>
      <c r="Z730" s="105"/>
    </row>
    <row r="731" ht="15.75" customHeight="1">
      <c r="A731" s="105"/>
      <c r="B731" s="105"/>
      <c r="C731" s="105"/>
      <c r="D731" s="105"/>
      <c r="E731" s="105"/>
      <c r="F731" s="106"/>
      <c r="G731" s="106"/>
      <c r="H731" s="17"/>
      <c r="I731" s="17"/>
      <c r="J731" s="102"/>
      <c r="K731" s="102"/>
      <c r="L731" s="101"/>
      <c r="M731" s="101"/>
      <c r="N731" s="106"/>
      <c r="O731" s="106"/>
      <c r="P731" s="102"/>
      <c r="Q731" s="17"/>
      <c r="R731" s="102"/>
      <c r="S731" s="101"/>
      <c r="T731" s="105"/>
      <c r="U731" s="105"/>
      <c r="V731" s="105"/>
      <c r="W731" s="105"/>
      <c r="X731" s="105"/>
      <c r="Y731" s="105"/>
      <c r="Z731" s="105"/>
    </row>
    <row r="732" ht="15.75" customHeight="1">
      <c r="A732" s="105"/>
      <c r="B732" s="105"/>
      <c r="C732" s="105"/>
      <c r="D732" s="105"/>
      <c r="E732" s="105"/>
      <c r="F732" s="106"/>
      <c r="G732" s="106"/>
      <c r="H732" s="17"/>
      <c r="I732" s="17"/>
      <c r="J732" s="102"/>
      <c r="K732" s="102"/>
      <c r="L732" s="101"/>
      <c r="M732" s="101"/>
      <c r="N732" s="106"/>
      <c r="O732" s="106"/>
      <c r="P732" s="102"/>
      <c r="Q732" s="17"/>
      <c r="R732" s="102"/>
      <c r="S732" s="101"/>
      <c r="T732" s="105"/>
      <c r="U732" s="105"/>
      <c r="V732" s="105"/>
      <c r="W732" s="105"/>
      <c r="X732" s="105"/>
      <c r="Y732" s="105"/>
      <c r="Z732" s="105"/>
    </row>
    <row r="733" ht="15.75" customHeight="1">
      <c r="A733" s="105"/>
      <c r="B733" s="105"/>
      <c r="C733" s="105"/>
      <c r="D733" s="105"/>
      <c r="E733" s="105"/>
      <c r="F733" s="106"/>
      <c r="G733" s="106"/>
      <c r="H733" s="17"/>
      <c r="I733" s="17"/>
      <c r="J733" s="102"/>
      <c r="K733" s="102"/>
      <c r="L733" s="101"/>
      <c r="M733" s="101"/>
      <c r="N733" s="106"/>
      <c r="O733" s="106"/>
      <c r="P733" s="102"/>
      <c r="Q733" s="17"/>
      <c r="R733" s="102"/>
      <c r="S733" s="101"/>
      <c r="T733" s="105"/>
      <c r="U733" s="105"/>
      <c r="V733" s="105"/>
      <c r="W733" s="105"/>
      <c r="X733" s="105"/>
      <c r="Y733" s="105"/>
      <c r="Z733" s="105"/>
    </row>
    <row r="734" ht="15.75" customHeight="1">
      <c r="A734" s="105"/>
      <c r="B734" s="105"/>
      <c r="C734" s="105"/>
      <c r="D734" s="105"/>
      <c r="E734" s="105"/>
      <c r="F734" s="106"/>
      <c r="G734" s="106"/>
      <c r="H734" s="17"/>
      <c r="I734" s="17"/>
      <c r="J734" s="102"/>
      <c r="K734" s="102"/>
      <c r="L734" s="101"/>
      <c r="M734" s="101"/>
      <c r="N734" s="106"/>
      <c r="O734" s="106"/>
      <c r="P734" s="102"/>
      <c r="Q734" s="17"/>
      <c r="R734" s="102"/>
      <c r="S734" s="101"/>
      <c r="T734" s="105"/>
      <c r="U734" s="105"/>
      <c r="V734" s="105"/>
      <c r="W734" s="105"/>
      <c r="X734" s="105"/>
      <c r="Y734" s="105"/>
      <c r="Z734" s="105"/>
    </row>
    <row r="735" ht="15.75" customHeight="1">
      <c r="A735" s="105"/>
      <c r="B735" s="105"/>
      <c r="C735" s="105"/>
      <c r="D735" s="105"/>
      <c r="E735" s="105"/>
      <c r="F735" s="106"/>
      <c r="G735" s="106"/>
      <c r="H735" s="17"/>
      <c r="I735" s="17"/>
      <c r="J735" s="102"/>
      <c r="K735" s="102"/>
      <c r="L735" s="101"/>
      <c r="M735" s="101"/>
      <c r="N735" s="106"/>
      <c r="O735" s="106"/>
      <c r="P735" s="102"/>
      <c r="Q735" s="17"/>
      <c r="R735" s="102"/>
      <c r="S735" s="101"/>
      <c r="T735" s="105"/>
      <c r="U735" s="105"/>
      <c r="V735" s="105"/>
      <c r="W735" s="105"/>
      <c r="X735" s="105"/>
      <c r="Y735" s="105"/>
      <c r="Z735" s="105"/>
    </row>
    <row r="736" ht="15.75" customHeight="1">
      <c r="A736" s="105"/>
      <c r="B736" s="105"/>
      <c r="C736" s="105"/>
      <c r="D736" s="105"/>
      <c r="E736" s="105"/>
      <c r="F736" s="106"/>
      <c r="G736" s="106"/>
      <c r="H736" s="17"/>
      <c r="I736" s="17"/>
      <c r="J736" s="102"/>
      <c r="K736" s="102"/>
      <c r="L736" s="101"/>
      <c r="M736" s="101"/>
      <c r="N736" s="106"/>
      <c r="O736" s="106"/>
      <c r="P736" s="102"/>
      <c r="Q736" s="17"/>
      <c r="R736" s="102"/>
      <c r="S736" s="101"/>
      <c r="T736" s="105"/>
      <c r="U736" s="105"/>
      <c r="V736" s="105"/>
      <c r="W736" s="105"/>
      <c r="X736" s="105"/>
      <c r="Y736" s="105"/>
      <c r="Z736" s="105"/>
    </row>
    <row r="737" ht="15.75" customHeight="1">
      <c r="A737" s="105"/>
      <c r="B737" s="105"/>
      <c r="C737" s="105"/>
      <c r="D737" s="105"/>
      <c r="E737" s="105"/>
      <c r="F737" s="106"/>
      <c r="G737" s="106"/>
      <c r="H737" s="17"/>
      <c r="I737" s="17"/>
      <c r="J737" s="102"/>
      <c r="K737" s="102"/>
      <c r="L737" s="101"/>
      <c r="M737" s="101"/>
      <c r="N737" s="106"/>
      <c r="O737" s="106"/>
      <c r="P737" s="102"/>
      <c r="Q737" s="17"/>
      <c r="R737" s="102"/>
      <c r="S737" s="101"/>
      <c r="T737" s="105"/>
      <c r="U737" s="105"/>
      <c r="V737" s="105"/>
      <c r="W737" s="105"/>
      <c r="X737" s="105"/>
      <c r="Y737" s="105"/>
      <c r="Z737" s="105"/>
    </row>
    <row r="738" ht="15.75" customHeight="1">
      <c r="A738" s="105"/>
      <c r="B738" s="105"/>
      <c r="C738" s="105"/>
      <c r="D738" s="105"/>
      <c r="E738" s="105"/>
      <c r="F738" s="106"/>
      <c r="G738" s="106"/>
      <c r="H738" s="17"/>
      <c r="I738" s="17"/>
      <c r="J738" s="102"/>
      <c r="K738" s="102"/>
      <c r="L738" s="101"/>
      <c r="M738" s="101"/>
      <c r="N738" s="106"/>
      <c r="O738" s="106"/>
      <c r="P738" s="102"/>
      <c r="Q738" s="17"/>
      <c r="R738" s="102"/>
      <c r="S738" s="101"/>
      <c r="T738" s="105"/>
      <c r="U738" s="105"/>
      <c r="V738" s="105"/>
      <c r="W738" s="105"/>
      <c r="X738" s="105"/>
      <c r="Y738" s="105"/>
      <c r="Z738" s="105"/>
    </row>
    <row r="739" ht="15.75" customHeight="1">
      <c r="A739" s="105"/>
      <c r="B739" s="105"/>
      <c r="C739" s="105"/>
      <c r="D739" s="105"/>
      <c r="E739" s="105"/>
      <c r="F739" s="106"/>
      <c r="G739" s="106"/>
      <c r="H739" s="17"/>
      <c r="I739" s="17"/>
      <c r="J739" s="102"/>
      <c r="K739" s="102"/>
      <c r="L739" s="101"/>
      <c r="M739" s="101"/>
      <c r="N739" s="106"/>
      <c r="O739" s="106"/>
      <c r="P739" s="102"/>
      <c r="Q739" s="17"/>
      <c r="R739" s="102"/>
      <c r="S739" s="101"/>
      <c r="T739" s="105"/>
      <c r="U739" s="105"/>
      <c r="V739" s="105"/>
      <c r="W739" s="105"/>
      <c r="X739" s="105"/>
      <c r="Y739" s="105"/>
      <c r="Z739" s="105"/>
    </row>
    <row r="740" ht="15.75" customHeight="1">
      <c r="A740" s="105"/>
      <c r="B740" s="105"/>
      <c r="C740" s="105"/>
      <c r="D740" s="105"/>
      <c r="E740" s="105"/>
      <c r="F740" s="106"/>
      <c r="G740" s="106"/>
      <c r="H740" s="17"/>
      <c r="I740" s="17"/>
      <c r="J740" s="102"/>
      <c r="K740" s="102"/>
      <c r="L740" s="101"/>
      <c r="M740" s="101"/>
      <c r="N740" s="106"/>
      <c r="O740" s="106"/>
      <c r="P740" s="102"/>
      <c r="Q740" s="17"/>
      <c r="R740" s="102"/>
      <c r="S740" s="101"/>
      <c r="T740" s="105"/>
      <c r="U740" s="105"/>
      <c r="V740" s="105"/>
      <c r="W740" s="105"/>
      <c r="X740" s="105"/>
      <c r="Y740" s="105"/>
      <c r="Z740" s="105"/>
    </row>
    <row r="741" ht="15.75" customHeight="1">
      <c r="A741" s="105"/>
      <c r="B741" s="105"/>
      <c r="C741" s="105"/>
      <c r="D741" s="105"/>
      <c r="E741" s="105"/>
      <c r="F741" s="106"/>
      <c r="G741" s="106"/>
      <c r="H741" s="17"/>
      <c r="I741" s="17"/>
      <c r="J741" s="102"/>
      <c r="K741" s="102"/>
      <c r="L741" s="101"/>
      <c r="M741" s="101"/>
      <c r="N741" s="106"/>
      <c r="O741" s="106"/>
      <c r="P741" s="102"/>
      <c r="Q741" s="17"/>
      <c r="R741" s="102"/>
      <c r="S741" s="101"/>
      <c r="T741" s="105"/>
      <c r="U741" s="105"/>
      <c r="V741" s="105"/>
      <c r="W741" s="105"/>
      <c r="X741" s="105"/>
      <c r="Y741" s="105"/>
      <c r="Z741" s="105"/>
    </row>
    <row r="742" ht="15.75" customHeight="1">
      <c r="A742" s="105"/>
      <c r="B742" s="105"/>
      <c r="C742" s="105"/>
      <c r="D742" s="105"/>
      <c r="E742" s="105"/>
      <c r="F742" s="106"/>
      <c r="G742" s="106"/>
      <c r="H742" s="17"/>
      <c r="I742" s="17"/>
      <c r="J742" s="102"/>
      <c r="K742" s="102"/>
      <c r="L742" s="101"/>
      <c r="M742" s="101"/>
      <c r="N742" s="106"/>
      <c r="O742" s="106"/>
      <c r="P742" s="102"/>
      <c r="Q742" s="17"/>
      <c r="R742" s="102"/>
      <c r="S742" s="101"/>
      <c r="T742" s="105"/>
      <c r="U742" s="105"/>
      <c r="V742" s="105"/>
      <c r="W742" s="105"/>
      <c r="X742" s="105"/>
      <c r="Y742" s="105"/>
      <c r="Z742" s="105"/>
    </row>
    <row r="743" ht="15.75" customHeight="1">
      <c r="A743" s="105"/>
      <c r="B743" s="105"/>
      <c r="C743" s="105"/>
      <c r="D743" s="105"/>
      <c r="E743" s="105"/>
      <c r="F743" s="106"/>
      <c r="G743" s="106"/>
      <c r="H743" s="17"/>
      <c r="I743" s="17"/>
      <c r="J743" s="102"/>
      <c r="K743" s="102"/>
      <c r="L743" s="101"/>
      <c r="M743" s="101"/>
      <c r="N743" s="106"/>
      <c r="O743" s="106"/>
      <c r="P743" s="102"/>
      <c r="Q743" s="17"/>
      <c r="R743" s="102"/>
      <c r="S743" s="101"/>
      <c r="T743" s="105"/>
      <c r="U743" s="105"/>
      <c r="V743" s="105"/>
      <c r="W743" s="105"/>
      <c r="X743" s="105"/>
      <c r="Y743" s="105"/>
      <c r="Z743" s="105"/>
    </row>
    <row r="744" ht="15.75" customHeight="1">
      <c r="A744" s="105"/>
      <c r="B744" s="105"/>
      <c r="C744" s="105"/>
      <c r="D744" s="105"/>
      <c r="E744" s="105"/>
      <c r="F744" s="106"/>
      <c r="G744" s="106"/>
      <c r="H744" s="17"/>
      <c r="I744" s="17"/>
      <c r="J744" s="102"/>
      <c r="K744" s="102"/>
      <c r="L744" s="101"/>
      <c r="M744" s="101"/>
      <c r="N744" s="106"/>
      <c r="O744" s="106"/>
      <c r="P744" s="102"/>
      <c r="Q744" s="17"/>
      <c r="R744" s="102"/>
      <c r="S744" s="101"/>
      <c r="T744" s="105"/>
      <c r="U744" s="105"/>
      <c r="V744" s="105"/>
      <c r="W744" s="105"/>
      <c r="X744" s="105"/>
      <c r="Y744" s="105"/>
      <c r="Z744" s="105"/>
    </row>
    <row r="745" ht="15.75" customHeight="1">
      <c r="A745" s="105"/>
      <c r="B745" s="105"/>
      <c r="C745" s="105"/>
      <c r="D745" s="105"/>
      <c r="E745" s="105"/>
      <c r="F745" s="106"/>
      <c r="G745" s="106"/>
      <c r="H745" s="17"/>
      <c r="I745" s="17"/>
      <c r="J745" s="102"/>
      <c r="K745" s="102"/>
      <c r="L745" s="101"/>
      <c r="M745" s="101"/>
      <c r="N745" s="106"/>
      <c r="O745" s="106"/>
      <c r="P745" s="102"/>
      <c r="Q745" s="17"/>
      <c r="R745" s="102"/>
      <c r="S745" s="101"/>
      <c r="T745" s="105"/>
      <c r="U745" s="105"/>
      <c r="V745" s="105"/>
      <c r="W745" s="105"/>
      <c r="X745" s="105"/>
      <c r="Y745" s="105"/>
      <c r="Z745" s="105"/>
    </row>
    <row r="746" ht="15.75" customHeight="1">
      <c r="A746" s="105"/>
      <c r="B746" s="105"/>
      <c r="C746" s="105"/>
      <c r="D746" s="105"/>
      <c r="E746" s="105"/>
      <c r="F746" s="106"/>
      <c r="G746" s="106"/>
      <c r="H746" s="17"/>
      <c r="I746" s="17"/>
      <c r="J746" s="102"/>
      <c r="K746" s="102"/>
      <c r="L746" s="101"/>
      <c r="M746" s="101"/>
      <c r="N746" s="106"/>
      <c r="O746" s="106"/>
      <c r="P746" s="102"/>
      <c r="Q746" s="17"/>
      <c r="R746" s="102"/>
      <c r="S746" s="101"/>
      <c r="T746" s="105"/>
      <c r="U746" s="105"/>
      <c r="V746" s="105"/>
      <c r="W746" s="105"/>
      <c r="X746" s="105"/>
      <c r="Y746" s="105"/>
      <c r="Z746" s="105"/>
    </row>
    <row r="747" ht="15.75" customHeight="1">
      <c r="A747" s="105"/>
      <c r="B747" s="105"/>
      <c r="C747" s="105"/>
      <c r="D747" s="105"/>
      <c r="E747" s="105"/>
      <c r="F747" s="106"/>
      <c r="G747" s="106"/>
      <c r="H747" s="17"/>
      <c r="I747" s="17"/>
      <c r="J747" s="102"/>
      <c r="K747" s="102"/>
      <c r="L747" s="101"/>
      <c r="M747" s="101"/>
      <c r="N747" s="106"/>
      <c r="O747" s="106"/>
      <c r="P747" s="102"/>
      <c r="Q747" s="17"/>
      <c r="R747" s="102"/>
      <c r="S747" s="101"/>
      <c r="T747" s="105"/>
      <c r="U747" s="105"/>
      <c r="V747" s="105"/>
      <c r="W747" s="105"/>
      <c r="X747" s="105"/>
      <c r="Y747" s="105"/>
      <c r="Z747" s="105"/>
    </row>
    <row r="748" ht="15.75" customHeight="1">
      <c r="A748" s="105"/>
      <c r="B748" s="105"/>
      <c r="C748" s="105"/>
      <c r="D748" s="105"/>
      <c r="E748" s="105"/>
      <c r="F748" s="106"/>
      <c r="G748" s="106"/>
      <c r="H748" s="17"/>
      <c r="I748" s="17"/>
      <c r="J748" s="102"/>
      <c r="K748" s="102"/>
      <c r="L748" s="101"/>
      <c r="M748" s="101"/>
      <c r="N748" s="106"/>
      <c r="O748" s="106"/>
      <c r="P748" s="102"/>
      <c r="Q748" s="17"/>
      <c r="R748" s="102"/>
      <c r="S748" s="101"/>
      <c r="T748" s="105"/>
      <c r="U748" s="105"/>
      <c r="V748" s="105"/>
      <c r="W748" s="105"/>
      <c r="X748" s="105"/>
      <c r="Y748" s="105"/>
      <c r="Z748" s="105"/>
    </row>
    <row r="749" ht="15.75" customHeight="1">
      <c r="A749" s="105"/>
      <c r="B749" s="105"/>
      <c r="C749" s="105"/>
      <c r="D749" s="105"/>
      <c r="E749" s="105"/>
      <c r="F749" s="106"/>
      <c r="G749" s="106"/>
      <c r="H749" s="17"/>
      <c r="I749" s="17"/>
      <c r="J749" s="102"/>
      <c r="K749" s="102"/>
      <c r="L749" s="101"/>
      <c r="M749" s="101"/>
      <c r="N749" s="106"/>
      <c r="O749" s="106"/>
      <c r="P749" s="102"/>
      <c r="Q749" s="17"/>
      <c r="R749" s="102"/>
      <c r="S749" s="101"/>
      <c r="T749" s="105"/>
      <c r="U749" s="105"/>
      <c r="V749" s="105"/>
      <c r="W749" s="105"/>
      <c r="X749" s="105"/>
      <c r="Y749" s="105"/>
      <c r="Z749" s="105"/>
    </row>
    <row r="750" ht="15.75" customHeight="1">
      <c r="A750" s="105"/>
      <c r="B750" s="105"/>
      <c r="C750" s="105"/>
      <c r="D750" s="105"/>
      <c r="E750" s="105"/>
      <c r="F750" s="106"/>
      <c r="G750" s="106"/>
      <c r="H750" s="17"/>
      <c r="I750" s="17"/>
      <c r="J750" s="102"/>
      <c r="K750" s="102"/>
      <c r="L750" s="101"/>
      <c r="M750" s="101"/>
      <c r="N750" s="106"/>
      <c r="O750" s="106"/>
      <c r="P750" s="102"/>
      <c r="Q750" s="17"/>
      <c r="R750" s="102"/>
      <c r="S750" s="101"/>
      <c r="T750" s="105"/>
      <c r="U750" s="105"/>
      <c r="V750" s="105"/>
      <c r="W750" s="105"/>
      <c r="X750" s="105"/>
      <c r="Y750" s="105"/>
      <c r="Z750" s="105"/>
    </row>
    <row r="751" ht="15.75" customHeight="1">
      <c r="A751" s="105"/>
      <c r="B751" s="105"/>
      <c r="C751" s="105"/>
      <c r="D751" s="105"/>
      <c r="E751" s="105"/>
      <c r="F751" s="106"/>
      <c r="G751" s="106"/>
      <c r="H751" s="17"/>
      <c r="I751" s="17"/>
      <c r="J751" s="102"/>
      <c r="K751" s="102"/>
      <c r="L751" s="101"/>
      <c r="M751" s="101"/>
      <c r="N751" s="106"/>
      <c r="O751" s="106"/>
      <c r="P751" s="102"/>
      <c r="Q751" s="17"/>
      <c r="R751" s="102"/>
      <c r="S751" s="101"/>
      <c r="T751" s="105"/>
      <c r="U751" s="105"/>
      <c r="V751" s="105"/>
      <c r="W751" s="105"/>
      <c r="X751" s="105"/>
      <c r="Y751" s="105"/>
      <c r="Z751" s="105"/>
    </row>
    <row r="752" ht="15.75" customHeight="1">
      <c r="A752" s="105"/>
      <c r="B752" s="105"/>
      <c r="C752" s="105"/>
      <c r="D752" s="105"/>
      <c r="E752" s="105"/>
      <c r="F752" s="106"/>
      <c r="G752" s="106"/>
      <c r="H752" s="17"/>
      <c r="I752" s="17"/>
      <c r="J752" s="102"/>
      <c r="K752" s="102"/>
      <c r="L752" s="101"/>
      <c r="M752" s="101"/>
      <c r="N752" s="106"/>
      <c r="O752" s="106"/>
      <c r="P752" s="102"/>
      <c r="Q752" s="17"/>
      <c r="R752" s="102"/>
      <c r="S752" s="101"/>
      <c r="T752" s="105"/>
      <c r="U752" s="105"/>
      <c r="V752" s="105"/>
      <c r="W752" s="105"/>
      <c r="X752" s="105"/>
      <c r="Y752" s="105"/>
      <c r="Z752" s="105"/>
    </row>
    <row r="753" ht="15.75" customHeight="1">
      <c r="A753" s="105"/>
      <c r="B753" s="105"/>
      <c r="C753" s="105"/>
      <c r="D753" s="105"/>
      <c r="E753" s="105"/>
      <c r="F753" s="106"/>
      <c r="G753" s="106"/>
      <c r="H753" s="17"/>
      <c r="I753" s="17"/>
      <c r="J753" s="102"/>
      <c r="K753" s="102"/>
      <c r="L753" s="101"/>
      <c r="M753" s="101"/>
      <c r="N753" s="106"/>
      <c r="O753" s="106"/>
      <c r="P753" s="102"/>
      <c r="Q753" s="17"/>
      <c r="R753" s="102"/>
      <c r="S753" s="101"/>
      <c r="T753" s="105"/>
      <c r="U753" s="105"/>
      <c r="V753" s="105"/>
      <c r="W753" s="105"/>
      <c r="X753" s="105"/>
      <c r="Y753" s="105"/>
      <c r="Z753" s="105"/>
    </row>
    <row r="754" ht="15.75" customHeight="1">
      <c r="A754" s="105"/>
      <c r="B754" s="105"/>
      <c r="C754" s="105"/>
      <c r="D754" s="105"/>
      <c r="E754" s="105"/>
      <c r="F754" s="106"/>
      <c r="G754" s="106"/>
      <c r="H754" s="17"/>
      <c r="I754" s="17"/>
      <c r="J754" s="102"/>
      <c r="K754" s="102"/>
      <c r="L754" s="101"/>
      <c r="M754" s="101"/>
      <c r="N754" s="106"/>
      <c r="O754" s="106"/>
      <c r="P754" s="102"/>
      <c r="Q754" s="17"/>
      <c r="R754" s="102"/>
      <c r="S754" s="101"/>
      <c r="T754" s="105"/>
      <c r="U754" s="105"/>
      <c r="V754" s="105"/>
      <c r="W754" s="105"/>
      <c r="X754" s="105"/>
      <c r="Y754" s="105"/>
      <c r="Z754" s="105"/>
    </row>
    <row r="755" ht="15.75" customHeight="1">
      <c r="A755" s="105"/>
      <c r="B755" s="105"/>
      <c r="C755" s="105"/>
      <c r="D755" s="105"/>
      <c r="E755" s="105"/>
      <c r="F755" s="106"/>
      <c r="G755" s="106"/>
      <c r="H755" s="17"/>
      <c r="I755" s="17"/>
      <c r="J755" s="102"/>
      <c r="K755" s="102"/>
      <c r="L755" s="101"/>
      <c r="M755" s="101"/>
      <c r="N755" s="106"/>
      <c r="O755" s="106"/>
      <c r="P755" s="102"/>
      <c r="Q755" s="17"/>
      <c r="R755" s="102"/>
      <c r="S755" s="101"/>
      <c r="T755" s="105"/>
      <c r="U755" s="105"/>
      <c r="V755" s="105"/>
      <c r="W755" s="105"/>
      <c r="X755" s="105"/>
      <c r="Y755" s="105"/>
      <c r="Z755" s="105"/>
    </row>
    <row r="756" ht="15.75" customHeight="1">
      <c r="A756" s="105"/>
      <c r="B756" s="105"/>
      <c r="C756" s="105"/>
      <c r="D756" s="105"/>
      <c r="E756" s="105"/>
      <c r="F756" s="106"/>
      <c r="G756" s="106"/>
      <c r="H756" s="17"/>
      <c r="I756" s="17"/>
      <c r="J756" s="102"/>
      <c r="K756" s="102"/>
      <c r="L756" s="101"/>
      <c r="M756" s="101"/>
      <c r="N756" s="106"/>
      <c r="O756" s="106"/>
      <c r="P756" s="102"/>
      <c r="Q756" s="17"/>
      <c r="R756" s="102"/>
      <c r="S756" s="101"/>
      <c r="T756" s="105"/>
      <c r="U756" s="105"/>
      <c r="V756" s="105"/>
      <c r="W756" s="105"/>
      <c r="X756" s="105"/>
      <c r="Y756" s="105"/>
      <c r="Z756" s="105"/>
    </row>
    <row r="757" ht="15.75" customHeight="1">
      <c r="A757" s="105"/>
      <c r="B757" s="105"/>
      <c r="C757" s="105"/>
      <c r="D757" s="105"/>
      <c r="E757" s="105"/>
      <c r="F757" s="106"/>
      <c r="G757" s="106"/>
      <c r="H757" s="17"/>
      <c r="I757" s="17"/>
      <c r="J757" s="102"/>
      <c r="K757" s="102"/>
      <c r="L757" s="101"/>
      <c r="M757" s="101"/>
      <c r="N757" s="106"/>
      <c r="O757" s="106"/>
      <c r="P757" s="102"/>
      <c r="Q757" s="17"/>
      <c r="R757" s="102"/>
      <c r="S757" s="101"/>
      <c r="T757" s="105"/>
      <c r="U757" s="105"/>
      <c r="V757" s="105"/>
      <c r="W757" s="105"/>
      <c r="X757" s="105"/>
      <c r="Y757" s="105"/>
      <c r="Z757" s="105"/>
    </row>
    <row r="758" ht="15.75" customHeight="1">
      <c r="A758" s="105"/>
      <c r="B758" s="105"/>
      <c r="C758" s="105"/>
      <c r="D758" s="105"/>
      <c r="E758" s="105"/>
      <c r="F758" s="106"/>
      <c r="G758" s="106"/>
      <c r="H758" s="17"/>
      <c r="I758" s="17"/>
      <c r="J758" s="102"/>
      <c r="K758" s="102"/>
      <c r="L758" s="101"/>
      <c r="M758" s="101"/>
      <c r="N758" s="106"/>
      <c r="O758" s="106"/>
      <c r="P758" s="102"/>
      <c r="Q758" s="17"/>
      <c r="R758" s="102"/>
      <c r="S758" s="101"/>
      <c r="T758" s="105"/>
      <c r="U758" s="105"/>
      <c r="V758" s="105"/>
      <c r="W758" s="105"/>
      <c r="X758" s="105"/>
      <c r="Y758" s="105"/>
      <c r="Z758" s="105"/>
    </row>
    <row r="759" ht="15.75" customHeight="1">
      <c r="A759" s="105"/>
      <c r="B759" s="105"/>
      <c r="C759" s="105"/>
      <c r="D759" s="105"/>
      <c r="E759" s="105"/>
      <c r="F759" s="106"/>
      <c r="G759" s="106"/>
      <c r="H759" s="17"/>
      <c r="I759" s="17"/>
      <c r="J759" s="102"/>
      <c r="K759" s="102"/>
      <c r="L759" s="101"/>
      <c r="M759" s="101"/>
      <c r="N759" s="106"/>
      <c r="O759" s="106"/>
      <c r="P759" s="102"/>
      <c r="Q759" s="17"/>
      <c r="R759" s="102"/>
      <c r="S759" s="101"/>
      <c r="T759" s="105"/>
      <c r="U759" s="105"/>
      <c r="V759" s="105"/>
      <c r="W759" s="105"/>
      <c r="X759" s="105"/>
      <c r="Y759" s="105"/>
      <c r="Z759" s="105"/>
    </row>
    <row r="760" ht="15.75" customHeight="1">
      <c r="A760" s="105"/>
      <c r="B760" s="105"/>
      <c r="C760" s="105"/>
      <c r="D760" s="105"/>
      <c r="E760" s="105"/>
      <c r="F760" s="106"/>
      <c r="G760" s="106"/>
      <c r="H760" s="17"/>
      <c r="I760" s="17"/>
      <c r="J760" s="102"/>
      <c r="K760" s="102"/>
      <c r="L760" s="101"/>
      <c r="M760" s="101"/>
      <c r="N760" s="106"/>
      <c r="O760" s="106"/>
      <c r="P760" s="102"/>
      <c r="Q760" s="17"/>
      <c r="R760" s="102"/>
      <c r="S760" s="101"/>
      <c r="T760" s="105"/>
      <c r="U760" s="105"/>
      <c r="V760" s="105"/>
      <c r="W760" s="105"/>
      <c r="X760" s="105"/>
      <c r="Y760" s="105"/>
      <c r="Z760" s="105"/>
    </row>
    <row r="761" ht="15.75" customHeight="1">
      <c r="A761" s="105"/>
      <c r="B761" s="105"/>
      <c r="C761" s="105"/>
      <c r="D761" s="105"/>
      <c r="E761" s="105"/>
      <c r="F761" s="106"/>
      <c r="G761" s="106"/>
      <c r="H761" s="17"/>
      <c r="I761" s="17"/>
      <c r="J761" s="102"/>
      <c r="K761" s="102"/>
      <c r="L761" s="101"/>
      <c r="M761" s="101"/>
      <c r="N761" s="106"/>
      <c r="O761" s="106"/>
      <c r="P761" s="102"/>
      <c r="Q761" s="17"/>
      <c r="R761" s="102"/>
      <c r="S761" s="101"/>
      <c r="T761" s="105"/>
      <c r="U761" s="105"/>
      <c r="V761" s="105"/>
      <c r="W761" s="105"/>
      <c r="X761" s="105"/>
      <c r="Y761" s="105"/>
      <c r="Z761" s="105"/>
    </row>
    <row r="762" ht="15.75" customHeight="1">
      <c r="A762" s="105"/>
      <c r="B762" s="105"/>
      <c r="C762" s="105"/>
      <c r="D762" s="105"/>
      <c r="E762" s="105"/>
      <c r="F762" s="106"/>
      <c r="G762" s="106"/>
      <c r="H762" s="17"/>
      <c r="I762" s="17"/>
      <c r="J762" s="102"/>
      <c r="K762" s="102"/>
      <c r="L762" s="101"/>
      <c r="M762" s="101"/>
      <c r="N762" s="106"/>
      <c r="O762" s="106"/>
      <c r="P762" s="102"/>
      <c r="Q762" s="17"/>
      <c r="R762" s="102"/>
      <c r="S762" s="101"/>
      <c r="T762" s="105"/>
      <c r="U762" s="105"/>
      <c r="V762" s="105"/>
      <c r="W762" s="105"/>
      <c r="X762" s="105"/>
      <c r="Y762" s="105"/>
      <c r="Z762" s="105"/>
    </row>
    <row r="763" ht="15.75" customHeight="1">
      <c r="A763" s="105"/>
      <c r="B763" s="105"/>
      <c r="C763" s="105"/>
      <c r="D763" s="105"/>
      <c r="E763" s="105"/>
      <c r="F763" s="106"/>
      <c r="G763" s="106"/>
      <c r="H763" s="17"/>
      <c r="I763" s="17"/>
      <c r="J763" s="102"/>
      <c r="K763" s="102"/>
      <c r="L763" s="101"/>
      <c r="M763" s="101"/>
      <c r="N763" s="106"/>
      <c r="O763" s="106"/>
      <c r="P763" s="102"/>
      <c r="Q763" s="17"/>
      <c r="R763" s="102"/>
      <c r="S763" s="101"/>
      <c r="T763" s="105"/>
      <c r="U763" s="105"/>
      <c r="V763" s="105"/>
      <c r="W763" s="105"/>
      <c r="X763" s="105"/>
      <c r="Y763" s="105"/>
      <c r="Z763" s="105"/>
    </row>
    <row r="764" ht="15.75" customHeight="1">
      <c r="A764" s="105"/>
      <c r="B764" s="105"/>
      <c r="C764" s="105"/>
      <c r="D764" s="105"/>
      <c r="E764" s="105"/>
      <c r="F764" s="106"/>
      <c r="G764" s="106"/>
      <c r="H764" s="17"/>
      <c r="I764" s="17"/>
      <c r="J764" s="102"/>
      <c r="K764" s="102"/>
      <c r="L764" s="101"/>
      <c r="M764" s="101"/>
      <c r="N764" s="106"/>
      <c r="O764" s="106"/>
      <c r="P764" s="102"/>
      <c r="Q764" s="17"/>
      <c r="R764" s="102"/>
      <c r="S764" s="101"/>
      <c r="T764" s="105"/>
      <c r="U764" s="105"/>
      <c r="V764" s="105"/>
      <c r="W764" s="105"/>
      <c r="X764" s="105"/>
      <c r="Y764" s="105"/>
      <c r="Z764" s="105"/>
    </row>
    <row r="765" ht="15.75" customHeight="1">
      <c r="A765" s="105"/>
      <c r="B765" s="105"/>
      <c r="C765" s="105"/>
      <c r="D765" s="105"/>
      <c r="E765" s="105"/>
      <c r="F765" s="106"/>
      <c r="G765" s="106"/>
      <c r="H765" s="17"/>
      <c r="I765" s="17"/>
      <c r="J765" s="102"/>
      <c r="K765" s="102"/>
      <c r="L765" s="101"/>
      <c r="M765" s="101"/>
      <c r="N765" s="106"/>
      <c r="O765" s="106"/>
      <c r="P765" s="102"/>
      <c r="Q765" s="17"/>
      <c r="R765" s="102"/>
      <c r="S765" s="101"/>
      <c r="T765" s="105"/>
      <c r="U765" s="105"/>
      <c r="V765" s="105"/>
      <c r="W765" s="105"/>
      <c r="X765" s="105"/>
      <c r="Y765" s="105"/>
      <c r="Z765" s="105"/>
    </row>
    <row r="766" ht="15.75" customHeight="1">
      <c r="A766" s="105"/>
      <c r="B766" s="105"/>
      <c r="C766" s="105"/>
      <c r="D766" s="105"/>
      <c r="E766" s="105"/>
      <c r="F766" s="106"/>
      <c r="G766" s="106"/>
      <c r="H766" s="17"/>
      <c r="I766" s="17"/>
      <c r="J766" s="102"/>
      <c r="K766" s="102"/>
      <c r="L766" s="101"/>
      <c r="M766" s="101"/>
      <c r="N766" s="106"/>
      <c r="O766" s="106"/>
      <c r="P766" s="102"/>
      <c r="Q766" s="17"/>
      <c r="R766" s="102"/>
      <c r="S766" s="101"/>
      <c r="T766" s="105"/>
      <c r="U766" s="105"/>
      <c r="V766" s="105"/>
      <c r="W766" s="105"/>
      <c r="X766" s="105"/>
      <c r="Y766" s="105"/>
      <c r="Z766" s="105"/>
    </row>
    <row r="767" ht="15.75" customHeight="1">
      <c r="A767" s="105"/>
      <c r="B767" s="105"/>
      <c r="C767" s="105"/>
      <c r="D767" s="105"/>
      <c r="E767" s="105"/>
      <c r="F767" s="106"/>
      <c r="G767" s="106"/>
      <c r="H767" s="17"/>
      <c r="I767" s="17"/>
      <c r="J767" s="102"/>
      <c r="K767" s="102"/>
      <c r="L767" s="101"/>
      <c r="M767" s="101"/>
      <c r="N767" s="106"/>
      <c r="O767" s="106"/>
      <c r="P767" s="102"/>
      <c r="Q767" s="17"/>
      <c r="R767" s="102"/>
      <c r="S767" s="101"/>
      <c r="T767" s="105"/>
      <c r="U767" s="105"/>
      <c r="V767" s="105"/>
      <c r="W767" s="105"/>
      <c r="X767" s="105"/>
      <c r="Y767" s="105"/>
      <c r="Z767" s="105"/>
    </row>
    <row r="768" ht="15.75" customHeight="1">
      <c r="A768" s="105"/>
      <c r="B768" s="105"/>
      <c r="C768" s="105"/>
      <c r="D768" s="105"/>
      <c r="E768" s="105"/>
      <c r="F768" s="106"/>
      <c r="G768" s="106"/>
      <c r="H768" s="17"/>
      <c r="I768" s="17"/>
      <c r="J768" s="102"/>
      <c r="K768" s="102"/>
      <c r="L768" s="101"/>
      <c r="M768" s="101"/>
      <c r="N768" s="106"/>
      <c r="O768" s="106"/>
      <c r="P768" s="102"/>
      <c r="Q768" s="17"/>
      <c r="R768" s="102"/>
      <c r="S768" s="101"/>
      <c r="T768" s="105"/>
      <c r="U768" s="105"/>
      <c r="V768" s="105"/>
      <c r="W768" s="105"/>
      <c r="X768" s="105"/>
      <c r="Y768" s="105"/>
      <c r="Z768" s="105"/>
    </row>
    <row r="769" ht="15.75" customHeight="1">
      <c r="A769" s="105"/>
      <c r="B769" s="105"/>
      <c r="C769" s="105"/>
      <c r="D769" s="105"/>
      <c r="E769" s="105"/>
      <c r="F769" s="106"/>
      <c r="G769" s="106"/>
      <c r="H769" s="17"/>
      <c r="I769" s="17"/>
      <c r="J769" s="102"/>
      <c r="K769" s="102"/>
      <c r="L769" s="101"/>
      <c r="M769" s="101"/>
      <c r="N769" s="106"/>
      <c r="O769" s="106"/>
      <c r="P769" s="102"/>
      <c r="Q769" s="17"/>
      <c r="R769" s="102"/>
      <c r="S769" s="101"/>
      <c r="T769" s="105"/>
      <c r="U769" s="105"/>
      <c r="V769" s="105"/>
      <c r="W769" s="105"/>
      <c r="X769" s="105"/>
      <c r="Y769" s="105"/>
      <c r="Z769" s="105"/>
    </row>
    <row r="770" ht="15.75" customHeight="1">
      <c r="A770" s="105"/>
      <c r="B770" s="105"/>
      <c r="C770" s="105"/>
      <c r="D770" s="105"/>
      <c r="E770" s="105"/>
      <c r="F770" s="106"/>
      <c r="G770" s="106"/>
      <c r="H770" s="17"/>
      <c r="I770" s="17"/>
      <c r="J770" s="102"/>
      <c r="K770" s="102"/>
      <c r="L770" s="101"/>
      <c r="M770" s="101"/>
      <c r="N770" s="106"/>
      <c r="O770" s="106"/>
      <c r="P770" s="102"/>
      <c r="Q770" s="17"/>
      <c r="R770" s="102"/>
      <c r="S770" s="101"/>
      <c r="T770" s="105"/>
      <c r="U770" s="105"/>
      <c r="V770" s="105"/>
      <c r="W770" s="105"/>
      <c r="X770" s="105"/>
      <c r="Y770" s="105"/>
      <c r="Z770" s="105"/>
    </row>
    <row r="771" ht="15.75" customHeight="1">
      <c r="A771" s="105"/>
      <c r="B771" s="105"/>
      <c r="C771" s="105"/>
      <c r="D771" s="105"/>
      <c r="E771" s="105"/>
      <c r="F771" s="106"/>
      <c r="G771" s="106"/>
      <c r="H771" s="17"/>
      <c r="I771" s="17"/>
      <c r="J771" s="102"/>
      <c r="K771" s="102"/>
      <c r="L771" s="101"/>
      <c r="M771" s="101"/>
      <c r="N771" s="106"/>
      <c r="O771" s="106"/>
      <c r="P771" s="102"/>
      <c r="Q771" s="17"/>
      <c r="R771" s="102"/>
      <c r="S771" s="101"/>
      <c r="T771" s="105"/>
      <c r="U771" s="105"/>
      <c r="V771" s="105"/>
      <c r="W771" s="105"/>
      <c r="X771" s="105"/>
      <c r="Y771" s="105"/>
      <c r="Z771" s="105"/>
    </row>
    <row r="772" ht="15.75" customHeight="1">
      <c r="A772" s="105"/>
      <c r="B772" s="105"/>
      <c r="C772" s="105"/>
      <c r="D772" s="105"/>
      <c r="E772" s="105"/>
      <c r="F772" s="106"/>
      <c r="G772" s="106"/>
      <c r="H772" s="17"/>
      <c r="I772" s="17"/>
      <c r="J772" s="102"/>
      <c r="K772" s="102"/>
      <c r="L772" s="101"/>
      <c r="M772" s="101"/>
      <c r="N772" s="106"/>
      <c r="O772" s="106"/>
      <c r="P772" s="102"/>
      <c r="Q772" s="17"/>
      <c r="R772" s="102"/>
      <c r="S772" s="101"/>
      <c r="T772" s="105"/>
      <c r="U772" s="105"/>
      <c r="V772" s="105"/>
      <c r="W772" s="105"/>
      <c r="X772" s="105"/>
      <c r="Y772" s="105"/>
      <c r="Z772" s="105"/>
    </row>
    <row r="773" ht="15.75" customHeight="1">
      <c r="A773" s="105"/>
      <c r="B773" s="105"/>
      <c r="C773" s="105"/>
      <c r="D773" s="105"/>
      <c r="E773" s="105"/>
      <c r="F773" s="106"/>
      <c r="G773" s="106"/>
      <c r="H773" s="17"/>
      <c r="I773" s="17"/>
      <c r="J773" s="102"/>
      <c r="K773" s="102"/>
      <c r="L773" s="101"/>
      <c r="M773" s="101"/>
      <c r="N773" s="106"/>
      <c r="O773" s="106"/>
      <c r="P773" s="102"/>
      <c r="Q773" s="17"/>
      <c r="R773" s="102"/>
      <c r="S773" s="101"/>
      <c r="T773" s="105"/>
      <c r="U773" s="105"/>
      <c r="V773" s="105"/>
      <c r="W773" s="105"/>
      <c r="X773" s="105"/>
      <c r="Y773" s="105"/>
      <c r="Z773" s="105"/>
    </row>
    <row r="774" ht="15.75" customHeight="1">
      <c r="A774" s="105"/>
      <c r="B774" s="105"/>
      <c r="C774" s="105"/>
      <c r="D774" s="105"/>
      <c r="E774" s="105"/>
      <c r="F774" s="106"/>
      <c r="G774" s="106"/>
      <c r="H774" s="17"/>
      <c r="I774" s="17"/>
      <c r="J774" s="102"/>
      <c r="K774" s="102"/>
      <c r="L774" s="101"/>
      <c r="M774" s="101"/>
      <c r="N774" s="106"/>
      <c r="O774" s="106"/>
      <c r="P774" s="102"/>
      <c r="Q774" s="17"/>
      <c r="R774" s="102"/>
      <c r="S774" s="101"/>
      <c r="T774" s="105"/>
      <c r="U774" s="105"/>
      <c r="V774" s="105"/>
      <c r="W774" s="105"/>
      <c r="X774" s="105"/>
      <c r="Y774" s="105"/>
      <c r="Z774" s="105"/>
    </row>
    <row r="775" ht="15.75" customHeight="1">
      <c r="A775" s="105"/>
      <c r="B775" s="105"/>
      <c r="C775" s="105"/>
      <c r="D775" s="105"/>
      <c r="E775" s="105"/>
      <c r="F775" s="106"/>
      <c r="G775" s="106"/>
      <c r="H775" s="17"/>
      <c r="I775" s="17"/>
      <c r="J775" s="102"/>
      <c r="K775" s="102"/>
      <c r="L775" s="101"/>
      <c r="M775" s="101"/>
      <c r="N775" s="106"/>
      <c r="O775" s="106"/>
      <c r="P775" s="102"/>
      <c r="Q775" s="17"/>
      <c r="R775" s="102"/>
      <c r="S775" s="101"/>
      <c r="T775" s="105"/>
      <c r="U775" s="105"/>
      <c r="V775" s="105"/>
      <c r="W775" s="105"/>
      <c r="X775" s="105"/>
      <c r="Y775" s="105"/>
      <c r="Z775" s="105"/>
    </row>
    <row r="776" ht="15.75" customHeight="1">
      <c r="A776" s="105"/>
      <c r="B776" s="105"/>
      <c r="C776" s="105"/>
      <c r="D776" s="105"/>
      <c r="E776" s="105"/>
      <c r="F776" s="106"/>
      <c r="G776" s="106"/>
      <c r="H776" s="17"/>
      <c r="I776" s="17"/>
      <c r="J776" s="102"/>
      <c r="K776" s="102"/>
      <c r="L776" s="101"/>
      <c r="M776" s="101"/>
      <c r="N776" s="106"/>
      <c r="O776" s="106"/>
      <c r="P776" s="102"/>
      <c r="Q776" s="17"/>
      <c r="R776" s="102"/>
      <c r="S776" s="101"/>
      <c r="T776" s="105"/>
      <c r="U776" s="105"/>
      <c r="V776" s="105"/>
      <c r="W776" s="105"/>
      <c r="X776" s="105"/>
      <c r="Y776" s="105"/>
      <c r="Z776" s="105"/>
    </row>
    <row r="777" ht="15.75" customHeight="1">
      <c r="A777" s="105"/>
      <c r="B777" s="105"/>
      <c r="C777" s="105"/>
      <c r="D777" s="105"/>
      <c r="E777" s="105"/>
      <c r="F777" s="106"/>
      <c r="G777" s="106"/>
      <c r="H777" s="17"/>
      <c r="I777" s="17"/>
      <c r="J777" s="102"/>
      <c r="K777" s="102"/>
      <c r="L777" s="101"/>
      <c r="M777" s="101"/>
      <c r="N777" s="106"/>
      <c r="O777" s="106"/>
      <c r="P777" s="102"/>
      <c r="Q777" s="17"/>
      <c r="R777" s="102"/>
      <c r="S777" s="101"/>
      <c r="T777" s="105"/>
      <c r="U777" s="105"/>
      <c r="V777" s="105"/>
      <c r="W777" s="105"/>
      <c r="X777" s="105"/>
      <c r="Y777" s="105"/>
      <c r="Z777" s="105"/>
    </row>
    <row r="778" ht="15.75" customHeight="1">
      <c r="A778" s="105"/>
      <c r="B778" s="105"/>
      <c r="C778" s="105"/>
      <c r="D778" s="105"/>
      <c r="E778" s="105"/>
      <c r="F778" s="106"/>
      <c r="G778" s="106"/>
      <c r="H778" s="17"/>
      <c r="I778" s="17"/>
      <c r="J778" s="102"/>
      <c r="K778" s="102"/>
      <c r="L778" s="101"/>
      <c r="M778" s="101"/>
      <c r="N778" s="106"/>
      <c r="O778" s="106"/>
      <c r="P778" s="102"/>
      <c r="Q778" s="17"/>
      <c r="R778" s="102"/>
      <c r="S778" s="101"/>
      <c r="T778" s="105"/>
      <c r="U778" s="105"/>
      <c r="V778" s="105"/>
      <c r="W778" s="105"/>
      <c r="X778" s="105"/>
      <c r="Y778" s="105"/>
      <c r="Z778" s="105"/>
    </row>
    <row r="779" ht="15.75" customHeight="1">
      <c r="A779" s="105"/>
      <c r="B779" s="105"/>
      <c r="C779" s="105"/>
      <c r="D779" s="105"/>
      <c r="E779" s="105"/>
      <c r="F779" s="106"/>
      <c r="G779" s="106"/>
      <c r="H779" s="17"/>
      <c r="I779" s="17"/>
      <c r="J779" s="102"/>
      <c r="K779" s="102"/>
      <c r="L779" s="101"/>
      <c r="M779" s="101"/>
      <c r="N779" s="106"/>
      <c r="O779" s="106"/>
      <c r="P779" s="102"/>
      <c r="Q779" s="17"/>
      <c r="R779" s="102"/>
      <c r="S779" s="101"/>
      <c r="T779" s="105"/>
      <c r="U779" s="105"/>
      <c r="V779" s="105"/>
      <c r="W779" s="105"/>
      <c r="X779" s="105"/>
      <c r="Y779" s="105"/>
      <c r="Z779" s="105"/>
    </row>
    <row r="780" ht="15.75" customHeight="1">
      <c r="A780" s="105"/>
      <c r="B780" s="105"/>
      <c r="C780" s="105"/>
      <c r="D780" s="105"/>
      <c r="E780" s="105"/>
      <c r="F780" s="106"/>
      <c r="G780" s="106"/>
      <c r="H780" s="17"/>
      <c r="I780" s="17"/>
      <c r="J780" s="102"/>
      <c r="K780" s="102"/>
      <c r="L780" s="101"/>
      <c r="M780" s="101"/>
      <c r="N780" s="106"/>
      <c r="O780" s="106"/>
      <c r="P780" s="102"/>
      <c r="Q780" s="17"/>
      <c r="R780" s="102"/>
      <c r="S780" s="101"/>
      <c r="T780" s="105"/>
      <c r="U780" s="105"/>
      <c r="V780" s="105"/>
      <c r="W780" s="105"/>
      <c r="X780" s="105"/>
      <c r="Y780" s="105"/>
      <c r="Z780" s="105"/>
    </row>
    <row r="781" ht="15.75" customHeight="1">
      <c r="A781" s="105"/>
      <c r="B781" s="105"/>
      <c r="C781" s="105"/>
      <c r="D781" s="105"/>
      <c r="E781" s="105"/>
      <c r="F781" s="106"/>
      <c r="G781" s="106"/>
      <c r="H781" s="17"/>
      <c r="I781" s="17"/>
      <c r="J781" s="102"/>
      <c r="K781" s="102"/>
      <c r="L781" s="101"/>
      <c r="M781" s="101"/>
      <c r="N781" s="106"/>
      <c r="O781" s="106"/>
      <c r="P781" s="102"/>
      <c r="Q781" s="17"/>
      <c r="R781" s="102"/>
      <c r="S781" s="101"/>
      <c r="T781" s="105"/>
      <c r="U781" s="105"/>
      <c r="V781" s="105"/>
      <c r="W781" s="105"/>
      <c r="X781" s="105"/>
      <c r="Y781" s="105"/>
      <c r="Z781" s="105"/>
    </row>
    <row r="782" ht="15.75" customHeight="1">
      <c r="A782" s="105"/>
      <c r="B782" s="105"/>
      <c r="C782" s="105"/>
      <c r="D782" s="105"/>
      <c r="E782" s="105"/>
      <c r="F782" s="106"/>
      <c r="G782" s="106"/>
      <c r="H782" s="17"/>
      <c r="I782" s="17"/>
      <c r="J782" s="102"/>
      <c r="K782" s="102"/>
      <c r="L782" s="101"/>
      <c r="M782" s="101"/>
      <c r="N782" s="106"/>
      <c r="O782" s="106"/>
      <c r="P782" s="102"/>
      <c r="Q782" s="17"/>
      <c r="R782" s="102"/>
      <c r="S782" s="101"/>
      <c r="T782" s="105"/>
      <c r="U782" s="105"/>
      <c r="V782" s="105"/>
      <c r="W782" s="105"/>
      <c r="X782" s="105"/>
      <c r="Y782" s="105"/>
      <c r="Z782" s="105"/>
    </row>
    <row r="783" ht="15.75" customHeight="1">
      <c r="A783" s="105"/>
      <c r="B783" s="105"/>
      <c r="C783" s="105"/>
      <c r="D783" s="105"/>
      <c r="E783" s="105"/>
      <c r="F783" s="106"/>
      <c r="G783" s="106"/>
      <c r="H783" s="17"/>
      <c r="I783" s="17"/>
      <c r="J783" s="102"/>
      <c r="K783" s="102"/>
      <c r="L783" s="101"/>
      <c r="M783" s="101"/>
      <c r="N783" s="106"/>
      <c r="O783" s="106"/>
      <c r="P783" s="102"/>
      <c r="Q783" s="17"/>
      <c r="R783" s="102"/>
      <c r="S783" s="101"/>
      <c r="T783" s="105"/>
      <c r="U783" s="105"/>
      <c r="V783" s="105"/>
      <c r="W783" s="105"/>
      <c r="X783" s="105"/>
      <c r="Y783" s="105"/>
      <c r="Z783" s="105"/>
    </row>
    <row r="784" ht="15.75" customHeight="1">
      <c r="A784" s="105"/>
      <c r="B784" s="105"/>
      <c r="C784" s="105"/>
      <c r="D784" s="105"/>
      <c r="E784" s="105"/>
      <c r="F784" s="106"/>
      <c r="G784" s="106"/>
      <c r="H784" s="17"/>
      <c r="I784" s="17"/>
      <c r="J784" s="102"/>
      <c r="K784" s="102"/>
      <c r="L784" s="101"/>
      <c r="M784" s="101"/>
      <c r="N784" s="106"/>
      <c r="O784" s="106"/>
      <c r="P784" s="102"/>
      <c r="Q784" s="17"/>
      <c r="R784" s="102"/>
      <c r="S784" s="101"/>
      <c r="T784" s="105"/>
      <c r="U784" s="105"/>
      <c r="V784" s="105"/>
      <c r="W784" s="105"/>
      <c r="X784" s="105"/>
      <c r="Y784" s="105"/>
      <c r="Z784" s="105"/>
    </row>
    <row r="785" ht="15.75" customHeight="1">
      <c r="A785" s="105"/>
      <c r="B785" s="105"/>
      <c r="C785" s="105"/>
      <c r="D785" s="105"/>
      <c r="E785" s="105"/>
      <c r="F785" s="106"/>
      <c r="G785" s="106"/>
      <c r="H785" s="17"/>
      <c r="I785" s="17"/>
      <c r="J785" s="102"/>
      <c r="K785" s="102"/>
      <c r="L785" s="101"/>
      <c r="M785" s="101"/>
      <c r="N785" s="106"/>
      <c r="O785" s="106"/>
      <c r="P785" s="102"/>
      <c r="Q785" s="17"/>
      <c r="R785" s="102"/>
      <c r="S785" s="101"/>
      <c r="T785" s="105"/>
      <c r="U785" s="105"/>
      <c r="V785" s="105"/>
      <c r="W785" s="105"/>
      <c r="X785" s="105"/>
      <c r="Y785" s="105"/>
      <c r="Z785" s="105"/>
    </row>
    <row r="786" ht="15.75" customHeight="1">
      <c r="A786" s="105"/>
      <c r="B786" s="105"/>
      <c r="C786" s="105"/>
      <c r="D786" s="105"/>
      <c r="E786" s="105"/>
      <c r="F786" s="106"/>
      <c r="G786" s="106"/>
      <c r="H786" s="17"/>
      <c r="I786" s="17"/>
      <c r="J786" s="102"/>
      <c r="K786" s="102"/>
      <c r="L786" s="101"/>
      <c r="M786" s="101"/>
      <c r="N786" s="106"/>
      <c r="O786" s="106"/>
      <c r="P786" s="102"/>
      <c r="Q786" s="17"/>
      <c r="R786" s="102"/>
      <c r="S786" s="101"/>
      <c r="T786" s="105"/>
      <c r="U786" s="105"/>
      <c r="V786" s="105"/>
      <c r="W786" s="105"/>
      <c r="X786" s="105"/>
      <c r="Y786" s="105"/>
      <c r="Z786" s="105"/>
    </row>
    <row r="787" ht="15.75" customHeight="1">
      <c r="A787" s="105"/>
      <c r="B787" s="105"/>
      <c r="C787" s="105"/>
      <c r="D787" s="105"/>
      <c r="E787" s="105"/>
      <c r="F787" s="106"/>
      <c r="G787" s="106"/>
      <c r="H787" s="17"/>
      <c r="I787" s="17"/>
      <c r="J787" s="102"/>
      <c r="K787" s="102"/>
      <c r="L787" s="101"/>
      <c r="M787" s="101"/>
      <c r="N787" s="106"/>
      <c r="O787" s="106"/>
      <c r="P787" s="102"/>
      <c r="Q787" s="17"/>
      <c r="R787" s="102"/>
      <c r="S787" s="101"/>
      <c r="T787" s="105"/>
      <c r="U787" s="105"/>
      <c r="V787" s="105"/>
      <c r="W787" s="105"/>
      <c r="X787" s="105"/>
      <c r="Y787" s="105"/>
      <c r="Z787" s="105"/>
    </row>
    <row r="788" ht="15.75" customHeight="1">
      <c r="A788" s="105"/>
      <c r="B788" s="105"/>
      <c r="C788" s="105"/>
      <c r="D788" s="105"/>
      <c r="E788" s="105"/>
      <c r="F788" s="106"/>
      <c r="G788" s="106"/>
      <c r="H788" s="17"/>
      <c r="I788" s="17"/>
      <c r="J788" s="102"/>
      <c r="K788" s="102"/>
      <c r="L788" s="101"/>
      <c r="M788" s="101"/>
      <c r="N788" s="106"/>
      <c r="O788" s="106"/>
      <c r="P788" s="102"/>
      <c r="Q788" s="17"/>
      <c r="R788" s="102"/>
      <c r="S788" s="101"/>
      <c r="T788" s="105"/>
      <c r="U788" s="105"/>
      <c r="V788" s="105"/>
      <c r="W788" s="105"/>
      <c r="X788" s="105"/>
      <c r="Y788" s="105"/>
      <c r="Z788" s="105"/>
    </row>
    <row r="789" ht="15.75" customHeight="1">
      <c r="A789" s="105"/>
      <c r="B789" s="105"/>
      <c r="C789" s="105"/>
      <c r="D789" s="105"/>
      <c r="E789" s="105"/>
      <c r="F789" s="106"/>
      <c r="G789" s="106"/>
      <c r="H789" s="17"/>
      <c r="I789" s="17"/>
      <c r="J789" s="102"/>
      <c r="K789" s="102"/>
      <c r="L789" s="101"/>
      <c r="M789" s="101"/>
      <c r="N789" s="106"/>
      <c r="O789" s="106"/>
      <c r="P789" s="102"/>
      <c r="Q789" s="17"/>
      <c r="R789" s="102"/>
      <c r="S789" s="101"/>
      <c r="T789" s="105"/>
      <c r="U789" s="105"/>
      <c r="V789" s="105"/>
      <c r="W789" s="105"/>
      <c r="X789" s="105"/>
      <c r="Y789" s="105"/>
      <c r="Z789" s="105"/>
    </row>
    <row r="790" ht="15.75" customHeight="1">
      <c r="A790" s="105"/>
      <c r="B790" s="105"/>
      <c r="C790" s="105"/>
      <c r="D790" s="105"/>
      <c r="E790" s="105"/>
      <c r="F790" s="106"/>
      <c r="G790" s="106"/>
      <c r="H790" s="17"/>
      <c r="I790" s="17"/>
      <c r="J790" s="102"/>
      <c r="K790" s="102"/>
      <c r="L790" s="101"/>
      <c r="M790" s="101"/>
      <c r="N790" s="106"/>
      <c r="O790" s="106"/>
      <c r="P790" s="102"/>
      <c r="Q790" s="17"/>
      <c r="R790" s="102"/>
      <c r="S790" s="101"/>
      <c r="T790" s="105"/>
      <c r="U790" s="105"/>
      <c r="V790" s="105"/>
      <c r="W790" s="105"/>
      <c r="X790" s="105"/>
      <c r="Y790" s="105"/>
      <c r="Z790" s="105"/>
    </row>
    <row r="791" ht="15.75" customHeight="1">
      <c r="A791" s="105"/>
      <c r="B791" s="105"/>
      <c r="C791" s="105"/>
      <c r="D791" s="105"/>
      <c r="E791" s="105"/>
      <c r="F791" s="106"/>
      <c r="G791" s="106"/>
      <c r="H791" s="17"/>
      <c r="I791" s="17"/>
      <c r="J791" s="102"/>
      <c r="K791" s="102"/>
      <c r="L791" s="101"/>
      <c r="M791" s="101"/>
      <c r="N791" s="106"/>
      <c r="O791" s="106"/>
      <c r="P791" s="102"/>
      <c r="Q791" s="17"/>
      <c r="R791" s="102"/>
      <c r="S791" s="101"/>
      <c r="T791" s="105"/>
      <c r="U791" s="105"/>
      <c r="V791" s="105"/>
      <c r="W791" s="105"/>
      <c r="X791" s="105"/>
      <c r="Y791" s="105"/>
      <c r="Z791" s="105"/>
    </row>
    <row r="792" ht="15.75" customHeight="1">
      <c r="A792" s="105"/>
      <c r="B792" s="105"/>
      <c r="C792" s="105"/>
      <c r="D792" s="105"/>
      <c r="E792" s="105"/>
      <c r="F792" s="106"/>
      <c r="G792" s="106"/>
      <c r="H792" s="17"/>
      <c r="I792" s="17"/>
      <c r="J792" s="102"/>
      <c r="K792" s="102"/>
      <c r="L792" s="101"/>
      <c r="M792" s="101"/>
      <c r="N792" s="106"/>
      <c r="O792" s="106"/>
      <c r="P792" s="102"/>
      <c r="Q792" s="17"/>
      <c r="R792" s="102"/>
      <c r="S792" s="101"/>
      <c r="T792" s="105"/>
      <c r="U792" s="105"/>
      <c r="V792" s="105"/>
      <c r="W792" s="105"/>
      <c r="X792" s="105"/>
      <c r="Y792" s="105"/>
      <c r="Z792" s="105"/>
    </row>
    <row r="793" ht="15.75" customHeight="1">
      <c r="A793" s="105"/>
      <c r="B793" s="105"/>
      <c r="C793" s="105"/>
      <c r="D793" s="105"/>
      <c r="E793" s="105"/>
      <c r="F793" s="106"/>
      <c r="G793" s="106"/>
      <c r="H793" s="17"/>
      <c r="I793" s="17"/>
      <c r="J793" s="102"/>
      <c r="K793" s="102"/>
      <c r="L793" s="101"/>
      <c r="M793" s="101"/>
      <c r="N793" s="106"/>
      <c r="O793" s="106"/>
      <c r="P793" s="102"/>
      <c r="Q793" s="17"/>
      <c r="R793" s="102"/>
      <c r="S793" s="101"/>
      <c r="T793" s="105"/>
      <c r="U793" s="105"/>
      <c r="V793" s="105"/>
      <c r="W793" s="105"/>
      <c r="X793" s="105"/>
      <c r="Y793" s="105"/>
      <c r="Z793" s="105"/>
    </row>
    <row r="794" ht="15.75" customHeight="1">
      <c r="A794" s="105"/>
      <c r="B794" s="105"/>
      <c r="C794" s="105"/>
      <c r="D794" s="105"/>
      <c r="E794" s="105"/>
      <c r="F794" s="106"/>
      <c r="G794" s="106"/>
      <c r="H794" s="17"/>
      <c r="I794" s="17"/>
      <c r="J794" s="102"/>
      <c r="K794" s="102"/>
      <c r="L794" s="101"/>
      <c r="M794" s="101"/>
      <c r="N794" s="106"/>
      <c r="O794" s="106"/>
      <c r="P794" s="102"/>
      <c r="Q794" s="17"/>
      <c r="R794" s="102"/>
      <c r="S794" s="101"/>
      <c r="T794" s="105"/>
      <c r="U794" s="105"/>
      <c r="V794" s="105"/>
      <c r="W794" s="105"/>
      <c r="X794" s="105"/>
      <c r="Y794" s="105"/>
      <c r="Z794" s="105"/>
    </row>
    <row r="795" ht="15.75" customHeight="1">
      <c r="A795" s="105"/>
      <c r="B795" s="105"/>
      <c r="C795" s="105"/>
      <c r="D795" s="105"/>
      <c r="E795" s="105"/>
      <c r="F795" s="106"/>
      <c r="G795" s="106"/>
      <c r="H795" s="17"/>
      <c r="I795" s="17"/>
      <c r="J795" s="102"/>
      <c r="K795" s="102"/>
      <c r="L795" s="101"/>
      <c r="M795" s="101"/>
      <c r="N795" s="106"/>
      <c r="O795" s="106"/>
      <c r="P795" s="102"/>
      <c r="Q795" s="17"/>
      <c r="R795" s="102"/>
      <c r="S795" s="101"/>
      <c r="T795" s="105"/>
      <c r="U795" s="105"/>
      <c r="V795" s="105"/>
      <c r="W795" s="105"/>
      <c r="X795" s="105"/>
      <c r="Y795" s="105"/>
      <c r="Z795" s="105"/>
    </row>
    <row r="796" ht="15.75" customHeight="1">
      <c r="A796" s="105"/>
      <c r="B796" s="105"/>
      <c r="C796" s="105"/>
      <c r="D796" s="105"/>
      <c r="E796" s="105"/>
      <c r="F796" s="106"/>
      <c r="G796" s="106"/>
      <c r="H796" s="17"/>
      <c r="I796" s="17"/>
      <c r="J796" s="102"/>
      <c r="K796" s="102"/>
      <c r="L796" s="101"/>
      <c r="M796" s="101"/>
      <c r="N796" s="106"/>
      <c r="O796" s="106"/>
      <c r="P796" s="102"/>
      <c r="Q796" s="17"/>
      <c r="R796" s="102"/>
      <c r="S796" s="101"/>
      <c r="T796" s="105"/>
      <c r="U796" s="105"/>
      <c r="V796" s="105"/>
      <c r="W796" s="105"/>
      <c r="X796" s="105"/>
      <c r="Y796" s="105"/>
      <c r="Z796" s="105"/>
    </row>
    <row r="797" ht="15.75" customHeight="1">
      <c r="A797" s="105"/>
      <c r="B797" s="105"/>
      <c r="C797" s="105"/>
      <c r="D797" s="105"/>
      <c r="E797" s="105"/>
      <c r="F797" s="106"/>
      <c r="G797" s="106"/>
      <c r="H797" s="17"/>
      <c r="I797" s="17"/>
      <c r="J797" s="102"/>
      <c r="K797" s="102"/>
      <c r="L797" s="101"/>
      <c r="M797" s="101"/>
      <c r="N797" s="106"/>
      <c r="O797" s="106"/>
      <c r="P797" s="102"/>
      <c r="Q797" s="17"/>
      <c r="R797" s="102"/>
      <c r="S797" s="101"/>
      <c r="T797" s="105"/>
      <c r="U797" s="105"/>
      <c r="V797" s="105"/>
      <c r="W797" s="105"/>
      <c r="X797" s="105"/>
      <c r="Y797" s="105"/>
      <c r="Z797" s="105"/>
    </row>
    <row r="798" ht="15.75" customHeight="1">
      <c r="A798" s="105"/>
      <c r="B798" s="105"/>
      <c r="C798" s="105"/>
      <c r="D798" s="105"/>
      <c r="E798" s="105"/>
      <c r="F798" s="106"/>
      <c r="G798" s="106"/>
      <c r="H798" s="17"/>
      <c r="I798" s="17"/>
      <c r="J798" s="102"/>
      <c r="K798" s="102"/>
      <c r="L798" s="101"/>
      <c r="M798" s="101"/>
      <c r="N798" s="106"/>
      <c r="O798" s="106"/>
      <c r="P798" s="102"/>
      <c r="Q798" s="17"/>
      <c r="R798" s="102"/>
      <c r="S798" s="101"/>
      <c r="T798" s="105"/>
      <c r="U798" s="105"/>
      <c r="V798" s="105"/>
      <c r="W798" s="105"/>
      <c r="X798" s="105"/>
      <c r="Y798" s="105"/>
      <c r="Z798" s="105"/>
    </row>
    <row r="799" ht="15.75" customHeight="1">
      <c r="A799" s="105"/>
      <c r="B799" s="105"/>
      <c r="C799" s="105"/>
      <c r="D799" s="105"/>
      <c r="E799" s="105"/>
      <c r="F799" s="106"/>
      <c r="G799" s="106"/>
      <c r="H799" s="17"/>
      <c r="I799" s="17"/>
      <c r="J799" s="102"/>
      <c r="K799" s="102"/>
      <c r="L799" s="101"/>
      <c r="M799" s="101"/>
      <c r="N799" s="106"/>
      <c r="O799" s="106"/>
      <c r="P799" s="102"/>
      <c r="Q799" s="17"/>
      <c r="R799" s="102"/>
      <c r="S799" s="101"/>
      <c r="T799" s="105"/>
      <c r="U799" s="105"/>
      <c r="V799" s="105"/>
      <c r="W799" s="105"/>
      <c r="X799" s="105"/>
      <c r="Y799" s="105"/>
      <c r="Z799" s="105"/>
    </row>
    <row r="800" ht="15.75" customHeight="1">
      <c r="A800" s="105"/>
      <c r="B800" s="105"/>
      <c r="C800" s="105"/>
      <c r="D800" s="105"/>
      <c r="E800" s="105"/>
      <c r="F800" s="106"/>
      <c r="G800" s="106"/>
      <c r="H800" s="17"/>
      <c r="I800" s="17"/>
      <c r="J800" s="102"/>
      <c r="K800" s="102"/>
      <c r="L800" s="101"/>
      <c r="M800" s="101"/>
      <c r="N800" s="106"/>
      <c r="O800" s="106"/>
      <c r="P800" s="102"/>
      <c r="Q800" s="17"/>
      <c r="R800" s="102"/>
      <c r="S800" s="101"/>
      <c r="T800" s="105"/>
      <c r="U800" s="105"/>
      <c r="V800" s="105"/>
      <c r="W800" s="105"/>
      <c r="X800" s="105"/>
      <c r="Y800" s="105"/>
      <c r="Z800" s="105"/>
    </row>
    <row r="801" ht="15.75" customHeight="1">
      <c r="A801" s="105"/>
      <c r="B801" s="105"/>
      <c r="C801" s="105"/>
      <c r="D801" s="105"/>
      <c r="E801" s="105"/>
      <c r="F801" s="106"/>
      <c r="G801" s="106"/>
      <c r="H801" s="17"/>
      <c r="I801" s="17"/>
      <c r="J801" s="102"/>
      <c r="K801" s="102"/>
      <c r="L801" s="101"/>
      <c r="M801" s="101"/>
      <c r="N801" s="106"/>
      <c r="O801" s="106"/>
      <c r="P801" s="102"/>
      <c r="Q801" s="17"/>
      <c r="R801" s="102"/>
      <c r="S801" s="101"/>
      <c r="T801" s="105"/>
      <c r="U801" s="105"/>
      <c r="V801" s="105"/>
      <c r="W801" s="105"/>
      <c r="X801" s="105"/>
      <c r="Y801" s="105"/>
      <c r="Z801" s="105"/>
    </row>
    <row r="802" ht="15.75" customHeight="1">
      <c r="A802" s="105"/>
      <c r="B802" s="105"/>
      <c r="C802" s="105"/>
      <c r="D802" s="105"/>
      <c r="E802" s="105"/>
      <c r="F802" s="106"/>
      <c r="G802" s="106"/>
      <c r="H802" s="17"/>
      <c r="I802" s="17"/>
      <c r="J802" s="102"/>
      <c r="K802" s="102"/>
      <c r="L802" s="101"/>
      <c r="M802" s="101"/>
      <c r="N802" s="106"/>
      <c r="O802" s="106"/>
      <c r="P802" s="102"/>
      <c r="Q802" s="17"/>
      <c r="R802" s="102"/>
      <c r="S802" s="101"/>
      <c r="T802" s="105"/>
      <c r="U802" s="105"/>
      <c r="V802" s="105"/>
      <c r="W802" s="105"/>
      <c r="X802" s="105"/>
      <c r="Y802" s="105"/>
      <c r="Z802" s="105"/>
    </row>
    <row r="803" ht="15.75" customHeight="1">
      <c r="A803" s="105"/>
      <c r="B803" s="105"/>
      <c r="C803" s="105"/>
      <c r="D803" s="105"/>
      <c r="E803" s="105"/>
      <c r="F803" s="106"/>
      <c r="G803" s="106"/>
      <c r="H803" s="17"/>
      <c r="I803" s="17"/>
      <c r="J803" s="102"/>
      <c r="K803" s="102"/>
      <c r="L803" s="101"/>
      <c r="M803" s="101"/>
      <c r="N803" s="106"/>
      <c r="O803" s="106"/>
      <c r="P803" s="102"/>
      <c r="Q803" s="17"/>
      <c r="R803" s="102"/>
      <c r="S803" s="101"/>
      <c r="T803" s="105"/>
      <c r="U803" s="105"/>
      <c r="V803" s="105"/>
      <c r="W803" s="105"/>
      <c r="X803" s="105"/>
      <c r="Y803" s="105"/>
      <c r="Z803" s="105"/>
    </row>
    <row r="804" ht="15.75" customHeight="1">
      <c r="A804" s="105"/>
      <c r="B804" s="105"/>
      <c r="C804" s="105"/>
      <c r="D804" s="105"/>
      <c r="E804" s="105"/>
      <c r="F804" s="106"/>
      <c r="G804" s="106"/>
      <c r="H804" s="17"/>
      <c r="I804" s="17"/>
      <c r="J804" s="102"/>
      <c r="K804" s="102"/>
      <c r="L804" s="101"/>
      <c r="M804" s="101"/>
      <c r="N804" s="106"/>
      <c r="O804" s="106"/>
      <c r="P804" s="102"/>
      <c r="Q804" s="17"/>
      <c r="R804" s="102"/>
      <c r="S804" s="101"/>
      <c r="T804" s="105"/>
      <c r="U804" s="105"/>
      <c r="V804" s="105"/>
      <c r="W804" s="105"/>
      <c r="X804" s="105"/>
      <c r="Y804" s="105"/>
      <c r="Z804" s="105"/>
    </row>
    <row r="805" ht="15.75" customHeight="1">
      <c r="A805" s="105"/>
      <c r="B805" s="105"/>
      <c r="C805" s="105"/>
      <c r="D805" s="105"/>
      <c r="E805" s="105"/>
      <c r="F805" s="106"/>
      <c r="G805" s="106"/>
      <c r="H805" s="17"/>
      <c r="I805" s="17"/>
      <c r="J805" s="102"/>
      <c r="K805" s="102"/>
      <c r="L805" s="101"/>
      <c r="M805" s="101"/>
      <c r="N805" s="106"/>
      <c r="O805" s="106"/>
      <c r="P805" s="102"/>
      <c r="Q805" s="17"/>
      <c r="R805" s="102"/>
      <c r="S805" s="101"/>
      <c r="T805" s="105"/>
      <c r="U805" s="105"/>
      <c r="V805" s="105"/>
      <c r="W805" s="105"/>
      <c r="X805" s="105"/>
      <c r="Y805" s="105"/>
      <c r="Z805" s="105"/>
    </row>
    <row r="806" ht="15.75" customHeight="1">
      <c r="A806" s="105"/>
      <c r="B806" s="105"/>
      <c r="C806" s="105"/>
      <c r="D806" s="105"/>
      <c r="E806" s="105"/>
      <c r="F806" s="106"/>
      <c r="G806" s="106"/>
      <c r="H806" s="17"/>
      <c r="I806" s="17"/>
      <c r="J806" s="102"/>
      <c r="K806" s="102"/>
      <c r="L806" s="101"/>
      <c r="M806" s="101"/>
      <c r="N806" s="106"/>
      <c r="O806" s="106"/>
      <c r="P806" s="102"/>
      <c r="Q806" s="17"/>
      <c r="R806" s="102"/>
      <c r="S806" s="101"/>
      <c r="T806" s="105"/>
      <c r="U806" s="105"/>
      <c r="V806" s="105"/>
      <c r="W806" s="105"/>
      <c r="X806" s="105"/>
      <c r="Y806" s="105"/>
      <c r="Z806" s="105"/>
    </row>
    <row r="807" ht="15.75" customHeight="1">
      <c r="A807" s="105"/>
      <c r="B807" s="105"/>
      <c r="C807" s="105"/>
      <c r="D807" s="105"/>
      <c r="E807" s="105"/>
      <c r="F807" s="106"/>
      <c r="G807" s="106"/>
      <c r="H807" s="17"/>
      <c r="I807" s="17"/>
      <c r="J807" s="102"/>
      <c r="K807" s="102"/>
      <c r="L807" s="101"/>
      <c r="M807" s="101"/>
      <c r="N807" s="106"/>
      <c r="O807" s="106"/>
      <c r="P807" s="102"/>
      <c r="Q807" s="17"/>
      <c r="R807" s="102"/>
      <c r="S807" s="101"/>
      <c r="T807" s="105"/>
      <c r="U807" s="105"/>
      <c r="V807" s="105"/>
      <c r="W807" s="105"/>
      <c r="X807" s="105"/>
      <c r="Y807" s="105"/>
      <c r="Z807" s="105"/>
    </row>
    <row r="808" ht="15.75" customHeight="1">
      <c r="A808" s="105"/>
      <c r="B808" s="105"/>
      <c r="C808" s="105"/>
      <c r="D808" s="105"/>
      <c r="E808" s="105"/>
      <c r="F808" s="106"/>
      <c r="G808" s="106"/>
      <c r="H808" s="17"/>
      <c r="I808" s="17"/>
      <c r="J808" s="102"/>
      <c r="K808" s="102"/>
      <c r="L808" s="101"/>
      <c r="M808" s="101"/>
      <c r="N808" s="106"/>
      <c r="O808" s="106"/>
      <c r="P808" s="102"/>
      <c r="Q808" s="17"/>
      <c r="R808" s="102"/>
      <c r="S808" s="101"/>
      <c r="T808" s="105"/>
      <c r="U808" s="105"/>
      <c r="V808" s="105"/>
      <c r="W808" s="105"/>
      <c r="X808" s="105"/>
      <c r="Y808" s="105"/>
      <c r="Z808" s="105"/>
    </row>
    <row r="809" ht="15.75" customHeight="1">
      <c r="A809" s="105"/>
      <c r="B809" s="105"/>
      <c r="C809" s="105"/>
      <c r="D809" s="105"/>
      <c r="E809" s="105"/>
      <c r="F809" s="106"/>
      <c r="G809" s="106"/>
      <c r="H809" s="17"/>
      <c r="I809" s="17"/>
      <c r="J809" s="102"/>
      <c r="K809" s="102"/>
      <c r="L809" s="101"/>
      <c r="M809" s="101"/>
      <c r="N809" s="106"/>
      <c r="O809" s="106"/>
      <c r="P809" s="102"/>
      <c r="Q809" s="17"/>
      <c r="R809" s="102"/>
      <c r="S809" s="101"/>
      <c r="T809" s="105"/>
      <c r="U809" s="105"/>
      <c r="V809" s="105"/>
      <c r="W809" s="105"/>
      <c r="X809" s="105"/>
      <c r="Y809" s="105"/>
      <c r="Z809" s="105"/>
    </row>
    <row r="810" ht="15.75" customHeight="1">
      <c r="A810" s="105"/>
      <c r="B810" s="105"/>
      <c r="C810" s="105"/>
      <c r="D810" s="105"/>
      <c r="E810" s="105"/>
      <c r="F810" s="106"/>
      <c r="G810" s="106"/>
      <c r="H810" s="17"/>
      <c r="I810" s="17"/>
      <c r="J810" s="102"/>
      <c r="K810" s="102"/>
      <c r="L810" s="101"/>
      <c r="M810" s="101"/>
      <c r="N810" s="106"/>
      <c r="O810" s="106"/>
      <c r="P810" s="102"/>
      <c r="Q810" s="17"/>
      <c r="R810" s="102"/>
      <c r="S810" s="101"/>
      <c r="T810" s="105"/>
      <c r="U810" s="105"/>
      <c r="V810" s="105"/>
      <c r="W810" s="105"/>
      <c r="X810" s="105"/>
      <c r="Y810" s="105"/>
      <c r="Z810" s="105"/>
    </row>
    <row r="811" ht="15.75" customHeight="1">
      <c r="A811" s="105"/>
      <c r="B811" s="105"/>
      <c r="C811" s="105"/>
      <c r="D811" s="105"/>
      <c r="E811" s="105"/>
      <c r="F811" s="106"/>
      <c r="G811" s="106"/>
      <c r="H811" s="17"/>
      <c r="I811" s="17"/>
      <c r="J811" s="102"/>
      <c r="K811" s="102"/>
      <c r="L811" s="101"/>
      <c r="M811" s="101"/>
      <c r="N811" s="106"/>
      <c r="O811" s="106"/>
      <c r="P811" s="102"/>
      <c r="Q811" s="17"/>
      <c r="R811" s="102"/>
      <c r="S811" s="101"/>
      <c r="T811" s="105"/>
      <c r="U811" s="105"/>
      <c r="V811" s="105"/>
      <c r="W811" s="105"/>
      <c r="X811" s="105"/>
      <c r="Y811" s="105"/>
      <c r="Z811" s="105"/>
    </row>
    <row r="812" ht="15.75" customHeight="1">
      <c r="A812" s="105"/>
      <c r="B812" s="105"/>
      <c r="C812" s="105"/>
      <c r="D812" s="105"/>
      <c r="E812" s="105"/>
      <c r="F812" s="106"/>
      <c r="G812" s="106"/>
      <c r="H812" s="17"/>
      <c r="I812" s="17"/>
      <c r="J812" s="102"/>
      <c r="K812" s="102"/>
      <c r="L812" s="101"/>
      <c r="M812" s="101"/>
      <c r="N812" s="106"/>
      <c r="O812" s="106"/>
      <c r="P812" s="102"/>
      <c r="Q812" s="17"/>
      <c r="R812" s="102"/>
      <c r="S812" s="101"/>
      <c r="T812" s="105"/>
      <c r="U812" s="105"/>
      <c r="V812" s="105"/>
      <c r="W812" s="105"/>
      <c r="X812" s="105"/>
      <c r="Y812" s="105"/>
      <c r="Z812" s="105"/>
    </row>
    <row r="813" ht="15.75" customHeight="1">
      <c r="A813" s="105"/>
      <c r="B813" s="105"/>
      <c r="C813" s="105"/>
      <c r="D813" s="105"/>
      <c r="E813" s="105"/>
      <c r="F813" s="106"/>
      <c r="G813" s="106"/>
      <c r="H813" s="17"/>
      <c r="I813" s="17"/>
      <c r="J813" s="102"/>
      <c r="K813" s="102"/>
      <c r="L813" s="101"/>
      <c r="M813" s="101"/>
      <c r="N813" s="106"/>
      <c r="O813" s="106"/>
      <c r="P813" s="102"/>
      <c r="Q813" s="17"/>
      <c r="R813" s="102"/>
      <c r="S813" s="101"/>
      <c r="T813" s="105"/>
      <c r="U813" s="105"/>
      <c r="V813" s="105"/>
      <c r="W813" s="105"/>
      <c r="X813" s="105"/>
      <c r="Y813" s="105"/>
      <c r="Z813" s="105"/>
    </row>
    <row r="814" ht="15.75" customHeight="1">
      <c r="A814" s="105"/>
      <c r="B814" s="105"/>
      <c r="C814" s="105"/>
      <c r="D814" s="105"/>
      <c r="E814" s="105"/>
      <c r="F814" s="106"/>
      <c r="G814" s="106"/>
      <c r="H814" s="17"/>
      <c r="I814" s="17"/>
      <c r="J814" s="102"/>
      <c r="K814" s="102"/>
      <c r="L814" s="101"/>
      <c r="M814" s="101"/>
      <c r="N814" s="106"/>
      <c r="O814" s="106"/>
      <c r="P814" s="102"/>
      <c r="Q814" s="17"/>
      <c r="R814" s="102"/>
      <c r="S814" s="101"/>
      <c r="T814" s="105"/>
      <c r="U814" s="105"/>
      <c r="V814" s="105"/>
      <c r="W814" s="105"/>
      <c r="X814" s="105"/>
      <c r="Y814" s="105"/>
      <c r="Z814" s="105"/>
    </row>
    <row r="815" ht="15.75" customHeight="1">
      <c r="A815" s="105"/>
      <c r="B815" s="105"/>
      <c r="C815" s="105"/>
      <c r="D815" s="105"/>
      <c r="E815" s="105"/>
      <c r="F815" s="106"/>
      <c r="G815" s="106"/>
      <c r="H815" s="17"/>
      <c r="I815" s="17"/>
      <c r="J815" s="102"/>
      <c r="K815" s="102"/>
      <c r="L815" s="101"/>
      <c r="M815" s="101"/>
      <c r="N815" s="106"/>
      <c r="O815" s="106"/>
      <c r="P815" s="102"/>
      <c r="Q815" s="17"/>
      <c r="R815" s="102"/>
      <c r="S815" s="101"/>
      <c r="T815" s="105"/>
      <c r="U815" s="105"/>
      <c r="V815" s="105"/>
      <c r="W815" s="105"/>
      <c r="X815" s="105"/>
      <c r="Y815" s="105"/>
      <c r="Z815" s="105"/>
    </row>
    <row r="816" ht="15.75" customHeight="1">
      <c r="A816" s="105"/>
      <c r="B816" s="105"/>
      <c r="C816" s="105"/>
      <c r="D816" s="105"/>
      <c r="E816" s="105"/>
      <c r="F816" s="106"/>
      <c r="G816" s="106"/>
      <c r="H816" s="17"/>
      <c r="I816" s="17"/>
      <c r="J816" s="102"/>
      <c r="K816" s="102"/>
      <c r="L816" s="101"/>
      <c r="M816" s="101"/>
      <c r="N816" s="106"/>
      <c r="O816" s="106"/>
      <c r="P816" s="102"/>
      <c r="Q816" s="17"/>
      <c r="R816" s="102"/>
      <c r="S816" s="101"/>
      <c r="T816" s="105"/>
      <c r="U816" s="105"/>
      <c r="V816" s="105"/>
      <c r="W816" s="105"/>
      <c r="X816" s="105"/>
      <c r="Y816" s="105"/>
      <c r="Z816" s="105"/>
    </row>
    <row r="817" ht="15.75" customHeight="1">
      <c r="A817" s="105"/>
      <c r="B817" s="105"/>
      <c r="C817" s="105"/>
      <c r="D817" s="105"/>
      <c r="E817" s="105"/>
      <c r="F817" s="106"/>
      <c r="G817" s="106"/>
      <c r="H817" s="17"/>
      <c r="I817" s="17"/>
      <c r="J817" s="102"/>
      <c r="K817" s="102"/>
      <c r="L817" s="101"/>
      <c r="M817" s="101"/>
      <c r="N817" s="106"/>
      <c r="O817" s="106"/>
      <c r="P817" s="102"/>
      <c r="Q817" s="17"/>
      <c r="R817" s="102"/>
      <c r="S817" s="101"/>
      <c r="T817" s="105"/>
      <c r="U817" s="105"/>
      <c r="V817" s="105"/>
      <c r="W817" s="105"/>
      <c r="X817" s="105"/>
      <c r="Y817" s="105"/>
      <c r="Z817" s="105"/>
    </row>
    <row r="818" ht="15.75" customHeight="1">
      <c r="A818" s="105"/>
      <c r="B818" s="105"/>
      <c r="C818" s="105"/>
      <c r="D818" s="105"/>
      <c r="E818" s="105"/>
      <c r="F818" s="106"/>
      <c r="G818" s="106"/>
      <c r="H818" s="17"/>
      <c r="I818" s="17"/>
      <c r="J818" s="102"/>
      <c r="K818" s="102"/>
      <c r="L818" s="101"/>
      <c r="M818" s="101"/>
      <c r="N818" s="106"/>
      <c r="O818" s="106"/>
      <c r="P818" s="102"/>
      <c r="Q818" s="17"/>
      <c r="R818" s="102"/>
      <c r="S818" s="101"/>
      <c r="T818" s="105"/>
      <c r="U818" s="105"/>
      <c r="V818" s="105"/>
      <c r="W818" s="105"/>
      <c r="X818" s="105"/>
      <c r="Y818" s="105"/>
      <c r="Z818" s="105"/>
    </row>
    <row r="819" ht="15.75" customHeight="1">
      <c r="A819" s="105"/>
      <c r="B819" s="105"/>
      <c r="C819" s="105"/>
      <c r="D819" s="105"/>
      <c r="E819" s="105"/>
      <c r="F819" s="106"/>
      <c r="G819" s="106"/>
      <c r="H819" s="17"/>
      <c r="I819" s="17"/>
      <c r="J819" s="102"/>
      <c r="K819" s="102"/>
      <c r="L819" s="101"/>
      <c r="M819" s="101"/>
      <c r="N819" s="106"/>
      <c r="O819" s="106"/>
      <c r="P819" s="102"/>
      <c r="Q819" s="17"/>
      <c r="R819" s="102"/>
      <c r="S819" s="101"/>
      <c r="T819" s="105"/>
      <c r="U819" s="105"/>
      <c r="V819" s="105"/>
      <c r="W819" s="105"/>
      <c r="X819" s="105"/>
      <c r="Y819" s="105"/>
      <c r="Z819" s="105"/>
    </row>
    <row r="820" ht="15.75" customHeight="1">
      <c r="A820" s="105"/>
      <c r="B820" s="105"/>
      <c r="C820" s="105"/>
      <c r="D820" s="105"/>
      <c r="E820" s="105"/>
      <c r="F820" s="106"/>
      <c r="G820" s="106"/>
      <c r="H820" s="17"/>
      <c r="I820" s="17"/>
      <c r="J820" s="102"/>
      <c r="K820" s="102"/>
      <c r="L820" s="101"/>
      <c r="M820" s="101"/>
      <c r="N820" s="106"/>
      <c r="O820" s="106"/>
      <c r="P820" s="102"/>
      <c r="Q820" s="17"/>
      <c r="R820" s="102"/>
      <c r="S820" s="101"/>
      <c r="T820" s="105"/>
      <c r="U820" s="105"/>
      <c r="V820" s="105"/>
      <c r="W820" s="105"/>
      <c r="X820" s="105"/>
      <c r="Y820" s="105"/>
      <c r="Z820" s="105"/>
    </row>
    <row r="821" ht="15.75" customHeight="1">
      <c r="A821" s="105"/>
      <c r="B821" s="105"/>
      <c r="C821" s="105"/>
      <c r="D821" s="105"/>
      <c r="E821" s="105"/>
      <c r="F821" s="106"/>
      <c r="G821" s="106"/>
      <c r="H821" s="17"/>
      <c r="I821" s="17"/>
      <c r="J821" s="102"/>
      <c r="K821" s="102"/>
      <c r="L821" s="101"/>
      <c r="M821" s="101"/>
      <c r="N821" s="106"/>
      <c r="O821" s="106"/>
      <c r="P821" s="102"/>
      <c r="Q821" s="17"/>
      <c r="R821" s="102"/>
      <c r="S821" s="101"/>
      <c r="T821" s="105"/>
      <c r="U821" s="105"/>
      <c r="V821" s="105"/>
      <c r="W821" s="105"/>
      <c r="X821" s="105"/>
      <c r="Y821" s="105"/>
      <c r="Z821" s="105"/>
    </row>
    <row r="822" ht="15.75" customHeight="1">
      <c r="A822" s="105"/>
      <c r="B822" s="105"/>
      <c r="C822" s="105"/>
      <c r="D822" s="105"/>
      <c r="E822" s="105"/>
      <c r="F822" s="106"/>
      <c r="G822" s="106"/>
      <c r="H822" s="17"/>
      <c r="I822" s="17"/>
      <c r="J822" s="102"/>
      <c r="K822" s="102"/>
      <c r="L822" s="101"/>
      <c r="M822" s="101"/>
      <c r="N822" s="106"/>
      <c r="O822" s="106"/>
      <c r="P822" s="102"/>
      <c r="Q822" s="17"/>
      <c r="R822" s="102"/>
      <c r="S822" s="101"/>
      <c r="T822" s="105"/>
      <c r="U822" s="105"/>
      <c r="V822" s="105"/>
      <c r="W822" s="105"/>
      <c r="X822" s="105"/>
      <c r="Y822" s="105"/>
      <c r="Z822" s="105"/>
    </row>
    <row r="823" ht="15.75" customHeight="1">
      <c r="A823" s="105"/>
      <c r="B823" s="105"/>
      <c r="C823" s="105"/>
      <c r="D823" s="105"/>
      <c r="E823" s="105"/>
      <c r="F823" s="106"/>
      <c r="G823" s="106"/>
      <c r="H823" s="17"/>
      <c r="I823" s="17"/>
      <c r="J823" s="102"/>
      <c r="K823" s="102"/>
      <c r="L823" s="101"/>
      <c r="M823" s="101"/>
      <c r="N823" s="106"/>
      <c r="O823" s="106"/>
      <c r="P823" s="102"/>
      <c r="Q823" s="17"/>
      <c r="R823" s="102"/>
      <c r="S823" s="101"/>
      <c r="T823" s="105"/>
      <c r="U823" s="105"/>
      <c r="V823" s="105"/>
      <c r="W823" s="105"/>
      <c r="X823" s="105"/>
      <c r="Y823" s="105"/>
      <c r="Z823" s="105"/>
    </row>
    <row r="824" ht="15.75" customHeight="1">
      <c r="A824" s="105"/>
      <c r="B824" s="105"/>
      <c r="C824" s="105"/>
      <c r="D824" s="105"/>
      <c r="E824" s="105"/>
      <c r="F824" s="106"/>
      <c r="G824" s="106"/>
      <c r="H824" s="17"/>
      <c r="I824" s="17"/>
      <c r="J824" s="102"/>
      <c r="K824" s="102"/>
      <c r="L824" s="101"/>
      <c r="M824" s="101"/>
      <c r="N824" s="106"/>
      <c r="O824" s="106"/>
      <c r="P824" s="102"/>
      <c r="Q824" s="17"/>
      <c r="R824" s="102"/>
      <c r="S824" s="101"/>
      <c r="T824" s="105"/>
      <c r="U824" s="105"/>
      <c r="V824" s="105"/>
      <c r="W824" s="105"/>
      <c r="X824" s="105"/>
      <c r="Y824" s="105"/>
      <c r="Z824" s="105"/>
    </row>
    <row r="825" ht="15.75" customHeight="1">
      <c r="A825" s="105"/>
      <c r="B825" s="105"/>
      <c r="C825" s="105"/>
      <c r="D825" s="105"/>
      <c r="E825" s="105"/>
      <c r="F825" s="106"/>
      <c r="G825" s="106"/>
      <c r="H825" s="17"/>
      <c r="I825" s="17"/>
      <c r="J825" s="102"/>
      <c r="K825" s="102"/>
      <c r="L825" s="101"/>
      <c r="M825" s="101"/>
      <c r="N825" s="106"/>
      <c r="O825" s="106"/>
      <c r="P825" s="102"/>
      <c r="Q825" s="17"/>
      <c r="R825" s="102"/>
      <c r="S825" s="101"/>
      <c r="T825" s="105"/>
      <c r="U825" s="105"/>
      <c r="V825" s="105"/>
      <c r="W825" s="105"/>
      <c r="X825" s="105"/>
      <c r="Y825" s="105"/>
      <c r="Z825" s="105"/>
    </row>
    <row r="826" ht="15.75" customHeight="1">
      <c r="A826" s="105"/>
      <c r="B826" s="105"/>
      <c r="C826" s="105"/>
      <c r="D826" s="105"/>
      <c r="E826" s="105"/>
      <c r="F826" s="106"/>
      <c r="G826" s="106"/>
      <c r="H826" s="17"/>
      <c r="I826" s="17"/>
      <c r="J826" s="102"/>
      <c r="K826" s="102"/>
      <c r="L826" s="101"/>
      <c r="M826" s="101"/>
      <c r="N826" s="106"/>
      <c r="O826" s="106"/>
      <c r="P826" s="102"/>
      <c r="Q826" s="17"/>
      <c r="R826" s="102"/>
      <c r="S826" s="101"/>
      <c r="T826" s="105"/>
      <c r="U826" s="105"/>
      <c r="V826" s="105"/>
      <c r="W826" s="105"/>
      <c r="X826" s="105"/>
      <c r="Y826" s="105"/>
      <c r="Z826" s="105"/>
    </row>
    <row r="827" ht="15.75" customHeight="1">
      <c r="A827" s="105"/>
      <c r="B827" s="105"/>
      <c r="C827" s="105"/>
      <c r="D827" s="105"/>
      <c r="E827" s="105"/>
      <c r="F827" s="106"/>
      <c r="G827" s="106"/>
      <c r="H827" s="17"/>
      <c r="I827" s="17"/>
      <c r="J827" s="102"/>
      <c r="K827" s="102"/>
      <c r="L827" s="101"/>
      <c r="M827" s="101"/>
      <c r="N827" s="106"/>
      <c r="O827" s="106"/>
      <c r="P827" s="102"/>
      <c r="Q827" s="17"/>
      <c r="R827" s="102"/>
      <c r="S827" s="101"/>
      <c r="T827" s="105"/>
      <c r="U827" s="105"/>
      <c r="V827" s="105"/>
      <c r="W827" s="105"/>
      <c r="X827" s="105"/>
      <c r="Y827" s="105"/>
      <c r="Z827" s="105"/>
    </row>
    <row r="828" ht="15.75" customHeight="1">
      <c r="A828" s="105"/>
      <c r="B828" s="105"/>
      <c r="C828" s="105"/>
      <c r="D828" s="105"/>
      <c r="E828" s="105"/>
      <c r="F828" s="106"/>
      <c r="G828" s="106"/>
      <c r="H828" s="17"/>
      <c r="I828" s="17"/>
      <c r="J828" s="102"/>
      <c r="K828" s="102"/>
      <c r="L828" s="101"/>
      <c r="M828" s="101"/>
      <c r="N828" s="106"/>
      <c r="O828" s="106"/>
      <c r="P828" s="102"/>
      <c r="Q828" s="17"/>
      <c r="R828" s="102"/>
      <c r="S828" s="101"/>
      <c r="T828" s="105"/>
      <c r="U828" s="105"/>
      <c r="V828" s="105"/>
      <c r="W828" s="105"/>
      <c r="X828" s="105"/>
      <c r="Y828" s="105"/>
      <c r="Z828" s="105"/>
    </row>
    <row r="829" ht="15.75" customHeight="1">
      <c r="A829" s="105"/>
      <c r="B829" s="105"/>
      <c r="C829" s="105"/>
      <c r="D829" s="105"/>
      <c r="E829" s="105"/>
      <c r="F829" s="106"/>
      <c r="G829" s="106"/>
      <c r="H829" s="17"/>
      <c r="I829" s="17"/>
      <c r="J829" s="102"/>
      <c r="K829" s="102"/>
      <c r="L829" s="101"/>
      <c r="M829" s="101"/>
      <c r="N829" s="106"/>
      <c r="O829" s="106"/>
      <c r="P829" s="102"/>
      <c r="Q829" s="17"/>
      <c r="R829" s="102"/>
      <c r="S829" s="101"/>
      <c r="T829" s="105"/>
      <c r="U829" s="105"/>
      <c r="V829" s="105"/>
      <c r="W829" s="105"/>
      <c r="X829" s="105"/>
      <c r="Y829" s="105"/>
      <c r="Z829" s="105"/>
    </row>
    <row r="830" ht="15.75" customHeight="1">
      <c r="A830" s="105"/>
      <c r="B830" s="105"/>
      <c r="C830" s="105"/>
      <c r="D830" s="105"/>
      <c r="E830" s="105"/>
      <c r="F830" s="106"/>
      <c r="G830" s="106"/>
      <c r="H830" s="17"/>
      <c r="I830" s="17"/>
      <c r="J830" s="102"/>
      <c r="K830" s="102"/>
      <c r="L830" s="101"/>
      <c r="M830" s="101"/>
      <c r="N830" s="106"/>
      <c r="O830" s="106"/>
      <c r="P830" s="102"/>
      <c r="Q830" s="17"/>
      <c r="R830" s="102"/>
      <c r="S830" s="101"/>
      <c r="T830" s="105"/>
      <c r="U830" s="105"/>
      <c r="V830" s="105"/>
      <c r="W830" s="105"/>
      <c r="X830" s="105"/>
      <c r="Y830" s="105"/>
      <c r="Z830" s="105"/>
    </row>
    <row r="831" ht="15.75" customHeight="1">
      <c r="A831" s="105"/>
      <c r="B831" s="105"/>
      <c r="C831" s="105"/>
      <c r="D831" s="105"/>
      <c r="E831" s="105"/>
      <c r="F831" s="106"/>
      <c r="G831" s="106"/>
      <c r="H831" s="17"/>
      <c r="I831" s="17"/>
      <c r="J831" s="102"/>
      <c r="K831" s="102"/>
      <c r="L831" s="101"/>
      <c r="M831" s="101"/>
      <c r="N831" s="106"/>
      <c r="O831" s="106"/>
      <c r="P831" s="102"/>
      <c r="Q831" s="17"/>
      <c r="R831" s="102"/>
      <c r="S831" s="101"/>
      <c r="T831" s="105"/>
      <c r="U831" s="105"/>
      <c r="V831" s="105"/>
      <c r="W831" s="105"/>
      <c r="X831" s="105"/>
      <c r="Y831" s="105"/>
      <c r="Z831" s="105"/>
    </row>
    <row r="832" ht="15.75" customHeight="1">
      <c r="A832" s="105"/>
      <c r="B832" s="105"/>
      <c r="C832" s="105"/>
      <c r="D832" s="105"/>
      <c r="E832" s="105"/>
      <c r="F832" s="106"/>
      <c r="G832" s="106"/>
      <c r="H832" s="17"/>
      <c r="I832" s="17"/>
      <c r="J832" s="102"/>
      <c r="K832" s="102"/>
      <c r="L832" s="101"/>
      <c r="M832" s="101"/>
      <c r="N832" s="106"/>
      <c r="O832" s="106"/>
      <c r="P832" s="102"/>
      <c r="Q832" s="17"/>
      <c r="R832" s="102"/>
      <c r="S832" s="101"/>
      <c r="T832" s="105"/>
      <c r="U832" s="105"/>
      <c r="V832" s="105"/>
      <c r="W832" s="105"/>
      <c r="X832" s="105"/>
      <c r="Y832" s="105"/>
      <c r="Z832" s="105"/>
    </row>
    <row r="833" ht="15.75" customHeight="1">
      <c r="A833" s="105"/>
      <c r="B833" s="105"/>
      <c r="C833" s="105"/>
      <c r="D833" s="105"/>
      <c r="E833" s="105"/>
      <c r="F833" s="106"/>
      <c r="G833" s="106"/>
      <c r="H833" s="17"/>
      <c r="I833" s="17"/>
      <c r="J833" s="102"/>
      <c r="K833" s="102"/>
      <c r="L833" s="101"/>
      <c r="M833" s="101"/>
      <c r="N833" s="106"/>
      <c r="O833" s="106"/>
      <c r="P833" s="102"/>
      <c r="Q833" s="17"/>
      <c r="R833" s="102"/>
      <c r="S833" s="101"/>
      <c r="T833" s="105"/>
      <c r="U833" s="105"/>
      <c r="V833" s="105"/>
      <c r="W833" s="105"/>
      <c r="X833" s="105"/>
      <c r="Y833" s="105"/>
      <c r="Z833" s="105"/>
    </row>
    <row r="834" ht="15.75" customHeight="1">
      <c r="A834" s="105"/>
      <c r="B834" s="105"/>
      <c r="C834" s="105"/>
      <c r="D834" s="105"/>
      <c r="E834" s="105"/>
      <c r="F834" s="106"/>
      <c r="G834" s="106"/>
      <c r="H834" s="17"/>
      <c r="I834" s="17"/>
      <c r="J834" s="102"/>
      <c r="K834" s="102"/>
      <c r="L834" s="101"/>
      <c r="M834" s="101"/>
      <c r="N834" s="106"/>
      <c r="O834" s="106"/>
      <c r="P834" s="102"/>
      <c r="Q834" s="17"/>
      <c r="R834" s="102"/>
      <c r="S834" s="101"/>
      <c r="T834" s="105"/>
      <c r="U834" s="105"/>
      <c r="V834" s="105"/>
      <c r="W834" s="105"/>
      <c r="X834" s="105"/>
      <c r="Y834" s="105"/>
      <c r="Z834" s="105"/>
    </row>
    <row r="835" ht="15.75" customHeight="1">
      <c r="A835" s="105"/>
      <c r="B835" s="105"/>
      <c r="C835" s="105"/>
      <c r="D835" s="105"/>
      <c r="E835" s="105"/>
      <c r="F835" s="106"/>
      <c r="G835" s="106"/>
      <c r="H835" s="17"/>
      <c r="I835" s="17"/>
      <c r="J835" s="102"/>
      <c r="K835" s="102"/>
      <c r="L835" s="101"/>
      <c r="M835" s="101"/>
      <c r="N835" s="106"/>
      <c r="O835" s="106"/>
      <c r="P835" s="102"/>
      <c r="Q835" s="17"/>
      <c r="R835" s="102"/>
      <c r="S835" s="101"/>
      <c r="T835" s="105"/>
      <c r="U835" s="105"/>
      <c r="V835" s="105"/>
      <c r="W835" s="105"/>
      <c r="X835" s="105"/>
      <c r="Y835" s="105"/>
      <c r="Z835" s="105"/>
    </row>
    <row r="836" ht="15.75" customHeight="1">
      <c r="A836" s="105"/>
      <c r="B836" s="105"/>
      <c r="C836" s="105"/>
      <c r="D836" s="105"/>
      <c r="E836" s="105"/>
      <c r="F836" s="106"/>
      <c r="G836" s="106"/>
      <c r="H836" s="17"/>
      <c r="I836" s="17"/>
      <c r="J836" s="102"/>
      <c r="K836" s="102"/>
      <c r="L836" s="101"/>
      <c r="M836" s="101"/>
      <c r="N836" s="106"/>
      <c r="O836" s="106"/>
      <c r="P836" s="102"/>
      <c r="Q836" s="17"/>
      <c r="R836" s="102"/>
      <c r="S836" s="101"/>
      <c r="T836" s="105"/>
      <c r="U836" s="105"/>
      <c r="V836" s="105"/>
      <c r="W836" s="105"/>
      <c r="X836" s="105"/>
      <c r="Y836" s="105"/>
      <c r="Z836" s="105"/>
    </row>
    <row r="837" ht="15.75" customHeight="1">
      <c r="A837" s="105"/>
      <c r="B837" s="105"/>
      <c r="C837" s="105"/>
      <c r="D837" s="105"/>
      <c r="E837" s="105"/>
      <c r="F837" s="106"/>
      <c r="G837" s="106"/>
      <c r="H837" s="17"/>
      <c r="I837" s="17"/>
      <c r="J837" s="102"/>
      <c r="K837" s="102"/>
      <c r="L837" s="101"/>
      <c r="M837" s="101"/>
      <c r="N837" s="106"/>
      <c r="O837" s="106"/>
      <c r="P837" s="102"/>
      <c r="Q837" s="17"/>
      <c r="R837" s="102"/>
      <c r="S837" s="101"/>
      <c r="T837" s="105"/>
      <c r="U837" s="105"/>
      <c r="V837" s="105"/>
      <c r="W837" s="105"/>
      <c r="X837" s="105"/>
      <c r="Y837" s="105"/>
      <c r="Z837" s="105"/>
    </row>
    <row r="838" ht="15.75" customHeight="1">
      <c r="A838" s="105"/>
      <c r="B838" s="105"/>
      <c r="C838" s="105"/>
      <c r="D838" s="105"/>
      <c r="E838" s="105"/>
      <c r="F838" s="106"/>
      <c r="G838" s="106"/>
      <c r="H838" s="17"/>
      <c r="I838" s="17"/>
      <c r="J838" s="102"/>
      <c r="K838" s="102"/>
      <c r="L838" s="101"/>
      <c r="M838" s="101"/>
      <c r="N838" s="106"/>
      <c r="O838" s="106"/>
      <c r="P838" s="102"/>
      <c r="Q838" s="17"/>
      <c r="R838" s="102"/>
      <c r="S838" s="101"/>
      <c r="T838" s="105"/>
      <c r="U838" s="105"/>
      <c r="V838" s="105"/>
      <c r="W838" s="105"/>
      <c r="X838" s="105"/>
      <c r="Y838" s="105"/>
      <c r="Z838" s="105"/>
    </row>
    <row r="839" ht="15.75" customHeight="1">
      <c r="A839" s="105"/>
      <c r="B839" s="105"/>
      <c r="C839" s="105"/>
      <c r="D839" s="105"/>
      <c r="E839" s="105"/>
      <c r="F839" s="106"/>
      <c r="G839" s="106"/>
      <c r="H839" s="17"/>
      <c r="I839" s="17"/>
      <c r="J839" s="102"/>
      <c r="K839" s="102"/>
      <c r="L839" s="101"/>
      <c r="M839" s="101"/>
      <c r="N839" s="106"/>
      <c r="O839" s="106"/>
      <c r="P839" s="102"/>
      <c r="Q839" s="17"/>
      <c r="R839" s="102"/>
      <c r="S839" s="101"/>
      <c r="T839" s="105"/>
      <c r="U839" s="105"/>
      <c r="V839" s="105"/>
      <c r="W839" s="105"/>
      <c r="X839" s="105"/>
      <c r="Y839" s="105"/>
      <c r="Z839" s="105"/>
    </row>
    <row r="840" ht="15.75" customHeight="1">
      <c r="A840" s="105"/>
      <c r="B840" s="105"/>
      <c r="C840" s="105"/>
      <c r="D840" s="105"/>
      <c r="E840" s="105"/>
      <c r="F840" s="106"/>
      <c r="G840" s="106"/>
      <c r="H840" s="17"/>
      <c r="I840" s="17"/>
      <c r="J840" s="102"/>
      <c r="K840" s="102"/>
      <c r="L840" s="101"/>
      <c r="M840" s="101"/>
      <c r="N840" s="106"/>
      <c r="O840" s="106"/>
      <c r="P840" s="102"/>
      <c r="Q840" s="17"/>
      <c r="R840" s="102"/>
      <c r="S840" s="101"/>
      <c r="T840" s="105"/>
      <c r="U840" s="105"/>
      <c r="V840" s="105"/>
      <c r="W840" s="105"/>
      <c r="X840" s="105"/>
      <c r="Y840" s="105"/>
      <c r="Z840" s="105"/>
    </row>
    <row r="841" ht="15.75" customHeight="1">
      <c r="A841" s="105"/>
      <c r="B841" s="105"/>
      <c r="C841" s="105"/>
      <c r="D841" s="105"/>
      <c r="E841" s="105"/>
      <c r="F841" s="106"/>
      <c r="G841" s="106"/>
      <c r="H841" s="17"/>
      <c r="I841" s="17"/>
      <c r="J841" s="102"/>
      <c r="K841" s="102"/>
      <c r="L841" s="101"/>
      <c r="M841" s="101"/>
      <c r="N841" s="106"/>
      <c r="O841" s="106"/>
      <c r="P841" s="102"/>
      <c r="Q841" s="17"/>
      <c r="R841" s="102"/>
      <c r="S841" s="101"/>
      <c r="T841" s="105"/>
      <c r="U841" s="105"/>
      <c r="V841" s="105"/>
      <c r="W841" s="105"/>
      <c r="X841" s="105"/>
      <c r="Y841" s="105"/>
      <c r="Z841" s="105"/>
    </row>
    <row r="842" ht="15.75" customHeight="1">
      <c r="A842" s="105"/>
      <c r="B842" s="105"/>
      <c r="C842" s="105"/>
      <c r="D842" s="105"/>
      <c r="E842" s="105"/>
      <c r="F842" s="106"/>
      <c r="G842" s="106"/>
      <c r="H842" s="17"/>
      <c r="I842" s="17"/>
      <c r="J842" s="102"/>
      <c r="K842" s="102"/>
      <c r="L842" s="101"/>
      <c r="M842" s="101"/>
      <c r="N842" s="106"/>
      <c r="O842" s="106"/>
      <c r="P842" s="102"/>
      <c r="Q842" s="17"/>
      <c r="R842" s="102"/>
      <c r="S842" s="101"/>
      <c r="T842" s="105"/>
      <c r="U842" s="105"/>
      <c r="V842" s="105"/>
      <c r="W842" s="105"/>
      <c r="X842" s="105"/>
      <c r="Y842" s="105"/>
      <c r="Z842" s="105"/>
    </row>
    <row r="843" ht="15.75" customHeight="1">
      <c r="A843" s="105"/>
      <c r="B843" s="105"/>
      <c r="C843" s="105"/>
      <c r="D843" s="105"/>
      <c r="E843" s="105"/>
      <c r="F843" s="106"/>
      <c r="G843" s="106"/>
      <c r="H843" s="17"/>
      <c r="I843" s="17"/>
      <c r="J843" s="102"/>
      <c r="K843" s="102"/>
      <c r="L843" s="101"/>
      <c r="M843" s="101"/>
      <c r="N843" s="106"/>
      <c r="O843" s="106"/>
      <c r="P843" s="102"/>
      <c r="Q843" s="17"/>
      <c r="R843" s="102"/>
      <c r="S843" s="101"/>
      <c r="T843" s="105"/>
      <c r="U843" s="105"/>
      <c r="V843" s="105"/>
      <c r="W843" s="105"/>
      <c r="X843" s="105"/>
      <c r="Y843" s="105"/>
      <c r="Z843" s="105"/>
    </row>
    <row r="844" ht="15.75" customHeight="1">
      <c r="A844" s="105"/>
      <c r="B844" s="105"/>
      <c r="C844" s="105"/>
      <c r="D844" s="105"/>
      <c r="E844" s="105"/>
      <c r="F844" s="106"/>
      <c r="G844" s="106"/>
      <c r="H844" s="17"/>
      <c r="I844" s="17"/>
      <c r="J844" s="102"/>
      <c r="K844" s="102"/>
      <c r="L844" s="101"/>
      <c r="M844" s="101"/>
      <c r="N844" s="106"/>
      <c r="O844" s="106"/>
      <c r="P844" s="102"/>
      <c r="Q844" s="17"/>
      <c r="R844" s="102"/>
      <c r="S844" s="101"/>
      <c r="T844" s="105"/>
      <c r="U844" s="105"/>
      <c r="V844" s="105"/>
      <c r="W844" s="105"/>
      <c r="X844" s="105"/>
      <c r="Y844" s="105"/>
      <c r="Z844" s="105"/>
    </row>
    <row r="845" ht="15.75" customHeight="1">
      <c r="A845" s="105"/>
      <c r="B845" s="105"/>
      <c r="C845" s="105"/>
      <c r="D845" s="105"/>
      <c r="E845" s="105"/>
      <c r="F845" s="106"/>
      <c r="G845" s="106"/>
      <c r="H845" s="17"/>
      <c r="I845" s="17"/>
      <c r="J845" s="102"/>
      <c r="K845" s="102"/>
      <c r="L845" s="101"/>
      <c r="M845" s="101"/>
      <c r="N845" s="106"/>
      <c r="O845" s="106"/>
      <c r="P845" s="102"/>
      <c r="Q845" s="17"/>
      <c r="R845" s="102"/>
      <c r="S845" s="101"/>
      <c r="T845" s="105"/>
      <c r="U845" s="105"/>
      <c r="V845" s="105"/>
      <c r="W845" s="105"/>
      <c r="X845" s="105"/>
      <c r="Y845" s="105"/>
      <c r="Z845" s="105"/>
    </row>
    <row r="846" ht="15.75" customHeight="1">
      <c r="A846" s="105"/>
      <c r="B846" s="105"/>
      <c r="C846" s="105"/>
      <c r="D846" s="105"/>
      <c r="E846" s="105"/>
      <c r="F846" s="106"/>
      <c r="G846" s="106"/>
      <c r="H846" s="17"/>
      <c r="I846" s="17"/>
      <c r="J846" s="102"/>
      <c r="K846" s="102"/>
      <c r="L846" s="101"/>
      <c r="M846" s="101"/>
      <c r="N846" s="106"/>
      <c r="O846" s="106"/>
      <c r="P846" s="102"/>
      <c r="Q846" s="17"/>
      <c r="R846" s="102"/>
      <c r="S846" s="101"/>
      <c r="T846" s="105"/>
      <c r="U846" s="105"/>
      <c r="V846" s="105"/>
      <c r="W846" s="105"/>
      <c r="X846" s="105"/>
      <c r="Y846" s="105"/>
      <c r="Z846" s="105"/>
    </row>
    <row r="847" ht="15.75" customHeight="1">
      <c r="A847" s="105"/>
      <c r="B847" s="105"/>
      <c r="C847" s="105"/>
      <c r="D847" s="105"/>
      <c r="E847" s="105"/>
      <c r="F847" s="106"/>
      <c r="G847" s="106"/>
      <c r="H847" s="17"/>
      <c r="I847" s="17"/>
      <c r="J847" s="102"/>
      <c r="K847" s="102"/>
      <c r="L847" s="101"/>
      <c r="M847" s="101"/>
      <c r="N847" s="106"/>
      <c r="O847" s="106"/>
      <c r="P847" s="102"/>
      <c r="Q847" s="17"/>
      <c r="R847" s="102"/>
      <c r="S847" s="101"/>
      <c r="T847" s="105"/>
      <c r="U847" s="105"/>
      <c r="V847" s="105"/>
      <c r="W847" s="105"/>
      <c r="X847" s="105"/>
      <c r="Y847" s="105"/>
      <c r="Z847" s="105"/>
    </row>
    <row r="848" ht="15.75" customHeight="1">
      <c r="A848" s="105"/>
      <c r="B848" s="105"/>
      <c r="C848" s="105"/>
      <c r="D848" s="105"/>
      <c r="E848" s="105"/>
      <c r="F848" s="106"/>
      <c r="G848" s="106"/>
      <c r="H848" s="17"/>
      <c r="I848" s="17"/>
      <c r="J848" s="102"/>
      <c r="K848" s="102"/>
      <c r="L848" s="101"/>
      <c r="M848" s="101"/>
      <c r="N848" s="106"/>
      <c r="O848" s="106"/>
      <c r="P848" s="102"/>
      <c r="Q848" s="17"/>
      <c r="R848" s="102"/>
      <c r="S848" s="101"/>
      <c r="T848" s="105"/>
      <c r="U848" s="105"/>
      <c r="V848" s="105"/>
      <c r="W848" s="105"/>
      <c r="X848" s="105"/>
      <c r="Y848" s="105"/>
      <c r="Z848" s="105"/>
    </row>
    <row r="849" ht="15.75" customHeight="1">
      <c r="A849" s="105"/>
      <c r="B849" s="105"/>
      <c r="C849" s="105"/>
      <c r="D849" s="105"/>
      <c r="E849" s="105"/>
      <c r="F849" s="106"/>
      <c r="G849" s="106"/>
      <c r="H849" s="17"/>
      <c r="I849" s="17"/>
      <c r="J849" s="102"/>
      <c r="K849" s="102"/>
      <c r="L849" s="101"/>
      <c r="M849" s="101"/>
      <c r="N849" s="106"/>
      <c r="O849" s="106"/>
      <c r="P849" s="102"/>
      <c r="Q849" s="17"/>
      <c r="R849" s="102"/>
      <c r="S849" s="101"/>
      <c r="T849" s="105"/>
      <c r="U849" s="105"/>
      <c r="V849" s="105"/>
      <c r="W849" s="105"/>
      <c r="X849" s="105"/>
      <c r="Y849" s="105"/>
      <c r="Z849" s="105"/>
    </row>
    <row r="850" ht="15.75" customHeight="1">
      <c r="A850" s="105"/>
      <c r="B850" s="105"/>
      <c r="C850" s="105"/>
      <c r="D850" s="105"/>
      <c r="E850" s="105"/>
      <c r="F850" s="106"/>
      <c r="G850" s="106"/>
      <c r="H850" s="17"/>
      <c r="I850" s="17"/>
      <c r="J850" s="102"/>
      <c r="K850" s="102"/>
      <c r="L850" s="101"/>
      <c r="M850" s="101"/>
      <c r="N850" s="106"/>
      <c r="O850" s="106"/>
      <c r="P850" s="102"/>
      <c r="Q850" s="17"/>
      <c r="R850" s="102"/>
      <c r="S850" s="101"/>
      <c r="T850" s="105"/>
      <c r="U850" s="105"/>
      <c r="V850" s="105"/>
      <c r="W850" s="105"/>
      <c r="X850" s="105"/>
      <c r="Y850" s="105"/>
      <c r="Z850" s="105"/>
    </row>
    <row r="851" ht="15.75" customHeight="1">
      <c r="A851" s="105"/>
      <c r="B851" s="105"/>
      <c r="C851" s="105"/>
      <c r="D851" s="105"/>
      <c r="E851" s="105"/>
      <c r="F851" s="106"/>
      <c r="G851" s="106"/>
      <c r="H851" s="17"/>
      <c r="I851" s="17"/>
      <c r="J851" s="102"/>
      <c r="K851" s="102"/>
      <c r="L851" s="101"/>
      <c r="M851" s="101"/>
      <c r="N851" s="106"/>
      <c r="O851" s="106"/>
      <c r="P851" s="102"/>
      <c r="Q851" s="17"/>
      <c r="R851" s="102"/>
      <c r="S851" s="101"/>
      <c r="T851" s="105"/>
      <c r="U851" s="105"/>
      <c r="V851" s="105"/>
      <c r="W851" s="105"/>
      <c r="X851" s="105"/>
      <c r="Y851" s="105"/>
      <c r="Z851" s="105"/>
    </row>
    <row r="852" ht="15.75" customHeight="1">
      <c r="A852" s="105"/>
      <c r="B852" s="105"/>
      <c r="C852" s="105"/>
      <c r="D852" s="105"/>
      <c r="E852" s="105"/>
      <c r="F852" s="106"/>
      <c r="G852" s="106"/>
      <c r="H852" s="17"/>
      <c r="I852" s="17"/>
      <c r="J852" s="102"/>
      <c r="K852" s="102"/>
      <c r="L852" s="101"/>
      <c r="M852" s="101"/>
      <c r="N852" s="106"/>
      <c r="O852" s="106"/>
      <c r="P852" s="102"/>
      <c r="Q852" s="17"/>
      <c r="R852" s="102"/>
      <c r="S852" s="101"/>
      <c r="T852" s="105"/>
      <c r="U852" s="105"/>
      <c r="V852" s="105"/>
      <c r="W852" s="105"/>
      <c r="X852" s="105"/>
      <c r="Y852" s="105"/>
      <c r="Z852" s="105"/>
    </row>
    <row r="853" ht="15.75" customHeight="1">
      <c r="A853" s="105"/>
      <c r="B853" s="105"/>
      <c r="C853" s="105"/>
      <c r="D853" s="105"/>
      <c r="E853" s="105"/>
      <c r="F853" s="106"/>
      <c r="G853" s="106"/>
      <c r="H853" s="17"/>
      <c r="I853" s="17"/>
      <c r="J853" s="102"/>
      <c r="K853" s="102"/>
      <c r="L853" s="101"/>
      <c r="M853" s="101"/>
      <c r="N853" s="106"/>
      <c r="O853" s="106"/>
      <c r="P853" s="102"/>
      <c r="Q853" s="17"/>
      <c r="R853" s="102"/>
      <c r="S853" s="101"/>
      <c r="T853" s="105"/>
      <c r="U853" s="105"/>
      <c r="V853" s="105"/>
      <c r="W853" s="105"/>
      <c r="X853" s="105"/>
      <c r="Y853" s="105"/>
      <c r="Z853" s="105"/>
    </row>
    <row r="854" ht="15.75" customHeight="1">
      <c r="A854" s="105"/>
      <c r="B854" s="105"/>
      <c r="C854" s="105"/>
      <c r="D854" s="105"/>
      <c r="E854" s="105"/>
      <c r="F854" s="106"/>
      <c r="G854" s="106"/>
      <c r="H854" s="17"/>
      <c r="I854" s="17"/>
      <c r="J854" s="102"/>
      <c r="K854" s="102"/>
      <c r="L854" s="101"/>
      <c r="M854" s="101"/>
      <c r="N854" s="106"/>
      <c r="O854" s="106"/>
      <c r="P854" s="102"/>
      <c r="Q854" s="17"/>
      <c r="R854" s="102"/>
      <c r="S854" s="101"/>
      <c r="T854" s="105"/>
      <c r="U854" s="105"/>
      <c r="V854" s="105"/>
      <c r="W854" s="105"/>
      <c r="X854" s="105"/>
      <c r="Y854" s="105"/>
      <c r="Z854" s="105"/>
    </row>
    <row r="855" ht="15.75" customHeight="1">
      <c r="A855" s="105"/>
      <c r="B855" s="105"/>
      <c r="C855" s="105"/>
      <c r="D855" s="105"/>
      <c r="E855" s="105"/>
      <c r="F855" s="106"/>
      <c r="G855" s="106"/>
      <c r="H855" s="17"/>
      <c r="I855" s="17"/>
      <c r="J855" s="102"/>
      <c r="K855" s="102"/>
      <c r="L855" s="101"/>
      <c r="M855" s="101"/>
      <c r="N855" s="106"/>
      <c r="O855" s="106"/>
      <c r="P855" s="102"/>
      <c r="Q855" s="17"/>
      <c r="R855" s="102"/>
      <c r="S855" s="101"/>
      <c r="T855" s="105"/>
      <c r="U855" s="105"/>
      <c r="V855" s="105"/>
      <c r="W855" s="105"/>
      <c r="X855" s="105"/>
      <c r="Y855" s="105"/>
      <c r="Z855" s="105"/>
    </row>
    <row r="856" ht="15.75" customHeight="1">
      <c r="A856" s="105"/>
      <c r="B856" s="105"/>
      <c r="C856" s="105"/>
      <c r="D856" s="105"/>
      <c r="E856" s="105"/>
      <c r="F856" s="106"/>
      <c r="G856" s="106"/>
      <c r="H856" s="17"/>
      <c r="I856" s="17"/>
      <c r="J856" s="102"/>
      <c r="K856" s="102"/>
      <c r="L856" s="101"/>
      <c r="M856" s="101"/>
      <c r="N856" s="106"/>
      <c r="O856" s="106"/>
      <c r="P856" s="102"/>
      <c r="Q856" s="17"/>
      <c r="R856" s="102"/>
      <c r="S856" s="101"/>
      <c r="T856" s="105"/>
      <c r="U856" s="105"/>
      <c r="V856" s="105"/>
      <c r="W856" s="105"/>
      <c r="X856" s="105"/>
      <c r="Y856" s="105"/>
      <c r="Z856" s="105"/>
    </row>
    <row r="857" ht="15.75" customHeight="1">
      <c r="A857" s="105"/>
      <c r="B857" s="105"/>
      <c r="C857" s="105"/>
      <c r="D857" s="105"/>
      <c r="E857" s="105"/>
      <c r="F857" s="106"/>
      <c r="G857" s="106"/>
      <c r="H857" s="17"/>
      <c r="I857" s="17"/>
      <c r="J857" s="102"/>
      <c r="K857" s="102"/>
      <c r="L857" s="101"/>
      <c r="M857" s="101"/>
      <c r="N857" s="106"/>
      <c r="O857" s="106"/>
      <c r="P857" s="102"/>
      <c r="Q857" s="17"/>
      <c r="R857" s="102"/>
      <c r="S857" s="101"/>
      <c r="T857" s="105"/>
      <c r="U857" s="105"/>
      <c r="V857" s="105"/>
      <c r="W857" s="105"/>
      <c r="X857" s="105"/>
      <c r="Y857" s="105"/>
      <c r="Z857" s="105"/>
    </row>
    <row r="858" ht="15.75" customHeight="1">
      <c r="A858" s="105"/>
      <c r="B858" s="105"/>
      <c r="C858" s="105"/>
      <c r="D858" s="105"/>
      <c r="E858" s="105"/>
      <c r="F858" s="106"/>
      <c r="G858" s="106"/>
      <c r="H858" s="17"/>
      <c r="I858" s="17"/>
      <c r="J858" s="102"/>
      <c r="K858" s="102"/>
      <c r="L858" s="101"/>
      <c r="M858" s="101"/>
      <c r="N858" s="106"/>
      <c r="O858" s="106"/>
      <c r="P858" s="102"/>
      <c r="Q858" s="17"/>
      <c r="R858" s="102"/>
      <c r="S858" s="101"/>
      <c r="T858" s="105"/>
      <c r="U858" s="105"/>
      <c r="V858" s="105"/>
      <c r="W858" s="105"/>
      <c r="X858" s="105"/>
      <c r="Y858" s="105"/>
      <c r="Z858" s="105"/>
    </row>
    <row r="859" ht="15.75" customHeight="1">
      <c r="A859" s="105"/>
      <c r="B859" s="105"/>
      <c r="C859" s="105"/>
      <c r="D859" s="105"/>
      <c r="E859" s="105"/>
      <c r="F859" s="106"/>
      <c r="G859" s="106"/>
      <c r="H859" s="17"/>
      <c r="I859" s="17"/>
      <c r="J859" s="102"/>
      <c r="K859" s="102"/>
      <c r="L859" s="101"/>
      <c r="M859" s="101"/>
      <c r="N859" s="106"/>
      <c r="O859" s="106"/>
      <c r="P859" s="102"/>
      <c r="Q859" s="17"/>
      <c r="R859" s="102"/>
      <c r="S859" s="101"/>
      <c r="T859" s="105"/>
      <c r="U859" s="105"/>
      <c r="V859" s="105"/>
      <c r="W859" s="105"/>
      <c r="X859" s="105"/>
      <c r="Y859" s="105"/>
      <c r="Z859" s="105"/>
    </row>
    <row r="860" ht="15.75" customHeight="1">
      <c r="A860" s="105"/>
      <c r="B860" s="105"/>
      <c r="C860" s="105"/>
      <c r="D860" s="105"/>
      <c r="E860" s="105"/>
      <c r="F860" s="106"/>
      <c r="G860" s="106"/>
      <c r="H860" s="17"/>
      <c r="I860" s="17"/>
      <c r="J860" s="102"/>
      <c r="K860" s="102"/>
      <c r="L860" s="101"/>
      <c r="M860" s="101"/>
      <c r="N860" s="106"/>
      <c r="O860" s="106"/>
      <c r="P860" s="102"/>
      <c r="Q860" s="17"/>
      <c r="R860" s="102"/>
      <c r="S860" s="101"/>
      <c r="T860" s="105"/>
      <c r="U860" s="105"/>
      <c r="V860" s="105"/>
      <c r="W860" s="105"/>
      <c r="X860" s="105"/>
      <c r="Y860" s="105"/>
      <c r="Z860" s="105"/>
    </row>
    <row r="861" ht="15.75" customHeight="1">
      <c r="A861" s="105"/>
      <c r="B861" s="105"/>
      <c r="C861" s="105"/>
      <c r="D861" s="105"/>
      <c r="E861" s="105"/>
      <c r="F861" s="106"/>
      <c r="G861" s="106"/>
      <c r="H861" s="17"/>
      <c r="I861" s="17"/>
      <c r="J861" s="102"/>
      <c r="K861" s="102"/>
      <c r="L861" s="101"/>
      <c r="M861" s="101"/>
      <c r="N861" s="106"/>
      <c r="O861" s="106"/>
      <c r="P861" s="102"/>
      <c r="Q861" s="17"/>
      <c r="R861" s="102"/>
      <c r="S861" s="101"/>
      <c r="T861" s="105"/>
      <c r="U861" s="105"/>
      <c r="V861" s="105"/>
      <c r="W861" s="105"/>
      <c r="X861" s="105"/>
      <c r="Y861" s="105"/>
      <c r="Z861" s="105"/>
    </row>
    <row r="862" ht="15.75" customHeight="1">
      <c r="A862" s="105"/>
      <c r="B862" s="105"/>
      <c r="C862" s="105"/>
      <c r="D862" s="105"/>
      <c r="E862" s="105"/>
      <c r="F862" s="106"/>
      <c r="G862" s="106"/>
      <c r="H862" s="17"/>
      <c r="I862" s="17"/>
      <c r="J862" s="102"/>
      <c r="K862" s="102"/>
      <c r="L862" s="101"/>
      <c r="M862" s="101"/>
      <c r="N862" s="106"/>
      <c r="O862" s="106"/>
      <c r="P862" s="102"/>
      <c r="Q862" s="17"/>
      <c r="R862" s="102"/>
      <c r="S862" s="101"/>
      <c r="T862" s="105"/>
      <c r="U862" s="105"/>
      <c r="V862" s="105"/>
      <c r="W862" s="105"/>
      <c r="X862" s="105"/>
      <c r="Y862" s="105"/>
      <c r="Z862" s="105"/>
    </row>
    <row r="863" ht="15.75" customHeight="1">
      <c r="A863" s="105"/>
      <c r="B863" s="105"/>
      <c r="C863" s="105"/>
      <c r="D863" s="105"/>
      <c r="E863" s="105"/>
      <c r="F863" s="106"/>
      <c r="G863" s="106"/>
      <c r="H863" s="17"/>
      <c r="I863" s="17"/>
      <c r="J863" s="102"/>
      <c r="K863" s="102"/>
      <c r="L863" s="101"/>
      <c r="M863" s="101"/>
      <c r="N863" s="106"/>
      <c r="O863" s="106"/>
      <c r="P863" s="102"/>
      <c r="Q863" s="17"/>
      <c r="R863" s="102"/>
      <c r="S863" s="101"/>
      <c r="T863" s="105"/>
      <c r="U863" s="105"/>
      <c r="V863" s="105"/>
      <c r="W863" s="105"/>
      <c r="X863" s="105"/>
      <c r="Y863" s="105"/>
      <c r="Z863" s="105"/>
    </row>
    <row r="864" ht="15.75" customHeight="1">
      <c r="A864" s="105"/>
      <c r="B864" s="105"/>
      <c r="C864" s="105"/>
      <c r="D864" s="105"/>
      <c r="E864" s="105"/>
      <c r="F864" s="106"/>
      <c r="G864" s="106"/>
      <c r="H864" s="17"/>
      <c r="I864" s="17"/>
      <c r="J864" s="102"/>
      <c r="K864" s="102"/>
      <c r="L864" s="101"/>
      <c r="M864" s="101"/>
      <c r="N864" s="106"/>
      <c r="O864" s="106"/>
      <c r="P864" s="102"/>
      <c r="Q864" s="17"/>
      <c r="R864" s="102"/>
      <c r="S864" s="101"/>
      <c r="T864" s="105"/>
      <c r="U864" s="105"/>
      <c r="V864" s="105"/>
      <c r="W864" s="105"/>
      <c r="X864" s="105"/>
      <c r="Y864" s="105"/>
      <c r="Z864" s="105"/>
    </row>
    <row r="865" ht="15.75" customHeight="1">
      <c r="A865" s="105"/>
      <c r="B865" s="105"/>
      <c r="C865" s="105"/>
      <c r="D865" s="105"/>
      <c r="E865" s="105"/>
      <c r="F865" s="106"/>
      <c r="G865" s="106"/>
      <c r="H865" s="17"/>
      <c r="I865" s="17"/>
      <c r="J865" s="102"/>
      <c r="K865" s="102"/>
      <c r="L865" s="101"/>
      <c r="M865" s="101"/>
      <c r="N865" s="106"/>
      <c r="O865" s="106"/>
      <c r="P865" s="102"/>
      <c r="Q865" s="17"/>
      <c r="R865" s="102"/>
      <c r="S865" s="101"/>
      <c r="T865" s="105"/>
      <c r="U865" s="105"/>
      <c r="V865" s="105"/>
      <c r="W865" s="105"/>
      <c r="X865" s="105"/>
      <c r="Y865" s="105"/>
      <c r="Z865" s="105"/>
    </row>
    <row r="866" ht="15.75" customHeight="1">
      <c r="A866" s="105"/>
      <c r="B866" s="105"/>
      <c r="C866" s="105"/>
      <c r="D866" s="105"/>
      <c r="E866" s="105"/>
      <c r="F866" s="106"/>
      <c r="G866" s="106"/>
      <c r="H866" s="17"/>
      <c r="I866" s="17"/>
      <c r="J866" s="102"/>
      <c r="K866" s="102"/>
      <c r="L866" s="101"/>
      <c r="M866" s="101"/>
      <c r="N866" s="106"/>
      <c r="O866" s="106"/>
      <c r="P866" s="102"/>
      <c r="Q866" s="17"/>
      <c r="R866" s="102"/>
      <c r="S866" s="101"/>
      <c r="T866" s="105"/>
      <c r="U866" s="105"/>
      <c r="V866" s="105"/>
      <c r="W866" s="105"/>
      <c r="X866" s="105"/>
      <c r="Y866" s="105"/>
      <c r="Z866" s="105"/>
    </row>
    <row r="867" ht="15.75" customHeight="1">
      <c r="A867" s="105"/>
      <c r="B867" s="105"/>
      <c r="C867" s="105"/>
      <c r="D867" s="105"/>
      <c r="E867" s="105"/>
      <c r="F867" s="106"/>
      <c r="G867" s="106"/>
      <c r="H867" s="17"/>
      <c r="I867" s="17"/>
      <c r="J867" s="102"/>
      <c r="K867" s="102"/>
      <c r="L867" s="101"/>
      <c r="M867" s="101"/>
      <c r="N867" s="106"/>
      <c r="O867" s="106"/>
      <c r="P867" s="102"/>
      <c r="Q867" s="17"/>
      <c r="R867" s="102"/>
      <c r="S867" s="101"/>
      <c r="T867" s="105"/>
      <c r="U867" s="105"/>
      <c r="V867" s="105"/>
      <c r="W867" s="105"/>
      <c r="X867" s="105"/>
      <c r="Y867" s="105"/>
      <c r="Z867" s="105"/>
    </row>
    <row r="868" ht="15.75" customHeight="1">
      <c r="A868" s="105"/>
      <c r="B868" s="105"/>
      <c r="C868" s="105"/>
      <c r="D868" s="105"/>
      <c r="E868" s="105"/>
      <c r="F868" s="106"/>
      <c r="G868" s="106"/>
      <c r="H868" s="17"/>
      <c r="I868" s="17"/>
      <c r="J868" s="102"/>
      <c r="K868" s="102"/>
      <c r="L868" s="101"/>
      <c r="M868" s="101"/>
      <c r="N868" s="106"/>
      <c r="O868" s="106"/>
      <c r="P868" s="102"/>
      <c r="Q868" s="17"/>
      <c r="R868" s="102"/>
      <c r="S868" s="101"/>
      <c r="T868" s="105"/>
      <c r="U868" s="105"/>
      <c r="V868" s="105"/>
      <c r="W868" s="105"/>
      <c r="X868" s="105"/>
      <c r="Y868" s="105"/>
      <c r="Z868" s="105"/>
    </row>
    <row r="869" ht="15.75" customHeight="1">
      <c r="A869" s="105"/>
      <c r="B869" s="105"/>
      <c r="C869" s="105"/>
      <c r="D869" s="105"/>
      <c r="E869" s="105"/>
      <c r="F869" s="106"/>
      <c r="G869" s="106"/>
      <c r="H869" s="17"/>
      <c r="I869" s="17"/>
      <c r="J869" s="102"/>
      <c r="K869" s="102"/>
      <c r="L869" s="101"/>
      <c r="M869" s="101"/>
      <c r="N869" s="106"/>
      <c r="O869" s="106"/>
      <c r="P869" s="102"/>
      <c r="Q869" s="17"/>
      <c r="R869" s="102"/>
      <c r="S869" s="101"/>
      <c r="T869" s="105"/>
      <c r="U869" s="105"/>
      <c r="V869" s="105"/>
      <c r="W869" s="105"/>
      <c r="X869" s="105"/>
      <c r="Y869" s="105"/>
      <c r="Z869" s="105"/>
    </row>
    <row r="870" ht="15.75" customHeight="1">
      <c r="A870" s="105"/>
      <c r="B870" s="105"/>
      <c r="C870" s="105"/>
      <c r="D870" s="105"/>
      <c r="E870" s="105"/>
      <c r="F870" s="106"/>
      <c r="G870" s="106"/>
      <c r="H870" s="17"/>
      <c r="I870" s="17"/>
      <c r="J870" s="102"/>
      <c r="K870" s="102"/>
      <c r="L870" s="101"/>
      <c r="M870" s="101"/>
      <c r="N870" s="106"/>
      <c r="O870" s="106"/>
      <c r="P870" s="102"/>
      <c r="Q870" s="17"/>
      <c r="R870" s="102"/>
      <c r="S870" s="101"/>
      <c r="T870" s="105"/>
      <c r="U870" s="105"/>
      <c r="V870" s="105"/>
      <c r="W870" s="105"/>
      <c r="X870" s="105"/>
      <c r="Y870" s="105"/>
      <c r="Z870" s="105"/>
    </row>
    <row r="871" ht="15.75" customHeight="1">
      <c r="A871" s="105"/>
      <c r="B871" s="105"/>
      <c r="C871" s="105"/>
      <c r="D871" s="105"/>
      <c r="E871" s="105"/>
      <c r="F871" s="106"/>
      <c r="G871" s="106"/>
      <c r="H871" s="17"/>
      <c r="I871" s="17"/>
      <c r="J871" s="102"/>
      <c r="K871" s="102"/>
      <c r="L871" s="101"/>
      <c r="M871" s="101"/>
      <c r="N871" s="106"/>
      <c r="O871" s="106"/>
      <c r="P871" s="102"/>
      <c r="Q871" s="17"/>
      <c r="R871" s="102"/>
      <c r="S871" s="101"/>
      <c r="T871" s="105"/>
      <c r="U871" s="105"/>
      <c r="V871" s="105"/>
      <c r="W871" s="105"/>
      <c r="X871" s="105"/>
      <c r="Y871" s="105"/>
      <c r="Z871" s="105"/>
    </row>
    <row r="872" ht="15.75" customHeight="1">
      <c r="A872" s="105"/>
      <c r="B872" s="105"/>
      <c r="C872" s="105"/>
      <c r="D872" s="105"/>
      <c r="E872" s="105"/>
      <c r="F872" s="106"/>
      <c r="G872" s="106"/>
      <c r="H872" s="17"/>
      <c r="I872" s="17"/>
      <c r="J872" s="102"/>
      <c r="K872" s="102"/>
      <c r="L872" s="101"/>
      <c r="M872" s="101"/>
      <c r="N872" s="106"/>
      <c r="O872" s="106"/>
      <c r="P872" s="102"/>
      <c r="Q872" s="17"/>
      <c r="R872" s="102"/>
      <c r="S872" s="101"/>
      <c r="T872" s="105"/>
      <c r="U872" s="105"/>
      <c r="V872" s="105"/>
      <c r="W872" s="105"/>
      <c r="X872" s="105"/>
      <c r="Y872" s="105"/>
      <c r="Z872" s="105"/>
    </row>
    <row r="873" ht="15.75" customHeight="1">
      <c r="A873" s="105"/>
      <c r="B873" s="105"/>
      <c r="C873" s="105"/>
      <c r="D873" s="105"/>
      <c r="E873" s="105"/>
      <c r="F873" s="106"/>
      <c r="G873" s="106"/>
      <c r="H873" s="17"/>
      <c r="I873" s="17"/>
      <c r="J873" s="102"/>
      <c r="K873" s="102"/>
      <c r="L873" s="101"/>
      <c r="M873" s="101"/>
      <c r="N873" s="106"/>
      <c r="O873" s="106"/>
      <c r="P873" s="102"/>
      <c r="Q873" s="17"/>
      <c r="R873" s="102"/>
      <c r="S873" s="101"/>
      <c r="T873" s="105"/>
      <c r="U873" s="105"/>
      <c r="V873" s="105"/>
      <c r="W873" s="105"/>
      <c r="X873" s="105"/>
      <c r="Y873" s="105"/>
      <c r="Z873" s="105"/>
    </row>
    <row r="874" ht="15.75" customHeight="1">
      <c r="A874" s="105"/>
      <c r="B874" s="105"/>
      <c r="C874" s="105"/>
      <c r="D874" s="105"/>
      <c r="E874" s="105"/>
      <c r="F874" s="106"/>
      <c r="G874" s="106"/>
      <c r="H874" s="17"/>
      <c r="I874" s="17"/>
      <c r="J874" s="102"/>
      <c r="K874" s="102"/>
      <c r="L874" s="101"/>
      <c r="M874" s="101"/>
      <c r="N874" s="106"/>
      <c r="O874" s="106"/>
      <c r="P874" s="102"/>
      <c r="Q874" s="17"/>
      <c r="R874" s="102"/>
      <c r="S874" s="101"/>
      <c r="T874" s="105"/>
      <c r="U874" s="105"/>
      <c r="V874" s="105"/>
      <c r="W874" s="105"/>
      <c r="X874" s="105"/>
      <c r="Y874" s="105"/>
      <c r="Z874" s="105"/>
    </row>
    <row r="875" ht="15.75" customHeight="1">
      <c r="A875" s="105"/>
      <c r="B875" s="105"/>
      <c r="C875" s="105"/>
      <c r="D875" s="105"/>
      <c r="E875" s="105"/>
      <c r="F875" s="106"/>
      <c r="G875" s="106"/>
      <c r="H875" s="17"/>
      <c r="I875" s="17"/>
      <c r="J875" s="102"/>
      <c r="K875" s="102"/>
      <c r="L875" s="101"/>
      <c r="M875" s="101"/>
      <c r="N875" s="106"/>
      <c r="O875" s="106"/>
      <c r="P875" s="102"/>
      <c r="Q875" s="17"/>
      <c r="R875" s="102"/>
      <c r="S875" s="101"/>
      <c r="T875" s="105"/>
      <c r="U875" s="105"/>
      <c r="V875" s="105"/>
      <c r="W875" s="105"/>
      <c r="X875" s="105"/>
      <c r="Y875" s="105"/>
      <c r="Z875" s="105"/>
    </row>
    <row r="876" ht="15.75" customHeight="1">
      <c r="A876" s="105"/>
      <c r="B876" s="105"/>
      <c r="C876" s="105"/>
      <c r="D876" s="105"/>
      <c r="E876" s="105"/>
      <c r="F876" s="106"/>
      <c r="G876" s="106"/>
      <c r="H876" s="17"/>
      <c r="I876" s="17"/>
      <c r="J876" s="102"/>
      <c r="K876" s="102"/>
      <c r="L876" s="101"/>
      <c r="M876" s="101"/>
      <c r="N876" s="106"/>
      <c r="O876" s="106"/>
      <c r="P876" s="102"/>
      <c r="Q876" s="17"/>
      <c r="R876" s="102"/>
      <c r="S876" s="101"/>
      <c r="T876" s="105"/>
      <c r="U876" s="105"/>
      <c r="V876" s="105"/>
      <c r="W876" s="105"/>
      <c r="X876" s="105"/>
      <c r="Y876" s="105"/>
      <c r="Z876" s="105"/>
    </row>
    <row r="877" ht="15.75" customHeight="1">
      <c r="A877" s="105"/>
      <c r="B877" s="105"/>
      <c r="C877" s="105"/>
      <c r="D877" s="105"/>
      <c r="E877" s="105"/>
      <c r="F877" s="106"/>
      <c r="G877" s="106"/>
      <c r="H877" s="17"/>
      <c r="I877" s="17"/>
      <c r="J877" s="102"/>
      <c r="K877" s="102"/>
      <c r="L877" s="101"/>
      <c r="M877" s="101"/>
      <c r="N877" s="106"/>
      <c r="O877" s="106"/>
      <c r="P877" s="102"/>
      <c r="Q877" s="17"/>
      <c r="R877" s="102"/>
      <c r="S877" s="101"/>
      <c r="T877" s="105"/>
      <c r="U877" s="105"/>
      <c r="V877" s="105"/>
      <c r="W877" s="105"/>
      <c r="X877" s="105"/>
      <c r="Y877" s="105"/>
      <c r="Z877" s="105"/>
    </row>
    <row r="878" ht="15.75" customHeight="1">
      <c r="A878" s="105"/>
      <c r="B878" s="105"/>
      <c r="C878" s="105"/>
      <c r="D878" s="105"/>
      <c r="E878" s="105"/>
      <c r="F878" s="106"/>
      <c r="G878" s="106"/>
      <c r="H878" s="17"/>
      <c r="I878" s="17"/>
      <c r="J878" s="102"/>
      <c r="K878" s="102"/>
      <c r="L878" s="101"/>
      <c r="M878" s="101"/>
      <c r="N878" s="106"/>
      <c r="O878" s="106"/>
      <c r="P878" s="102"/>
      <c r="Q878" s="17"/>
      <c r="R878" s="102"/>
      <c r="S878" s="101"/>
      <c r="T878" s="105"/>
      <c r="U878" s="105"/>
      <c r="V878" s="105"/>
      <c r="W878" s="105"/>
      <c r="X878" s="105"/>
      <c r="Y878" s="105"/>
      <c r="Z878" s="105"/>
    </row>
    <row r="879" ht="15.75" customHeight="1">
      <c r="A879" s="105"/>
      <c r="B879" s="105"/>
      <c r="C879" s="105"/>
      <c r="D879" s="105"/>
      <c r="E879" s="105"/>
      <c r="F879" s="106"/>
      <c r="G879" s="106"/>
      <c r="H879" s="17"/>
      <c r="I879" s="17"/>
      <c r="J879" s="102"/>
      <c r="K879" s="102"/>
      <c r="L879" s="101"/>
      <c r="M879" s="101"/>
      <c r="N879" s="106"/>
      <c r="O879" s="106"/>
      <c r="P879" s="102"/>
      <c r="Q879" s="17"/>
      <c r="R879" s="102"/>
      <c r="S879" s="101"/>
      <c r="T879" s="105"/>
      <c r="U879" s="105"/>
      <c r="V879" s="105"/>
      <c r="W879" s="105"/>
      <c r="X879" s="105"/>
      <c r="Y879" s="105"/>
      <c r="Z879" s="105"/>
    </row>
    <row r="880" ht="15.75" customHeight="1">
      <c r="A880" s="105"/>
      <c r="B880" s="105"/>
      <c r="C880" s="105"/>
      <c r="D880" s="105"/>
      <c r="E880" s="105"/>
      <c r="F880" s="106"/>
      <c r="G880" s="106"/>
      <c r="H880" s="17"/>
      <c r="I880" s="17"/>
      <c r="J880" s="102"/>
      <c r="K880" s="102"/>
      <c r="L880" s="101"/>
      <c r="M880" s="101"/>
      <c r="N880" s="106"/>
      <c r="O880" s="106"/>
      <c r="P880" s="102"/>
      <c r="Q880" s="17"/>
      <c r="R880" s="102"/>
      <c r="S880" s="101"/>
      <c r="T880" s="105"/>
      <c r="U880" s="105"/>
      <c r="V880" s="105"/>
      <c r="W880" s="105"/>
      <c r="X880" s="105"/>
      <c r="Y880" s="105"/>
      <c r="Z880" s="105"/>
    </row>
    <row r="881" ht="15.75" customHeight="1">
      <c r="A881" s="105"/>
      <c r="B881" s="105"/>
      <c r="C881" s="105"/>
      <c r="D881" s="105"/>
      <c r="E881" s="105"/>
      <c r="F881" s="106"/>
      <c r="G881" s="106"/>
      <c r="H881" s="17"/>
      <c r="I881" s="17"/>
      <c r="J881" s="102"/>
      <c r="K881" s="102"/>
      <c r="L881" s="101"/>
      <c r="M881" s="101"/>
      <c r="N881" s="106"/>
      <c r="O881" s="106"/>
      <c r="P881" s="102"/>
      <c r="Q881" s="17"/>
      <c r="R881" s="102"/>
      <c r="S881" s="101"/>
      <c r="T881" s="105"/>
      <c r="U881" s="105"/>
      <c r="V881" s="105"/>
      <c r="W881" s="105"/>
      <c r="X881" s="105"/>
      <c r="Y881" s="105"/>
      <c r="Z881" s="105"/>
    </row>
    <row r="882" ht="15.75" customHeight="1">
      <c r="A882" s="105"/>
      <c r="B882" s="105"/>
      <c r="C882" s="105"/>
      <c r="D882" s="105"/>
      <c r="E882" s="105"/>
      <c r="F882" s="106"/>
      <c r="G882" s="106"/>
      <c r="H882" s="17"/>
      <c r="I882" s="17"/>
      <c r="J882" s="102"/>
      <c r="K882" s="102"/>
      <c r="L882" s="101"/>
      <c r="M882" s="101"/>
      <c r="N882" s="106"/>
      <c r="O882" s="106"/>
      <c r="P882" s="102"/>
      <c r="Q882" s="17"/>
      <c r="R882" s="102"/>
      <c r="S882" s="101"/>
      <c r="T882" s="105"/>
      <c r="U882" s="105"/>
      <c r="V882" s="105"/>
      <c r="W882" s="105"/>
      <c r="X882" s="105"/>
      <c r="Y882" s="105"/>
      <c r="Z882" s="105"/>
    </row>
    <row r="883" ht="15.75" customHeight="1">
      <c r="A883" s="105"/>
      <c r="B883" s="105"/>
      <c r="C883" s="105"/>
      <c r="D883" s="105"/>
      <c r="E883" s="105"/>
      <c r="F883" s="106"/>
      <c r="G883" s="106"/>
      <c r="H883" s="17"/>
      <c r="I883" s="17"/>
      <c r="J883" s="102"/>
      <c r="K883" s="102"/>
      <c r="L883" s="101"/>
      <c r="M883" s="101"/>
      <c r="N883" s="106"/>
      <c r="O883" s="106"/>
      <c r="P883" s="102"/>
      <c r="Q883" s="17"/>
      <c r="R883" s="102"/>
      <c r="S883" s="101"/>
      <c r="T883" s="105"/>
      <c r="U883" s="105"/>
      <c r="V883" s="105"/>
      <c r="W883" s="105"/>
      <c r="X883" s="105"/>
      <c r="Y883" s="105"/>
      <c r="Z883" s="105"/>
    </row>
    <row r="884" ht="15.75" customHeight="1">
      <c r="A884" s="105"/>
      <c r="B884" s="105"/>
      <c r="C884" s="105"/>
      <c r="D884" s="105"/>
      <c r="E884" s="105"/>
      <c r="F884" s="106"/>
      <c r="G884" s="106"/>
      <c r="H884" s="17"/>
      <c r="I884" s="17"/>
      <c r="J884" s="102"/>
      <c r="K884" s="102"/>
      <c r="L884" s="101"/>
      <c r="M884" s="101"/>
      <c r="N884" s="106"/>
      <c r="O884" s="106"/>
      <c r="P884" s="102"/>
      <c r="Q884" s="17"/>
      <c r="R884" s="102"/>
      <c r="S884" s="101"/>
      <c r="T884" s="105"/>
      <c r="U884" s="105"/>
      <c r="V884" s="105"/>
      <c r="W884" s="105"/>
      <c r="X884" s="105"/>
      <c r="Y884" s="105"/>
      <c r="Z884" s="105"/>
    </row>
    <row r="885" ht="15.75" customHeight="1">
      <c r="A885" s="105"/>
      <c r="B885" s="105"/>
      <c r="C885" s="105"/>
      <c r="D885" s="105"/>
      <c r="E885" s="105"/>
      <c r="F885" s="106"/>
      <c r="G885" s="106"/>
      <c r="H885" s="17"/>
      <c r="I885" s="17"/>
      <c r="J885" s="102"/>
      <c r="K885" s="102"/>
      <c r="L885" s="101"/>
      <c r="M885" s="101"/>
      <c r="N885" s="106"/>
      <c r="O885" s="106"/>
      <c r="P885" s="102"/>
      <c r="Q885" s="17"/>
      <c r="R885" s="102"/>
      <c r="S885" s="101"/>
      <c r="T885" s="105"/>
      <c r="U885" s="105"/>
      <c r="V885" s="105"/>
      <c r="W885" s="105"/>
      <c r="X885" s="105"/>
      <c r="Y885" s="105"/>
      <c r="Z885" s="105"/>
    </row>
    <row r="886" ht="15.75" customHeight="1">
      <c r="A886" s="105"/>
      <c r="B886" s="105"/>
      <c r="C886" s="105"/>
      <c r="D886" s="105"/>
      <c r="E886" s="105"/>
      <c r="F886" s="106"/>
      <c r="G886" s="106"/>
      <c r="H886" s="17"/>
      <c r="I886" s="17"/>
      <c r="J886" s="102"/>
      <c r="K886" s="102"/>
      <c r="L886" s="101"/>
      <c r="M886" s="101"/>
      <c r="N886" s="106"/>
      <c r="O886" s="106"/>
      <c r="P886" s="102"/>
      <c r="Q886" s="17"/>
      <c r="R886" s="102"/>
      <c r="S886" s="101"/>
      <c r="T886" s="105"/>
      <c r="U886" s="105"/>
      <c r="V886" s="105"/>
      <c r="W886" s="105"/>
      <c r="X886" s="105"/>
      <c r="Y886" s="105"/>
      <c r="Z886" s="105"/>
    </row>
    <row r="887" ht="15.75" customHeight="1">
      <c r="A887" s="105"/>
      <c r="B887" s="105"/>
      <c r="C887" s="105"/>
      <c r="D887" s="105"/>
      <c r="E887" s="105"/>
      <c r="F887" s="106"/>
      <c r="G887" s="106"/>
      <c r="H887" s="17"/>
      <c r="I887" s="17"/>
      <c r="J887" s="102"/>
      <c r="K887" s="102"/>
      <c r="L887" s="101"/>
      <c r="M887" s="101"/>
      <c r="N887" s="106"/>
      <c r="O887" s="106"/>
      <c r="P887" s="102"/>
      <c r="Q887" s="17"/>
      <c r="R887" s="102"/>
      <c r="S887" s="101"/>
      <c r="T887" s="105"/>
      <c r="U887" s="105"/>
      <c r="V887" s="105"/>
      <c r="W887" s="105"/>
      <c r="X887" s="105"/>
      <c r="Y887" s="105"/>
      <c r="Z887" s="105"/>
    </row>
    <row r="888" ht="15.75" customHeight="1">
      <c r="A888" s="105"/>
      <c r="B888" s="105"/>
      <c r="C888" s="105"/>
      <c r="D888" s="105"/>
      <c r="E888" s="105"/>
      <c r="F888" s="106"/>
      <c r="G888" s="106"/>
      <c r="H888" s="17"/>
      <c r="I888" s="17"/>
      <c r="J888" s="102"/>
      <c r="K888" s="102"/>
      <c r="L888" s="101"/>
      <c r="M888" s="101"/>
      <c r="N888" s="106"/>
      <c r="O888" s="106"/>
      <c r="P888" s="102"/>
      <c r="Q888" s="17"/>
      <c r="R888" s="102"/>
      <c r="S888" s="101"/>
      <c r="T888" s="105"/>
      <c r="U888" s="105"/>
      <c r="V888" s="105"/>
      <c r="W888" s="105"/>
      <c r="X888" s="105"/>
      <c r="Y888" s="105"/>
      <c r="Z888" s="105"/>
    </row>
    <row r="889" ht="15.75" customHeight="1">
      <c r="A889" s="105"/>
      <c r="B889" s="105"/>
      <c r="C889" s="105"/>
      <c r="D889" s="105"/>
      <c r="E889" s="105"/>
      <c r="F889" s="106"/>
      <c r="G889" s="106"/>
      <c r="H889" s="17"/>
      <c r="I889" s="17"/>
      <c r="J889" s="102"/>
      <c r="K889" s="102"/>
      <c r="L889" s="101"/>
      <c r="M889" s="101"/>
      <c r="N889" s="106"/>
      <c r="O889" s="106"/>
      <c r="P889" s="102"/>
      <c r="Q889" s="17"/>
      <c r="R889" s="102"/>
      <c r="S889" s="101"/>
      <c r="T889" s="105"/>
      <c r="U889" s="105"/>
      <c r="V889" s="105"/>
      <c r="W889" s="105"/>
      <c r="X889" s="105"/>
      <c r="Y889" s="105"/>
      <c r="Z889" s="105"/>
    </row>
    <row r="890" ht="15.75" customHeight="1">
      <c r="A890" s="105"/>
      <c r="B890" s="105"/>
      <c r="C890" s="105"/>
      <c r="D890" s="105"/>
      <c r="E890" s="105"/>
      <c r="F890" s="106"/>
      <c r="G890" s="106"/>
      <c r="H890" s="17"/>
      <c r="I890" s="17"/>
      <c r="J890" s="102"/>
      <c r="K890" s="102"/>
      <c r="L890" s="101"/>
      <c r="M890" s="101"/>
      <c r="N890" s="106"/>
      <c r="O890" s="106"/>
      <c r="P890" s="102"/>
      <c r="Q890" s="17"/>
      <c r="R890" s="102"/>
      <c r="S890" s="101"/>
      <c r="T890" s="105"/>
      <c r="U890" s="105"/>
      <c r="V890" s="105"/>
      <c r="W890" s="105"/>
      <c r="X890" s="105"/>
      <c r="Y890" s="105"/>
      <c r="Z890" s="105"/>
    </row>
    <row r="891" ht="15.75" customHeight="1">
      <c r="A891" s="105"/>
      <c r="B891" s="105"/>
      <c r="C891" s="105"/>
      <c r="D891" s="105"/>
      <c r="E891" s="105"/>
      <c r="F891" s="106"/>
      <c r="G891" s="106"/>
      <c r="H891" s="17"/>
      <c r="I891" s="17"/>
      <c r="J891" s="102"/>
      <c r="K891" s="102"/>
      <c r="L891" s="101"/>
      <c r="M891" s="101"/>
      <c r="N891" s="106"/>
      <c r="O891" s="106"/>
      <c r="P891" s="102"/>
      <c r="Q891" s="17"/>
      <c r="R891" s="102"/>
      <c r="S891" s="101"/>
      <c r="T891" s="105"/>
      <c r="U891" s="105"/>
      <c r="V891" s="105"/>
      <c r="W891" s="105"/>
      <c r="X891" s="105"/>
      <c r="Y891" s="105"/>
      <c r="Z891" s="105"/>
    </row>
    <row r="892" ht="15.75" customHeight="1">
      <c r="A892" s="105"/>
      <c r="B892" s="105"/>
      <c r="C892" s="105"/>
      <c r="D892" s="105"/>
      <c r="E892" s="105"/>
      <c r="F892" s="106"/>
      <c r="G892" s="106"/>
      <c r="H892" s="17"/>
      <c r="I892" s="17"/>
      <c r="J892" s="102"/>
      <c r="K892" s="102"/>
      <c r="L892" s="101"/>
      <c r="M892" s="101"/>
      <c r="N892" s="106"/>
      <c r="O892" s="106"/>
      <c r="P892" s="102"/>
      <c r="Q892" s="17"/>
      <c r="R892" s="102"/>
      <c r="S892" s="101"/>
      <c r="T892" s="105"/>
      <c r="U892" s="105"/>
      <c r="V892" s="105"/>
      <c r="W892" s="105"/>
      <c r="X892" s="105"/>
      <c r="Y892" s="105"/>
      <c r="Z892" s="105"/>
    </row>
    <row r="893" ht="15.75" customHeight="1">
      <c r="A893" s="105"/>
      <c r="B893" s="105"/>
      <c r="C893" s="105"/>
      <c r="D893" s="105"/>
      <c r="E893" s="105"/>
      <c r="F893" s="106"/>
      <c r="G893" s="106"/>
      <c r="H893" s="17"/>
      <c r="I893" s="17"/>
      <c r="J893" s="102"/>
      <c r="K893" s="102"/>
      <c r="L893" s="101"/>
      <c r="M893" s="101"/>
      <c r="N893" s="106"/>
      <c r="O893" s="106"/>
      <c r="P893" s="102"/>
      <c r="Q893" s="17"/>
      <c r="R893" s="102"/>
      <c r="S893" s="101"/>
      <c r="T893" s="105"/>
      <c r="U893" s="105"/>
      <c r="V893" s="105"/>
      <c r="W893" s="105"/>
      <c r="X893" s="105"/>
      <c r="Y893" s="105"/>
      <c r="Z893" s="105"/>
    </row>
    <row r="894" ht="15.75" customHeight="1">
      <c r="A894" s="105"/>
      <c r="B894" s="105"/>
      <c r="C894" s="105"/>
      <c r="D894" s="105"/>
      <c r="E894" s="105"/>
      <c r="F894" s="106"/>
      <c r="G894" s="106"/>
      <c r="H894" s="17"/>
      <c r="I894" s="17"/>
      <c r="J894" s="102"/>
      <c r="K894" s="102"/>
      <c r="L894" s="101"/>
      <c r="M894" s="101"/>
      <c r="N894" s="106"/>
      <c r="O894" s="106"/>
      <c r="P894" s="102"/>
      <c r="Q894" s="17"/>
      <c r="R894" s="102"/>
      <c r="S894" s="101"/>
      <c r="T894" s="105"/>
      <c r="U894" s="105"/>
      <c r="V894" s="105"/>
      <c r="W894" s="105"/>
      <c r="X894" s="105"/>
      <c r="Y894" s="105"/>
      <c r="Z894" s="105"/>
    </row>
    <row r="895" ht="15.75" customHeight="1">
      <c r="A895" s="105"/>
      <c r="B895" s="105"/>
      <c r="C895" s="105"/>
      <c r="D895" s="105"/>
      <c r="E895" s="105"/>
      <c r="F895" s="106"/>
      <c r="G895" s="106"/>
      <c r="H895" s="17"/>
      <c r="I895" s="17"/>
      <c r="J895" s="102"/>
      <c r="K895" s="102"/>
      <c r="L895" s="101"/>
      <c r="M895" s="101"/>
      <c r="N895" s="106"/>
      <c r="O895" s="106"/>
      <c r="P895" s="102"/>
      <c r="Q895" s="17"/>
      <c r="R895" s="102"/>
      <c r="S895" s="101"/>
      <c r="T895" s="105"/>
      <c r="U895" s="105"/>
      <c r="V895" s="105"/>
      <c r="W895" s="105"/>
      <c r="X895" s="105"/>
      <c r="Y895" s="105"/>
      <c r="Z895" s="105"/>
    </row>
    <row r="896" ht="15.75" customHeight="1">
      <c r="A896" s="105"/>
      <c r="B896" s="105"/>
      <c r="C896" s="105"/>
      <c r="D896" s="105"/>
      <c r="E896" s="105"/>
      <c r="F896" s="106"/>
      <c r="G896" s="106"/>
      <c r="H896" s="17"/>
      <c r="I896" s="17"/>
      <c r="J896" s="102"/>
      <c r="K896" s="102"/>
      <c r="L896" s="101"/>
      <c r="M896" s="101"/>
      <c r="N896" s="106"/>
      <c r="O896" s="106"/>
      <c r="P896" s="102"/>
      <c r="Q896" s="17"/>
      <c r="R896" s="102"/>
      <c r="S896" s="101"/>
      <c r="T896" s="105"/>
      <c r="U896" s="105"/>
      <c r="V896" s="105"/>
      <c r="W896" s="105"/>
      <c r="X896" s="105"/>
      <c r="Y896" s="105"/>
      <c r="Z896" s="105"/>
    </row>
    <row r="897" ht="15.75" customHeight="1">
      <c r="A897" s="105"/>
      <c r="B897" s="105"/>
      <c r="C897" s="105"/>
      <c r="D897" s="105"/>
      <c r="E897" s="105"/>
      <c r="F897" s="106"/>
      <c r="G897" s="106"/>
      <c r="H897" s="17"/>
      <c r="I897" s="17"/>
      <c r="J897" s="102"/>
      <c r="K897" s="102"/>
      <c r="L897" s="101"/>
      <c r="M897" s="101"/>
      <c r="N897" s="106"/>
      <c r="O897" s="106"/>
      <c r="P897" s="102"/>
      <c r="Q897" s="17"/>
      <c r="R897" s="102"/>
      <c r="S897" s="101"/>
      <c r="T897" s="105"/>
      <c r="U897" s="105"/>
      <c r="V897" s="105"/>
      <c r="W897" s="105"/>
      <c r="X897" s="105"/>
      <c r="Y897" s="105"/>
      <c r="Z897" s="105"/>
    </row>
    <row r="898" ht="15.75" customHeight="1">
      <c r="A898" s="105"/>
      <c r="B898" s="105"/>
      <c r="C898" s="105"/>
      <c r="D898" s="105"/>
      <c r="E898" s="105"/>
      <c r="F898" s="106"/>
      <c r="G898" s="106"/>
      <c r="H898" s="17"/>
      <c r="I898" s="17"/>
      <c r="J898" s="102"/>
      <c r="K898" s="102"/>
      <c r="L898" s="101"/>
      <c r="M898" s="101"/>
      <c r="N898" s="106"/>
      <c r="O898" s="106"/>
      <c r="P898" s="102"/>
      <c r="Q898" s="17"/>
      <c r="R898" s="102"/>
      <c r="S898" s="101"/>
      <c r="T898" s="105"/>
      <c r="U898" s="105"/>
      <c r="V898" s="105"/>
      <c r="W898" s="105"/>
      <c r="X898" s="105"/>
      <c r="Y898" s="105"/>
      <c r="Z898" s="105"/>
    </row>
    <row r="899" ht="15.75" customHeight="1">
      <c r="A899" s="105"/>
      <c r="B899" s="105"/>
      <c r="C899" s="105"/>
      <c r="D899" s="105"/>
      <c r="E899" s="105"/>
      <c r="F899" s="106"/>
      <c r="G899" s="106"/>
      <c r="H899" s="17"/>
      <c r="I899" s="17"/>
      <c r="J899" s="102"/>
      <c r="K899" s="102"/>
      <c r="L899" s="101"/>
      <c r="M899" s="101"/>
      <c r="N899" s="106"/>
      <c r="O899" s="106"/>
      <c r="P899" s="102"/>
      <c r="Q899" s="17"/>
      <c r="R899" s="102"/>
      <c r="S899" s="101"/>
      <c r="T899" s="105"/>
      <c r="U899" s="105"/>
      <c r="V899" s="105"/>
      <c r="W899" s="105"/>
      <c r="X899" s="105"/>
      <c r="Y899" s="105"/>
      <c r="Z899" s="105"/>
    </row>
    <row r="900" ht="15.75" customHeight="1">
      <c r="A900" s="105"/>
      <c r="B900" s="105"/>
      <c r="C900" s="105"/>
      <c r="D900" s="105"/>
      <c r="E900" s="105"/>
      <c r="F900" s="106"/>
      <c r="G900" s="106"/>
      <c r="H900" s="17"/>
      <c r="I900" s="17"/>
      <c r="J900" s="102"/>
      <c r="K900" s="102"/>
      <c r="L900" s="101"/>
      <c r="M900" s="101"/>
      <c r="N900" s="106"/>
      <c r="O900" s="106"/>
      <c r="P900" s="102"/>
      <c r="Q900" s="17"/>
      <c r="R900" s="102"/>
      <c r="S900" s="101"/>
      <c r="T900" s="105"/>
      <c r="U900" s="105"/>
      <c r="V900" s="105"/>
      <c r="W900" s="105"/>
      <c r="X900" s="105"/>
      <c r="Y900" s="105"/>
      <c r="Z900" s="105"/>
    </row>
    <row r="901" ht="15.75" customHeight="1">
      <c r="A901" s="105"/>
      <c r="B901" s="105"/>
      <c r="C901" s="105"/>
      <c r="D901" s="105"/>
      <c r="E901" s="105"/>
      <c r="F901" s="106"/>
      <c r="G901" s="106"/>
      <c r="H901" s="17"/>
      <c r="I901" s="17"/>
      <c r="J901" s="102"/>
      <c r="K901" s="102"/>
      <c r="L901" s="101"/>
      <c r="M901" s="101"/>
      <c r="N901" s="106"/>
      <c r="O901" s="106"/>
      <c r="P901" s="102"/>
      <c r="Q901" s="17"/>
      <c r="R901" s="102"/>
      <c r="S901" s="101"/>
      <c r="T901" s="105"/>
      <c r="U901" s="105"/>
      <c r="V901" s="105"/>
      <c r="W901" s="105"/>
      <c r="X901" s="105"/>
      <c r="Y901" s="105"/>
      <c r="Z901" s="105"/>
    </row>
    <row r="902" ht="15.75" customHeight="1">
      <c r="A902" s="105"/>
      <c r="B902" s="105"/>
      <c r="C902" s="105"/>
      <c r="D902" s="105"/>
      <c r="E902" s="105"/>
      <c r="F902" s="106"/>
      <c r="G902" s="106"/>
      <c r="H902" s="17"/>
      <c r="I902" s="17"/>
      <c r="J902" s="102"/>
      <c r="K902" s="102"/>
      <c r="L902" s="101"/>
      <c r="M902" s="101"/>
      <c r="N902" s="106"/>
      <c r="O902" s="106"/>
      <c r="P902" s="102"/>
      <c r="Q902" s="17"/>
      <c r="R902" s="102"/>
      <c r="S902" s="101"/>
      <c r="T902" s="105"/>
      <c r="U902" s="105"/>
      <c r="V902" s="105"/>
      <c r="W902" s="105"/>
      <c r="X902" s="105"/>
      <c r="Y902" s="105"/>
      <c r="Z902" s="105"/>
    </row>
    <row r="903" ht="15.75" customHeight="1">
      <c r="A903" s="105"/>
      <c r="B903" s="105"/>
      <c r="C903" s="105"/>
      <c r="D903" s="105"/>
      <c r="E903" s="105"/>
      <c r="F903" s="106"/>
      <c r="G903" s="106"/>
      <c r="H903" s="17"/>
      <c r="I903" s="17"/>
      <c r="J903" s="102"/>
      <c r="K903" s="102"/>
      <c r="L903" s="101"/>
      <c r="M903" s="101"/>
      <c r="N903" s="106"/>
      <c r="O903" s="106"/>
      <c r="P903" s="102"/>
      <c r="Q903" s="17"/>
      <c r="R903" s="102"/>
      <c r="S903" s="101"/>
      <c r="T903" s="105"/>
      <c r="U903" s="105"/>
      <c r="V903" s="105"/>
      <c r="W903" s="105"/>
      <c r="X903" s="105"/>
      <c r="Y903" s="105"/>
      <c r="Z903" s="105"/>
    </row>
    <row r="904" ht="15.75" customHeight="1">
      <c r="A904" s="105"/>
      <c r="B904" s="105"/>
      <c r="C904" s="105"/>
      <c r="D904" s="105"/>
      <c r="E904" s="105"/>
      <c r="F904" s="106"/>
      <c r="G904" s="106"/>
      <c r="H904" s="17"/>
      <c r="I904" s="17"/>
      <c r="J904" s="102"/>
      <c r="K904" s="102"/>
      <c r="L904" s="101"/>
      <c r="M904" s="101"/>
      <c r="N904" s="106"/>
      <c r="O904" s="106"/>
      <c r="P904" s="102"/>
      <c r="Q904" s="17"/>
      <c r="R904" s="102"/>
      <c r="S904" s="101"/>
      <c r="T904" s="105"/>
      <c r="U904" s="105"/>
      <c r="V904" s="105"/>
      <c r="W904" s="105"/>
      <c r="X904" s="105"/>
      <c r="Y904" s="105"/>
      <c r="Z904" s="105"/>
    </row>
    <row r="905" ht="15.75" customHeight="1">
      <c r="A905" s="105"/>
      <c r="B905" s="105"/>
      <c r="C905" s="105"/>
      <c r="D905" s="105"/>
      <c r="E905" s="105"/>
      <c r="F905" s="106"/>
      <c r="G905" s="106"/>
      <c r="H905" s="17"/>
      <c r="I905" s="17"/>
      <c r="J905" s="102"/>
      <c r="K905" s="102"/>
      <c r="L905" s="101"/>
      <c r="M905" s="101"/>
      <c r="N905" s="106"/>
      <c r="O905" s="106"/>
      <c r="P905" s="102"/>
      <c r="Q905" s="17"/>
      <c r="R905" s="102"/>
      <c r="S905" s="101"/>
      <c r="T905" s="105"/>
      <c r="U905" s="105"/>
      <c r="V905" s="105"/>
      <c r="W905" s="105"/>
      <c r="X905" s="105"/>
      <c r="Y905" s="105"/>
      <c r="Z905" s="105"/>
    </row>
    <row r="906" ht="15.75" customHeight="1">
      <c r="A906" s="105"/>
      <c r="B906" s="105"/>
      <c r="C906" s="105"/>
      <c r="D906" s="105"/>
      <c r="E906" s="105"/>
      <c r="F906" s="106"/>
      <c r="G906" s="106"/>
      <c r="H906" s="17"/>
      <c r="I906" s="17"/>
      <c r="J906" s="102"/>
      <c r="K906" s="102"/>
      <c r="L906" s="101"/>
      <c r="M906" s="101"/>
      <c r="N906" s="106"/>
      <c r="O906" s="106"/>
      <c r="P906" s="102"/>
      <c r="Q906" s="17"/>
      <c r="R906" s="102"/>
      <c r="S906" s="101"/>
      <c r="T906" s="105"/>
      <c r="U906" s="105"/>
      <c r="V906" s="105"/>
      <c r="W906" s="105"/>
      <c r="X906" s="105"/>
      <c r="Y906" s="105"/>
      <c r="Z906" s="105"/>
    </row>
    <row r="907" ht="15.75" customHeight="1">
      <c r="A907" s="105"/>
      <c r="B907" s="105"/>
      <c r="C907" s="105"/>
      <c r="D907" s="105"/>
      <c r="E907" s="105"/>
      <c r="F907" s="106"/>
      <c r="G907" s="106"/>
      <c r="H907" s="17"/>
      <c r="I907" s="17"/>
      <c r="J907" s="102"/>
      <c r="K907" s="102"/>
      <c r="L907" s="101"/>
      <c r="M907" s="101"/>
      <c r="N907" s="106"/>
      <c r="O907" s="106"/>
      <c r="P907" s="102"/>
      <c r="Q907" s="17"/>
      <c r="R907" s="102"/>
      <c r="S907" s="101"/>
      <c r="T907" s="105"/>
      <c r="U907" s="105"/>
      <c r="V907" s="105"/>
      <c r="W907" s="105"/>
      <c r="X907" s="105"/>
      <c r="Y907" s="105"/>
      <c r="Z907" s="105"/>
    </row>
    <row r="908" ht="15.75" customHeight="1">
      <c r="A908" s="105"/>
      <c r="B908" s="105"/>
      <c r="C908" s="105"/>
      <c r="D908" s="105"/>
      <c r="E908" s="105"/>
      <c r="F908" s="106"/>
      <c r="G908" s="106"/>
      <c r="H908" s="17"/>
      <c r="I908" s="17"/>
      <c r="J908" s="102"/>
      <c r="K908" s="102"/>
      <c r="L908" s="101"/>
      <c r="M908" s="101"/>
      <c r="N908" s="106"/>
      <c r="O908" s="106"/>
      <c r="P908" s="102"/>
      <c r="Q908" s="17"/>
      <c r="R908" s="102"/>
      <c r="S908" s="101"/>
      <c r="T908" s="105"/>
      <c r="U908" s="105"/>
      <c r="V908" s="105"/>
      <c r="W908" s="105"/>
      <c r="X908" s="105"/>
      <c r="Y908" s="105"/>
      <c r="Z908" s="105"/>
    </row>
    <row r="909" ht="15.75" customHeight="1">
      <c r="A909" s="105"/>
      <c r="B909" s="105"/>
      <c r="C909" s="105"/>
      <c r="D909" s="105"/>
      <c r="E909" s="105"/>
      <c r="F909" s="106"/>
      <c r="G909" s="106"/>
      <c r="H909" s="17"/>
      <c r="I909" s="17"/>
      <c r="J909" s="102"/>
      <c r="K909" s="102"/>
      <c r="L909" s="101"/>
      <c r="M909" s="101"/>
      <c r="N909" s="106"/>
      <c r="O909" s="106"/>
      <c r="P909" s="102"/>
      <c r="Q909" s="17"/>
      <c r="R909" s="102"/>
      <c r="S909" s="101"/>
      <c r="T909" s="105"/>
      <c r="U909" s="105"/>
      <c r="V909" s="105"/>
      <c r="W909" s="105"/>
      <c r="X909" s="105"/>
      <c r="Y909" s="105"/>
      <c r="Z909" s="105"/>
    </row>
    <row r="910" ht="15.75" customHeight="1">
      <c r="A910" s="105"/>
      <c r="B910" s="105"/>
      <c r="C910" s="105"/>
      <c r="D910" s="105"/>
      <c r="E910" s="105"/>
      <c r="F910" s="106"/>
      <c r="G910" s="106"/>
      <c r="H910" s="17"/>
      <c r="I910" s="17"/>
      <c r="J910" s="102"/>
      <c r="K910" s="102"/>
      <c r="L910" s="101"/>
      <c r="M910" s="101"/>
      <c r="N910" s="106"/>
      <c r="O910" s="106"/>
      <c r="P910" s="102"/>
      <c r="Q910" s="17"/>
      <c r="R910" s="102"/>
      <c r="S910" s="101"/>
      <c r="T910" s="105"/>
      <c r="U910" s="105"/>
      <c r="V910" s="105"/>
      <c r="W910" s="105"/>
      <c r="X910" s="105"/>
      <c r="Y910" s="105"/>
      <c r="Z910" s="105"/>
    </row>
    <row r="911" ht="15.75" customHeight="1">
      <c r="A911" s="105"/>
      <c r="B911" s="105"/>
      <c r="C911" s="105"/>
      <c r="D911" s="105"/>
      <c r="E911" s="105"/>
      <c r="F911" s="106"/>
      <c r="G911" s="106"/>
      <c r="H911" s="17"/>
      <c r="I911" s="17"/>
      <c r="J911" s="102"/>
      <c r="K911" s="102"/>
      <c r="L911" s="101"/>
      <c r="M911" s="101"/>
      <c r="N911" s="106"/>
      <c r="O911" s="106"/>
      <c r="P911" s="102"/>
      <c r="Q911" s="17"/>
      <c r="R911" s="102"/>
      <c r="S911" s="101"/>
      <c r="T911" s="105"/>
      <c r="U911" s="105"/>
      <c r="V911" s="105"/>
      <c r="W911" s="105"/>
      <c r="X911" s="105"/>
      <c r="Y911" s="105"/>
      <c r="Z911" s="105"/>
    </row>
    <row r="912" ht="15.75" customHeight="1">
      <c r="A912" s="105"/>
      <c r="B912" s="105"/>
      <c r="C912" s="105"/>
      <c r="D912" s="105"/>
      <c r="E912" s="105"/>
      <c r="F912" s="106"/>
      <c r="G912" s="106"/>
      <c r="H912" s="17"/>
      <c r="I912" s="17"/>
      <c r="J912" s="102"/>
      <c r="K912" s="102"/>
      <c r="L912" s="101"/>
      <c r="M912" s="101"/>
      <c r="N912" s="106"/>
      <c r="O912" s="106"/>
      <c r="P912" s="102"/>
      <c r="Q912" s="17"/>
      <c r="R912" s="102"/>
      <c r="S912" s="101"/>
      <c r="T912" s="105"/>
      <c r="U912" s="105"/>
      <c r="V912" s="105"/>
      <c r="W912" s="105"/>
      <c r="X912" s="105"/>
      <c r="Y912" s="105"/>
      <c r="Z912" s="105"/>
    </row>
    <row r="913" ht="15.75" customHeight="1">
      <c r="A913" s="105"/>
      <c r="B913" s="105"/>
      <c r="C913" s="105"/>
      <c r="D913" s="105"/>
      <c r="E913" s="105"/>
      <c r="F913" s="106"/>
      <c r="G913" s="106"/>
      <c r="H913" s="17"/>
      <c r="I913" s="17"/>
      <c r="J913" s="102"/>
      <c r="K913" s="102"/>
      <c r="L913" s="101"/>
      <c r="M913" s="101"/>
      <c r="N913" s="106"/>
      <c r="O913" s="106"/>
      <c r="P913" s="102"/>
      <c r="Q913" s="17"/>
      <c r="R913" s="102"/>
      <c r="S913" s="101"/>
      <c r="T913" s="105"/>
      <c r="U913" s="105"/>
      <c r="V913" s="105"/>
      <c r="W913" s="105"/>
      <c r="X913" s="105"/>
      <c r="Y913" s="105"/>
      <c r="Z913" s="105"/>
    </row>
    <row r="914" ht="15.75" customHeight="1">
      <c r="A914" s="105"/>
      <c r="B914" s="105"/>
      <c r="C914" s="105"/>
      <c r="D914" s="105"/>
      <c r="E914" s="105"/>
      <c r="F914" s="106"/>
      <c r="G914" s="106"/>
      <c r="H914" s="17"/>
      <c r="I914" s="17"/>
      <c r="J914" s="102"/>
      <c r="K914" s="102"/>
      <c r="L914" s="101"/>
      <c r="M914" s="101"/>
      <c r="N914" s="106"/>
      <c r="O914" s="106"/>
      <c r="P914" s="102"/>
      <c r="Q914" s="17"/>
      <c r="R914" s="102"/>
      <c r="S914" s="101"/>
      <c r="T914" s="105"/>
      <c r="U914" s="105"/>
      <c r="V914" s="105"/>
      <c r="W914" s="105"/>
      <c r="X914" s="105"/>
      <c r="Y914" s="105"/>
      <c r="Z914" s="105"/>
    </row>
    <row r="915" ht="15.75" customHeight="1">
      <c r="A915" s="105"/>
      <c r="B915" s="105"/>
      <c r="C915" s="105"/>
      <c r="D915" s="105"/>
      <c r="E915" s="105"/>
      <c r="F915" s="106"/>
      <c r="G915" s="106"/>
      <c r="H915" s="17"/>
      <c r="I915" s="17"/>
      <c r="J915" s="102"/>
      <c r="K915" s="102"/>
      <c r="L915" s="101"/>
      <c r="M915" s="101"/>
      <c r="N915" s="106"/>
      <c r="O915" s="106"/>
      <c r="P915" s="102"/>
      <c r="Q915" s="17"/>
      <c r="R915" s="102"/>
      <c r="S915" s="101"/>
      <c r="T915" s="105"/>
      <c r="U915" s="105"/>
      <c r="V915" s="105"/>
      <c r="W915" s="105"/>
      <c r="X915" s="105"/>
      <c r="Y915" s="105"/>
      <c r="Z915" s="105"/>
    </row>
    <row r="916" ht="15.75" customHeight="1">
      <c r="A916" s="105"/>
      <c r="B916" s="105"/>
      <c r="C916" s="105"/>
      <c r="D916" s="105"/>
      <c r="E916" s="105"/>
      <c r="F916" s="106"/>
      <c r="G916" s="106"/>
      <c r="H916" s="17"/>
      <c r="I916" s="17"/>
      <c r="J916" s="102"/>
      <c r="K916" s="102"/>
      <c r="L916" s="101"/>
      <c r="M916" s="101"/>
      <c r="N916" s="106"/>
      <c r="O916" s="106"/>
      <c r="P916" s="102"/>
      <c r="Q916" s="17"/>
      <c r="R916" s="102"/>
      <c r="S916" s="101"/>
      <c r="T916" s="105"/>
      <c r="U916" s="105"/>
      <c r="V916" s="105"/>
      <c r="W916" s="105"/>
      <c r="X916" s="105"/>
      <c r="Y916" s="105"/>
      <c r="Z916" s="105"/>
    </row>
    <row r="917" ht="15.75" customHeight="1">
      <c r="A917" s="105"/>
      <c r="B917" s="105"/>
      <c r="C917" s="105"/>
      <c r="D917" s="105"/>
      <c r="E917" s="105"/>
      <c r="F917" s="106"/>
      <c r="G917" s="106"/>
      <c r="H917" s="17"/>
      <c r="I917" s="17"/>
      <c r="J917" s="102"/>
      <c r="K917" s="102"/>
      <c r="L917" s="101"/>
      <c r="M917" s="101"/>
      <c r="N917" s="106"/>
      <c r="O917" s="106"/>
      <c r="P917" s="102"/>
      <c r="Q917" s="17"/>
      <c r="R917" s="102"/>
      <c r="S917" s="101"/>
      <c r="T917" s="105"/>
      <c r="U917" s="105"/>
      <c r="V917" s="105"/>
      <c r="W917" s="105"/>
      <c r="X917" s="105"/>
      <c r="Y917" s="105"/>
      <c r="Z917" s="105"/>
    </row>
    <row r="918" ht="15.75" customHeight="1">
      <c r="A918" s="105"/>
      <c r="B918" s="105"/>
      <c r="C918" s="105"/>
      <c r="D918" s="105"/>
      <c r="E918" s="105"/>
      <c r="F918" s="106"/>
      <c r="G918" s="106"/>
      <c r="H918" s="17"/>
      <c r="I918" s="17"/>
      <c r="J918" s="102"/>
      <c r="K918" s="102"/>
      <c r="L918" s="101"/>
      <c r="M918" s="101"/>
      <c r="N918" s="106"/>
      <c r="O918" s="106"/>
      <c r="P918" s="102"/>
      <c r="Q918" s="17"/>
      <c r="R918" s="102"/>
      <c r="S918" s="101"/>
      <c r="T918" s="105"/>
      <c r="U918" s="105"/>
      <c r="V918" s="105"/>
      <c r="W918" s="105"/>
      <c r="X918" s="105"/>
      <c r="Y918" s="105"/>
      <c r="Z918" s="105"/>
    </row>
    <row r="919" ht="15.75" customHeight="1">
      <c r="A919" s="105"/>
      <c r="B919" s="105"/>
      <c r="C919" s="105"/>
      <c r="D919" s="105"/>
      <c r="E919" s="105"/>
      <c r="F919" s="106"/>
      <c r="G919" s="106"/>
      <c r="H919" s="17"/>
      <c r="I919" s="17"/>
      <c r="J919" s="102"/>
      <c r="K919" s="102"/>
      <c r="L919" s="101"/>
      <c r="M919" s="101"/>
      <c r="N919" s="106"/>
      <c r="O919" s="106"/>
      <c r="P919" s="102"/>
      <c r="Q919" s="17"/>
      <c r="R919" s="102"/>
      <c r="S919" s="101"/>
      <c r="T919" s="105"/>
      <c r="U919" s="105"/>
      <c r="V919" s="105"/>
      <c r="W919" s="105"/>
      <c r="X919" s="105"/>
      <c r="Y919" s="105"/>
      <c r="Z919" s="105"/>
    </row>
    <row r="920" ht="15.75" customHeight="1">
      <c r="A920" s="105"/>
      <c r="B920" s="105"/>
      <c r="C920" s="105"/>
      <c r="D920" s="105"/>
      <c r="E920" s="105"/>
      <c r="F920" s="106"/>
      <c r="G920" s="106"/>
      <c r="H920" s="17"/>
      <c r="I920" s="17"/>
      <c r="J920" s="102"/>
      <c r="K920" s="102"/>
      <c r="L920" s="101"/>
      <c r="M920" s="101"/>
      <c r="N920" s="106"/>
      <c r="O920" s="106"/>
      <c r="P920" s="102"/>
      <c r="Q920" s="17"/>
      <c r="R920" s="102"/>
      <c r="S920" s="101"/>
      <c r="T920" s="105"/>
      <c r="U920" s="105"/>
      <c r="V920" s="105"/>
      <c r="W920" s="105"/>
      <c r="X920" s="105"/>
      <c r="Y920" s="105"/>
      <c r="Z920" s="105"/>
    </row>
    <row r="921" ht="15.75" customHeight="1">
      <c r="A921" s="105"/>
      <c r="B921" s="105"/>
      <c r="C921" s="105"/>
      <c r="D921" s="105"/>
      <c r="E921" s="105"/>
      <c r="F921" s="106"/>
      <c r="G921" s="106"/>
      <c r="H921" s="17"/>
      <c r="I921" s="17"/>
      <c r="J921" s="102"/>
      <c r="K921" s="102"/>
      <c r="L921" s="101"/>
      <c r="M921" s="101"/>
      <c r="N921" s="106"/>
      <c r="O921" s="106"/>
      <c r="P921" s="102"/>
      <c r="Q921" s="17"/>
      <c r="R921" s="102"/>
      <c r="S921" s="101"/>
      <c r="T921" s="105"/>
      <c r="U921" s="105"/>
      <c r="V921" s="105"/>
      <c r="W921" s="105"/>
      <c r="X921" s="105"/>
      <c r="Y921" s="105"/>
      <c r="Z921" s="105"/>
    </row>
    <row r="922" ht="15.75" customHeight="1">
      <c r="A922" s="105"/>
      <c r="B922" s="105"/>
      <c r="C922" s="105"/>
      <c r="D922" s="105"/>
      <c r="E922" s="105"/>
      <c r="F922" s="106"/>
      <c r="G922" s="106"/>
      <c r="H922" s="17"/>
      <c r="I922" s="17"/>
      <c r="J922" s="102"/>
      <c r="K922" s="102"/>
      <c r="L922" s="101"/>
      <c r="M922" s="101"/>
      <c r="N922" s="106"/>
      <c r="O922" s="106"/>
      <c r="P922" s="102"/>
      <c r="Q922" s="17"/>
      <c r="R922" s="102"/>
      <c r="S922" s="101"/>
      <c r="T922" s="105"/>
      <c r="U922" s="105"/>
      <c r="V922" s="105"/>
      <c r="W922" s="105"/>
      <c r="X922" s="105"/>
      <c r="Y922" s="105"/>
      <c r="Z922" s="105"/>
    </row>
    <row r="923" ht="15.75" customHeight="1">
      <c r="A923" s="105"/>
      <c r="B923" s="105"/>
      <c r="C923" s="105"/>
      <c r="D923" s="105"/>
      <c r="E923" s="105"/>
      <c r="F923" s="106"/>
      <c r="G923" s="106"/>
      <c r="H923" s="17"/>
      <c r="I923" s="17"/>
      <c r="J923" s="102"/>
      <c r="K923" s="102"/>
      <c r="L923" s="101"/>
      <c r="M923" s="101"/>
      <c r="N923" s="106"/>
      <c r="O923" s="106"/>
      <c r="P923" s="102"/>
      <c r="Q923" s="17"/>
      <c r="R923" s="102"/>
      <c r="S923" s="101"/>
      <c r="T923" s="105"/>
      <c r="U923" s="105"/>
      <c r="V923" s="105"/>
      <c r="W923" s="105"/>
      <c r="X923" s="105"/>
      <c r="Y923" s="105"/>
      <c r="Z923" s="105"/>
    </row>
    <row r="924" ht="15.75" customHeight="1">
      <c r="A924" s="105"/>
      <c r="B924" s="105"/>
      <c r="C924" s="105"/>
      <c r="D924" s="105"/>
      <c r="E924" s="105"/>
      <c r="F924" s="106"/>
      <c r="G924" s="106"/>
      <c r="H924" s="17"/>
      <c r="I924" s="17"/>
      <c r="J924" s="102"/>
      <c r="K924" s="102"/>
      <c r="L924" s="101"/>
      <c r="M924" s="101"/>
      <c r="N924" s="106"/>
      <c r="O924" s="106"/>
      <c r="P924" s="102"/>
      <c r="Q924" s="17"/>
      <c r="R924" s="102"/>
      <c r="S924" s="101"/>
      <c r="T924" s="105"/>
      <c r="U924" s="105"/>
      <c r="V924" s="105"/>
      <c r="W924" s="105"/>
      <c r="X924" s="105"/>
      <c r="Y924" s="105"/>
      <c r="Z924" s="105"/>
    </row>
    <row r="925" ht="15.75" customHeight="1">
      <c r="A925" s="105"/>
      <c r="B925" s="105"/>
      <c r="C925" s="105"/>
      <c r="D925" s="105"/>
      <c r="E925" s="105"/>
      <c r="F925" s="106"/>
      <c r="G925" s="106"/>
      <c r="H925" s="17"/>
      <c r="I925" s="17"/>
      <c r="J925" s="102"/>
      <c r="K925" s="102"/>
      <c r="L925" s="101"/>
      <c r="M925" s="101"/>
      <c r="N925" s="106"/>
      <c r="O925" s="106"/>
      <c r="P925" s="102"/>
      <c r="Q925" s="17"/>
      <c r="R925" s="102"/>
      <c r="S925" s="101"/>
      <c r="T925" s="105"/>
      <c r="U925" s="105"/>
      <c r="V925" s="105"/>
      <c r="W925" s="105"/>
      <c r="X925" s="105"/>
      <c r="Y925" s="105"/>
      <c r="Z925" s="105"/>
    </row>
    <row r="926" ht="15.75" customHeight="1">
      <c r="A926" s="105"/>
      <c r="B926" s="105"/>
      <c r="C926" s="105"/>
      <c r="D926" s="105"/>
      <c r="E926" s="105"/>
      <c r="F926" s="106"/>
      <c r="G926" s="106"/>
      <c r="H926" s="17"/>
      <c r="I926" s="17"/>
      <c r="J926" s="102"/>
      <c r="K926" s="102"/>
      <c r="L926" s="101"/>
      <c r="M926" s="101"/>
      <c r="N926" s="106"/>
      <c r="O926" s="106"/>
      <c r="P926" s="102"/>
      <c r="Q926" s="17"/>
      <c r="R926" s="102"/>
      <c r="S926" s="101"/>
      <c r="T926" s="105"/>
      <c r="U926" s="105"/>
      <c r="V926" s="105"/>
      <c r="W926" s="105"/>
      <c r="X926" s="105"/>
      <c r="Y926" s="105"/>
      <c r="Z926" s="105"/>
    </row>
    <row r="927" ht="15.75" customHeight="1">
      <c r="A927" s="105"/>
      <c r="B927" s="105"/>
      <c r="C927" s="105"/>
      <c r="D927" s="105"/>
      <c r="E927" s="105"/>
      <c r="F927" s="106"/>
      <c r="G927" s="106"/>
      <c r="H927" s="17"/>
      <c r="I927" s="17"/>
      <c r="J927" s="102"/>
      <c r="K927" s="102"/>
      <c r="L927" s="101"/>
      <c r="M927" s="101"/>
      <c r="N927" s="106"/>
      <c r="O927" s="106"/>
      <c r="P927" s="102"/>
      <c r="Q927" s="17"/>
      <c r="R927" s="102"/>
      <c r="S927" s="101"/>
      <c r="T927" s="105"/>
      <c r="U927" s="105"/>
      <c r="V927" s="105"/>
      <c r="W927" s="105"/>
      <c r="X927" s="105"/>
      <c r="Y927" s="105"/>
      <c r="Z927" s="105"/>
    </row>
    <row r="928" ht="15.75" customHeight="1">
      <c r="A928" s="105"/>
      <c r="B928" s="105"/>
      <c r="C928" s="105"/>
      <c r="D928" s="105"/>
      <c r="E928" s="105"/>
      <c r="F928" s="106"/>
      <c r="G928" s="106"/>
      <c r="H928" s="17"/>
      <c r="I928" s="17"/>
      <c r="J928" s="102"/>
      <c r="K928" s="102"/>
      <c r="L928" s="101"/>
      <c r="M928" s="101"/>
      <c r="N928" s="106"/>
      <c r="O928" s="106"/>
      <c r="P928" s="102"/>
      <c r="Q928" s="17"/>
      <c r="R928" s="102"/>
      <c r="S928" s="101"/>
      <c r="T928" s="105"/>
      <c r="U928" s="105"/>
      <c r="V928" s="105"/>
      <c r="W928" s="105"/>
      <c r="X928" s="105"/>
      <c r="Y928" s="105"/>
      <c r="Z928" s="105"/>
    </row>
    <row r="929" ht="15.75" customHeight="1">
      <c r="A929" s="105"/>
      <c r="B929" s="105"/>
      <c r="C929" s="105"/>
      <c r="D929" s="105"/>
      <c r="E929" s="105"/>
      <c r="F929" s="106"/>
      <c r="G929" s="106"/>
      <c r="H929" s="17"/>
      <c r="I929" s="17"/>
      <c r="J929" s="102"/>
      <c r="K929" s="102"/>
      <c r="L929" s="101"/>
      <c r="M929" s="101"/>
      <c r="N929" s="106"/>
      <c r="O929" s="106"/>
      <c r="P929" s="102"/>
      <c r="Q929" s="17"/>
      <c r="R929" s="102"/>
      <c r="S929" s="101"/>
      <c r="T929" s="105"/>
      <c r="U929" s="105"/>
      <c r="V929" s="105"/>
      <c r="W929" s="105"/>
      <c r="X929" s="105"/>
      <c r="Y929" s="105"/>
      <c r="Z929" s="105"/>
    </row>
    <row r="930" ht="15.75" customHeight="1">
      <c r="A930" s="105"/>
      <c r="B930" s="105"/>
      <c r="C930" s="105"/>
      <c r="D930" s="105"/>
      <c r="E930" s="105"/>
      <c r="F930" s="106"/>
      <c r="G930" s="106"/>
      <c r="H930" s="17"/>
      <c r="I930" s="17"/>
      <c r="J930" s="102"/>
      <c r="K930" s="102"/>
      <c r="L930" s="101"/>
      <c r="M930" s="101"/>
      <c r="N930" s="106"/>
      <c r="O930" s="106"/>
      <c r="P930" s="102"/>
      <c r="Q930" s="17"/>
      <c r="R930" s="102"/>
      <c r="S930" s="101"/>
      <c r="T930" s="105"/>
      <c r="U930" s="105"/>
      <c r="V930" s="105"/>
      <c r="W930" s="105"/>
      <c r="X930" s="105"/>
      <c r="Y930" s="105"/>
      <c r="Z930" s="105"/>
    </row>
    <row r="931" ht="15.75" customHeight="1">
      <c r="A931" s="105"/>
      <c r="B931" s="105"/>
      <c r="C931" s="105"/>
      <c r="D931" s="105"/>
      <c r="E931" s="105"/>
      <c r="F931" s="106"/>
      <c r="G931" s="106"/>
      <c r="H931" s="17"/>
      <c r="I931" s="17"/>
      <c r="J931" s="102"/>
      <c r="K931" s="102"/>
      <c r="L931" s="101"/>
      <c r="M931" s="101"/>
      <c r="N931" s="106"/>
      <c r="O931" s="106"/>
      <c r="P931" s="102"/>
      <c r="Q931" s="17"/>
      <c r="R931" s="102"/>
      <c r="S931" s="101"/>
      <c r="T931" s="105"/>
      <c r="U931" s="105"/>
      <c r="V931" s="105"/>
      <c r="W931" s="105"/>
      <c r="X931" s="105"/>
      <c r="Y931" s="105"/>
      <c r="Z931" s="105"/>
    </row>
    <row r="932" ht="15.75" customHeight="1">
      <c r="A932" s="105"/>
      <c r="B932" s="105"/>
      <c r="C932" s="105"/>
      <c r="D932" s="105"/>
      <c r="E932" s="105"/>
      <c r="F932" s="106"/>
      <c r="G932" s="106"/>
      <c r="H932" s="17"/>
      <c r="I932" s="17"/>
      <c r="J932" s="102"/>
      <c r="K932" s="102"/>
      <c r="L932" s="101"/>
      <c r="M932" s="101"/>
      <c r="N932" s="106"/>
      <c r="O932" s="106"/>
      <c r="P932" s="102"/>
      <c r="Q932" s="17"/>
      <c r="R932" s="102"/>
      <c r="S932" s="101"/>
      <c r="T932" s="105"/>
      <c r="U932" s="105"/>
      <c r="V932" s="105"/>
      <c r="W932" s="105"/>
      <c r="X932" s="105"/>
      <c r="Y932" s="105"/>
      <c r="Z932" s="105"/>
    </row>
    <row r="933" ht="15.75" customHeight="1">
      <c r="A933" s="105"/>
      <c r="B933" s="105"/>
      <c r="C933" s="105"/>
      <c r="D933" s="105"/>
      <c r="E933" s="105"/>
      <c r="F933" s="106"/>
      <c r="G933" s="106"/>
      <c r="H933" s="17"/>
      <c r="I933" s="17"/>
      <c r="J933" s="102"/>
      <c r="K933" s="102"/>
      <c r="L933" s="101"/>
      <c r="M933" s="101"/>
      <c r="N933" s="106"/>
      <c r="O933" s="106"/>
      <c r="P933" s="102"/>
      <c r="Q933" s="17"/>
      <c r="R933" s="102"/>
      <c r="S933" s="101"/>
      <c r="T933" s="105"/>
      <c r="U933" s="105"/>
      <c r="V933" s="105"/>
      <c r="W933" s="105"/>
      <c r="X933" s="105"/>
      <c r="Y933" s="105"/>
      <c r="Z933" s="105"/>
    </row>
    <row r="934" ht="15.75" customHeight="1">
      <c r="A934" s="105"/>
      <c r="B934" s="105"/>
      <c r="C934" s="105"/>
      <c r="D934" s="105"/>
      <c r="E934" s="105"/>
      <c r="F934" s="106"/>
      <c r="G934" s="106"/>
      <c r="H934" s="17"/>
      <c r="I934" s="17"/>
      <c r="J934" s="102"/>
      <c r="K934" s="102"/>
      <c r="L934" s="101"/>
      <c r="M934" s="101"/>
      <c r="N934" s="106"/>
      <c r="O934" s="106"/>
      <c r="P934" s="102"/>
      <c r="Q934" s="17"/>
      <c r="R934" s="102"/>
      <c r="S934" s="101"/>
      <c r="T934" s="105"/>
      <c r="U934" s="105"/>
      <c r="V934" s="105"/>
      <c r="W934" s="105"/>
      <c r="X934" s="105"/>
      <c r="Y934" s="105"/>
      <c r="Z934" s="105"/>
    </row>
    <row r="935" ht="15.75" customHeight="1">
      <c r="A935" s="105"/>
      <c r="B935" s="105"/>
      <c r="C935" s="105"/>
      <c r="D935" s="105"/>
      <c r="E935" s="105"/>
      <c r="F935" s="106"/>
      <c r="G935" s="106"/>
      <c r="H935" s="17"/>
      <c r="I935" s="17"/>
      <c r="J935" s="102"/>
      <c r="K935" s="102"/>
      <c r="L935" s="101"/>
      <c r="M935" s="101"/>
      <c r="N935" s="106"/>
      <c r="O935" s="106"/>
      <c r="P935" s="102"/>
      <c r="Q935" s="17"/>
      <c r="R935" s="102"/>
      <c r="S935" s="101"/>
      <c r="T935" s="105"/>
      <c r="U935" s="105"/>
      <c r="V935" s="105"/>
      <c r="W935" s="105"/>
      <c r="X935" s="105"/>
      <c r="Y935" s="105"/>
      <c r="Z935" s="105"/>
    </row>
    <row r="936" ht="15.75" customHeight="1">
      <c r="A936" s="105"/>
      <c r="B936" s="105"/>
      <c r="C936" s="105"/>
      <c r="D936" s="105"/>
      <c r="E936" s="105"/>
      <c r="F936" s="106"/>
      <c r="G936" s="106"/>
      <c r="H936" s="17"/>
      <c r="I936" s="17"/>
      <c r="J936" s="102"/>
      <c r="K936" s="102"/>
      <c r="L936" s="101"/>
      <c r="M936" s="101"/>
      <c r="N936" s="106"/>
      <c r="O936" s="106"/>
      <c r="P936" s="102"/>
      <c r="Q936" s="17"/>
      <c r="R936" s="102"/>
      <c r="S936" s="101"/>
      <c r="T936" s="105"/>
      <c r="U936" s="105"/>
      <c r="V936" s="105"/>
      <c r="W936" s="105"/>
      <c r="X936" s="105"/>
      <c r="Y936" s="105"/>
      <c r="Z936" s="105"/>
    </row>
    <row r="937" ht="15.75" customHeight="1">
      <c r="A937" s="105"/>
      <c r="B937" s="105"/>
      <c r="C937" s="105"/>
      <c r="D937" s="105"/>
      <c r="E937" s="105"/>
      <c r="F937" s="106"/>
      <c r="G937" s="106"/>
      <c r="H937" s="17"/>
      <c r="I937" s="17"/>
      <c r="J937" s="102"/>
      <c r="K937" s="102"/>
      <c r="L937" s="101"/>
      <c r="M937" s="101"/>
      <c r="N937" s="106"/>
      <c r="O937" s="106"/>
      <c r="P937" s="102"/>
      <c r="Q937" s="17"/>
      <c r="R937" s="102"/>
      <c r="S937" s="101"/>
      <c r="T937" s="105"/>
      <c r="U937" s="105"/>
      <c r="V937" s="105"/>
      <c r="W937" s="105"/>
      <c r="X937" s="105"/>
      <c r="Y937" s="105"/>
      <c r="Z937" s="105"/>
    </row>
    <row r="938" ht="15.75" customHeight="1">
      <c r="A938" s="105"/>
      <c r="B938" s="105"/>
      <c r="C938" s="105"/>
      <c r="D938" s="105"/>
      <c r="E938" s="105"/>
      <c r="F938" s="106"/>
      <c r="G938" s="106"/>
      <c r="H938" s="17"/>
      <c r="I938" s="17"/>
      <c r="J938" s="102"/>
      <c r="K938" s="102"/>
      <c r="L938" s="101"/>
      <c r="M938" s="101"/>
      <c r="N938" s="106"/>
      <c r="O938" s="106"/>
      <c r="P938" s="102"/>
      <c r="Q938" s="17"/>
      <c r="R938" s="102"/>
      <c r="S938" s="101"/>
      <c r="T938" s="105"/>
      <c r="U938" s="105"/>
      <c r="V938" s="105"/>
      <c r="W938" s="105"/>
      <c r="X938" s="105"/>
      <c r="Y938" s="105"/>
      <c r="Z938" s="105"/>
    </row>
    <row r="939" ht="15.75" customHeight="1">
      <c r="A939" s="105"/>
      <c r="B939" s="105"/>
      <c r="C939" s="105"/>
      <c r="D939" s="105"/>
      <c r="E939" s="105"/>
      <c r="F939" s="106"/>
      <c r="G939" s="106"/>
      <c r="H939" s="17"/>
      <c r="I939" s="17"/>
      <c r="J939" s="102"/>
      <c r="K939" s="102"/>
      <c r="L939" s="101"/>
      <c r="M939" s="101"/>
      <c r="N939" s="106"/>
      <c r="O939" s="106"/>
      <c r="P939" s="102"/>
      <c r="Q939" s="17"/>
      <c r="R939" s="102"/>
      <c r="S939" s="101"/>
      <c r="T939" s="105"/>
      <c r="U939" s="105"/>
      <c r="V939" s="105"/>
      <c r="W939" s="105"/>
      <c r="X939" s="105"/>
      <c r="Y939" s="105"/>
      <c r="Z939" s="105"/>
    </row>
    <row r="940" ht="15.75" customHeight="1">
      <c r="A940" s="105"/>
      <c r="B940" s="105"/>
      <c r="C940" s="105"/>
      <c r="D940" s="105"/>
      <c r="E940" s="105"/>
      <c r="F940" s="106"/>
      <c r="G940" s="106"/>
      <c r="H940" s="17"/>
      <c r="I940" s="17"/>
      <c r="J940" s="102"/>
      <c r="K940" s="102"/>
      <c r="L940" s="101"/>
      <c r="M940" s="101"/>
      <c r="N940" s="106"/>
      <c r="O940" s="106"/>
      <c r="P940" s="102"/>
      <c r="Q940" s="17"/>
      <c r="R940" s="102"/>
      <c r="S940" s="101"/>
      <c r="T940" s="105"/>
      <c r="U940" s="105"/>
      <c r="V940" s="105"/>
      <c r="W940" s="105"/>
      <c r="X940" s="105"/>
      <c r="Y940" s="105"/>
      <c r="Z940" s="105"/>
    </row>
    <row r="941" ht="15.75" customHeight="1">
      <c r="A941" s="105"/>
      <c r="B941" s="105"/>
      <c r="C941" s="105"/>
      <c r="D941" s="105"/>
      <c r="E941" s="105"/>
      <c r="F941" s="106"/>
      <c r="G941" s="106"/>
      <c r="H941" s="17"/>
      <c r="I941" s="17"/>
      <c r="J941" s="102"/>
      <c r="K941" s="102"/>
      <c r="L941" s="101"/>
      <c r="M941" s="101"/>
      <c r="N941" s="106"/>
      <c r="O941" s="106"/>
      <c r="P941" s="102"/>
      <c r="Q941" s="17"/>
      <c r="R941" s="102"/>
      <c r="S941" s="101"/>
      <c r="T941" s="105"/>
      <c r="U941" s="105"/>
      <c r="V941" s="105"/>
      <c r="W941" s="105"/>
      <c r="X941" s="105"/>
      <c r="Y941" s="105"/>
      <c r="Z941" s="105"/>
    </row>
    <row r="942" ht="15.75" customHeight="1">
      <c r="A942" s="105"/>
      <c r="B942" s="105"/>
      <c r="C942" s="105"/>
      <c r="D942" s="105"/>
      <c r="E942" s="105"/>
      <c r="F942" s="106"/>
      <c r="G942" s="106"/>
      <c r="H942" s="17"/>
      <c r="I942" s="17"/>
      <c r="J942" s="102"/>
      <c r="K942" s="102"/>
      <c r="L942" s="101"/>
      <c r="M942" s="101"/>
      <c r="N942" s="106"/>
      <c r="O942" s="106"/>
      <c r="P942" s="102"/>
      <c r="Q942" s="17"/>
      <c r="R942" s="102"/>
      <c r="S942" s="101"/>
      <c r="T942" s="105"/>
      <c r="U942" s="105"/>
      <c r="V942" s="105"/>
      <c r="W942" s="105"/>
      <c r="X942" s="105"/>
      <c r="Y942" s="105"/>
      <c r="Z942" s="105"/>
    </row>
    <row r="943" ht="15.75" customHeight="1">
      <c r="A943" s="105"/>
      <c r="B943" s="105"/>
      <c r="C943" s="105"/>
      <c r="D943" s="105"/>
      <c r="E943" s="105"/>
      <c r="F943" s="106"/>
      <c r="G943" s="106"/>
      <c r="H943" s="17"/>
      <c r="I943" s="17"/>
      <c r="J943" s="102"/>
      <c r="K943" s="102"/>
      <c r="L943" s="101"/>
      <c r="M943" s="101"/>
      <c r="N943" s="106"/>
      <c r="O943" s="106"/>
      <c r="P943" s="102"/>
      <c r="Q943" s="17"/>
      <c r="R943" s="102"/>
      <c r="S943" s="101"/>
      <c r="T943" s="105"/>
      <c r="U943" s="105"/>
      <c r="V943" s="105"/>
      <c r="W943" s="105"/>
      <c r="X943" s="105"/>
      <c r="Y943" s="105"/>
      <c r="Z943" s="105"/>
    </row>
    <row r="944" ht="15.75" customHeight="1">
      <c r="A944" s="105"/>
      <c r="B944" s="105"/>
      <c r="C944" s="105"/>
      <c r="D944" s="105"/>
      <c r="E944" s="105"/>
      <c r="F944" s="106"/>
      <c r="G944" s="106"/>
      <c r="H944" s="17"/>
      <c r="I944" s="17"/>
      <c r="J944" s="102"/>
      <c r="K944" s="102"/>
      <c r="L944" s="101"/>
      <c r="M944" s="101"/>
      <c r="N944" s="106"/>
      <c r="O944" s="106"/>
      <c r="P944" s="102"/>
      <c r="Q944" s="17"/>
      <c r="R944" s="102"/>
      <c r="S944" s="101"/>
      <c r="T944" s="105"/>
      <c r="U944" s="105"/>
      <c r="V944" s="105"/>
      <c r="W944" s="105"/>
      <c r="X944" s="105"/>
      <c r="Y944" s="105"/>
      <c r="Z944" s="105"/>
    </row>
    <row r="945" ht="15.75" customHeight="1">
      <c r="A945" s="105"/>
      <c r="B945" s="105"/>
      <c r="C945" s="105"/>
      <c r="D945" s="105"/>
      <c r="E945" s="105"/>
      <c r="F945" s="106"/>
      <c r="G945" s="106"/>
      <c r="H945" s="17"/>
      <c r="I945" s="17"/>
      <c r="J945" s="102"/>
      <c r="K945" s="102"/>
      <c r="L945" s="101"/>
      <c r="M945" s="101"/>
      <c r="N945" s="106"/>
      <c r="O945" s="106"/>
      <c r="P945" s="102"/>
      <c r="Q945" s="17"/>
      <c r="R945" s="102"/>
      <c r="S945" s="101"/>
      <c r="T945" s="105"/>
      <c r="U945" s="105"/>
      <c r="V945" s="105"/>
      <c r="W945" s="105"/>
      <c r="X945" s="105"/>
      <c r="Y945" s="105"/>
      <c r="Z945" s="105"/>
    </row>
    <row r="946" ht="15.75" customHeight="1">
      <c r="A946" s="105"/>
      <c r="B946" s="105"/>
      <c r="C946" s="105"/>
      <c r="D946" s="105"/>
      <c r="E946" s="105"/>
      <c r="F946" s="106"/>
      <c r="G946" s="106"/>
      <c r="H946" s="17"/>
      <c r="I946" s="17"/>
      <c r="J946" s="102"/>
      <c r="K946" s="102"/>
      <c r="L946" s="101"/>
      <c r="M946" s="101"/>
      <c r="N946" s="106"/>
      <c r="O946" s="106"/>
      <c r="P946" s="102"/>
      <c r="Q946" s="17"/>
      <c r="R946" s="102"/>
      <c r="S946" s="101"/>
      <c r="T946" s="105"/>
      <c r="U946" s="105"/>
      <c r="V946" s="105"/>
      <c r="W946" s="105"/>
      <c r="X946" s="105"/>
      <c r="Y946" s="105"/>
      <c r="Z946" s="105"/>
    </row>
    <row r="947" ht="15.75" customHeight="1">
      <c r="A947" s="105"/>
      <c r="B947" s="105"/>
      <c r="C947" s="105"/>
      <c r="D947" s="105"/>
      <c r="E947" s="105"/>
      <c r="F947" s="106"/>
      <c r="G947" s="106"/>
      <c r="H947" s="17"/>
      <c r="I947" s="17"/>
      <c r="J947" s="102"/>
      <c r="K947" s="102"/>
      <c r="L947" s="101"/>
      <c r="M947" s="101"/>
      <c r="N947" s="106"/>
      <c r="O947" s="106"/>
      <c r="P947" s="102"/>
      <c r="Q947" s="17"/>
      <c r="R947" s="102"/>
      <c r="S947" s="101"/>
      <c r="T947" s="105"/>
      <c r="U947" s="105"/>
      <c r="V947" s="105"/>
      <c r="W947" s="105"/>
      <c r="X947" s="105"/>
      <c r="Y947" s="105"/>
      <c r="Z947" s="105"/>
    </row>
    <row r="948" ht="15.75" customHeight="1">
      <c r="A948" s="105"/>
      <c r="B948" s="105"/>
      <c r="C948" s="105"/>
      <c r="D948" s="105"/>
      <c r="E948" s="105"/>
      <c r="F948" s="106"/>
      <c r="G948" s="106"/>
      <c r="H948" s="17"/>
      <c r="I948" s="17"/>
      <c r="J948" s="102"/>
      <c r="K948" s="102"/>
      <c r="L948" s="101"/>
      <c r="M948" s="101"/>
      <c r="N948" s="106"/>
      <c r="O948" s="106"/>
      <c r="P948" s="102"/>
      <c r="Q948" s="17"/>
      <c r="R948" s="102"/>
      <c r="S948" s="101"/>
      <c r="T948" s="105"/>
      <c r="U948" s="105"/>
      <c r="V948" s="105"/>
      <c r="W948" s="105"/>
      <c r="X948" s="105"/>
      <c r="Y948" s="105"/>
      <c r="Z948" s="105"/>
    </row>
    <row r="949" ht="15.75" customHeight="1">
      <c r="A949" s="105"/>
      <c r="B949" s="105"/>
      <c r="C949" s="105"/>
      <c r="D949" s="105"/>
      <c r="E949" s="105"/>
      <c r="F949" s="106"/>
      <c r="G949" s="106"/>
      <c r="H949" s="17"/>
      <c r="I949" s="17"/>
      <c r="J949" s="102"/>
      <c r="K949" s="102"/>
      <c r="L949" s="101"/>
      <c r="M949" s="101"/>
      <c r="N949" s="106"/>
      <c r="O949" s="106"/>
      <c r="P949" s="102"/>
      <c r="Q949" s="17"/>
      <c r="R949" s="102"/>
      <c r="S949" s="101"/>
      <c r="T949" s="105"/>
      <c r="U949" s="105"/>
      <c r="V949" s="105"/>
      <c r="W949" s="105"/>
      <c r="X949" s="105"/>
      <c r="Y949" s="105"/>
      <c r="Z949" s="105"/>
    </row>
    <row r="950" ht="15.75" customHeight="1">
      <c r="A950" s="105"/>
      <c r="B950" s="105"/>
      <c r="C950" s="105"/>
      <c r="D950" s="105"/>
      <c r="E950" s="105"/>
      <c r="F950" s="106"/>
      <c r="G950" s="106"/>
      <c r="H950" s="17"/>
      <c r="I950" s="17"/>
      <c r="J950" s="102"/>
      <c r="K950" s="102"/>
      <c r="L950" s="101"/>
      <c r="M950" s="101"/>
      <c r="N950" s="106"/>
      <c r="O950" s="106"/>
      <c r="P950" s="102"/>
      <c r="Q950" s="17"/>
      <c r="R950" s="102"/>
      <c r="S950" s="101"/>
      <c r="T950" s="105"/>
      <c r="U950" s="105"/>
      <c r="V950" s="105"/>
      <c r="W950" s="105"/>
      <c r="X950" s="105"/>
      <c r="Y950" s="105"/>
      <c r="Z950" s="105"/>
    </row>
    <row r="951" ht="15.75" customHeight="1">
      <c r="A951" s="105"/>
      <c r="B951" s="105"/>
      <c r="C951" s="105"/>
      <c r="D951" s="105"/>
      <c r="E951" s="105"/>
      <c r="F951" s="106"/>
      <c r="G951" s="106"/>
      <c r="H951" s="17"/>
      <c r="I951" s="17"/>
      <c r="J951" s="102"/>
      <c r="K951" s="102"/>
      <c r="L951" s="101"/>
      <c r="M951" s="101"/>
      <c r="N951" s="106"/>
      <c r="O951" s="106"/>
      <c r="P951" s="102"/>
      <c r="Q951" s="17"/>
      <c r="R951" s="102"/>
      <c r="S951" s="101"/>
      <c r="T951" s="105"/>
      <c r="U951" s="105"/>
      <c r="V951" s="105"/>
      <c r="W951" s="105"/>
      <c r="X951" s="105"/>
      <c r="Y951" s="105"/>
      <c r="Z951" s="105"/>
    </row>
    <row r="952" ht="15.75" customHeight="1">
      <c r="A952" s="105"/>
      <c r="B952" s="105"/>
      <c r="C952" s="105"/>
      <c r="D952" s="105"/>
      <c r="E952" s="105"/>
      <c r="F952" s="106"/>
      <c r="G952" s="106"/>
      <c r="H952" s="17"/>
      <c r="I952" s="17"/>
      <c r="J952" s="102"/>
      <c r="K952" s="102"/>
      <c r="L952" s="101"/>
      <c r="M952" s="101"/>
      <c r="N952" s="106"/>
      <c r="O952" s="106"/>
      <c r="P952" s="102"/>
      <c r="Q952" s="17"/>
      <c r="R952" s="102"/>
      <c r="S952" s="101"/>
      <c r="T952" s="105"/>
      <c r="U952" s="105"/>
      <c r="V952" s="105"/>
      <c r="W952" s="105"/>
      <c r="X952" s="105"/>
      <c r="Y952" s="105"/>
      <c r="Z952" s="105"/>
    </row>
    <row r="953" ht="15.75" customHeight="1">
      <c r="A953" s="105"/>
      <c r="B953" s="105"/>
      <c r="C953" s="105"/>
      <c r="D953" s="105"/>
      <c r="E953" s="105"/>
      <c r="F953" s="106"/>
      <c r="G953" s="106"/>
      <c r="H953" s="17"/>
      <c r="I953" s="17"/>
      <c r="J953" s="102"/>
      <c r="K953" s="102"/>
      <c r="L953" s="101"/>
      <c r="M953" s="101"/>
      <c r="N953" s="106"/>
      <c r="O953" s="106"/>
      <c r="P953" s="102"/>
      <c r="Q953" s="17"/>
      <c r="R953" s="102"/>
      <c r="S953" s="101"/>
      <c r="T953" s="105"/>
      <c r="U953" s="105"/>
      <c r="V953" s="105"/>
      <c r="W953" s="105"/>
      <c r="X953" s="105"/>
      <c r="Y953" s="105"/>
      <c r="Z953" s="105"/>
    </row>
    <row r="954" ht="15.75" customHeight="1">
      <c r="A954" s="105"/>
      <c r="B954" s="105"/>
      <c r="C954" s="105"/>
      <c r="D954" s="105"/>
      <c r="E954" s="105"/>
      <c r="F954" s="106"/>
      <c r="G954" s="106"/>
      <c r="H954" s="17"/>
      <c r="I954" s="17"/>
      <c r="J954" s="102"/>
      <c r="K954" s="102"/>
      <c r="L954" s="101"/>
      <c r="M954" s="101"/>
      <c r="N954" s="106"/>
      <c r="O954" s="106"/>
      <c r="P954" s="102"/>
      <c r="Q954" s="17"/>
      <c r="R954" s="102"/>
      <c r="S954" s="101"/>
      <c r="T954" s="105"/>
      <c r="U954" s="105"/>
      <c r="V954" s="105"/>
      <c r="W954" s="105"/>
      <c r="X954" s="105"/>
      <c r="Y954" s="105"/>
      <c r="Z954" s="105"/>
    </row>
    <row r="955" ht="15.75" customHeight="1">
      <c r="A955" s="105"/>
      <c r="B955" s="105"/>
      <c r="C955" s="105"/>
      <c r="D955" s="105"/>
      <c r="E955" s="105"/>
      <c r="F955" s="106"/>
      <c r="G955" s="106"/>
      <c r="H955" s="17"/>
      <c r="I955" s="17"/>
      <c r="J955" s="102"/>
      <c r="K955" s="102"/>
      <c r="L955" s="101"/>
      <c r="M955" s="101"/>
      <c r="N955" s="106"/>
      <c r="O955" s="106"/>
      <c r="P955" s="102"/>
      <c r="Q955" s="17"/>
      <c r="R955" s="102"/>
      <c r="S955" s="101"/>
      <c r="T955" s="105"/>
      <c r="U955" s="105"/>
      <c r="V955" s="105"/>
      <c r="W955" s="105"/>
      <c r="X955" s="105"/>
      <c r="Y955" s="105"/>
      <c r="Z955" s="105"/>
    </row>
    <row r="956" ht="15.75" customHeight="1">
      <c r="A956" s="105"/>
      <c r="B956" s="105"/>
      <c r="C956" s="105"/>
      <c r="D956" s="105"/>
      <c r="E956" s="105"/>
      <c r="F956" s="106"/>
      <c r="G956" s="106"/>
      <c r="H956" s="17"/>
      <c r="I956" s="17"/>
      <c r="J956" s="102"/>
      <c r="K956" s="102"/>
      <c r="L956" s="101"/>
      <c r="M956" s="101"/>
      <c r="N956" s="106"/>
      <c r="O956" s="106"/>
      <c r="P956" s="102"/>
      <c r="Q956" s="17"/>
      <c r="R956" s="102"/>
      <c r="S956" s="101"/>
      <c r="T956" s="105"/>
      <c r="U956" s="105"/>
      <c r="V956" s="105"/>
      <c r="W956" s="105"/>
      <c r="X956" s="105"/>
      <c r="Y956" s="105"/>
      <c r="Z956" s="105"/>
    </row>
    <row r="957" ht="15.75" customHeight="1">
      <c r="A957" s="105"/>
      <c r="B957" s="105"/>
      <c r="C957" s="105"/>
      <c r="D957" s="105"/>
      <c r="E957" s="105"/>
      <c r="F957" s="106"/>
      <c r="G957" s="106"/>
      <c r="H957" s="17"/>
      <c r="I957" s="17"/>
      <c r="J957" s="102"/>
      <c r="K957" s="102"/>
      <c r="L957" s="101"/>
      <c r="M957" s="101"/>
      <c r="N957" s="106"/>
      <c r="O957" s="106"/>
      <c r="P957" s="102"/>
      <c r="Q957" s="17"/>
      <c r="R957" s="102"/>
      <c r="S957" s="101"/>
      <c r="T957" s="105"/>
      <c r="U957" s="105"/>
      <c r="V957" s="105"/>
      <c r="W957" s="105"/>
      <c r="X957" s="105"/>
      <c r="Y957" s="105"/>
      <c r="Z957" s="105"/>
    </row>
    <row r="958" ht="15.75" customHeight="1">
      <c r="A958" s="105"/>
      <c r="B958" s="105"/>
      <c r="C958" s="105"/>
      <c r="D958" s="105"/>
      <c r="E958" s="105"/>
      <c r="F958" s="106"/>
      <c r="G958" s="106"/>
      <c r="H958" s="17"/>
      <c r="I958" s="17"/>
      <c r="J958" s="102"/>
      <c r="K958" s="102"/>
      <c r="L958" s="101"/>
      <c r="M958" s="101"/>
      <c r="N958" s="106"/>
      <c r="O958" s="106"/>
      <c r="P958" s="102"/>
      <c r="Q958" s="17"/>
      <c r="R958" s="102"/>
      <c r="S958" s="101"/>
      <c r="T958" s="105"/>
      <c r="U958" s="105"/>
      <c r="V958" s="105"/>
      <c r="W958" s="105"/>
      <c r="X958" s="105"/>
      <c r="Y958" s="105"/>
      <c r="Z958" s="105"/>
    </row>
    <row r="959" ht="15.75" customHeight="1">
      <c r="A959" s="105"/>
      <c r="B959" s="105"/>
      <c r="C959" s="105"/>
      <c r="D959" s="105"/>
      <c r="E959" s="105"/>
      <c r="F959" s="106"/>
      <c r="G959" s="106"/>
      <c r="H959" s="17"/>
      <c r="I959" s="17"/>
      <c r="J959" s="102"/>
      <c r="K959" s="102"/>
      <c r="L959" s="101"/>
      <c r="M959" s="101"/>
      <c r="N959" s="106"/>
      <c r="O959" s="106"/>
      <c r="P959" s="102"/>
      <c r="Q959" s="17"/>
      <c r="R959" s="102"/>
      <c r="S959" s="101"/>
      <c r="T959" s="105"/>
      <c r="U959" s="105"/>
      <c r="V959" s="105"/>
      <c r="W959" s="105"/>
      <c r="X959" s="105"/>
      <c r="Y959" s="105"/>
      <c r="Z959" s="105"/>
    </row>
    <row r="960" ht="15.75" customHeight="1">
      <c r="A960" s="105"/>
      <c r="B960" s="105"/>
      <c r="C960" s="105"/>
      <c r="D960" s="105"/>
      <c r="E960" s="105"/>
      <c r="F960" s="106"/>
      <c r="G960" s="106"/>
      <c r="H960" s="17"/>
      <c r="I960" s="17"/>
      <c r="J960" s="102"/>
      <c r="K960" s="102"/>
      <c r="L960" s="101"/>
      <c r="M960" s="101"/>
      <c r="N960" s="106"/>
      <c r="O960" s="106"/>
      <c r="P960" s="102"/>
      <c r="Q960" s="17"/>
      <c r="R960" s="102"/>
      <c r="S960" s="101"/>
      <c r="T960" s="105"/>
      <c r="U960" s="105"/>
      <c r="V960" s="105"/>
      <c r="W960" s="105"/>
      <c r="X960" s="105"/>
      <c r="Y960" s="105"/>
      <c r="Z960" s="105"/>
    </row>
    <row r="961" ht="15.75" customHeight="1">
      <c r="A961" s="105"/>
      <c r="B961" s="105"/>
      <c r="C961" s="105"/>
      <c r="D961" s="105"/>
      <c r="E961" s="105"/>
      <c r="F961" s="106"/>
      <c r="G961" s="106"/>
      <c r="H961" s="17"/>
      <c r="I961" s="17"/>
      <c r="J961" s="102"/>
      <c r="K961" s="102"/>
      <c r="L961" s="101"/>
      <c r="M961" s="101"/>
      <c r="N961" s="106"/>
      <c r="O961" s="106"/>
      <c r="P961" s="102"/>
      <c r="Q961" s="17"/>
      <c r="R961" s="102"/>
      <c r="S961" s="101"/>
      <c r="T961" s="105"/>
      <c r="U961" s="105"/>
      <c r="V961" s="105"/>
      <c r="W961" s="105"/>
      <c r="X961" s="105"/>
      <c r="Y961" s="105"/>
      <c r="Z961" s="105"/>
    </row>
    <row r="962" ht="15.75" customHeight="1">
      <c r="A962" s="105"/>
      <c r="B962" s="105"/>
      <c r="C962" s="105"/>
      <c r="D962" s="105"/>
      <c r="E962" s="105"/>
      <c r="F962" s="106"/>
      <c r="G962" s="106"/>
      <c r="H962" s="17"/>
      <c r="I962" s="17"/>
      <c r="J962" s="102"/>
      <c r="K962" s="102"/>
      <c r="L962" s="101"/>
      <c r="M962" s="101"/>
      <c r="N962" s="106"/>
      <c r="O962" s="106"/>
      <c r="P962" s="102"/>
      <c r="Q962" s="17"/>
      <c r="R962" s="102"/>
      <c r="S962" s="101"/>
      <c r="T962" s="105"/>
      <c r="U962" s="105"/>
      <c r="V962" s="105"/>
      <c r="W962" s="105"/>
      <c r="X962" s="105"/>
      <c r="Y962" s="105"/>
      <c r="Z962" s="105"/>
    </row>
    <row r="963" ht="15.75" customHeight="1">
      <c r="A963" s="105"/>
      <c r="B963" s="105"/>
      <c r="C963" s="105"/>
      <c r="D963" s="105"/>
      <c r="E963" s="105"/>
      <c r="F963" s="106"/>
      <c r="G963" s="106"/>
      <c r="H963" s="17"/>
      <c r="I963" s="17"/>
      <c r="J963" s="102"/>
      <c r="K963" s="102"/>
      <c r="L963" s="101"/>
      <c r="M963" s="101"/>
      <c r="N963" s="106"/>
      <c r="O963" s="106"/>
      <c r="P963" s="102"/>
      <c r="Q963" s="17"/>
      <c r="R963" s="102"/>
      <c r="S963" s="101"/>
      <c r="T963" s="105"/>
      <c r="U963" s="105"/>
      <c r="V963" s="105"/>
      <c r="W963" s="105"/>
      <c r="X963" s="105"/>
      <c r="Y963" s="105"/>
      <c r="Z963" s="105"/>
    </row>
    <row r="964" ht="15.75" customHeight="1">
      <c r="A964" s="105"/>
      <c r="B964" s="105"/>
      <c r="C964" s="105"/>
      <c r="D964" s="105"/>
      <c r="E964" s="105"/>
      <c r="F964" s="106"/>
      <c r="G964" s="106"/>
      <c r="H964" s="17"/>
      <c r="I964" s="17"/>
      <c r="J964" s="102"/>
      <c r="K964" s="102"/>
      <c r="L964" s="101"/>
      <c r="M964" s="101"/>
      <c r="N964" s="106"/>
      <c r="O964" s="106"/>
      <c r="P964" s="102"/>
      <c r="Q964" s="17"/>
      <c r="R964" s="102"/>
      <c r="S964" s="101"/>
      <c r="T964" s="105"/>
      <c r="U964" s="105"/>
      <c r="V964" s="105"/>
      <c r="W964" s="105"/>
      <c r="X964" s="105"/>
      <c r="Y964" s="105"/>
      <c r="Z964" s="105"/>
    </row>
    <row r="965" ht="15.75" customHeight="1">
      <c r="A965" s="105"/>
      <c r="B965" s="105"/>
      <c r="C965" s="105"/>
      <c r="D965" s="105"/>
      <c r="E965" s="105"/>
      <c r="F965" s="106"/>
      <c r="G965" s="106"/>
      <c r="H965" s="17"/>
      <c r="I965" s="17"/>
      <c r="J965" s="102"/>
      <c r="K965" s="102"/>
      <c r="L965" s="101"/>
      <c r="M965" s="101"/>
      <c r="N965" s="106"/>
      <c r="O965" s="106"/>
      <c r="P965" s="102"/>
      <c r="Q965" s="17"/>
      <c r="R965" s="102"/>
      <c r="S965" s="101"/>
      <c r="T965" s="105"/>
      <c r="U965" s="105"/>
      <c r="V965" s="105"/>
      <c r="W965" s="105"/>
      <c r="X965" s="105"/>
      <c r="Y965" s="105"/>
      <c r="Z965" s="105"/>
    </row>
    <row r="966" ht="15.75" customHeight="1">
      <c r="A966" s="105"/>
      <c r="B966" s="105"/>
      <c r="C966" s="105"/>
      <c r="D966" s="105"/>
      <c r="E966" s="105"/>
      <c r="F966" s="106"/>
      <c r="G966" s="106"/>
      <c r="H966" s="17"/>
      <c r="I966" s="17"/>
      <c r="J966" s="102"/>
      <c r="K966" s="102"/>
      <c r="L966" s="101"/>
      <c r="M966" s="101"/>
      <c r="N966" s="106"/>
      <c r="O966" s="106"/>
      <c r="P966" s="102"/>
      <c r="Q966" s="17"/>
      <c r="R966" s="102"/>
      <c r="S966" s="101"/>
      <c r="T966" s="105"/>
      <c r="U966" s="105"/>
      <c r="V966" s="105"/>
      <c r="W966" s="105"/>
      <c r="X966" s="105"/>
      <c r="Y966" s="105"/>
      <c r="Z966" s="105"/>
    </row>
    <row r="967" ht="15.75" customHeight="1">
      <c r="A967" s="105"/>
      <c r="B967" s="105"/>
      <c r="C967" s="105"/>
      <c r="D967" s="105"/>
      <c r="E967" s="105"/>
      <c r="F967" s="106"/>
      <c r="G967" s="106"/>
      <c r="H967" s="17"/>
      <c r="I967" s="17"/>
      <c r="J967" s="102"/>
      <c r="K967" s="102"/>
      <c r="L967" s="101"/>
      <c r="M967" s="101"/>
      <c r="N967" s="106"/>
      <c r="O967" s="106"/>
      <c r="P967" s="102"/>
      <c r="Q967" s="17"/>
      <c r="R967" s="102"/>
      <c r="S967" s="101"/>
      <c r="T967" s="105"/>
      <c r="U967" s="105"/>
      <c r="V967" s="105"/>
      <c r="W967" s="105"/>
      <c r="X967" s="105"/>
      <c r="Y967" s="105"/>
      <c r="Z967" s="105"/>
    </row>
    <row r="968" ht="15.75" customHeight="1">
      <c r="A968" s="105"/>
      <c r="B968" s="105"/>
      <c r="C968" s="105"/>
      <c r="D968" s="105"/>
      <c r="E968" s="105"/>
      <c r="F968" s="106"/>
      <c r="G968" s="106"/>
      <c r="H968" s="17"/>
      <c r="I968" s="17"/>
      <c r="J968" s="102"/>
      <c r="K968" s="102"/>
      <c r="L968" s="101"/>
      <c r="M968" s="101"/>
      <c r="N968" s="106"/>
      <c r="O968" s="106"/>
      <c r="P968" s="102"/>
      <c r="Q968" s="17"/>
      <c r="R968" s="102"/>
      <c r="S968" s="101"/>
      <c r="T968" s="105"/>
      <c r="U968" s="105"/>
      <c r="V968" s="105"/>
      <c r="W968" s="105"/>
      <c r="X968" s="105"/>
      <c r="Y968" s="105"/>
      <c r="Z968" s="105"/>
    </row>
    <row r="969" ht="15.75" customHeight="1">
      <c r="A969" s="105"/>
      <c r="B969" s="105"/>
      <c r="C969" s="105"/>
      <c r="D969" s="105"/>
      <c r="E969" s="105"/>
      <c r="F969" s="106"/>
      <c r="G969" s="106"/>
      <c r="H969" s="17"/>
      <c r="I969" s="17"/>
      <c r="J969" s="102"/>
      <c r="K969" s="102"/>
      <c r="L969" s="101"/>
      <c r="M969" s="101"/>
      <c r="N969" s="106"/>
      <c r="O969" s="106"/>
      <c r="P969" s="102"/>
      <c r="Q969" s="17"/>
      <c r="R969" s="102"/>
      <c r="S969" s="101"/>
      <c r="T969" s="105"/>
      <c r="U969" s="105"/>
      <c r="V969" s="105"/>
      <c r="W969" s="105"/>
      <c r="X969" s="105"/>
      <c r="Y969" s="105"/>
      <c r="Z969" s="105"/>
    </row>
    <row r="970" ht="15.75" customHeight="1">
      <c r="A970" s="105"/>
      <c r="B970" s="105"/>
      <c r="C970" s="105"/>
      <c r="D970" s="105"/>
      <c r="E970" s="105"/>
      <c r="F970" s="106"/>
      <c r="G970" s="106"/>
      <c r="H970" s="17"/>
      <c r="I970" s="17"/>
      <c r="J970" s="102"/>
      <c r="K970" s="102"/>
      <c r="L970" s="101"/>
      <c r="M970" s="101"/>
      <c r="N970" s="106"/>
      <c r="O970" s="106"/>
      <c r="P970" s="102"/>
      <c r="Q970" s="17"/>
      <c r="R970" s="102"/>
      <c r="S970" s="101"/>
      <c r="T970" s="105"/>
      <c r="U970" s="105"/>
      <c r="V970" s="105"/>
      <c r="W970" s="105"/>
      <c r="X970" s="105"/>
      <c r="Y970" s="105"/>
      <c r="Z970" s="105"/>
    </row>
    <row r="971" ht="15.75" customHeight="1">
      <c r="A971" s="105"/>
      <c r="B971" s="105"/>
      <c r="C971" s="105"/>
      <c r="D971" s="105"/>
      <c r="E971" s="105"/>
      <c r="F971" s="106"/>
      <c r="G971" s="106"/>
      <c r="H971" s="17"/>
      <c r="I971" s="17"/>
      <c r="J971" s="102"/>
      <c r="K971" s="102"/>
      <c r="L971" s="101"/>
      <c r="M971" s="101"/>
      <c r="N971" s="106"/>
      <c r="O971" s="106"/>
      <c r="P971" s="102"/>
      <c r="Q971" s="17"/>
      <c r="R971" s="102"/>
      <c r="S971" s="101"/>
      <c r="T971" s="105"/>
      <c r="U971" s="105"/>
      <c r="V971" s="105"/>
      <c r="W971" s="105"/>
      <c r="X971" s="105"/>
      <c r="Y971" s="105"/>
      <c r="Z971" s="105"/>
    </row>
    <row r="972" ht="15.75" customHeight="1">
      <c r="A972" s="105"/>
      <c r="B972" s="105"/>
      <c r="C972" s="105"/>
      <c r="D972" s="105"/>
      <c r="E972" s="105"/>
      <c r="F972" s="106"/>
      <c r="G972" s="106"/>
      <c r="H972" s="17"/>
      <c r="I972" s="17"/>
      <c r="J972" s="102"/>
      <c r="K972" s="102"/>
      <c r="L972" s="101"/>
      <c r="M972" s="101"/>
      <c r="N972" s="106"/>
      <c r="O972" s="106"/>
      <c r="P972" s="102"/>
      <c r="Q972" s="17"/>
      <c r="R972" s="102"/>
      <c r="S972" s="101"/>
      <c r="T972" s="105"/>
      <c r="U972" s="105"/>
      <c r="V972" s="105"/>
      <c r="W972" s="105"/>
      <c r="X972" s="105"/>
      <c r="Y972" s="105"/>
      <c r="Z972" s="105"/>
    </row>
    <row r="973" ht="15.75" customHeight="1">
      <c r="A973" s="105"/>
      <c r="B973" s="105"/>
      <c r="C973" s="105"/>
      <c r="D973" s="105"/>
      <c r="E973" s="105"/>
      <c r="F973" s="106"/>
      <c r="G973" s="106"/>
      <c r="H973" s="17"/>
      <c r="I973" s="17"/>
      <c r="J973" s="102"/>
      <c r="K973" s="102"/>
      <c r="L973" s="101"/>
      <c r="M973" s="101"/>
      <c r="N973" s="106"/>
      <c r="O973" s="106"/>
      <c r="P973" s="102"/>
      <c r="Q973" s="17"/>
      <c r="R973" s="102"/>
      <c r="S973" s="101"/>
      <c r="T973" s="105"/>
      <c r="U973" s="105"/>
      <c r="V973" s="105"/>
      <c r="W973" s="105"/>
      <c r="X973" s="105"/>
      <c r="Y973" s="105"/>
      <c r="Z973" s="105"/>
    </row>
    <row r="974" ht="15.75" customHeight="1">
      <c r="A974" s="105"/>
      <c r="B974" s="105"/>
      <c r="C974" s="105"/>
      <c r="D974" s="105"/>
      <c r="E974" s="105"/>
      <c r="F974" s="106"/>
      <c r="G974" s="106"/>
      <c r="H974" s="17"/>
      <c r="I974" s="17"/>
      <c r="J974" s="102"/>
      <c r="K974" s="102"/>
      <c r="L974" s="101"/>
      <c r="M974" s="101"/>
      <c r="N974" s="106"/>
      <c r="O974" s="106"/>
      <c r="P974" s="102"/>
      <c r="Q974" s="17"/>
      <c r="R974" s="102"/>
      <c r="S974" s="101"/>
      <c r="T974" s="105"/>
      <c r="U974" s="105"/>
      <c r="V974" s="105"/>
      <c r="W974" s="105"/>
      <c r="X974" s="105"/>
      <c r="Y974" s="105"/>
      <c r="Z974" s="105"/>
    </row>
    <row r="975" ht="15.75" customHeight="1">
      <c r="A975" s="105"/>
      <c r="B975" s="105"/>
      <c r="C975" s="105"/>
      <c r="D975" s="105"/>
      <c r="E975" s="105"/>
      <c r="F975" s="106"/>
      <c r="G975" s="106"/>
      <c r="H975" s="17"/>
      <c r="I975" s="17"/>
      <c r="J975" s="102"/>
      <c r="K975" s="102"/>
      <c r="L975" s="101"/>
      <c r="M975" s="101"/>
      <c r="N975" s="106"/>
      <c r="O975" s="106"/>
      <c r="P975" s="102"/>
      <c r="Q975" s="17"/>
      <c r="R975" s="102"/>
      <c r="S975" s="101"/>
      <c r="T975" s="105"/>
      <c r="U975" s="105"/>
      <c r="V975" s="105"/>
      <c r="W975" s="105"/>
      <c r="X975" s="105"/>
      <c r="Y975" s="105"/>
      <c r="Z975" s="105"/>
    </row>
    <row r="976" ht="15.75" customHeight="1">
      <c r="A976" s="105"/>
      <c r="B976" s="105"/>
      <c r="C976" s="105"/>
      <c r="D976" s="105"/>
      <c r="E976" s="105"/>
      <c r="F976" s="106"/>
      <c r="G976" s="106"/>
      <c r="H976" s="17"/>
      <c r="I976" s="17"/>
      <c r="J976" s="102"/>
      <c r="K976" s="102"/>
      <c r="L976" s="101"/>
      <c r="M976" s="101"/>
      <c r="N976" s="106"/>
      <c r="O976" s="106"/>
      <c r="P976" s="102"/>
      <c r="Q976" s="17"/>
      <c r="R976" s="102"/>
      <c r="S976" s="101"/>
      <c r="T976" s="105"/>
      <c r="U976" s="105"/>
      <c r="V976" s="105"/>
      <c r="W976" s="105"/>
      <c r="X976" s="105"/>
      <c r="Y976" s="105"/>
      <c r="Z976" s="105"/>
    </row>
    <row r="977" ht="15.75" customHeight="1">
      <c r="A977" s="105"/>
      <c r="B977" s="105"/>
      <c r="C977" s="105"/>
      <c r="D977" s="105"/>
      <c r="E977" s="105"/>
      <c r="F977" s="106"/>
      <c r="G977" s="106"/>
      <c r="H977" s="17"/>
      <c r="I977" s="17"/>
      <c r="J977" s="102"/>
      <c r="K977" s="102"/>
      <c r="L977" s="101"/>
      <c r="M977" s="101"/>
      <c r="N977" s="106"/>
      <c r="O977" s="106"/>
      <c r="P977" s="102"/>
      <c r="Q977" s="17"/>
      <c r="R977" s="102"/>
      <c r="S977" s="101"/>
      <c r="T977" s="105"/>
      <c r="U977" s="105"/>
      <c r="V977" s="105"/>
      <c r="W977" s="105"/>
      <c r="X977" s="105"/>
      <c r="Y977" s="105"/>
      <c r="Z977" s="105"/>
    </row>
    <row r="978" ht="15.75" customHeight="1">
      <c r="A978" s="105"/>
      <c r="B978" s="105"/>
      <c r="C978" s="105"/>
      <c r="D978" s="105"/>
      <c r="E978" s="105"/>
      <c r="F978" s="106"/>
      <c r="G978" s="106"/>
      <c r="H978" s="17"/>
      <c r="I978" s="17"/>
      <c r="J978" s="102"/>
      <c r="K978" s="102"/>
      <c r="L978" s="101"/>
      <c r="M978" s="101"/>
      <c r="N978" s="106"/>
      <c r="O978" s="106"/>
      <c r="P978" s="102"/>
      <c r="Q978" s="17"/>
      <c r="R978" s="102"/>
      <c r="S978" s="101"/>
      <c r="T978" s="105"/>
      <c r="U978" s="105"/>
      <c r="V978" s="105"/>
      <c r="W978" s="105"/>
      <c r="X978" s="105"/>
      <c r="Y978" s="105"/>
      <c r="Z978" s="105"/>
    </row>
    <row r="979" ht="15.75" customHeight="1">
      <c r="A979" s="105"/>
      <c r="B979" s="105"/>
      <c r="C979" s="105"/>
      <c r="D979" s="105"/>
      <c r="E979" s="105"/>
      <c r="F979" s="106"/>
      <c r="G979" s="106"/>
      <c r="H979" s="17"/>
      <c r="I979" s="17"/>
      <c r="J979" s="102"/>
      <c r="K979" s="102"/>
      <c r="L979" s="101"/>
      <c r="M979" s="101"/>
      <c r="N979" s="106"/>
      <c r="O979" s="106"/>
      <c r="P979" s="102"/>
      <c r="Q979" s="17"/>
      <c r="R979" s="102"/>
      <c r="S979" s="101"/>
      <c r="T979" s="105"/>
      <c r="U979" s="105"/>
      <c r="V979" s="105"/>
      <c r="W979" s="105"/>
      <c r="X979" s="105"/>
      <c r="Y979" s="105"/>
      <c r="Z979" s="105"/>
    </row>
    <row r="980" ht="15.75" customHeight="1">
      <c r="A980" s="105"/>
      <c r="B980" s="105"/>
      <c r="C980" s="105"/>
      <c r="D980" s="105"/>
      <c r="E980" s="105"/>
      <c r="F980" s="106"/>
      <c r="G980" s="106"/>
      <c r="H980" s="17"/>
      <c r="I980" s="17"/>
      <c r="J980" s="102"/>
      <c r="K980" s="102"/>
      <c r="L980" s="101"/>
      <c r="M980" s="101"/>
      <c r="N980" s="106"/>
      <c r="O980" s="106"/>
      <c r="P980" s="102"/>
      <c r="Q980" s="17"/>
      <c r="R980" s="102"/>
      <c r="S980" s="101"/>
      <c r="T980" s="105"/>
      <c r="U980" s="105"/>
      <c r="V980" s="105"/>
      <c r="W980" s="105"/>
      <c r="X980" s="105"/>
      <c r="Y980" s="105"/>
      <c r="Z980" s="105"/>
    </row>
    <row r="981" ht="15.75" customHeight="1">
      <c r="A981" s="105"/>
      <c r="B981" s="105"/>
      <c r="C981" s="105"/>
      <c r="D981" s="105"/>
      <c r="E981" s="105"/>
      <c r="F981" s="106"/>
      <c r="G981" s="106"/>
      <c r="H981" s="17"/>
      <c r="I981" s="17"/>
      <c r="J981" s="102"/>
      <c r="K981" s="102"/>
      <c r="L981" s="101"/>
      <c r="M981" s="101"/>
      <c r="N981" s="106"/>
      <c r="O981" s="106"/>
      <c r="P981" s="102"/>
      <c r="Q981" s="17"/>
      <c r="R981" s="102"/>
      <c r="S981" s="101"/>
      <c r="T981" s="105"/>
      <c r="U981" s="105"/>
      <c r="V981" s="105"/>
      <c r="W981" s="105"/>
      <c r="X981" s="105"/>
      <c r="Y981" s="105"/>
      <c r="Z981" s="105"/>
    </row>
    <row r="982" ht="15.75" customHeight="1">
      <c r="A982" s="105"/>
      <c r="B982" s="105"/>
      <c r="C982" s="105"/>
      <c r="D982" s="105"/>
      <c r="E982" s="105"/>
      <c r="F982" s="106"/>
      <c r="G982" s="106"/>
      <c r="H982" s="17"/>
      <c r="I982" s="17"/>
      <c r="J982" s="102"/>
      <c r="K982" s="102"/>
      <c r="L982" s="101"/>
      <c r="M982" s="101"/>
      <c r="N982" s="106"/>
      <c r="O982" s="106"/>
      <c r="P982" s="102"/>
      <c r="Q982" s="17"/>
      <c r="R982" s="102"/>
      <c r="S982" s="101"/>
      <c r="T982" s="105"/>
      <c r="U982" s="105"/>
      <c r="V982" s="105"/>
      <c r="W982" s="105"/>
      <c r="X982" s="105"/>
      <c r="Y982" s="105"/>
      <c r="Z982" s="105"/>
    </row>
    <row r="983" ht="15.75" customHeight="1">
      <c r="A983" s="105"/>
      <c r="B983" s="105"/>
      <c r="C983" s="105"/>
      <c r="D983" s="105"/>
      <c r="E983" s="105"/>
      <c r="F983" s="106"/>
      <c r="G983" s="106"/>
      <c r="H983" s="17"/>
      <c r="I983" s="17"/>
      <c r="J983" s="102"/>
      <c r="K983" s="102"/>
      <c r="L983" s="101"/>
      <c r="M983" s="101"/>
      <c r="N983" s="106"/>
      <c r="O983" s="106"/>
      <c r="P983" s="102"/>
      <c r="Q983" s="17"/>
      <c r="R983" s="102"/>
      <c r="S983" s="101"/>
      <c r="T983" s="105"/>
      <c r="U983" s="105"/>
      <c r="V983" s="105"/>
      <c r="W983" s="105"/>
      <c r="X983" s="105"/>
      <c r="Y983" s="105"/>
      <c r="Z983" s="105"/>
    </row>
    <row r="984" ht="15.75" customHeight="1">
      <c r="A984" s="105"/>
      <c r="B984" s="105"/>
      <c r="C984" s="105"/>
      <c r="D984" s="105"/>
      <c r="E984" s="105"/>
      <c r="F984" s="106"/>
      <c r="G984" s="106"/>
      <c r="H984" s="17"/>
      <c r="I984" s="17"/>
      <c r="J984" s="102"/>
      <c r="K984" s="102"/>
      <c r="L984" s="101"/>
      <c r="M984" s="101"/>
      <c r="N984" s="106"/>
      <c r="O984" s="106"/>
      <c r="P984" s="102"/>
      <c r="Q984" s="17"/>
      <c r="R984" s="102"/>
      <c r="S984" s="101"/>
      <c r="T984" s="105"/>
      <c r="U984" s="105"/>
      <c r="V984" s="105"/>
      <c r="W984" s="105"/>
      <c r="X984" s="105"/>
      <c r="Y984" s="105"/>
      <c r="Z984" s="105"/>
    </row>
    <row r="985" ht="15.75" customHeight="1">
      <c r="A985" s="105"/>
      <c r="B985" s="105"/>
      <c r="C985" s="105"/>
      <c r="D985" s="105"/>
      <c r="E985" s="105"/>
      <c r="F985" s="106"/>
      <c r="G985" s="106"/>
      <c r="H985" s="17"/>
      <c r="I985" s="17"/>
      <c r="J985" s="102"/>
      <c r="K985" s="102"/>
      <c r="L985" s="101"/>
      <c r="M985" s="101"/>
      <c r="N985" s="106"/>
      <c r="O985" s="106"/>
      <c r="P985" s="102"/>
      <c r="Q985" s="17"/>
      <c r="R985" s="102"/>
      <c r="S985" s="101"/>
      <c r="T985" s="105"/>
      <c r="U985" s="105"/>
      <c r="V985" s="105"/>
      <c r="W985" s="105"/>
      <c r="X985" s="105"/>
      <c r="Y985" s="105"/>
      <c r="Z985" s="105"/>
    </row>
    <row r="986" ht="15.75" customHeight="1">
      <c r="A986" s="105"/>
      <c r="B986" s="105"/>
      <c r="C986" s="105"/>
      <c r="D986" s="105"/>
      <c r="E986" s="105"/>
      <c r="F986" s="106"/>
      <c r="G986" s="106"/>
      <c r="H986" s="17"/>
      <c r="I986" s="17"/>
      <c r="J986" s="102"/>
      <c r="K986" s="102"/>
      <c r="L986" s="101"/>
      <c r="M986" s="101"/>
      <c r="N986" s="106"/>
      <c r="O986" s="106"/>
      <c r="P986" s="102"/>
      <c r="Q986" s="17"/>
      <c r="R986" s="102"/>
      <c r="S986" s="101"/>
      <c r="T986" s="105"/>
      <c r="U986" s="105"/>
      <c r="V986" s="105"/>
      <c r="W986" s="105"/>
      <c r="X986" s="105"/>
      <c r="Y986" s="105"/>
      <c r="Z986" s="105"/>
    </row>
    <row r="987" ht="15.75" customHeight="1">
      <c r="A987" s="105"/>
      <c r="B987" s="105"/>
      <c r="C987" s="105"/>
      <c r="D987" s="105"/>
      <c r="E987" s="105"/>
      <c r="F987" s="106"/>
      <c r="G987" s="106"/>
      <c r="H987" s="17"/>
      <c r="I987" s="17"/>
      <c r="J987" s="102"/>
      <c r="K987" s="102"/>
      <c r="L987" s="101"/>
      <c r="M987" s="101"/>
      <c r="N987" s="106"/>
      <c r="O987" s="106"/>
      <c r="P987" s="102"/>
      <c r="Q987" s="17"/>
      <c r="R987" s="102"/>
      <c r="S987" s="101"/>
      <c r="T987" s="105"/>
      <c r="U987" s="105"/>
      <c r="V987" s="105"/>
      <c r="W987" s="105"/>
      <c r="X987" s="105"/>
      <c r="Y987" s="105"/>
      <c r="Z987" s="105"/>
    </row>
    <row r="988" ht="15.75" customHeight="1">
      <c r="A988" s="105"/>
      <c r="B988" s="105"/>
      <c r="C988" s="105"/>
      <c r="D988" s="105"/>
      <c r="E988" s="105"/>
      <c r="F988" s="106"/>
      <c r="G988" s="106"/>
      <c r="H988" s="17"/>
      <c r="I988" s="17"/>
      <c r="J988" s="102"/>
      <c r="K988" s="102"/>
      <c r="L988" s="101"/>
      <c r="M988" s="101"/>
      <c r="N988" s="106"/>
      <c r="O988" s="106"/>
      <c r="P988" s="102"/>
      <c r="Q988" s="17"/>
      <c r="R988" s="102"/>
      <c r="S988" s="101"/>
      <c r="T988" s="105"/>
      <c r="U988" s="105"/>
      <c r="V988" s="105"/>
      <c r="W988" s="105"/>
      <c r="X988" s="105"/>
      <c r="Y988" s="105"/>
      <c r="Z988" s="105"/>
    </row>
    <row r="989" ht="15.75" customHeight="1">
      <c r="A989" s="105"/>
      <c r="B989" s="105"/>
      <c r="C989" s="105"/>
      <c r="D989" s="105"/>
      <c r="E989" s="105"/>
      <c r="F989" s="106"/>
      <c r="G989" s="106"/>
      <c r="H989" s="17"/>
      <c r="I989" s="17"/>
      <c r="J989" s="102"/>
      <c r="K989" s="102"/>
      <c r="L989" s="101"/>
      <c r="M989" s="101"/>
      <c r="N989" s="106"/>
      <c r="O989" s="106"/>
      <c r="P989" s="102"/>
      <c r="Q989" s="17"/>
      <c r="R989" s="102"/>
      <c r="S989" s="101"/>
      <c r="T989" s="105"/>
      <c r="U989" s="105"/>
      <c r="V989" s="105"/>
      <c r="W989" s="105"/>
      <c r="X989" s="105"/>
      <c r="Y989" s="105"/>
      <c r="Z989" s="105"/>
    </row>
    <row r="990" ht="15.75" customHeight="1">
      <c r="A990" s="105"/>
      <c r="B990" s="105"/>
      <c r="C990" s="105"/>
      <c r="D990" s="105"/>
      <c r="E990" s="105"/>
      <c r="F990" s="106"/>
      <c r="G990" s="106"/>
      <c r="H990" s="17"/>
      <c r="I990" s="17"/>
      <c r="J990" s="102"/>
      <c r="K990" s="102"/>
      <c r="L990" s="101"/>
      <c r="M990" s="101"/>
      <c r="N990" s="106"/>
      <c r="O990" s="106"/>
      <c r="P990" s="102"/>
      <c r="Q990" s="17"/>
      <c r="R990" s="102"/>
      <c r="S990" s="101"/>
      <c r="T990" s="105"/>
      <c r="U990" s="105"/>
      <c r="V990" s="105"/>
      <c r="W990" s="105"/>
      <c r="X990" s="105"/>
      <c r="Y990" s="105"/>
      <c r="Z990" s="105"/>
    </row>
    <row r="991" ht="15.75" customHeight="1">
      <c r="A991" s="105"/>
      <c r="B991" s="105"/>
      <c r="C991" s="105"/>
      <c r="D991" s="105"/>
      <c r="E991" s="105"/>
      <c r="F991" s="106"/>
      <c r="G991" s="106"/>
      <c r="H991" s="17"/>
      <c r="I991" s="17"/>
      <c r="J991" s="102"/>
      <c r="K991" s="102"/>
      <c r="L991" s="101"/>
      <c r="M991" s="101"/>
      <c r="N991" s="106"/>
      <c r="O991" s="106"/>
      <c r="P991" s="102"/>
      <c r="Q991" s="17"/>
      <c r="R991" s="102"/>
      <c r="S991" s="101"/>
      <c r="T991" s="105"/>
      <c r="U991" s="105"/>
      <c r="V991" s="105"/>
      <c r="W991" s="105"/>
      <c r="X991" s="105"/>
      <c r="Y991" s="105"/>
      <c r="Z991" s="105"/>
    </row>
    <row r="992" ht="15.75" customHeight="1">
      <c r="A992" s="105"/>
      <c r="B992" s="105"/>
      <c r="C992" s="105"/>
      <c r="D992" s="105"/>
      <c r="E992" s="105"/>
      <c r="F992" s="106"/>
      <c r="G992" s="106"/>
      <c r="H992" s="17"/>
      <c r="I992" s="17"/>
      <c r="J992" s="102"/>
      <c r="K992" s="102"/>
      <c r="L992" s="101"/>
      <c r="M992" s="101"/>
      <c r="N992" s="106"/>
      <c r="O992" s="106"/>
      <c r="P992" s="102"/>
      <c r="Q992" s="17"/>
      <c r="R992" s="102"/>
      <c r="S992" s="101"/>
      <c r="T992" s="105"/>
      <c r="U992" s="105"/>
      <c r="V992" s="105"/>
      <c r="W992" s="105"/>
      <c r="X992" s="105"/>
      <c r="Y992" s="105"/>
      <c r="Z992" s="105"/>
    </row>
    <row r="993" ht="15.75" customHeight="1">
      <c r="A993" s="105"/>
      <c r="B993" s="105"/>
      <c r="C993" s="105"/>
      <c r="D993" s="105"/>
      <c r="E993" s="105"/>
      <c r="F993" s="106"/>
      <c r="G993" s="106"/>
      <c r="H993" s="17"/>
      <c r="I993" s="17"/>
      <c r="J993" s="102"/>
      <c r="K993" s="102"/>
      <c r="L993" s="101"/>
      <c r="M993" s="101"/>
      <c r="N993" s="106"/>
      <c r="O993" s="106"/>
      <c r="P993" s="102"/>
      <c r="Q993" s="17"/>
      <c r="R993" s="102"/>
      <c r="S993" s="101"/>
      <c r="T993" s="105"/>
      <c r="U993" s="105"/>
      <c r="V993" s="105"/>
      <c r="W993" s="105"/>
      <c r="X993" s="105"/>
      <c r="Y993" s="105"/>
      <c r="Z993" s="105"/>
    </row>
    <row r="994" ht="15.75" customHeight="1">
      <c r="A994" s="105"/>
      <c r="B994" s="105"/>
      <c r="C994" s="105"/>
      <c r="D994" s="105"/>
      <c r="E994" s="105"/>
      <c r="F994" s="106"/>
      <c r="G994" s="106"/>
      <c r="H994" s="17"/>
      <c r="I994" s="17"/>
      <c r="J994" s="102"/>
      <c r="K994" s="102"/>
      <c r="L994" s="101"/>
      <c r="M994" s="101"/>
      <c r="N994" s="106"/>
      <c r="O994" s="106"/>
      <c r="P994" s="102"/>
      <c r="Q994" s="17"/>
      <c r="R994" s="102"/>
      <c r="S994" s="101"/>
      <c r="T994" s="105"/>
      <c r="U994" s="105"/>
      <c r="V994" s="105"/>
      <c r="W994" s="105"/>
      <c r="X994" s="105"/>
      <c r="Y994" s="105"/>
      <c r="Z994" s="105"/>
    </row>
    <row r="995" ht="15.75" customHeight="1">
      <c r="A995" s="105"/>
      <c r="B995" s="105"/>
      <c r="C995" s="105"/>
      <c r="D995" s="105"/>
      <c r="E995" s="105"/>
      <c r="F995" s="106"/>
      <c r="G995" s="106"/>
      <c r="H995" s="17"/>
      <c r="I995" s="17"/>
      <c r="J995" s="102"/>
      <c r="K995" s="102"/>
      <c r="L995" s="101"/>
      <c r="M995" s="101"/>
      <c r="N995" s="106"/>
      <c r="O995" s="106"/>
      <c r="P995" s="102"/>
      <c r="Q995" s="17"/>
      <c r="R995" s="102"/>
      <c r="S995" s="101"/>
      <c r="T995" s="105"/>
      <c r="U995" s="105"/>
      <c r="V995" s="105"/>
      <c r="W995" s="105"/>
      <c r="X995" s="105"/>
      <c r="Y995" s="105"/>
      <c r="Z995" s="105"/>
    </row>
    <row r="996" ht="15.75" customHeight="1">
      <c r="A996" s="105"/>
      <c r="B996" s="105"/>
      <c r="C996" s="105"/>
      <c r="D996" s="105"/>
      <c r="E996" s="105"/>
      <c r="F996" s="106"/>
      <c r="G996" s="106"/>
      <c r="H996" s="17"/>
      <c r="I996" s="17"/>
      <c r="J996" s="102"/>
      <c r="K996" s="102"/>
      <c r="L996" s="101"/>
      <c r="M996" s="101"/>
      <c r="N996" s="106"/>
      <c r="O996" s="106"/>
      <c r="P996" s="102"/>
      <c r="Q996" s="17"/>
      <c r="R996" s="102"/>
      <c r="S996" s="101"/>
      <c r="T996" s="105"/>
      <c r="U996" s="105"/>
      <c r="V996" s="105"/>
      <c r="W996" s="105"/>
      <c r="X996" s="105"/>
      <c r="Y996" s="105"/>
      <c r="Z996" s="105"/>
    </row>
    <row r="997" ht="15.75" customHeight="1">
      <c r="A997" s="105"/>
      <c r="B997" s="105"/>
      <c r="C997" s="105"/>
      <c r="D997" s="105"/>
      <c r="E997" s="105"/>
      <c r="F997" s="106"/>
      <c r="G997" s="106"/>
      <c r="H997" s="17"/>
      <c r="I997" s="17"/>
      <c r="J997" s="102"/>
      <c r="K997" s="102"/>
      <c r="L997" s="101"/>
      <c r="M997" s="101"/>
      <c r="N997" s="106"/>
      <c r="O997" s="106"/>
      <c r="P997" s="102"/>
      <c r="Q997" s="17"/>
      <c r="R997" s="102"/>
      <c r="S997" s="101"/>
      <c r="T997" s="105"/>
      <c r="U997" s="105"/>
      <c r="V997" s="105"/>
      <c r="W997" s="105"/>
      <c r="X997" s="105"/>
      <c r="Y997" s="105"/>
      <c r="Z997" s="105"/>
    </row>
    <row r="998" ht="15.75" customHeight="1">
      <c r="A998" s="105"/>
      <c r="B998" s="105"/>
      <c r="C998" s="105"/>
      <c r="D998" s="105"/>
      <c r="E998" s="105"/>
      <c r="F998" s="106"/>
      <c r="G998" s="106"/>
      <c r="H998" s="17"/>
      <c r="I998" s="17"/>
      <c r="J998" s="102"/>
      <c r="K998" s="102"/>
      <c r="L998" s="101"/>
      <c r="M998" s="101"/>
      <c r="N998" s="106"/>
      <c r="O998" s="106"/>
      <c r="P998" s="102"/>
      <c r="Q998" s="17"/>
      <c r="R998" s="102"/>
      <c r="S998" s="101"/>
      <c r="T998" s="105"/>
      <c r="U998" s="105"/>
      <c r="V998" s="105"/>
      <c r="W998" s="105"/>
      <c r="X998" s="105"/>
      <c r="Y998" s="105"/>
      <c r="Z998" s="105"/>
    </row>
    <row r="999" ht="15.75" customHeight="1">
      <c r="A999" s="105"/>
      <c r="B999" s="105"/>
      <c r="C999" s="105"/>
      <c r="D999" s="105"/>
      <c r="E999" s="105"/>
      <c r="F999" s="106"/>
      <c r="G999" s="106"/>
      <c r="H999" s="17"/>
      <c r="I999" s="17"/>
      <c r="J999" s="102"/>
      <c r="K999" s="102"/>
      <c r="L999" s="101"/>
      <c r="M999" s="101"/>
      <c r="N999" s="106"/>
      <c r="O999" s="106"/>
      <c r="P999" s="102"/>
      <c r="Q999" s="17"/>
      <c r="R999" s="102"/>
      <c r="S999" s="101"/>
      <c r="T999" s="105"/>
      <c r="U999" s="105"/>
      <c r="V999" s="105"/>
      <c r="W999" s="105"/>
      <c r="X999" s="105"/>
      <c r="Y999" s="105"/>
      <c r="Z999" s="105"/>
    </row>
    <row r="1000" ht="15.75" customHeight="1">
      <c r="A1000" s="105"/>
      <c r="B1000" s="105"/>
      <c r="C1000" s="105"/>
      <c r="D1000" s="105"/>
      <c r="E1000" s="105"/>
      <c r="F1000" s="106"/>
      <c r="G1000" s="106"/>
      <c r="H1000" s="17"/>
      <c r="I1000" s="17"/>
      <c r="J1000" s="102"/>
      <c r="K1000" s="102"/>
      <c r="L1000" s="101"/>
      <c r="M1000" s="101"/>
      <c r="N1000" s="106"/>
      <c r="O1000" s="106"/>
      <c r="P1000" s="102"/>
      <c r="Q1000" s="17"/>
      <c r="R1000" s="102"/>
      <c r="S1000" s="101"/>
      <c r="T1000" s="105"/>
      <c r="U1000" s="105"/>
      <c r="V1000" s="105"/>
      <c r="W1000" s="105"/>
      <c r="X1000" s="105"/>
      <c r="Y1000" s="105"/>
      <c r="Z1000" s="105"/>
    </row>
  </sheetData>
  <autoFilter ref="$A$5:$S$341">
    <sortState ref="A5:S341">
      <sortCondition descending="1" ref="G5:G341"/>
    </sortState>
  </autoFilter>
  <printOptions gridLines="1" horizontalCentered="1"/>
  <pageMargins bottom="0.25" footer="0.0" header="0.0" left="0.25" right="0.0" top="0.25"/>
  <pageSetup fitToHeight="0" orientation="portrait"/>
  <headerFooter>
    <oddFooter>&amp;RPage &amp;P of 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workbookViewId="0">
      <pane xSplit="3.0" ySplit="8.0" topLeftCell="D9" activePane="bottomRight" state="frozen"/>
      <selection activeCell="D1" sqref="D1" pane="topRight"/>
      <selection activeCell="A9" sqref="A9" pane="bottomLeft"/>
      <selection activeCell="D9" sqref="D9" pane="bottomRight"/>
    </sheetView>
  </sheetViews>
  <sheetFormatPr customHeight="1" defaultColWidth="11.22" defaultRowHeight="15.0"/>
  <cols>
    <col customWidth="1" min="1" max="1" width="6.0"/>
    <col customWidth="1" min="2" max="2" width="17.67"/>
    <col customWidth="1" min="3" max="3" width="27.89"/>
    <col customWidth="1" min="4" max="4" width="12.89"/>
    <col customWidth="1" min="5" max="5" width="23.78"/>
    <col customWidth="1" min="6" max="6" width="13.0"/>
    <col customWidth="1" min="7" max="7" width="9.89"/>
    <col customWidth="1" min="8" max="8" width="8.89"/>
    <col customWidth="1" min="9" max="10" width="8.11"/>
    <col customWidth="1" min="11" max="11" width="8.33"/>
    <col customWidth="1" min="12" max="12" width="7.11"/>
    <col customWidth="1" min="13" max="14" width="9.89"/>
    <col customWidth="1" min="15" max="26" width="8.56"/>
  </cols>
  <sheetData>
    <row r="1" ht="15.75" customHeight="1">
      <c r="A1" s="129"/>
      <c r="B1" s="99" t="s">
        <v>782</v>
      </c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 ht="15.75" customHeight="1">
      <c r="A2" s="129"/>
      <c r="B2" s="129" t="s">
        <v>1</v>
      </c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 ht="15.75" customHeight="1">
      <c r="A3" s="129"/>
      <c r="B3" s="129" t="s">
        <v>783</v>
      </c>
      <c r="C3" s="129" t="s">
        <v>784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 ht="15.75" customHeight="1">
      <c r="A4" s="129"/>
      <c r="B4" s="130" t="s">
        <v>785</v>
      </c>
      <c r="C4" s="129" t="s">
        <v>786</v>
      </c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 ht="15.75" customHeight="1">
      <c r="A5" s="129"/>
      <c r="B5" s="129" t="s">
        <v>62</v>
      </c>
      <c r="C5" s="129" t="s">
        <v>787</v>
      </c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 ht="15.75" customHeight="1">
      <c r="A6" s="129"/>
      <c r="B6" s="129" t="s">
        <v>788</v>
      </c>
      <c r="C6" s="129" t="s">
        <v>787</v>
      </c>
      <c r="D6" s="131"/>
      <c r="E6" s="131"/>
      <c r="F6" s="132"/>
      <c r="G6" s="132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 ht="15.75" customHeight="1">
      <c r="A7" s="133"/>
      <c r="B7" s="134">
        <f>COUNTA(B9:B1200)-1</f>
        <v>330</v>
      </c>
      <c r="C7" s="135" t="s">
        <v>789</v>
      </c>
      <c r="D7" s="136"/>
      <c r="E7" s="136"/>
      <c r="F7" s="131"/>
      <c r="G7" s="131"/>
      <c r="H7" s="132"/>
      <c r="I7" s="132"/>
      <c r="J7" s="137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ht="15.75" customHeight="1">
      <c r="A8" s="138" t="s">
        <v>790</v>
      </c>
      <c r="B8" s="139" t="s">
        <v>791</v>
      </c>
      <c r="C8" s="139" t="s">
        <v>792</v>
      </c>
      <c r="D8" s="139" t="s">
        <v>42</v>
      </c>
      <c r="E8" s="139" t="s">
        <v>61</v>
      </c>
      <c r="F8" s="139" t="s">
        <v>63</v>
      </c>
      <c r="G8" s="139" t="s">
        <v>64</v>
      </c>
      <c r="H8" s="139" t="s">
        <v>7</v>
      </c>
      <c r="I8" s="139" t="s">
        <v>65</v>
      </c>
      <c r="J8" s="140" t="s">
        <v>26</v>
      </c>
      <c r="K8" s="139" t="s">
        <v>28</v>
      </c>
      <c r="L8" s="139" t="s">
        <v>793</v>
      </c>
      <c r="M8" s="139" t="s">
        <v>794</v>
      </c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</row>
    <row r="9" ht="15.75" customHeight="1">
      <c r="A9" s="129">
        <v>1.0</v>
      </c>
      <c r="B9" s="129" t="s">
        <v>222</v>
      </c>
      <c r="C9" s="129" t="s">
        <v>223</v>
      </c>
      <c r="D9" s="129" t="s">
        <v>48</v>
      </c>
      <c r="E9" s="129" t="s">
        <v>224</v>
      </c>
      <c r="F9" s="141">
        <v>55021.28999999995</v>
      </c>
      <c r="G9" s="141">
        <v>49599.05999999994</v>
      </c>
      <c r="H9" s="142">
        <v>12552.0</v>
      </c>
      <c r="I9" s="142">
        <v>7901.0</v>
      </c>
      <c r="J9" s="143">
        <v>0.6294614404079031</v>
      </c>
      <c r="K9" s="143">
        <v>0.09854785302198499</v>
      </c>
      <c r="L9" s="144">
        <v>6.9638387545880205</v>
      </c>
      <c r="M9" s="144">
        <v>6.277567396532077</v>
      </c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 ht="15.75" customHeight="1">
      <c r="A10" s="129">
        <v>2.0</v>
      </c>
      <c r="B10" s="129" t="s">
        <v>155</v>
      </c>
      <c r="C10" s="129" t="s">
        <v>156</v>
      </c>
      <c r="D10" s="129" t="s">
        <v>47</v>
      </c>
      <c r="E10" s="129" t="s">
        <v>112</v>
      </c>
      <c r="F10" s="141">
        <v>43279.92999999996</v>
      </c>
      <c r="G10" s="141">
        <v>38986.32999999995</v>
      </c>
      <c r="H10" s="142">
        <v>14724.0</v>
      </c>
      <c r="I10" s="142">
        <v>6445.0</v>
      </c>
      <c r="J10" s="143">
        <v>0.43772072806302637</v>
      </c>
      <c r="K10" s="143">
        <v>0.09920533605299298</v>
      </c>
      <c r="L10" s="144">
        <v>6.715272304111708</v>
      </c>
      <c r="M10" s="144">
        <v>6.04908145849495</v>
      </c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 ht="15.75" customHeight="1">
      <c r="A11" s="129">
        <v>3.0</v>
      </c>
      <c r="B11" s="129" t="s">
        <v>217</v>
      </c>
      <c r="C11" s="129" t="s">
        <v>218</v>
      </c>
      <c r="D11" s="129" t="s">
        <v>48</v>
      </c>
      <c r="E11" s="129" t="s">
        <v>106</v>
      </c>
      <c r="F11" s="141">
        <v>37775.80999999993</v>
      </c>
      <c r="G11" s="141">
        <v>34203.00999999993</v>
      </c>
      <c r="H11" s="142">
        <v>11112.0</v>
      </c>
      <c r="I11" s="142">
        <v>4794.0</v>
      </c>
      <c r="J11" s="143">
        <v>0.4314254859611231</v>
      </c>
      <c r="K11" s="143">
        <v>0.09457904410256213</v>
      </c>
      <c r="L11" s="144">
        <v>7.8798101793908915</v>
      </c>
      <c r="M11" s="144">
        <v>7.134545264914462</v>
      </c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 ht="15.75" customHeight="1">
      <c r="A12" s="129">
        <v>4.0</v>
      </c>
      <c r="B12" s="129" t="s">
        <v>274</v>
      </c>
      <c r="C12" s="129" t="s">
        <v>269</v>
      </c>
      <c r="D12" s="129" t="s">
        <v>50</v>
      </c>
      <c r="E12" s="129" t="s">
        <v>256</v>
      </c>
      <c r="F12" s="141">
        <v>41841.89000000001</v>
      </c>
      <c r="G12" s="141">
        <v>33354.98000000001</v>
      </c>
      <c r="H12" s="142">
        <v>119418.0</v>
      </c>
      <c r="I12" s="142">
        <v>21023.0</v>
      </c>
      <c r="J12" s="143">
        <v>0.17604548727997454</v>
      </c>
      <c r="K12" s="143">
        <v>0.2028328548256304</v>
      </c>
      <c r="L12" s="144">
        <v>1.990291109736955</v>
      </c>
      <c r="M12" s="144">
        <v>1.5865946820149366</v>
      </c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 ht="15.75" customHeight="1">
      <c r="A13" s="129">
        <v>5.0</v>
      </c>
      <c r="B13" s="129" t="s">
        <v>417</v>
      </c>
      <c r="C13" s="129" t="s">
        <v>418</v>
      </c>
      <c r="D13" s="129" t="s">
        <v>48</v>
      </c>
      <c r="E13" s="129" t="s">
        <v>124</v>
      </c>
      <c r="F13" s="141">
        <v>35997.94999999997</v>
      </c>
      <c r="G13" s="141">
        <v>32841.74999999996</v>
      </c>
      <c r="H13" s="142">
        <v>8724.0</v>
      </c>
      <c r="I13" s="142">
        <v>4815.0</v>
      </c>
      <c r="J13" s="143">
        <v>0.5519257221458047</v>
      </c>
      <c r="K13" s="143">
        <v>0.08767721495251835</v>
      </c>
      <c r="L13" s="144">
        <v>7.476209761163026</v>
      </c>
      <c r="M13" s="144">
        <v>6.820716510903419</v>
      </c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 ht="15.75" customHeight="1">
      <c r="A14" s="129">
        <v>6.0</v>
      </c>
      <c r="B14" s="129" t="s">
        <v>226</v>
      </c>
      <c r="C14" s="129" t="s">
        <v>227</v>
      </c>
      <c r="D14" s="129" t="s">
        <v>48</v>
      </c>
      <c r="E14" s="129" t="s">
        <v>224</v>
      </c>
      <c r="F14" s="141">
        <v>34884.50999999999</v>
      </c>
      <c r="G14" s="141">
        <v>31373.009999999973</v>
      </c>
      <c r="H14" s="142">
        <v>8448.0</v>
      </c>
      <c r="I14" s="142">
        <v>4934.0</v>
      </c>
      <c r="J14" s="143">
        <v>0.5840435606060606</v>
      </c>
      <c r="K14" s="143">
        <v>0.10066072305444496</v>
      </c>
      <c r="L14" s="144">
        <v>7.070229023104983</v>
      </c>
      <c r="M14" s="144">
        <v>6.358534657478714</v>
      </c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 ht="15.75" customHeight="1">
      <c r="A15" s="129">
        <v>7.0</v>
      </c>
      <c r="B15" s="129" t="s">
        <v>399</v>
      </c>
      <c r="C15" s="129" t="s">
        <v>400</v>
      </c>
      <c r="D15" s="129" t="s">
        <v>48</v>
      </c>
      <c r="E15" s="129" t="s">
        <v>109</v>
      </c>
      <c r="F15" s="141">
        <v>31627.409999999978</v>
      </c>
      <c r="G15" s="141">
        <v>28497.90999999998</v>
      </c>
      <c r="H15" s="142">
        <v>9000.0</v>
      </c>
      <c r="I15" s="142">
        <v>4099.0</v>
      </c>
      <c r="J15" s="143">
        <v>0.45544444444444443</v>
      </c>
      <c r="K15" s="143">
        <v>0.09894898127921314</v>
      </c>
      <c r="L15" s="144">
        <v>7.7158843620395166</v>
      </c>
      <c r="M15" s="144">
        <v>6.952405464747495</v>
      </c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 ht="15.75" customHeight="1">
      <c r="A16" s="129">
        <v>8.0</v>
      </c>
      <c r="B16" s="129" t="s">
        <v>539</v>
      </c>
      <c r="C16" s="129" t="s">
        <v>540</v>
      </c>
      <c r="D16" s="129" t="s">
        <v>51</v>
      </c>
      <c r="E16" s="129" t="s">
        <v>116</v>
      </c>
      <c r="F16" s="141">
        <v>32969.44999999998</v>
      </c>
      <c r="G16" s="141">
        <v>28154.649999999987</v>
      </c>
      <c r="H16" s="142">
        <v>3204.0</v>
      </c>
      <c r="I16" s="142">
        <v>1358.0</v>
      </c>
      <c r="J16" s="143">
        <v>0.42384519350811484</v>
      </c>
      <c r="K16" s="143">
        <v>0.14603822629737528</v>
      </c>
      <c r="L16" s="144">
        <v>24.277945508100135</v>
      </c>
      <c r="M16" s="144">
        <v>20.73243740795286</v>
      </c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 ht="15.75" customHeight="1">
      <c r="A17" s="129">
        <v>9.0</v>
      </c>
      <c r="B17" s="129" t="s">
        <v>447</v>
      </c>
      <c r="C17" s="129" t="s">
        <v>448</v>
      </c>
      <c r="D17" s="129" t="s">
        <v>47</v>
      </c>
      <c r="E17" s="129" t="s">
        <v>145</v>
      </c>
      <c r="F17" s="141">
        <v>29519.539999999968</v>
      </c>
      <c r="G17" s="141">
        <v>26904.63999999997</v>
      </c>
      <c r="H17" s="142">
        <v>5796.0</v>
      </c>
      <c r="I17" s="142">
        <v>4406.0</v>
      </c>
      <c r="J17" s="143">
        <v>0.7601794340924776</v>
      </c>
      <c r="K17" s="143">
        <v>0.0885820036491084</v>
      </c>
      <c r="L17" s="144">
        <v>6.699850204266902</v>
      </c>
      <c r="M17" s="144">
        <v>6.106364049024052</v>
      </c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 ht="15.75" customHeight="1">
      <c r="A18" s="129">
        <v>10.0</v>
      </c>
      <c r="B18" s="129" t="s">
        <v>415</v>
      </c>
      <c r="C18" s="129" t="s">
        <v>416</v>
      </c>
      <c r="D18" s="129" t="s">
        <v>48</v>
      </c>
      <c r="E18" s="129" t="s">
        <v>106</v>
      </c>
      <c r="F18" s="141">
        <v>29472.74999999997</v>
      </c>
      <c r="G18" s="141">
        <v>26825.549999999974</v>
      </c>
      <c r="H18" s="142">
        <v>11940.0</v>
      </c>
      <c r="I18" s="142">
        <v>4638.0</v>
      </c>
      <c r="J18" s="143">
        <v>0.3884422110552764</v>
      </c>
      <c r="K18" s="143">
        <v>0.08981856121332421</v>
      </c>
      <c r="L18" s="144">
        <v>6.354624838292361</v>
      </c>
      <c r="M18" s="144">
        <v>5.783861578266489</v>
      </c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 ht="15.75" customHeight="1">
      <c r="A19" s="129">
        <v>11.0</v>
      </c>
      <c r="B19" s="129" t="s">
        <v>706</v>
      </c>
      <c r="C19" s="129" t="s">
        <v>707</v>
      </c>
      <c r="D19" s="129" t="s">
        <v>49</v>
      </c>
      <c r="E19" s="129" t="s">
        <v>657</v>
      </c>
      <c r="F19" s="141">
        <v>29680.55999999997</v>
      </c>
      <c r="G19" s="141">
        <v>26725.35999999997</v>
      </c>
      <c r="H19" s="142">
        <v>17748.0</v>
      </c>
      <c r="I19" s="142">
        <v>5379.0</v>
      </c>
      <c r="J19" s="143">
        <v>0.3030764029749831</v>
      </c>
      <c r="K19" s="143">
        <v>0.09956685453374192</v>
      </c>
      <c r="L19" s="144">
        <v>5.517858337981031</v>
      </c>
      <c r="M19" s="144">
        <v>4.968462539505479</v>
      </c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 ht="15.75" customHeight="1">
      <c r="A20" s="129">
        <v>12.0</v>
      </c>
      <c r="B20" s="129" t="s">
        <v>401</v>
      </c>
      <c r="C20" s="129" t="s">
        <v>402</v>
      </c>
      <c r="D20" s="129" t="s">
        <v>48</v>
      </c>
      <c r="E20" s="129" t="s">
        <v>109</v>
      </c>
      <c r="F20" s="141">
        <v>28444.819999999978</v>
      </c>
      <c r="G20" s="141">
        <v>25634.819999999978</v>
      </c>
      <c r="H20" s="142">
        <v>6336.0</v>
      </c>
      <c r="I20" s="142">
        <v>2518.0</v>
      </c>
      <c r="J20" s="143">
        <v>0.3974116161616162</v>
      </c>
      <c r="K20" s="143">
        <v>0.09878775819288022</v>
      </c>
      <c r="L20" s="144">
        <v>11.296592533756941</v>
      </c>
      <c r="M20" s="144">
        <v>10.180627482128665</v>
      </c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 ht="15.75" customHeight="1">
      <c r="A21" s="129">
        <v>13.0</v>
      </c>
      <c r="B21" s="129" t="s">
        <v>139</v>
      </c>
      <c r="C21" s="129" t="s">
        <v>140</v>
      </c>
      <c r="D21" s="129" t="s">
        <v>47</v>
      </c>
      <c r="E21" s="129" t="s">
        <v>112</v>
      </c>
      <c r="F21" s="141">
        <v>28625.469999999987</v>
      </c>
      <c r="G21" s="141">
        <v>25250.509999999995</v>
      </c>
      <c r="H21" s="142">
        <v>6876.0</v>
      </c>
      <c r="I21" s="142">
        <v>4258.0</v>
      </c>
      <c r="J21" s="143">
        <v>0.6192553810354857</v>
      </c>
      <c r="K21" s="143">
        <v>0.11790059691596311</v>
      </c>
      <c r="L21" s="144">
        <v>6.722750117426019</v>
      </c>
      <c r="M21" s="144">
        <v>5.93013386566463</v>
      </c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 ht="15.75" customHeight="1">
      <c r="A22" s="129">
        <v>14.0</v>
      </c>
      <c r="B22" s="129" t="s">
        <v>409</v>
      </c>
      <c r="C22" s="129" t="s">
        <v>410</v>
      </c>
      <c r="D22" s="129" t="s">
        <v>48</v>
      </c>
      <c r="E22" s="129" t="s">
        <v>88</v>
      </c>
      <c r="F22" s="141">
        <v>27334.119999999977</v>
      </c>
      <c r="G22" s="141">
        <v>24457.81999999998</v>
      </c>
      <c r="H22" s="142">
        <v>13188.0</v>
      </c>
      <c r="I22" s="142">
        <v>8338.0</v>
      </c>
      <c r="J22" s="143">
        <v>0.632241431604489</v>
      </c>
      <c r="K22" s="143">
        <v>0.10522745930726862</v>
      </c>
      <c r="L22" s="144">
        <v>3.2782585751978863</v>
      </c>
      <c r="M22" s="144">
        <v>2.9332957543775464</v>
      </c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 ht="15.75" customHeight="1">
      <c r="A23" s="129">
        <v>15.0</v>
      </c>
      <c r="B23" s="129" t="s">
        <v>273</v>
      </c>
      <c r="C23" s="129" t="s">
        <v>267</v>
      </c>
      <c r="D23" s="129" t="s">
        <v>50</v>
      </c>
      <c r="E23" s="129" t="s">
        <v>256</v>
      </c>
      <c r="F23" s="141">
        <v>30792.69999999999</v>
      </c>
      <c r="G23" s="141">
        <v>24320.690000000002</v>
      </c>
      <c r="H23" s="142">
        <v>110652.0</v>
      </c>
      <c r="I23" s="142">
        <v>15472.0</v>
      </c>
      <c r="J23" s="143">
        <v>0.1398257600404873</v>
      </c>
      <c r="K23" s="143">
        <v>0.21018001019722177</v>
      </c>
      <c r="L23" s="144">
        <v>1.9902210444674244</v>
      </c>
      <c r="M23" s="144">
        <v>1.5719163650465358</v>
      </c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 ht="15.75" customHeight="1">
      <c r="A24" s="129">
        <v>16.0</v>
      </c>
      <c r="B24" s="129" t="s">
        <v>141</v>
      </c>
      <c r="C24" s="129" t="s">
        <v>142</v>
      </c>
      <c r="D24" s="129" t="s">
        <v>47</v>
      </c>
      <c r="E24" s="129" t="s">
        <v>112</v>
      </c>
      <c r="F24" s="141">
        <v>27312.19000000001</v>
      </c>
      <c r="G24" s="141">
        <v>24299.989999999983</v>
      </c>
      <c r="H24" s="142">
        <v>9168.0</v>
      </c>
      <c r="I24" s="142">
        <v>4071.0</v>
      </c>
      <c r="J24" s="143">
        <v>0.44404450261780104</v>
      </c>
      <c r="K24" s="143">
        <v>0.11028775063442464</v>
      </c>
      <c r="L24" s="144">
        <v>6.708963399656106</v>
      </c>
      <c r="M24" s="144">
        <v>5.9690469172193525</v>
      </c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ht="15.75" customHeight="1">
      <c r="A25" s="129">
        <v>17.0</v>
      </c>
      <c r="B25" s="129" t="s">
        <v>190</v>
      </c>
      <c r="C25" s="129" t="s">
        <v>191</v>
      </c>
      <c r="D25" s="129" t="s">
        <v>47</v>
      </c>
      <c r="E25" s="129" t="s">
        <v>145</v>
      </c>
      <c r="F25" s="141">
        <v>25382.03999999994</v>
      </c>
      <c r="G25" s="141">
        <v>23006.149999999947</v>
      </c>
      <c r="H25" s="142">
        <v>4542.0</v>
      </c>
      <c r="I25" s="142">
        <v>2984.0</v>
      </c>
      <c r="J25" s="143">
        <v>0.6569793042712462</v>
      </c>
      <c r="K25" s="143">
        <v>0.09360516333596502</v>
      </c>
      <c r="L25" s="144">
        <v>8.506045576407486</v>
      </c>
      <c r="M25" s="144">
        <v>7.709835790884701</v>
      </c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ht="15.75" customHeight="1">
      <c r="A26" s="129">
        <v>18.0</v>
      </c>
      <c r="B26" s="129" t="s">
        <v>427</v>
      </c>
      <c r="C26" s="129" t="s">
        <v>428</v>
      </c>
      <c r="D26" s="129" t="s">
        <v>48</v>
      </c>
      <c r="E26" s="129" t="s">
        <v>224</v>
      </c>
      <c r="F26" s="141">
        <v>26022.99999999997</v>
      </c>
      <c r="G26" s="141">
        <v>22950.19999999999</v>
      </c>
      <c r="H26" s="142">
        <v>9984.0</v>
      </c>
      <c r="I26" s="142">
        <v>3620.0</v>
      </c>
      <c r="J26" s="143">
        <v>0.3625801282051282</v>
      </c>
      <c r="K26" s="143">
        <v>0.118080159858586</v>
      </c>
      <c r="L26" s="144">
        <v>7.188674033149163</v>
      </c>
      <c r="M26" s="144">
        <v>6.339834254143644</v>
      </c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 ht="15.75" customHeight="1">
      <c r="A27" s="129">
        <v>19.0</v>
      </c>
      <c r="B27" s="129" t="s">
        <v>100</v>
      </c>
      <c r="C27" s="129" t="s">
        <v>101</v>
      </c>
      <c r="D27" s="129" t="s">
        <v>48</v>
      </c>
      <c r="E27" s="129" t="s">
        <v>88</v>
      </c>
      <c r="F27" s="141">
        <v>25453.539999999957</v>
      </c>
      <c r="G27" s="141">
        <v>22912.539999999946</v>
      </c>
      <c r="H27" s="142">
        <v>19800.0</v>
      </c>
      <c r="I27" s="142">
        <v>7768.0</v>
      </c>
      <c r="J27" s="143">
        <v>0.3923232323232323</v>
      </c>
      <c r="K27" s="143">
        <v>0.09982894324325875</v>
      </c>
      <c r="L27" s="144">
        <v>3.2767173017507667</v>
      </c>
      <c r="M27" s="144">
        <v>2.949606076210086</v>
      </c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 ht="15.75" customHeight="1">
      <c r="A28" s="129">
        <v>20.0</v>
      </c>
      <c r="B28" s="129" t="s">
        <v>161</v>
      </c>
      <c r="C28" s="129" t="s">
        <v>162</v>
      </c>
      <c r="D28" s="129" t="s">
        <v>47</v>
      </c>
      <c r="E28" s="129" t="s">
        <v>145</v>
      </c>
      <c r="F28" s="141">
        <v>24493.109999999964</v>
      </c>
      <c r="G28" s="141">
        <v>22351.509999999962</v>
      </c>
      <c r="H28" s="142">
        <v>7368.0</v>
      </c>
      <c r="I28" s="142">
        <v>3383.0</v>
      </c>
      <c r="J28" s="143">
        <v>0.4591476655808903</v>
      </c>
      <c r="K28" s="143">
        <v>0.08743683427706839</v>
      </c>
      <c r="L28" s="144">
        <v>7.2400561631687745</v>
      </c>
      <c r="M28" s="144">
        <v>6.607008572273119</v>
      </c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 ht="15.75" customHeight="1">
      <c r="A29" s="129">
        <v>21.0</v>
      </c>
      <c r="B29" s="129" t="s">
        <v>578</v>
      </c>
      <c r="C29" s="129" t="s">
        <v>579</v>
      </c>
      <c r="D29" s="129" t="s">
        <v>47</v>
      </c>
      <c r="E29" s="129" t="s">
        <v>298</v>
      </c>
      <c r="F29" s="141">
        <v>23429.559999999958</v>
      </c>
      <c r="G29" s="141">
        <v>22007.159999999967</v>
      </c>
      <c r="H29" s="142">
        <v>6120.0</v>
      </c>
      <c r="I29" s="142">
        <v>3754.0</v>
      </c>
      <c r="J29" s="143">
        <v>0.6133986928104576</v>
      </c>
      <c r="K29" s="143">
        <v>0.060709633471562996</v>
      </c>
      <c r="L29" s="144">
        <v>6.241225359616398</v>
      </c>
      <c r="M29" s="144">
        <v>5.862322855620662</v>
      </c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 ht="15.75" customHeight="1">
      <c r="A30" s="129">
        <v>22.0</v>
      </c>
      <c r="B30" s="129" t="s">
        <v>130</v>
      </c>
      <c r="C30" s="129" t="s">
        <v>131</v>
      </c>
      <c r="D30" s="129" t="s">
        <v>47</v>
      </c>
      <c r="E30" s="129" t="s">
        <v>116</v>
      </c>
      <c r="F30" s="141">
        <v>24091.789999999964</v>
      </c>
      <c r="G30" s="141">
        <v>21679.08999999997</v>
      </c>
      <c r="H30" s="142">
        <v>14340.0</v>
      </c>
      <c r="I30" s="142">
        <v>7077.0</v>
      </c>
      <c r="J30" s="143">
        <v>0.4935146443514644</v>
      </c>
      <c r="K30" s="143">
        <v>0.10014614937287747</v>
      </c>
      <c r="L30" s="144">
        <v>3.4042376713296543</v>
      </c>
      <c r="M30" s="144">
        <v>3.063316376995898</v>
      </c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 ht="15.75" customHeight="1">
      <c r="A31" s="129">
        <v>23.0</v>
      </c>
      <c r="B31" s="129" t="s">
        <v>458</v>
      </c>
      <c r="C31" s="129" t="s">
        <v>459</v>
      </c>
      <c r="D31" s="129" t="s">
        <v>47</v>
      </c>
      <c r="E31" s="129" t="s">
        <v>148</v>
      </c>
      <c r="F31" s="141">
        <v>24917.289999999986</v>
      </c>
      <c r="G31" s="141">
        <v>21606.88999999998</v>
      </c>
      <c r="H31" s="142">
        <v>7980.0</v>
      </c>
      <c r="I31" s="142">
        <v>4231.0</v>
      </c>
      <c r="J31" s="143">
        <v>0.5302005012531328</v>
      </c>
      <c r="K31" s="143">
        <v>0.13285553926610827</v>
      </c>
      <c r="L31" s="144">
        <v>5.889220042543131</v>
      </c>
      <c r="M31" s="144">
        <v>5.10680453793429</v>
      </c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 ht="15.75" customHeight="1">
      <c r="A32" s="129">
        <v>24.0</v>
      </c>
      <c r="B32" s="129" t="s">
        <v>704</v>
      </c>
      <c r="C32" s="129" t="s">
        <v>705</v>
      </c>
      <c r="D32" s="129" t="s">
        <v>49</v>
      </c>
      <c r="E32" s="129" t="s">
        <v>657</v>
      </c>
      <c r="F32" s="141">
        <v>23547.84999999998</v>
      </c>
      <c r="G32" s="141">
        <v>21434.249999999985</v>
      </c>
      <c r="H32" s="142">
        <v>8295.0</v>
      </c>
      <c r="I32" s="142">
        <v>2965.0</v>
      </c>
      <c r="J32" s="143">
        <v>0.3574442435201929</v>
      </c>
      <c r="K32" s="143">
        <v>0.0897576636508215</v>
      </c>
      <c r="L32" s="144">
        <v>7.941939291736924</v>
      </c>
      <c r="M32" s="144">
        <v>7.229089376053958</v>
      </c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 ht="15.75" customHeight="1">
      <c r="A33" s="129">
        <v>25.0</v>
      </c>
      <c r="B33" s="129" t="s">
        <v>370</v>
      </c>
      <c r="C33" s="129" t="s">
        <v>371</v>
      </c>
      <c r="D33" s="129" t="s">
        <v>47</v>
      </c>
      <c r="E33" s="129" t="s">
        <v>73</v>
      </c>
      <c r="F33" s="141">
        <v>21592.559999999972</v>
      </c>
      <c r="G33" s="141">
        <v>20047.15999999997</v>
      </c>
      <c r="H33" s="142">
        <v>9120.0</v>
      </c>
      <c r="I33" s="142">
        <v>3275.0</v>
      </c>
      <c r="J33" s="143">
        <v>0.35910087719298245</v>
      </c>
      <c r="K33" s="143">
        <v>0.07157094851189505</v>
      </c>
      <c r="L33" s="144">
        <v>6.593148091603045</v>
      </c>
      <c r="M33" s="144">
        <v>6.121270229007624</v>
      </c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 ht="15.75" customHeight="1">
      <c r="A34" s="129">
        <v>26.0</v>
      </c>
      <c r="B34" s="129" t="s">
        <v>680</v>
      </c>
      <c r="C34" s="129" t="s">
        <v>681</v>
      </c>
      <c r="D34" s="129" t="s">
        <v>47</v>
      </c>
      <c r="E34" s="129" t="s">
        <v>657</v>
      </c>
      <c r="F34" s="141">
        <v>21448.520000000004</v>
      </c>
      <c r="G34" s="141">
        <v>19798.02000000001</v>
      </c>
      <c r="H34" s="142">
        <v>9300.0</v>
      </c>
      <c r="I34" s="142">
        <v>5106.0</v>
      </c>
      <c r="J34" s="143">
        <v>0.5490322580645162</v>
      </c>
      <c r="K34" s="143">
        <v>0.07695169643406596</v>
      </c>
      <c r="L34" s="144">
        <v>4.200650215432825</v>
      </c>
      <c r="M34" s="144">
        <v>3.8774030552291445</v>
      </c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 ht="15.75" customHeight="1">
      <c r="A35" s="129">
        <v>27.0</v>
      </c>
      <c r="B35" s="129" t="s">
        <v>475</v>
      </c>
      <c r="C35" s="129" t="s">
        <v>476</v>
      </c>
      <c r="D35" s="129" t="s">
        <v>47</v>
      </c>
      <c r="E35" s="129" t="s">
        <v>78</v>
      </c>
      <c r="F35" s="141">
        <v>21389.649999999994</v>
      </c>
      <c r="G35" s="141">
        <v>19440.049999999996</v>
      </c>
      <c r="H35" s="142">
        <v>10644.0</v>
      </c>
      <c r="I35" s="142">
        <v>6135.0</v>
      </c>
      <c r="J35" s="143">
        <v>0.576381059751973</v>
      </c>
      <c r="K35" s="143">
        <v>0.09114688646144276</v>
      </c>
      <c r="L35" s="144">
        <v>3.4864955175224113</v>
      </c>
      <c r="M35" s="144">
        <v>3.1687123064384672</v>
      </c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 ht="15.75" customHeight="1">
      <c r="A36" s="129">
        <v>28.0</v>
      </c>
      <c r="B36" s="129" t="s">
        <v>723</v>
      </c>
      <c r="C36" s="129" t="s">
        <v>724</v>
      </c>
      <c r="D36" s="129" t="s">
        <v>49</v>
      </c>
      <c r="E36" s="129" t="s">
        <v>657</v>
      </c>
      <c r="F36" s="141">
        <v>22037.529999999984</v>
      </c>
      <c r="G36" s="141">
        <v>19105.52999999999</v>
      </c>
      <c r="H36" s="142">
        <v>24642.0</v>
      </c>
      <c r="I36" s="142">
        <v>3897.0</v>
      </c>
      <c r="J36" s="143">
        <v>0.1581446311176041</v>
      </c>
      <c r="K36" s="143">
        <v>0.13304576329561413</v>
      </c>
      <c r="L36" s="144">
        <v>5.654998716961761</v>
      </c>
      <c r="M36" s="144">
        <v>4.902625096227865</v>
      </c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 ht="15.75" customHeight="1">
      <c r="A37" s="129">
        <v>29.0</v>
      </c>
      <c r="B37" s="129" t="s">
        <v>372</v>
      </c>
      <c r="C37" s="129" t="s">
        <v>373</v>
      </c>
      <c r="D37" s="129" t="s">
        <v>47</v>
      </c>
      <c r="E37" s="129" t="s">
        <v>78</v>
      </c>
      <c r="F37" s="141">
        <v>20308.09999999999</v>
      </c>
      <c r="G37" s="141">
        <v>18471.94999999999</v>
      </c>
      <c r="H37" s="142">
        <v>10644.0</v>
      </c>
      <c r="I37" s="142">
        <v>5841.0</v>
      </c>
      <c r="J37" s="143">
        <v>0.5487598647125141</v>
      </c>
      <c r="K37" s="143">
        <v>0.09041466212988913</v>
      </c>
      <c r="L37" s="144">
        <v>3.4768190378359853</v>
      </c>
      <c r="M37" s="144">
        <v>3.1624636192432787</v>
      </c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 ht="15.75" customHeight="1">
      <c r="A38" s="129">
        <v>30.0</v>
      </c>
      <c r="B38" s="129" t="s">
        <v>107</v>
      </c>
      <c r="C38" s="129" t="s">
        <v>108</v>
      </c>
      <c r="D38" s="129" t="s">
        <v>48</v>
      </c>
      <c r="E38" s="129" t="s">
        <v>109</v>
      </c>
      <c r="F38" s="141">
        <v>20129.12999999999</v>
      </c>
      <c r="G38" s="141">
        <v>18082.429999999986</v>
      </c>
      <c r="H38" s="142">
        <v>4872.0</v>
      </c>
      <c r="I38" s="142">
        <v>2390.0</v>
      </c>
      <c r="J38" s="143">
        <v>0.4905582922824302</v>
      </c>
      <c r="K38" s="143">
        <v>0.10167851268286332</v>
      </c>
      <c r="L38" s="144">
        <v>8.422230125523008</v>
      </c>
      <c r="M38" s="144">
        <v>7.565870292887023</v>
      </c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 ht="15.75" customHeight="1">
      <c r="A39" s="129">
        <v>31.0</v>
      </c>
      <c r="B39" s="129" t="s">
        <v>477</v>
      </c>
      <c r="C39" s="129" t="s">
        <v>478</v>
      </c>
      <c r="D39" s="129" t="s">
        <v>47</v>
      </c>
      <c r="E39" s="129" t="s">
        <v>78</v>
      </c>
      <c r="F39" s="141">
        <v>19776.82</v>
      </c>
      <c r="G39" s="141">
        <v>17936.02</v>
      </c>
      <c r="H39" s="142">
        <v>10644.0</v>
      </c>
      <c r="I39" s="142">
        <v>5668.0</v>
      </c>
      <c r="J39" s="143">
        <v>0.5325065764750094</v>
      </c>
      <c r="K39" s="143">
        <v>0.09307866482073457</v>
      </c>
      <c r="L39" s="144">
        <v>3.4892060691601974</v>
      </c>
      <c r="M39" s="144">
        <v>3.164435426958363</v>
      </c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 ht="15.75" customHeight="1">
      <c r="A40" s="129">
        <v>32.0</v>
      </c>
      <c r="B40" s="129" t="s">
        <v>171</v>
      </c>
      <c r="C40" s="129" t="s">
        <v>172</v>
      </c>
      <c r="D40" s="129" t="s">
        <v>47</v>
      </c>
      <c r="E40" s="129" t="s">
        <v>145</v>
      </c>
      <c r="F40" s="141">
        <v>20351.049999999967</v>
      </c>
      <c r="G40" s="141">
        <v>17899.749999999985</v>
      </c>
      <c r="H40" s="142">
        <v>8292.0</v>
      </c>
      <c r="I40" s="142">
        <v>2525.0</v>
      </c>
      <c r="J40" s="143">
        <v>0.3045103714423541</v>
      </c>
      <c r="K40" s="143">
        <v>0.12045078755150151</v>
      </c>
      <c r="L40" s="144">
        <v>8.059821782178204</v>
      </c>
      <c r="M40" s="144">
        <v>7.089009900990093</v>
      </c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 ht="15.75" customHeight="1">
      <c r="A41" s="129">
        <v>33.0</v>
      </c>
      <c r="B41" s="129" t="s">
        <v>451</v>
      </c>
      <c r="C41" s="129" t="s">
        <v>452</v>
      </c>
      <c r="D41" s="129" t="s">
        <v>47</v>
      </c>
      <c r="E41" s="129" t="s">
        <v>148</v>
      </c>
      <c r="F41" s="141">
        <v>19714.219999999972</v>
      </c>
      <c r="G41" s="141">
        <v>17444.219999999976</v>
      </c>
      <c r="H41" s="142">
        <v>5424.0</v>
      </c>
      <c r="I41" s="142">
        <v>1728.0</v>
      </c>
      <c r="J41" s="143">
        <v>0.3185840707964602</v>
      </c>
      <c r="K41" s="143">
        <v>0.11514531135393635</v>
      </c>
      <c r="L41" s="144">
        <v>11.408692129629614</v>
      </c>
      <c r="M41" s="144">
        <v>10.095034722222207</v>
      </c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 ht="15.75" customHeight="1">
      <c r="A42" s="129">
        <v>34.0</v>
      </c>
      <c r="B42" s="129" t="s">
        <v>93</v>
      </c>
      <c r="C42" s="129" t="s">
        <v>94</v>
      </c>
      <c r="D42" s="129" t="s">
        <v>48</v>
      </c>
      <c r="E42" s="129" t="s">
        <v>88</v>
      </c>
      <c r="F42" s="141">
        <v>19228.989999999976</v>
      </c>
      <c r="G42" s="141">
        <v>17423.18999999998</v>
      </c>
      <c r="H42" s="142">
        <v>15876.0</v>
      </c>
      <c r="I42" s="142">
        <v>6506.0</v>
      </c>
      <c r="J42" s="143">
        <v>0.40980095742000505</v>
      </c>
      <c r="K42" s="143">
        <v>0.09391028857989925</v>
      </c>
      <c r="L42" s="144">
        <v>2.9555779280663965</v>
      </c>
      <c r="M42" s="144">
        <v>2.6780187519213006</v>
      </c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 ht="15.75" customHeight="1">
      <c r="A43" s="129">
        <v>35.0</v>
      </c>
      <c r="B43" s="129" t="s">
        <v>104</v>
      </c>
      <c r="C43" s="129" t="s">
        <v>105</v>
      </c>
      <c r="D43" s="129" t="s">
        <v>48</v>
      </c>
      <c r="E43" s="129" t="s">
        <v>106</v>
      </c>
      <c r="F43" s="141">
        <v>18947.219999999954</v>
      </c>
      <c r="G43" s="141">
        <v>17290.419999999962</v>
      </c>
      <c r="H43" s="142">
        <v>11040.0</v>
      </c>
      <c r="I43" s="142">
        <v>3173.0</v>
      </c>
      <c r="J43" s="143">
        <v>0.28740942028985506</v>
      </c>
      <c r="K43" s="143">
        <v>0.0874429071916617</v>
      </c>
      <c r="L43" s="144">
        <v>5.971389851875182</v>
      </c>
      <c r="M43" s="144">
        <v>5.449234163252431</v>
      </c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 ht="15.75" customHeight="1">
      <c r="A44" s="129">
        <v>36.0</v>
      </c>
      <c r="B44" s="129" t="s">
        <v>194</v>
      </c>
      <c r="C44" s="129" t="s">
        <v>195</v>
      </c>
      <c r="D44" s="129" t="s">
        <v>47</v>
      </c>
      <c r="E44" s="129" t="s">
        <v>196</v>
      </c>
      <c r="F44" s="141">
        <v>18823.13999999997</v>
      </c>
      <c r="G44" s="141">
        <v>16770.739999999994</v>
      </c>
      <c r="H44" s="142">
        <v>3272.0</v>
      </c>
      <c r="I44" s="142">
        <v>1636.0</v>
      </c>
      <c r="J44" s="143">
        <v>0.5</v>
      </c>
      <c r="K44" s="143">
        <v>0.10903600568236649</v>
      </c>
      <c r="L44" s="144">
        <v>11.505586797065996</v>
      </c>
      <c r="M44" s="144">
        <v>10.251063569682149</v>
      </c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 ht="15.75" customHeight="1">
      <c r="A45" s="129">
        <v>37.0</v>
      </c>
      <c r="B45" s="129" t="s">
        <v>433</v>
      </c>
      <c r="C45" s="129" t="s">
        <v>434</v>
      </c>
      <c r="D45" s="129" t="s">
        <v>47</v>
      </c>
      <c r="E45" s="129" t="s">
        <v>112</v>
      </c>
      <c r="F45" s="141">
        <v>18705.239999999976</v>
      </c>
      <c r="G45" s="141">
        <v>16557.439999999995</v>
      </c>
      <c r="H45" s="142">
        <v>6912.0</v>
      </c>
      <c r="I45" s="142">
        <v>4196.0</v>
      </c>
      <c r="J45" s="143">
        <v>0.6070601851851852</v>
      </c>
      <c r="K45" s="143">
        <v>0.11482343984893983</v>
      </c>
      <c r="L45" s="144">
        <v>4.457874165872254</v>
      </c>
      <c r="M45" s="144">
        <v>3.946005719733078</v>
      </c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 ht="15.75" customHeight="1">
      <c r="A46" s="129">
        <v>38.0</v>
      </c>
      <c r="B46" s="129" t="s">
        <v>500</v>
      </c>
      <c r="C46" s="129" t="s">
        <v>501</v>
      </c>
      <c r="D46" s="129" t="s">
        <v>47</v>
      </c>
      <c r="E46" s="129" t="s">
        <v>145</v>
      </c>
      <c r="F46" s="141">
        <v>18445.059999999983</v>
      </c>
      <c r="G46" s="141">
        <v>16023.46</v>
      </c>
      <c r="H46" s="142">
        <v>6588.0</v>
      </c>
      <c r="I46" s="142">
        <v>3224.0</v>
      </c>
      <c r="J46" s="143">
        <v>0.4893746205221615</v>
      </c>
      <c r="K46" s="143">
        <v>0.13128718475299006</v>
      </c>
      <c r="L46" s="144">
        <v>5.721172456575677</v>
      </c>
      <c r="M46" s="144">
        <v>4.970055831265508</v>
      </c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 ht="15.75" customHeight="1">
      <c r="A47" s="129">
        <v>39.0</v>
      </c>
      <c r="B47" s="129" t="s">
        <v>179</v>
      </c>
      <c r="C47" s="129" t="s">
        <v>180</v>
      </c>
      <c r="D47" s="129" t="s">
        <v>47</v>
      </c>
      <c r="E47" s="129" t="s">
        <v>112</v>
      </c>
      <c r="F47" s="141">
        <v>17219.99999999999</v>
      </c>
      <c r="G47" s="141">
        <v>15490.499999999993</v>
      </c>
      <c r="H47" s="142">
        <v>3516.0</v>
      </c>
      <c r="I47" s="142">
        <v>1700.0</v>
      </c>
      <c r="J47" s="143">
        <v>0.48350398179749715</v>
      </c>
      <c r="K47" s="143">
        <v>0.10043554006968625</v>
      </c>
      <c r="L47" s="144">
        <v>10.129411764705877</v>
      </c>
      <c r="M47" s="144">
        <v>9.112058823529408</v>
      </c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 ht="15.75" customHeight="1">
      <c r="A48" s="129">
        <v>40.0</v>
      </c>
      <c r="B48" s="129" t="s">
        <v>71</v>
      </c>
      <c r="C48" s="129" t="s">
        <v>72</v>
      </c>
      <c r="D48" s="129" t="s">
        <v>47</v>
      </c>
      <c r="E48" s="129" t="s">
        <v>73</v>
      </c>
      <c r="F48" s="141">
        <v>16399.93999999997</v>
      </c>
      <c r="G48" s="141">
        <v>15183.43999999997</v>
      </c>
      <c r="H48" s="142">
        <v>6792.0</v>
      </c>
      <c r="I48" s="142">
        <v>2506.0</v>
      </c>
      <c r="J48" s="143">
        <v>0.36896348645465255</v>
      </c>
      <c r="K48" s="143">
        <v>0.07417710064792937</v>
      </c>
      <c r="L48" s="144">
        <v>6.544269752593763</v>
      </c>
      <c r="M48" s="144">
        <v>6.058834796488416</v>
      </c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 ht="15.75" customHeight="1">
      <c r="A49" s="129">
        <v>41.0</v>
      </c>
      <c r="B49" s="129" t="s">
        <v>769</v>
      </c>
      <c r="C49" s="129" t="s">
        <v>770</v>
      </c>
      <c r="D49" s="129" t="s">
        <v>47</v>
      </c>
      <c r="E49" s="129" t="s">
        <v>766</v>
      </c>
      <c r="F49" s="141">
        <v>17093.709999999995</v>
      </c>
      <c r="G49" s="141">
        <v>15035.71</v>
      </c>
      <c r="H49" s="142">
        <v>9216.0</v>
      </c>
      <c r="I49" s="142">
        <v>3029.0</v>
      </c>
      <c r="J49" s="143">
        <v>0.3286675347222222</v>
      </c>
      <c r="K49" s="143">
        <v>0.12039516289910135</v>
      </c>
      <c r="L49" s="144">
        <v>5.643350940904588</v>
      </c>
      <c r="M49" s="144">
        <v>4.963918785077583</v>
      </c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 ht="15.75" customHeight="1">
      <c r="A50" s="129">
        <v>42.0</v>
      </c>
      <c r="B50" s="129" t="s">
        <v>524</v>
      </c>
      <c r="C50" s="129" t="s">
        <v>525</v>
      </c>
      <c r="D50" s="129" t="s">
        <v>51</v>
      </c>
      <c r="E50" s="129" t="s">
        <v>515</v>
      </c>
      <c r="F50" s="141">
        <v>17565.859999999986</v>
      </c>
      <c r="G50" s="141">
        <v>14987.659999999993</v>
      </c>
      <c r="H50" s="142">
        <v>7908.0</v>
      </c>
      <c r="I50" s="142">
        <v>3694.0</v>
      </c>
      <c r="J50" s="143">
        <v>0.4671219018715225</v>
      </c>
      <c r="K50" s="143">
        <v>0.1467733432920446</v>
      </c>
      <c r="L50" s="144">
        <v>4.755240931239845</v>
      </c>
      <c r="M50" s="144">
        <v>4.057298321602596</v>
      </c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 ht="15.75" customHeight="1">
      <c r="A51" s="129">
        <v>43.0</v>
      </c>
      <c r="B51" s="129" t="s">
        <v>120</v>
      </c>
      <c r="C51" s="129" t="s">
        <v>121</v>
      </c>
      <c r="D51" s="129" t="s">
        <v>51</v>
      </c>
      <c r="E51" s="129" t="s">
        <v>116</v>
      </c>
      <c r="F51" s="141">
        <v>16824.18999999998</v>
      </c>
      <c r="G51" s="141">
        <v>14876.389999999985</v>
      </c>
      <c r="H51" s="142">
        <v>5376.0</v>
      </c>
      <c r="I51" s="142">
        <v>1781.0</v>
      </c>
      <c r="J51" s="143">
        <v>0.3312872023809524</v>
      </c>
      <c r="K51" s="143">
        <v>0.11577377573600856</v>
      </c>
      <c r="L51" s="144">
        <v>9.446485120718686</v>
      </c>
      <c r="M51" s="144">
        <v>8.35282987085906</v>
      </c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 ht="15.75" customHeight="1">
      <c r="A52" s="129">
        <v>44.0</v>
      </c>
      <c r="B52" s="129" t="s">
        <v>137</v>
      </c>
      <c r="C52" s="129" t="s">
        <v>138</v>
      </c>
      <c r="D52" s="129" t="s">
        <v>47</v>
      </c>
      <c r="E52" s="129" t="s">
        <v>116</v>
      </c>
      <c r="F52" s="141">
        <v>17067.719999999994</v>
      </c>
      <c r="G52" s="141">
        <v>14698.919999999991</v>
      </c>
      <c r="H52" s="142">
        <v>9568.0</v>
      </c>
      <c r="I52" s="142">
        <v>2968.0</v>
      </c>
      <c r="J52" s="143">
        <v>0.3102006688963211</v>
      </c>
      <c r="K52" s="143">
        <v>0.13878830915904428</v>
      </c>
      <c r="L52" s="144">
        <v>5.750579514824795</v>
      </c>
      <c r="M52" s="144">
        <v>4.952466307277625</v>
      </c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 ht="15.75" customHeight="1">
      <c r="A53" s="129">
        <v>45.0</v>
      </c>
      <c r="B53" s="129" t="s">
        <v>159</v>
      </c>
      <c r="C53" s="129" t="s">
        <v>160</v>
      </c>
      <c r="D53" s="129" t="s">
        <v>47</v>
      </c>
      <c r="E53" s="129" t="s">
        <v>112</v>
      </c>
      <c r="F53" s="141">
        <v>15924.37999999999</v>
      </c>
      <c r="G53" s="141">
        <v>13989.979999999994</v>
      </c>
      <c r="H53" s="142">
        <v>5316.0</v>
      </c>
      <c r="I53" s="142">
        <v>2692.0</v>
      </c>
      <c r="J53" s="143">
        <v>0.5063957863054929</v>
      </c>
      <c r="K53" s="143">
        <v>0.121474117045687</v>
      </c>
      <c r="L53" s="144">
        <v>5.9154457652303085</v>
      </c>
      <c r="M53" s="144">
        <v>5.196872213967309</v>
      </c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 ht="15.75" customHeight="1">
      <c r="A54" s="129">
        <v>46.0</v>
      </c>
      <c r="B54" s="129" t="s">
        <v>114</v>
      </c>
      <c r="C54" s="129" t="s">
        <v>115</v>
      </c>
      <c r="D54" s="129" t="s">
        <v>51</v>
      </c>
      <c r="E54" s="129" t="s">
        <v>116</v>
      </c>
      <c r="F54" s="141">
        <v>15780.749999999989</v>
      </c>
      <c r="G54" s="141">
        <v>13979.749999999989</v>
      </c>
      <c r="H54" s="142">
        <v>5136.0</v>
      </c>
      <c r="I54" s="142">
        <v>1725.0</v>
      </c>
      <c r="J54" s="143">
        <v>0.3358644859813084</v>
      </c>
      <c r="K54" s="143">
        <v>0.1141263881627933</v>
      </c>
      <c r="L54" s="144">
        <v>9.148260869565211</v>
      </c>
      <c r="M54" s="144">
        <v>8.104202898550719</v>
      </c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 ht="15.75" customHeight="1">
      <c r="A55" s="129">
        <v>47.0</v>
      </c>
      <c r="B55" s="129" t="s">
        <v>82</v>
      </c>
      <c r="C55" s="129" t="s">
        <v>83</v>
      </c>
      <c r="D55" s="129" t="s">
        <v>47</v>
      </c>
      <c r="E55" s="129" t="s">
        <v>78</v>
      </c>
      <c r="F55" s="141">
        <v>15070.049999999992</v>
      </c>
      <c r="G55" s="141">
        <v>13949.599999999993</v>
      </c>
      <c r="H55" s="142">
        <v>8784.0</v>
      </c>
      <c r="I55" s="142">
        <v>3595.0</v>
      </c>
      <c r="J55" s="143">
        <v>0.40926684881602915</v>
      </c>
      <c r="K55" s="143">
        <v>0.07434945471315624</v>
      </c>
      <c r="L55" s="144">
        <v>4.191947148817801</v>
      </c>
      <c r="M55" s="144">
        <v>3.880278164116827</v>
      </c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 ht="15.75" customHeight="1">
      <c r="A56" s="129">
        <v>48.0</v>
      </c>
      <c r="B56" s="129" t="s">
        <v>272</v>
      </c>
      <c r="C56" s="129" t="s">
        <v>265</v>
      </c>
      <c r="D56" s="129" t="s">
        <v>50</v>
      </c>
      <c r="E56" s="129" t="s">
        <v>256</v>
      </c>
      <c r="F56" s="141">
        <v>17571.48999999999</v>
      </c>
      <c r="G56" s="141">
        <v>13943.3</v>
      </c>
      <c r="H56" s="142">
        <v>82388.0</v>
      </c>
      <c r="I56" s="142">
        <v>8829.0</v>
      </c>
      <c r="J56" s="143">
        <v>0.10716366461135117</v>
      </c>
      <c r="K56" s="143">
        <v>0.20648163587720758</v>
      </c>
      <c r="L56" s="144">
        <v>1.9902016083361638</v>
      </c>
      <c r="M56" s="144">
        <v>1.5792615245214632</v>
      </c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 ht="15.75" customHeight="1">
      <c r="A57" s="129">
        <v>49.0</v>
      </c>
      <c r="B57" s="129" t="s">
        <v>186</v>
      </c>
      <c r="C57" s="129" t="s">
        <v>187</v>
      </c>
      <c r="D57" s="129" t="s">
        <v>47</v>
      </c>
      <c r="E57" s="129" t="s">
        <v>148</v>
      </c>
      <c r="F57" s="141">
        <v>15146.899999999992</v>
      </c>
      <c r="G57" s="141">
        <v>13354.899999999992</v>
      </c>
      <c r="H57" s="142">
        <v>4788.0</v>
      </c>
      <c r="I57" s="142">
        <v>1310.0</v>
      </c>
      <c r="J57" s="143">
        <v>0.27360066833751046</v>
      </c>
      <c r="K57" s="143">
        <v>0.11830803662795697</v>
      </c>
      <c r="L57" s="144">
        <v>11.562519083969459</v>
      </c>
      <c r="M57" s="144">
        <v>10.19458015267175</v>
      </c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 ht="15.75" customHeight="1">
      <c r="A58" s="129">
        <v>50.0</v>
      </c>
      <c r="B58" s="129" t="s">
        <v>479</v>
      </c>
      <c r="C58" s="129" t="s">
        <v>480</v>
      </c>
      <c r="D58" s="129" t="s">
        <v>47</v>
      </c>
      <c r="E58" s="129" t="s">
        <v>78</v>
      </c>
      <c r="F58" s="141">
        <v>14523.659999999998</v>
      </c>
      <c r="G58" s="141">
        <v>13236.460000000003</v>
      </c>
      <c r="H58" s="142">
        <v>10644.0</v>
      </c>
      <c r="I58" s="142">
        <v>4184.0</v>
      </c>
      <c r="J58" s="143">
        <v>0.39308530627583615</v>
      </c>
      <c r="K58" s="143">
        <v>0.08862779767634299</v>
      </c>
      <c r="L58" s="144">
        <v>3.4712380497131927</v>
      </c>
      <c r="M58" s="144">
        <v>3.1635898661567885</v>
      </c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 ht="15.75" customHeight="1">
      <c r="A59" s="129">
        <v>51.0</v>
      </c>
      <c r="B59" s="129" t="s">
        <v>275</v>
      </c>
      <c r="C59" s="129" t="s">
        <v>271</v>
      </c>
      <c r="D59" s="129" t="s">
        <v>50</v>
      </c>
      <c r="E59" s="129" t="s">
        <v>256</v>
      </c>
      <c r="F59" s="141">
        <v>16414.55</v>
      </c>
      <c r="G59" s="141">
        <v>13171.440000000006</v>
      </c>
      <c r="H59" s="142">
        <v>55998.0</v>
      </c>
      <c r="I59" s="142">
        <v>8247.0</v>
      </c>
      <c r="J59" s="143">
        <v>0.14727311689703204</v>
      </c>
      <c r="K59" s="143">
        <v>0.1975753218942946</v>
      </c>
      <c r="L59" s="144">
        <v>1.9903661937674304</v>
      </c>
      <c r="M59" s="144">
        <v>1.5971189523463085</v>
      </c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 ht="15.75" customHeight="1">
      <c r="A60" s="129">
        <v>52.0</v>
      </c>
      <c r="B60" s="129" t="s">
        <v>462</v>
      </c>
      <c r="C60" s="129" t="s">
        <v>463</v>
      </c>
      <c r="D60" s="129" t="s">
        <v>47</v>
      </c>
      <c r="E60" s="129" t="s">
        <v>148</v>
      </c>
      <c r="F60" s="141">
        <v>14268.049999999992</v>
      </c>
      <c r="G60" s="141">
        <v>13093.049999999996</v>
      </c>
      <c r="H60" s="142">
        <v>2706.0</v>
      </c>
      <c r="I60" s="142">
        <v>1845.0</v>
      </c>
      <c r="J60" s="143">
        <v>0.6818181818181818</v>
      </c>
      <c r="K60" s="143">
        <v>0.08235182803536556</v>
      </c>
      <c r="L60" s="144">
        <v>7.733360433604331</v>
      </c>
      <c r="M60" s="144">
        <v>7.096504065040648</v>
      </c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 ht="15.75" customHeight="1">
      <c r="A61" s="129">
        <v>53.0</v>
      </c>
      <c r="B61" s="129" t="s">
        <v>86</v>
      </c>
      <c r="C61" s="129" t="s">
        <v>87</v>
      </c>
      <c r="D61" s="129" t="s">
        <v>48</v>
      </c>
      <c r="E61" s="129" t="s">
        <v>88</v>
      </c>
      <c r="F61" s="141">
        <v>14695.159999999985</v>
      </c>
      <c r="G61" s="141">
        <v>13032.759999999997</v>
      </c>
      <c r="H61" s="142">
        <v>8190.0</v>
      </c>
      <c r="I61" s="142">
        <v>2064.0</v>
      </c>
      <c r="J61" s="143">
        <v>0.252014652014652</v>
      </c>
      <c r="K61" s="143">
        <v>0.11312568219740315</v>
      </c>
      <c r="L61" s="144">
        <v>7.119748062015497</v>
      </c>
      <c r="M61" s="144">
        <v>6.314321705426355</v>
      </c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 ht="15.75" customHeight="1">
      <c r="A62" s="129">
        <v>54.0</v>
      </c>
      <c r="B62" s="129" t="s">
        <v>391</v>
      </c>
      <c r="C62" s="129" t="s">
        <v>392</v>
      </c>
      <c r="D62" s="129" t="s">
        <v>48</v>
      </c>
      <c r="E62" s="129" t="s">
        <v>88</v>
      </c>
      <c r="F62" s="141">
        <v>14524.049999999985</v>
      </c>
      <c r="G62" s="141">
        <v>12946.949999999984</v>
      </c>
      <c r="H62" s="142">
        <v>11544.0</v>
      </c>
      <c r="I62" s="142">
        <v>5196.0</v>
      </c>
      <c r="J62" s="143">
        <v>0.4501039501039501</v>
      </c>
      <c r="K62" s="143">
        <v>0.10858541522509235</v>
      </c>
      <c r="L62" s="144">
        <v>2.7952367205542696</v>
      </c>
      <c r="M62" s="144">
        <v>2.491714780600459</v>
      </c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 ht="15.75" customHeight="1">
      <c r="A63" s="129">
        <v>55.0</v>
      </c>
      <c r="B63" s="129" t="s">
        <v>203</v>
      </c>
      <c r="C63" s="129" t="s">
        <v>204</v>
      </c>
      <c r="D63" s="129" t="s">
        <v>47</v>
      </c>
      <c r="E63" s="129" t="s">
        <v>78</v>
      </c>
      <c r="F63" s="141">
        <v>13816.96</v>
      </c>
      <c r="G63" s="141">
        <v>12827.959999999997</v>
      </c>
      <c r="H63" s="142">
        <v>8784.0</v>
      </c>
      <c r="I63" s="142">
        <v>3304.0</v>
      </c>
      <c r="J63" s="143">
        <v>0.3761384335154827</v>
      </c>
      <c r="K63" s="143">
        <v>0.07157869748483037</v>
      </c>
      <c r="L63" s="144">
        <v>4.181888619854721</v>
      </c>
      <c r="M63" s="144">
        <v>3.8825544794188853</v>
      </c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 ht="15.75" customHeight="1">
      <c r="A64" s="129">
        <v>56.0</v>
      </c>
      <c r="B64" s="129" t="s">
        <v>230</v>
      </c>
      <c r="C64" s="129" t="s">
        <v>231</v>
      </c>
      <c r="D64" s="129" t="s">
        <v>48</v>
      </c>
      <c r="E64" s="129" t="s">
        <v>109</v>
      </c>
      <c r="F64" s="141">
        <v>13714.509999999975</v>
      </c>
      <c r="G64" s="141">
        <v>12778.509999999975</v>
      </c>
      <c r="H64" s="142">
        <v>3864.0</v>
      </c>
      <c r="I64" s="142">
        <v>849.0</v>
      </c>
      <c r="J64" s="143">
        <v>0.21972049689440995</v>
      </c>
      <c r="K64" s="143">
        <v>0.06824888384637884</v>
      </c>
      <c r="L64" s="144">
        <v>16.15372202591281</v>
      </c>
      <c r="M64" s="144">
        <v>15.051248527679594</v>
      </c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 ht="15.75" customHeight="1">
      <c r="A65" s="129">
        <v>57.0</v>
      </c>
      <c r="B65" s="129" t="s">
        <v>118</v>
      </c>
      <c r="C65" s="129" t="s">
        <v>119</v>
      </c>
      <c r="D65" s="129" t="s">
        <v>51</v>
      </c>
      <c r="E65" s="129" t="s">
        <v>116</v>
      </c>
      <c r="F65" s="141">
        <v>13967.509999999991</v>
      </c>
      <c r="G65" s="141">
        <v>12631.509999999991</v>
      </c>
      <c r="H65" s="142">
        <v>3924.0</v>
      </c>
      <c r="I65" s="142">
        <v>1549.0</v>
      </c>
      <c r="J65" s="143">
        <v>0.39475025484199794</v>
      </c>
      <c r="K65" s="143">
        <v>0.09565054902412817</v>
      </c>
      <c r="L65" s="144">
        <v>9.0171142672692</v>
      </c>
      <c r="M65" s="144">
        <v>8.154622336991602</v>
      </c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 ht="15.75" customHeight="1">
      <c r="A66" s="129">
        <v>58.0</v>
      </c>
      <c r="B66" s="129" t="s">
        <v>173</v>
      </c>
      <c r="C66" s="129" t="s">
        <v>174</v>
      </c>
      <c r="D66" s="129" t="s">
        <v>47</v>
      </c>
      <c r="E66" s="129" t="s">
        <v>148</v>
      </c>
      <c r="F66" s="141">
        <v>14493.359999999991</v>
      </c>
      <c r="G66" s="141">
        <v>12448.959999999997</v>
      </c>
      <c r="H66" s="142">
        <v>1592.0</v>
      </c>
      <c r="I66" s="142">
        <v>805.0</v>
      </c>
      <c r="J66" s="143">
        <v>0.5056532663316583</v>
      </c>
      <c r="K66" s="143">
        <v>0.1410576981459093</v>
      </c>
      <c r="L66" s="144">
        <v>18.004173913043466</v>
      </c>
      <c r="M66" s="144">
        <v>15.464546583850929</v>
      </c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 ht="15.75" customHeight="1">
      <c r="A67" s="129">
        <v>59.0</v>
      </c>
      <c r="B67" s="129" t="s">
        <v>347</v>
      </c>
      <c r="C67" s="129" t="s">
        <v>348</v>
      </c>
      <c r="D67" s="129" t="s">
        <v>49</v>
      </c>
      <c r="E67" s="129" t="s">
        <v>349</v>
      </c>
      <c r="F67" s="141">
        <v>14003.629999999985</v>
      </c>
      <c r="G67" s="141">
        <v>12445.429999999995</v>
      </c>
      <c r="H67" s="142">
        <v>35424.0</v>
      </c>
      <c r="I67" s="142">
        <v>6262.0</v>
      </c>
      <c r="J67" s="143">
        <v>0.17677280939476062</v>
      </c>
      <c r="K67" s="143">
        <v>0.1112711489806566</v>
      </c>
      <c r="L67" s="144">
        <v>2.2362871287128687</v>
      </c>
      <c r="M67" s="144">
        <v>1.9874528904503346</v>
      </c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 ht="15.75" customHeight="1">
      <c r="A68" s="129">
        <v>60.0</v>
      </c>
      <c r="B68" s="129" t="s">
        <v>702</v>
      </c>
      <c r="C68" s="129" t="s">
        <v>703</v>
      </c>
      <c r="D68" s="129" t="s">
        <v>49</v>
      </c>
      <c r="E68" s="129" t="s">
        <v>657</v>
      </c>
      <c r="F68" s="141">
        <v>13402.589999999967</v>
      </c>
      <c r="G68" s="141">
        <v>12335.389999999987</v>
      </c>
      <c r="H68" s="142">
        <v>4224.0</v>
      </c>
      <c r="I68" s="142">
        <v>2456.0</v>
      </c>
      <c r="J68" s="143">
        <v>0.5814393939393939</v>
      </c>
      <c r="K68" s="143">
        <v>0.07962640056884407</v>
      </c>
      <c r="L68" s="144">
        <v>5.457080618892495</v>
      </c>
      <c r="M68" s="144">
        <v>5.022552931596086</v>
      </c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 ht="15.75" customHeight="1">
      <c r="A69" s="129">
        <v>61.0</v>
      </c>
      <c r="B69" s="129" t="s">
        <v>248</v>
      </c>
      <c r="C69" s="129" t="s">
        <v>249</v>
      </c>
      <c r="D69" s="129" t="s">
        <v>48</v>
      </c>
      <c r="E69" s="129" t="s">
        <v>109</v>
      </c>
      <c r="F69" s="141">
        <v>13457.409999999987</v>
      </c>
      <c r="G69" s="141">
        <v>12191.009999999993</v>
      </c>
      <c r="H69" s="142">
        <v>8736.0</v>
      </c>
      <c r="I69" s="142">
        <v>2040.0</v>
      </c>
      <c r="J69" s="143">
        <v>0.23351648351648352</v>
      </c>
      <c r="K69" s="143">
        <v>0.09410428901252144</v>
      </c>
      <c r="L69" s="144">
        <v>6.596769607843131</v>
      </c>
      <c r="M69" s="144">
        <v>5.975985294117644</v>
      </c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 ht="15.75" customHeight="1">
      <c r="A70" s="129">
        <v>62.0</v>
      </c>
      <c r="B70" s="129" t="s">
        <v>522</v>
      </c>
      <c r="C70" s="129" t="s">
        <v>523</v>
      </c>
      <c r="D70" s="129" t="s">
        <v>49</v>
      </c>
      <c r="E70" s="129" t="s">
        <v>360</v>
      </c>
      <c r="F70" s="141">
        <v>13753.95999999999</v>
      </c>
      <c r="G70" s="141">
        <v>12151.859999999991</v>
      </c>
      <c r="H70" s="142">
        <v>27384.0</v>
      </c>
      <c r="I70" s="142">
        <v>5299.0</v>
      </c>
      <c r="J70" s="143">
        <v>0.19350715746421268</v>
      </c>
      <c r="K70" s="143">
        <v>0.11648281658518711</v>
      </c>
      <c r="L70" s="144">
        <v>2.595576523872427</v>
      </c>
      <c r="M70" s="144">
        <v>2.2932364597093775</v>
      </c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 ht="15.75" customHeight="1">
      <c r="A71" s="129">
        <v>63.0</v>
      </c>
      <c r="B71" s="129" t="s">
        <v>528</v>
      </c>
      <c r="C71" s="129" t="s">
        <v>529</v>
      </c>
      <c r="D71" s="129" t="s">
        <v>51</v>
      </c>
      <c r="E71" s="129" t="s">
        <v>116</v>
      </c>
      <c r="F71" s="141">
        <v>14045.139999999998</v>
      </c>
      <c r="G71" s="141">
        <v>12128.14</v>
      </c>
      <c r="H71" s="142">
        <v>4500.0</v>
      </c>
      <c r="I71" s="142">
        <v>2086.0</v>
      </c>
      <c r="J71" s="143">
        <v>0.46355555555555555</v>
      </c>
      <c r="K71" s="143">
        <v>0.13648849352872228</v>
      </c>
      <c r="L71" s="144">
        <v>6.7330488974113125</v>
      </c>
      <c r="M71" s="144">
        <v>5.814065196548418</v>
      </c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 ht="15.75" customHeight="1">
      <c r="A72" s="129">
        <v>64.0</v>
      </c>
      <c r="B72" s="129" t="s">
        <v>215</v>
      </c>
      <c r="C72" s="129" t="s">
        <v>216</v>
      </c>
      <c r="D72" s="129" t="s">
        <v>48</v>
      </c>
      <c r="E72" s="129" t="s">
        <v>109</v>
      </c>
      <c r="F72" s="141">
        <v>13481.83999999999</v>
      </c>
      <c r="G72" s="141">
        <v>12119.839999999995</v>
      </c>
      <c r="H72" s="142">
        <v>6564.0</v>
      </c>
      <c r="I72" s="142">
        <v>1755.0</v>
      </c>
      <c r="J72" s="143">
        <v>0.2673674588665448</v>
      </c>
      <c r="K72" s="143">
        <v>0.1010247859342639</v>
      </c>
      <c r="L72" s="144">
        <v>7.681960113960108</v>
      </c>
      <c r="M72" s="144">
        <v>6.905891737891735</v>
      </c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 ht="15.75" customHeight="1">
      <c r="A73" s="129">
        <v>65.0</v>
      </c>
      <c r="B73" s="129" t="s">
        <v>236</v>
      </c>
      <c r="C73" s="129" t="s">
        <v>237</v>
      </c>
      <c r="D73" s="129" t="s">
        <v>48</v>
      </c>
      <c r="E73" s="129" t="s">
        <v>109</v>
      </c>
      <c r="F73" s="141">
        <v>13639.85999999999</v>
      </c>
      <c r="G73" s="141">
        <v>11947.899999999989</v>
      </c>
      <c r="H73" s="142">
        <v>5040.0</v>
      </c>
      <c r="I73" s="142">
        <v>1714.0</v>
      </c>
      <c r="J73" s="143">
        <v>0.3400793650793651</v>
      </c>
      <c r="K73" s="143">
        <v>0.12404526146162809</v>
      </c>
      <c r="L73" s="144">
        <v>7.957911318553086</v>
      </c>
      <c r="M73" s="144">
        <v>6.970770128354719</v>
      </c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 ht="15.75" customHeight="1">
      <c r="A74" s="129">
        <v>66.0</v>
      </c>
      <c r="B74" s="129" t="s">
        <v>455</v>
      </c>
      <c r="C74" s="129" t="s">
        <v>456</v>
      </c>
      <c r="D74" s="129" t="s">
        <v>47</v>
      </c>
      <c r="E74" s="129" t="s">
        <v>148</v>
      </c>
      <c r="F74" s="141">
        <v>13175.239999999994</v>
      </c>
      <c r="G74" s="141">
        <v>11842.339999999993</v>
      </c>
      <c r="H74" s="142">
        <v>4176.0</v>
      </c>
      <c r="I74" s="142">
        <v>2301.0</v>
      </c>
      <c r="J74" s="143">
        <v>0.5510057471264368</v>
      </c>
      <c r="K74" s="143">
        <v>0.10116703756440126</v>
      </c>
      <c r="L74" s="144">
        <v>5.725875706214687</v>
      </c>
      <c r="M74" s="144">
        <v>5.146605823554973</v>
      </c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 ht="15.75" customHeight="1">
      <c r="A75" s="129">
        <v>67.0</v>
      </c>
      <c r="B75" s="129" t="s">
        <v>157</v>
      </c>
      <c r="C75" s="129" t="s">
        <v>158</v>
      </c>
      <c r="D75" s="129" t="s">
        <v>47</v>
      </c>
      <c r="E75" s="129" t="s">
        <v>145</v>
      </c>
      <c r="F75" s="141">
        <v>12624.359999999951</v>
      </c>
      <c r="G75" s="141">
        <v>11824.359999999966</v>
      </c>
      <c r="H75" s="142">
        <v>4056.0</v>
      </c>
      <c r="I75" s="142">
        <v>1964.0</v>
      </c>
      <c r="J75" s="143">
        <v>0.48422090729783035</v>
      </c>
      <c r="K75" s="143">
        <v>0.06336954903060343</v>
      </c>
      <c r="L75" s="144">
        <v>6.427881873727062</v>
      </c>
      <c r="M75" s="144">
        <v>6.020549898166989</v>
      </c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 ht="15.75" customHeight="1">
      <c r="A76" s="129">
        <v>68.0</v>
      </c>
      <c r="B76" s="129" t="s">
        <v>635</v>
      </c>
      <c r="C76" s="129" t="s">
        <v>636</v>
      </c>
      <c r="D76" s="129" t="s">
        <v>48</v>
      </c>
      <c r="E76" s="129" t="s">
        <v>628</v>
      </c>
      <c r="F76" s="141">
        <v>13185.909999999987</v>
      </c>
      <c r="G76" s="141">
        <v>11736.909999999993</v>
      </c>
      <c r="H76" s="142">
        <v>5820.0</v>
      </c>
      <c r="I76" s="142">
        <v>1559.0</v>
      </c>
      <c r="J76" s="143">
        <v>0.26786941580756013</v>
      </c>
      <c r="K76" s="143">
        <v>0.10989002655106817</v>
      </c>
      <c r="L76" s="144">
        <v>8.457928159076323</v>
      </c>
      <c r="M76" s="144">
        <v>7.528486209108398</v>
      </c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 ht="15.75" customHeight="1">
      <c r="A77" s="129">
        <v>69.0</v>
      </c>
      <c r="B77" s="129" t="s">
        <v>725</v>
      </c>
      <c r="C77" s="129" t="s">
        <v>726</v>
      </c>
      <c r="D77" s="129" t="s">
        <v>47</v>
      </c>
      <c r="E77" s="129" t="s">
        <v>657</v>
      </c>
      <c r="F77" s="141">
        <v>11990.889999999994</v>
      </c>
      <c r="G77" s="141">
        <v>11490.489999999994</v>
      </c>
      <c r="H77" s="142">
        <v>4104.0</v>
      </c>
      <c r="I77" s="142">
        <v>1561.0</v>
      </c>
      <c r="J77" s="143">
        <v>0.3803606237816764</v>
      </c>
      <c r="K77" s="143">
        <v>0.041731681301387935</v>
      </c>
      <c r="L77" s="144">
        <v>7.681543882126838</v>
      </c>
      <c r="M77" s="144">
        <v>7.360980140935294</v>
      </c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 ht="15.75" customHeight="1">
      <c r="A78" s="129">
        <v>70.0</v>
      </c>
      <c r="B78" s="129" t="s">
        <v>246</v>
      </c>
      <c r="C78" s="129" t="s">
        <v>247</v>
      </c>
      <c r="D78" s="129" t="s">
        <v>48</v>
      </c>
      <c r="E78" s="129" t="s">
        <v>109</v>
      </c>
      <c r="F78" s="141">
        <v>12825.839999999993</v>
      </c>
      <c r="G78" s="141">
        <v>11446.239999999996</v>
      </c>
      <c r="H78" s="142">
        <v>4080.0</v>
      </c>
      <c r="I78" s="142">
        <v>1676.0</v>
      </c>
      <c r="J78" s="143">
        <v>0.4107843137254902</v>
      </c>
      <c r="K78" s="143">
        <v>0.10756410496310553</v>
      </c>
      <c r="L78" s="144">
        <v>7.6526491646778</v>
      </c>
      <c r="M78" s="144">
        <v>6.829498806682575</v>
      </c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 ht="15.75" customHeight="1">
      <c r="A79" s="129">
        <v>71.0</v>
      </c>
      <c r="B79" s="129" t="s">
        <v>773</v>
      </c>
      <c r="C79" s="129" t="s">
        <v>774</v>
      </c>
      <c r="D79" s="129" t="s">
        <v>47</v>
      </c>
      <c r="E79" s="129" t="s">
        <v>766</v>
      </c>
      <c r="F79" s="141">
        <v>11933.759999999984</v>
      </c>
      <c r="G79" s="141">
        <v>10983.999999999987</v>
      </c>
      <c r="H79" s="142">
        <v>7400.0</v>
      </c>
      <c r="I79" s="142">
        <v>1524.0</v>
      </c>
      <c r="J79" s="143">
        <v>0.20594594594594595</v>
      </c>
      <c r="K79" s="143">
        <v>0.0795859812833506</v>
      </c>
      <c r="L79" s="144">
        <v>7.830551181102352</v>
      </c>
      <c r="M79" s="144">
        <v>7.207349081364821</v>
      </c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 ht="15.75" customHeight="1">
      <c r="A80" s="129">
        <v>72.0</v>
      </c>
      <c r="B80" s="129" t="s">
        <v>403</v>
      </c>
      <c r="C80" s="129" t="s">
        <v>404</v>
      </c>
      <c r="D80" s="129" t="s">
        <v>48</v>
      </c>
      <c r="E80" s="129" t="s">
        <v>88</v>
      </c>
      <c r="F80" s="141">
        <v>12059.129999999988</v>
      </c>
      <c r="G80" s="141">
        <v>10951.92999999999</v>
      </c>
      <c r="H80" s="142">
        <v>10752.0</v>
      </c>
      <c r="I80" s="142">
        <v>4422.0</v>
      </c>
      <c r="J80" s="143">
        <v>0.41127232142857145</v>
      </c>
      <c r="K80" s="143">
        <v>0.09181425194023118</v>
      </c>
      <c r="L80" s="144">
        <v>2.7270759837177723</v>
      </c>
      <c r="M80" s="144">
        <v>2.4766915422885547</v>
      </c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 ht="15.75" customHeight="1">
      <c r="A81" s="129">
        <v>73.0</v>
      </c>
      <c r="B81" s="129" t="s">
        <v>629</v>
      </c>
      <c r="C81" s="129" t="s">
        <v>630</v>
      </c>
      <c r="D81" s="129" t="s">
        <v>48</v>
      </c>
      <c r="E81" s="129" t="s">
        <v>628</v>
      </c>
      <c r="F81" s="141">
        <v>12335.039999999985</v>
      </c>
      <c r="G81" s="141">
        <v>10951.240000000002</v>
      </c>
      <c r="H81" s="142">
        <v>3156.0</v>
      </c>
      <c r="I81" s="142">
        <v>2036.0</v>
      </c>
      <c r="J81" s="143">
        <v>0.6451204055766794</v>
      </c>
      <c r="K81" s="143">
        <v>0.11218447609411764</v>
      </c>
      <c r="L81" s="144">
        <v>6.058467583497046</v>
      </c>
      <c r="M81" s="144">
        <v>5.378801571709235</v>
      </c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 ht="15.75" customHeight="1">
      <c r="A82" s="129">
        <v>74.0</v>
      </c>
      <c r="B82" s="129" t="s">
        <v>395</v>
      </c>
      <c r="C82" s="129" t="s">
        <v>396</v>
      </c>
      <c r="D82" s="129" t="s">
        <v>48</v>
      </c>
      <c r="E82" s="129" t="s">
        <v>353</v>
      </c>
      <c r="F82" s="141">
        <v>11875.32</v>
      </c>
      <c r="G82" s="141">
        <v>10800.319999999998</v>
      </c>
      <c r="H82" s="142">
        <v>6060.0</v>
      </c>
      <c r="I82" s="142">
        <v>4619.0</v>
      </c>
      <c r="J82" s="143">
        <v>0.7622112211221123</v>
      </c>
      <c r="K82" s="143">
        <v>0.09052387640922532</v>
      </c>
      <c r="L82" s="144">
        <v>2.5709720718770295</v>
      </c>
      <c r="M82" s="144">
        <v>2.338237713790863</v>
      </c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 ht="15.75" customHeight="1">
      <c r="A83" s="129">
        <v>75.0</v>
      </c>
      <c r="B83" s="129" t="s">
        <v>184</v>
      </c>
      <c r="C83" s="129" t="s">
        <v>185</v>
      </c>
      <c r="D83" s="129" t="s">
        <v>47</v>
      </c>
      <c r="E83" s="129" t="s">
        <v>73</v>
      </c>
      <c r="F83" s="141">
        <v>11587.489999999969</v>
      </c>
      <c r="G83" s="141">
        <v>10643.489999999987</v>
      </c>
      <c r="H83" s="142">
        <v>3000.0</v>
      </c>
      <c r="I83" s="142">
        <v>1772.0</v>
      </c>
      <c r="J83" s="143">
        <v>0.5906666666666667</v>
      </c>
      <c r="K83" s="143">
        <v>0.08146716847220448</v>
      </c>
      <c r="L83" s="144">
        <v>6.53921557562075</v>
      </c>
      <c r="M83" s="144">
        <v>6.006484198645591</v>
      </c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 ht="15.75" customHeight="1">
      <c r="A84" s="129">
        <v>76.0</v>
      </c>
      <c r="B84" s="129" t="s">
        <v>167</v>
      </c>
      <c r="C84" s="129" t="s">
        <v>168</v>
      </c>
      <c r="D84" s="129" t="s">
        <v>47</v>
      </c>
      <c r="E84" s="129" t="s">
        <v>112</v>
      </c>
      <c r="F84" s="141">
        <v>11678.069999999982</v>
      </c>
      <c r="G84" s="141">
        <v>10530.869999999986</v>
      </c>
      <c r="H84" s="142">
        <v>7356.0</v>
      </c>
      <c r="I84" s="142">
        <v>1743.0</v>
      </c>
      <c r="J84" s="143">
        <v>0.2369494290375204</v>
      </c>
      <c r="K84" s="143">
        <v>0.09823541047450457</v>
      </c>
      <c r="L84" s="144">
        <v>6.6999827882960306</v>
      </c>
      <c r="M84" s="144">
        <v>6.041807228915655</v>
      </c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 ht="15.75" customHeight="1">
      <c r="A85" s="129">
        <v>77.0</v>
      </c>
      <c r="B85" s="129" t="s">
        <v>153</v>
      </c>
      <c r="C85" s="129" t="s">
        <v>154</v>
      </c>
      <c r="D85" s="129" t="s">
        <v>47</v>
      </c>
      <c r="E85" s="129" t="s">
        <v>112</v>
      </c>
      <c r="F85" s="141">
        <v>12104.879999999994</v>
      </c>
      <c r="G85" s="141">
        <v>10457.279999999997</v>
      </c>
      <c r="H85" s="142">
        <v>2880.0</v>
      </c>
      <c r="I85" s="142">
        <v>1462.0</v>
      </c>
      <c r="J85" s="143">
        <v>0.5076388888888889</v>
      </c>
      <c r="K85" s="143">
        <v>0.1361103951464201</v>
      </c>
      <c r="L85" s="144">
        <v>8.279671682626535</v>
      </c>
      <c r="M85" s="144">
        <v>7.1527222982216125</v>
      </c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 ht="15.75" customHeight="1">
      <c r="A86" s="129">
        <v>78.0</v>
      </c>
      <c r="B86" s="129" t="s">
        <v>207</v>
      </c>
      <c r="C86" s="129" t="s">
        <v>208</v>
      </c>
      <c r="D86" s="129" t="s">
        <v>48</v>
      </c>
      <c r="E86" s="129" t="s">
        <v>124</v>
      </c>
      <c r="F86" s="141">
        <v>11877.989999999996</v>
      </c>
      <c r="G86" s="141">
        <v>10345.089999999998</v>
      </c>
      <c r="H86" s="142">
        <v>6072.0</v>
      </c>
      <c r="I86" s="142">
        <v>3351.0</v>
      </c>
      <c r="J86" s="143">
        <v>0.5518774703557312</v>
      </c>
      <c r="K86" s="143">
        <v>0.12905382139570742</v>
      </c>
      <c r="L86" s="144">
        <v>3.5446105640107417</v>
      </c>
      <c r="M86" s="144">
        <v>3.087165025365562</v>
      </c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 ht="15.75" customHeight="1">
      <c r="A87" s="129">
        <v>79.0</v>
      </c>
      <c r="B87" s="129" t="s">
        <v>714</v>
      </c>
      <c r="C87" s="129" t="s">
        <v>715</v>
      </c>
      <c r="D87" s="129" t="s">
        <v>47</v>
      </c>
      <c r="E87" s="129" t="s">
        <v>657</v>
      </c>
      <c r="F87" s="141">
        <v>11707.729999999998</v>
      </c>
      <c r="G87" s="141">
        <v>10332.229999999998</v>
      </c>
      <c r="H87" s="142">
        <v>9888.0</v>
      </c>
      <c r="I87" s="142">
        <v>2600.0</v>
      </c>
      <c r="J87" s="143">
        <v>0.26294498381877024</v>
      </c>
      <c r="K87" s="143">
        <v>0.11748648115390437</v>
      </c>
      <c r="L87" s="144">
        <v>4.502973076923076</v>
      </c>
      <c r="M87" s="144">
        <v>3.9739346153846147</v>
      </c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 ht="15.75" customHeight="1">
      <c r="A88" s="129">
        <v>80.0</v>
      </c>
      <c r="B88" s="129" t="s">
        <v>710</v>
      </c>
      <c r="C88" s="129" t="s">
        <v>711</v>
      </c>
      <c r="D88" s="129" t="s">
        <v>49</v>
      </c>
      <c r="E88" s="129" t="s">
        <v>657</v>
      </c>
      <c r="F88" s="141">
        <v>11243.289999999997</v>
      </c>
      <c r="G88" s="141">
        <v>10233.389999999998</v>
      </c>
      <c r="H88" s="142">
        <v>13224.0</v>
      </c>
      <c r="I88" s="142">
        <v>3371.0</v>
      </c>
      <c r="J88" s="143">
        <v>0.2549153055051422</v>
      </c>
      <c r="K88" s="143">
        <v>0.08982246299793029</v>
      </c>
      <c r="L88" s="144">
        <v>3.335298131118362</v>
      </c>
      <c r="M88" s="144">
        <v>3.0357134381489166</v>
      </c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 ht="15.75" customHeight="1">
      <c r="A89" s="129">
        <v>81.0</v>
      </c>
      <c r="B89" s="129" t="s">
        <v>411</v>
      </c>
      <c r="C89" s="129" t="s">
        <v>412</v>
      </c>
      <c r="D89" s="129" t="s">
        <v>48</v>
      </c>
      <c r="E89" s="129" t="s">
        <v>88</v>
      </c>
      <c r="F89" s="141">
        <v>10829.399999999992</v>
      </c>
      <c r="G89" s="141">
        <v>9667.399999999996</v>
      </c>
      <c r="H89" s="142">
        <v>7704.0</v>
      </c>
      <c r="I89" s="142">
        <v>3190.0</v>
      </c>
      <c r="J89" s="143">
        <v>0.4140706126687435</v>
      </c>
      <c r="K89" s="143">
        <v>0.10730049679575948</v>
      </c>
      <c r="L89" s="144">
        <v>3.3947962382445116</v>
      </c>
      <c r="M89" s="144">
        <v>3.0305329153605003</v>
      </c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 ht="15.75" customHeight="1">
      <c r="A90" s="129">
        <v>82.0</v>
      </c>
      <c r="B90" s="129" t="s">
        <v>250</v>
      </c>
      <c r="C90" s="129" t="s">
        <v>251</v>
      </c>
      <c r="D90" s="129" t="s">
        <v>48</v>
      </c>
      <c r="E90" s="129" t="s">
        <v>88</v>
      </c>
      <c r="F90" s="141">
        <v>10943.269999999977</v>
      </c>
      <c r="G90" s="141">
        <v>9642.46999999999</v>
      </c>
      <c r="H90" s="142">
        <v>6948.0</v>
      </c>
      <c r="I90" s="142">
        <v>2393.0</v>
      </c>
      <c r="J90" s="143">
        <v>0.34441565918249856</v>
      </c>
      <c r="K90" s="143">
        <v>0.11886757797257941</v>
      </c>
      <c r="L90" s="144">
        <v>4.57303384872544</v>
      </c>
      <c r="M90" s="144">
        <v>4.029448391140823</v>
      </c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 ht="15.75" customHeight="1">
      <c r="A91" s="129">
        <v>83.0</v>
      </c>
      <c r="B91" s="129" t="s">
        <v>98</v>
      </c>
      <c r="C91" s="129" t="s">
        <v>99</v>
      </c>
      <c r="D91" s="129" t="s">
        <v>48</v>
      </c>
      <c r="E91" s="129" t="s">
        <v>88</v>
      </c>
      <c r="F91" s="141">
        <v>10586.929999999986</v>
      </c>
      <c r="G91" s="141">
        <v>9561.92999999999</v>
      </c>
      <c r="H91" s="142">
        <v>14208.0</v>
      </c>
      <c r="I91" s="142">
        <v>3657.0</v>
      </c>
      <c r="J91" s="143">
        <v>0.2573902027027027</v>
      </c>
      <c r="K91" s="143">
        <v>0.09681749100069592</v>
      </c>
      <c r="L91" s="144">
        <v>2.894976756904563</v>
      </c>
      <c r="M91" s="144">
        <v>2.6146923707957312</v>
      </c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 ht="15.75" customHeight="1">
      <c r="A92" s="129">
        <v>84.0</v>
      </c>
      <c r="B92" s="129" t="s">
        <v>192</v>
      </c>
      <c r="C92" s="129" t="s">
        <v>193</v>
      </c>
      <c r="D92" s="129" t="s">
        <v>47</v>
      </c>
      <c r="E92" s="129" t="s">
        <v>148</v>
      </c>
      <c r="F92" s="141">
        <v>11143.719999999994</v>
      </c>
      <c r="G92" s="141">
        <v>9547.719999999994</v>
      </c>
      <c r="H92" s="142">
        <v>1180.0</v>
      </c>
      <c r="I92" s="142">
        <v>608.0</v>
      </c>
      <c r="J92" s="143">
        <v>0.5152542372881356</v>
      </c>
      <c r="K92" s="143">
        <v>0.1432196788864043</v>
      </c>
      <c r="L92" s="144">
        <v>18.328486842105253</v>
      </c>
      <c r="M92" s="144">
        <v>15.703486842105253</v>
      </c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 ht="15.75" customHeight="1">
      <c r="A93" s="129">
        <v>85.0</v>
      </c>
      <c r="B93" s="129" t="s">
        <v>546</v>
      </c>
      <c r="C93" s="129" t="s">
        <v>547</v>
      </c>
      <c r="D93" s="129" t="s">
        <v>50</v>
      </c>
      <c r="E93" s="129" t="s">
        <v>256</v>
      </c>
      <c r="F93" s="141">
        <v>12111.580000000002</v>
      </c>
      <c r="G93" s="141">
        <v>9526.100000000006</v>
      </c>
      <c r="H93" s="142">
        <v>41756.0</v>
      </c>
      <c r="I93" s="142">
        <v>6166.0</v>
      </c>
      <c r="J93" s="143">
        <v>0.14766740109205861</v>
      </c>
      <c r="K93" s="143">
        <v>0.21347173531446728</v>
      </c>
      <c r="L93" s="144">
        <v>1.9642523516055792</v>
      </c>
      <c r="M93" s="144">
        <v>1.5449399935128132</v>
      </c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 ht="15.75" customHeight="1">
      <c r="A94" s="129">
        <v>86.0</v>
      </c>
      <c r="B94" s="129" t="s">
        <v>637</v>
      </c>
      <c r="C94" s="129" t="s">
        <v>638</v>
      </c>
      <c r="D94" s="129" t="s">
        <v>48</v>
      </c>
      <c r="E94" s="129" t="s">
        <v>628</v>
      </c>
      <c r="F94" s="141">
        <v>10850.089999999997</v>
      </c>
      <c r="G94" s="141">
        <v>9522.289999999999</v>
      </c>
      <c r="H94" s="142">
        <v>4596.0</v>
      </c>
      <c r="I94" s="142">
        <v>2181.0</v>
      </c>
      <c r="J94" s="143">
        <v>0.4745430809399478</v>
      </c>
      <c r="K94" s="143">
        <v>0.12237686507669499</v>
      </c>
      <c r="L94" s="144">
        <v>4.974823475469966</v>
      </c>
      <c r="M94" s="144">
        <v>4.366020174232003</v>
      </c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 ht="15.75" customHeight="1">
      <c r="A95" s="129">
        <v>87.0</v>
      </c>
      <c r="B95" s="129" t="s">
        <v>252</v>
      </c>
      <c r="C95" s="129" t="s">
        <v>253</v>
      </c>
      <c r="D95" s="129" t="s">
        <v>48</v>
      </c>
      <c r="E95" s="129" t="s">
        <v>88</v>
      </c>
      <c r="F95" s="141">
        <v>10818.179999999993</v>
      </c>
      <c r="G95" s="141">
        <v>9419.980000000003</v>
      </c>
      <c r="H95" s="142">
        <v>4872.0</v>
      </c>
      <c r="I95" s="142">
        <v>2492.0</v>
      </c>
      <c r="J95" s="143">
        <v>0.5114942528735632</v>
      </c>
      <c r="K95" s="143">
        <v>0.12924539987317563</v>
      </c>
      <c r="L95" s="144">
        <v>4.34116372391653</v>
      </c>
      <c r="M95" s="144">
        <v>3.780088282504014</v>
      </c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 ht="15.75" customHeight="1">
      <c r="A96" s="129">
        <v>88.0</v>
      </c>
      <c r="B96" s="129" t="s">
        <v>708</v>
      </c>
      <c r="C96" s="129" t="s">
        <v>709</v>
      </c>
      <c r="D96" s="129" t="s">
        <v>47</v>
      </c>
      <c r="E96" s="129" t="s">
        <v>657</v>
      </c>
      <c r="F96" s="141">
        <v>10572.789999999986</v>
      </c>
      <c r="G96" s="141">
        <v>9411.259999999995</v>
      </c>
      <c r="H96" s="142">
        <v>14928.0</v>
      </c>
      <c r="I96" s="142">
        <v>3641.0</v>
      </c>
      <c r="J96" s="143">
        <v>0.24390407288317256</v>
      </c>
      <c r="K96" s="143">
        <v>0.10986031123289053</v>
      </c>
      <c r="L96" s="144">
        <v>2.9038148860203203</v>
      </c>
      <c r="M96" s="144">
        <v>2.5848008788794274</v>
      </c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 ht="15.75" customHeight="1">
      <c r="A97" s="129">
        <v>89.0</v>
      </c>
      <c r="B97" s="129" t="s">
        <v>431</v>
      </c>
      <c r="C97" s="129" t="s">
        <v>432</v>
      </c>
      <c r="D97" s="129" t="s">
        <v>47</v>
      </c>
      <c r="E97" s="129" t="s">
        <v>145</v>
      </c>
      <c r="F97" s="141">
        <v>10654.499999999976</v>
      </c>
      <c r="G97" s="141">
        <v>9245.700000000003</v>
      </c>
      <c r="H97" s="142">
        <v>3276.0</v>
      </c>
      <c r="I97" s="142">
        <v>2360.0</v>
      </c>
      <c r="J97" s="143">
        <v>0.7203907203907204</v>
      </c>
      <c r="K97" s="143">
        <v>0.13222582007602202</v>
      </c>
      <c r="L97" s="144">
        <v>4.514618644067786</v>
      </c>
      <c r="M97" s="144">
        <v>3.917669491525425</v>
      </c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 ht="15.75" customHeight="1">
      <c r="A98" s="129">
        <v>90.0</v>
      </c>
      <c r="B98" s="129" t="s">
        <v>135</v>
      </c>
      <c r="C98" s="129" t="s">
        <v>136</v>
      </c>
      <c r="D98" s="129" t="s">
        <v>47</v>
      </c>
      <c r="E98" s="129" t="s">
        <v>112</v>
      </c>
      <c r="F98" s="141">
        <v>10384.319999999996</v>
      </c>
      <c r="G98" s="141">
        <v>9099.119999999992</v>
      </c>
      <c r="H98" s="142">
        <v>4560.0</v>
      </c>
      <c r="I98" s="142">
        <v>1908.0</v>
      </c>
      <c r="J98" s="143">
        <v>0.41842105263157897</v>
      </c>
      <c r="K98" s="143">
        <v>0.12376352038458027</v>
      </c>
      <c r="L98" s="144">
        <v>5.442515723270438</v>
      </c>
      <c r="M98" s="144">
        <v>4.768930817610059</v>
      </c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 ht="15.75" customHeight="1">
      <c r="A99" s="129">
        <v>91.0</v>
      </c>
      <c r="B99" s="129" t="s">
        <v>96</v>
      </c>
      <c r="C99" s="129" t="s">
        <v>97</v>
      </c>
      <c r="D99" s="129" t="s">
        <v>48</v>
      </c>
      <c r="E99" s="129" t="s">
        <v>88</v>
      </c>
      <c r="F99" s="141">
        <v>10384.289999999997</v>
      </c>
      <c r="G99" s="141">
        <v>8972.789999999999</v>
      </c>
      <c r="H99" s="142">
        <v>9804.0</v>
      </c>
      <c r="I99" s="142">
        <v>3648.0</v>
      </c>
      <c r="J99" s="143">
        <v>0.37209302325581395</v>
      </c>
      <c r="K99" s="143">
        <v>0.13592648125196793</v>
      </c>
      <c r="L99" s="144">
        <v>2.8465707236842097</v>
      </c>
      <c r="M99" s="144">
        <v>2.4596463815789473</v>
      </c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 ht="15.75" customHeight="1">
      <c r="A100" s="129">
        <v>92.0</v>
      </c>
      <c r="B100" s="129" t="s">
        <v>526</v>
      </c>
      <c r="C100" s="129" t="s">
        <v>527</v>
      </c>
      <c r="D100" s="129" t="s">
        <v>51</v>
      </c>
      <c r="E100" s="129" t="s">
        <v>515</v>
      </c>
      <c r="F100" s="141">
        <v>9742.089999999995</v>
      </c>
      <c r="G100" s="141">
        <v>8851.089999999997</v>
      </c>
      <c r="H100" s="142">
        <v>5232.0</v>
      </c>
      <c r="I100" s="142">
        <v>1806.0</v>
      </c>
      <c r="J100" s="143">
        <v>0.3451834862385321</v>
      </c>
      <c r="K100" s="143">
        <v>0.09145881427907143</v>
      </c>
      <c r="L100" s="144">
        <v>5.394291251384272</v>
      </c>
      <c r="M100" s="144">
        <v>4.900935769656698</v>
      </c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 ht="15.75" customHeight="1">
      <c r="A101" s="129">
        <v>93.0</v>
      </c>
      <c r="B101" s="129" t="s">
        <v>393</v>
      </c>
      <c r="C101" s="129" t="s">
        <v>394</v>
      </c>
      <c r="D101" s="129" t="s">
        <v>48</v>
      </c>
      <c r="E101" s="129" t="s">
        <v>88</v>
      </c>
      <c r="F101" s="141">
        <v>9703.559999999989</v>
      </c>
      <c r="G101" s="141">
        <v>8815.55999999999</v>
      </c>
      <c r="H101" s="142">
        <v>6138.0</v>
      </c>
      <c r="I101" s="142">
        <v>1244.0</v>
      </c>
      <c r="J101" s="143">
        <v>0.20267188009123493</v>
      </c>
      <c r="K101" s="143">
        <v>0.0915128056094876</v>
      </c>
      <c r="L101" s="144">
        <v>7.800289389067515</v>
      </c>
      <c r="M101" s="144">
        <v>7.086463022508031</v>
      </c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 ht="15.75" customHeight="1">
      <c r="A102" s="129">
        <v>94.0</v>
      </c>
      <c r="B102" s="129" t="s">
        <v>443</v>
      </c>
      <c r="C102" s="129" t="s">
        <v>444</v>
      </c>
      <c r="D102" s="129" t="s">
        <v>47</v>
      </c>
      <c r="E102" s="129" t="s">
        <v>148</v>
      </c>
      <c r="F102" s="141">
        <v>10030.839999999991</v>
      </c>
      <c r="G102" s="141">
        <v>8788.839999999997</v>
      </c>
      <c r="H102" s="142">
        <v>2358.0</v>
      </c>
      <c r="I102" s="142">
        <v>1016.0</v>
      </c>
      <c r="J102" s="143">
        <v>0.4308736217133164</v>
      </c>
      <c r="K102" s="143">
        <v>0.12381814484130893</v>
      </c>
      <c r="L102" s="144">
        <v>9.872874015748023</v>
      </c>
      <c r="M102" s="144">
        <v>8.650433070866137</v>
      </c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 ht="15.75" customHeight="1">
      <c r="A103" s="129">
        <v>95.0</v>
      </c>
      <c r="B103" s="129" t="s">
        <v>535</v>
      </c>
      <c r="C103" s="129" t="s">
        <v>536</v>
      </c>
      <c r="D103" s="129" t="s">
        <v>51</v>
      </c>
      <c r="E103" s="129" t="s">
        <v>360</v>
      </c>
      <c r="F103" s="141">
        <v>9402.209999999992</v>
      </c>
      <c r="G103" s="141">
        <v>8719.209999999992</v>
      </c>
      <c r="H103" s="142">
        <v>2652.0</v>
      </c>
      <c r="I103" s="142">
        <v>1079.0</v>
      </c>
      <c r="J103" s="143">
        <v>0.4068627450980392</v>
      </c>
      <c r="K103" s="143">
        <v>0.072642495753658</v>
      </c>
      <c r="L103" s="144">
        <v>8.713818350324367</v>
      </c>
      <c r="M103" s="144">
        <v>8.080824837812782</v>
      </c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 ht="15.75" customHeight="1">
      <c r="A104" s="129">
        <v>96.0</v>
      </c>
      <c r="B104" s="129" t="s">
        <v>238</v>
      </c>
      <c r="C104" s="129" t="s">
        <v>239</v>
      </c>
      <c r="D104" s="129" t="s">
        <v>48</v>
      </c>
      <c r="E104" s="129" t="s">
        <v>109</v>
      </c>
      <c r="F104" s="141">
        <v>9787.869999999988</v>
      </c>
      <c r="G104" s="141">
        <v>8683.369999999994</v>
      </c>
      <c r="H104" s="142">
        <v>4956.0</v>
      </c>
      <c r="I104" s="142">
        <v>1043.0</v>
      </c>
      <c r="J104" s="143">
        <v>0.21045197740112995</v>
      </c>
      <c r="K104" s="143">
        <v>0.1128437545655997</v>
      </c>
      <c r="L104" s="144">
        <v>9.384343240651955</v>
      </c>
      <c r="M104" s="144">
        <v>8.325378715244481</v>
      </c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 ht="15.75" customHeight="1">
      <c r="A105" s="129">
        <v>97.0</v>
      </c>
      <c r="B105" s="129" t="s">
        <v>378</v>
      </c>
      <c r="C105" s="129" t="s">
        <v>379</v>
      </c>
      <c r="D105" s="129" t="s">
        <v>49</v>
      </c>
      <c r="E105" s="129" t="s">
        <v>380</v>
      </c>
      <c r="F105" s="141">
        <v>9948.419999999998</v>
      </c>
      <c r="G105" s="141">
        <v>8677.97</v>
      </c>
      <c r="H105" s="142">
        <v>6960.0</v>
      </c>
      <c r="I105" s="142">
        <v>3213.0</v>
      </c>
      <c r="J105" s="143">
        <v>0.46163793103448275</v>
      </c>
      <c r="K105" s="143">
        <v>0.12770369566222572</v>
      </c>
      <c r="L105" s="144">
        <v>3.0963025210084028</v>
      </c>
      <c r="M105" s="144">
        <v>2.7008932461873636</v>
      </c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 ht="15.75" customHeight="1">
      <c r="A106" s="129">
        <v>98.0</v>
      </c>
      <c r="B106" s="129" t="s">
        <v>633</v>
      </c>
      <c r="C106" s="129" t="s">
        <v>634</v>
      </c>
      <c r="D106" s="129" t="s">
        <v>48</v>
      </c>
      <c r="E106" s="129" t="s">
        <v>628</v>
      </c>
      <c r="F106" s="141">
        <v>9959.979999999998</v>
      </c>
      <c r="G106" s="141">
        <v>8666.580000000002</v>
      </c>
      <c r="H106" s="142">
        <v>4548.0</v>
      </c>
      <c r="I106" s="142">
        <v>2142.0</v>
      </c>
      <c r="J106" s="143">
        <v>0.470976253298153</v>
      </c>
      <c r="K106" s="143">
        <v>0.12985969851345047</v>
      </c>
      <c r="L106" s="144">
        <v>4.649850606909429</v>
      </c>
      <c r="M106" s="144">
        <v>4.046022408963586</v>
      </c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 ht="15.75" customHeight="1">
      <c r="A107" s="129">
        <v>99.0</v>
      </c>
      <c r="B107" s="129" t="s">
        <v>211</v>
      </c>
      <c r="C107" s="129" t="s">
        <v>212</v>
      </c>
      <c r="D107" s="129" t="s">
        <v>48</v>
      </c>
      <c r="E107" s="129" t="s">
        <v>124</v>
      </c>
      <c r="F107" s="141">
        <v>9864.08999999998</v>
      </c>
      <c r="G107" s="141">
        <v>8634.490000000002</v>
      </c>
      <c r="H107" s="142">
        <v>3552.0</v>
      </c>
      <c r="I107" s="142">
        <v>2151.0</v>
      </c>
      <c r="J107" s="143">
        <v>0.6055743243243243</v>
      </c>
      <c r="K107" s="143">
        <v>0.12465417489094088</v>
      </c>
      <c r="L107" s="144">
        <v>4.585815899581581</v>
      </c>
      <c r="M107" s="144">
        <v>4.014174802417481</v>
      </c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 ht="15.75" customHeight="1">
      <c r="A108" s="129">
        <v>100.0</v>
      </c>
      <c r="B108" s="129" t="s">
        <v>149</v>
      </c>
      <c r="C108" s="129" t="s">
        <v>150</v>
      </c>
      <c r="D108" s="129" t="s">
        <v>47</v>
      </c>
      <c r="E108" s="129" t="s">
        <v>112</v>
      </c>
      <c r="F108" s="141">
        <v>10077.299999999988</v>
      </c>
      <c r="G108" s="141">
        <v>8597.439999999999</v>
      </c>
      <c r="H108" s="142">
        <v>3384.0</v>
      </c>
      <c r="I108" s="142">
        <v>1390.0</v>
      </c>
      <c r="J108" s="143">
        <v>0.4107565011820331</v>
      </c>
      <c r="K108" s="143">
        <v>0.14685084298373485</v>
      </c>
      <c r="L108" s="144">
        <v>7.249856115107906</v>
      </c>
      <c r="M108" s="144">
        <v>6.1852086330935245</v>
      </c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 ht="15.75" customHeight="1">
      <c r="A109" s="129">
        <v>101.0</v>
      </c>
      <c r="B109" s="129" t="s">
        <v>102</v>
      </c>
      <c r="C109" s="129" t="s">
        <v>103</v>
      </c>
      <c r="D109" s="129" t="s">
        <v>48</v>
      </c>
      <c r="E109" s="129" t="s">
        <v>88</v>
      </c>
      <c r="F109" s="141">
        <v>9431.240000000005</v>
      </c>
      <c r="G109" s="141">
        <v>8545.240000000005</v>
      </c>
      <c r="H109" s="142">
        <v>6108.0</v>
      </c>
      <c r="I109" s="142">
        <v>2476.0</v>
      </c>
      <c r="J109" s="143">
        <v>0.40537000654878846</v>
      </c>
      <c r="K109" s="143">
        <v>0.09394310822330887</v>
      </c>
      <c r="L109" s="144">
        <v>3.8090630048465286</v>
      </c>
      <c r="M109" s="144">
        <v>3.4512277867528294</v>
      </c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 ht="15.75" customHeight="1">
      <c r="A110" s="129">
        <v>102.0</v>
      </c>
      <c r="B110" s="129" t="s">
        <v>771</v>
      </c>
      <c r="C110" s="129" t="s">
        <v>772</v>
      </c>
      <c r="D110" s="129" t="s">
        <v>47</v>
      </c>
      <c r="E110" s="129" t="s">
        <v>766</v>
      </c>
      <c r="F110" s="141">
        <v>9509.599999999991</v>
      </c>
      <c r="G110" s="141">
        <v>8389.39999999999</v>
      </c>
      <c r="H110" s="142">
        <v>4608.0</v>
      </c>
      <c r="I110" s="142">
        <v>1690.0</v>
      </c>
      <c r="J110" s="143">
        <v>0.3667534722222222</v>
      </c>
      <c r="K110" s="143">
        <v>0.11779675275511081</v>
      </c>
      <c r="L110" s="144">
        <v>5.626982248520705</v>
      </c>
      <c r="M110" s="144">
        <v>4.964142011834314</v>
      </c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 ht="15.75" customHeight="1">
      <c r="A111" s="129">
        <v>103.0</v>
      </c>
      <c r="B111" s="129" t="s">
        <v>232</v>
      </c>
      <c r="C111" s="129" t="s">
        <v>233</v>
      </c>
      <c r="D111" s="129" t="s">
        <v>48</v>
      </c>
      <c r="E111" s="129" t="s">
        <v>109</v>
      </c>
      <c r="F111" s="141">
        <v>8811.849999999991</v>
      </c>
      <c r="G111" s="141">
        <v>8166.249999999996</v>
      </c>
      <c r="H111" s="142">
        <v>3948.0</v>
      </c>
      <c r="I111" s="142">
        <v>1405.0</v>
      </c>
      <c r="J111" s="143">
        <v>0.3558763931104357</v>
      </c>
      <c r="K111" s="143">
        <v>0.07326497840975454</v>
      </c>
      <c r="L111" s="144">
        <v>6.271779359430599</v>
      </c>
      <c r="M111" s="144">
        <v>5.8122775800711715</v>
      </c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 ht="15.75" customHeight="1">
      <c r="A112" s="129">
        <v>104.0</v>
      </c>
      <c r="B112" s="129" t="s">
        <v>429</v>
      </c>
      <c r="C112" s="129" t="s">
        <v>430</v>
      </c>
      <c r="D112" s="129" t="s">
        <v>47</v>
      </c>
      <c r="E112" s="129" t="s">
        <v>112</v>
      </c>
      <c r="F112" s="141">
        <v>9526.259999999998</v>
      </c>
      <c r="G112" s="141">
        <v>8162.259999999998</v>
      </c>
      <c r="H112" s="142">
        <v>5940.0</v>
      </c>
      <c r="I112" s="142">
        <v>2774.0</v>
      </c>
      <c r="J112" s="143">
        <v>0.467003367003367</v>
      </c>
      <c r="K112" s="143">
        <v>0.14318315897319622</v>
      </c>
      <c r="L112" s="144">
        <v>3.4341240086517657</v>
      </c>
      <c r="M112" s="144">
        <v>2.94241528478731</v>
      </c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 ht="15.75" customHeight="1">
      <c r="A113" s="129">
        <v>105.0</v>
      </c>
      <c r="B113" s="129" t="s">
        <v>425</v>
      </c>
      <c r="C113" s="129" t="s">
        <v>426</v>
      </c>
      <c r="D113" s="129" t="s">
        <v>48</v>
      </c>
      <c r="E113" s="129" t="s">
        <v>88</v>
      </c>
      <c r="F113" s="141">
        <v>9190.119999999983</v>
      </c>
      <c r="G113" s="141">
        <v>8158.919999999987</v>
      </c>
      <c r="H113" s="142">
        <v>8736.0</v>
      </c>
      <c r="I113" s="142">
        <v>2028.0</v>
      </c>
      <c r="J113" s="143">
        <v>0.23214285714285715</v>
      </c>
      <c r="K113" s="143">
        <v>0.11220745757400308</v>
      </c>
      <c r="L113" s="144">
        <v>4.531617357001964</v>
      </c>
      <c r="M113" s="144">
        <v>4.02313609467455</v>
      </c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 ht="15.75" customHeight="1">
      <c r="A114" s="129">
        <v>106.0</v>
      </c>
      <c r="B114" s="129" t="s">
        <v>205</v>
      </c>
      <c r="C114" s="129" t="s">
        <v>206</v>
      </c>
      <c r="D114" s="129" t="s">
        <v>48</v>
      </c>
      <c r="E114" s="129" t="s">
        <v>124</v>
      </c>
      <c r="F114" s="141">
        <v>8626.45999999999</v>
      </c>
      <c r="G114" s="141">
        <v>8032.8599999999915</v>
      </c>
      <c r="H114" s="142">
        <v>2916.0</v>
      </c>
      <c r="I114" s="142">
        <v>904.0</v>
      </c>
      <c r="J114" s="143">
        <v>0.3100137174211248</v>
      </c>
      <c r="K114" s="143">
        <v>0.06881154030737979</v>
      </c>
      <c r="L114" s="144">
        <v>9.5425442477876</v>
      </c>
      <c r="M114" s="144">
        <v>8.885907079646008</v>
      </c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 ht="15.75" customHeight="1">
      <c r="A115" s="129">
        <v>107.0</v>
      </c>
      <c r="B115" s="129" t="s">
        <v>626</v>
      </c>
      <c r="C115" s="129" t="s">
        <v>627</v>
      </c>
      <c r="D115" s="129" t="s">
        <v>48</v>
      </c>
      <c r="E115" s="129" t="s">
        <v>628</v>
      </c>
      <c r="F115" s="141">
        <v>9398.869999999995</v>
      </c>
      <c r="G115" s="141">
        <v>8009.4699999999975</v>
      </c>
      <c r="H115" s="142">
        <v>3504.0</v>
      </c>
      <c r="I115" s="142">
        <v>1973.0</v>
      </c>
      <c r="J115" s="143">
        <v>0.5630707762557078</v>
      </c>
      <c r="K115" s="143">
        <v>0.1478262812444473</v>
      </c>
      <c r="L115" s="144">
        <v>4.763745565129242</v>
      </c>
      <c r="M115" s="144">
        <v>4.059538773441458</v>
      </c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 ht="15.75" customHeight="1">
      <c r="A116" s="129">
        <v>108.0</v>
      </c>
      <c r="B116" s="129" t="s">
        <v>405</v>
      </c>
      <c r="C116" s="129" t="s">
        <v>406</v>
      </c>
      <c r="D116" s="129" t="s">
        <v>48</v>
      </c>
      <c r="E116" s="129" t="s">
        <v>88</v>
      </c>
      <c r="F116" s="141">
        <v>8597.05</v>
      </c>
      <c r="G116" s="141">
        <v>7719.249999999998</v>
      </c>
      <c r="H116" s="142">
        <v>9396.0</v>
      </c>
      <c r="I116" s="142">
        <v>3136.0</v>
      </c>
      <c r="J116" s="143">
        <v>0.3337590464027246</v>
      </c>
      <c r="K116" s="143">
        <v>0.10210479175996434</v>
      </c>
      <c r="L116" s="144">
        <v>2.74140625</v>
      </c>
      <c r="M116" s="144">
        <v>2.461495535714285</v>
      </c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 ht="15.75" customHeight="1">
      <c r="A117" s="129">
        <v>109.0</v>
      </c>
      <c r="B117" s="129" t="s">
        <v>644</v>
      </c>
      <c r="C117" s="129" t="s">
        <v>645</v>
      </c>
      <c r="D117" s="129" t="s">
        <v>47</v>
      </c>
      <c r="E117" s="129" t="s">
        <v>641</v>
      </c>
      <c r="F117" s="141">
        <v>8555.110000000002</v>
      </c>
      <c r="G117" s="141">
        <v>7530.3099999999995</v>
      </c>
      <c r="H117" s="142">
        <v>1860.0</v>
      </c>
      <c r="I117" s="142">
        <v>1389.0</v>
      </c>
      <c r="J117" s="143">
        <v>0.7467741935483871</v>
      </c>
      <c r="K117" s="143">
        <v>0.11978805649489055</v>
      </c>
      <c r="L117" s="144">
        <v>6.159186465082795</v>
      </c>
      <c r="M117" s="144">
        <v>5.421389488840893</v>
      </c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 ht="15.75" customHeight="1">
      <c r="A118" s="129">
        <v>110.0</v>
      </c>
      <c r="B118" s="129" t="s">
        <v>470</v>
      </c>
      <c r="C118" s="129" t="s">
        <v>471</v>
      </c>
      <c r="D118" s="129" t="s">
        <v>47</v>
      </c>
      <c r="E118" s="129" t="s">
        <v>472</v>
      </c>
      <c r="F118" s="141">
        <v>8717.499999999993</v>
      </c>
      <c r="G118" s="141">
        <v>7503.499999999996</v>
      </c>
      <c r="H118" s="142">
        <v>2004.0</v>
      </c>
      <c r="I118" s="142">
        <v>600.0</v>
      </c>
      <c r="J118" s="143">
        <v>0.2994011976047904</v>
      </c>
      <c r="K118" s="143">
        <v>0.139260108976197</v>
      </c>
      <c r="L118" s="144">
        <v>14.529166666666654</v>
      </c>
      <c r="M118" s="144">
        <v>12.505833333333328</v>
      </c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 ht="15.75" customHeight="1">
      <c r="A119" s="129">
        <v>111.0</v>
      </c>
      <c r="B119" s="129" t="s">
        <v>735</v>
      </c>
      <c r="C119" s="129" t="s">
        <v>736</v>
      </c>
      <c r="D119" s="129" t="s">
        <v>49</v>
      </c>
      <c r="E119" s="129" t="s">
        <v>737</v>
      </c>
      <c r="F119" s="141">
        <v>8559.959999999992</v>
      </c>
      <c r="G119" s="141">
        <v>7462.259999999992</v>
      </c>
      <c r="H119" s="142">
        <v>7140.0</v>
      </c>
      <c r="I119" s="142">
        <v>2604.0</v>
      </c>
      <c r="J119" s="143">
        <v>0.36470588235294116</v>
      </c>
      <c r="K119" s="143">
        <v>0.12823658054476905</v>
      </c>
      <c r="L119" s="144">
        <v>3.2872350230414713</v>
      </c>
      <c r="M119" s="144">
        <v>2.865691244239628</v>
      </c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 ht="15.75" customHeight="1">
      <c r="A120" s="129">
        <v>112.0</v>
      </c>
      <c r="B120" s="129" t="s">
        <v>201</v>
      </c>
      <c r="C120" s="129" t="s">
        <v>202</v>
      </c>
      <c r="D120" s="129" t="s">
        <v>47</v>
      </c>
      <c r="E120" s="129" t="s">
        <v>78</v>
      </c>
      <c r="F120" s="141">
        <v>8069.07</v>
      </c>
      <c r="G120" s="141">
        <v>7455.070000000001</v>
      </c>
      <c r="H120" s="142">
        <v>8784.0</v>
      </c>
      <c r="I120" s="142">
        <v>1918.0</v>
      </c>
      <c r="J120" s="143">
        <v>0.21835154826958106</v>
      </c>
      <c r="K120" s="143">
        <v>0.07609303178681048</v>
      </c>
      <c r="L120" s="144">
        <v>4.207022940563086</v>
      </c>
      <c r="M120" s="144">
        <v>3.8868978102189784</v>
      </c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 ht="15.75" customHeight="1">
      <c r="A121" s="129">
        <v>113.0</v>
      </c>
      <c r="B121" s="129" t="s">
        <v>181</v>
      </c>
      <c r="C121" s="129" t="s">
        <v>182</v>
      </c>
      <c r="D121" s="129" t="s">
        <v>47</v>
      </c>
      <c r="E121" s="129" t="s">
        <v>112</v>
      </c>
      <c r="F121" s="141">
        <v>8517.999999999995</v>
      </c>
      <c r="G121" s="141">
        <v>7410.999999999998</v>
      </c>
      <c r="H121" s="142">
        <v>2748.0</v>
      </c>
      <c r="I121" s="142">
        <v>679.0</v>
      </c>
      <c r="J121" s="143">
        <v>0.24708879184861718</v>
      </c>
      <c r="K121" s="143">
        <v>0.1299600845268839</v>
      </c>
      <c r="L121" s="144">
        <v>12.544918998527239</v>
      </c>
      <c r="M121" s="144">
        <v>10.914580265095726</v>
      </c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 ht="15.75" customHeight="1">
      <c r="A122" s="129">
        <v>114.0</v>
      </c>
      <c r="B122" s="129" t="s">
        <v>639</v>
      </c>
      <c r="C122" s="129" t="s">
        <v>640</v>
      </c>
      <c r="D122" s="129" t="s">
        <v>51</v>
      </c>
      <c r="E122" s="129" t="s">
        <v>641</v>
      </c>
      <c r="F122" s="141">
        <v>7821.299999999985</v>
      </c>
      <c r="G122" s="141">
        <v>7349.299999999986</v>
      </c>
      <c r="H122" s="142">
        <v>2328.0</v>
      </c>
      <c r="I122" s="142">
        <v>1046.0</v>
      </c>
      <c r="J122" s="143">
        <v>0.4493127147766323</v>
      </c>
      <c r="K122" s="143">
        <v>0.06034802398578243</v>
      </c>
      <c r="L122" s="144">
        <v>7.4773422562141345</v>
      </c>
      <c r="M122" s="144">
        <v>7.026099426386219</v>
      </c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 ht="15.75" customHeight="1">
      <c r="A123" s="129">
        <v>115.0</v>
      </c>
      <c r="B123" s="129" t="s">
        <v>84</v>
      </c>
      <c r="C123" s="129" t="s">
        <v>85</v>
      </c>
      <c r="D123" s="129" t="s">
        <v>47</v>
      </c>
      <c r="E123" s="129" t="s">
        <v>78</v>
      </c>
      <c r="F123" s="141">
        <v>7890.070000000003</v>
      </c>
      <c r="G123" s="141">
        <v>7266.320000000005</v>
      </c>
      <c r="H123" s="142">
        <v>8784.0</v>
      </c>
      <c r="I123" s="142">
        <v>1893.0</v>
      </c>
      <c r="J123" s="143">
        <v>0.21550546448087432</v>
      </c>
      <c r="K123" s="143">
        <v>0.07905506541767027</v>
      </c>
      <c r="L123" s="144">
        <v>4.168024300052828</v>
      </c>
      <c r="M123" s="144">
        <v>3.8385208663497123</v>
      </c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 ht="15.75" customHeight="1">
      <c r="A124" s="129">
        <v>116.0</v>
      </c>
      <c r="B124" s="129" t="s">
        <v>143</v>
      </c>
      <c r="C124" s="129" t="s">
        <v>144</v>
      </c>
      <c r="D124" s="129" t="s">
        <v>47</v>
      </c>
      <c r="E124" s="129" t="s">
        <v>145</v>
      </c>
      <c r="F124" s="141">
        <v>8204.98999999999</v>
      </c>
      <c r="G124" s="141">
        <v>7220.49</v>
      </c>
      <c r="H124" s="142">
        <v>2106.0</v>
      </c>
      <c r="I124" s="142">
        <v>1191.0</v>
      </c>
      <c r="J124" s="143">
        <v>0.5655270655270656</v>
      </c>
      <c r="K124" s="143">
        <v>0.11998795854717581</v>
      </c>
      <c r="L124" s="144">
        <v>6.88916036943744</v>
      </c>
      <c r="M124" s="144">
        <v>6.062544080604534</v>
      </c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 ht="15.75" customHeight="1">
      <c r="A125" s="129">
        <v>117.0</v>
      </c>
      <c r="B125" s="129" t="s">
        <v>177</v>
      </c>
      <c r="C125" s="129" t="s">
        <v>178</v>
      </c>
      <c r="D125" s="129" t="s">
        <v>47</v>
      </c>
      <c r="E125" s="129" t="s">
        <v>145</v>
      </c>
      <c r="F125" s="141">
        <v>8084.909999999997</v>
      </c>
      <c r="G125" s="141">
        <v>7110.629999999998</v>
      </c>
      <c r="H125" s="142">
        <v>5772.0</v>
      </c>
      <c r="I125" s="142">
        <v>1372.0</v>
      </c>
      <c r="J125" s="143">
        <v>0.2376992376992377</v>
      </c>
      <c r="K125" s="143">
        <v>0.1205059796584006</v>
      </c>
      <c r="L125" s="144">
        <v>5.892791545189502</v>
      </c>
      <c r="M125" s="144">
        <v>5.182674927113702</v>
      </c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 ht="15.75" customHeight="1">
      <c r="A126" s="129">
        <v>118.0</v>
      </c>
      <c r="B126" s="129" t="s">
        <v>407</v>
      </c>
      <c r="C126" s="129" t="s">
        <v>408</v>
      </c>
      <c r="D126" s="129" t="s">
        <v>48</v>
      </c>
      <c r="E126" s="129" t="s">
        <v>88</v>
      </c>
      <c r="F126" s="141">
        <v>8093.359999999998</v>
      </c>
      <c r="G126" s="141">
        <v>7032.159999999998</v>
      </c>
      <c r="H126" s="142">
        <v>8088.0</v>
      </c>
      <c r="I126" s="142">
        <v>2564.0</v>
      </c>
      <c r="J126" s="143">
        <v>0.31701285855588524</v>
      </c>
      <c r="K126" s="143">
        <v>0.13111983156562912</v>
      </c>
      <c r="L126" s="144">
        <v>3.1565366614664576</v>
      </c>
      <c r="M126" s="144">
        <v>2.742652106084243</v>
      </c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 ht="15.75" customHeight="1">
      <c r="A127" s="129">
        <v>119.0</v>
      </c>
      <c r="B127" s="129" t="s">
        <v>132</v>
      </c>
      <c r="C127" s="129" t="s">
        <v>129</v>
      </c>
      <c r="D127" s="129" t="s">
        <v>47</v>
      </c>
      <c r="E127" s="129" t="s">
        <v>116</v>
      </c>
      <c r="F127" s="141">
        <v>7662.4299999999985</v>
      </c>
      <c r="G127" s="141">
        <v>6781.630000000002</v>
      </c>
      <c r="H127" s="142">
        <v>6792.0</v>
      </c>
      <c r="I127" s="142">
        <v>2157.0</v>
      </c>
      <c r="J127" s="143">
        <v>0.31757950530035334</v>
      </c>
      <c r="K127" s="143">
        <v>0.11495047915608969</v>
      </c>
      <c r="L127" s="144">
        <v>3.5523551228558174</v>
      </c>
      <c r="M127" s="144">
        <v>3.1440101993509515</v>
      </c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 ht="15.75" customHeight="1">
      <c r="A128" s="129">
        <v>120.0</v>
      </c>
      <c r="B128" s="129" t="s">
        <v>188</v>
      </c>
      <c r="C128" s="129" t="s">
        <v>189</v>
      </c>
      <c r="D128" s="129" t="s">
        <v>47</v>
      </c>
      <c r="E128" s="129" t="s">
        <v>148</v>
      </c>
      <c r="F128" s="141">
        <v>7310.769999999988</v>
      </c>
      <c r="G128" s="141">
        <v>6767.36999999999</v>
      </c>
      <c r="H128" s="142">
        <v>3600.0</v>
      </c>
      <c r="I128" s="142">
        <v>623.0</v>
      </c>
      <c r="J128" s="143">
        <v>0.17305555555555555</v>
      </c>
      <c r="K128" s="143">
        <v>0.07432869588292323</v>
      </c>
      <c r="L128" s="144">
        <v>11.73478330658104</v>
      </c>
      <c r="M128" s="144">
        <v>10.862552166934174</v>
      </c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 ht="15.75" customHeight="1">
      <c r="A129" s="129">
        <v>121.0</v>
      </c>
      <c r="B129" s="129" t="s">
        <v>649</v>
      </c>
      <c r="C129" s="129" t="s">
        <v>650</v>
      </c>
      <c r="D129" s="129" t="s">
        <v>48</v>
      </c>
      <c r="E129" s="129" t="s">
        <v>651</v>
      </c>
      <c r="F129" s="141">
        <v>7158.429999999998</v>
      </c>
      <c r="G129" s="141">
        <v>6761.829999999997</v>
      </c>
      <c r="H129" s="142">
        <v>3708.0</v>
      </c>
      <c r="I129" s="142">
        <v>1077.0</v>
      </c>
      <c r="J129" s="143">
        <v>0.290453074433657</v>
      </c>
      <c r="K129" s="143">
        <v>0.05540320992172876</v>
      </c>
      <c r="L129" s="144">
        <v>6.646638811513461</v>
      </c>
      <c r="M129" s="144">
        <v>6.278393686165272</v>
      </c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 ht="15.75" customHeight="1">
      <c r="A130" s="129">
        <v>122.0</v>
      </c>
      <c r="B130" s="129" t="s">
        <v>544</v>
      </c>
      <c r="C130" s="129" t="s">
        <v>545</v>
      </c>
      <c r="D130" s="129" t="s">
        <v>50</v>
      </c>
      <c r="E130" s="129" t="s">
        <v>256</v>
      </c>
      <c r="F130" s="141">
        <v>8506.829999999994</v>
      </c>
      <c r="G130" s="141">
        <v>6744.750000000004</v>
      </c>
      <c r="H130" s="142">
        <v>37930.0</v>
      </c>
      <c r="I130" s="142">
        <v>4334.0</v>
      </c>
      <c r="J130" s="143">
        <v>0.11426311626680728</v>
      </c>
      <c r="K130" s="143">
        <v>0.20713708866875113</v>
      </c>
      <c r="L130" s="144">
        <v>1.962812644208582</v>
      </c>
      <c r="M130" s="144">
        <v>1.5562413474850032</v>
      </c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 ht="15.75" customHeight="1">
      <c r="A131" s="129">
        <v>123.0</v>
      </c>
      <c r="B131" s="129" t="s">
        <v>125</v>
      </c>
      <c r="C131" s="129" t="s">
        <v>126</v>
      </c>
      <c r="D131" s="129" t="s">
        <v>47</v>
      </c>
      <c r="E131" s="129" t="s">
        <v>112</v>
      </c>
      <c r="F131" s="141">
        <v>7789.029999999991</v>
      </c>
      <c r="G131" s="141">
        <v>6626.529999999997</v>
      </c>
      <c r="H131" s="142">
        <v>1752.0</v>
      </c>
      <c r="I131" s="142">
        <v>647.0</v>
      </c>
      <c r="J131" s="143">
        <v>0.3692922374429224</v>
      </c>
      <c r="K131" s="143">
        <v>0.14924836597111513</v>
      </c>
      <c r="L131" s="144">
        <v>12.038686244204005</v>
      </c>
      <c r="M131" s="144">
        <v>10.241931993817616</v>
      </c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 ht="15.75" customHeight="1">
      <c r="A132" s="129">
        <v>124.0</v>
      </c>
      <c r="B132" s="129" t="s">
        <v>260</v>
      </c>
      <c r="C132" s="129" t="s">
        <v>261</v>
      </c>
      <c r="D132" s="129" t="s">
        <v>50</v>
      </c>
      <c r="E132" s="129" t="s">
        <v>256</v>
      </c>
      <c r="F132" s="141">
        <v>8574.659999999996</v>
      </c>
      <c r="G132" s="141">
        <v>6554.79</v>
      </c>
      <c r="H132" s="142">
        <v>44295.0</v>
      </c>
      <c r="I132" s="142">
        <v>4330.0</v>
      </c>
      <c r="J132" s="143">
        <v>0.09775369680550852</v>
      </c>
      <c r="K132" s="143">
        <v>0.2355626928647896</v>
      </c>
      <c r="L132" s="144">
        <v>1.9802909930715926</v>
      </c>
      <c r="M132" s="144">
        <v>1.5138083140877598</v>
      </c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 ht="15.75" customHeight="1">
      <c r="A133" s="129">
        <v>125.0</v>
      </c>
      <c r="B133" s="129" t="s">
        <v>268</v>
      </c>
      <c r="C133" s="129" t="s">
        <v>269</v>
      </c>
      <c r="D133" s="129" t="s">
        <v>50</v>
      </c>
      <c r="E133" s="129" t="s">
        <v>256</v>
      </c>
      <c r="F133" s="141">
        <v>8668.590000000002</v>
      </c>
      <c r="G133" s="141">
        <v>6500.3899999999985</v>
      </c>
      <c r="H133" s="142">
        <v>34965.0</v>
      </c>
      <c r="I133" s="142">
        <v>4557.0</v>
      </c>
      <c r="J133" s="143">
        <v>0.13033033033033034</v>
      </c>
      <c r="K133" s="143">
        <v>0.25012141536282173</v>
      </c>
      <c r="L133" s="144">
        <v>1.9022580645161296</v>
      </c>
      <c r="M133" s="144">
        <v>1.4264625850340134</v>
      </c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 ht="15.75" customHeight="1">
      <c r="A134" s="129">
        <v>126.0</v>
      </c>
      <c r="B134" s="129" t="s">
        <v>712</v>
      </c>
      <c r="C134" s="129" t="s">
        <v>713</v>
      </c>
      <c r="D134" s="129" t="s">
        <v>49</v>
      </c>
      <c r="E134" s="129" t="s">
        <v>657</v>
      </c>
      <c r="F134" s="141">
        <v>10198.509999999998</v>
      </c>
      <c r="G134" s="141">
        <v>6414.399999999999</v>
      </c>
      <c r="H134" s="142">
        <v>1872.0</v>
      </c>
      <c r="I134" s="142">
        <v>3138.0</v>
      </c>
      <c r="J134" s="143">
        <v>1.6762820512820513</v>
      </c>
      <c r="K134" s="143">
        <v>0.37104537819740335</v>
      </c>
      <c r="L134" s="144">
        <v>3.250003186743148</v>
      </c>
      <c r="M134" s="144">
        <v>2.0441045251752703</v>
      </c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 ht="15.75" customHeight="1">
      <c r="A135" s="129">
        <v>127.0</v>
      </c>
      <c r="B135" s="129" t="s">
        <v>532</v>
      </c>
      <c r="C135" s="129" t="s">
        <v>533</v>
      </c>
      <c r="D135" s="129" t="s">
        <v>51</v>
      </c>
      <c r="E135" s="129" t="s">
        <v>534</v>
      </c>
      <c r="F135" s="141">
        <v>7156.039999999994</v>
      </c>
      <c r="G135" s="141">
        <v>6389.039999999994</v>
      </c>
      <c r="H135" s="142">
        <v>1860.0</v>
      </c>
      <c r="I135" s="142">
        <v>896.0</v>
      </c>
      <c r="J135" s="143">
        <v>0.4817204301075269</v>
      </c>
      <c r="K135" s="143">
        <v>0.10718218456017581</v>
      </c>
      <c r="L135" s="144">
        <v>7.986651785714279</v>
      </c>
      <c r="M135" s="144">
        <v>7.130624999999993</v>
      </c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 ht="15.75" customHeight="1">
      <c r="A136" s="129">
        <v>128.0</v>
      </c>
      <c r="B136" s="129" t="s">
        <v>254</v>
      </c>
      <c r="C136" s="129" t="s">
        <v>255</v>
      </c>
      <c r="D136" s="129" t="s">
        <v>50</v>
      </c>
      <c r="E136" s="129" t="s">
        <v>256</v>
      </c>
      <c r="F136" s="141">
        <v>8344.229999999996</v>
      </c>
      <c r="G136" s="141">
        <v>6388.389999999999</v>
      </c>
      <c r="H136" s="142">
        <v>30716.0</v>
      </c>
      <c r="I136" s="142">
        <v>4209.0</v>
      </c>
      <c r="J136" s="143">
        <v>0.13702956114077353</v>
      </c>
      <c r="K136" s="143">
        <v>0.23439430600546696</v>
      </c>
      <c r="L136" s="144">
        <v>1.9824732715609399</v>
      </c>
      <c r="M136" s="144">
        <v>1.5177928248990258</v>
      </c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 ht="15.75" customHeight="1">
      <c r="A137" s="129">
        <v>129.0</v>
      </c>
      <c r="B137" s="129" t="s">
        <v>128</v>
      </c>
      <c r="C137" s="129" t="s">
        <v>129</v>
      </c>
      <c r="D137" s="129" t="s">
        <v>47</v>
      </c>
      <c r="E137" s="129" t="s">
        <v>112</v>
      </c>
      <c r="F137" s="141">
        <v>6999.250000000004</v>
      </c>
      <c r="G137" s="141">
        <v>6368.850000000003</v>
      </c>
      <c r="H137" s="142">
        <v>2772.0</v>
      </c>
      <c r="I137" s="142">
        <v>2055.0</v>
      </c>
      <c r="J137" s="143">
        <v>0.7413419913419913</v>
      </c>
      <c r="K137" s="143">
        <v>0.09006679287066477</v>
      </c>
      <c r="L137" s="144">
        <v>3.4059610705596124</v>
      </c>
      <c r="M137" s="144">
        <v>3.0991970802919724</v>
      </c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 ht="15.75" customHeight="1">
      <c r="A138" s="129">
        <v>130.0</v>
      </c>
      <c r="B138" s="129" t="s">
        <v>146</v>
      </c>
      <c r="C138" s="129" t="s">
        <v>147</v>
      </c>
      <c r="D138" s="129" t="s">
        <v>47</v>
      </c>
      <c r="E138" s="129" t="s">
        <v>148</v>
      </c>
      <c r="F138" s="141">
        <v>6876.699999999991</v>
      </c>
      <c r="G138" s="141">
        <v>6325.499999999997</v>
      </c>
      <c r="H138" s="142">
        <v>2032.0</v>
      </c>
      <c r="I138" s="142">
        <v>1050.0</v>
      </c>
      <c r="J138" s="143">
        <v>0.5167322834645669</v>
      </c>
      <c r="K138" s="143">
        <v>0.08015472537699686</v>
      </c>
      <c r="L138" s="144">
        <v>6.549238095238087</v>
      </c>
      <c r="M138" s="144">
        <v>6.024285714285711</v>
      </c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 ht="15.75" customHeight="1">
      <c r="A139" s="129">
        <v>131.0</v>
      </c>
      <c r="B139" s="129" t="s">
        <v>588</v>
      </c>
      <c r="C139" s="129" t="s">
        <v>589</v>
      </c>
      <c r="D139" s="129" t="s">
        <v>47</v>
      </c>
      <c r="E139" s="129" t="s">
        <v>298</v>
      </c>
      <c r="F139" s="141">
        <v>6832.29999999999</v>
      </c>
      <c r="G139" s="141">
        <v>6310.299999999991</v>
      </c>
      <c r="H139" s="142">
        <v>1194.0</v>
      </c>
      <c r="I139" s="142">
        <v>370.0</v>
      </c>
      <c r="J139" s="143">
        <v>0.3098827470686767</v>
      </c>
      <c r="K139" s="143">
        <v>0.07640179734496433</v>
      </c>
      <c r="L139" s="144">
        <v>18.465675675675648</v>
      </c>
      <c r="M139" s="144">
        <v>17.05486486486484</v>
      </c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 ht="15.75" customHeight="1">
      <c r="A140" s="129">
        <v>132.0</v>
      </c>
      <c r="B140" s="129" t="s">
        <v>508</v>
      </c>
      <c r="C140" s="129" t="s">
        <v>509</v>
      </c>
      <c r="D140" s="129" t="s">
        <v>51</v>
      </c>
      <c r="E140" s="129" t="s">
        <v>116</v>
      </c>
      <c r="F140" s="141">
        <v>6857.139999999997</v>
      </c>
      <c r="G140" s="141">
        <v>6236.139999999996</v>
      </c>
      <c r="H140" s="142">
        <v>1788.0</v>
      </c>
      <c r="I140" s="142">
        <v>686.0</v>
      </c>
      <c r="J140" s="143">
        <v>0.383668903803132</v>
      </c>
      <c r="K140" s="143">
        <v>0.09056253773439094</v>
      </c>
      <c r="L140" s="144">
        <v>9.995830903790083</v>
      </c>
      <c r="M140" s="144">
        <v>9.090583090379003</v>
      </c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 ht="15.75" customHeight="1">
      <c r="A141" s="129">
        <v>133.0</v>
      </c>
      <c r="B141" s="129" t="s">
        <v>413</v>
      </c>
      <c r="C141" s="129" t="s">
        <v>414</v>
      </c>
      <c r="D141" s="129" t="s">
        <v>48</v>
      </c>
      <c r="E141" s="129" t="s">
        <v>88</v>
      </c>
      <c r="F141" s="141">
        <v>6615.430000000002</v>
      </c>
      <c r="G141" s="141">
        <v>6159.430000000002</v>
      </c>
      <c r="H141" s="142">
        <v>5352.0</v>
      </c>
      <c r="I141" s="142">
        <v>2282.0</v>
      </c>
      <c r="J141" s="143">
        <v>0.4263826606875934</v>
      </c>
      <c r="K141" s="143">
        <v>0.0689297596679278</v>
      </c>
      <c r="L141" s="144">
        <v>2.8989614373356716</v>
      </c>
      <c r="M141" s="144">
        <v>2.6991367221735327</v>
      </c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 ht="15.75" customHeight="1">
      <c r="A142" s="129">
        <v>134.0</v>
      </c>
      <c r="B142" s="129" t="s">
        <v>397</v>
      </c>
      <c r="C142" s="129" t="s">
        <v>398</v>
      </c>
      <c r="D142" s="129" t="s">
        <v>48</v>
      </c>
      <c r="E142" s="129" t="s">
        <v>124</v>
      </c>
      <c r="F142" s="141">
        <v>6797.73</v>
      </c>
      <c r="G142" s="141">
        <v>6119.2300000000005</v>
      </c>
      <c r="H142" s="142">
        <v>4488.0</v>
      </c>
      <c r="I142" s="142">
        <v>1577.0</v>
      </c>
      <c r="J142" s="143">
        <v>0.3513814616755793</v>
      </c>
      <c r="K142" s="143">
        <v>0.09981273160304971</v>
      </c>
      <c r="L142" s="144">
        <v>4.310545339251743</v>
      </c>
      <c r="M142" s="144">
        <v>3.8802980342422324</v>
      </c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 ht="15.75" customHeight="1">
      <c r="A143" s="129">
        <v>135.0</v>
      </c>
      <c r="B143" s="129" t="s">
        <v>266</v>
      </c>
      <c r="C143" s="129" t="s">
        <v>267</v>
      </c>
      <c r="D143" s="129" t="s">
        <v>50</v>
      </c>
      <c r="E143" s="129" t="s">
        <v>256</v>
      </c>
      <c r="F143" s="141">
        <v>7967.5400000000045</v>
      </c>
      <c r="G143" s="141">
        <v>5939.2</v>
      </c>
      <c r="H143" s="142">
        <v>31804.0</v>
      </c>
      <c r="I143" s="142">
        <v>4185.0</v>
      </c>
      <c r="J143" s="143">
        <v>0.13158722173311532</v>
      </c>
      <c r="K143" s="143">
        <v>0.25457543984718034</v>
      </c>
      <c r="L143" s="144">
        <v>1.9038327359617693</v>
      </c>
      <c r="M143" s="144">
        <v>1.419163679808841</v>
      </c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 ht="15.75" customHeight="1">
      <c r="A144" s="129">
        <v>136.0</v>
      </c>
      <c r="B144" s="129" t="s">
        <v>631</v>
      </c>
      <c r="C144" s="129" t="s">
        <v>632</v>
      </c>
      <c r="D144" s="129" t="s">
        <v>48</v>
      </c>
      <c r="E144" s="129" t="s">
        <v>628</v>
      </c>
      <c r="F144" s="141">
        <v>6745.759999999992</v>
      </c>
      <c r="G144" s="141">
        <v>5907.759999999995</v>
      </c>
      <c r="H144" s="142">
        <v>1320.0</v>
      </c>
      <c r="I144" s="142">
        <v>724.0</v>
      </c>
      <c r="J144" s="143">
        <v>0.5484848484848485</v>
      </c>
      <c r="K144" s="143">
        <v>0.12422618059343915</v>
      </c>
      <c r="L144" s="144">
        <v>9.317348066298331</v>
      </c>
      <c r="M144" s="144">
        <v>8.159889502762423</v>
      </c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 ht="15.75" customHeight="1">
      <c r="A145" s="129">
        <v>137.0</v>
      </c>
      <c r="B145" s="129" t="s">
        <v>751</v>
      </c>
      <c r="C145" s="129" t="s">
        <v>752</v>
      </c>
      <c r="D145" s="129" t="s">
        <v>49</v>
      </c>
      <c r="E145" s="129" t="s">
        <v>742</v>
      </c>
      <c r="F145" s="141">
        <v>6934.5399999999945</v>
      </c>
      <c r="G145" s="141">
        <v>5880.24</v>
      </c>
      <c r="H145" s="142">
        <v>11376.0</v>
      </c>
      <c r="I145" s="142">
        <v>1884.0</v>
      </c>
      <c r="J145" s="143">
        <v>0.16561181434599156</v>
      </c>
      <c r="K145" s="143">
        <v>0.15203603988151992</v>
      </c>
      <c r="L145" s="144">
        <v>3.6807537154989354</v>
      </c>
      <c r="M145" s="144">
        <v>3.1211464968152867</v>
      </c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 ht="15.75" customHeight="1">
      <c r="A146" s="129">
        <v>138.0</v>
      </c>
      <c r="B146" s="129" t="s">
        <v>518</v>
      </c>
      <c r="C146" s="129" t="s">
        <v>519</v>
      </c>
      <c r="D146" s="129" t="s">
        <v>49</v>
      </c>
      <c r="E146" s="129" t="s">
        <v>112</v>
      </c>
      <c r="F146" s="141">
        <v>6443.939999999992</v>
      </c>
      <c r="G146" s="141">
        <v>5876.739999999997</v>
      </c>
      <c r="H146" s="142">
        <v>6144.0</v>
      </c>
      <c r="I146" s="142">
        <v>1166.0</v>
      </c>
      <c r="J146" s="143">
        <v>0.18977864583333334</v>
      </c>
      <c r="K146" s="143">
        <v>0.08802068299828925</v>
      </c>
      <c r="L146" s="144">
        <v>5.526535162950251</v>
      </c>
      <c r="M146" s="144">
        <v>5.040085763293308</v>
      </c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 ht="15.75" customHeight="1">
      <c r="A147" s="129">
        <v>139.0</v>
      </c>
      <c r="B147" s="129" t="s">
        <v>520</v>
      </c>
      <c r="C147" s="129" t="s">
        <v>521</v>
      </c>
      <c r="D147" s="129" t="s">
        <v>49</v>
      </c>
      <c r="E147" s="129" t="s">
        <v>112</v>
      </c>
      <c r="F147" s="141">
        <v>6219.499999999998</v>
      </c>
      <c r="G147" s="141">
        <v>5800.5</v>
      </c>
      <c r="H147" s="142">
        <v>4392.0</v>
      </c>
      <c r="I147" s="142">
        <v>800.0</v>
      </c>
      <c r="J147" s="143">
        <v>0.18214936247723132</v>
      </c>
      <c r="K147" s="143">
        <v>0.06736875954658705</v>
      </c>
      <c r="L147" s="144">
        <v>7.774374999999997</v>
      </c>
      <c r="M147" s="144">
        <v>7.250625</v>
      </c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 ht="15.75" customHeight="1">
      <c r="A148" s="129">
        <v>140.0</v>
      </c>
      <c r="B148" s="129" t="s">
        <v>542</v>
      </c>
      <c r="C148" s="129" t="s">
        <v>543</v>
      </c>
      <c r="D148" s="129" t="s">
        <v>50</v>
      </c>
      <c r="E148" s="129" t="s">
        <v>256</v>
      </c>
      <c r="F148" s="141">
        <v>7367.529999999999</v>
      </c>
      <c r="G148" s="141">
        <v>5794.480000000002</v>
      </c>
      <c r="H148" s="142">
        <v>28112.0</v>
      </c>
      <c r="I148" s="142">
        <v>3753.0</v>
      </c>
      <c r="J148" s="143">
        <v>0.1335017074558907</v>
      </c>
      <c r="K148" s="143">
        <v>0.21351117674444442</v>
      </c>
      <c r="L148" s="144">
        <v>1.9631041833200102</v>
      </c>
      <c r="M148" s="144">
        <v>1.5439594990674133</v>
      </c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 ht="15.75" customHeight="1">
      <c r="A149" s="129">
        <v>141.0</v>
      </c>
      <c r="B149" s="129" t="s">
        <v>295</v>
      </c>
      <c r="C149" s="129" t="s">
        <v>293</v>
      </c>
      <c r="D149" s="129" t="s">
        <v>50</v>
      </c>
      <c r="E149" s="129" t="s">
        <v>256</v>
      </c>
      <c r="F149" s="141">
        <v>7011.549999999999</v>
      </c>
      <c r="G149" s="141">
        <v>5784.130000000001</v>
      </c>
      <c r="H149" s="142">
        <v>7656.0</v>
      </c>
      <c r="I149" s="142">
        <v>1230.0</v>
      </c>
      <c r="J149" s="143">
        <v>0.16065830721003135</v>
      </c>
      <c r="K149" s="143">
        <v>0.17505687044947238</v>
      </c>
      <c r="L149" s="144">
        <v>5.7004471544715445</v>
      </c>
      <c r="M149" s="144">
        <v>4.702544715447155</v>
      </c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 ht="15.75" customHeight="1">
      <c r="A150" s="129">
        <v>142.0</v>
      </c>
      <c r="B150" s="129" t="s">
        <v>530</v>
      </c>
      <c r="C150" s="129" t="s">
        <v>531</v>
      </c>
      <c r="D150" s="129" t="s">
        <v>51</v>
      </c>
      <c r="E150" s="129" t="s">
        <v>116</v>
      </c>
      <c r="F150" s="141">
        <v>6227.849999999996</v>
      </c>
      <c r="G150" s="141">
        <v>5763.849999999997</v>
      </c>
      <c r="H150" s="142">
        <v>2496.0</v>
      </c>
      <c r="I150" s="142">
        <v>715.0</v>
      </c>
      <c r="J150" s="143">
        <v>0.2864583333333333</v>
      </c>
      <c r="K150" s="143">
        <v>0.07450404232600327</v>
      </c>
      <c r="L150" s="144">
        <v>8.710279720279715</v>
      </c>
      <c r="M150" s="144">
        <v>8.061328671328667</v>
      </c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 ht="15.75" customHeight="1">
      <c r="A151" s="129">
        <v>143.0</v>
      </c>
      <c r="B151" s="129" t="s">
        <v>262</v>
      </c>
      <c r="C151" s="129" t="s">
        <v>263</v>
      </c>
      <c r="D151" s="129" t="s">
        <v>50</v>
      </c>
      <c r="E151" s="129" t="s">
        <v>256</v>
      </c>
      <c r="F151" s="141">
        <v>7378.819999999995</v>
      </c>
      <c r="G151" s="141">
        <v>5731.650000000001</v>
      </c>
      <c r="H151" s="142">
        <v>20501.0</v>
      </c>
      <c r="I151" s="142">
        <v>3717.0</v>
      </c>
      <c r="J151" s="143">
        <v>0.18130822886688455</v>
      </c>
      <c r="K151" s="143">
        <v>0.22322945945286587</v>
      </c>
      <c r="L151" s="144">
        <v>1.9851546946462189</v>
      </c>
      <c r="M151" s="144">
        <v>1.5420096852300245</v>
      </c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 ht="15.75" customHeight="1">
      <c r="A152" s="129">
        <v>144.0</v>
      </c>
      <c r="B152" s="129" t="s">
        <v>468</v>
      </c>
      <c r="C152" s="129" t="s">
        <v>469</v>
      </c>
      <c r="D152" s="129" t="s">
        <v>47</v>
      </c>
      <c r="E152" s="129" t="s">
        <v>73</v>
      </c>
      <c r="F152" s="141">
        <v>6312.109999999999</v>
      </c>
      <c r="G152" s="141">
        <v>5681.509999999999</v>
      </c>
      <c r="H152" s="142">
        <v>2502.0</v>
      </c>
      <c r="I152" s="142">
        <v>619.0</v>
      </c>
      <c r="J152" s="143">
        <v>0.24740207833733013</v>
      </c>
      <c r="K152" s="143">
        <v>0.09990320194039704</v>
      </c>
      <c r="L152" s="144">
        <v>10.197269789983842</v>
      </c>
      <c r="M152" s="144">
        <v>9.178529886914378</v>
      </c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 ht="15.75" customHeight="1">
      <c r="A153" s="129">
        <v>145.0</v>
      </c>
      <c r="B153" s="129" t="s">
        <v>219</v>
      </c>
      <c r="C153" s="129" t="s">
        <v>220</v>
      </c>
      <c r="D153" s="129" t="s">
        <v>48</v>
      </c>
      <c r="E153" s="129" t="s">
        <v>221</v>
      </c>
      <c r="F153" s="141">
        <v>6041.449999999993</v>
      </c>
      <c r="G153" s="141">
        <v>5617.449999999994</v>
      </c>
      <c r="H153" s="142">
        <v>2976.0</v>
      </c>
      <c r="I153" s="142">
        <v>357.0</v>
      </c>
      <c r="J153" s="143">
        <v>0.11995967741935484</v>
      </c>
      <c r="K153" s="143">
        <v>0.07018182721035504</v>
      </c>
      <c r="L153" s="144">
        <v>16.922829131652644</v>
      </c>
      <c r="M153" s="144">
        <v>15.735154061624634</v>
      </c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 ht="15.75" customHeight="1">
      <c r="A154" s="129">
        <v>146.0</v>
      </c>
      <c r="B154" s="129" t="s">
        <v>389</v>
      </c>
      <c r="C154" s="129" t="s">
        <v>390</v>
      </c>
      <c r="D154" s="129" t="s">
        <v>48</v>
      </c>
      <c r="E154" s="129" t="s">
        <v>349</v>
      </c>
      <c r="F154" s="141">
        <v>6263.060000000001</v>
      </c>
      <c r="G154" s="141">
        <v>5594.560000000003</v>
      </c>
      <c r="H154" s="142">
        <v>8160.0</v>
      </c>
      <c r="I154" s="142">
        <v>1294.0</v>
      </c>
      <c r="J154" s="143">
        <v>0.158578431372549</v>
      </c>
      <c r="K154" s="143">
        <v>0.10673696244327824</v>
      </c>
      <c r="L154" s="144">
        <v>4.840077279752705</v>
      </c>
      <c r="M154" s="144">
        <v>4.323462132921177</v>
      </c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 ht="15.75" customHeight="1">
      <c r="A155" s="129">
        <v>147.0</v>
      </c>
      <c r="B155" s="129" t="s">
        <v>464</v>
      </c>
      <c r="C155" s="129" t="s">
        <v>465</v>
      </c>
      <c r="D155" s="129" t="s">
        <v>47</v>
      </c>
      <c r="E155" s="129" t="s">
        <v>145</v>
      </c>
      <c r="F155" s="141">
        <v>6250.369999999996</v>
      </c>
      <c r="G155" s="141">
        <v>5587.169999999998</v>
      </c>
      <c r="H155" s="142">
        <v>1216.0</v>
      </c>
      <c r="I155" s="142">
        <v>523.0</v>
      </c>
      <c r="J155" s="143">
        <v>0.4300986842105263</v>
      </c>
      <c r="K155" s="143">
        <v>0.10610571854146211</v>
      </c>
      <c r="L155" s="144">
        <v>11.950994263862325</v>
      </c>
      <c r="M155" s="144">
        <v>10.682925430210322</v>
      </c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 ht="15.75" customHeight="1">
      <c r="A156" s="129">
        <v>148.0</v>
      </c>
      <c r="B156" s="129" t="s">
        <v>642</v>
      </c>
      <c r="C156" s="129" t="s">
        <v>643</v>
      </c>
      <c r="D156" s="129" t="s">
        <v>51</v>
      </c>
      <c r="E156" s="129" t="s">
        <v>641</v>
      </c>
      <c r="F156" s="141">
        <v>5837.199999999986</v>
      </c>
      <c r="G156" s="141">
        <v>5484.199999999987</v>
      </c>
      <c r="H156" s="142">
        <v>2328.0</v>
      </c>
      <c r="I156" s="142">
        <v>780.0</v>
      </c>
      <c r="J156" s="143">
        <v>0.33505154639175255</v>
      </c>
      <c r="K156" s="143">
        <v>0.06047419995888437</v>
      </c>
      <c r="L156" s="144">
        <v>7.483589743589726</v>
      </c>
      <c r="M156" s="144">
        <v>7.031025641025624</v>
      </c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 ht="15.75" customHeight="1">
      <c r="A157" s="129">
        <v>149.0</v>
      </c>
      <c r="B157" s="129" t="s">
        <v>506</v>
      </c>
      <c r="C157" s="129" t="s">
        <v>507</v>
      </c>
      <c r="D157" s="129" t="s">
        <v>47</v>
      </c>
      <c r="E157" s="129" t="s">
        <v>145</v>
      </c>
      <c r="F157" s="141">
        <v>6143.4299999999885</v>
      </c>
      <c r="G157" s="141">
        <v>5426.529999999993</v>
      </c>
      <c r="H157" s="142">
        <v>2532.0</v>
      </c>
      <c r="I157" s="142">
        <v>897.0</v>
      </c>
      <c r="J157" s="143">
        <v>0.3542654028436019</v>
      </c>
      <c r="K157" s="143">
        <v>0.11669376879039828</v>
      </c>
      <c r="L157" s="144">
        <v>6.8488628762541675</v>
      </c>
      <c r="M157" s="144">
        <v>6.049643255295422</v>
      </c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 ht="15.75" customHeight="1">
      <c r="A158" s="129">
        <v>150.0</v>
      </c>
      <c r="B158" s="129" t="s">
        <v>294</v>
      </c>
      <c r="C158" s="129" t="s">
        <v>293</v>
      </c>
      <c r="D158" s="129" t="s">
        <v>50</v>
      </c>
      <c r="E158" s="129" t="s">
        <v>256</v>
      </c>
      <c r="F158" s="141">
        <v>6467.0599999999995</v>
      </c>
      <c r="G158" s="141">
        <v>5374.81</v>
      </c>
      <c r="H158" s="142">
        <v>7656.0</v>
      </c>
      <c r="I158" s="142">
        <v>1141.0</v>
      </c>
      <c r="J158" s="143">
        <v>0.14903343782654127</v>
      </c>
      <c r="K158" s="143">
        <v>0.1688943662189618</v>
      </c>
      <c r="L158" s="144">
        <v>5.667887817703768</v>
      </c>
      <c r="M158" s="144">
        <v>4.710613496932516</v>
      </c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 ht="15.75" customHeight="1">
      <c r="A159" s="129">
        <v>151.0</v>
      </c>
      <c r="B159" s="129" t="s">
        <v>460</v>
      </c>
      <c r="C159" s="129" t="s">
        <v>461</v>
      </c>
      <c r="D159" s="129" t="s">
        <v>47</v>
      </c>
      <c r="E159" s="129" t="s">
        <v>148</v>
      </c>
      <c r="F159" s="141">
        <v>6078.240000000002</v>
      </c>
      <c r="G159" s="141">
        <v>5344.740000000002</v>
      </c>
      <c r="H159" s="142">
        <v>1716.0</v>
      </c>
      <c r="I159" s="142">
        <v>876.0</v>
      </c>
      <c r="J159" s="143">
        <v>0.5104895104895105</v>
      </c>
      <c r="K159" s="143">
        <v>0.12067638000473824</v>
      </c>
      <c r="L159" s="144">
        <v>6.938630136986303</v>
      </c>
      <c r="M159" s="144">
        <v>6.101301369863015</v>
      </c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 ht="15.75" customHeight="1">
      <c r="A160" s="129">
        <v>152.0</v>
      </c>
      <c r="B160" s="129" t="s">
        <v>439</v>
      </c>
      <c r="C160" s="129" t="s">
        <v>440</v>
      </c>
      <c r="D160" s="129" t="s">
        <v>47</v>
      </c>
      <c r="E160" s="129" t="s">
        <v>148</v>
      </c>
      <c r="F160" s="141">
        <v>5893.84</v>
      </c>
      <c r="G160" s="141">
        <v>5247.34</v>
      </c>
      <c r="H160" s="142">
        <v>2040.0</v>
      </c>
      <c r="I160" s="142">
        <v>866.0</v>
      </c>
      <c r="J160" s="143">
        <v>0.4245098039215686</v>
      </c>
      <c r="K160" s="143">
        <v>0.1096907958139346</v>
      </c>
      <c r="L160" s="144">
        <v>6.805819861431871</v>
      </c>
      <c r="M160" s="144">
        <v>6.059284064665127</v>
      </c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 ht="15.75" customHeight="1">
      <c r="A161" s="129">
        <v>153.0</v>
      </c>
      <c r="B161" s="129" t="s">
        <v>270</v>
      </c>
      <c r="C161" s="129" t="s">
        <v>271</v>
      </c>
      <c r="D161" s="129" t="s">
        <v>50</v>
      </c>
      <c r="E161" s="129" t="s">
        <v>256</v>
      </c>
      <c r="F161" s="141">
        <v>6788.300000000002</v>
      </c>
      <c r="G161" s="141">
        <v>5243.92</v>
      </c>
      <c r="H161" s="142">
        <v>17407.0</v>
      </c>
      <c r="I161" s="142">
        <v>3596.0</v>
      </c>
      <c r="J161" s="143">
        <v>0.20658355833859943</v>
      </c>
      <c r="K161" s="143">
        <v>0.2275061502879957</v>
      </c>
      <c r="L161" s="144">
        <v>1.8877363737486101</v>
      </c>
      <c r="M161" s="144">
        <v>1.4582647385984426</v>
      </c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 ht="15.75" customHeight="1">
      <c r="A162" s="129">
        <v>154.0</v>
      </c>
      <c r="B162" s="129" t="s">
        <v>762</v>
      </c>
      <c r="C162" s="129" t="s">
        <v>763</v>
      </c>
      <c r="D162" s="129" t="s">
        <v>49</v>
      </c>
      <c r="E162" s="129" t="s">
        <v>657</v>
      </c>
      <c r="F162" s="141">
        <v>5840.719999999999</v>
      </c>
      <c r="G162" s="141">
        <v>5125.919999999998</v>
      </c>
      <c r="H162" s="142">
        <v>8540.0</v>
      </c>
      <c r="I162" s="142">
        <v>1048.0</v>
      </c>
      <c r="J162" s="143">
        <v>0.12271662763466042</v>
      </c>
      <c r="K162" s="143">
        <v>0.12238217206097901</v>
      </c>
      <c r="L162" s="144">
        <v>5.573206106870228</v>
      </c>
      <c r="M162" s="144">
        <v>4.891145038167937</v>
      </c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 ht="15.75" customHeight="1">
      <c r="A163" s="129">
        <v>155.0</v>
      </c>
      <c r="B163" s="129" t="s">
        <v>213</v>
      </c>
      <c r="C163" s="129" t="s">
        <v>214</v>
      </c>
      <c r="D163" s="129" t="s">
        <v>48</v>
      </c>
      <c r="E163" s="129" t="s">
        <v>109</v>
      </c>
      <c r="F163" s="141">
        <v>5681.279999999999</v>
      </c>
      <c r="G163" s="141">
        <v>5111.879999999999</v>
      </c>
      <c r="H163" s="142">
        <v>2508.0</v>
      </c>
      <c r="I163" s="142">
        <v>972.0</v>
      </c>
      <c r="J163" s="143">
        <v>0.3875598086124402</v>
      </c>
      <c r="K163" s="143">
        <v>0.10022389320716452</v>
      </c>
      <c r="L163" s="144">
        <v>5.844938271604937</v>
      </c>
      <c r="M163" s="144">
        <v>5.259135802469135</v>
      </c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 ht="15.75" customHeight="1">
      <c r="A164" s="129">
        <v>156.0</v>
      </c>
      <c r="B164" s="129" t="s">
        <v>76</v>
      </c>
      <c r="C164" s="129" t="s">
        <v>77</v>
      </c>
      <c r="D164" s="129" t="s">
        <v>47</v>
      </c>
      <c r="E164" s="129" t="s">
        <v>78</v>
      </c>
      <c r="F164" s="141">
        <v>5360.64000000001</v>
      </c>
      <c r="G164" s="141">
        <v>5108.640000000007</v>
      </c>
      <c r="H164" s="142">
        <v>4452.0</v>
      </c>
      <c r="I164" s="142">
        <v>2856.0</v>
      </c>
      <c r="J164" s="143">
        <v>0.6415094339622641</v>
      </c>
      <c r="K164" s="143">
        <v>0.04700931232091754</v>
      </c>
      <c r="L164" s="144">
        <v>1.87697478991597</v>
      </c>
      <c r="M164" s="144">
        <v>1.7887394957983216</v>
      </c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 ht="15.75" customHeight="1">
      <c r="A165" s="129">
        <v>157.0</v>
      </c>
      <c r="B165" s="129" t="s">
        <v>175</v>
      </c>
      <c r="C165" s="129" t="s">
        <v>176</v>
      </c>
      <c r="D165" s="129" t="s">
        <v>47</v>
      </c>
      <c r="E165" s="129" t="s">
        <v>148</v>
      </c>
      <c r="F165" s="141">
        <v>5801.93</v>
      </c>
      <c r="G165" s="141">
        <v>5074.23</v>
      </c>
      <c r="H165" s="142">
        <v>1620.0</v>
      </c>
      <c r="I165" s="142">
        <v>682.0</v>
      </c>
      <c r="J165" s="143">
        <v>0.42098765432098767</v>
      </c>
      <c r="K165" s="143">
        <v>0.12542378139688015</v>
      </c>
      <c r="L165" s="144">
        <v>8.507228739002933</v>
      </c>
      <c r="M165" s="144">
        <v>7.440219941348973</v>
      </c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 ht="15.75" customHeight="1">
      <c r="A166" s="129">
        <v>158.0</v>
      </c>
      <c r="B166" s="129" t="s">
        <v>244</v>
      </c>
      <c r="C166" s="129" t="s">
        <v>245</v>
      </c>
      <c r="D166" s="129" t="s">
        <v>48</v>
      </c>
      <c r="E166" s="129" t="s">
        <v>124</v>
      </c>
      <c r="F166" s="141">
        <v>5922.65</v>
      </c>
      <c r="G166" s="141">
        <v>4983.150000000001</v>
      </c>
      <c r="H166" s="142">
        <v>3612.0</v>
      </c>
      <c r="I166" s="142">
        <v>1268.0</v>
      </c>
      <c r="J166" s="143">
        <v>0.35105204872646734</v>
      </c>
      <c r="K166" s="143">
        <v>0.1586283167163346</v>
      </c>
      <c r="L166" s="144">
        <v>4.670859621451104</v>
      </c>
      <c r="M166" s="144">
        <v>3.9299290220820193</v>
      </c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 ht="15.75" customHeight="1">
      <c r="A167" s="129">
        <v>159.0</v>
      </c>
      <c r="B167" s="129" t="s">
        <v>290</v>
      </c>
      <c r="C167" s="129" t="s">
        <v>289</v>
      </c>
      <c r="D167" s="129" t="s">
        <v>50</v>
      </c>
      <c r="E167" s="129" t="s">
        <v>256</v>
      </c>
      <c r="F167" s="141">
        <v>5912.7199999999975</v>
      </c>
      <c r="G167" s="141">
        <v>4934.210000000001</v>
      </c>
      <c r="H167" s="142">
        <v>10527.0</v>
      </c>
      <c r="I167" s="142">
        <v>1628.0</v>
      </c>
      <c r="J167" s="143">
        <v>0.15464994775339602</v>
      </c>
      <c r="K167" s="143">
        <v>0.16549236222922736</v>
      </c>
      <c r="L167" s="144">
        <v>3.6318918918918905</v>
      </c>
      <c r="M167" s="144">
        <v>3.030841523341524</v>
      </c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 ht="15.75" customHeight="1">
      <c r="A168" s="129">
        <v>160.0</v>
      </c>
      <c r="B168" s="129" t="s">
        <v>122</v>
      </c>
      <c r="C168" s="129" t="s">
        <v>123</v>
      </c>
      <c r="D168" s="129" t="s">
        <v>48</v>
      </c>
      <c r="E168" s="129" t="s">
        <v>124</v>
      </c>
      <c r="F168" s="141">
        <v>5615.609999999992</v>
      </c>
      <c r="G168" s="141">
        <v>4930.109999999992</v>
      </c>
      <c r="H168" s="142">
        <v>2144.0</v>
      </c>
      <c r="I168" s="142">
        <v>489.0</v>
      </c>
      <c r="J168" s="143">
        <v>0.22807835820895522</v>
      </c>
      <c r="K168" s="143">
        <v>0.12207044292605806</v>
      </c>
      <c r="L168" s="144">
        <v>11.483865030674831</v>
      </c>
      <c r="M168" s="144">
        <v>10.082024539877285</v>
      </c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 ht="15.75" customHeight="1">
      <c r="A169" s="129">
        <v>161.0</v>
      </c>
      <c r="B169" s="129" t="s">
        <v>163</v>
      </c>
      <c r="C169" s="129" t="s">
        <v>164</v>
      </c>
      <c r="D169" s="129" t="s">
        <v>47</v>
      </c>
      <c r="E169" s="129" t="s">
        <v>112</v>
      </c>
      <c r="F169" s="141">
        <v>5514.880000000001</v>
      </c>
      <c r="G169" s="141">
        <v>4906.480000000003</v>
      </c>
      <c r="H169" s="142">
        <v>2400.0</v>
      </c>
      <c r="I169" s="142">
        <v>662.0</v>
      </c>
      <c r="J169" s="143">
        <v>0.2758333333333333</v>
      </c>
      <c r="K169" s="143">
        <v>0.11031971683880659</v>
      </c>
      <c r="L169" s="144">
        <v>8.330634441087614</v>
      </c>
      <c r="M169" s="144">
        <v>7.41160120845922</v>
      </c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 ht="15.75" customHeight="1">
      <c r="A170" s="129">
        <v>162.0</v>
      </c>
      <c r="B170" s="129" t="s">
        <v>453</v>
      </c>
      <c r="C170" s="129" t="s">
        <v>454</v>
      </c>
      <c r="D170" s="129" t="s">
        <v>47</v>
      </c>
      <c r="E170" s="129" t="s">
        <v>112</v>
      </c>
      <c r="F170" s="141">
        <v>5395.189999999998</v>
      </c>
      <c r="G170" s="141">
        <v>4863.189999999998</v>
      </c>
      <c r="H170" s="142">
        <v>2088.0</v>
      </c>
      <c r="I170" s="142">
        <v>381.0</v>
      </c>
      <c r="J170" s="143">
        <v>0.1824712643678161</v>
      </c>
      <c r="K170" s="143">
        <v>0.09860635121283967</v>
      </c>
      <c r="L170" s="144">
        <v>14.160603674540676</v>
      </c>
      <c r="M170" s="144">
        <v>12.764278215223092</v>
      </c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 ht="15.75" customHeight="1">
      <c r="A171" s="129">
        <v>163.0</v>
      </c>
      <c r="B171" s="129" t="s">
        <v>566</v>
      </c>
      <c r="C171" s="129" t="s">
        <v>567</v>
      </c>
      <c r="D171" s="129" t="s">
        <v>47</v>
      </c>
      <c r="E171" s="129" t="s">
        <v>298</v>
      </c>
      <c r="F171" s="141">
        <v>5504.190000000006</v>
      </c>
      <c r="G171" s="141">
        <v>4860.390000000005</v>
      </c>
      <c r="H171" s="142">
        <v>4944.0</v>
      </c>
      <c r="I171" s="142">
        <v>1581.0</v>
      </c>
      <c r="J171" s="143">
        <v>0.31978155339805825</v>
      </c>
      <c r="K171" s="143">
        <v>0.11696543905642798</v>
      </c>
      <c r="L171" s="144">
        <v>3.481461100569264</v>
      </c>
      <c r="M171" s="144">
        <v>3.074250474383305</v>
      </c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 ht="15.75" customHeight="1">
      <c r="A172" s="129">
        <v>164.0</v>
      </c>
      <c r="B172" s="129" t="s">
        <v>291</v>
      </c>
      <c r="C172" s="129" t="s">
        <v>289</v>
      </c>
      <c r="D172" s="129" t="s">
        <v>50</v>
      </c>
      <c r="E172" s="129" t="s">
        <v>256</v>
      </c>
      <c r="F172" s="141">
        <v>5889.979999999996</v>
      </c>
      <c r="G172" s="141">
        <v>4852.670000000002</v>
      </c>
      <c r="H172" s="142">
        <v>10527.0</v>
      </c>
      <c r="I172" s="142">
        <v>1602.0</v>
      </c>
      <c r="J172" s="143">
        <v>0.15218010829296097</v>
      </c>
      <c r="K172" s="143">
        <v>0.17611435013361587</v>
      </c>
      <c r="L172" s="144">
        <v>3.6766416978776504</v>
      </c>
      <c r="M172" s="144">
        <v>3.029132334581774</v>
      </c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 ht="15.75" customHeight="1">
      <c r="A173" s="129">
        <v>165.0</v>
      </c>
      <c r="B173" s="129" t="s">
        <v>556</v>
      </c>
      <c r="C173" s="129" t="s">
        <v>557</v>
      </c>
      <c r="D173" s="129" t="s">
        <v>52</v>
      </c>
      <c r="E173" s="129" t="s">
        <v>558</v>
      </c>
      <c r="F173" s="141">
        <v>5943.119999999999</v>
      </c>
      <c r="G173" s="141">
        <v>4828.12</v>
      </c>
      <c r="H173" s="142">
        <v>4480.0</v>
      </c>
      <c r="I173" s="142">
        <v>2388.0</v>
      </c>
      <c r="J173" s="143">
        <v>0.5330357142857143</v>
      </c>
      <c r="K173" s="143">
        <v>0.1876118940892998</v>
      </c>
      <c r="L173" s="144">
        <v>2.4887437185929646</v>
      </c>
      <c r="M173" s="144">
        <v>2.021825795644891</v>
      </c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 ht="15.75" customHeight="1">
      <c r="A174" s="129">
        <v>166.0</v>
      </c>
      <c r="B174" s="129" t="s">
        <v>487</v>
      </c>
      <c r="C174" s="129" t="s">
        <v>488</v>
      </c>
      <c r="D174" s="129" t="s">
        <v>47</v>
      </c>
      <c r="E174" s="129" t="s">
        <v>78</v>
      </c>
      <c r="F174" s="141">
        <v>4948.310000000009</v>
      </c>
      <c r="G174" s="141">
        <v>4803.910000000007</v>
      </c>
      <c r="H174" s="142">
        <v>3576.0</v>
      </c>
      <c r="I174" s="142">
        <v>2439.0</v>
      </c>
      <c r="J174" s="143">
        <v>0.6820469798657718</v>
      </c>
      <c r="K174" s="143">
        <v>0.02918168021001133</v>
      </c>
      <c r="L174" s="144">
        <v>2.028827388273886</v>
      </c>
      <c r="M174" s="144">
        <v>1.969622796227965</v>
      </c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 ht="15.75" customHeight="1">
      <c r="A175" s="129">
        <v>167.0</v>
      </c>
      <c r="B175" s="129" t="s">
        <v>199</v>
      </c>
      <c r="C175" s="129" t="s">
        <v>200</v>
      </c>
      <c r="D175" s="129" t="s">
        <v>47</v>
      </c>
      <c r="E175" s="129" t="s">
        <v>78</v>
      </c>
      <c r="F175" s="141">
        <v>5022.450000000009</v>
      </c>
      <c r="G175" s="141">
        <v>4788.850000000005</v>
      </c>
      <c r="H175" s="142">
        <v>4452.0</v>
      </c>
      <c r="I175" s="142">
        <v>2665.0</v>
      </c>
      <c r="J175" s="143">
        <v>0.598607367475292</v>
      </c>
      <c r="K175" s="143">
        <v>0.04651116486973561</v>
      </c>
      <c r="L175" s="144">
        <v>1.8845966228893092</v>
      </c>
      <c r="M175" s="144">
        <v>1.7969418386491576</v>
      </c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 ht="15.75" customHeight="1">
      <c r="A176" s="129">
        <v>168.0</v>
      </c>
      <c r="B176" s="129" t="s">
        <v>441</v>
      </c>
      <c r="C176" s="129" t="s">
        <v>442</v>
      </c>
      <c r="D176" s="129" t="s">
        <v>47</v>
      </c>
      <c r="E176" s="129" t="s">
        <v>112</v>
      </c>
      <c r="F176" s="141">
        <v>5544.449999999997</v>
      </c>
      <c r="G176" s="141">
        <v>4783.449999999996</v>
      </c>
      <c r="H176" s="142">
        <v>1974.0</v>
      </c>
      <c r="I176" s="142">
        <v>605.0</v>
      </c>
      <c r="J176" s="143">
        <v>0.30648429584599796</v>
      </c>
      <c r="K176" s="143">
        <v>0.13725437148860598</v>
      </c>
      <c r="L176" s="144">
        <v>9.164380165289252</v>
      </c>
      <c r="M176" s="144">
        <v>7.906528925619829</v>
      </c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 ht="15.75" customHeight="1">
      <c r="A177" s="129">
        <v>169.0</v>
      </c>
      <c r="B177" s="129" t="s">
        <v>197</v>
      </c>
      <c r="C177" s="129" t="s">
        <v>198</v>
      </c>
      <c r="D177" s="129" t="s">
        <v>47</v>
      </c>
      <c r="E177" s="129" t="s">
        <v>78</v>
      </c>
      <c r="F177" s="141">
        <v>4931.990000000009</v>
      </c>
      <c r="G177" s="141">
        <v>4704.390000000006</v>
      </c>
      <c r="H177" s="142">
        <v>4452.0</v>
      </c>
      <c r="I177" s="142">
        <v>2631.0</v>
      </c>
      <c r="J177" s="143">
        <v>0.5909703504043127</v>
      </c>
      <c r="K177" s="143">
        <v>0.046147701029402466</v>
      </c>
      <c r="L177" s="144">
        <v>1.8745686050931238</v>
      </c>
      <c r="M177" s="144">
        <v>1.7880615735461824</v>
      </c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 ht="15.75" customHeight="1">
      <c r="A178" s="129">
        <v>170.0</v>
      </c>
      <c r="B178" s="129" t="s">
        <v>209</v>
      </c>
      <c r="C178" s="129" t="s">
        <v>210</v>
      </c>
      <c r="D178" s="129" t="s">
        <v>48</v>
      </c>
      <c r="E178" s="129" t="s">
        <v>124</v>
      </c>
      <c r="F178" s="141">
        <v>5325.2300000000005</v>
      </c>
      <c r="G178" s="141">
        <v>4686.930000000002</v>
      </c>
      <c r="H178" s="142">
        <v>4740.0</v>
      </c>
      <c r="I178" s="142">
        <v>1527.0</v>
      </c>
      <c r="J178" s="143">
        <v>0.3221518987341772</v>
      </c>
      <c r="K178" s="143">
        <v>0.11986336740384895</v>
      </c>
      <c r="L178" s="144">
        <v>3.4873804846103473</v>
      </c>
      <c r="M178" s="144">
        <v>3.069371316306485</v>
      </c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 ht="15.75" customHeight="1">
      <c r="A179" s="129">
        <v>171.0</v>
      </c>
      <c r="B179" s="129" t="s">
        <v>662</v>
      </c>
      <c r="C179" s="129" t="s">
        <v>663</v>
      </c>
      <c r="D179" s="129" t="s">
        <v>47</v>
      </c>
      <c r="E179" s="129" t="s">
        <v>657</v>
      </c>
      <c r="F179" s="141">
        <v>5452.7099999999955</v>
      </c>
      <c r="G179" s="141">
        <v>4665.910000000002</v>
      </c>
      <c r="H179" s="142">
        <v>1848.0</v>
      </c>
      <c r="I179" s="142">
        <v>408.0</v>
      </c>
      <c r="J179" s="143">
        <v>0.22077922077922077</v>
      </c>
      <c r="K179" s="143">
        <v>0.14429522200887168</v>
      </c>
      <c r="L179" s="144">
        <v>13.364485294117635</v>
      </c>
      <c r="M179" s="144">
        <v>11.436053921568632</v>
      </c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 ht="15.75" customHeight="1">
      <c r="A180" s="129">
        <v>172.0</v>
      </c>
      <c r="B180" s="129" t="s">
        <v>423</v>
      </c>
      <c r="C180" s="129" t="s">
        <v>424</v>
      </c>
      <c r="D180" s="129" t="s">
        <v>48</v>
      </c>
      <c r="E180" s="129" t="s">
        <v>88</v>
      </c>
      <c r="F180" s="141">
        <v>5173.929999999991</v>
      </c>
      <c r="G180" s="141">
        <v>4636.329999999996</v>
      </c>
      <c r="H180" s="142">
        <v>7800.0</v>
      </c>
      <c r="I180" s="142">
        <v>1207.0</v>
      </c>
      <c r="J180" s="143">
        <v>0.15474358974358973</v>
      </c>
      <c r="K180" s="143">
        <v>0.10390554182217304</v>
      </c>
      <c r="L180" s="144">
        <v>4.286603148301567</v>
      </c>
      <c r="M180" s="144">
        <v>3.8412013256006596</v>
      </c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 ht="15.75" customHeight="1">
      <c r="A181" s="129">
        <v>173.0</v>
      </c>
      <c r="B181" s="129" t="s">
        <v>278</v>
      </c>
      <c r="C181" s="129" t="s">
        <v>269</v>
      </c>
      <c r="D181" s="129" t="s">
        <v>50</v>
      </c>
      <c r="E181" s="129" t="s">
        <v>256</v>
      </c>
      <c r="F181" s="141">
        <v>5902.340000000002</v>
      </c>
      <c r="G181" s="141">
        <v>4579.220000000001</v>
      </c>
      <c r="H181" s="142">
        <v>11519.0</v>
      </c>
      <c r="I181" s="142">
        <v>2966.0</v>
      </c>
      <c r="J181" s="143">
        <v>0.2574876291344735</v>
      </c>
      <c r="K181" s="143">
        <v>0.22416871952479867</v>
      </c>
      <c r="L181" s="144">
        <v>1.9900000000000007</v>
      </c>
      <c r="M181" s="144">
        <v>1.543904248145651</v>
      </c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 ht="15.75" customHeight="1">
      <c r="A182" s="129">
        <v>174.0</v>
      </c>
      <c r="B182" s="129" t="s">
        <v>491</v>
      </c>
      <c r="C182" s="129" t="s">
        <v>492</v>
      </c>
      <c r="D182" s="129" t="s">
        <v>47</v>
      </c>
      <c r="E182" s="129" t="s">
        <v>78</v>
      </c>
      <c r="F182" s="141">
        <v>4621.290000000008</v>
      </c>
      <c r="G182" s="141">
        <v>4482.490000000007</v>
      </c>
      <c r="H182" s="142">
        <v>3576.0</v>
      </c>
      <c r="I182" s="142">
        <v>2261.0</v>
      </c>
      <c r="J182" s="143">
        <v>0.6322706935123042</v>
      </c>
      <c r="K182" s="143">
        <v>0.03003490367408257</v>
      </c>
      <c r="L182" s="144">
        <v>2.043914197257854</v>
      </c>
      <c r="M182" s="144">
        <v>1.9825254312251248</v>
      </c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 ht="15.75" customHeight="1">
      <c r="A183" s="129">
        <v>175.0</v>
      </c>
      <c r="B183" s="129" t="s">
        <v>646</v>
      </c>
      <c r="C183" s="129" t="s">
        <v>647</v>
      </c>
      <c r="D183" s="129" t="s">
        <v>52</v>
      </c>
      <c r="E183" s="129" t="s">
        <v>648</v>
      </c>
      <c r="F183" s="141">
        <v>5015.920000000002</v>
      </c>
      <c r="G183" s="141">
        <v>4412.720000000003</v>
      </c>
      <c r="H183" s="142">
        <v>5796.0</v>
      </c>
      <c r="I183" s="142">
        <v>1408.0</v>
      </c>
      <c r="J183" s="143">
        <v>0.24292615596963424</v>
      </c>
      <c r="K183" s="143">
        <v>0.12025710138917656</v>
      </c>
      <c r="L183" s="144">
        <v>3.562443181818183</v>
      </c>
      <c r="M183" s="144">
        <v>3.134034090909093</v>
      </c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 ht="15.75" customHeight="1">
      <c r="A184" s="129">
        <v>176.0</v>
      </c>
      <c r="B184" s="129" t="s">
        <v>228</v>
      </c>
      <c r="C184" s="129" t="s">
        <v>229</v>
      </c>
      <c r="D184" s="129" t="s">
        <v>48</v>
      </c>
      <c r="E184" s="129" t="s">
        <v>109</v>
      </c>
      <c r="F184" s="141">
        <v>4782.6499999999905</v>
      </c>
      <c r="G184" s="141">
        <v>4365.649999999991</v>
      </c>
      <c r="H184" s="142">
        <v>1788.0</v>
      </c>
      <c r="I184" s="142">
        <v>435.0</v>
      </c>
      <c r="J184" s="143">
        <v>0.24328859060402686</v>
      </c>
      <c r="K184" s="143">
        <v>0.08719015608501557</v>
      </c>
      <c r="L184" s="144">
        <v>10.994597701149404</v>
      </c>
      <c r="M184" s="144">
        <v>10.035977011494234</v>
      </c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 ht="15.75" customHeight="1">
      <c r="A185" s="129">
        <v>177.0</v>
      </c>
      <c r="B185" s="129" t="s">
        <v>133</v>
      </c>
      <c r="C185" s="129" t="s">
        <v>134</v>
      </c>
      <c r="D185" s="129" t="s">
        <v>47</v>
      </c>
      <c r="E185" s="129" t="s">
        <v>112</v>
      </c>
      <c r="F185" s="141">
        <v>4719.059999999997</v>
      </c>
      <c r="G185" s="141">
        <v>4283.06</v>
      </c>
      <c r="H185" s="142">
        <v>3000.0</v>
      </c>
      <c r="I185" s="142">
        <v>884.0</v>
      </c>
      <c r="J185" s="143">
        <v>0.2946666666666667</v>
      </c>
      <c r="K185" s="143">
        <v>0.09239128131449836</v>
      </c>
      <c r="L185" s="144">
        <v>5.338303167420811</v>
      </c>
      <c r="M185" s="144">
        <v>4.845090497737557</v>
      </c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 ht="15.75" customHeight="1">
      <c r="A186" s="129">
        <v>178.0</v>
      </c>
      <c r="B186" s="129" t="s">
        <v>435</v>
      </c>
      <c r="C186" s="129" t="s">
        <v>436</v>
      </c>
      <c r="D186" s="129" t="s">
        <v>47</v>
      </c>
      <c r="E186" s="129" t="s">
        <v>112</v>
      </c>
      <c r="F186" s="141">
        <v>4748.939999999999</v>
      </c>
      <c r="G186" s="141">
        <v>4212.54</v>
      </c>
      <c r="H186" s="142">
        <v>1080.0</v>
      </c>
      <c r="I186" s="142">
        <v>706.0</v>
      </c>
      <c r="J186" s="143">
        <v>0.6537037037037037</v>
      </c>
      <c r="K186" s="143">
        <v>0.1129515218132886</v>
      </c>
      <c r="L186" s="144">
        <v>6.7265439093484405</v>
      </c>
      <c r="M186" s="144">
        <v>5.966770538243626</v>
      </c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 ht="15.75" customHeight="1">
      <c r="A187" s="129">
        <v>179.0</v>
      </c>
      <c r="B187" s="129" t="s">
        <v>445</v>
      </c>
      <c r="C187" s="129" t="s">
        <v>446</v>
      </c>
      <c r="D187" s="129" t="s">
        <v>47</v>
      </c>
      <c r="E187" s="129" t="s">
        <v>112</v>
      </c>
      <c r="F187" s="141">
        <v>4725.220000000001</v>
      </c>
      <c r="G187" s="141">
        <v>4205.420000000002</v>
      </c>
      <c r="H187" s="142">
        <v>2928.0</v>
      </c>
      <c r="I187" s="142">
        <v>458.0</v>
      </c>
      <c r="J187" s="143">
        <v>0.1564207650273224</v>
      </c>
      <c r="K187" s="143">
        <v>0.11000546006323497</v>
      </c>
      <c r="L187" s="144">
        <v>10.317074235807862</v>
      </c>
      <c r="M187" s="144">
        <v>9.182139737991271</v>
      </c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 ht="15.75" customHeight="1">
      <c r="A188" s="129">
        <v>180.0</v>
      </c>
      <c r="B188" s="129" t="s">
        <v>351</v>
      </c>
      <c r="C188" s="129" t="s">
        <v>352</v>
      </c>
      <c r="D188" s="129" t="s">
        <v>49</v>
      </c>
      <c r="E188" s="129" t="s">
        <v>353</v>
      </c>
      <c r="F188" s="141">
        <v>4874.6500000000015</v>
      </c>
      <c r="G188" s="141">
        <v>4171.440000000003</v>
      </c>
      <c r="H188" s="142">
        <v>10728.0</v>
      </c>
      <c r="I188" s="142">
        <v>2158.0</v>
      </c>
      <c r="J188" s="143">
        <v>0.2011558538404176</v>
      </c>
      <c r="K188" s="143">
        <v>0.14425856215317978</v>
      </c>
      <c r="L188" s="144">
        <v>2.2588739573679337</v>
      </c>
      <c r="M188" s="144">
        <v>1.9330120481927726</v>
      </c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 ht="15.75" customHeight="1">
      <c r="A189" s="129">
        <v>181.0</v>
      </c>
      <c r="B189" s="129" t="s">
        <v>513</v>
      </c>
      <c r="C189" s="129" t="s">
        <v>514</v>
      </c>
      <c r="D189" s="129" t="s">
        <v>51</v>
      </c>
      <c r="E189" s="129" t="s">
        <v>515</v>
      </c>
      <c r="F189" s="141">
        <v>4627.349999999994</v>
      </c>
      <c r="G189" s="141">
        <v>4161.349999999997</v>
      </c>
      <c r="H189" s="142">
        <v>1824.0</v>
      </c>
      <c r="I189" s="142">
        <v>515.0</v>
      </c>
      <c r="J189" s="143">
        <v>0.28234649122807015</v>
      </c>
      <c r="K189" s="143">
        <v>0.10070558743125069</v>
      </c>
      <c r="L189" s="144">
        <v>8.98514563106795</v>
      </c>
      <c r="M189" s="144">
        <v>8.080291262135916</v>
      </c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 ht="15.75" customHeight="1">
      <c r="A190" s="129">
        <v>182.0</v>
      </c>
      <c r="B190" s="129" t="s">
        <v>169</v>
      </c>
      <c r="C190" s="129" t="s">
        <v>170</v>
      </c>
      <c r="D190" s="129" t="s">
        <v>47</v>
      </c>
      <c r="E190" s="129" t="s">
        <v>112</v>
      </c>
      <c r="F190" s="141">
        <v>4517.959999999997</v>
      </c>
      <c r="G190" s="141">
        <v>4137.959999999999</v>
      </c>
      <c r="H190" s="142">
        <v>2496.0</v>
      </c>
      <c r="I190" s="142">
        <v>684.0</v>
      </c>
      <c r="J190" s="143">
        <v>0.27403846153846156</v>
      </c>
      <c r="K190" s="143">
        <v>0.08410875704964149</v>
      </c>
      <c r="L190" s="144">
        <v>6.605204678362569</v>
      </c>
      <c r="M190" s="144">
        <v>6.049649122807017</v>
      </c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 ht="15.75" customHeight="1">
      <c r="A191" s="129">
        <v>183.0</v>
      </c>
      <c r="B191" s="129" t="s">
        <v>165</v>
      </c>
      <c r="C191" s="129" t="s">
        <v>166</v>
      </c>
      <c r="D191" s="129" t="s">
        <v>47</v>
      </c>
      <c r="E191" s="129" t="s">
        <v>112</v>
      </c>
      <c r="F191" s="141">
        <v>4565.05</v>
      </c>
      <c r="G191" s="141">
        <v>4007.050000000003</v>
      </c>
      <c r="H191" s="142">
        <v>2388.0</v>
      </c>
      <c r="I191" s="142">
        <v>545.0</v>
      </c>
      <c r="J191" s="143">
        <v>0.2282244556113903</v>
      </c>
      <c r="K191" s="143">
        <v>0.12223305330719214</v>
      </c>
      <c r="L191" s="144">
        <v>8.376238532110092</v>
      </c>
      <c r="M191" s="144">
        <v>7.352385321100923</v>
      </c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 ht="15.75" customHeight="1">
      <c r="A192" s="129">
        <v>184.0</v>
      </c>
      <c r="B192" s="129" t="s">
        <v>264</v>
      </c>
      <c r="C192" s="129" t="s">
        <v>265</v>
      </c>
      <c r="D192" s="129" t="s">
        <v>50</v>
      </c>
      <c r="E192" s="129" t="s">
        <v>256</v>
      </c>
      <c r="F192" s="141">
        <v>5260.719999999999</v>
      </c>
      <c r="G192" s="141">
        <v>3972.3800000000006</v>
      </c>
      <c r="H192" s="142">
        <v>23620.0</v>
      </c>
      <c r="I192" s="142">
        <v>2763.0</v>
      </c>
      <c r="J192" s="143">
        <v>0.11697713801862829</v>
      </c>
      <c r="K192" s="143">
        <v>0.24489803677063193</v>
      </c>
      <c r="L192" s="144">
        <v>1.9039884183858122</v>
      </c>
      <c r="M192" s="144">
        <v>1.4377053926891064</v>
      </c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 ht="15.75" customHeight="1">
      <c r="A193" s="129">
        <v>185.0</v>
      </c>
      <c r="B193" s="129" t="s">
        <v>775</v>
      </c>
      <c r="C193" s="129" t="s">
        <v>776</v>
      </c>
      <c r="D193" s="129" t="s">
        <v>47</v>
      </c>
      <c r="E193" s="129" t="s">
        <v>766</v>
      </c>
      <c r="F193" s="141">
        <v>4408.420000000003</v>
      </c>
      <c r="G193" s="141">
        <v>3939.1200000000017</v>
      </c>
      <c r="H193" s="142">
        <v>2536.0</v>
      </c>
      <c r="I193" s="142">
        <v>538.0</v>
      </c>
      <c r="J193" s="143">
        <v>0.21214511041009465</v>
      </c>
      <c r="K193" s="143">
        <v>0.10645537403423466</v>
      </c>
      <c r="L193" s="144">
        <v>8.194089219330861</v>
      </c>
      <c r="M193" s="144">
        <v>7.321784386617104</v>
      </c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 ht="15.75" customHeight="1">
      <c r="A194" s="129">
        <v>186.0</v>
      </c>
      <c r="B194" s="129" t="s">
        <v>234</v>
      </c>
      <c r="C194" s="129" t="s">
        <v>235</v>
      </c>
      <c r="D194" s="129" t="s">
        <v>48</v>
      </c>
      <c r="E194" s="129" t="s">
        <v>109</v>
      </c>
      <c r="F194" s="141">
        <v>4158.089999999998</v>
      </c>
      <c r="G194" s="141">
        <v>3915.0899999999997</v>
      </c>
      <c r="H194" s="142">
        <v>2724.0</v>
      </c>
      <c r="I194" s="142">
        <v>391.0</v>
      </c>
      <c r="J194" s="143">
        <v>0.14353891336270191</v>
      </c>
      <c r="K194" s="143">
        <v>0.05844029350014035</v>
      </c>
      <c r="L194" s="144">
        <v>10.634501278772374</v>
      </c>
      <c r="M194" s="144">
        <v>10.0130179028133</v>
      </c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 ht="15.75" customHeight="1">
      <c r="A195" s="129">
        <v>187.0</v>
      </c>
      <c r="B195" s="129" t="s">
        <v>485</v>
      </c>
      <c r="C195" s="129" t="s">
        <v>486</v>
      </c>
      <c r="D195" s="129" t="s">
        <v>47</v>
      </c>
      <c r="E195" s="129" t="s">
        <v>78</v>
      </c>
      <c r="F195" s="141">
        <v>3730.800000000007</v>
      </c>
      <c r="G195" s="141">
        <v>3620.8000000000065</v>
      </c>
      <c r="H195" s="142">
        <v>3576.0</v>
      </c>
      <c r="I195" s="142">
        <v>1820.0</v>
      </c>
      <c r="J195" s="143">
        <v>0.5089485458612976</v>
      </c>
      <c r="K195" s="143">
        <v>0.029484292913048216</v>
      </c>
      <c r="L195" s="144">
        <v>2.049890109890114</v>
      </c>
      <c r="M195" s="144">
        <v>1.989450549450553</v>
      </c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 ht="15.75" customHeight="1">
      <c r="A196" s="129">
        <v>188.0</v>
      </c>
      <c r="B196" s="129" t="s">
        <v>548</v>
      </c>
      <c r="C196" s="129" t="s">
        <v>549</v>
      </c>
      <c r="D196" s="129" t="s">
        <v>50</v>
      </c>
      <c r="E196" s="129" t="s">
        <v>256</v>
      </c>
      <c r="F196" s="141">
        <v>4450.660000000002</v>
      </c>
      <c r="G196" s="141">
        <v>3575.42</v>
      </c>
      <c r="H196" s="142">
        <v>20942.0</v>
      </c>
      <c r="I196" s="142">
        <v>2270.0</v>
      </c>
      <c r="J196" s="143">
        <v>0.10839461369496706</v>
      </c>
      <c r="K196" s="143">
        <v>0.19665397940979568</v>
      </c>
      <c r="L196" s="144">
        <v>1.960643171806168</v>
      </c>
      <c r="M196" s="144">
        <v>1.5750748898678415</v>
      </c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 ht="15.75" customHeight="1">
      <c r="A197" s="129">
        <v>189.0</v>
      </c>
      <c r="B197" s="129" t="s">
        <v>537</v>
      </c>
      <c r="C197" s="129" t="s">
        <v>538</v>
      </c>
      <c r="D197" s="129" t="s">
        <v>51</v>
      </c>
      <c r="E197" s="129" t="s">
        <v>116</v>
      </c>
      <c r="F197" s="141">
        <v>3567.619999999994</v>
      </c>
      <c r="G197" s="141">
        <v>3567.619999999994</v>
      </c>
      <c r="H197" s="142">
        <v>912.0</v>
      </c>
      <c r="I197" s="142">
        <v>238.0</v>
      </c>
      <c r="J197" s="143">
        <v>0.26096491228070173</v>
      </c>
      <c r="K197" s="143">
        <v>0.0</v>
      </c>
      <c r="L197" s="144">
        <v>14.989999999999975</v>
      </c>
      <c r="M197" s="144">
        <v>14.989999999999975</v>
      </c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 ht="15.75" customHeight="1">
      <c r="A198" s="129">
        <v>190.0</v>
      </c>
      <c r="B198" s="129" t="s">
        <v>437</v>
      </c>
      <c r="C198" s="129" t="s">
        <v>438</v>
      </c>
      <c r="D198" s="129" t="s">
        <v>47</v>
      </c>
      <c r="E198" s="129" t="s">
        <v>148</v>
      </c>
      <c r="F198" s="141">
        <v>3770.1100000000015</v>
      </c>
      <c r="G198" s="141">
        <v>3453.71</v>
      </c>
      <c r="H198" s="142">
        <v>1960.0</v>
      </c>
      <c r="I198" s="142">
        <v>589.0</v>
      </c>
      <c r="J198" s="143">
        <v>0.30051020408163265</v>
      </c>
      <c r="K198" s="143">
        <v>0.08392328075308186</v>
      </c>
      <c r="L198" s="144">
        <v>6.40086587436333</v>
      </c>
      <c r="M198" s="144">
        <v>5.863684210526316</v>
      </c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 ht="15.75" customHeight="1">
      <c r="A199" s="129">
        <v>191.0</v>
      </c>
      <c r="B199" s="129" t="s">
        <v>489</v>
      </c>
      <c r="C199" s="129" t="s">
        <v>490</v>
      </c>
      <c r="D199" s="129" t="s">
        <v>47</v>
      </c>
      <c r="E199" s="129" t="s">
        <v>78</v>
      </c>
      <c r="F199" s="141">
        <v>3390.310000000006</v>
      </c>
      <c r="G199" s="141">
        <v>3284.310000000006</v>
      </c>
      <c r="H199" s="142">
        <v>3576.0</v>
      </c>
      <c r="I199" s="142">
        <v>1649.0</v>
      </c>
      <c r="J199" s="143">
        <v>0.46112975391498884</v>
      </c>
      <c r="K199" s="143">
        <v>0.03126557748406478</v>
      </c>
      <c r="L199" s="144">
        <v>2.0559793814433025</v>
      </c>
      <c r="M199" s="144">
        <v>1.9916979987871473</v>
      </c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 ht="15.75" customHeight="1">
      <c r="A200" s="129">
        <v>192.0</v>
      </c>
      <c r="B200" s="129" t="s">
        <v>618</v>
      </c>
      <c r="C200" s="129" t="s">
        <v>619</v>
      </c>
      <c r="D200" s="129" t="s">
        <v>47</v>
      </c>
      <c r="E200" s="129" t="s">
        <v>298</v>
      </c>
      <c r="F200" s="141">
        <v>3485.920000000003</v>
      </c>
      <c r="G200" s="141">
        <v>3276.920000000003</v>
      </c>
      <c r="H200" s="142">
        <v>836.0</v>
      </c>
      <c r="I200" s="142">
        <v>408.0</v>
      </c>
      <c r="J200" s="143">
        <v>0.4880382775119617</v>
      </c>
      <c r="K200" s="143">
        <v>0.059955478037361676</v>
      </c>
      <c r="L200" s="144">
        <v>8.543921568627457</v>
      </c>
      <c r="M200" s="144">
        <v>8.031666666666673</v>
      </c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 ht="15.75" customHeight="1">
      <c r="A201" s="129">
        <v>193.0</v>
      </c>
      <c r="B201" s="129" t="s">
        <v>466</v>
      </c>
      <c r="C201" s="129" t="s">
        <v>467</v>
      </c>
      <c r="D201" s="129" t="s">
        <v>47</v>
      </c>
      <c r="E201" s="129" t="s">
        <v>73</v>
      </c>
      <c r="F201" s="141">
        <v>3768.1099999999997</v>
      </c>
      <c r="G201" s="141">
        <v>3263.710000000002</v>
      </c>
      <c r="H201" s="142">
        <v>2820.0</v>
      </c>
      <c r="I201" s="142">
        <v>639.0</v>
      </c>
      <c r="J201" s="143">
        <v>0.22659574468085106</v>
      </c>
      <c r="K201" s="143">
        <v>0.13386021108725543</v>
      </c>
      <c r="L201" s="144">
        <v>5.896885758998435</v>
      </c>
      <c r="M201" s="144">
        <v>5.107527386541474</v>
      </c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 ht="15.75" customHeight="1">
      <c r="A202" s="129">
        <v>194.0</v>
      </c>
      <c r="B202" s="129" t="s">
        <v>90</v>
      </c>
      <c r="C202" s="129" t="s">
        <v>91</v>
      </c>
      <c r="D202" s="129" t="s">
        <v>48</v>
      </c>
      <c r="E202" s="129" t="s">
        <v>88</v>
      </c>
      <c r="F202" s="141">
        <v>3915.5299999999934</v>
      </c>
      <c r="G202" s="141">
        <v>3261.1300000000006</v>
      </c>
      <c r="H202" s="142">
        <v>4128.0</v>
      </c>
      <c r="I202" s="142">
        <v>767.0</v>
      </c>
      <c r="J202" s="143">
        <v>0.18580426356589147</v>
      </c>
      <c r="K202" s="143">
        <v>0.16712935413596475</v>
      </c>
      <c r="L202" s="144">
        <v>5.104993481095168</v>
      </c>
      <c r="M202" s="144">
        <v>4.251799217731421</v>
      </c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 ht="15.75" customHeight="1">
      <c r="A203" s="129">
        <v>195.0</v>
      </c>
      <c r="B203" s="129" t="s">
        <v>740</v>
      </c>
      <c r="C203" s="129" t="s">
        <v>741</v>
      </c>
      <c r="D203" s="129" t="s">
        <v>47</v>
      </c>
      <c r="E203" s="129" t="s">
        <v>742</v>
      </c>
      <c r="F203" s="141">
        <v>3523.970000000002</v>
      </c>
      <c r="G203" s="141">
        <v>3219.6700000000005</v>
      </c>
      <c r="H203" s="142">
        <v>4344.0</v>
      </c>
      <c r="I203" s="142">
        <v>780.0</v>
      </c>
      <c r="J203" s="143">
        <v>0.17955801104972377</v>
      </c>
      <c r="K203" s="143">
        <v>0.08635147291265288</v>
      </c>
      <c r="L203" s="144">
        <v>4.517910256410259</v>
      </c>
      <c r="M203" s="144">
        <v>4.127782051282052</v>
      </c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 ht="15.75" customHeight="1">
      <c r="A204" s="129">
        <v>196.0</v>
      </c>
      <c r="B204" s="129" t="s">
        <v>288</v>
      </c>
      <c r="C204" s="129" t="s">
        <v>289</v>
      </c>
      <c r="D204" s="129" t="s">
        <v>50</v>
      </c>
      <c r="E204" s="129" t="s">
        <v>256</v>
      </c>
      <c r="F204" s="141">
        <v>3926.390000000001</v>
      </c>
      <c r="G204" s="141">
        <v>3216.590000000001</v>
      </c>
      <c r="H204" s="142">
        <v>10527.0</v>
      </c>
      <c r="I204" s="142">
        <v>1061.0</v>
      </c>
      <c r="J204" s="143">
        <v>0.10078844875083119</v>
      </c>
      <c r="K204" s="143">
        <v>0.18077674403204969</v>
      </c>
      <c r="L204" s="144">
        <v>3.7006503298774747</v>
      </c>
      <c r="M204" s="144">
        <v>3.031658812441094</v>
      </c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 ht="15.75" customHeight="1">
      <c r="A205" s="129">
        <v>197.0</v>
      </c>
      <c r="B205" s="129" t="s">
        <v>292</v>
      </c>
      <c r="C205" s="129" t="s">
        <v>293</v>
      </c>
      <c r="D205" s="129" t="s">
        <v>50</v>
      </c>
      <c r="E205" s="129" t="s">
        <v>256</v>
      </c>
      <c r="F205" s="141">
        <v>3906.1399999999994</v>
      </c>
      <c r="G205" s="141">
        <v>3213.4600000000005</v>
      </c>
      <c r="H205" s="142">
        <v>7656.0</v>
      </c>
      <c r="I205" s="142">
        <v>684.0</v>
      </c>
      <c r="J205" s="143">
        <v>0.08934169278996865</v>
      </c>
      <c r="K205" s="143">
        <v>0.17733107364303358</v>
      </c>
      <c r="L205" s="144">
        <v>5.710730994152046</v>
      </c>
      <c r="M205" s="144">
        <v>4.698040935672515</v>
      </c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 ht="15.75" customHeight="1">
      <c r="A206" s="129">
        <v>198.0</v>
      </c>
      <c r="B206" s="129" t="s">
        <v>358</v>
      </c>
      <c r="C206" s="129" t="s">
        <v>359</v>
      </c>
      <c r="D206" s="129" t="s">
        <v>49</v>
      </c>
      <c r="E206" s="129" t="s">
        <v>360</v>
      </c>
      <c r="F206" s="141">
        <v>3777.4100000000003</v>
      </c>
      <c r="G206" s="141">
        <v>3210.1100000000006</v>
      </c>
      <c r="H206" s="142">
        <v>7488.0</v>
      </c>
      <c r="I206" s="142">
        <v>1159.0</v>
      </c>
      <c r="J206" s="143">
        <v>0.1547809829059829</v>
      </c>
      <c r="K206" s="143">
        <v>0.15018226774430088</v>
      </c>
      <c r="L206" s="144">
        <v>3.2591975841242453</v>
      </c>
      <c r="M206" s="144">
        <v>2.769723899913719</v>
      </c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 ht="15.75" customHeight="1">
      <c r="A207" s="129">
        <v>199.0</v>
      </c>
      <c r="B207" s="129" t="s">
        <v>777</v>
      </c>
      <c r="C207" s="129" t="s">
        <v>778</v>
      </c>
      <c r="D207" s="129" t="s">
        <v>47</v>
      </c>
      <c r="E207" s="129" t="s">
        <v>766</v>
      </c>
      <c r="F207" s="141">
        <v>3336.4300000000026</v>
      </c>
      <c r="G207" s="141">
        <v>3191.230000000002</v>
      </c>
      <c r="H207" s="142">
        <v>624.0</v>
      </c>
      <c r="I207" s="142">
        <v>557.0</v>
      </c>
      <c r="J207" s="143">
        <v>0.8926282051282052</v>
      </c>
      <c r="K207" s="143">
        <v>0.04351957031917364</v>
      </c>
      <c r="L207" s="144">
        <v>5.990000000000005</v>
      </c>
      <c r="M207" s="144">
        <v>5.729317773788154</v>
      </c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 ht="15.75" customHeight="1">
      <c r="A208" s="129">
        <v>200.0</v>
      </c>
      <c r="B208" s="129" t="s">
        <v>80</v>
      </c>
      <c r="C208" s="129" t="s">
        <v>81</v>
      </c>
      <c r="D208" s="129" t="s">
        <v>47</v>
      </c>
      <c r="E208" s="129" t="s">
        <v>78</v>
      </c>
      <c r="F208" s="141">
        <v>3365.500000000005</v>
      </c>
      <c r="G208" s="141">
        <v>3179.2800000000034</v>
      </c>
      <c r="H208" s="142">
        <v>4452.0</v>
      </c>
      <c r="I208" s="142">
        <v>1788.0</v>
      </c>
      <c r="J208" s="143">
        <v>0.40161725067385445</v>
      </c>
      <c r="K208" s="143">
        <v>0.055332045758431536</v>
      </c>
      <c r="L208" s="144">
        <v>1.882270693512307</v>
      </c>
      <c r="M208" s="144">
        <v>1.7781208053691293</v>
      </c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 ht="15.75" customHeight="1">
      <c r="A209" s="129">
        <v>201.0</v>
      </c>
      <c r="B209" s="129" t="s">
        <v>718</v>
      </c>
      <c r="C209" s="129" t="s">
        <v>719</v>
      </c>
      <c r="D209" s="129" t="s">
        <v>49</v>
      </c>
      <c r="E209" s="129" t="s">
        <v>657</v>
      </c>
      <c r="F209" s="141">
        <v>3529.480000000003</v>
      </c>
      <c r="G209" s="141">
        <v>3107.88</v>
      </c>
      <c r="H209" s="142">
        <v>4620.0</v>
      </c>
      <c r="I209" s="142">
        <v>632.0</v>
      </c>
      <c r="J209" s="143">
        <v>0.1367965367965368</v>
      </c>
      <c r="K209" s="143">
        <v>0.11945102394687113</v>
      </c>
      <c r="L209" s="144">
        <v>5.584620253164562</v>
      </c>
      <c r="M209" s="144">
        <v>4.91753164556962</v>
      </c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 ht="15.75" customHeight="1">
      <c r="A210" s="129">
        <v>202.0</v>
      </c>
      <c r="B210" s="129" t="s">
        <v>449</v>
      </c>
      <c r="C210" s="129" t="s">
        <v>450</v>
      </c>
      <c r="D210" s="129" t="s">
        <v>47</v>
      </c>
      <c r="E210" s="129" t="s">
        <v>112</v>
      </c>
      <c r="F210" s="141">
        <v>3503.4700000000003</v>
      </c>
      <c r="G210" s="141">
        <v>3048.970000000002</v>
      </c>
      <c r="H210" s="142">
        <v>2064.0</v>
      </c>
      <c r="I210" s="142">
        <v>503.0</v>
      </c>
      <c r="J210" s="143">
        <v>0.2437015503875969</v>
      </c>
      <c r="K210" s="143">
        <v>0.12972852628964948</v>
      </c>
      <c r="L210" s="144">
        <v>6.965149105367794</v>
      </c>
      <c r="M210" s="144">
        <v>6.06157057654076</v>
      </c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 ht="15.75" customHeight="1">
      <c r="A211" s="129">
        <v>203.0</v>
      </c>
      <c r="B211" s="129" t="s">
        <v>240</v>
      </c>
      <c r="C211" s="129" t="s">
        <v>241</v>
      </c>
      <c r="D211" s="129" t="s">
        <v>48</v>
      </c>
      <c r="E211" s="129" t="s">
        <v>109</v>
      </c>
      <c r="F211" s="141">
        <v>3376.2599999999993</v>
      </c>
      <c r="G211" s="141">
        <v>2982.0600000000018</v>
      </c>
      <c r="H211" s="142">
        <v>3780.0</v>
      </c>
      <c r="I211" s="142">
        <v>564.0</v>
      </c>
      <c r="J211" s="143">
        <v>0.1492063492063492</v>
      </c>
      <c r="K211" s="143">
        <v>0.11675641093991507</v>
      </c>
      <c r="L211" s="144">
        <v>5.9862765957446795</v>
      </c>
      <c r="M211" s="144">
        <v>5.287340425531918</v>
      </c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 ht="15.75" customHeight="1">
      <c r="A212" s="129">
        <v>204.0</v>
      </c>
      <c r="B212" s="129" t="s">
        <v>110</v>
      </c>
      <c r="C212" s="129" t="s">
        <v>111</v>
      </c>
      <c r="D212" s="129" t="s">
        <v>48</v>
      </c>
      <c r="E212" s="129" t="s">
        <v>112</v>
      </c>
      <c r="F212" s="141">
        <v>3371.000000000002</v>
      </c>
      <c r="G212" s="141">
        <v>2935.5999999999995</v>
      </c>
      <c r="H212" s="142">
        <v>5520.0</v>
      </c>
      <c r="I212" s="142">
        <v>1090.0</v>
      </c>
      <c r="J212" s="143">
        <v>0.19746376811594202</v>
      </c>
      <c r="K212" s="143">
        <v>0.1291604865025221</v>
      </c>
      <c r="L212" s="144">
        <v>3.0926605504587172</v>
      </c>
      <c r="M212" s="144">
        <v>2.6932110091743113</v>
      </c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 ht="15.75" customHeight="1">
      <c r="A213" s="129">
        <v>205.0</v>
      </c>
      <c r="B213" s="129" t="s">
        <v>473</v>
      </c>
      <c r="C213" s="129" t="s">
        <v>474</v>
      </c>
      <c r="D213" s="129" t="s">
        <v>47</v>
      </c>
      <c r="E213" s="129" t="s">
        <v>112</v>
      </c>
      <c r="F213" s="141">
        <v>3386.9100000000026</v>
      </c>
      <c r="G213" s="141">
        <v>2926.310000000001</v>
      </c>
      <c r="H213" s="142">
        <v>2580.0</v>
      </c>
      <c r="I213" s="142">
        <v>889.0</v>
      </c>
      <c r="J213" s="143">
        <v>0.3445736434108527</v>
      </c>
      <c r="K213" s="143">
        <v>0.13599416577352264</v>
      </c>
      <c r="L213" s="144">
        <v>3.8097975253093392</v>
      </c>
      <c r="M213" s="144">
        <v>3.291687289088865</v>
      </c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 ht="15.75" customHeight="1">
      <c r="A214" s="129">
        <v>206.0</v>
      </c>
      <c r="B214" s="129" t="s">
        <v>682</v>
      </c>
      <c r="C214" s="129" t="s">
        <v>683</v>
      </c>
      <c r="D214" s="129" t="s">
        <v>47</v>
      </c>
      <c r="E214" s="129" t="s">
        <v>657</v>
      </c>
      <c r="F214" s="141">
        <v>3230.2600000000025</v>
      </c>
      <c r="G214" s="141">
        <v>2899.2600000000025</v>
      </c>
      <c r="H214" s="142">
        <v>2148.0</v>
      </c>
      <c r="I214" s="142">
        <v>744.0</v>
      </c>
      <c r="J214" s="143">
        <v>0.3463687150837989</v>
      </c>
      <c r="K214" s="143">
        <v>0.10246853194479688</v>
      </c>
      <c r="L214" s="144">
        <v>4.341747311827961</v>
      </c>
      <c r="M214" s="144">
        <v>3.8968548387096806</v>
      </c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 ht="15.75" customHeight="1">
      <c r="A215" s="129">
        <v>207.0</v>
      </c>
      <c r="B215" s="129" t="s">
        <v>779</v>
      </c>
      <c r="C215" s="129" t="s">
        <v>780</v>
      </c>
      <c r="D215" s="129" t="s">
        <v>47</v>
      </c>
      <c r="E215" s="129" t="s">
        <v>766</v>
      </c>
      <c r="F215" s="141">
        <v>3083.710000000002</v>
      </c>
      <c r="G215" s="141">
        <v>2866.110000000001</v>
      </c>
      <c r="H215" s="142">
        <v>624.0</v>
      </c>
      <c r="I215" s="142">
        <v>469.0</v>
      </c>
      <c r="J215" s="143">
        <v>0.7516025641025641</v>
      </c>
      <c r="K215" s="143">
        <v>0.07056435267907835</v>
      </c>
      <c r="L215" s="144">
        <v>6.575074626865676</v>
      </c>
      <c r="M215" s="144">
        <v>6.111108742004267</v>
      </c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 ht="15.75" customHeight="1">
      <c r="A216" s="129">
        <v>208.0</v>
      </c>
      <c r="B216" s="129" t="s">
        <v>242</v>
      </c>
      <c r="C216" s="129" t="s">
        <v>243</v>
      </c>
      <c r="D216" s="129" t="s">
        <v>48</v>
      </c>
      <c r="E216" s="129" t="s">
        <v>109</v>
      </c>
      <c r="F216" s="141">
        <v>3302.7299999999996</v>
      </c>
      <c r="G216" s="141">
        <v>2862.429999999998</v>
      </c>
      <c r="H216" s="142">
        <v>2700.0</v>
      </c>
      <c r="I216" s="142">
        <v>416.0</v>
      </c>
      <c r="J216" s="143">
        <v>0.15407407407407409</v>
      </c>
      <c r="K216" s="143">
        <v>0.1333139554247551</v>
      </c>
      <c r="L216" s="144">
        <v>7.939254807692307</v>
      </c>
      <c r="M216" s="144">
        <v>6.880841346153842</v>
      </c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 ht="15.75" customHeight="1">
      <c r="A217" s="129">
        <v>209.0</v>
      </c>
      <c r="B217" s="129" t="s">
        <v>276</v>
      </c>
      <c r="C217" s="129" t="s">
        <v>265</v>
      </c>
      <c r="D217" s="129" t="s">
        <v>50</v>
      </c>
      <c r="E217" s="129" t="s">
        <v>256</v>
      </c>
      <c r="F217" s="141">
        <v>3619.0400000000013</v>
      </c>
      <c r="G217" s="141">
        <v>2789.5000000000014</v>
      </c>
      <c r="H217" s="142">
        <v>7832.0</v>
      </c>
      <c r="I217" s="142">
        <v>1818.0</v>
      </c>
      <c r="J217" s="143">
        <v>0.23212461695607764</v>
      </c>
      <c r="K217" s="143">
        <v>0.22921548255891055</v>
      </c>
      <c r="L217" s="144">
        <v>1.9906710671067114</v>
      </c>
      <c r="M217" s="144">
        <v>1.534378437843785</v>
      </c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 ht="15.75" customHeight="1">
      <c r="A218" s="129">
        <v>210.0</v>
      </c>
      <c r="B218" s="129" t="s">
        <v>387</v>
      </c>
      <c r="C218" s="129" t="s">
        <v>388</v>
      </c>
      <c r="D218" s="129" t="s">
        <v>49</v>
      </c>
      <c r="E218" s="129" t="s">
        <v>380</v>
      </c>
      <c r="F218" s="141">
        <v>3077.500000000002</v>
      </c>
      <c r="G218" s="141">
        <v>2773.650000000001</v>
      </c>
      <c r="H218" s="142">
        <v>2930.0</v>
      </c>
      <c r="I218" s="142">
        <v>1210.0</v>
      </c>
      <c r="J218" s="143">
        <v>0.4129692832764505</v>
      </c>
      <c r="K218" s="143">
        <v>0.09873273761169798</v>
      </c>
      <c r="L218" s="144">
        <v>2.5433884297520675</v>
      </c>
      <c r="M218" s="144">
        <v>2.292272727272728</v>
      </c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 ht="15.75" customHeight="1">
      <c r="A219" s="129">
        <v>211.0</v>
      </c>
      <c r="B219" s="129" t="s">
        <v>279</v>
      </c>
      <c r="C219" s="129" t="s">
        <v>271</v>
      </c>
      <c r="D219" s="129" t="s">
        <v>50</v>
      </c>
      <c r="E219" s="129" t="s">
        <v>256</v>
      </c>
      <c r="F219" s="141">
        <v>3403.8900000000012</v>
      </c>
      <c r="G219" s="141">
        <v>2728.2700000000013</v>
      </c>
      <c r="H219" s="142">
        <v>5632.0</v>
      </c>
      <c r="I219" s="142">
        <v>1711.0</v>
      </c>
      <c r="J219" s="143">
        <v>0.3037997159090909</v>
      </c>
      <c r="K219" s="143">
        <v>0.19848467488667365</v>
      </c>
      <c r="L219" s="144">
        <v>1.9894155464640568</v>
      </c>
      <c r="M219" s="144">
        <v>1.5945470485096442</v>
      </c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 ht="15.75" customHeight="1">
      <c r="A220" s="129">
        <v>212.0</v>
      </c>
      <c r="B220" s="129" t="s">
        <v>306</v>
      </c>
      <c r="C220" s="129" t="s">
        <v>307</v>
      </c>
      <c r="D220" s="129" t="s">
        <v>47</v>
      </c>
      <c r="E220" s="129" t="s">
        <v>308</v>
      </c>
      <c r="F220" s="141">
        <v>3034.7400000000025</v>
      </c>
      <c r="G220" s="141">
        <v>2677.2400000000016</v>
      </c>
      <c r="H220" s="142">
        <v>11700.0</v>
      </c>
      <c r="I220" s="142">
        <v>964.0</v>
      </c>
      <c r="J220" s="143">
        <v>0.0823931623931624</v>
      </c>
      <c r="K220" s="143">
        <v>0.11780251355964622</v>
      </c>
      <c r="L220" s="144">
        <v>3.1480705394190895</v>
      </c>
      <c r="M220" s="144">
        <v>2.7772199170124496</v>
      </c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 ht="15.75" customHeight="1">
      <c r="A221" s="129">
        <v>213.0</v>
      </c>
      <c r="B221" s="129" t="s">
        <v>684</v>
      </c>
      <c r="C221" s="129" t="s">
        <v>685</v>
      </c>
      <c r="D221" s="129" t="s">
        <v>49</v>
      </c>
      <c r="E221" s="129" t="s">
        <v>657</v>
      </c>
      <c r="F221" s="141">
        <v>3270.5399999999995</v>
      </c>
      <c r="G221" s="141">
        <v>2646.5399999999995</v>
      </c>
      <c r="H221" s="142">
        <v>900.0</v>
      </c>
      <c r="I221" s="142">
        <v>546.0</v>
      </c>
      <c r="J221" s="143">
        <v>0.6066666666666667</v>
      </c>
      <c r="K221" s="143">
        <v>0.19079418077748633</v>
      </c>
      <c r="L221" s="144">
        <v>5.989999999999999</v>
      </c>
      <c r="M221" s="144">
        <v>4.847142857142856</v>
      </c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 ht="15.75" customHeight="1">
      <c r="A222" s="129">
        <v>214.0</v>
      </c>
      <c r="B222" s="129" t="s">
        <v>318</v>
      </c>
      <c r="C222" s="129" t="s">
        <v>319</v>
      </c>
      <c r="D222" s="129" t="s">
        <v>47</v>
      </c>
      <c r="E222" s="129" t="s">
        <v>298</v>
      </c>
      <c r="F222" s="141">
        <v>2900.15</v>
      </c>
      <c r="G222" s="141">
        <v>2609.7500000000005</v>
      </c>
      <c r="H222" s="142">
        <v>3204.0</v>
      </c>
      <c r="I222" s="142">
        <v>425.0</v>
      </c>
      <c r="J222" s="143">
        <v>0.13264669163545567</v>
      </c>
      <c r="K222" s="143">
        <v>0.10013275175421943</v>
      </c>
      <c r="L222" s="144">
        <v>6.823882352941177</v>
      </c>
      <c r="M222" s="144">
        <v>6.140588235294119</v>
      </c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 ht="15.75" customHeight="1">
      <c r="A223" s="129">
        <v>215.0</v>
      </c>
      <c r="B223" s="129" t="s">
        <v>694</v>
      </c>
      <c r="C223" s="129" t="s">
        <v>695</v>
      </c>
      <c r="D223" s="129" t="s">
        <v>49</v>
      </c>
      <c r="E223" s="129" t="s">
        <v>657</v>
      </c>
      <c r="F223" s="141">
        <v>2735.37</v>
      </c>
      <c r="G223" s="141">
        <v>2578.170000000001</v>
      </c>
      <c r="H223" s="142">
        <v>6400.0</v>
      </c>
      <c r="I223" s="142">
        <v>1293.0</v>
      </c>
      <c r="J223" s="143">
        <v>0.20203125</v>
      </c>
      <c r="K223" s="143">
        <v>0.05746937343028513</v>
      </c>
      <c r="L223" s="144">
        <v>2.115522041763341</v>
      </c>
      <c r="M223" s="144">
        <v>1.9939443155452443</v>
      </c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 ht="15.75" customHeight="1">
      <c r="A224" s="129">
        <v>216.0</v>
      </c>
      <c r="B224" s="129" t="s">
        <v>258</v>
      </c>
      <c r="C224" s="129" t="s">
        <v>259</v>
      </c>
      <c r="D224" s="129" t="s">
        <v>50</v>
      </c>
      <c r="E224" s="129" t="s">
        <v>256</v>
      </c>
      <c r="F224" s="141">
        <v>3352.610000000005</v>
      </c>
      <c r="G224" s="141">
        <v>2544.6600000000017</v>
      </c>
      <c r="H224" s="142">
        <v>41156.0</v>
      </c>
      <c r="I224" s="142">
        <v>1702.0</v>
      </c>
      <c r="J224" s="143">
        <v>0.04135484498007581</v>
      </c>
      <c r="K224" s="143">
        <v>0.24099134704006797</v>
      </c>
      <c r="L224" s="144">
        <v>1.9698061104582874</v>
      </c>
      <c r="M224" s="144">
        <v>1.4950998824911879</v>
      </c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 ht="15.75" customHeight="1">
      <c r="A225" s="129">
        <v>217.0</v>
      </c>
      <c r="B225" s="129" t="s">
        <v>421</v>
      </c>
      <c r="C225" s="129" t="s">
        <v>422</v>
      </c>
      <c r="D225" s="129" t="s">
        <v>48</v>
      </c>
      <c r="E225" s="129" t="s">
        <v>148</v>
      </c>
      <c r="F225" s="141">
        <v>2924.9900000000016</v>
      </c>
      <c r="G225" s="141">
        <v>2526.4900000000016</v>
      </c>
      <c r="H225" s="142">
        <v>5904.0</v>
      </c>
      <c r="I225" s="142">
        <v>1201.0</v>
      </c>
      <c r="J225" s="143">
        <v>0.20342140921409213</v>
      </c>
      <c r="K225" s="143">
        <v>0.13623978201634868</v>
      </c>
      <c r="L225" s="144">
        <v>2.4354621149042477</v>
      </c>
      <c r="M225" s="144">
        <v>2.1036552872606173</v>
      </c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 ht="15.75" customHeight="1">
      <c r="A226" s="129">
        <v>218.0</v>
      </c>
      <c r="B226" s="129" t="s">
        <v>616</v>
      </c>
      <c r="C226" s="129" t="s">
        <v>617</v>
      </c>
      <c r="D226" s="129" t="s">
        <v>47</v>
      </c>
      <c r="E226" s="129" t="s">
        <v>298</v>
      </c>
      <c r="F226" s="141">
        <v>2628.900000000002</v>
      </c>
      <c r="G226" s="141">
        <v>2487.9000000000015</v>
      </c>
      <c r="H226" s="142">
        <v>836.0</v>
      </c>
      <c r="I226" s="142">
        <v>310.0</v>
      </c>
      <c r="J226" s="143">
        <v>0.3708133971291866</v>
      </c>
      <c r="K226" s="143">
        <v>0.05363460002282339</v>
      </c>
      <c r="L226" s="144">
        <v>8.480322580645167</v>
      </c>
      <c r="M226" s="144">
        <v>8.025483870967747</v>
      </c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 ht="15.75" customHeight="1">
      <c r="A227" s="129">
        <v>219.0</v>
      </c>
      <c r="B227" s="129" t="s">
        <v>614</v>
      </c>
      <c r="C227" s="129" t="s">
        <v>615</v>
      </c>
      <c r="D227" s="129" t="s">
        <v>47</v>
      </c>
      <c r="E227" s="129" t="s">
        <v>298</v>
      </c>
      <c r="F227" s="141">
        <v>2728.179999999998</v>
      </c>
      <c r="G227" s="141">
        <v>2390.1799999999985</v>
      </c>
      <c r="H227" s="142">
        <v>400.0</v>
      </c>
      <c r="I227" s="142">
        <v>182.0</v>
      </c>
      <c r="J227" s="143">
        <v>0.455</v>
      </c>
      <c r="K227" s="143">
        <v>0.1238921185552272</v>
      </c>
      <c r="L227" s="144">
        <v>14.98999999999999</v>
      </c>
      <c r="M227" s="144">
        <v>13.132857142857134</v>
      </c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 ht="15.75" customHeight="1">
      <c r="A228" s="129">
        <v>220.0</v>
      </c>
      <c r="B228" s="129" t="s">
        <v>692</v>
      </c>
      <c r="C228" s="129" t="s">
        <v>693</v>
      </c>
      <c r="D228" s="129" t="s">
        <v>49</v>
      </c>
      <c r="E228" s="129" t="s">
        <v>657</v>
      </c>
      <c r="F228" s="141">
        <v>2525.6599999999994</v>
      </c>
      <c r="G228" s="141">
        <v>2364.2600000000007</v>
      </c>
      <c r="H228" s="142">
        <v>5120.0</v>
      </c>
      <c r="I228" s="142">
        <v>1184.0</v>
      </c>
      <c r="J228" s="143">
        <v>0.23125</v>
      </c>
      <c r="K228" s="143">
        <v>0.06390408843628947</v>
      </c>
      <c r="L228" s="144">
        <v>2.133158783783783</v>
      </c>
      <c r="M228" s="144">
        <v>1.9968412162162168</v>
      </c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 ht="15.75" customHeight="1">
      <c r="A229" s="129">
        <v>221.0</v>
      </c>
      <c r="B229" s="129" t="s">
        <v>610</v>
      </c>
      <c r="C229" s="129" t="s">
        <v>611</v>
      </c>
      <c r="D229" s="129" t="s">
        <v>47</v>
      </c>
      <c r="E229" s="129" t="s">
        <v>298</v>
      </c>
      <c r="F229" s="141">
        <v>2438.1600000000017</v>
      </c>
      <c r="G229" s="141">
        <v>2286.1600000000017</v>
      </c>
      <c r="H229" s="142">
        <v>836.0</v>
      </c>
      <c r="I229" s="142">
        <v>284.0</v>
      </c>
      <c r="J229" s="143">
        <v>0.3397129186602871</v>
      </c>
      <c r="K229" s="143">
        <v>0.06234209403812707</v>
      </c>
      <c r="L229" s="144">
        <v>8.585070422535217</v>
      </c>
      <c r="M229" s="144">
        <v>8.049859154929583</v>
      </c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 ht="15.75" customHeight="1">
      <c r="A230" s="129">
        <v>222.0</v>
      </c>
      <c r="B230" s="129" t="s">
        <v>666</v>
      </c>
      <c r="C230" s="129" t="s">
        <v>667</v>
      </c>
      <c r="D230" s="129" t="s">
        <v>51</v>
      </c>
      <c r="E230" s="129" t="s">
        <v>657</v>
      </c>
      <c r="F230" s="141">
        <v>2804.39</v>
      </c>
      <c r="G230" s="141">
        <v>2284.9900000000002</v>
      </c>
      <c r="H230" s="142">
        <v>912.0</v>
      </c>
      <c r="I230" s="142">
        <v>401.0</v>
      </c>
      <c r="J230" s="143">
        <v>0.43969298245614036</v>
      </c>
      <c r="K230" s="143">
        <v>0.18520961777784106</v>
      </c>
      <c r="L230" s="144">
        <v>6.9934912718204485</v>
      </c>
      <c r="M230" s="144">
        <v>5.698229426433916</v>
      </c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 ht="15.75" customHeight="1">
      <c r="A231" s="129">
        <v>223.0</v>
      </c>
      <c r="B231" s="129" t="s">
        <v>342</v>
      </c>
      <c r="C231" s="129" t="s">
        <v>343</v>
      </c>
      <c r="D231" s="129" t="s">
        <v>49</v>
      </c>
      <c r="E231" s="129" t="s">
        <v>78</v>
      </c>
      <c r="F231" s="141">
        <v>2607.0700000000024</v>
      </c>
      <c r="G231" s="141">
        <v>2280.1700000000014</v>
      </c>
      <c r="H231" s="142">
        <v>3192.0</v>
      </c>
      <c r="I231" s="142">
        <v>843.0</v>
      </c>
      <c r="J231" s="143">
        <v>0.2640977443609023</v>
      </c>
      <c r="K231" s="143">
        <v>0.12538980541374056</v>
      </c>
      <c r="L231" s="144">
        <v>3.09260972716489</v>
      </c>
      <c r="M231" s="144">
        <v>2.704827995255043</v>
      </c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 ht="15.75" customHeight="1">
      <c r="A232" s="129">
        <v>224.0</v>
      </c>
      <c r="B232" s="129" t="s">
        <v>720</v>
      </c>
      <c r="C232" s="129" t="s">
        <v>721</v>
      </c>
      <c r="D232" s="129" t="s">
        <v>46</v>
      </c>
      <c r="E232" s="129" t="s">
        <v>657</v>
      </c>
      <c r="F232" s="141">
        <v>2267.0600000000013</v>
      </c>
      <c r="G232" s="141">
        <v>2208.0600000000013</v>
      </c>
      <c r="H232" s="142">
        <v>2172.0</v>
      </c>
      <c r="I232" s="142">
        <v>244.0</v>
      </c>
      <c r="J232" s="143">
        <v>0.11233885819521179</v>
      </c>
      <c r="K232" s="143">
        <v>0.02602489567986732</v>
      </c>
      <c r="L232" s="144">
        <v>9.291229508196727</v>
      </c>
      <c r="M232" s="144">
        <v>9.049426229508201</v>
      </c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 ht="15.75" customHeight="1">
      <c r="A233" s="129">
        <v>225.0</v>
      </c>
      <c r="B233" s="129" t="s">
        <v>606</v>
      </c>
      <c r="C233" s="129" t="s">
        <v>607</v>
      </c>
      <c r="D233" s="129" t="s">
        <v>47</v>
      </c>
      <c r="E233" s="129" t="s">
        <v>298</v>
      </c>
      <c r="F233" s="141">
        <v>2407.9100000000008</v>
      </c>
      <c r="G233" s="141">
        <v>2144.01</v>
      </c>
      <c r="H233" s="142">
        <v>3348.0</v>
      </c>
      <c r="I233" s="142">
        <v>809.0</v>
      </c>
      <c r="J233" s="143">
        <v>0.241636798088411</v>
      </c>
      <c r="K233" s="143">
        <v>0.10959711949366902</v>
      </c>
      <c r="L233" s="144">
        <v>2.9764029666254643</v>
      </c>
      <c r="M233" s="144">
        <v>2.6501977750309025</v>
      </c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 ht="15.75" customHeight="1">
      <c r="A234" s="129">
        <v>226.0</v>
      </c>
      <c r="B234" s="129" t="s">
        <v>495</v>
      </c>
      <c r="C234" s="129" t="s">
        <v>496</v>
      </c>
      <c r="D234" s="129" t="s">
        <v>47</v>
      </c>
      <c r="E234" s="129" t="s">
        <v>78</v>
      </c>
      <c r="F234" s="141">
        <v>2219.039999999999</v>
      </c>
      <c r="G234" s="141">
        <v>2141.8399999999992</v>
      </c>
      <c r="H234" s="142">
        <v>1782.0</v>
      </c>
      <c r="I234" s="142">
        <v>1256.0</v>
      </c>
      <c r="J234" s="143">
        <v>0.7048260381593715</v>
      </c>
      <c r="K234" s="143">
        <v>0.034789819020837776</v>
      </c>
      <c r="L234" s="144">
        <v>1.7667515923566872</v>
      </c>
      <c r="M234" s="144">
        <v>1.7052866242038212</v>
      </c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 ht="15.75" customHeight="1">
      <c r="A235" s="129">
        <v>227.0</v>
      </c>
      <c r="B235" s="129" t="s">
        <v>345</v>
      </c>
      <c r="C235" s="129" t="s">
        <v>346</v>
      </c>
      <c r="D235" s="129" t="s">
        <v>49</v>
      </c>
      <c r="E235" s="129" t="s">
        <v>78</v>
      </c>
      <c r="F235" s="141">
        <v>2438.060000000002</v>
      </c>
      <c r="G235" s="141">
        <v>2137.760000000001</v>
      </c>
      <c r="H235" s="142">
        <v>3192.0</v>
      </c>
      <c r="I235" s="142">
        <v>794.0</v>
      </c>
      <c r="J235" s="143">
        <v>0.2487468671679198</v>
      </c>
      <c r="K235" s="143">
        <v>0.12317170209100714</v>
      </c>
      <c r="L235" s="144">
        <v>3.0706045340050405</v>
      </c>
      <c r="M235" s="144">
        <v>2.692392947103276</v>
      </c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 ht="15.75" customHeight="1">
      <c r="A236" s="129">
        <v>228.0</v>
      </c>
      <c r="B236" s="129" t="s">
        <v>316</v>
      </c>
      <c r="C236" s="129" t="s">
        <v>317</v>
      </c>
      <c r="D236" s="129" t="s">
        <v>47</v>
      </c>
      <c r="E236" s="129" t="s">
        <v>308</v>
      </c>
      <c r="F236" s="141">
        <v>2372.0700000000006</v>
      </c>
      <c r="G236" s="141">
        <v>2066.870000000001</v>
      </c>
      <c r="H236" s="142">
        <v>6096.0</v>
      </c>
      <c r="I236" s="142">
        <v>553.0</v>
      </c>
      <c r="J236" s="143">
        <v>0.09071522309711286</v>
      </c>
      <c r="K236" s="143">
        <v>0.12866399389562688</v>
      </c>
      <c r="L236" s="144">
        <v>4.289457504520797</v>
      </c>
      <c r="M236" s="144">
        <v>3.7375587703435817</v>
      </c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 ht="15.75" customHeight="1">
      <c r="A237" s="129">
        <v>229.0</v>
      </c>
      <c r="B237" s="129" t="s">
        <v>767</v>
      </c>
      <c r="C237" s="129" t="s">
        <v>768</v>
      </c>
      <c r="D237" s="129" t="s">
        <v>47</v>
      </c>
      <c r="E237" s="129" t="s">
        <v>766</v>
      </c>
      <c r="F237" s="141">
        <v>2265.8400000000015</v>
      </c>
      <c r="G237" s="141">
        <v>2065.8400000000006</v>
      </c>
      <c r="H237" s="142">
        <v>0.0</v>
      </c>
      <c r="I237" s="142">
        <v>336.0</v>
      </c>
      <c r="J237" s="143" t="e">
        <v>#DIV/0!</v>
      </c>
      <c r="K237" s="143">
        <v>0.08826748578893517</v>
      </c>
      <c r="L237" s="144">
        <v>6.743571428571433</v>
      </c>
      <c r="M237" s="144">
        <v>6.148333333333335</v>
      </c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 ht="15.75" customHeight="1">
      <c r="A238" s="129">
        <v>230.0</v>
      </c>
      <c r="B238" s="129" t="s">
        <v>481</v>
      </c>
      <c r="C238" s="129" t="s">
        <v>482</v>
      </c>
      <c r="D238" s="129" t="s">
        <v>47</v>
      </c>
      <c r="E238" s="129" t="s">
        <v>78</v>
      </c>
      <c r="F238" s="141">
        <v>2328.0800000000017</v>
      </c>
      <c r="G238" s="141">
        <v>2048.1800000000003</v>
      </c>
      <c r="H238" s="142">
        <v>786.0</v>
      </c>
      <c r="I238" s="142">
        <v>542.0</v>
      </c>
      <c r="J238" s="143">
        <v>0.6895674300254453</v>
      </c>
      <c r="K238" s="143">
        <v>0.12022782722243275</v>
      </c>
      <c r="L238" s="144">
        <v>4.295350553505538</v>
      </c>
      <c r="M238" s="144">
        <v>3.7789298892988934</v>
      </c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 ht="15.75" customHeight="1">
      <c r="A239" s="129">
        <v>231.0</v>
      </c>
      <c r="B239" s="129" t="s">
        <v>354</v>
      </c>
      <c r="C239" s="129" t="s">
        <v>355</v>
      </c>
      <c r="D239" s="129" t="s">
        <v>49</v>
      </c>
      <c r="E239" s="129" t="s">
        <v>349</v>
      </c>
      <c r="F239" s="141">
        <v>2315.7400000000025</v>
      </c>
      <c r="G239" s="141">
        <v>2030.3400000000015</v>
      </c>
      <c r="H239" s="142">
        <v>6492.0</v>
      </c>
      <c r="I239" s="142">
        <v>1097.0</v>
      </c>
      <c r="J239" s="143">
        <v>0.16897720271102895</v>
      </c>
      <c r="K239" s="143">
        <v>0.12324354202112531</v>
      </c>
      <c r="L239" s="144">
        <v>2.1109753874202393</v>
      </c>
      <c r="M239" s="144">
        <v>1.8508113035551519</v>
      </c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 ht="15.75" customHeight="1">
      <c r="A240" s="129">
        <v>232.0</v>
      </c>
      <c r="B240" s="129" t="s">
        <v>498</v>
      </c>
      <c r="C240" s="129" t="s">
        <v>499</v>
      </c>
      <c r="D240" s="129" t="s">
        <v>47</v>
      </c>
      <c r="E240" s="129" t="s">
        <v>78</v>
      </c>
      <c r="F240" s="141">
        <v>2113.4300000000003</v>
      </c>
      <c r="G240" s="141">
        <v>2028.2300000000005</v>
      </c>
      <c r="H240" s="142">
        <v>1782.0</v>
      </c>
      <c r="I240" s="142">
        <v>1187.0</v>
      </c>
      <c r="J240" s="143">
        <v>0.6661054994388328</v>
      </c>
      <c r="K240" s="143">
        <v>0.040313613415159155</v>
      </c>
      <c r="L240" s="144">
        <v>1.7804802021903963</v>
      </c>
      <c r="M240" s="144">
        <v>1.7087026116259483</v>
      </c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 ht="15.75" customHeight="1">
      <c r="A241" s="129">
        <v>233.0</v>
      </c>
      <c r="B241" s="129" t="s">
        <v>493</v>
      </c>
      <c r="C241" s="129" t="s">
        <v>494</v>
      </c>
      <c r="D241" s="129" t="s">
        <v>47</v>
      </c>
      <c r="E241" s="129" t="s">
        <v>78</v>
      </c>
      <c r="F241" s="141">
        <v>2106.6499999999987</v>
      </c>
      <c r="G241" s="141">
        <v>2024.6499999999992</v>
      </c>
      <c r="H241" s="142">
        <v>1782.0</v>
      </c>
      <c r="I241" s="142">
        <v>1185.0</v>
      </c>
      <c r="J241" s="143">
        <v>0.664983164983165</v>
      </c>
      <c r="K241" s="143">
        <v>0.03892435857878607</v>
      </c>
      <c r="L241" s="144">
        <v>1.7777637130801678</v>
      </c>
      <c r="M241" s="144">
        <v>1.708565400843881</v>
      </c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 ht="15.75" customHeight="1">
      <c r="A242" s="129">
        <v>234.0</v>
      </c>
      <c r="B242" s="129" t="s">
        <v>151</v>
      </c>
      <c r="C242" s="129" t="s">
        <v>152</v>
      </c>
      <c r="D242" s="129" t="s">
        <v>47</v>
      </c>
      <c r="E242" s="129" t="s">
        <v>148</v>
      </c>
      <c r="F242" s="141">
        <v>2298.920000000002</v>
      </c>
      <c r="G242" s="141">
        <v>1998.1200000000003</v>
      </c>
      <c r="H242" s="142">
        <v>2280.0</v>
      </c>
      <c r="I242" s="142">
        <v>308.0</v>
      </c>
      <c r="J242" s="143">
        <v>0.13508771929824562</v>
      </c>
      <c r="K242" s="143">
        <v>0.13084404850973552</v>
      </c>
      <c r="L242" s="144">
        <v>7.46402597402598</v>
      </c>
      <c r="M242" s="144">
        <v>6.487402597402599</v>
      </c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 ht="15.75" customHeight="1">
      <c r="A243" s="129">
        <v>235.0</v>
      </c>
      <c r="B243" s="129" t="s">
        <v>374</v>
      </c>
      <c r="C243" s="129" t="s">
        <v>375</v>
      </c>
      <c r="D243" s="129" t="s">
        <v>47</v>
      </c>
      <c r="E243" s="129" t="s">
        <v>78</v>
      </c>
      <c r="F243" s="141">
        <v>2232.820000000002</v>
      </c>
      <c r="G243" s="141">
        <v>1968.2199999999996</v>
      </c>
      <c r="H243" s="142">
        <v>786.0</v>
      </c>
      <c r="I243" s="142">
        <v>518.0</v>
      </c>
      <c r="J243" s="143">
        <v>0.6590330788804071</v>
      </c>
      <c r="K243" s="143">
        <v>0.11850485036859315</v>
      </c>
      <c r="L243" s="144">
        <v>4.310463320463325</v>
      </c>
      <c r="M243" s="144">
        <v>3.7996525096525087</v>
      </c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 ht="15.75" customHeight="1">
      <c r="A244" s="129">
        <v>236.0</v>
      </c>
      <c r="B244" s="129" t="s">
        <v>277</v>
      </c>
      <c r="C244" s="129" t="s">
        <v>267</v>
      </c>
      <c r="D244" s="129" t="s">
        <v>50</v>
      </c>
      <c r="E244" s="129" t="s">
        <v>256</v>
      </c>
      <c r="F244" s="141">
        <v>2539.240000000001</v>
      </c>
      <c r="G244" s="141">
        <v>1940.5800000000008</v>
      </c>
      <c r="H244" s="142">
        <v>10539.0</v>
      </c>
      <c r="I244" s="142">
        <v>1276.0</v>
      </c>
      <c r="J244" s="143">
        <v>0.12107410570262833</v>
      </c>
      <c r="K244" s="143">
        <v>0.23576345678234434</v>
      </c>
      <c r="L244" s="144">
        <v>1.9900000000000009</v>
      </c>
      <c r="M244" s="144">
        <v>1.5208307210031355</v>
      </c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 ht="15.75" customHeight="1">
      <c r="A245" s="129">
        <v>237.0</v>
      </c>
      <c r="B245" s="129" t="s">
        <v>333</v>
      </c>
      <c r="C245" s="129" t="s">
        <v>334</v>
      </c>
      <c r="D245" s="129" t="s">
        <v>49</v>
      </c>
      <c r="E245" s="129" t="s">
        <v>78</v>
      </c>
      <c r="F245" s="141">
        <v>2210.100000000002</v>
      </c>
      <c r="G245" s="141">
        <v>1924.1000000000022</v>
      </c>
      <c r="H245" s="142">
        <v>1920.0</v>
      </c>
      <c r="I245" s="142">
        <v>480.0</v>
      </c>
      <c r="J245" s="143">
        <v>0.25</v>
      </c>
      <c r="K245" s="143">
        <v>0.12940590923487616</v>
      </c>
      <c r="L245" s="144">
        <v>4.6043750000000045</v>
      </c>
      <c r="M245" s="144">
        <v>4.008541666666671</v>
      </c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 ht="15.75" customHeight="1">
      <c r="A246" s="129">
        <v>238.0</v>
      </c>
      <c r="B246" s="129" t="s">
        <v>516</v>
      </c>
      <c r="C246" s="129" t="s">
        <v>517</v>
      </c>
      <c r="D246" s="129" t="s">
        <v>51</v>
      </c>
      <c r="E246" s="129" t="s">
        <v>515</v>
      </c>
      <c r="F246" s="141">
        <v>2093.6300000000015</v>
      </c>
      <c r="G246" s="141">
        <v>1915.630000000001</v>
      </c>
      <c r="H246" s="142">
        <v>1500.0</v>
      </c>
      <c r="I246" s="142">
        <v>237.0</v>
      </c>
      <c r="J246" s="143">
        <v>0.158</v>
      </c>
      <c r="K246" s="143">
        <v>0.08501979814962546</v>
      </c>
      <c r="L246" s="144">
        <v>8.83388185654009</v>
      </c>
      <c r="M246" s="144">
        <v>8.082827004219414</v>
      </c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 ht="15.75" customHeight="1">
      <c r="A247" s="129">
        <v>239.0</v>
      </c>
      <c r="B247" s="129" t="s">
        <v>483</v>
      </c>
      <c r="C247" s="129" t="s">
        <v>484</v>
      </c>
      <c r="D247" s="129" t="s">
        <v>47</v>
      </c>
      <c r="E247" s="129" t="s">
        <v>78</v>
      </c>
      <c r="F247" s="141">
        <v>2175.3100000000013</v>
      </c>
      <c r="G247" s="141">
        <v>1904.3100000000013</v>
      </c>
      <c r="H247" s="142">
        <v>786.0</v>
      </c>
      <c r="I247" s="142">
        <v>469.0</v>
      </c>
      <c r="J247" s="143">
        <v>0.5966921119592875</v>
      </c>
      <c r="K247" s="143">
        <v>0.12457994492738955</v>
      </c>
      <c r="L247" s="144">
        <v>4.638187633262263</v>
      </c>
      <c r="M247" s="144">
        <v>4.060362473347551</v>
      </c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 ht="15.75" customHeight="1">
      <c r="A248" s="129">
        <v>240.0</v>
      </c>
      <c r="B248" s="129" t="s">
        <v>282</v>
      </c>
      <c r="C248" s="129" t="s">
        <v>269</v>
      </c>
      <c r="D248" s="129" t="s">
        <v>50</v>
      </c>
      <c r="E248" s="129" t="s">
        <v>256</v>
      </c>
      <c r="F248" s="141">
        <v>2036.9600000000003</v>
      </c>
      <c r="G248" s="141">
        <v>1883.1400000000008</v>
      </c>
      <c r="H248" s="142">
        <v>12716.0</v>
      </c>
      <c r="I248" s="142">
        <v>554.0</v>
      </c>
      <c r="J248" s="143">
        <v>0.0435671594841145</v>
      </c>
      <c r="K248" s="143">
        <v>0.0755144921844314</v>
      </c>
      <c r="L248" s="144">
        <v>3.6768231046931414</v>
      </c>
      <c r="M248" s="144">
        <v>3.399169675090254</v>
      </c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 ht="15.75" customHeight="1">
      <c r="A249" s="129">
        <v>241.0</v>
      </c>
      <c r="B249" s="129" t="s">
        <v>381</v>
      </c>
      <c r="C249" s="129" t="s">
        <v>382</v>
      </c>
      <c r="D249" s="129" t="s">
        <v>49</v>
      </c>
      <c r="E249" s="129" t="s">
        <v>380</v>
      </c>
      <c r="F249" s="141">
        <v>2078.8600000000015</v>
      </c>
      <c r="G249" s="141">
        <v>1871.1600000000008</v>
      </c>
      <c r="H249" s="142">
        <v>2930.0</v>
      </c>
      <c r="I249" s="142">
        <v>824.0</v>
      </c>
      <c r="J249" s="143">
        <v>0.2812286689419795</v>
      </c>
      <c r="K249" s="143">
        <v>0.09991052788547594</v>
      </c>
      <c r="L249" s="144">
        <v>2.522888349514565</v>
      </c>
      <c r="M249" s="144">
        <v>2.2708252427184474</v>
      </c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 ht="15.75" customHeight="1">
      <c r="A250" s="129">
        <v>242.0</v>
      </c>
      <c r="B250" s="129" t="s">
        <v>497</v>
      </c>
      <c r="C250" s="129" t="s">
        <v>490</v>
      </c>
      <c r="D250" s="129" t="s">
        <v>47</v>
      </c>
      <c r="E250" s="129" t="s">
        <v>78</v>
      </c>
      <c r="F250" s="141">
        <v>1923.06</v>
      </c>
      <c r="G250" s="141">
        <v>1845.8600000000001</v>
      </c>
      <c r="H250" s="142">
        <v>1782.0</v>
      </c>
      <c r="I250" s="142">
        <v>1084.0</v>
      </c>
      <c r="J250" s="143">
        <v>0.6083052749719416</v>
      </c>
      <c r="K250" s="143">
        <v>0.04014435327030863</v>
      </c>
      <c r="L250" s="144">
        <v>1.774040590405904</v>
      </c>
      <c r="M250" s="144">
        <v>1.7028228782287824</v>
      </c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 ht="15.75" customHeight="1">
      <c r="A251" s="129">
        <v>243.0</v>
      </c>
      <c r="B251" s="129" t="s">
        <v>385</v>
      </c>
      <c r="C251" s="129" t="s">
        <v>386</v>
      </c>
      <c r="D251" s="129" t="s">
        <v>49</v>
      </c>
      <c r="E251" s="129" t="s">
        <v>380</v>
      </c>
      <c r="F251" s="141">
        <v>2055.7900000000013</v>
      </c>
      <c r="G251" s="141">
        <v>1842.2400000000007</v>
      </c>
      <c r="H251" s="142">
        <v>2930.0</v>
      </c>
      <c r="I251" s="142">
        <v>811.0</v>
      </c>
      <c r="J251" s="143">
        <v>0.2767918088737201</v>
      </c>
      <c r="K251" s="143">
        <v>0.10387734155726047</v>
      </c>
      <c r="L251" s="144">
        <v>2.5348828606658462</v>
      </c>
      <c r="M251" s="144">
        <v>2.2715659679408144</v>
      </c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 ht="15.75" customHeight="1">
      <c r="A252" s="129">
        <v>244.0</v>
      </c>
      <c r="B252" s="129" t="s">
        <v>336</v>
      </c>
      <c r="C252" s="129" t="s">
        <v>337</v>
      </c>
      <c r="D252" s="129" t="s">
        <v>49</v>
      </c>
      <c r="E252" s="129" t="s">
        <v>78</v>
      </c>
      <c r="F252" s="141">
        <v>2114.450000000002</v>
      </c>
      <c r="G252" s="141">
        <v>1825.6500000000021</v>
      </c>
      <c r="H252" s="142">
        <v>1920.0</v>
      </c>
      <c r="I252" s="142">
        <v>455.0</v>
      </c>
      <c r="J252" s="143">
        <v>0.23697916666666666</v>
      </c>
      <c r="K252" s="143">
        <v>0.13658398165007435</v>
      </c>
      <c r="L252" s="144">
        <v>4.647142857142862</v>
      </c>
      <c r="M252" s="144">
        <v>4.012417582417587</v>
      </c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 ht="15.75" customHeight="1">
      <c r="A253" s="129">
        <v>245.0</v>
      </c>
      <c r="B253" s="129" t="s">
        <v>584</v>
      </c>
      <c r="C253" s="129" t="s">
        <v>585</v>
      </c>
      <c r="D253" s="129" t="s">
        <v>46</v>
      </c>
      <c r="E253" s="129" t="s">
        <v>298</v>
      </c>
      <c r="F253" s="141">
        <v>2174.6400000000003</v>
      </c>
      <c r="G253" s="141">
        <v>1781.640000000001</v>
      </c>
      <c r="H253" s="142">
        <v>354.0</v>
      </c>
      <c r="I253" s="142">
        <v>136.0</v>
      </c>
      <c r="J253" s="143">
        <v>0.384180790960452</v>
      </c>
      <c r="K253" s="143">
        <v>0.18071956737666894</v>
      </c>
      <c r="L253" s="144">
        <v>15.990000000000002</v>
      </c>
      <c r="M253" s="144">
        <v>13.100294117647067</v>
      </c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 ht="15.75" customHeight="1">
      <c r="A254" s="129">
        <v>246.0</v>
      </c>
      <c r="B254" s="129" t="s">
        <v>376</v>
      </c>
      <c r="C254" s="129" t="s">
        <v>377</v>
      </c>
      <c r="D254" s="129" t="s">
        <v>47</v>
      </c>
      <c r="E254" s="129" t="s">
        <v>78</v>
      </c>
      <c r="F254" s="141">
        <v>2011.3100000000013</v>
      </c>
      <c r="G254" s="141">
        <v>1772.81</v>
      </c>
      <c r="H254" s="142">
        <v>786.0</v>
      </c>
      <c r="I254" s="142">
        <v>469.0</v>
      </c>
      <c r="J254" s="143">
        <v>0.5966921119592875</v>
      </c>
      <c r="K254" s="143">
        <v>0.1185794333046627</v>
      </c>
      <c r="L254" s="144">
        <v>4.28850746268657</v>
      </c>
      <c r="M254" s="144">
        <v>3.7799786780383795</v>
      </c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 ht="15.75" customHeight="1">
      <c r="A255" s="129">
        <v>247.0</v>
      </c>
      <c r="B255" s="129" t="s">
        <v>582</v>
      </c>
      <c r="C255" s="129" t="s">
        <v>583</v>
      </c>
      <c r="D255" s="129" t="s">
        <v>46</v>
      </c>
      <c r="E255" s="129" t="s">
        <v>298</v>
      </c>
      <c r="F255" s="141">
        <v>2148.6500000000005</v>
      </c>
      <c r="G255" s="141">
        <v>1770.650000000001</v>
      </c>
      <c r="H255" s="142">
        <v>354.0</v>
      </c>
      <c r="I255" s="142">
        <v>135.0</v>
      </c>
      <c r="J255" s="143">
        <v>0.3813559322033898</v>
      </c>
      <c r="K255" s="143">
        <v>0.1759244176575987</v>
      </c>
      <c r="L255" s="144">
        <v>15.91592592592593</v>
      </c>
      <c r="M255" s="144">
        <v>13.115925925925934</v>
      </c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 ht="15.75" customHeight="1">
      <c r="A256" s="129">
        <v>248.0</v>
      </c>
      <c r="B256" s="129" t="s">
        <v>753</v>
      </c>
      <c r="C256" s="129" t="s">
        <v>754</v>
      </c>
      <c r="D256" s="129" t="s">
        <v>49</v>
      </c>
      <c r="E256" s="129" t="s">
        <v>742</v>
      </c>
      <c r="F256" s="141">
        <v>1999.0</v>
      </c>
      <c r="G256" s="141">
        <v>1759.3000000000027</v>
      </c>
      <c r="H256" s="142">
        <v>5724.0</v>
      </c>
      <c r="I256" s="142">
        <v>1175.0</v>
      </c>
      <c r="J256" s="143">
        <v>0.20527603074772885</v>
      </c>
      <c r="K256" s="143">
        <v>0.11990995497748735</v>
      </c>
      <c r="L256" s="144">
        <v>1.701276595744681</v>
      </c>
      <c r="M256" s="144">
        <v>1.4972765957446832</v>
      </c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 ht="15.75" customHeight="1">
      <c r="A257" s="129">
        <v>249.0</v>
      </c>
      <c r="B257" s="129" t="s">
        <v>553</v>
      </c>
      <c r="C257" s="129" t="s">
        <v>549</v>
      </c>
      <c r="D257" s="129" t="s">
        <v>50</v>
      </c>
      <c r="E257" s="129" t="s">
        <v>256</v>
      </c>
      <c r="F257" s="141">
        <v>1754.5300000000007</v>
      </c>
      <c r="G257" s="141">
        <v>1754.5300000000007</v>
      </c>
      <c r="H257" s="142">
        <v>5211.0</v>
      </c>
      <c r="I257" s="142">
        <v>991.0</v>
      </c>
      <c r="J257" s="143">
        <v>0.19017463058913836</v>
      </c>
      <c r="K257" s="143">
        <v>0.0</v>
      </c>
      <c r="L257" s="144">
        <v>1.770464177598386</v>
      </c>
      <c r="M257" s="144">
        <v>1.770464177598386</v>
      </c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 ht="15.75" customHeight="1">
      <c r="A258" s="129">
        <v>250.0</v>
      </c>
      <c r="B258" s="129" t="s">
        <v>510</v>
      </c>
      <c r="C258" s="129" t="s">
        <v>511</v>
      </c>
      <c r="D258" s="129" t="s">
        <v>51</v>
      </c>
      <c r="E258" s="129" t="s">
        <v>116</v>
      </c>
      <c r="F258" s="141">
        <v>1986.950000000001</v>
      </c>
      <c r="G258" s="141">
        <v>1753.950000000001</v>
      </c>
      <c r="H258" s="142">
        <v>1452.0</v>
      </c>
      <c r="I258" s="142">
        <v>255.0</v>
      </c>
      <c r="J258" s="143">
        <v>0.1756198347107438</v>
      </c>
      <c r="K258" s="143">
        <v>0.11726515513727065</v>
      </c>
      <c r="L258" s="144">
        <v>7.791960784313729</v>
      </c>
      <c r="M258" s="144">
        <v>6.878235294117651</v>
      </c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 ht="15.75" customHeight="1">
      <c r="A259" s="129">
        <v>251.0</v>
      </c>
      <c r="B259" s="129" t="s">
        <v>590</v>
      </c>
      <c r="C259" s="129" t="s">
        <v>591</v>
      </c>
      <c r="D259" s="129" t="s">
        <v>47</v>
      </c>
      <c r="E259" s="129" t="s">
        <v>298</v>
      </c>
      <c r="F259" s="141">
        <v>1803.3000000000009</v>
      </c>
      <c r="G259" s="141">
        <v>1702.3000000000009</v>
      </c>
      <c r="H259" s="142">
        <v>2628.0</v>
      </c>
      <c r="I259" s="142">
        <v>170.0</v>
      </c>
      <c r="J259" s="143">
        <v>0.06468797564687975</v>
      </c>
      <c r="K259" s="143">
        <v>0.05600842899129366</v>
      </c>
      <c r="L259" s="144">
        <v>10.607647058823535</v>
      </c>
      <c r="M259" s="144">
        <v>10.013529411764711</v>
      </c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 ht="15.75" customHeight="1">
      <c r="A260" s="129">
        <v>252.0</v>
      </c>
      <c r="B260" s="129" t="s">
        <v>550</v>
      </c>
      <c r="C260" s="129" t="s">
        <v>543</v>
      </c>
      <c r="D260" s="129" t="s">
        <v>50</v>
      </c>
      <c r="E260" s="129" t="s">
        <v>256</v>
      </c>
      <c r="F260" s="141">
        <v>1684.2100000000005</v>
      </c>
      <c r="G260" s="141">
        <v>1684.2100000000005</v>
      </c>
      <c r="H260" s="142">
        <v>6160.0</v>
      </c>
      <c r="I260" s="142">
        <v>950.0</v>
      </c>
      <c r="J260" s="143">
        <v>0.15422077922077923</v>
      </c>
      <c r="K260" s="143">
        <v>0.0</v>
      </c>
      <c r="L260" s="144">
        <v>1.772852631578948</v>
      </c>
      <c r="M260" s="144">
        <v>1.772852631578948</v>
      </c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 ht="15.75" customHeight="1">
      <c r="A261" s="129">
        <v>253.0</v>
      </c>
      <c r="B261" s="129" t="s">
        <v>664</v>
      </c>
      <c r="C261" s="129" t="s">
        <v>665</v>
      </c>
      <c r="D261" s="129" t="s">
        <v>49</v>
      </c>
      <c r="E261" s="129" t="s">
        <v>657</v>
      </c>
      <c r="F261" s="141">
        <v>2011.280000000001</v>
      </c>
      <c r="G261" s="141">
        <v>1673.2799999999995</v>
      </c>
      <c r="H261" s="142">
        <v>2448.0</v>
      </c>
      <c r="I261" s="142">
        <v>292.0</v>
      </c>
      <c r="J261" s="143">
        <v>0.119281045751634</v>
      </c>
      <c r="K261" s="143">
        <v>0.1680521856728061</v>
      </c>
      <c r="L261" s="144">
        <v>6.887945205479456</v>
      </c>
      <c r="M261" s="144">
        <v>5.730410958904108</v>
      </c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 ht="15.75" customHeight="1">
      <c r="A262" s="129">
        <v>254.0</v>
      </c>
      <c r="B262" s="129" t="s">
        <v>356</v>
      </c>
      <c r="C262" s="129" t="s">
        <v>357</v>
      </c>
      <c r="D262" s="129" t="s">
        <v>49</v>
      </c>
      <c r="E262" s="129" t="s">
        <v>349</v>
      </c>
      <c r="F262" s="141">
        <v>1798.2900000000016</v>
      </c>
      <c r="G262" s="141">
        <v>1630.9900000000016</v>
      </c>
      <c r="H262" s="142">
        <v>8328.0</v>
      </c>
      <c r="I262" s="142">
        <v>546.0</v>
      </c>
      <c r="J262" s="143">
        <v>0.06556195965417867</v>
      </c>
      <c r="K262" s="143">
        <v>0.09303282562879167</v>
      </c>
      <c r="L262" s="144">
        <v>3.2935714285714313</v>
      </c>
      <c r="M262" s="144">
        <v>2.987161172161175</v>
      </c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 ht="15.75" customHeight="1">
      <c r="A263" s="129">
        <v>255.0</v>
      </c>
      <c r="B263" s="129" t="s">
        <v>612</v>
      </c>
      <c r="C263" s="129" t="s">
        <v>613</v>
      </c>
      <c r="D263" s="129" t="s">
        <v>47</v>
      </c>
      <c r="E263" s="129" t="s">
        <v>298</v>
      </c>
      <c r="F263" s="141">
        <v>1828.7800000000009</v>
      </c>
      <c r="G263" s="141">
        <v>1596.7800000000007</v>
      </c>
      <c r="H263" s="142">
        <v>400.0</v>
      </c>
      <c r="I263" s="142">
        <v>122.0</v>
      </c>
      <c r="J263" s="143">
        <v>0.305</v>
      </c>
      <c r="K263" s="143">
        <v>0.12686052997080022</v>
      </c>
      <c r="L263" s="144">
        <v>14.990000000000007</v>
      </c>
      <c r="M263" s="144">
        <v>13.088360655737711</v>
      </c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 ht="15.75" customHeight="1">
      <c r="A264" s="129">
        <v>256.0</v>
      </c>
      <c r="B264" s="129" t="s">
        <v>622</v>
      </c>
      <c r="C264" s="129" t="s">
        <v>623</v>
      </c>
      <c r="D264" s="129" t="s">
        <v>47</v>
      </c>
      <c r="E264" s="129" t="s">
        <v>298</v>
      </c>
      <c r="F264" s="141">
        <v>1813.7900000000009</v>
      </c>
      <c r="G264" s="141">
        <v>1589.7900000000009</v>
      </c>
      <c r="H264" s="142">
        <v>400.0</v>
      </c>
      <c r="I264" s="142">
        <v>121.0</v>
      </c>
      <c r="J264" s="143">
        <v>0.3025</v>
      </c>
      <c r="K264" s="143">
        <v>0.12349831016821122</v>
      </c>
      <c r="L264" s="144">
        <v>14.990000000000007</v>
      </c>
      <c r="M264" s="144">
        <v>13.138760330578519</v>
      </c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 ht="15.75" customHeight="1">
      <c r="A265" s="129">
        <v>257.0</v>
      </c>
      <c r="B265" s="129" t="s">
        <v>601</v>
      </c>
      <c r="C265" s="129" t="s">
        <v>602</v>
      </c>
      <c r="D265" s="129" t="s">
        <v>49</v>
      </c>
      <c r="E265" s="129" t="s">
        <v>298</v>
      </c>
      <c r="F265" s="141">
        <v>1765.9499999999973</v>
      </c>
      <c r="G265" s="141">
        <v>1549.150000000001</v>
      </c>
      <c r="H265" s="142">
        <v>912.0</v>
      </c>
      <c r="I265" s="142">
        <v>305.0</v>
      </c>
      <c r="J265" s="143">
        <v>0.3344298245614035</v>
      </c>
      <c r="K265" s="143">
        <v>0.12276678275149167</v>
      </c>
      <c r="L265" s="144">
        <v>5.789999999999991</v>
      </c>
      <c r="M265" s="144">
        <v>5.079180327868856</v>
      </c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 ht="15.75" customHeight="1">
      <c r="A266" s="129">
        <v>258.0</v>
      </c>
      <c r="B266" s="129" t="s">
        <v>620</v>
      </c>
      <c r="C266" s="129" t="s">
        <v>621</v>
      </c>
      <c r="D266" s="129" t="s">
        <v>47</v>
      </c>
      <c r="E266" s="129" t="s">
        <v>298</v>
      </c>
      <c r="F266" s="141">
        <v>1657.980000000001</v>
      </c>
      <c r="G266" s="141">
        <v>1521.9800000000012</v>
      </c>
      <c r="H266" s="142">
        <v>906.0</v>
      </c>
      <c r="I266" s="142">
        <v>302.0</v>
      </c>
      <c r="J266" s="143">
        <v>0.3333333333333333</v>
      </c>
      <c r="K266" s="143">
        <v>0.08202752747319009</v>
      </c>
      <c r="L266" s="144">
        <v>5.490000000000003</v>
      </c>
      <c r="M266" s="144">
        <v>5.03966887417219</v>
      </c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 ht="15.75" customHeight="1">
      <c r="A267" s="129">
        <v>259.0</v>
      </c>
      <c r="B267" s="129" t="s">
        <v>660</v>
      </c>
      <c r="C267" s="129" t="s">
        <v>661</v>
      </c>
      <c r="D267" s="129" t="s">
        <v>47</v>
      </c>
      <c r="E267" s="129" t="s">
        <v>657</v>
      </c>
      <c r="F267" s="141">
        <v>1659.9599999999994</v>
      </c>
      <c r="G267" s="141">
        <v>1470.3600000000004</v>
      </c>
      <c r="H267" s="142">
        <v>1200.0</v>
      </c>
      <c r="I267" s="142">
        <v>244.0</v>
      </c>
      <c r="J267" s="143">
        <v>0.20333333333333334</v>
      </c>
      <c r="K267" s="143">
        <v>0.11421961974987294</v>
      </c>
      <c r="L267" s="144">
        <v>6.803114754098358</v>
      </c>
      <c r="M267" s="144">
        <v>6.026065573770493</v>
      </c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 ht="15.75" customHeight="1">
      <c r="A268" s="129">
        <v>260.0</v>
      </c>
      <c r="B268" s="129" t="s">
        <v>603</v>
      </c>
      <c r="C268" s="129" t="s">
        <v>604</v>
      </c>
      <c r="D268" s="129" t="s">
        <v>47</v>
      </c>
      <c r="E268" s="129" t="s">
        <v>298</v>
      </c>
      <c r="F268" s="141">
        <v>1592.1000000000008</v>
      </c>
      <c r="G268" s="141">
        <v>1456.6000000000013</v>
      </c>
      <c r="H268" s="142">
        <v>906.0</v>
      </c>
      <c r="I268" s="142">
        <v>290.0</v>
      </c>
      <c r="J268" s="143">
        <v>0.3200883002207506</v>
      </c>
      <c r="K268" s="143">
        <v>0.08510771936436123</v>
      </c>
      <c r="L268" s="144">
        <v>5.490000000000003</v>
      </c>
      <c r="M268" s="144">
        <v>5.022758620689659</v>
      </c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 ht="15.75" customHeight="1">
      <c r="A269" s="129">
        <v>261.0</v>
      </c>
      <c r="B269" s="129" t="s">
        <v>361</v>
      </c>
      <c r="C269" s="129" t="s">
        <v>362</v>
      </c>
      <c r="D269" s="129" t="s">
        <v>49</v>
      </c>
      <c r="E269" s="129" t="s">
        <v>360</v>
      </c>
      <c r="F269" s="141">
        <v>1647.3600000000006</v>
      </c>
      <c r="G269" s="141">
        <v>1443.9600000000003</v>
      </c>
      <c r="H269" s="142">
        <v>2214.0</v>
      </c>
      <c r="I269" s="142">
        <v>644.0</v>
      </c>
      <c r="J269" s="143">
        <v>0.2908762420957543</v>
      </c>
      <c r="K269" s="143">
        <v>0.12347027972027991</v>
      </c>
      <c r="L269" s="144">
        <v>2.558012422360249</v>
      </c>
      <c r="M269" s="144">
        <v>2.242173913043479</v>
      </c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 ht="15.75" customHeight="1">
      <c r="A270" s="129">
        <v>262.0</v>
      </c>
      <c r="B270" s="129" t="s">
        <v>502</v>
      </c>
      <c r="C270" s="129" t="s">
        <v>503</v>
      </c>
      <c r="D270" s="129" t="s">
        <v>47</v>
      </c>
      <c r="E270" s="129" t="s">
        <v>73</v>
      </c>
      <c r="F270" s="141">
        <v>1633.0700000000006</v>
      </c>
      <c r="G270" s="141">
        <v>1409.0700000000008</v>
      </c>
      <c r="H270" s="142">
        <v>1704.0</v>
      </c>
      <c r="I270" s="142">
        <v>193.0</v>
      </c>
      <c r="J270" s="143">
        <v>0.11326291079812206</v>
      </c>
      <c r="K270" s="143">
        <v>0.1371649714954042</v>
      </c>
      <c r="L270" s="144">
        <v>8.461502590673579</v>
      </c>
      <c r="M270" s="144">
        <v>7.300880829015548</v>
      </c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 ht="15.75" customHeight="1">
      <c r="A271" s="129">
        <v>263.0</v>
      </c>
      <c r="B271" s="129" t="s">
        <v>738</v>
      </c>
      <c r="C271" s="129" t="s">
        <v>739</v>
      </c>
      <c r="D271" s="129" t="s">
        <v>48</v>
      </c>
      <c r="E271" s="129" t="s">
        <v>737</v>
      </c>
      <c r="F271" s="141">
        <v>1531.6399999999999</v>
      </c>
      <c r="G271" s="141">
        <v>1364.5400000000018</v>
      </c>
      <c r="H271" s="142">
        <v>2484.0</v>
      </c>
      <c r="I271" s="142">
        <v>661.0</v>
      </c>
      <c r="J271" s="143">
        <v>0.26610305958132047</v>
      </c>
      <c r="K271" s="143">
        <v>0.10909874383014162</v>
      </c>
      <c r="L271" s="144">
        <v>2.3171558245083204</v>
      </c>
      <c r="M271" s="144">
        <v>2.0643570347957665</v>
      </c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 ht="15.75" customHeight="1">
      <c r="A272" s="129">
        <v>264.0</v>
      </c>
      <c r="B272" s="129" t="s">
        <v>419</v>
      </c>
      <c r="C272" s="129" t="s">
        <v>420</v>
      </c>
      <c r="D272" s="129" t="s">
        <v>48</v>
      </c>
      <c r="E272" s="129" t="s">
        <v>353</v>
      </c>
      <c r="F272" s="141">
        <v>1553.1700000000008</v>
      </c>
      <c r="G272" s="141">
        <v>1352.7700000000004</v>
      </c>
      <c r="H272" s="142">
        <v>4464.0</v>
      </c>
      <c r="I272" s="142">
        <v>863.0</v>
      </c>
      <c r="J272" s="143">
        <v>0.19332437275985664</v>
      </c>
      <c r="K272" s="143">
        <v>0.12902644269461827</v>
      </c>
      <c r="L272" s="144">
        <v>1.799733487833141</v>
      </c>
      <c r="M272" s="144">
        <v>1.5675202780996529</v>
      </c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 ht="15.75" customHeight="1">
      <c r="A273" s="129">
        <v>265.0</v>
      </c>
      <c r="B273" s="129" t="s">
        <v>281</v>
      </c>
      <c r="C273" s="129" t="s">
        <v>267</v>
      </c>
      <c r="D273" s="129" t="s">
        <v>50</v>
      </c>
      <c r="E273" s="129" t="s">
        <v>256</v>
      </c>
      <c r="F273" s="141">
        <v>1460.69</v>
      </c>
      <c r="G273" s="141">
        <v>1350.7200000000003</v>
      </c>
      <c r="H273" s="142">
        <v>7803.0</v>
      </c>
      <c r="I273" s="142">
        <v>397.0</v>
      </c>
      <c r="J273" s="143">
        <v>0.05087786748686403</v>
      </c>
      <c r="K273" s="143">
        <v>0.07528633727895706</v>
      </c>
      <c r="L273" s="144">
        <v>3.679319899244333</v>
      </c>
      <c r="M273" s="144">
        <v>3.4023173803526454</v>
      </c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 ht="15.75" customHeight="1">
      <c r="A274" s="129">
        <v>266.0</v>
      </c>
      <c r="B274" s="129" t="s">
        <v>745</v>
      </c>
      <c r="C274" s="129" t="s">
        <v>746</v>
      </c>
      <c r="D274" s="129" t="s">
        <v>49</v>
      </c>
      <c r="E274" s="129" t="s">
        <v>742</v>
      </c>
      <c r="F274" s="141">
        <v>1530.0400000000009</v>
      </c>
      <c r="G274" s="141">
        <v>1340.3400000000001</v>
      </c>
      <c r="H274" s="142">
        <v>1792.0</v>
      </c>
      <c r="I274" s="142">
        <v>396.0</v>
      </c>
      <c r="J274" s="143">
        <v>0.22098214285714285</v>
      </c>
      <c r="K274" s="143">
        <v>0.12398368670100168</v>
      </c>
      <c r="L274" s="144">
        <v>3.863737373737376</v>
      </c>
      <c r="M274" s="144">
        <v>3.38469696969697</v>
      </c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 ht="15.75" customHeight="1">
      <c r="A275" s="129">
        <v>267.0</v>
      </c>
      <c r="B275" s="129" t="s">
        <v>688</v>
      </c>
      <c r="C275" s="129" t="s">
        <v>689</v>
      </c>
      <c r="D275" s="129" t="s">
        <v>49</v>
      </c>
      <c r="E275" s="129" t="s">
        <v>657</v>
      </c>
      <c r="F275" s="141">
        <v>1572.7200000000014</v>
      </c>
      <c r="G275" s="141">
        <v>1302.3199999999993</v>
      </c>
      <c r="H275" s="142">
        <v>2448.0</v>
      </c>
      <c r="I275" s="142">
        <v>228.0</v>
      </c>
      <c r="J275" s="143">
        <v>0.09313725490196079</v>
      </c>
      <c r="K275" s="143">
        <v>0.17193143089679153</v>
      </c>
      <c r="L275" s="144">
        <v>6.897894736842112</v>
      </c>
      <c r="M275" s="144">
        <v>5.7119298245614</v>
      </c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 ht="15.75" customHeight="1">
      <c r="A276" s="129">
        <v>268.0</v>
      </c>
      <c r="B276" s="129" t="s">
        <v>552</v>
      </c>
      <c r="C276" s="129" t="s">
        <v>547</v>
      </c>
      <c r="D276" s="129" t="s">
        <v>50</v>
      </c>
      <c r="E276" s="129" t="s">
        <v>256</v>
      </c>
      <c r="F276" s="141">
        <v>1297.1300000000008</v>
      </c>
      <c r="G276" s="141">
        <v>1297.1300000000008</v>
      </c>
      <c r="H276" s="142">
        <v>9507.0</v>
      </c>
      <c r="I276" s="142">
        <v>722.0</v>
      </c>
      <c r="J276" s="143">
        <v>0.07594404123277584</v>
      </c>
      <c r="K276" s="143">
        <v>0.0</v>
      </c>
      <c r="L276" s="144">
        <v>1.7965789473684222</v>
      </c>
      <c r="M276" s="144">
        <v>1.7965789473684222</v>
      </c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 ht="15.75" customHeight="1">
      <c r="A277" s="129">
        <v>269.0</v>
      </c>
      <c r="B277" s="129" t="s">
        <v>572</v>
      </c>
      <c r="C277" s="129" t="s">
        <v>573</v>
      </c>
      <c r="D277" s="129" t="s">
        <v>47</v>
      </c>
      <c r="E277" s="129" t="s">
        <v>298</v>
      </c>
      <c r="F277" s="141">
        <v>1343.360000000001</v>
      </c>
      <c r="G277" s="141">
        <v>1258.860000000001</v>
      </c>
      <c r="H277" s="142">
        <v>1288.0</v>
      </c>
      <c r="I277" s="142">
        <v>314.0</v>
      </c>
      <c r="J277" s="143">
        <v>0.24378881987577639</v>
      </c>
      <c r="K277" s="143">
        <v>0.06290197713196755</v>
      </c>
      <c r="L277" s="144">
        <v>4.2782165605095575</v>
      </c>
      <c r="M277" s="144">
        <v>4.009108280254781</v>
      </c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 ht="15.75" customHeight="1">
      <c r="A278" s="129">
        <v>270.0</v>
      </c>
      <c r="B278" s="129" t="s">
        <v>280</v>
      </c>
      <c r="C278" s="129" t="s">
        <v>265</v>
      </c>
      <c r="D278" s="129" t="s">
        <v>50</v>
      </c>
      <c r="E278" s="129" t="s">
        <v>256</v>
      </c>
      <c r="F278" s="141">
        <v>1344.5399999999997</v>
      </c>
      <c r="G278" s="141">
        <v>1249.64</v>
      </c>
      <c r="H278" s="142">
        <v>6936.0</v>
      </c>
      <c r="I278" s="142">
        <v>366.0</v>
      </c>
      <c r="J278" s="143">
        <v>0.052768166089965395</v>
      </c>
      <c r="K278" s="143">
        <v>0.07058176030463925</v>
      </c>
      <c r="L278" s="144">
        <v>3.6736065573770484</v>
      </c>
      <c r="M278" s="144">
        <v>3.4143169398907105</v>
      </c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 ht="15.75" customHeight="1">
      <c r="A279" s="129">
        <v>271.0</v>
      </c>
      <c r="B279" s="129" t="s">
        <v>368</v>
      </c>
      <c r="C279" s="129" t="s">
        <v>369</v>
      </c>
      <c r="D279" s="129" t="s">
        <v>49</v>
      </c>
      <c r="E279" s="129" t="s">
        <v>360</v>
      </c>
      <c r="F279" s="141">
        <v>1402.3900000000003</v>
      </c>
      <c r="G279" s="141">
        <v>1224.6399999999999</v>
      </c>
      <c r="H279" s="142">
        <v>2214.0</v>
      </c>
      <c r="I279" s="142">
        <v>546.0</v>
      </c>
      <c r="J279" s="143">
        <v>0.24661246612466126</v>
      </c>
      <c r="K279" s="143">
        <v>0.12674790892690369</v>
      </c>
      <c r="L279" s="144">
        <v>2.568479853479854</v>
      </c>
      <c r="M279" s="144">
        <v>2.2429304029304027</v>
      </c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 ht="15.75" customHeight="1">
      <c r="A280" s="129">
        <v>272.0</v>
      </c>
      <c r="B280" s="129" t="s">
        <v>698</v>
      </c>
      <c r="C280" s="129" t="s">
        <v>699</v>
      </c>
      <c r="D280" s="129" t="s">
        <v>49</v>
      </c>
      <c r="E280" s="129" t="s">
        <v>657</v>
      </c>
      <c r="F280" s="141">
        <v>1394.6100000000001</v>
      </c>
      <c r="G280" s="141">
        <v>1218.210000000001</v>
      </c>
      <c r="H280" s="142">
        <v>1764.0</v>
      </c>
      <c r="I280" s="142">
        <v>609.0</v>
      </c>
      <c r="J280" s="143">
        <v>0.34523809523809523</v>
      </c>
      <c r="K280" s="143">
        <v>0.12648697485318416</v>
      </c>
      <c r="L280" s="144">
        <v>2.29</v>
      </c>
      <c r="M280" s="144">
        <v>2.0003448275862086</v>
      </c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 ht="15.75" customHeight="1">
      <c r="A281" s="129">
        <v>273.0</v>
      </c>
      <c r="B281" s="129" t="s">
        <v>580</v>
      </c>
      <c r="C281" s="129" t="s">
        <v>581</v>
      </c>
      <c r="D281" s="129" t="s">
        <v>47</v>
      </c>
      <c r="E281" s="129" t="s">
        <v>298</v>
      </c>
      <c r="F281" s="141">
        <v>1330.4500000000014</v>
      </c>
      <c r="G281" s="141">
        <v>1216.9500000000014</v>
      </c>
      <c r="H281" s="142">
        <v>2976.0</v>
      </c>
      <c r="I281" s="142">
        <v>405.0</v>
      </c>
      <c r="J281" s="143">
        <v>0.13608870967741934</v>
      </c>
      <c r="K281" s="143">
        <v>0.08530948175429354</v>
      </c>
      <c r="L281" s="144">
        <v>3.2850617283950654</v>
      </c>
      <c r="M281" s="144">
        <v>3.0048148148148184</v>
      </c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 ht="15.75" customHeight="1">
      <c r="A282" s="129">
        <v>274.0</v>
      </c>
      <c r="B282" s="129" t="s">
        <v>340</v>
      </c>
      <c r="C282" s="129" t="s">
        <v>341</v>
      </c>
      <c r="D282" s="129" t="s">
        <v>46</v>
      </c>
      <c r="E282" s="129" t="s">
        <v>78</v>
      </c>
      <c r="F282" s="141">
        <v>1389.5899999999997</v>
      </c>
      <c r="G282" s="141">
        <v>1212.7900000000013</v>
      </c>
      <c r="H282" s="142">
        <v>1305.0</v>
      </c>
      <c r="I282" s="142">
        <v>301.0</v>
      </c>
      <c r="J282" s="143">
        <v>0.23065134099616857</v>
      </c>
      <c r="K282" s="143">
        <v>0.12723177340078617</v>
      </c>
      <c r="L282" s="144">
        <v>4.6165780730897</v>
      </c>
      <c r="M282" s="144">
        <v>4.029202657807313</v>
      </c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 ht="15.75" customHeight="1">
      <c r="A283" s="129">
        <v>275.0</v>
      </c>
      <c r="B283" s="129" t="s">
        <v>747</v>
      </c>
      <c r="C283" s="129" t="s">
        <v>748</v>
      </c>
      <c r="D283" s="129" t="s">
        <v>49</v>
      </c>
      <c r="E283" s="129" t="s">
        <v>742</v>
      </c>
      <c r="F283" s="141">
        <v>1370.7100000000005</v>
      </c>
      <c r="G283" s="141">
        <v>1210.9099999999999</v>
      </c>
      <c r="H283" s="142">
        <v>1344.0</v>
      </c>
      <c r="I283" s="142">
        <v>355.0</v>
      </c>
      <c r="J283" s="143">
        <v>0.26413690476190477</v>
      </c>
      <c r="K283" s="143">
        <v>0.11658191740047175</v>
      </c>
      <c r="L283" s="144">
        <v>3.861154929577466</v>
      </c>
      <c r="M283" s="144">
        <v>3.411014084507042</v>
      </c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 ht="15.75" customHeight="1">
      <c r="A284" s="129">
        <v>276.0</v>
      </c>
      <c r="B284" s="129" t="s">
        <v>599</v>
      </c>
      <c r="C284" s="129" t="s">
        <v>600</v>
      </c>
      <c r="D284" s="129" t="s">
        <v>49</v>
      </c>
      <c r="E284" s="129" t="s">
        <v>298</v>
      </c>
      <c r="F284" s="141">
        <v>1366.4399999999985</v>
      </c>
      <c r="G284" s="141">
        <v>1204.8400000000006</v>
      </c>
      <c r="H284" s="142">
        <v>912.0</v>
      </c>
      <c r="I284" s="142">
        <v>236.0</v>
      </c>
      <c r="J284" s="143">
        <v>0.25877192982456143</v>
      </c>
      <c r="K284" s="143">
        <v>0.11826351687596826</v>
      </c>
      <c r="L284" s="144">
        <v>5.789999999999994</v>
      </c>
      <c r="M284" s="144">
        <v>5.105254237288138</v>
      </c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 ht="15.75" customHeight="1">
      <c r="A285" s="129">
        <v>277.0</v>
      </c>
      <c r="B285" s="129" t="s">
        <v>331</v>
      </c>
      <c r="C285" s="129" t="s">
        <v>332</v>
      </c>
      <c r="D285" s="129" t="s">
        <v>48</v>
      </c>
      <c r="E285" s="129" t="s">
        <v>298</v>
      </c>
      <c r="F285" s="141">
        <v>1322.0200000000013</v>
      </c>
      <c r="G285" s="141">
        <v>1197.5200000000013</v>
      </c>
      <c r="H285" s="142">
        <v>4494.0</v>
      </c>
      <c r="I285" s="142">
        <v>398.0</v>
      </c>
      <c r="J285" s="143">
        <v>0.08856252781486426</v>
      </c>
      <c r="K285" s="143">
        <v>0.09417406695813968</v>
      </c>
      <c r="L285" s="144">
        <v>3.3216582914572896</v>
      </c>
      <c r="M285" s="144">
        <v>3.008844221105531</v>
      </c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 ht="15.75" customHeight="1">
      <c r="A286" s="129">
        <v>278.0</v>
      </c>
      <c r="B286" s="129" t="s">
        <v>568</v>
      </c>
      <c r="C286" s="129" t="s">
        <v>569</v>
      </c>
      <c r="D286" s="129" t="s">
        <v>47</v>
      </c>
      <c r="E286" s="129" t="s">
        <v>298</v>
      </c>
      <c r="F286" s="141">
        <v>1234.9800000000005</v>
      </c>
      <c r="G286" s="141">
        <v>1196.8800000000003</v>
      </c>
      <c r="H286" s="142">
        <v>2400.0</v>
      </c>
      <c r="I286" s="142">
        <v>527.0</v>
      </c>
      <c r="J286" s="143">
        <v>0.21958333333333332</v>
      </c>
      <c r="K286" s="143">
        <v>0.03085070203566065</v>
      </c>
      <c r="L286" s="144">
        <v>2.3434155597722968</v>
      </c>
      <c r="M286" s="144">
        <v>2.271119544592031</v>
      </c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 ht="15.75" customHeight="1">
      <c r="A287" s="129">
        <v>279.0</v>
      </c>
      <c r="B287" s="129" t="s">
        <v>383</v>
      </c>
      <c r="C287" s="129" t="s">
        <v>384</v>
      </c>
      <c r="D287" s="129" t="s">
        <v>49</v>
      </c>
      <c r="E287" s="129" t="s">
        <v>380</v>
      </c>
      <c r="F287" s="141">
        <v>1325.4300000000007</v>
      </c>
      <c r="G287" s="141">
        <v>1176.9800000000002</v>
      </c>
      <c r="H287" s="142">
        <v>2930.0</v>
      </c>
      <c r="I287" s="142">
        <v>522.0</v>
      </c>
      <c r="J287" s="143">
        <v>0.1781569965870307</v>
      </c>
      <c r="K287" s="143">
        <v>0.11200138822872607</v>
      </c>
      <c r="L287" s="144">
        <v>2.5391379310344844</v>
      </c>
      <c r="M287" s="144">
        <v>2.2547509578544065</v>
      </c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 ht="15.75" customHeight="1">
      <c r="A288" s="129">
        <v>280.0</v>
      </c>
      <c r="B288" s="129" t="s">
        <v>686</v>
      </c>
      <c r="C288" s="129" t="s">
        <v>687</v>
      </c>
      <c r="D288" s="129" t="s">
        <v>49</v>
      </c>
      <c r="E288" s="129" t="s">
        <v>657</v>
      </c>
      <c r="F288" s="141">
        <v>1403.360000000001</v>
      </c>
      <c r="G288" s="141">
        <v>1171.5599999999997</v>
      </c>
      <c r="H288" s="142">
        <v>2448.0</v>
      </c>
      <c r="I288" s="142">
        <v>204.0</v>
      </c>
      <c r="J288" s="143">
        <v>0.08333333333333333</v>
      </c>
      <c r="K288" s="143">
        <v>0.16517500855090717</v>
      </c>
      <c r="L288" s="144">
        <v>6.879215686274515</v>
      </c>
      <c r="M288" s="144">
        <v>5.742941176470587</v>
      </c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 ht="15.75" customHeight="1">
      <c r="A289" s="129">
        <v>281.0</v>
      </c>
      <c r="B289" s="129" t="s">
        <v>329</v>
      </c>
      <c r="C289" s="129" t="s">
        <v>330</v>
      </c>
      <c r="D289" s="129" t="s">
        <v>48</v>
      </c>
      <c r="E289" s="129" t="s">
        <v>298</v>
      </c>
      <c r="F289" s="141">
        <v>1236.5100000000014</v>
      </c>
      <c r="G289" s="141">
        <v>1125.5100000000011</v>
      </c>
      <c r="H289" s="142">
        <v>4494.0</v>
      </c>
      <c r="I289" s="142">
        <v>374.0</v>
      </c>
      <c r="J289" s="143">
        <v>0.08322207387627949</v>
      </c>
      <c r="K289" s="143">
        <v>0.08976878472474958</v>
      </c>
      <c r="L289" s="144">
        <v>3.306176470588239</v>
      </c>
      <c r="M289" s="144">
        <v>3.009385026737971</v>
      </c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 ht="15.75" customHeight="1">
      <c r="A290" s="129">
        <v>282.0</v>
      </c>
      <c r="B290" s="129" t="s">
        <v>668</v>
      </c>
      <c r="C290" s="129" t="s">
        <v>669</v>
      </c>
      <c r="D290" s="129" t="s">
        <v>49</v>
      </c>
      <c r="E290" s="129" t="s">
        <v>657</v>
      </c>
      <c r="F290" s="141">
        <v>1268.8099999999995</v>
      </c>
      <c r="G290" s="141">
        <v>1114.4100000000003</v>
      </c>
      <c r="H290" s="142">
        <v>808.0</v>
      </c>
      <c r="I290" s="142">
        <v>219.0</v>
      </c>
      <c r="J290" s="143">
        <v>0.27103960396039606</v>
      </c>
      <c r="K290" s="143">
        <v>0.12168882653825175</v>
      </c>
      <c r="L290" s="144">
        <v>5.793652968036527</v>
      </c>
      <c r="M290" s="144">
        <v>5.0886301369863025</v>
      </c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 ht="15.75" customHeight="1">
      <c r="A291" s="129">
        <v>283.0</v>
      </c>
      <c r="B291" s="129" t="s">
        <v>764</v>
      </c>
      <c r="C291" s="129" t="s">
        <v>765</v>
      </c>
      <c r="D291" s="129" t="s">
        <v>47</v>
      </c>
      <c r="E291" s="129" t="s">
        <v>766</v>
      </c>
      <c r="F291" s="141">
        <v>1216.2000000000007</v>
      </c>
      <c r="G291" s="141">
        <v>1107.4</v>
      </c>
      <c r="H291" s="142">
        <v>0.0</v>
      </c>
      <c r="I291" s="142">
        <v>180.0</v>
      </c>
      <c r="J291" s="143" t="e">
        <v>#DIV/0!</v>
      </c>
      <c r="K291" s="143">
        <v>0.08945897056405239</v>
      </c>
      <c r="L291" s="144">
        <v>6.75666666666667</v>
      </c>
      <c r="M291" s="144">
        <v>6.152222222222223</v>
      </c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 ht="15.75" customHeight="1">
      <c r="A292" s="129">
        <v>284.0</v>
      </c>
      <c r="B292" s="129" t="s">
        <v>286</v>
      </c>
      <c r="C292" s="129" t="s">
        <v>287</v>
      </c>
      <c r="D292" s="129" t="s">
        <v>50</v>
      </c>
      <c r="E292" s="129" t="s">
        <v>256</v>
      </c>
      <c r="F292" s="141">
        <v>1191.3600000000001</v>
      </c>
      <c r="G292" s="141">
        <v>1100.3899999999996</v>
      </c>
      <c r="H292" s="142">
        <v>3468.0</v>
      </c>
      <c r="I292" s="142">
        <v>324.0</v>
      </c>
      <c r="J292" s="143">
        <v>0.09342560553633218</v>
      </c>
      <c r="K292" s="143">
        <v>0.07635811173784623</v>
      </c>
      <c r="L292" s="144">
        <v>3.6770370370370373</v>
      </c>
      <c r="M292" s="144">
        <v>3.3962654320987644</v>
      </c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 ht="15.75" customHeight="1">
      <c r="A293" s="129">
        <v>285.0</v>
      </c>
      <c r="B293" s="129" t="s">
        <v>749</v>
      </c>
      <c r="C293" s="129" t="s">
        <v>750</v>
      </c>
      <c r="D293" s="129" t="s">
        <v>49</v>
      </c>
      <c r="E293" s="129" t="s">
        <v>742</v>
      </c>
      <c r="F293" s="141">
        <v>1247.6500000000005</v>
      </c>
      <c r="G293" s="141">
        <v>1096.75</v>
      </c>
      <c r="H293" s="142">
        <v>1344.0</v>
      </c>
      <c r="I293" s="142">
        <v>323.0</v>
      </c>
      <c r="J293" s="143">
        <v>0.24032738095238096</v>
      </c>
      <c r="K293" s="143">
        <v>0.12094738107642411</v>
      </c>
      <c r="L293" s="144">
        <v>3.862693498452014</v>
      </c>
      <c r="M293" s="144">
        <v>3.3955108359133126</v>
      </c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 ht="15.75" customHeight="1">
      <c r="A294" s="129">
        <v>286.0</v>
      </c>
      <c r="B294" s="129" t="s">
        <v>690</v>
      </c>
      <c r="C294" s="129" t="s">
        <v>691</v>
      </c>
      <c r="D294" s="129" t="s">
        <v>49</v>
      </c>
      <c r="E294" s="129" t="s">
        <v>657</v>
      </c>
      <c r="F294" s="141">
        <v>1127.4100000000012</v>
      </c>
      <c r="G294" s="141">
        <v>1056.0100000000014</v>
      </c>
      <c r="H294" s="142">
        <v>1280.0</v>
      </c>
      <c r="I294" s="142">
        <v>529.0</v>
      </c>
      <c r="J294" s="143">
        <v>0.41328125</v>
      </c>
      <c r="K294" s="143">
        <v>0.06333099759626026</v>
      </c>
      <c r="L294" s="144">
        <v>2.1312098298676774</v>
      </c>
      <c r="M294" s="144">
        <v>1.9962381852552011</v>
      </c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 ht="15.75" customHeight="1">
      <c r="A295" s="129">
        <v>287.0</v>
      </c>
      <c r="B295" s="129" t="s">
        <v>366</v>
      </c>
      <c r="C295" s="129" t="s">
        <v>367</v>
      </c>
      <c r="D295" s="129" t="s">
        <v>49</v>
      </c>
      <c r="E295" s="129" t="s">
        <v>360</v>
      </c>
      <c r="F295" s="141">
        <v>1160.4900000000002</v>
      </c>
      <c r="G295" s="141">
        <v>1016.94</v>
      </c>
      <c r="H295" s="142">
        <v>2214.0</v>
      </c>
      <c r="I295" s="142">
        <v>454.0</v>
      </c>
      <c r="J295" s="143">
        <v>0.2050587172538392</v>
      </c>
      <c r="K295" s="143">
        <v>0.12369774836491498</v>
      </c>
      <c r="L295" s="144">
        <v>2.55614537444934</v>
      </c>
      <c r="M295" s="144">
        <v>2.239955947136564</v>
      </c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 ht="15.75" customHeight="1">
      <c r="A296" s="129">
        <v>288.0</v>
      </c>
      <c r="B296" s="129" t="s">
        <v>574</v>
      </c>
      <c r="C296" s="129" t="s">
        <v>575</v>
      </c>
      <c r="D296" s="129" t="s">
        <v>47</v>
      </c>
      <c r="E296" s="129" t="s">
        <v>298</v>
      </c>
      <c r="F296" s="141">
        <v>1089.480000000001</v>
      </c>
      <c r="G296" s="141">
        <v>1008.9800000000007</v>
      </c>
      <c r="H296" s="142">
        <v>1288.0</v>
      </c>
      <c r="I296" s="142">
        <v>252.0</v>
      </c>
      <c r="J296" s="143">
        <v>0.1956521739130435</v>
      </c>
      <c r="K296" s="143">
        <v>0.07388846054998732</v>
      </c>
      <c r="L296" s="144">
        <v>4.323333333333337</v>
      </c>
      <c r="M296" s="144">
        <v>4.003888888888891</v>
      </c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 ht="15.75" customHeight="1">
      <c r="A297" s="129">
        <v>289.0</v>
      </c>
      <c r="B297" s="129" t="s">
        <v>597</v>
      </c>
      <c r="C297" s="129" t="s">
        <v>598</v>
      </c>
      <c r="D297" s="129" t="s">
        <v>47</v>
      </c>
      <c r="E297" s="129" t="s">
        <v>298</v>
      </c>
      <c r="F297" s="141">
        <v>1171.340000000001</v>
      </c>
      <c r="G297" s="141">
        <v>992.8400000000006</v>
      </c>
      <c r="H297" s="142">
        <v>1968.0</v>
      </c>
      <c r="I297" s="142">
        <v>266.0</v>
      </c>
      <c r="J297" s="143">
        <v>0.13516260162601626</v>
      </c>
      <c r="K297" s="143">
        <v>0.15238957091877703</v>
      </c>
      <c r="L297" s="144">
        <v>4.4035338345864705</v>
      </c>
      <c r="M297" s="144">
        <v>3.732481203007521</v>
      </c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 ht="15.75" customHeight="1">
      <c r="A298" s="129">
        <v>290.0</v>
      </c>
      <c r="B298" s="129" t="s">
        <v>504</v>
      </c>
      <c r="C298" s="129" t="s">
        <v>505</v>
      </c>
      <c r="D298" s="129" t="s">
        <v>47</v>
      </c>
      <c r="E298" s="129" t="s">
        <v>73</v>
      </c>
      <c r="F298" s="141">
        <v>1091.6300000000008</v>
      </c>
      <c r="G298" s="141">
        <v>964.6300000000007</v>
      </c>
      <c r="H298" s="142">
        <v>1164.0</v>
      </c>
      <c r="I298" s="142">
        <v>137.0</v>
      </c>
      <c r="J298" s="143">
        <v>0.11769759450171821</v>
      </c>
      <c r="K298" s="143">
        <v>0.11633978545844292</v>
      </c>
      <c r="L298" s="144">
        <v>7.968102189781027</v>
      </c>
      <c r="M298" s="144">
        <v>7.041094890510954</v>
      </c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 ht="15.75" customHeight="1">
      <c r="A299" s="129">
        <v>291.0</v>
      </c>
      <c r="B299" s="129" t="s">
        <v>576</v>
      </c>
      <c r="C299" s="129" t="s">
        <v>577</v>
      </c>
      <c r="D299" s="129" t="s">
        <v>47</v>
      </c>
      <c r="E299" s="129" t="s">
        <v>298</v>
      </c>
      <c r="F299" s="141">
        <v>1028.0900000000004</v>
      </c>
      <c r="G299" s="141">
        <v>963.5900000000004</v>
      </c>
      <c r="H299" s="142">
        <v>1288.0</v>
      </c>
      <c r="I299" s="142">
        <v>241.0</v>
      </c>
      <c r="J299" s="143">
        <v>0.18711180124223603</v>
      </c>
      <c r="K299" s="143">
        <v>0.0627376980614538</v>
      </c>
      <c r="L299" s="144">
        <v>4.265933609958508</v>
      </c>
      <c r="M299" s="144">
        <v>3.9982987551867235</v>
      </c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 ht="15.75" customHeight="1">
      <c r="A300" s="129">
        <v>292.0</v>
      </c>
      <c r="B300" s="129" t="s">
        <v>696</v>
      </c>
      <c r="C300" s="129" t="s">
        <v>697</v>
      </c>
      <c r="D300" s="129" t="s">
        <v>49</v>
      </c>
      <c r="E300" s="129" t="s">
        <v>657</v>
      </c>
      <c r="F300" s="141">
        <v>1074.0100000000002</v>
      </c>
      <c r="G300" s="141">
        <v>941.7100000000007</v>
      </c>
      <c r="H300" s="142">
        <v>1764.0</v>
      </c>
      <c r="I300" s="142">
        <v>469.0</v>
      </c>
      <c r="J300" s="143">
        <v>0.26587301587301587</v>
      </c>
      <c r="K300" s="143">
        <v>0.12318321058463089</v>
      </c>
      <c r="L300" s="144">
        <v>2.2900000000000005</v>
      </c>
      <c r="M300" s="144">
        <v>2.0079104477611955</v>
      </c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 ht="15.75" customHeight="1">
      <c r="A301" s="129">
        <v>293.0</v>
      </c>
      <c r="B301" s="129" t="s">
        <v>338</v>
      </c>
      <c r="C301" s="129" t="s">
        <v>339</v>
      </c>
      <c r="D301" s="129" t="s">
        <v>46</v>
      </c>
      <c r="E301" s="129" t="s">
        <v>78</v>
      </c>
      <c r="F301" s="141">
        <v>1052.9099999999999</v>
      </c>
      <c r="G301" s="141">
        <v>918.5100000000009</v>
      </c>
      <c r="H301" s="142">
        <v>1305.0</v>
      </c>
      <c r="I301" s="142">
        <v>229.0</v>
      </c>
      <c r="J301" s="143">
        <v>0.17547892720306513</v>
      </c>
      <c r="K301" s="143">
        <v>0.1276462375701617</v>
      </c>
      <c r="L301" s="144">
        <v>4.597860262008733</v>
      </c>
      <c r="M301" s="144">
        <v>4.01096069868996</v>
      </c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 ht="15.75" customHeight="1">
      <c r="A302" s="129">
        <v>294.0</v>
      </c>
      <c r="B302" s="129" t="s">
        <v>570</v>
      </c>
      <c r="C302" s="129" t="s">
        <v>571</v>
      </c>
      <c r="D302" s="129" t="s">
        <v>47</v>
      </c>
      <c r="E302" s="129" t="s">
        <v>298</v>
      </c>
      <c r="F302" s="141">
        <v>934.3700000000014</v>
      </c>
      <c r="G302" s="141">
        <v>911.5700000000013</v>
      </c>
      <c r="H302" s="142">
        <v>1912.0</v>
      </c>
      <c r="I302" s="142">
        <v>398.0</v>
      </c>
      <c r="J302" s="143">
        <v>0.20815899581589958</v>
      </c>
      <c r="K302" s="143">
        <v>0.02440146836906154</v>
      </c>
      <c r="L302" s="144">
        <v>2.347663316582918</v>
      </c>
      <c r="M302" s="144">
        <v>2.290376884422114</v>
      </c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 ht="15.75" customHeight="1">
      <c r="A303" s="129">
        <v>295.0</v>
      </c>
      <c r="B303" s="129" t="s">
        <v>727</v>
      </c>
      <c r="C303" s="129" t="s">
        <v>728</v>
      </c>
      <c r="D303" s="129" t="s">
        <v>49</v>
      </c>
      <c r="E303" s="129" t="s">
        <v>657</v>
      </c>
      <c r="F303" s="141">
        <v>1050.63</v>
      </c>
      <c r="G303" s="141">
        <v>911.0300000000002</v>
      </c>
      <c r="H303" s="142">
        <v>2310.0</v>
      </c>
      <c r="I303" s="142">
        <v>187.0</v>
      </c>
      <c r="J303" s="143">
        <v>0.08095238095238096</v>
      </c>
      <c r="K303" s="143">
        <v>0.13287265735796605</v>
      </c>
      <c r="L303" s="144">
        <v>5.6183422459893055</v>
      </c>
      <c r="M303" s="144">
        <v>4.871818181818183</v>
      </c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 ht="15.75" customHeight="1">
      <c r="A304" s="129">
        <v>296.0</v>
      </c>
      <c r="B304" s="129" t="s">
        <v>551</v>
      </c>
      <c r="C304" s="129" t="s">
        <v>545</v>
      </c>
      <c r="D304" s="129" t="s">
        <v>50</v>
      </c>
      <c r="E304" s="129" t="s">
        <v>256</v>
      </c>
      <c r="F304" s="141">
        <v>901.8300000000003</v>
      </c>
      <c r="G304" s="141">
        <v>901.8300000000003</v>
      </c>
      <c r="H304" s="142">
        <v>8418.0</v>
      </c>
      <c r="I304" s="142">
        <v>514.0</v>
      </c>
      <c r="J304" s="143">
        <v>0.06105963411736755</v>
      </c>
      <c r="K304" s="143">
        <v>0.0</v>
      </c>
      <c r="L304" s="144">
        <v>1.7545330739299616</v>
      </c>
      <c r="M304" s="144">
        <v>1.7545330739299616</v>
      </c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 ht="15.75" customHeight="1">
      <c r="A305" s="129">
        <v>297.0</v>
      </c>
      <c r="B305" s="129" t="s">
        <v>652</v>
      </c>
      <c r="C305" s="129" t="s">
        <v>653</v>
      </c>
      <c r="D305" s="129" t="s">
        <v>49</v>
      </c>
      <c r="E305" s="129" t="s">
        <v>651</v>
      </c>
      <c r="F305" s="141">
        <v>978.45</v>
      </c>
      <c r="G305" s="141">
        <v>842.8500000000004</v>
      </c>
      <c r="H305" s="142">
        <v>4944.0</v>
      </c>
      <c r="I305" s="142">
        <v>848.0</v>
      </c>
      <c r="J305" s="143">
        <v>0.1715210355987055</v>
      </c>
      <c r="K305" s="143">
        <v>0.1385865399356121</v>
      </c>
      <c r="L305" s="144">
        <v>1.1538325471698114</v>
      </c>
      <c r="M305" s="144">
        <v>0.9939268867924532</v>
      </c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 ht="15.75" customHeight="1">
      <c r="A306" s="129">
        <v>298.0</v>
      </c>
      <c r="B306" s="129" t="s">
        <v>283</v>
      </c>
      <c r="C306" s="129" t="s">
        <v>271</v>
      </c>
      <c r="D306" s="129" t="s">
        <v>50</v>
      </c>
      <c r="E306" s="129" t="s">
        <v>256</v>
      </c>
      <c r="F306" s="141">
        <v>903.1</v>
      </c>
      <c r="G306" s="141">
        <v>838.5299999999997</v>
      </c>
      <c r="H306" s="142">
        <v>6936.0</v>
      </c>
      <c r="I306" s="142">
        <v>246.0</v>
      </c>
      <c r="J306" s="143">
        <v>0.03546712802768166</v>
      </c>
      <c r="K306" s="143">
        <v>0.07149817295980543</v>
      </c>
      <c r="L306" s="144">
        <v>3.671138211382114</v>
      </c>
      <c r="M306" s="144">
        <v>3.408658536585365</v>
      </c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 ht="15.75" customHeight="1">
      <c r="A307" s="129">
        <v>299.0</v>
      </c>
      <c r="B307" s="129" t="s">
        <v>311</v>
      </c>
      <c r="C307" s="129" t="s">
        <v>312</v>
      </c>
      <c r="D307" s="129" t="s">
        <v>46</v>
      </c>
      <c r="E307" s="129" t="s">
        <v>308</v>
      </c>
      <c r="F307" s="141">
        <v>887.9000000000011</v>
      </c>
      <c r="G307" s="141">
        <v>820.8000000000008</v>
      </c>
      <c r="H307" s="142">
        <v>2776.0</v>
      </c>
      <c r="I307" s="142">
        <v>198.0</v>
      </c>
      <c r="J307" s="143">
        <v>0.07132564841498559</v>
      </c>
      <c r="K307" s="143">
        <v>0.07557157337538045</v>
      </c>
      <c r="L307" s="144">
        <v>4.48434343434344</v>
      </c>
      <c r="M307" s="144">
        <v>4.145454545454549</v>
      </c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 ht="15.75" customHeight="1">
      <c r="A308" s="129">
        <v>300.0</v>
      </c>
      <c r="B308" s="129" t="s">
        <v>743</v>
      </c>
      <c r="C308" s="129" t="s">
        <v>744</v>
      </c>
      <c r="D308" s="129" t="s">
        <v>49</v>
      </c>
      <c r="E308" s="129" t="s">
        <v>742</v>
      </c>
      <c r="F308" s="141">
        <v>904.6700000000003</v>
      </c>
      <c r="G308" s="141">
        <v>793.4699999999998</v>
      </c>
      <c r="H308" s="142">
        <v>1792.0</v>
      </c>
      <c r="I308" s="142">
        <v>233.0</v>
      </c>
      <c r="J308" s="143">
        <v>0.13002232142857142</v>
      </c>
      <c r="K308" s="143">
        <v>0.12291774901345298</v>
      </c>
      <c r="L308" s="144">
        <v>3.8827038626609456</v>
      </c>
      <c r="M308" s="144">
        <v>3.405450643776823</v>
      </c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 ht="15.75" customHeight="1">
      <c r="A309" s="129">
        <v>301.0</v>
      </c>
      <c r="B309" s="129" t="s">
        <v>700</v>
      </c>
      <c r="C309" s="129" t="s">
        <v>701</v>
      </c>
      <c r="D309" s="129" t="s">
        <v>49</v>
      </c>
      <c r="E309" s="129" t="s">
        <v>657</v>
      </c>
      <c r="F309" s="141">
        <v>901.1100000000002</v>
      </c>
      <c r="G309" s="141">
        <v>790.4100000000008</v>
      </c>
      <c r="H309" s="142">
        <v>1764.0</v>
      </c>
      <c r="I309" s="142">
        <v>394.0</v>
      </c>
      <c r="J309" s="143">
        <v>0.2233560090702948</v>
      </c>
      <c r="K309" s="143">
        <v>0.12284848686619776</v>
      </c>
      <c r="L309" s="144">
        <v>2.2870812182741123</v>
      </c>
      <c r="M309" s="144">
        <v>2.0061167512690377</v>
      </c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 ht="15.75" customHeight="1">
      <c r="A310" s="129">
        <v>302.0</v>
      </c>
      <c r="B310" s="129" t="s">
        <v>284</v>
      </c>
      <c r="C310" s="129" t="s">
        <v>285</v>
      </c>
      <c r="D310" s="129" t="s">
        <v>50</v>
      </c>
      <c r="E310" s="129" t="s">
        <v>256</v>
      </c>
      <c r="F310" s="141">
        <v>820.2700000000002</v>
      </c>
      <c r="G310" s="141">
        <v>758.4599999999998</v>
      </c>
      <c r="H310" s="142">
        <v>2601.0</v>
      </c>
      <c r="I310" s="142">
        <v>223.0</v>
      </c>
      <c r="J310" s="143">
        <v>0.0857362552864283</v>
      </c>
      <c r="K310" s="143">
        <v>0.07535323734867838</v>
      </c>
      <c r="L310" s="144">
        <v>3.6783408071748886</v>
      </c>
      <c r="M310" s="144">
        <v>3.4011659192825103</v>
      </c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 ht="15.75" customHeight="1">
      <c r="A311" s="129">
        <v>303.0</v>
      </c>
      <c r="B311" s="129" t="s">
        <v>716</v>
      </c>
      <c r="C311" s="129" t="s">
        <v>717</v>
      </c>
      <c r="D311" s="129" t="s">
        <v>49</v>
      </c>
      <c r="E311" s="129" t="s">
        <v>657</v>
      </c>
      <c r="F311" s="141">
        <v>813.8600000000002</v>
      </c>
      <c r="G311" s="141">
        <v>730.8600000000002</v>
      </c>
      <c r="H311" s="142">
        <v>2280.0</v>
      </c>
      <c r="I311" s="142">
        <v>104.0</v>
      </c>
      <c r="J311" s="143">
        <v>0.0456140350877193</v>
      </c>
      <c r="K311" s="143">
        <v>0.10198314206374559</v>
      </c>
      <c r="L311" s="144">
        <v>7.825576923076925</v>
      </c>
      <c r="M311" s="144">
        <v>7.0275000000000025</v>
      </c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 ht="15.75" customHeight="1">
      <c r="A312" s="129">
        <v>304.0</v>
      </c>
      <c r="B312" s="129" t="s">
        <v>364</v>
      </c>
      <c r="C312" s="129" t="s">
        <v>365</v>
      </c>
      <c r="D312" s="129" t="s">
        <v>49</v>
      </c>
      <c r="E312" s="129" t="s">
        <v>360</v>
      </c>
      <c r="F312" s="141">
        <v>792.5900000000001</v>
      </c>
      <c r="G312" s="141">
        <v>686.69</v>
      </c>
      <c r="H312" s="142">
        <v>2214.0</v>
      </c>
      <c r="I312" s="142">
        <v>311.0</v>
      </c>
      <c r="J312" s="143">
        <v>0.14046973803071364</v>
      </c>
      <c r="K312" s="143">
        <v>0.13361258658322728</v>
      </c>
      <c r="L312" s="144">
        <v>2.548520900321544</v>
      </c>
      <c r="M312" s="144">
        <v>2.2080064308681675</v>
      </c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 ht="15.75" customHeight="1">
      <c r="A313" s="129">
        <v>305.0</v>
      </c>
      <c r="B313" s="129" t="s">
        <v>560</v>
      </c>
      <c r="C313" s="129" t="s">
        <v>561</v>
      </c>
      <c r="D313" s="129" t="s">
        <v>47</v>
      </c>
      <c r="E313" s="129" t="s">
        <v>298</v>
      </c>
      <c r="F313" s="141">
        <v>652.8600000000001</v>
      </c>
      <c r="G313" s="141">
        <v>634.8599999999999</v>
      </c>
      <c r="H313" s="142">
        <v>1600.0</v>
      </c>
      <c r="I313" s="142">
        <v>279.0</v>
      </c>
      <c r="J313" s="143">
        <v>0.174375</v>
      </c>
      <c r="K313" s="143">
        <v>0.027570995312931168</v>
      </c>
      <c r="L313" s="144">
        <v>2.3400000000000003</v>
      </c>
      <c r="M313" s="144">
        <v>2.2754838709677414</v>
      </c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 ht="15.75" customHeight="1">
      <c r="A314" s="129">
        <v>306.0</v>
      </c>
      <c r="B314" s="129" t="s">
        <v>586</v>
      </c>
      <c r="C314" s="129" t="s">
        <v>587</v>
      </c>
      <c r="D314" s="129" t="s">
        <v>46</v>
      </c>
      <c r="E314" s="129" t="s">
        <v>298</v>
      </c>
      <c r="F314" s="141">
        <v>754.5300000000003</v>
      </c>
      <c r="G314" s="141">
        <v>628.5300000000002</v>
      </c>
      <c r="H314" s="142">
        <v>354.0</v>
      </c>
      <c r="I314" s="142">
        <v>47.0</v>
      </c>
      <c r="J314" s="143">
        <v>0.1327683615819209</v>
      </c>
      <c r="K314" s="143">
        <v>0.16699137211244097</v>
      </c>
      <c r="L314" s="144">
        <v>16.05382978723405</v>
      </c>
      <c r="M314" s="144">
        <v>13.372978723404259</v>
      </c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 ht="15.75" customHeight="1">
      <c r="A315" s="129">
        <v>307.0</v>
      </c>
      <c r="B315" s="129" t="s">
        <v>729</v>
      </c>
      <c r="C315" s="129" t="s">
        <v>730</v>
      </c>
      <c r="D315" s="129" t="s">
        <v>47</v>
      </c>
      <c r="E315" s="129" t="s">
        <v>298</v>
      </c>
      <c r="F315" s="141">
        <v>738.1500000000004</v>
      </c>
      <c r="G315" s="141">
        <v>595.75</v>
      </c>
      <c r="H315" s="142">
        <v>1200.0</v>
      </c>
      <c r="I315" s="142">
        <v>185.0</v>
      </c>
      <c r="J315" s="143">
        <v>0.15416666666666667</v>
      </c>
      <c r="K315" s="143">
        <v>0.19291471923050918</v>
      </c>
      <c r="L315" s="144">
        <v>3.9900000000000024</v>
      </c>
      <c r="M315" s="144">
        <v>3.2202702702702704</v>
      </c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 ht="15.75" customHeight="1">
      <c r="A316" s="129">
        <v>308.0</v>
      </c>
      <c r="B316" s="129" t="s">
        <v>562</v>
      </c>
      <c r="C316" s="129" t="s">
        <v>563</v>
      </c>
      <c r="D316" s="129" t="s">
        <v>47</v>
      </c>
      <c r="E316" s="129" t="s">
        <v>298</v>
      </c>
      <c r="F316" s="141">
        <v>608.1500000000001</v>
      </c>
      <c r="G316" s="141">
        <v>592.25</v>
      </c>
      <c r="H316" s="142">
        <v>1600.0</v>
      </c>
      <c r="I316" s="142">
        <v>260.0</v>
      </c>
      <c r="J316" s="143">
        <v>0.1625</v>
      </c>
      <c r="K316" s="143">
        <v>0.0261448655759271</v>
      </c>
      <c r="L316" s="144">
        <v>2.339038461538462</v>
      </c>
      <c r="M316" s="144">
        <v>2.2778846153846155</v>
      </c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 ht="15.75" customHeight="1">
      <c r="A317" s="129">
        <v>309.0</v>
      </c>
      <c r="B317" s="129" t="s">
        <v>564</v>
      </c>
      <c r="C317" s="129" t="s">
        <v>565</v>
      </c>
      <c r="D317" s="129" t="s">
        <v>47</v>
      </c>
      <c r="E317" s="129" t="s">
        <v>298</v>
      </c>
      <c r="F317" s="141">
        <v>545.4300000000002</v>
      </c>
      <c r="G317" s="141">
        <v>528.63</v>
      </c>
      <c r="H317" s="142">
        <v>2088.0</v>
      </c>
      <c r="I317" s="142">
        <v>232.0</v>
      </c>
      <c r="J317" s="143">
        <v>0.1111111111111111</v>
      </c>
      <c r="K317" s="143">
        <v>0.03080138606237315</v>
      </c>
      <c r="L317" s="144">
        <v>2.3509913793103454</v>
      </c>
      <c r="M317" s="144">
        <v>2.2785775862068967</v>
      </c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 ht="15.75" customHeight="1">
      <c r="A318" s="129">
        <v>310.0</v>
      </c>
      <c r="B318" s="129" t="s">
        <v>325</v>
      </c>
      <c r="C318" s="129" t="s">
        <v>326</v>
      </c>
      <c r="D318" s="129" t="s">
        <v>46</v>
      </c>
      <c r="E318" s="129" t="s">
        <v>308</v>
      </c>
      <c r="F318" s="141">
        <v>599.9800000000004</v>
      </c>
      <c r="G318" s="141">
        <v>520.7799999999999</v>
      </c>
      <c r="H318" s="142">
        <v>1047.0</v>
      </c>
      <c r="I318" s="142">
        <v>152.0</v>
      </c>
      <c r="J318" s="143">
        <v>0.1451766953199618</v>
      </c>
      <c r="K318" s="143">
        <v>0.13200440014667236</v>
      </c>
      <c r="L318" s="144">
        <v>3.9472368421052657</v>
      </c>
      <c r="M318" s="144">
        <v>3.4261842105263147</v>
      </c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 ht="15.75" customHeight="1">
      <c r="A319" s="129">
        <v>311.0</v>
      </c>
      <c r="B319" s="129" t="s">
        <v>608</v>
      </c>
      <c r="C319" s="129" t="s">
        <v>609</v>
      </c>
      <c r="D319" s="129" t="s">
        <v>47</v>
      </c>
      <c r="E319" s="129" t="s">
        <v>298</v>
      </c>
      <c r="F319" s="141">
        <v>611.6000000000001</v>
      </c>
      <c r="G319" s="141">
        <v>506.2</v>
      </c>
      <c r="H319" s="142">
        <v>276.0</v>
      </c>
      <c r="I319" s="142">
        <v>36.0</v>
      </c>
      <c r="J319" s="143">
        <v>0.13043478260869565</v>
      </c>
      <c r="K319" s="143">
        <v>0.1723348593852193</v>
      </c>
      <c r="L319" s="144">
        <v>16.988888888888894</v>
      </c>
      <c r="M319" s="144">
        <v>14.06111111111111</v>
      </c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 ht="15.75" customHeight="1">
      <c r="A320" s="129">
        <v>312.0</v>
      </c>
      <c r="B320" s="129" t="s">
        <v>595</v>
      </c>
      <c r="C320" s="129" t="s">
        <v>596</v>
      </c>
      <c r="D320" s="129" t="s">
        <v>46</v>
      </c>
      <c r="E320" s="129" t="s">
        <v>298</v>
      </c>
      <c r="F320" s="141">
        <v>506.48000000000013</v>
      </c>
      <c r="G320" s="141">
        <v>460.4800000000001</v>
      </c>
      <c r="H320" s="142">
        <v>1152.0</v>
      </c>
      <c r="I320" s="142">
        <v>52.0</v>
      </c>
      <c r="J320" s="143">
        <v>0.04513888888888889</v>
      </c>
      <c r="K320" s="143">
        <v>0.09082293476544001</v>
      </c>
      <c r="L320" s="144">
        <v>9.740000000000002</v>
      </c>
      <c r="M320" s="144">
        <v>8.855384615384617</v>
      </c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 ht="15.75" customHeight="1">
      <c r="A321" s="129">
        <v>313.0</v>
      </c>
      <c r="B321" s="129" t="s">
        <v>731</v>
      </c>
      <c r="C321" s="129" t="s">
        <v>732</v>
      </c>
      <c r="D321" s="129" t="s">
        <v>47</v>
      </c>
      <c r="E321" s="129" t="s">
        <v>298</v>
      </c>
      <c r="F321" s="141">
        <v>534.6600000000003</v>
      </c>
      <c r="G321" s="141">
        <v>432.2599999999998</v>
      </c>
      <c r="H321" s="142">
        <v>1200.0</v>
      </c>
      <c r="I321" s="142">
        <v>134.0</v>
      </c>
      <c r="J321" s="143">
        <v>0.11166666666666666</v>
      </c>
      <c r="K321" s="143">
        <v>0.1915235850821091</v>
      </c>
      <c r="L321" s="144">
        <v>3.9900000000000024</v>
      </c>
      <c r="M321" s="144">
        <v>3.2258208955223866</v>
      </c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 ht="15.75" customHeight="1">
      <c r="A322" s="129">
        <v>314.0</v>
      </c>
      <c r="B322" s="129" t="s">
        <v>593</v>
      </c>
      <c r="C322" s="129" t="s">
        <v>594</v>
      </c>
      <c r="D322" s="129" t="s">
        <v>46</v>
      </c>
      <c r="E322" s="129" t="s">
        <v>298</v>
      </c>
      <c r="F322" s="141">
        <v>463.51</v>
      </c>
      <c r="G322" s="141">
        <v>431.51</v>
      </c>
      <c r="H322" s="142">
        <v>1152.0</v>
      </c>
      <c r="I322" s="142">
        <v>49.0</v>
      </c>
      <c r="J322" s="143">
        <v>0.042534722222222224</v>
      </c>
      <c r="K322" s="143">
        <v>0.06903842419796768</v>
      </c>
      <c r="L322" s="144">
        <v>9.45938775510204</v>
      </c>
      <c r="M322" s="144">
        <v>8.806326530612244</v>
      </c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 ht="15.75" customHeight="1">
      <c r="A323" s="129">
        <v>315.0</v>
      </c>
      <c r="B323" s="129" t="s">
        <v>624</v>
      </c>
      <c r="C323" s="129" t="s">
        <v>625</v>
      </c>
      <c r="D323" s="129" t="s">
        <v>47</v>
      </c>
      <c r="E323" s="129" t="s">
        <v>298</v>
      </c>
      <c r="F323" s="141">
        <v>509.69000000000005</v>
      </c>
      <c r="G323" s="141">
        <v>424.69</v>
      </c>
      <c r="H323" s="142">
        <v>276.0</v>
      </c>
      <c r="I323" s="142">
        <v>30.0</v>
      </c>
      <c r="J323" s="143">
        <v>0.10869565217391304</v>
      </c>
      <c r="K323" s="143">
        <v>0.16676803547254226</v>
      </c>
      <c r="L323" s="144">
        <v>16.98966666666667</v>
      </c>
      <c r="M323" s="144">
        <v>14.156333333333333</v>
      </c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 ht="15.75" customHeight="1">
      <c r="A324" s="129">
        <v>316.0</v>
      </c>
      <c r="B324" s="129" t="s">
        <v>670</v>
      </c>
      <c r="C324" s="129" t="s">
        <v>671</v>
      </c>
      <c r="D324" s="129" t="s">
        <v>49</v>
      </c>
      <c r="E324" s="129" t="s">
        <v>657</v>
      </c>
      <c r="F324" s="141">
        <v>474.78000000000026</v>
      </c>
      <c r="G324" s="141">
        <v>414.7800000000001</v>
      </c>
      <c r="H324" s="142">
        <v>808.0</v>
      </c>
      <c r="I324" s="142">
        <v>82.0</v>
      </c>
      <c r="J324" s="143">
        <v>0.10148514851485149</v>
      </c>
      <c r="K324" s="143">
        <v>0.12637432073802635</v>
      </c>
      <c r="L324" s="144">
        <v>5.790000000000003</v>
      </c>
      <c r="M324" s="144">
        <v>5.05829268292683</v>
      </c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 ht="15.75" customHeight="1">
      <c r="A325" s="129">
        <v>317.0</v>
      </c>
      <c r="B325" s="129" t="s">
        <v>314</v>
      </c>
      <c r="C325" s="129" t="s">
        <v>315</v>
      </c>
      <c r="D325" s="129" t="s">
        <v>46</v>
      </c>
      <c r="E325" s="129" t="s">
        <v>308</v>
      </c>
      <c r="F325" s="141">
        <v>432.02000000000015</v>
      </c>
      <c r="G325" s="141">
        <v>376.22000000000014</v>
      </c>
      <c r="H325" s="142">
        <v>1047.0</v>
      </c>
      <c r="I325" s="142">
        <v>111.0</v>
      </c>
      <c r="J325" s="143">
        <v>0.10601719197707736</v>
      </c>
      <c r="K325" s="143">
        <v>0.1291606870052312</v>
      </c>
      <c r="L325" s="144">
        <v>3.8920720720720734</v>
      </c>
      <c r="M325" s="144">
        <v>3.3893693693693705</v>
      </c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 ht="15.75" customHeight="1">
      <c r="A326" s="129">
        <v>318.0</v>
      </c>
      <c r="B326" s="129" t="s">
        <v>323</v>
      </c>
      <c r="C326" s="129" t="s">
        <v>324</v>
      </c>
      <c r="D326" s="129" t="s">
        <v>46</v>
      </c>
      <c r="E326" s="129" t="s">
        <v>308</v>
      </c>
      <c r="F326" s="141">
        <v>418.93000000000006</v>
      </c>
      <c r="G326" s="141">
        <v>363.13000000000017</v>
      </c>
      <c r="H326" s="142">
        <v>1047.0</v>
      </c>
      <c r="I326" s="142">
        <v>107.0</v>
      </c>
      <c r="J326" s="143">
        <v>0.10219675262655205</v>
      </c>
      <c r="K326" s="143">
        <v>0.133196476738357</v>
      </c>
      <c r="L326" s="144">
        <v>3.9152336448598137</v>
      </c>
      <c r="M326" s="144">
        <v>3.393738317757011</v>
      </c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 ht="15.75" customHeight="1">
      <c r="A327" s="129">
        <v>319.0</v>
      </c>
      <c r="B327" s="129" t="s">
        <v>327</v>
      </c>
      <c r="C327" s="129" t="s">
        <v>328</v>
      </c>
      <c r="D327" s="129" t="s">
        <v>46</v>
      </c>
      <c r="E327" s="129" t="s">
        <v>308</v>
      </c>
      <c r="F327" s="141">
        <v>397.94000000000005</v>
      </c>
      <c r="G327" s="141">
        <v>350.2400000000001</v>
      </c>
      <c r="H327" s="142">
        <v>1047.0</v>
      </c>
      <c r="I327" s="142">
        <v>106.0</v>
      </c>
      <c r="J327" s="143">
        <v>0.10124164278892073</v>
      </c>
      <c r="K327" s="143">
        <v>0.11986731668090644</v>
      </c>
      <c r="L327" s="144">
        <v>3.754150943396227</v>
      </c>
      <c r="M327" s="144">
        <v>3.3041509433962277</v>
      </c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 ht="15.75" customHeight="1">
      <c r="A328" s="129">
        <v>320.0</v>
      </c>
      <c r="B328" s="129" t="s">
        <v>674</v>
      </c>
      <c r="C328" s="129" t="s">
        <v>675</v>
      </c>
      <c r="D328" s="129" t="s">
        <v>49</v>
      </c>
      <c r="E328" s="129" t="s">
        <v>657</v>
      </c>
      <c r="F328" s="141">
        <v>382.14000000000016</v>
      </c>
      <c r="G328" s="141">
        <v>335.7400000000001</v>
      </c>
      <c r="H328" s="142">
        <v>1818.0</v>
      </c>
      <c r="I328" s="142">
        <v>66.0</v>
      </c>
      <c r="J328" s="143">
        <v>0.036303630363036306</v>
      </c>
      <c r="K328" s="143">
        <v>0.12142146857172764</v>
      </c>
      <c r="L328" s="144">
        <v>5.790000000000003</v>
      </c>
      <c r="M328" s="144">
        <v>5.086969696969699</v>
      </c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 ht="15.75" customHeight="1">
      <c r="A329" s="129">
        <v>321.0</v>
      </c>
      <c r="B329" s="129" t="s">
        <v>302</v>
      </c>
      <c r="C329" s="129" t="s">
        <v>303</v>
      </c>
      <c r="D329" s="129" t="s">
        <v>47</v>
      </c>
      <c r="E329" s="129" t="s">
        <v>298</v>
      </c>
      <c r="F329" s="141">
        <v>281.3700000000002</v>
      </c>
      <c r="G329" s="141">
        <v>281.3700000000002</v>
      </c>
      <c r="H329" s="142">
        <v>900.0</v>
      </c>
      <c r="I329" s="142">
        <v>113.0</v>
      </c>
      <c r="J329" s="143">
        <v>0.12555555555555556</v>
      </c>
      <c r="K329" s="143">
        <v>0.0</v>
      </c>
      <c r="L329" s="144">
        <v>2.4900000000000015</v>
      </c>
      <c r="M329" s="144">
        <v>2.4900000000000015</v>
      </c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 ht="15.75" customHeight="1">
      <c r="A330" s="129">
        <v>322.0</v>
      </c>
      <c r="B330" s="129" t="s">
        <v>300</v>
      </c>
      <c r="C330" s="129" t="s">
        <v>301</v>
      </c>
      <c r="D330" s="129" t="s">
        <v>47</v>
      </c>
      <c r="E330" s="129" t="s">
        <v>298</v>
      </c>
      <c r="F330" s="141">
        <v>273.9000000000001</v>
      </c>
      <c r="G330" s="141">
        <v>273.9000000000001</v>
      </c>
      <c r="H330" s="142">
        <v>900.0</v>
      </c>
      <c r="I330" s="142">
        <v>110.0</v>
      </c>
      <c r="J330" s="143">
        <v>0.12222222222222222</v>
      </c>
      <c r="K330" s="143">
        <v>0.0</v>
      </c>
      <c r="L330" s="144">
        <v>2.4900000000000007</v>
      </c>
      <c r="M330" s="144">
        <v>2.4900000000000007</v>
      </c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 ht="15.75" customHeight="1">
      <c r="A331" s="129">
        <v>323.0</v>
      </c>
      <c r="B331" s="129" t="s">
        <v>672</v>
      </c>
      <c r="C331" s="129" t="s">
        <v>673</v>
      </c>
      <c r="D331" s="129" t="s">
        <v>49</v>
      </c>
      <c r="E331" s="129" t="s">
        <v>657</v>
      </c>
      <c r="F331" s="141">
        <v>312.66</v>
      </c>
      <c r="G331" s="141">
        <v>272.66000000000014</v>
      </c>
      <c r="H331" s="142">
        <v>808.0</v>
      </c>
      <c r="I331" s="142">
        <v>54.0</v>
      </c>
      <c r="J331" s="143">
        <v>0.06683168316831684</v>
      </c>
      <c r="K331" s="143">
        <v>0.1279344975372605</v>
      </c>
      <c r="L331" s="144">
        <v>5.79</v>
      </c>
      <c r="M331" s="144">
        <v>5.049259259259262</v>
      </c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 ht="15.75" customHeight="1">
      <c r="A332" s="129">
        <v>324.0</v>
      </c>
      <c r="B332" s="129" t="s">
        <v>678</v>
      </c>
      <c r="C332" s="129" t="s">
        <v>679</v>
      </c>
      <c r="D332" s="129" t="s">
        <v>49</v>
      </c>
      <c r="E332" s="129" t="s">
        <v>657</v>
      </c>
      <c r="F332" s="141">
        <v>306.8700000000001</v>
      </c>
      <c r="G332" s="141">
        <v>265.27000000000004</v>
      </c>
      <c r="H332" s="142">
        <v>606.0</v>
      </c>
      <c r="I332" s="142">
        <v>53.0</v>
      </c>
      <c r="J332" s="143">
        <v>0.08745874587458746</v>
      </c>
      <c r="K332" s="143">
        <v>0.13556229022061483</v>
      </c>
      <c r="L332" s="144">
        <v>5.790000000000002</v>
      </c>
      <c r="M332" s="144">
        <v>5.005094339622643</v>
      </c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 ht="15.75" customHeight="1">
      <c r="A333" s="129">
        <v>325.0</v>
      </c>
      <c r="B333" s="129" t="s">
        <v>676</v>
      </c>
      <c r="C333" s="129" t="s">
        <v>677</v>
      </c>
      <c r="D333" s="129" t="s">
        <v>49</v>
      </c>
      <c r="E333" s="129" t="s">
        <v>657</v>
      </c>
      <c r="F333" s="141">
        <v>220.02000000000004</v>
      </c>
      <c r="G333" s="141">
        <v>193.61999999999998</v>
      </c>
      <c r="H333" s="142">
        <v>404.0</v>
      </c>
      <c r="I333" s="142">
        <v>38.0</v>
      </c>
      <c r="J333" s="143">
        <v>0.09405940594059406</v>
      </c>
      <c r="K333" s="143">
        <v>0.11998909190073659</v>
      </c>
      <c r="L333" s="144">
        <v>5.790000000000001</v>
      </c>
      <c r="M333" s="144">
        <v>5.0952631578947365</v>
      </c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 ht="15.75" customHeight="1">
      <c r="A334" s="129">
        <v>326.0</v>
      </c>
      <c r="B334" s="129" t="s">
        <v>733</v>
      </c>
      <c r="C334" s="129" t="s">
        <v>734</v>
      </c>
      <c r="D334" s="129" t="s">
        <v>47</v>
      </c>
      <c r="E334" s="129" t="s">
        <v>298</v>
      </c>
      <c r="F334" s="141">
        <v>207.48000000000002</v>
      </c>
      <c r="G334" s="141">
        <v>166.67999999999995</v>
      </c>
      <c r="H334" s="142">
        <v>1200.0</v>
      </c>
      <c r="I334" s="142">
        <v>52.0</v>
      </c>
      <c r="J334" s="143">
        <v>0.043333333333333335</v>
      </c>
      <c r="K334" s="143">
        <v>0.1966454598033549</v>
      </c>
      <c r="L334" s="144">
        <v>3.99</v>
      </c>
      <c r="M334" s="144">
        <v>3.2053846153846144</v>
      </c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 ht="15.75" customHeight="1">
      <c r="A335" s="129">
        <v>327.0</v>
      </c>
      <c r="B335" s="129" t="s">
        <v>304</v>
      </c>
      <c r="C335" s="129" t="s">
        <v>305</v>
      </c>
      <c r="D335" s="129" t="s">
        <v>47</v>
      </c>
      <c r="E335" s="129" t="s">
        <v>298</v>
      </c>
      <c r="F335" s="141">
        <v>134.45999999999995</v>
      </c>
      <c r="G335" s="141">
        <v>134.45999999999995</v>
      </c>
      <c r="H335" s="142">
        <v>900.0</v>
      </c>
      <c r="I335" s="142">
        <v>54.0</v>
      </c>
      <c r="J335" s="143">
        <v>0.06</v>
      </c>
      <c r="K335" s="143">
        <v>0.0</v>
      </c>
      <c r="L335" s="144">
        <v>2.489999999999999</v>
      </c>
      <c r="M335" s="144">
        <v>2.489999999999999</v>
      </c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 ht="15.75" customHeight="1">
      <c r="A336" s="129">
        <v>328.0</v>
      </c>
      <c r="B336" s="129" t="s">
        <v>296</v>
      </c>
      <c r="C336" s="129" t="s">
        <v>297</v>
      </c>
      <c r="D336" s="129" t="s">
        <v>47</v>
      </c>
      <c r="E336" s="129" t="s">
        <v>298</v>
      </c>
      <c r="F336" s="141">
        <v>64.74000000000002</v>
      </c>
      <c r="G336" s="141">
        <v>64.74000000000002</v>
      </c>
      <c r="H336" s="142">
        <v>900.0</v>
      </c>
      <c r="I336" s="142">
        <v>26.0</v>
      </c>
      <c r="J336" s="143">
        <v>0.028888888888888888</v>
      </c>
      <c r="K336" s="143">
        <v>0.0</v>
      </c>
      <c r="L336" s="144">
        <v>2.490000000000001</v>
      </c>
      <c r="M336" s="144">
        <v>2.490000000000001</v>
      </c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 ht="15.75" customHeight="1">
      <c r="A337" s="129">
        <v>329.0</v>
      </c>
      <c r="B337" s="129" t="s">
        <v>554</v>
      </c>
      <c r="C337" s="129" t="s">
        <v>555</v>
      </c>
      <c r="D337" s="129" t="s">
        <v>51</v>
      </c>
      <c r="E337" s="129" t="s">
        <v>116</v>
      </c>
      <c r="F337" s="141">
        <v>5.79</v>
      </c>
      <c r="G337" s="141">
        <v>4.99</v>
      </c>
      <c r="H337" s="142">
        <v>0.0</v>
      </c>
      <c r="I337" s="142">
        <v>1.0</v>
      </c>
      <c r="J337" s="143" t="e">
        <v>#DIV/0!</v>
      </c>
      <c r="K337" s="143">
        <v>0.13816925734024177</v>
      </c>
      <c r="L337" s="144">
        <v>5.79</v>
      </c>
      <c r="M337" s="144">
        <v>4.99</v>
      </c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 ht="15.75" customHeight="1">
      <c r="A338" s="129">
        <v>330.0</v>
      </c>
      <c r="B338" s="129" t="s">
        <v>320</v>
      </c>
      <c r="C338" s="129" t="s">
        <v>321</v>
      </c>
      <c r="D338" s="129" t="s">
        <v>46</v>
      </c>
      <c r="E338" s="129" t="s">
        <v>308</v>
      </c>
      <c r="F338" s="141">
        <v>0.0</v>
      </c>
      <c r="G338" s="141">
        <v>0.0</v>
      </c>
      <c r="H338" s="142">
        <v>1388.0</v>
      </c>
      <c r="I338" s="142">
        <v>0.0</v>
      </c>
      <c r="J338" s="143">
        <v>0.0</v>
      </c>
      <c r="K338" s="143" t="e">
        <v>#DIV/0!</v>
      </c>
      <c r="L338" s="144" t="e">
        <v>#DIV/0!</v>
      </c>
      <c r="M338" s="144" t="e">
        <v>#DIV/0!</v>
      </c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 ht="15.75" customHeight="1">
      <c r="A339" s="129"/>
      <c r="B339" s="129" t="s">
        <v>795</v>
      </c>
      <c r="C339" s="129"/>
      <c r="D339" s="129"/>
      <c r="E339" s="129"/>
      <c r="F339" s="141">
        <v>2657489.0799999987</v>
      </c>
      <c r="G339" s="141">
        <v>2353277.5099999993</v>
      </c>
      <c r="H339" s="142">
        <v>2233032.0</v>
      </c>
      <c r="I339" s="142">
        <v>575089.0</v>
      </c>
      <c r="J339" s="143">
        <v>0.25753728562779216</v>
      </c>
      <c r="K339" s="143">
        <v>0.1144733095196766</v>
      </c>
      <c r="L339" s="144">
        <v>4.621004887939084</v>
      </c>
      <c r="M339" s="144">
        <v>4.092023165110095</v>
      </c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 ht="15.75" customHeight="1">
      <c r="A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 ht="15.75" customHeight="1">
      <c r="A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 ht="15.75" customHeight="1">
      <c r="A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 ht="15.75" customHeight="1">
      <c r="A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 ht="15.75" customHeight="1">
      <c r="A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 ht="15.75" customHeight="1">
      <c r="A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 ht="15.75" customHeight="1">
      <c r="A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 ht="15.75" customHeight="1">
      <c r="A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 ht="15.75" customHeight="1">
      <c r="A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 ht="15.75" customHeight="1">
      <c r="A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 ht="15.75" customHeight="1">
      <c r="A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 ht="15.75" customHeight="1">
      <c r="A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 ht="15.75" customHeight="1">
      <c r="A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 ht="15.75" customHeight="1">
      <c r="A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 ht="15.75" customHeight="1">
      <c r="A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 ht="15.75" customHeight="1">
      <c r="A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 ht="15.75" customHeight="1">
      <c r="A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 ht="15.75" customHeight="1">
      <c r="A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 ht="15.75" customHeight="1">
      <c r="A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 ht="15.75" customHeight="1">
      <c r="A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 ht="15.75" customHeight="1">
      <c r="A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 ht="15.75" customHeight="1">
      <c r="A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 ht="15.75" customHeight="1">
      <c r="A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 ht="15.75" customHeight="1">
      <c r="A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 ht="15.75" customHeight="1">
      <c r="A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 ht="15.75" customHeight="1">
      <c r="A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 ht="15.75" customHeight="1">
      <c r="A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 ht="15.75" customHeight="1">
      <c r="A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 ht="15.75" customHeight="1">
      <c r="A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 ht="15.75" customHeight="1">
      <c r="A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 ht="15.75" customHeight="1">
      <c r="A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 ht="15.75" customHeight="1">
      <c r="A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 ht="15.75" customHeight="1">
      <c r="A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 ht="15.75" customHeight="1">
      <c r="A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 ht="15.75" customHeight="1">
      <c r="A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 ht="15.75" customHeight="1">
      <c r="A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 ht="15.75" customHeight="1">
      <c r="A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 ht="15.75" customHeight="1">
      <c r="A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 ht="15.75" customHeight="1">
      <c r="A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 ht="15.75" customHeight="1">
      <c r="A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 ht="15.75" customHeight="1">
      <c r="A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 ht="15.75" customHeight="1">
      <c r="A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 ht="15.75" customHeight="1">
      <c r="A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 ht="15.75" customHeight="1">
      <c r="A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 ht="15.75" customHeight="1">
      <c r="A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 ht="15.75" customHeight="1">
      <c r="A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 ht="15.75" customHeight="1">
      <c r="A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 ht="15.75" customHeight="1">
      <c r="A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 ht="15.75" customHeight="1">
      <c r="A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 ht="15.75" customHeight="1">
      <c r="A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 ht="15.75" customHeight="1">
      <c r="A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 ht="15.75" customHeight="1">
      <c r="A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 ht="15.75" customHeight="1">
      <c r="A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 ht="15.75" customHeight="1">
      <c r="A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 ht="15.75" customHeight="1">
      <c r="A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 ht="15.75" customHeight="1">
      <c r="A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 ht="15.75" customHeight="1">
      <c r="A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 ht="15.75" customHeight="1">
      <c r="A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 ht="15.75" customHeight="1">
      <c r="A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 ht="15.75" customHeight="1">
      <c r="A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 ht="15.75" customHeight="1">
      <c r="A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 ht="15.75" customHeight="1">
      <c r="A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 ht="15.75" customHeight="1">
      <c r="A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 ht="15.75" customHeight="1">
      <c r="A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 ht="15.75" customHeight="1">
      <c r="A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 ht="15.75" customHeight="1">
      <c r="A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 ht="15.75" customHeight="1">
      <c r="A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 ht="15.75" customHeight="1">
      <c r="A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 ht="15.75" customHeight="1">
      <c r="A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 ht="15.75" customHeight="1">
      <c r="A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 ht="15.75" customHeight="1">
      <c r="A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 ht="15.75" customHeight="1">
      <c r="A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 ht="15.75" customHeight="1">
      <c r="A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 ht="15.75" customHeight="1">
      <c r="A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 ht="15.75" customHeight="1">
      <c r="A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 ht="15.75" customHeight="1">
      <c r="A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 ht="15.75" customHeight="1">
      <c r="A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 ht="15.75" customHeight="1">
      <c r="A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 ht="15.75" customHeight="1">
      <c r="A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 ht="15.75" customHeight="1">
      <c r="A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 ht="15.75" customHeight="1">
      <c r="A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 ht="15.75" customHeight="1">
      <c r="A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 ht="15.75" customHeight="1">
      <c r="A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 ht="15.75" customHeight="1">
      <c r="A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 ht="15.75" customHeight="1">
      <c r="A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 ht="15.75" customHeight="1">
      <c r="A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 ht="15.75" customHeight="1">
      <c r="A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 ht="15.75" customHeight="1">
      <c r="A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 ht="15.75" customHeight="1">
      <c r="A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 ht="15.75" customHeight="1">
      <c r="A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 ht="15.75" customHeight="1">
      <c r="A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 ht="15.75" customHeight="1">
      <c r="A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 ht="15.75" customHeight="1">
      <c r="A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 ht="15.75" customHeight="1">
      <c r="A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 ht="15.75" customHeight="1">
      <c r="A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 ht="15.75" customHeight="1">
      <c r="A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 ht="15.75" customHeight="1">
      <c r="A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 ht="15.75" customHeight="1">
      <c r="A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 ht="15.75" customHeight="1">
      <c r="A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 ht="15.75" customHeight="1">
      <c r="A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 ht="15.75" customHeight="1">
      <c r="A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 ht="15.75" customHeight="1">
      <c r="A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 ht="15.75" customHeight="1">
      <c r="A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 ht="15.75" customHeight="1">
      <c r="A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 ht="15.75" customHeight="1">
      <c r="A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 ht="15.75" customHeight="1">
      <c r="A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 ht="15.75" customHeight="1">
      <c r="A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 ht="15.75" customHeight="1">
      <c r="A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 ht="15.75" customHeight="1">
      <c r="A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 ht="15.75" customHeight="1">
      <c r="A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 ht="15.75" customHeight="1">
      <c r="A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 ht="15.75" customHeight="1">
      <c r="A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 ht="15.75" customHeight="1">
      <c r="A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 ht="15.75" customHeight="1">
      <c r="A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 ht="15.75" customHeight="1">
      <c r="A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 ht="15.75" customHeight="1">
      <c r="A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 ht="15.75" customHeight="1">
      <c r="A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 ht="15.75" customHeight="1">
      <c r="A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 ht="15.75" customHeight="1">
      <c r="A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 ht="15.75" customHeight="1">
      <c r="A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 ht="15.75" customHeight="1">
      <c r="A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 ht="15.75" customHeight="1">
      <c r="A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 ht="15.75" customHeight="1">
      <c r="A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 ht="15.75" customHeight="1">
      <c r="A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 ht="15.75" customHeight="1">
      <c r="A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 ht="15.75" customHeight="1">
      <c r="A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 ht="15.75" customHeight="1">
      <c r="A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 ht="15.75" customHeight="1">
      <c r="A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 ht="15.75" customHeight="1">
      <c r="A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 ht="15.75" customHeight="1">
      <c r="A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 ht="15.75" customHeight="1">
      <c r="A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 ht="15.75" customHeight="1">
      <c r="A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 ht="15.75" customHeight="1">
      <c r="A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 ht="15.75" customHeight="1">
      <c r="A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 ht="15.75" customHeight="1">
      <c r="A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 ht="15.75" customHeight="1">
      <c r="A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 ht="15.75" customHeight="1">
      <c r="A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 ht="15.75" customHeight="1">
      <c r="A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 ht="15.75" customHeight="1">
      <c r="A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 ht="15.75" customHeight="1">
      <c r="A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 ht="15.75" customHeight="1">
      <c r="A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 ht="15.75" customHeight="1">
      <c r="A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 ht="15.75" customHeight="1">
      <c r="A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 ht="15.75" customHeight="1">
      <c r="A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 ht="15.75" customHeight="1">
      <c r="A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 ht="15.75" customHeight="1">
      <c r="A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 ht="15.75" customHeight="1">
      <c r="A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 ht="15.75" customHeight="1">
      <c r="A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 ht="15.75" customHeight="1">
      <c r="A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 ht="15.75" customHeight="1">
      <c r="A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 ht="15.75" customHeight="1">
      <c r="A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 ht="15.75" customHeight="1">
      <c r="A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 ht="15.75" customHeight="1">
      <c r="A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 ht="15.75" customHeight="1">
      <c r="A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 ht="15.75" customHeight="1">
      <c r="A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 ht="15.75" customHeight="1">
      <c r="A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 ht="15.75" customHeight="1">
      <c r="A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 ht="15.75" customHeight="1">
      <c r="A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 ht="15.75" customHeight="1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 ht="15.75" customHeight="1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 ht="15.75" customHeight="1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 ht="15.75" customHeight="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 ht="15.75" customHeight="1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 ht="15.75" customHeight="1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 ht="15.75" customHeight="1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 ht="15.75" customHeight="1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 ht="15.75" customHeight="1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 ht="15.75" customHeight="1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 ht="15.75" customHeight="1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 ht="15.75" customHeight="1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 ht="15.75" customHeight="1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 ht="15.75" customHeight="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 ht="15.75" customHeight="1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 ht="15.75" customHeight="1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 ht="15.75" customHeight="1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 ht="15.75" customHeight="1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 ht="15.75" customHeight="1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 ht="15.75" customHeight="1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 ht="15.75" customHeight="1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 ht="15.75" customHeight="1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 ht="15.75" customHeight="1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 ht="15.75" customHeight="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 ht="15.75" customHeight="1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 ht="15.75" customHeight="1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 ht="15.75" customHeight="1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 ht="15.75" customHeight="1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 ht="15.75" customHeight="1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 ht="15.75" customHeight="1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 ht="15.75" customHeight="1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 ht="15.75" customHeight="1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 ht="15.75" customHeight="1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 ht="15.75" customHeight="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 ht="15.75" customHeight="1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 ht="15.75" customHeight="1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 ht="15.75" customHeight="1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 ht="15.75" customHeight="1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 ht="15.75" customHeight="1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 ht="15.75" customHeight="1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 ht="15.75" customHeight="1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 ht="15.75" customHeight="1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 ht="15.75" customHeight="1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 ht="15.75" customHeight="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 ht="15.75" customHeight="1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 ht="15.75" customHeight="1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 ht="15.75" customHeight="1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 ht="15.75" customHeight="1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 ht="15.75" customHeight="1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 ht="15.75" customHeight="1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 ht="15.75" customHeight="1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 ht="15.75" customHeight="1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 ht="15.75" customHeight="1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 ht="15.75" customHeight="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 ht="15.75" customHeight="1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 ht="15.75" customHeight="1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 ht="15.75" customHeight="1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 ht="15.75" customHeight="1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 ht="15.75" customHeight="1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 ht="15.75" customHeight="1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 ht="15.75" customHeight="1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 ht="15.75" customHeight="1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 ht="15.75" customHeight="1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 ht="15.75" customHeight="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 ht="15.75" customHeight="1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 ht="15.75" customHeight="1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 ht="15.75" customHeight="1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 ht="15.75" customHeight="1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 ht="15.75" customHeight="1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 ht="15.75" customHeight="1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 ht="15.75" customHeight="1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 ht="15.75" customHeight="1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 ht="15.75" customHeight="1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 ht="15.75" customHeight="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 ht="15.75" customHeight="1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 ht="15.75" customHeight="1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 ht="15.75" customHeight="1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 ht="15.75" customHeight="1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 ht="15.75" customHeight="1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 ht="15.75" customHeight="1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 ht="15.75" customHeight="1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 ht="15.75" customHeight="1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 ht="15.75" customHeight="1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 ht="15.75" customHeight="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 ht="15.75" customHeight="1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 ht="15.75" customHeight="1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 ht="15.75" customHeight="1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 ht="15.75" customHeight="1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 ht="15.75" customHeight="1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 ht="15.75" customHeight="1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 ht="15.75" customHeight="1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 ht="15.75" customHeight="1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 ht="15.75" customHeight="1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 ht="15.75" customHeight="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 ht="15.75" customHeight="1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 ht="15.75" customHeight="1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 ht="15.75" customHeight="1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 ht="15.75" customHeight="1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 ht="15.75" customHeight="1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 ht="15.75" customHeight="1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 ht="15.75" customHeight="1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 ht="15.75" customHeight="1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 ht="15.75" customHeight="1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 ht="15.75" customHeight="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 ht="15.75" customHeight="1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 ht="15.75" customHeight="1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 ht="15.75" customHeight="1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 ht="15.75" customHeight="1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 ht="15.75" customHeight="1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 ht="15.75" customHeight="1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 ht="15.75" customHeight="1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 ht="15.75" customHeight="1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 ht="15.75" customHeight="1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 ht="15.75" customHeight="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 ht="15.75" customHeight="1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 ht="15.75" customHeight="1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 ht="15.75" customHeight="1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 ht="15.75" customHeight="1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 ht="15.75" customHeight="1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 ht="15.75" customHeight="1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 ht="15.75" customHeight="1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 ht="15.75" customHeight="1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 ht="15.75" customHeight="1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 ht="15.75" customHeight="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 ht="15.75" customHeight="1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 ht="15.75" customHeight="1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 ht="15.75" customHeight="1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 ht="15.75" customHeight="1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 ht="15.75" customHeight="1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 ht="15.75" customHeight="1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 ht="15.75" customHeight="1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 ht="15.75" customHeight="1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 ht="15.75" customHeight="1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 ht="15.75" customHeight="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 ht="15.75" customHeight="1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 ht="15.75" customHeight="1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 ht="15.75" customHeight="1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 ht="15.75" customHeight="1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 ht="15.75" customHeight="1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 ht="15.75" customHeight="1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 ht="15.75" customHeight="1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 ht="15.75" customHeight="1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 ht="15.75" customHeight="1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 ht="15.75" customHeight="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 ht="15.75" customHeight="1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 ht="15.75" customHeight="1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 ht="15.75" customHeight="1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 ht="15.75" customHeight="1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 ht="15.75" customHeight="1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 ht="15.75" customHeight="1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 ht="15.75" customHeight="1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 ht="15.75" customHeight="1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 ht="15.75" customHeight="1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 ht="15.75" customHeight="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 ht="15.75" customHeight="1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 ht="15.75" customHeight="1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 ht="15.75" customHeight="1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 ht="15.75" customHeight="1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 ht="15.75" customHeight="1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 ht="15.75" customHeight="1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 ht="15.75" customHeight="1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 ht="15.75" customHeight="1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 ht="15.75" customHeight="1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 ht="15.75" customHeight="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 ht="15.75" customHeight="1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 ht="15.75" customHeight="1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 ht="15.75" customHeight="1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 ht="15.75" customHeight="1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 ht="15.75" customHeight="1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 ht="15.75" customHeight="1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 ht="15.75" customHeight="1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 ht="15.75" customHeight="1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 ht="15.75" customHeight="1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 ht="15.75" customHeight="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 ht="15.75" customHeight="1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 ht="15.75" customHeight="1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 ht="15.75" customHeight="1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 ht="15.75" customHeight="1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 ht="15.75" customHeight="1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 ht="15.75" customHeight="1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 ht="15.75" customHeight="1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 ht="15.75" customHeight="1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 ht="15.75" customHeight="1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 ht="15.75" customHeight="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 ht="15.75" customHeight="1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 ht="15.75" customHeight="1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 ht="15.75" customHeight="1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 ht="15.75" customHeight="1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 ht="15.75" customHeight="1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 ht="15.75" customHeight="1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 ht="15.75" customHeight="1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 ht="15.75" customHeight="1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 ht="15.75" customHeight="1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 ht="15.75" customHeight="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 ht="15.75" customHeight="1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 ht="15.75" customHeight="1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 ht="15.75" customHeight="1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 ht="15.75" customHeight="1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 ht="15.75" customHeight="1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 ht="15.75" customHeight="1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 ht="15.75" customHeight="1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 ht="15.75" customHeight="1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 ht="15.75" customHeight="1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 ht="15.75" customHeight="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 ht="15.75" customHeight="1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 ht="15.75" customHeight="1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 ht="15.75" customHeight="1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 ht="15.75" customHeight="1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 ht="15.75" customHeight="1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 ht="15.75" customHeight="1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 ht="15.75" customHeight="1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 ht="15.75" customHeight="1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 ht="15.75" customHeight="1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 ht="15.75" customHeight="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 ht="15.75" customHeight="1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 ht="15.75" customHeight="1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 ht="15.75" customHeight="1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 ht="15.75" customHeight="1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 ht="15.75" customHeight="1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 ht="15.75" customHeight="1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 ht="15.75" customHeight="1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 ht="15.75" customHeight="1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 ht="15.75" customHeight="1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 ht="15.75" customHeight="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 ht="15.75" customHeight="1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 ht="15.75" customHeight="1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 ht="15.75" customHeight="1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 ht="15.75" customHeight="1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 ht="15.75" customHeight="1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 ht="15.75" customHeight="1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 ht="15.75" customHeight="1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 ht="15.75" customHeight="1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 ht="15.75" customHeight="1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 ht="15.75" customHeight="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 ht="15.75" customHeight="1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 ht="15.75" customHeight="1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 ht="15.75" customHeight="1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 ht="15.75" customHeight="1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 ht="15.75" customHeight="1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 ht="15.75" customHeight="1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 ht="15.75" customHeight="1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 ht="15.75" customHeight="1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 ht="15.75" customHeight="1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 ht="15.75" customHeight="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 ht="15.75" customHeight="1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 ht="15.75" customHeight="1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 ht="15.75" customHeight="1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 ht="15.75" customHeight="1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 ht="15.75" customHeight="1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 ht="15.75" customHeight="1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 ht="15.75" customHeight="1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 ht="15.75" customHeight="1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 ht="15.75" customHeight="1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 ht="15.75" customHeight="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 ht="15.75" customHeight="1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 ht="15.75" customHeight="1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 ht="15.75" customHeight="1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 ht="15.75" customHeight="1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 ht="15.75" customHeight="1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 ht="15.75" customHeight="1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 ht="15.75" customHeight="1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 ht="15.75" customHeight="1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 ht="15.75" customHeight="1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 ht="15.75" customHeight="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 ht="15.75" customHeight="1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 ht="15.75" customHeight="1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 ht="15.75" customHeight="1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 ht="15.75" customHeight="1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 ht="15.75" customHeight="1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 ht="15.75" customHeight="1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 ht="15.75" customHeight="1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 ht="15.75" customHeight="1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 ht="15.75" customHeight="1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 ht="15.75" customHeight="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 ht="15.75" customHeight="1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 ht="15.75" customHeight="1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 ht="15.75" customHeight="1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 ht="15.75" customHeight="1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 ht="15.75" customHeight="1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 ht="15.75" customHeight="1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 ht="15.75" customHeight="1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 ht="15.75" customHeight="1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 ht="15.75" customHeight="1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 ht="15.75" customHeight="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 ht="15.75" customHeight="1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 ht="15.75" customHeight="1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 ht="15.75" customHeight="1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 ht="15.75" customHeight="1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 ht="15.75" customHeight="1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 ht="15.75" customHeight="1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 ht="15.75" customHeight="1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 ht="15.75" customHeight="1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 ht="15.75" customHeight="1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 ht="15.75" customHeight="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 ht="15.75" customHeight="1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 ht="15.75" customHeight="1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 ht="15.75" customHeight="1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 ht="15.75" customHeight="1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 ht="15.75" customHeight="1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 ht="15.75" customHeight="1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 ht="15.75" customHeight="1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 ht="15.75" customHeight="1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 ht="15.75" customHeight="1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 ht="15.75" customHeight="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 ht="15.75" customHeight="1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 ht="15.75" customHeight="1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 ht="15.75" customHeight="1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 ht="15.75" customHeight="1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 ht="15.75" customHeight="1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 ht="15.75" customHeight="1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 ht="15.75" customHeight="1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 ht="15.75" customHeight="1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 ht="15.75" customHeight="1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 ht="15.75" customHeight="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 ht="15.75" customHeight="1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 ht="15.75" customHeight="1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 ht="15.75" customHeight="1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 ht="15.75" customHeight="1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 ht="15.75" customHeight="1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 ht="15.75" customHeight="1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 ht="15.75" customHeight="1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 ht="15.75" customHeight="1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 ht="15.75" customHeight="1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 ht="15.75" customHeight="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 ht="15.75" customHeight="1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 ht="15.75" customHeight="1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 ht="15.75" customHeight="1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 ht="15.75" customHeight="1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 ht="15.75" customHeight="1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 ht="15.75" customHeight="1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 ht="15.75" customHeight="1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 ht="15.75" customHeight="1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 ht="15.75" customHeight="1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 ht="15.75" customHeight="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 ht="15.75" customHeight="1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 ht="15.75" customHeight="1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 ht="15.75" customHeight="1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 ht="15.75" customHeight="1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 ht="15.75" customHeight="1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 ht="15.75" customHeight="1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 ht="15.75" customHeight="1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 ht="15.75" customHeight="1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 ht="15.75" customHeight="1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 ht="15.75" customHeight="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 ht="15.75" customHeight="1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 ht="15.75" customHeight="1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 ht="15.75" customHeight="1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 ht="15.75" customHeight="1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 ht="15.75" customHeight="1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 ht="15.75" customHeight="1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 ht="15.75" customHeight="1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 ht="15.75" customHeight="1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 ht="15.75" customHeight="1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 ht="15.75" customHeight="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 ht="15.75" customHeight="1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 ht="15.75" customHeight="1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 ht="15.75" customHeight="1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 ht="15.75" customHeight="1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 ht="15.75" customHeight="1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 ht="15.75" customHeight="1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 ht="15.75" customHeight="1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 ht="15.75" customHeight="1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 ht="15.75" customHeight="1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 ht="15.75" customHeight="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 ht="15.75" customHeight="1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 ht="15.75" customHeight="1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 ht="15.75" customHeight="1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 ht="15.75" customHeight="1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 ht="15.75" customHeight="1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 ht="15.75" customHeight="1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 ht="15.75" customHeight="1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 ht="15.75" customHeight="1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 ht="15.75" customHeight="1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 ht="15.75" customHeight="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 ht="15.75" customHeight="1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 ht="15.75" customHeight="1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 ht="15.75" customHeight="1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 ht="15.75" customHeight="1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 ht="15.75" customHeight="1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 ht="15.75" customHeight="1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 ht="15.75" customHeight="1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 ht="15.75" customHeight="1">
      <c r="A879" s="129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 ht="15.75" customHeight="1">
      <c r="A880" s="129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 ht="15.75" customHeight="1">
      <c r="A881" s="129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 ht="15.75" customHeight="1">
      <c r="A882" s="129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 ht="15.75" customHeight="1">
      <c r="A883" s="129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 ht="15.75" customHeight="1">
      <c r="A884" s="129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 ht="15.75" customHeight="1">
      <c r="A885" s="129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 ht="15.75" customHeight="1">
      <c r="A886" s="129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 ht="15.75" customHeight="1">
      <c r="A887" s="129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 ht="15.75" customHeight="1">
      <c r="A888" s="129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 ht="15.75" customHeight="1">
      <c r="A889" s="129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 ht="15.75" customHeight="1">
      <c r="A890" s="129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 ht="15.75" customHeight="1">
      <c r="A891" s="129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 ht="15.75" customHeight="1">
      <c r="A892" s="129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 ht="15.75" customHeight="1">
      <c r="A893" s="129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 ht="15.75" customHeight="1">
      <c r="A894" s="129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 ht="15.75" customHeight="1">
      <c r="A895" s="129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 ht="15.75" customHeight="1">
      <c r="A896" s="129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 ht="15.75" customHeight="1">
      <c r="A897" s="129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 ht="15.75" customHeight="1">
      <c r="A898" s="129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 ht="15.75" customHeight="1">
      <c r="A899" s="129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 ht="15.75" customHeight="1">
      <c r="A900" s="129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 ht="15.75" customHeight="1">
      <c r="A901" s="129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 ht="15.75" customHeight="1">
      <c r="A902" s="129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 ht="15.75" customHeight="1">
      <c r="A903" s="129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 ht="15.75" customHeight="1">
      <c r="A904" s="129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 ht="15.75" customHeight="1">
      <c r="A905" s="129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 ht="15.75" customHeight="1">
      <c r="A906" s="129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 ht="15.75" customHeight="1">
      <c r="A907" s="129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 ht="15.75" customHeight="1">
      <c r="A908" s="129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 ht="15.75" customHeight="1">
      <c r="A909" s="129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 ht="15.75" customHeight="1">
      <c r="A910" s="129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 ht="15.75" customHeight="1">
      <c r="A911" s="129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 ht="15.75" customHeight="1">
      <c r="A912" s="129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 ht="15.75" customHeight="1">
      <c r="A913" s="129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 ht="15.75" customHeight="1">
      <c r="A914" s="129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 ht="15.75" customHeight="1">
      <c r="A915" s="129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 ht="15.75" customHeight="1">
      <c r="A916" s="129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 ht="15.75" customHeight="1">
      <c r="A917" s="129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 ht="15.75" customHeight="1">
      <c r="A918" s="129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 ht="15.75" customHeight="1">
      <c r="A919" s="129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 ht="15.75" customHeight="1">
      <c r="A920" s="129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 ht="15.75" customHeight="1">
      <c r="A921" s="129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 ht="15.75" customHeight="1">
      <c r="A922" s="129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 ht="15.75" customHeight="1">
      <c r="A923" s="129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 ht="15.75" customHeight="1">
      <c r="A924" s="129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 ht="15.75" customHeight="1">
      <c r="A925" s="129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 ht="15.75" customHeight="1">
      <c r="A926" s="129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 ht="15.75" customHeight="1">
      <c r="A927" s="129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 ht="15.75" customHeight="1">
      <c r="A928" s="129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 ht="15.75" customHeight="1">
      <c r="A929" s="129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 ht="15.75" customHeight="1">
      <c r="A930" s="129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 ht="15.75" customHeight="1">
      <c r="A931" s="129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 ht="15.75" customHeight="1">
      <c r="A932" s="129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 ht="15.75" customHeight="1">
      <c r="A933" s="129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 ht="15.75" customHeight="1">
      <c r="A934" s="129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 ht="15.75" customHeight="1">
      <c r="A935" s="129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 ht="15.75" customHeight="1">
      <c r="A936" s="129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 ht="15.75" customHeight="1">
      <c r="A937" s="129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 ht="15.75" customHeight="1">
      <c r="A938" s="129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 ht="15.75" customHeight="1">
      <c r="A939" s="129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 ht="15.75" customHeight="1">
      <c r="A940" s="129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 ht="15.75" customHeight="1">
      <c r="A941" s="129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 ht="15.75" customHeight="1">
      <c r="A942" s="129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 ht="15.75" customHeight="1">
      <c r="A943" s="129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 ht="15.75" customHeight="1">
      <c r="A944" s="129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 ht="15.75" customHeight="1">
      <c r="A945" s="129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 ht="15.75" customHeight="1">
      <c r="A946" s="129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 ht="15.75" customHeight="1">
      <c r="A947" s="129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 ht="15.75" customHeight="1">
      <c r="A948" s="129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 ht="15.75" customHeight="1">
      <c r="A949" s="129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 ht="15.75" customHeight="1">
      <c r="A950" s="129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 ht="15.75" customHeight="1">
      <c r="A951" s="129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 ht="15.75" customHeight="1">
      <c r="A952" s="129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 ht="15.75" customHeight="1">
      <c r="A953" s="129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 ht="15.75" customHeight="1">
      <c r="A954" s="129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 ht="15.75" customHeight="1">
      <c r="A955" s="129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 ht="15.75" customHeight="1">
      <c r="A956" s="129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 ht="15.75" customHeight="1">
      <c r="A957" s="129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 ht="15.75" customHeight="1">
      <c r="A958" s="129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 ht="15.75" customHeight="1">
      <c r="A959" s="129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 ht="15.75" customHeight="1">
      <c r="A960" s="129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 ht="15.75" customHeight="1">
      <c r="A961" s="129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 ht="15.75" customHeight="1">
      <c r="A962" s="129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 ht="15.75" customHeight="1">
      <c r="A963" s="129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 ht="15.75" customHeight="1">
      <c r="A964" s="129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 ht="15.75" customHeight="1">
      <c r="A965" s="129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 ht="15.75" customHeight="1">
      <c r="A966" s="129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 ht="15.75" customHeight="1">
      <c r="A967" s="129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 ht="15.75" customHeight="1">
      <c r="A968" s="129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 ht="15.75" customHeight="1">
      <c r="A969" s="129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 ht="15.75" customHeight="1">
      <c r="A970" s="129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 ht="15.75" customHeight="1">
      <c r="A971" s="129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 ht="15.75" customHeight="1">
      <c r="A972" s="129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 ht="15.75" customHeight="1">
      <c r="A973" s="129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 ht="15.75" customHeight="1">
      <c r="A974" s="129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 ht="15.75" customHeight="1">
      <c r="A975" s="129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 ht="15.75" customHeight="1">
      <c r="A976" s="129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 ht="15.75" customHeight="1">
      <c r="A977" s="129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 ht="15.75" customHeight="1">
      <c r="A978" s="129"/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 ht="15.75" customHeight="1">
      <c r="A979" s="129"/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 ht="15.75" customHeight="1">
      <c r="A980" s="129"/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 ht="15.75" customHeight="1">
      <c r="A981" s="129"/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 ht="15.75" customHeight="1">
      <c r="A982" s="129"/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 ht="15.75" customHeight="1">
      <c r="A983" s="129"/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 ht="15.75" customHeight="1">
      <c r="A984" s="129"/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 ht="15.75" customHeight="1">
      <c r="A985" s="129"/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 ht="15.75" customHeight="1">
      <c r="A986" s="129"/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 ht="15.75" customHeight="1">
      <c r="A987" s="129"/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 ht="15.75" customHeight="1">
      <c r="A988" s="129"/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 ht="15.75" customHeight="1">
      <c r="A989" s="129"/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 ht="15.75" customHeight="1">
      <c r="A990" s="129"/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 ht="15.75" customHeight="1">
      <c r="A991" s="129"/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 ht="15.75" customHeight="1">
      <c r="A992" s="129"/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 ht="15.75" customHeight="1">
      <c r="A993" s="129"/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 ht="15.75" customHeight="1">
      <c r="A994" s="129"/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 ht="15.75" customHeight="1">
      <c r="A995" s="129"/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 ht="15.75" customHeight="1">
      <c r="A996" s="129"/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  <row r="997" ht="15.75" customHeight="1">
      <c r="A997" s="129"/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</row>
    <row r="998" ht="15.75" customHeight="1">
      <c r="A998" s="129"/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</row>
    <row r="999" ht="15.75" customHeight="1">
      <c r="A999" s="129"/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</row>
    <row r="1000" ht="15.75" customHeight="1">
      <c r="A1000" s="129"/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workbookViewId="0">
      <pane xSplit="3.0" ySplit="8.0" topLeftCell="D9" activePane="bottomRight" state="frozen"/>
      <selection activeCell="D1" sqref="D1" pane="topRight"/>
      <selection activeCell="A9" sqref="A9" pane="bottomLeft"/>
      <selection activeCell="D9" sqref="D9" pane="bottomRight"/>
    </sheetView>
  </sheetViews>
  <sheetFormatPr customHeight="1" defaultColWidth="11.22" defaultRowHeight="15.0"/>
  <cols>
    <col customWidth="1" min="1" max="1" width="25.44"/>
    <col customWidth="1" min="2" max="2" width="23.0"/>
    <col customWidth="1" min="3" max="3" width="26.11"/>
    <col customWidth="1" min="4" max="4" width="13.44"/>
    <col customWidth="1" min="5" max="5" width="10.22"/>
    <col customWidth="1" min="6" max="7" width="9.89"/>
    <col customWidth="1" min="8" max="8" width="8.89"/>
    <col customWidth="1" min="9" max="10" width="8.11"/>
    <col customWidth="1" min="11" max="11" width="8.33"/>
    <col customWidth="1" min="12" max="26" width="8.56"/>
  </cols>
  <sheetData>
    <row r="1" ht="15.75" customHeight="1">
      <c r="A1" s="99" t="s">
        <v>796</v>
      </c>
    </row>
    <row r="2" ht="15.75" customHeight="1">
      <c r="A2" s="145" t="s">
        <v>1</v>
      </c>
    </row>
    <row r="3" ht="15.75" customHeight="1"/>
    <row r="4" ht="15.75" customHeight="1">
      <c r="A4" s="129" t="s">
        <v>783</v>
      </c>
      <c r="B4" s="145" t="s">
        <v>784</v>
      </c>
      <c r="C4" s="146"/>
    </row>
    <row r="5" ht="15.75" customHeight="1">
      <c r="A5" s="130" t="s">
        <v>785</v>
      </c>
      <c r="B5" s="145" t="s">
        <v>786</v>
      </c>
    </row>
    <row r="6" ht="15.75" customHeight="1">
      <c r="A6" s="129" t="s">
        <v>788</v>
      </c>
      <c r="B6" s="145" t="s">
        <v>787</v>
      </c>
      <c r="C6" s="131"/>
      <c r="D6" s="131"/>
      <c r="E6" s="132"/>
      <c r="F6" s="132"/>
    </row>
    <row r="7" ht="15.75" customHeight="1">
      <c r="E7" s="147"/>
      <c r="F7" s="147"/>
      <c r="G7" s="148"/>
      <c r="H7" s="148"/>
      <c r="I7" s="149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ht="15.75" customHeight="1">
      <c r="A8" s="150" t="s">
        <v>61</v>
      </c>
      <c r="B8" s="139" t="s">
        <v>791</v>
      </c>
      <c r="C8" s="139" t="s">
        <v>792</v>
      </c>
      <c r="D8" s="139" t="s">
        <v>42</v>
      </c>
      <c r="E8" s="129" t="s">
        <v>62</v>
      </c>
      <c r="F8" s="139" t="s">
        <v>63</v>
      </c>
      <c r="G8" s="139" t="s">
        <v>64</v>
      </c>
      <c r="H8" s="139" t="s">
        <v>7</v>
      </c>
      <c r="I8" s="139" t="s">
        <v>65</v>
      </c>
      <c r="J8" s="140" t="s">
        <v>26</v>
      </c>
      <c r="K8" s="139" t="s">
        <v>28</v>
      </c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</row>
    <row r="9" ht="15.75" customHeight="1">
      <c r="A9" s="145" t="s">
        <v>349</v>
      </c>
      <c r="B9" s="145" t="s">
        <v>347</v>
      </c>
      <c r="C9" s="145" t="s">
        <v>348</v>
      </c>
      <c r="D9" s="145" t="s">
        <v>49</v>
      </c>
      <c r="E9" s="145" t="s">
        <v>309</v>
      </c>
      <c r="F9" s="141">
        <v>14003.629999999985</v>
      </c>
      <c r="G9" s="141">
        <v>12445.429999999995</v>
      </c>
      <c r="H9" s="142">
        <v>35424.0</v>
      </c>
      <c r="I9" s="142">
        <v>6262.0</v>
      </c>
      <c r="J9" s="143">
        <v>0.17677280939476062</v>
      </c>
      <c r="K9" s="143">
        <v>0.1112711489806566</v>
      </c>
    </row>
    <row r="10" ht="15.75" customHeight="1">
      <c r="A10" s="145" t="s">
        <v>349</v>
      </c>
      <c r="B10" s="145" t="s">
        <v>389</v>
      </c>
      <c r="C10" s="145" t="s">
        <v>390</v>
      </c>
      <c r="D10" s="145" t="s">
        <v>48</v>
      </c>
      <c r="E10" s="145" t="s">
        <v>309</v>
      </c>
      <c r="F10" s="141">
        <v>6263.060000000001</v>
      </c>
      <c r="G10" s="141">
        <v>5594.560000000003</v>
      </c>
      <c r="H10" s="142">
        <v>8160.0</v>
      </c>
      <c r="I10" s="142">
        <v>1294.0</v>
      </c>
      <c r="J10" s="143">
        <v>0.158578431372549</v>
      </c>
      <c r="K10" s="143">
        <v>0.10673696244327824</v>
      </c>
    </row>
    <row r="11" ht="15.75" customHeight="1">
      <c r="A11" s="145" t="s">
        <v>349</v>
      </c>
      <c r="B11" s="145" t="s">
        <v>354</v>
      </c>
      <c r="C11" s="145" t="s">
        <v>355</v>
      </c>
      <c r="D11" s="145" t="s">
        <v>49</v>
      </c>
      <c r="E11" s="145" t="s">
        <v>309</v>
      </c>
      <c r="F11" s="141">
        <v>2315.7400000000025</v>
      </c>
      <c r="G11" s="141">
        <v>2030.3400000000015</v>
      </c>
      <c r="H11" s="142">
        <v>6492.0</v>
      </c>
      <c r="I11" s="142">
        <v>1097.0</v>
      </c>
      <c r="J11" s="143">
        <v>0.16897720271102895</v>
      </c>
      <c r="K11" s="143">
        <v>0.12324354202112531</v>
      </c>
    </row>
    <row r="12" ht="15.75" customHeight="1">
      <c r="A12" s="145" t="s">
        <v>349</v>
      </c>
      <c r="B12" s="145" t="s">
        <v>356</v>
      </c>
      <c r="C12" s="145" t="s">
        <v>357</v>
      </c>
      <c r="D12" s="145" t="s">
        <v>49</v>
      </c>
      <c r="E12" s="145" t="s">
        <v>309</v>
      </c>
      <c r="F12" s="141">
        <v>1798.2900000000016</v>
      </c>
      <c r="G12" s="141">
        <v>1630.9900000000016</v>
      </c>
      <c r="H12" s="142">
        <v>8328.0</v>
      </c>
      <c r="I12" s="142">
        <v>546.0</v>
      </c>
      <c r="J12" s="143">
        <v>0.06556195965417867</v>
      </c>
      <c r="K12" s="143">
        <v>0.09303282562879167</v>
      </c>
    </row>
    <row r="13" ht="15.75" customHeight="1">
      <c r="A13" s="151" t="s">
        <v>797</v>
      </c>
      <c r="B13" s="151"/>
      <c r="C13" s="151"/>
      <c r="D13" s="151"/>
      <c r="E13" s="151"/>
      <c r="F13" s="152">
        <v>24380.71999999999</v>
      </c>
      <c r="G13" s="152">
        <v>21701.32</v>
      </c>
      <c r="H13" s="153">
        <v>58404.0</v>
      </c>
      <c r="I13" s="153">
        <v>9199.0</v>
      </c>
      <c r="J13" s="154">
        <v>0.15750633518252175</v>
      </c>
      <c r="K13" s="154">
        <v>0.10989831309329645</v>
      </c>
    </row>
    <row r="14" ht="15.75" customHeight="1">
      <c r="A14" s="145" t="s">
        <v>109</v>
      </c>
      <c r="B14" s="145" t="s">
        <v>399</v>
      </c>
      <c r="C14" s="145" t="s">
        <v>400</v>
      </c>
      <c r="D14" s="145" t="s">
        <v>48</v>
      </c>
      <c r="E14" s="145" t="s">
        <v>309</v>
      </c>
      <c r="F14" s="141">
        <v>31627.409999999978</v>
      </c>
      <c r="G14" s="141">
        <v>28497.90999999998</v>
      </c>
      <c r="H14" s="142">
        <v>9000.0</v>
      </c>
      <c r="I14" s="142">
        <v>4099.0</v>
      </c>
      <c r="J14" s="143">
        <v>0.45544444444444443</v>
      </c>
      <c r="K14" s="143">
        <v>0.09894898127921314</v>
      </c>
    </row>
    <row r="15" ht="15.75" customHeight="1">
      <c r="A15" s="145" t="s">
        <v>109</v>
      </c>
      <c r="B15" s="145" t="s">
        <v>401</v>
      </c>
      <c r="C15" s="145" t="s">
        <v>402</v>
      </c>
      <c r="D15" s="145" t="s">
        <v>48</v>
      </c>
      <c r="E15" s="145" t="s">
        <v>309</v>
      </c>
      <c r="F15" s="141">
        <v>28444.819999999978</v>
      </c>
      <c r="G15" s="141">
        <v>25634.819999999978</v>
      </c>
      <c r="H15" s="142">
        <v>6336.0</v>
      </c>
      <c r="I15" s="142">
        <v>2518.0</v>
      </c>
      <c r="J15" s="143">
        <v>0.3974116161616162</v>
      </c>
      <c r="K15" s="143">
        <v>0.09878775819288022</v>
      </c>
    </row>
    <row r="16" ht="15.75" customHeight="1">
      <c r="A16" s="145" t="s">
        <v>109</v>
      </c>
      <c r="B16" s="145" t="s">
        <v>107</v>
      </c>
      <c r="C16" s="145" t="s">
        <v>108</v>
      </c>
      <c r="D16" s="145" t="s">
        <v>48</v>
      </c>
      <c r="E16" s="145" t="s">
        <v>74</v>
      </c>
      <c r="F16" s="141">
        <v>20129.12999999999</v>
      </c>
      <c r="G16" s="141">
        <v>18082.429999999986</v>
      </c>
      <c r="H16" s="142">
        <v>4872.0</v>
      </c>
      <c r="I16" s="142">
        <v>2390.0</v>
      </c>
      <c r="J16" s="143">
        <v>0.4905582922824302</v>
      </c>
      <c r="K16" s="143">
        <v>0.10167851268286332</v>
      </c>
    </row>
    <row r="17" ht="15.75" customHeight="1">
      <c r="A17" s="145" t="s">
        <v>109</v>
      </c>
      <c r="B17" s="145" t="s">
        <v>230</v>
      </c>
      <c r="C17" s="145" t="s">
        <v>231</v>
      </c>
      <c r="D17" s="145" t="s">
        <v>48</v>
      </c>
      <c r="E17" s="145" t="s">
        <v>74</v>
      </c>
      <c r="F17" s="141">
        <v>13714.509999999975</v>
      </c>
      <c r="G17" s="141">
        <v>12778.509999999975</v>
      </c>
      <c r="H17" s="142">
        <v>3864.0</v>
      </c>
      <c r="I17" s="142">
        <v>849.0</v>
      </c>
      <c r="J17" s="143">
        <v>0.21972049689440995</v>
      </c>
      <c r="K17" s="143">
        <v>0.06824888384637884</v>
      </c>
    </row>
    <row r="18" ht="15.75" customHeight="1">
      <c r="A18" s="145" t="s">
        <v>109</v>
      </c>
      <c r="B18" s="145" t="s">
        <v>248</v>
      </c>
      <c r="C18" s="145" t="s">
        <v>249</v>
      </c>
      <c r="D18" s="145" t="s">
        <v>48</v>
      </c>
      <c r="E18" s="145" t="s">
        <v>74</v>
      </c>
      <c r="F18" s="141">
        <v>13457.409999999987</v>
      </c>
      <c r="G18" s="141">
        <v>12191.009999999993</v>
      </c>
      <c r="H18" s="142">
        <v>8736.0</v>
      </c>
      <c r="I18" s="142">
        <v>2040.0</v>
      </c>
      <c r="J18" s="143">
        <v>0.23351648351648352</v>
      </c>
      <c r="K18" s="143">
        <v>0.09410428901252144</v>
      </c>
    </row>
    <row r="19" ht="15.75" customHeight="1">
      <c r="A19" s="145" t="s">
        <v>109</v>
      </c>
      <c r="B19" s="145" t="s">
        <v>215</v>
      </c>
      <c r="C19" s="145" t="s">
        <v>216</v>
      </c>
      <c r="D19" s="145" t="s">
        <v>48</v>
      </c>
      <c r="E19" s="145" t="s">
        <v>74</v>
      </c>
      <c r="F19" s="141">
        <v>13481.83999999999</v>
      </c>
      <c r="G19" s="141">
        <v>12119.839999999995</v>
      </c>
      <c r="H19" s="142">
        <v>6564.0</v>
      </c>
      <c r="I19" s="142">
        <v>1755.0</v>
      </c>
      <c r="J19" s="143">
        <v>0.2673674588665448</v>
      </c>
      <c r="K19" s="143">
        <v>0.1010247859342639</v>
      </c>
    </row>
    <row r="20" ht="15.75" customHeight="1">
      <c r="A20" s="145" t="s">
        <v>109</v>
      </c>
      <c r="B20" s="145" t="s">
        <v>236</v>
      </c>
      <c r="C20" s="145" t="s">
        <v>237</v>
      </c>
      <c r="D20" s="145" t="s">
        <v>48</v>
      </c>
      <c r="E20" s="145" t="s">
        <v>74</v>
      </c>
      <c r="F20" s="141">
        <v>13639.85999999999</v>
      </c>
      <c r="G20" s="141">
        <v>11947.899999999989</v>
      </c>
      <c r="H20" s="142">
        <v>5040.0</v>
      </c>
      <c r="I20" s="142">
        <v>1714.0</v>
      </c>
      <c r="J20" s="143">
        <v>0.3400793650793651</v>
      </c>
      <c r="K20" s="143">
        <v>0.12404526146162809</v>
      </c>
    </row>
    <row r="21" ht="15.75" customHeight="1">
      <c r="A21" s="145" t="s">
        <v>109</v>
      </c>
      <c r="B21" s="145" t="s">
        <v>246</v>
      </c>
      <c r="C21" s="145" t="s">
        <v>247</v>
      </c>
      <c r="D21" s="145" t="s">
        <v>48</v>
      </c>
      <c r="E21" s="145" t="s">
        <v>74</v>
      </c>
      <c r="F21" s="141">
        <v>12825.839999999993</v>
      </c>
      <c r="G21" s="141">
        <v>11446.239999999996</v>
      </c>
      <c r="H21" s="142">
        <v>4080.0</v>
      </c>
      <c r="I21" s="142">
        <v>1676.0</v>
      </c>
      <c r="J21" s="143">
        <v>0.4107843137254902</v>
      </c>
      <c r="K21" s="143">
        <v>0.10756410496310553</v>
      </c>
    </row>
    <row r="22" ht="15.75" customHeight="1">
      <c r="A22" s="145" t="s">
        <v>109</v>
      </c>
      <c r="B22" s="145" t="s">
        <v>238</v>
      </c>
      <c r="C22" s="145" t="s">
        <v>239</v>
      </c>
      <c r="D22" s="145" t="s">
        <v>48</v>
      </c>
      <c r="E22" s="145" t="s">
        <v>74</v>
      </c>
      <c r="F22" s="141">
        <v>9787.869999999988</v>
      </c>
      <c r="G22" s="141">
        <v>8683.369999999994</v>
      </c>
      <c r="H22" s="142">
        <v>4956.0</v>
      </c>
      <c r="I22" s="142">
        <v>1043.0</v>
      </c>
      <c r="J22" s="143">
        <v>0.21045197740112995</v>
      </c>
      <c r="K22" s="143">
        <v>0.1128437545655997</v>
      </c>
    </row>
    <row r="23" ht="15.75" customHeight="1">
      <c r="A23" s="145" t="s">
        <v>109</v>
      </c>
      <c r="B23" s="145" t="s">
        <v>232</v>
      </c>
      <c r="C23" s="145" t="s">
        <v>233</v>
      </c>
      <c r="D23" s="145" t="s">
        <v>48</v>
      </c>
      <c r="E23" s="145" t="s">
        <v>74</v>
      </c>
      <c r="F23" s="141">
        <v>8811.849999999991</v>
      </c>
      <c r="G23" s="141">
        <v>8166.249999999996</v>
      </c>
      <c r="H23" s="142">
        <v>3948.0</v>
      </c>
      <c r="I23" s="142">
        <v>1405.0</v>
      </c>
      <c r="J23" s="143">
        <v>0.3558763931104357</v>
      </c>
      <c r="K23" s="143">
        <v>0.07326497840975454</v>
      </c>
    </row>
    <row r="24" ht="15.75" customHeight="1">
      <c r="A24" s="145" t="s">
        <v>109</v>
      </c>
      <c r="B24" s="145" t="s">
        <v>213</v>
      </c>
      <c r="C24" s="145" t="s">
        <v>214</v>
      </c>
      <c r="D24" s="145" t="s">
        <v>48</v>
      </c>
      <c r="E24" s="145" t="s">
        <v>74</v>
      </c>
      <c r="F24" s="141">
        <v>5681.279999999999</v>
      </c>
      <c r="G24" s="141">
        <v>5111.879999999999</v>
      </c>
      <c r="H24" s="142">
        <v>2508.0</v>
      </c>
      <c r="I24" s="142">
        <v>972.0</v>
      </c>
      <c r="J24" s="143">
        <v>0.3875598086124402</v>
      </c>
      <c r="K24" s="143">
        <v>0.10022389320716452</v>
      </c>
    </row>
    <row r="25" ht="15.75" customHeight="1">
      <c r="A25" s="145" t="s">
        <v>109</v>
      </c>
      <c r="B25" s="145" t="s">
        <v>228</v>
      </c>
      <c r="C25" s="145" t="s">
        <v>229</v>
      </c>
      <c r="D25" s="145" t="s">
        <v>48</v>
      </c>
      <c r="E25" s="145" t="s">
        <v>74</v>
      </c>
      <c r="F25" s="141">
        <v>4782.6499999999905</v>
      </c>
      <c r="G25" s="141">
        <v>4365.649999999991</v>
      </c>
      <c r="H25" s="142">
        <v>1788.0</v>
      </c>
      <c r="I25" s="142">
        <v>435.0</v>
      </c>
      <c r="J25" s="143">
        <v>0.24328859060402686</v>
      </c>
      <c r="K25" s="143">
        <v>0.08719015608501557</v>
      </c>
    </row>
    <row r="26" ht="15.75" customHeight="1">
      <c r="A26" s="145" t="s">
        <v>109</v>
      </c>
      <c r="B26" s="145" t="s">
        <v>234</v>
      </c>
      <c r="C26" s="145" t="s">
        <v>235</v>
      </c>
      <c r="D26" s="145" t="s">
        <v>48</v>
      </c>
      <c r="E26" s="145" t="s">
        <v>74</v>
      </c>
      <c r="F26" s="141">
        <v>4158.089999999998</v>
      </c>
      <c r="G26" s="141">
        <v>3915.0899999999997</v>
      </c>
      <c r="H26" s="142">
        <v>2724.0</v>
      </c>
      <c r="I26" s="142">
        <v>391.0</v>
      </c>
      <c r="J26" s="143">
        <v>0.14353891336270191</v>
      </c>
      <c r="K26" s="143">
        <v>0.05844029350014035</v>
      </c>
    </row>
    <row r="27" ht="15.75" customHeight="1">
      <c r="A27" s="145" t="s">
        <v>109</v>
      </c>
      <c r="B27" s="145" t="s">
        <v>240</v>
      </c>
      <c r="C27" s="145" t="s">
        <v>241</v>
      </c>
      <c r="D27" s="145" t="s">
        <v>48</v>
      </c>
      <c r="E27" s="145" t="s">
        <v>74</v>
      </c>
      <c r="F27" s="141">
        <v>3376.2599999999993</v>
      </c>
      <c r="G27" s="141">
        <v>2982.0600000000018</v>
      </c>
      <c r="H27" s="142">
        <v>3780.0</v>
      </c>
      <c r="I27" s="142">
        <v>564.0</v>
      </c>
      <c r="J27" s="143">
        <v>0.1492063492063492</v>
      </c>
      <c r="K27" s="143">
        <v>0.11675641093991507</v>
      </c>
    </row>
    <row r="28" ht="15.75" customHeight="1">
      <c r="A28" s="145" t="s">
        <v>109</v>
      </c>
      <c r="B28" s="145" t="s">
        <v>242</v>
      </c>
      <c r="C28" s="145" t="s">
        <v>243</v>
      </c>
      <c r="D28" s="145" t="s">
        <v>48</v>
      </c>
      <c r="E28" s="145" t="s">
        <v>74</v>
      </c>
      <c r="F28" s="141">
        <v>3302.7299999999996</v>
      </c>
      <c r="G28" s="141">
        <v>2862.429999999998</v>
      </c>
      <c r="H28" s="142">
        <v>2700.0</v>
      </c>
      <c r="I28" s="142">
        <v>416.0</v>
      </c>
      <c r="J28" s="143">
        <v>0.15407407407407409</v>
      </c>
      <c r="K28" s="143">
        <v>0.1333139554247551</v>
      </c>
    </row>
    <row r="29" ht="15.75" customHeight="1">
      <c r="A29" s="151" t="s">
        <v>798</v>
      </c>
      <c r="B29" s="151"/>
      <c r="C29" s="151"/>
      <c r="D29" s="151"/>
      <c r="E29" s="151"/>
      <c r="F29" s="152">
        <v>187221.54999999984</v>
      </c>
      <c r="G29" s="152">
        <v>168785.38999999987</v>
      </c>
      <c r="H29" s="153">
        <v>70896.0</v>
      </c>
      <c r="I29" s="153">
        <v>22267.0</v>
      </c>
      <c r="J29" s="154">
        <v>0.31407977883096366</v>
      </c>
      <c r="K29" s="154">
        <v>0.09847242478229645</v>
      </c>
    </row>
    <row r="30" ht="15.75" customHeight="1">
      <c r="A30" s="145" t="s">
        <v>256</v>
      </c>
      <c r="B30" s="145" t="s">
        <v>274</v>
      </c>
      <c r="C30" s="145" t="s">
        <v>269</v>
      </c>
      <c r="D30" s="145" t="s">
        <v>50</v>
      </c>
      <c r="E30" s="145" t="s">
        <v>74</v>
      </c>
      <c r="F30" s="141">
        <v>41841.89000000001</v>
      </c>
      <c r="G30" s="141">
        <v>33354.98000000001</v>
      </c>
      <c r="H30" s="142">
        <v>119418.0</v>
      </c>
      <c r="I30" s="142">
        <v>21023.0</v>
      </c>
      <c r="J30" s="143">
        <v>0.17604548727997454</v>
      </c>
      <c r="K30" s="143">
        <v>0.2028328548256304</v>
      </c>
    </row>
    <row r="31" ht="15.75" customHeight="1">
      <c r="A31" s="145" t="s">
        <v>256</v>
      </c>
      <c r="B31" s="145" t="s">
        <v>273</v>
      </c>
      <c r="C31" s="145" t="s">
        <v>267</v>
      </c>
      <c r="D31" s="145" t="s">
        <v>50</v>
      </c>
      <c r="E31" s="145" t="s">
        <v>74</v>
      </c>
      <c r="F31" s="141">
        <v>30792.69999999999</v>
      </c>
      <c r="G31" s="141">
        <v>24320.690000000002</v>
      </c>
      <c r="H31" s="142">
        <v>110652.0</v>
      </c>
      <c r="I31" s="142">
        <v>15472.0</v>
      </c>
      <c r="J31" s="143">
        <v>0.1398257600404873</v>
      </c>
      <c r="K31" s="143">
        <v>0.21018001019722177</v>
      </c>
    </row>
    <row r="32" ht="15.75" customHeight="1">
      <c r="A32" s="145" t="s">
        <v>256</v>
      </c>
      <c r="B32" s="145" t="s">
        <v>272</v>
      </c>
      <c r="C32" s="145" t="s">
        <v>265</v>
      </c>
      <c r="D32" s="145" t="s">
        <v>50</v>
      </c>
      <c r="E32" s="145" t="s">
        <v>74</v>
      </c>
      <c r="F32" s="141">
        <v>17571.48999999999</v>
      </c>
      <c r="G32" s="141">
        <v>13943.3</v>
      </c>
      <c r="H32" s="142">
        <v>82388.0</v>
      </c>
      <c r="I32" s="142">
        <v>8829.0</v>
      </c>
      <c r="J32" s="143">
        <v>0.10716366461135117</v>
      </c>
      <c r="K32" s="143">
        <v>0.20648163587720758</v>
      </c>
    </row>
    <row r="33" ht="15.75" customHeight="1">
      <c r="A33" s="145" t="s">
        <v>256</v>
      </c>
      <c r="B33" s="145" t="s">
        <v>275</v>
      </c>
      <c r="C33" s="145" t="s">
        <v>271</v>
      </c>
      <c r="D33" s="145" t="s">
        <v>50</v>
      </c>
      <c r="E33" s="145" t="s">
        <v>74</v>
      </c>
      <c r="F33" s="141">
        <v>16414.55</v>
      </c>
      <c r="G33" s="141">
        <v>13171.440000000006</v>
      </c>
      <c r="H33" s="142">
        <v>55998.0</v>
      </c>
      <c r="I33" s="142">
        <v>8247.0</v>
      </c>
      <c r="J33" s="143">
        <v>0.14727311689703204</v>
      </c>
      <c r="K33" s="143">
        <v>0.1975753218942946</v>
      </c>
    </row>
    <row r="34" ht="15.75" customHeight="1">
      <c r="A34" s="145" t="s">
        <v>256</v>
      </c>
      <c r="B34" s="145" t="s">
        <v>546</v>
      </c>
      <c r="C34" s="145" t="s">
        <v>547</v>
      </c>
      <c r="D34" s="145" t="s">
        <v>50</v>
      </c>
      <c r="E34" s="145" t="s">
        <v>309</v>
      </c>
      <c r="F34" s="141">
        <v>12111.580000000002</v>
      </c>
      <c r="G34" s="141">
        <v>9526.100000000006</v>
      </c>
      <c r="H34" s="142">
        <v>41756.0</v>
      </c>
      <c r="I34" s="142">
        <v>6166.0</v>
      </c>
      <c r="J34" s="143">
        <v>0.14766740109205861</v>
      </c>
      <c r="K34" s="143">
        <v>0.21347173531446728</v>
      </c>
    </row>
    <row r="35" ht="15.75" customHeight="1">
      <c r="A35" s="145" t="s">
        <v>256</v>
      </c>
      <c r="B35" s="145" t="s">
        <v>544</v>
      </c>
      <c r="C35" s="145" t="s">
        <v>545</v>
      </c>
      <c r="D35" s="145" t="s">
        <v>50</v>
      </c>
      <c r="E35" s="145" t="s">
        <v>309</v>
      </c>
      <c r="F35" s="141">
        <v>8506.829999999994</v>
      </c>
      <c r="G35" s="141">
        <v>6744.750000000004</v>
      </c>
      <c r="H35" s="142">
        <v>37930.0</v>
      </c>
      <c r="I35" s="142">
        <v>4334.0</v>
      </c>
      <c r="J35" s="143">
        <v>0.11426311626680728</v>
      </c>
      <c r="K35" s="143">
        <v>0.20713708866875113</v>
      </c>
    </row>
    <row r="36" ht="15.75" customHeight="1">
      <c r="A36" s="145" t="s">
        <v>256</v>
      </c>
      <c r="B36" s="145" t="s">
        <v>260</v>
      </c>
      <c r="C36" s="145" t="s">
        <v>261</v>
      </c>
      <c r="D36" s="145" t="s">
        <v>50</v>
      </c>
      <c r="E36" s="145" t="s">
        <v>74</v>
      </c>
      <c r="F36" s="141">
        <v>8574.659999999996</v>
      </c>
      <c r="G36" s="141">
        <v>6554.79</v>
      </c>
      <c r="H36" s="142">
        <v>44295.0</v>
      </c>
      <c r="I36" s="142">
        <v>4330.0</v>
      </c>
      <c r="J36" s="143">
        <v>0.09775369680550852</v>
      </c>
      <c r="K36" s="143">
        <v>0.2355626928647896</v>
      </c>
    </row>
    <row r="37" ht="15.75" customHeight="1">
      <c r="A37" s="145" t="s">
        <v>256</v>
      </c>
      <c r="B37" s="145" t="s">
        <v>268</v>
      </c>
      <c r="C37" s="145" t="s">
        <v>269</v>
      </c>
      <c r="D37" s="145" t="s">
        <v>50</v>
      </c>
      <c r="E37" s="145" t="s">
        <v>74</v>
      </c>
      <c r="F37" s="141">
        <v>8668.590000000002</v>
      </c>
      <c r="G37" s="141">
        <v>6500.3899999999985</v>
      </c>
      <c r="H37" s="142">
        <v>34965.0</v>
      </c>
      <c r="I37" s="142">
        <v>4557.0</v>
      </c>
      <c r="J37" s="143">
        <v>0.13033033033033034</v>
      </c>
      <c r="K37" s="143">
        <v>0.25012141536282173</v>
      </c>
    </row>
    <row r="38" ht="15.75" customHeight="1">
      <c r="A38" s="145" t="s">
        <v>256</v>
      </c>
      <c r="B38" s="145" t="s">
        <v>254</v>
      </c>
      <c r="C38" s="145" t="s">
        <v>255</v>
      </c>
      <c r="D38" s="145" t="s">
        <v>50</v>
      </c>
      <c r="E38" s="145" t="s">
        <v>74</v>
      </c>
      <c r="F38" s="141">
        <v>8344.229999999996</v>
      </c>
      <c r="G38" s="141">
        <v>6388.389999999999</v>
      </c>
      <c r="H38" s="142">
        <v>30716.0</v>
      </c>
      <c r="I38" s="142">
        <v>4209.0</v>
      </c>
      <c r="J38" s="143">
        <v>0.13702956114077353</v>
      </c>
      <c r="K38" s="143">
        <v>0.23439430600546696</v>
      </c>
    </row>
    <row r="39" ht="15.75" customHeight="1">
      <c r="A39" s="145" t="s">
        <v>256</v>
      </c>
      <c r="B39" s="145" t="s">
        <v>266</v>
      </c>
      <c r="C39" s="145" t="s">
        <v>267</v>
      </c>
      <c r="D39" s="145" t="s">
        <v>50</v>
      </c>
      <c r="E39" s="145" t="s">
        <v>74</v>
      </c>
      <c r="F39" s="141">
        <v>7967.5400000000045</v>
      </c>
      <c r="G39" s="141">
        <v>5939.2</v>
      </c>
      <c r="H39" s="142">
        <v>31804.0</v>
      </c>
      <c r="I39" s="142">
        <v>4185.0</v>
      </c>
      <c r="J39" s="143">
        <v>0.13158722173311532</v>
      </c>
      <c r="K39" s="143">
        <v>0.25457543984718034</v>
      </c>
    </row>
    <row r="40" ht="15.75" customHeight="1">
      <c r="A40" s="145" t="s">
        <v>256</v>
      </c>
      <c r="B40" s="145" t="s">
        <v>542</v>
      </c>
      <c r="C40" s="145" t="s">
        <v>543</v>
      </c>
      <c r="D40" s="145" t="s">
        <v>50</v>
      </c>
      <c r="E40" s="145" t="s">
        <v>309</v>
      </c>
      <c r="F40" s="141">
        <v>7367.529999999999</v>
      </c>
      <c r="G40" s="141">
        <v>5794.480000000002</v>
      </c>
      <c r="H40" s="142">
        <v>28112.0</v>
      </c>
      <c r="I40" s="142">
        <v>3753.0</v>
      </c>
      <c r="J40" s="143">
        <v>0.1335017074558907</v>
      </c>
      <c r="K40" s="143">
        <v>0.21351117674444442</v>
      </c>
    </row>
    <row r="41" ht="15.75" customHeight="1">
      <c r="A41" s="145" t="s">
        <v>256</v>
      </c>
      <c r="B41" s="145" t="s">
        <v>295</v>
      </c>
      <c r="C41" s="145" t="s">
        <v>293</v>
      </c>
      <c r="D41" s="145" t="s">
        <v>50</v>
      </c>
      <c r="E41" s="145" t="s">
        <v>74</v>
      </c>
      <c r="F41" s="141">
        <v>7011.549999999999</v>
      </c>
      <c r="G41" s="141">
        <v>5784.130000000001</v>
      </c>
      <c r="H41" s="142">
        <v>7656.0</v>
      </c>
      <c r="I41" s="142">
        <v>1230.0</v>
      </c>
      <c r="J41" s="143">
        <v>0.16065830721003135</v>
      </c>
      <c r="K41" s="143">
        <v>0.17505687044947238</v>
      </c>
    </row>
    <row r="42" ht="15.75" customHeight="1">
      <c r="A42" s="145" t="s">
        <v>256</v>
      </c>
      <c r="B42" s="145" t="s">
        <v>262</v>
      </c>
      <c r="C42" s="145" t="s">
        <v>263</v>
      </c>
      <c r="D42" s="145" t="s">
        <v>50</v>
      </c>
      <c r="E42" s="145" t="s">
        <v>74</v>
      </c>
      <c r="F42" s="141">
        <v>7378.819999999995</v>
      </c>
      <c r="G42" s="141">
        <v>5731.650000000001</v>
      </c>
      <c r="H42" s="142">
        <v>20501.0</v>
      </c>
      <c r="I42" s="142">
        <v>3717.0</v>
      </c>
      <c r="J42" s="143">
        <v>0.18130822886688455</v>
      </c>
      <c r="K42" s="143">
        <v>0.22322945945286587</v>
      </c>
    </row>
    <row r="43" ht="15.75" customHeight="1">
      <c r="A43" s="145" t="s">
        <v>256</v>
      </c>
      <c r="B43" s="145" t="s">
        <v>294</v>
      </c>
      <c r="C43" s="145" t="s">
        <v>293</v>
      </c>
      <c r="D43" s="145" t="s">
        <v>50</v>
      </c>
      <c r="E43" s="145" t="s">
        <v>74</v>
      </c>
      <c r="F43" s="141">
        <v>6467.0599999999995</v>
      </c>
      <c r="G43" s="141">
        <v>5374.81</v>
      </c>
      <c r="H43" s="142">
        <v>7656.0</v>
      </c>
      <c r="I43" s="142">
        <v>1141.0</v>
      </c>
      <c r="J43" s="143">
        <v>0.14903343782654127</v>
      </c>
      <c r="K43" s="143">
        <v>0.1688943662189618</v>
      </c>
    </row>
    <row r="44" ht="15.75" customHeight="1">
      <c r="A44" s="145" t="s">
        <v>256</v>
      </c>
      <c r="B44" s="145" t="s">
        <v>270</v>
      </c>
      <c r="C44" s="145" t="s">
        <v>271</v>
      </c>
      <c r="D44" s="145" t="s">
        <v>50</v>
      </c>
      <c r="E44" s="145" t="s">
        <v>74</v>
      </c>
      <c r="F44" s="141">
        <v>6788.300000000002</v>
      </c>
      <c r="G44" s="141">
        <v>5243.92</v>
      </c>
      <c r="H44" s="142">
        <v>17407.0</v>
      </c>
      <c r="I44" s="142">
        <v>3596.0</v>
      </c>
      <c r="J44" s="143">
        <v>0.20658355833859943</v>
      </c>
      <c r="K44" s="143">
        <v>0.2275061502879957</v>
      </c>
    </row>
    <row r="45" ht="15.75" customHeight="1">
      <c r="A45" s="145" t="s">
        <v>256</v>
      </c>
      <c r="B45" s="145" t="s">
        <v>290</v>
      </c>
      <c r="C45" s="145" t="s">
        <v>289</v>
      </c>
      <c r="D45" s="145" t="s">
        <v>50</v>
      </c>
      <c r="E45" s="145" t="s">
        <v>74</v>
      </c>
      <c r="F45" s="141">
        <v>5912.7199999999975</v>
      </c>
      <c r="G45" s="141">
        <v>4934.210000000001</v>
      </c>
      <c r="H45" s="142">
        <v>10527.0</v>
      </c>
      <c r="I45" s="142">
        <v>1628.0</v>
      </c>
      <c r="J45" s="143">
        <v>0.15464994775339602</v>
      </c>
      <c r="K45" s="143">
        <v>0.16549236222922736</v>
      </c>
    </row>
    <row r="46" ht="15.75" customHeight="1">
      <c r="A46" s="145" t="s">
        <v>256</v>
      </c>
      <c r="B46" s="145" t="s">
        <v>291</v>
      </c>
      <c r="C46" s="145" t="s">
        <v>289</v>
      </c>
      <c r="D46" s="145" t="s">
        <v>50</v>
      </c>
      <c r="E46" s="145" t="s">
        <v>74</v>
      </c>
      <c r="F46" s="141">
        <v>5889.979999999996</v>
      </c>
      <c r="G46" s="141">
        <v>4852.670000000002</v>
      </c>
      <c r="H46" s="142">
        <v>10527.0</v>
      </c>
      <c r="I46" s="142">
        <v>1602.0</v>
      </c>
      <c r="J46" s="143">
        <v>0.15218010829296097</v>
      </c>
      <c r="K46" s="143">
        <v>0.17611435013361587</v>
      </c>
    </row>
    <row r="47" ht="15.75" customHeight="1">
      <c r="A47" s="145" t="s">
        <v>256</v>
      </c>
      <c r="B47" s="145" t="s">
        <v>278</v>
      </c>
      <c r="C47" s="145" t="s">
        <v>269</v>
      </c>
      <c r="D47" s="145" t="s">
        <v>50</v>
      </c>
      <c r="E47" s="145" t="s">
        <v>74</v>
      </c>
      <c r="F47" s="141">
        <v>5902.340000000002</v>
      </c>
      <c r="G47" s="141">
        <v>4579.220000000001</v>
      </c>
      <c r="H47" s="142">
        <v>11519.0</v>
      </c>
      <c r="I47" s="142">
        <v>2966.0</v>
      </c>
      <c r="J47" s="143">
        <v>0.2574876291344735</v>
      </c>
      <c r="K47" s="143">
        <v>0.22416871952479867</v>
      </c>
    </row>
    <row r="48" ht="15.75" customHeight="1">
      <c r="A48" s="145" t="s">
        <v>256</v>
      </c>
      <c r="B48" s="145" t="s">
        <v>264</v>
      </c>
      <c r="C48" s="145" t="s">
        <v>265</v>
      </c>
      <c r="D48" s="145" t="s">
        <v>50</v>
      </c>
      <c r="E48" s="145" t="s">
        <v>74</v>
      </c>
      <c r="F48" s="141">
        <v>5260.719999999999</v>
      </c>
      <c r="G48" s="141">
        <v>3972.3800000000006</v>
      </c>
      <c r="H48" s="142">
        <v>23620.0</v>
      </c>
      <c r="I48" s="142">
        <v>2763.0</v>
      </c>
      <c r="J48" s="143">
        <v>0.11697713801862829</v>
      </c>
      <c r="K48" s="143">
        <v>0.24489803677063193</v>
      </c>
    </row>
    <row r="49" ht="15.75" customHeight="1">
      <c r="A49" s="145" t="s">
        <v>256</v>
      </c>
      <c r="B49" s="145" t="s">
        <v>548</v>
      </c>
      <c r="C49" s="145" t="s">
        <v>549</v>
      </c>
      <c r="D49" s="145" t="s">
        <v>50</v>
      </c>
      <c r="E49" s="145" t="s">
        <v>309</v>
      </c>
      <c r="F49" s="141">
        <v>4450.660000000002</v>
      </c>
      <c r="G49" s="141">
        <v>3575.42</v>
      </c>
      <c r="H49" s="142">
        <v>20942.0</v>
      </c>
      <c r="I49" s="142">
        <v>2270.0</v>
      </c>
      <c r="J49" s="143">
        <v>0.10839461369496706</v>
      </c>
      <c r="K49" s="143">
        <v>0.19665397940979568</v>
      </c>
    </row>
    <row r="50" ht="15.75" customHeight="1">
      <c r="A50" s="145" t="s">
        <v>256</v>
      </c>
      <c r="B50" s="145" t="s">
        <v>288</v>
      </c>
      <c r="C50" s="145" t="s">
        <v>289</v>
      </c>
      <c r="D50" s="145" t="s">
        <v>50</v>
      </c>
      <c r="E50" s="145" t="s">
        <v>74</v>
      </c>
      <c r="F50" s="141">
        <v>3926.390000000001</v>
      </c>
      <c r="G50" s="141">
        <v>3216.590000000001</v>
      </c>
      <c r="H50" s="142">
        <v>10527.0</v>
      </c>
      <c r="I50" s="142">
        <v>1061.0</v>
      </c>
      <c r="J50" s="143">
        <v>0.10078844875083119</v>
      </c>
      <c r="K50" s="143">
        <v>0.18077674403204969</v>
      </c>
    </row>
    <row r="51" ht="15.75" customHeight="1">
      <c r="A51" s="145" t="s">
        <v>256</v>
      </c>
      <c r="B51" s="145" t="s">
        <v>292</v>
      </c>
      <c r="C51" s="145" t="s">
        <v>293</v>
      </c>
      <c r="D51" s="145" t="s">
        <v>50</v>
      </c>
      <c r="E51" s="145" t="s">
        <v>74</v>
      </c>
      <c r="F51" s="141">
        <v>3906.1399999999994</v>
      </c>
      <c r="G51" s="141">
        <v>3213.4600000000005</v>
      </c>
      <c r="H51" s="142">
        <v>7656.0</v>
      </c>
      <c r="I51" s="142">
        <v>684.0</v>
      </c>
      <c r="J51" s="143">
        <v>0.08934169278996865</v>
      </c>
      <c r="K51" s="143">
        <v>0.17733107364303358</v>
      </c>
    </row>
    <row r="52" ht="15.75" customHeight="1">
      <c r="A52" s="145" t="s">
        <v>256</v>
      </c>
      <c r="B52" s="145" t="s">
        <v>276</v>
      </c>
      <c r="C52" s="145" t="s">
        <v>265</v>
      </c>
      <c r="D52" s="145" t="s">
        <v>50</v>
      </c>
      <c r="E52" s="145" t="s">
        <v>74</v>
      </c>
      <c r="F52" s="141">
        <v>3619.0400000000013</v>
      </c>
      <c r="G52" s="141">
        <v>2789.5000000000014</v>
      </c>
      <c r="H52" s="142">
        <v>7832.0</v>
      </c>
      <c r="I52" s="142">
        <v>1818.0</v>
      </c>
      <c r="J52" s="143">
        <v>0.23212461695607764</v>
      </c>
      <c r="K52" s="143">
        <v>0.22921548255891055</v>
      </c>
    </row>
    <row r="53" ht="15.75" customHeight="1">
      <c r="A53" s="145" t="s">
        <v>256</v>
      </c>
      <c r="B53" s="145" t="s">
        <v>279</v>
      </c>
      <c r="C53" s="145" t="s">
        <v>271</v>
      </c>
      <c r="D53" s="145" t="s">
        <v>50</v>
      </c>
      <c r="E53" s="145" t="s">
        <v>74</v>
      </c>
      <c r="F53" s="141">
        <v>3403.8900000000012</v>
      </c>
      <c r="G53" s="141">
        <v>2728.2700000000013</v>
      </c>
      <c r="H53" s="142">
        <v>5632.0</v>
      </c>
      <c r="I53" s="142">
        <v>1711.0</v>
      </c>
      <c r="J53" s="143">
        <v>0.3037997159090909</v>
      </c>
      <c r="K53" s="143">
        <v>0.19848467488667365</v>
      </c>
    </row>
    <row r="54" ht="15.75" customHeight="1">
      <c r="A54" s="145" t="s">
        <v>256</v>
      </c>
      <c r="B54" s="145" t="s">
        <v>258</v>
      </c>
      <c r="C54" s="145" t="s">
        <v>259</v>
      </c>
      <c r="D54" s="145" t="s">
        <v>50</v>
      </c>
      <c r="E54" s="145" t="s">
        <v>74</v>
      </c>
      <c r="F54" s="141">
        <v>3352.610000000005</v>
      </c>
      <c r="G54" s="141">
        <v>2544.6600000000017</v>
      </c>
      <c r="H54" s="142">
        <v>41156.0</v>
      </c>
      <c r="I54" s="142">
        <v>1702.0</v>
      </c>
      <c r="J54" s="143">
        <v>0.04135484498007581</v>
      </c>
      <c r="K54" s="143">
        <v>0.24099134704006797</v>
      </c>
    </row>
    <row r="55" ht="15.75" customHeight="1">
      <c r="A55" s="145" t="s">
        <v>256</v>
      </c>
      <c r="B55" s="145" t="s">
        <v>277</v>
      </c>
      <c r="C55" s="145" t="s">
        <v>267</v>
      </c>
      <c r="D55" s="145" t="s">
        <v>50</v>
      </c>
      <c r="E55" s="145" t="s">
        <v>74</v>
      </c>
      <c r="F55" s="141">
        <v>2539.240000000001</v>
      </c>
      <c r="G55" s="141">
        <v>1940.5800000000008</v>
      </c>
      <c r="H55" s="142">
        <v>10539.0</v>
      </c>
      <c r="I55" s="142">
        <v>1276.0</v>
      </c>
      <c r="J55" s="143">
        <v>0.12107410570262833</v>
      </c>
      <c r="K55" s="143">
        <v>0.23576345678234434</v>
      </c>
    </row>
    <row r="56" ht="15.75" customHeight="1">
      <c r="A56" s="145" t="s">
        <v>256</v>
      </c>
      <c r="B56" s="145" t="s">
        <v>282</v>
      </c>
      <c r="C56" s="145" t="s">
        <v>269</v>
      </c>
      <c r="D56" s="145" t="s">
        <v>50</v>
      </c>
      <c r="E56" s="145" t="s">
        <v>74</v>
      </c>
      <c r="F56" s="141">
        <v>2036.9600000000003</v>
      </c>
      <c r="G56" s="141">
        <v>1883.1400000000008</v>
      </c>
      <c r="H56" s="142">
        <v>12716.0</v>
      </c>
      <c r="I56" s="142">
        <v>554.0</v>
      </c>
      <c r="J56" s="143">
        <v>0.0435671594841145</v>
      </c>
      <c r="K56" s="143">
        <v>0.0755144921844314</v>
      </c>
    </row>
    <row r="57" ht="15.75" customHeight="1">
      <c r="A57" s="145" t="s">
        <v>256</v>
      </c>
      <c r="B57" s="145" t="s">
        <v>553</v>
      </c>
      <c r="C57" s="145" t="s">
        <v>549</v>
      </c>
      <c r="D57" s="145" t="s">
        <v>50</v>
      </c>
      <c r="E57" s="145" t="s">
        <v>309</v>
      </c>
      <c r="F57" s="141">
        <v>1754.5300000000007</v>
      </c>
      <c r="G57" s="141">
        <v>1754.5300000000007</v>
      </c>
      <c r="H57" s="142">
        <v>5211.0</v>
      </c>
      <c r="I57" s="142">
        <v>991.0</v>
      </c>
      <c r="J57" s="143">
        <v>0.19017463058913836</v>
      </c>
      <c r="K57" s="143">
        <v>0.0</v>
      </c>
    </row>
    <row r="58" ht="15.75" customHeight="1">
      <c r="A58" s="145" t="s">
        <v>256</v>
      </c>
      <c r="B58" s="145" t="s">
        <v>550</v>
      </c>
      <c r="C58" s="145" t="s">
        <v>543</v>
      </c>
      <c r="D58" s="145" t="s">
        <v>50</v>
      </c>
      <c r="E58" s="145" t="s">
        <v>309</v>
      </c>
      <c r="F58" s="141">
        <v>1684.2100000000005</v>
      </c>
      <c r="G58" s="141">
        <v>1684.2100000000005</v>
      </c>
      <c r="H58" s="142">
        <v>6160.0</v>
      </c>
      <c r="I58" s="142">
        <v>950.0</v>
      </c>
      <c r="J58" s="143">
        <v>0.15422077922077923</v>
      </c>
      <c r="K58" s="143">
        <v>0.0</v>
      </c>
    </row>
    <row r="59" ht="15.75" customHeight="1">
      <c r="A59" s="145" t="s">
        <v>256</v>
      </c>
      <c r="B59" s="145" t="s">
        <v>281</v>
      </c>
      <c r="C59" s="145" t="s">
        <v>267</v>
      </c>
      <c r="D59" s="145" t="s">
        <v>50</v>
      </c>
      <c r="E59" s="145" t="s">
        <v>74</v>
      </c>
      <c r="F59" s="141">
        <v>1460.69</v>
      </c>
      <c r="G59" s="141">
        <v>1350.7200000000003</v>
      </c>
      <c r="H59" s="142">
        <v>7803.0</v>
      </c>
      <c r="I59" s="142">
        <v>397.0</v>
      </c>
      <c r="J59" s="143">
        <v>0.05087786748686403</v>
      </c>
      <c r="K59" s="143">
        <v>0.07528633727895706</v>
      </c>
    </row>
    <row r="60" ht="15.75" customHeight="1">
      <c r="A60" s="145" t="s">
        <v>256</v>
      </c>
      <c r="B60" s="145" t="s">
        <v>552</v>
      </c>
      <c r="C60" s="145" t="s">
        <v>547</v>
      </c>
      <c r="D60" s="145" t="s">
        <v>50</v>
      </c>
      <c r="E60" s="145" t="s">
        <v>309</v>
      </c>
      <c r="F60" s="141">
        <v>1297.1300000000008</v>
      </c>
      <c r="G60" s="141">
        <v>1297.1300000000008</v>
      </c>
      <c r="H60" s="142">
        <v>9507.0</v>
      </c>
      <c r="I60" s="142">
        <v>722.0</v>
      </c>
      <c r="J60" s="143">
        <v>0.07594404123277584</v>
      </c>
      <c r="K60" s="143">
        <v>0.0</v>
      </c>
    </row>
    <row r="61" ht="15.75" customHeight="1">
      <c r="A61" s="145" t="s">
        <v>256</v>
      </c>
      <c r="B61" s="145" t="s">
        <v>280</v>
      </c>
      <c r="C61" s="145" t="s">
        <v>265</v>
      </c>
      <c r="D61" s="145" t="s">
        <v>50</v>
      </c>
      <c r="E61" s="145" t="s">
        <v>74</v>
      </c>
      <c r="F61" s="141">
        <v>1344.5399999999997</v>
      </c>
      <c r="G61" s="141">
        <v>1249.64</v>
      </c>
      <c r="H61" s="142">
        <v>6936.0</v>
      </c>
      <c r="I61" s="142">
        <v>366.0</v>
      </c>
      <c r="J61" s="143">
        <v>0.052768166089965395</v>
      </c>
      <c r="K61" s="143">
        <v>0.07058176030463925</v>
      </c>
    </row>
    <row r="62" ht="15.75" customHeight="1">
      <c r="A62" s="145" t="s">
        <v>256</v>
      </c>
      <c r="B62" s="145" t="s">
        <v>286</v>
      </c>
      <c r="C62" s="145" t="s">
        <v>287</v>
      </c>
      <c r="D62" s="145" t="s">
        <v>50</v>
      </c>
      <c r="E62" s="145" t="s">
        <v>74</v>
      </c>
      <c r="F62" s="141">
        <v>1191.3600000000001</v>
      </c>
      <c r="G62" s="141">
        <v>1100.3899999999996</v>
      </c>
      <c r="H62" s="142">
        <v>3468.0</v>
      </c>
      <c r="I62" s="142">
        <v>324.0</v>
      </c>
      <c r="J62" s="143">
        <v>0.09342560553633218</v>
      </c>
      <c r="K62" s="143">
        <v>0.07635811173784623</v>
      </c>
    </row>
    <row r="63" ht="15.75" customHeight="1">
      <c r="A63" s="145" t="s">
        <v>256</v>
      </c>
      <c r="B63" s="145" t="s">
        <v>551</v>
      </c>
      <c r="C63" s="145" t="s">
        <v>545</v>
      </c>
      <c r="D63" s="145" t="s">
        <v>50</v>
      </c>
      <c r="E63" s="145" t="s">
        <v>309</v>
      </c>
      <c r="F63" s="141">
        <v>901.8300000000003</v>
      </c>
      <c r="G63" s="141">
        <v>901.8300000000003</v>
      </c>
      <c r="H63" s="142">
        <v>8418.0</v>
      </c>
      <c r="I63" s="142">
        <v>514.0</v>
      </c>
      <c r="J63" s="143">
        <v>0.06105963411736755</v>
      </c>
      <c r="K63" s="143">
        <v>0.0</v>
      </c>
    </row>
    <row r="64" ht="15.75" customHeight="1">
      <c r="A64" s="145" t="s">
        <v>256</v>
      </c>
      <c r="B64" s="145" t="s">
        <v>283</v>
      </c>
      <c r="C64" s="145" t="s">
        <v>271</v>
      </c>
      <c r="D64" s="145" t="s">
        <v>50</v>
      </c>
      <c r="E64" s="145" t="s">
        <v>74</v>
      </c>
      <c r="F64" s="141">
        <v>903.1</v>
      </c>
      <c r="G64" s="141">
        <v>838.5299999999997</v>
      </c>
      <c r="H64" s="142">
        <v>6936.0</v>
      </c>
      <c r="I64" s="142">
        <v>246.0</v>
      </c>
      <c r="J64" s="143">
        <v>0.03546712802768166</v>
      </c>
      <c r="K64" s="143">
        <v>0.07149817295980543</v>
      </c>
    </row>
    <row r="65" ht="15.75" customHeight="1">
      <c r="A65" s="145" t="s">
        <v>256</v>
      </c>
      <c r="B65" s="145" t="s">
        <v>284</v>
      </c>
      <c r="C65" s="145" t="s">
        <v>285</v>
      </c>
      <c r="D65" s="145" t="s">
        <v>50</v>
      </c>
      <c r="E65" s="145" t="s">
        <v>74</v>
      </c>
      <c r="F65" s="141">
        <v>820.2700000000002</v>
      </c>
      <c r="G65" s="141">
        <v>758.4599999999998</v>
      </c>
      <c r="H65" s="142">
        <v>2601.0</v>
      </c>
      <c r="I65" s="142">
        <v>223.0</v>
      </c>
      <c r="J65" s="143">
        <v>0.0857362552864283</v>
      </c>
      <c r="K65" s="143">
        <v>0.07535323734867838</v>
      </c>
    </row>
    <row r="66" ht="15.75" customHeight="1">
      <c r="A66" s="151" t="s">
        <v>799</v>
      </c>
      <c r="B66" s="151"/>
      <c r="C66" s="151"/>
      <c r="D66" s="151"/>
      <c r="E66" s="151"/>
      <c r="F66" s="152">
        <v>257365.66999999998</v>
      </c>
      <c r="G66" s="152">
        <v>205538.56000000006</v>
      </c>
      <c r="H66" s="153">
        <v>901487.0</v>
      </c>
      <c r="I66" s="153">
        <v>119557.0</v>
      </c>
      <c r="J66" s="154">
        <v>0.1326219901118929</v>
      </c>
      <c r="K66" s="154">
        <v>0.2013753815728414</v>
      </c>
    </row>
    <row r="67" ht="15.75" customHeight="1">
      <c r="A67" s="145" t="s">
        <v>648</v>
      </c>
      <c r="B67" s="145" t="s">
        <v>646</v>
      </c>
      <c r="C67" s="145" t="s">
        <v>647</v>
      </c>
      <c r="D67" s="145" t="s">
        <v>52</v>
      </c>
      <c r="E67" s="145" t="s">
        <v>309</v>
      </c>
      <c r="F67" s="141">
        <v>5015.920000000002</v>
      </c>
      <c r="G67" s="141">
        <v>4412.720000000003</v>
      </c>
      <c r="H67" s="142">
        <v>5796.0</v>
      </c>
      <c r="I67" s="142">
        <v>1408.0</v>
      </c>
      <c r="J67" s="143">
        <v>0.24292615596963424</v>
      </c>
      <c r="K67" s="143">
        <v>0.12025710138917656</v>
      </c>
    </row>
    <row r="68" ht="15.75" customHeight="1">
      <c r="A68" s="151" t="s">
        <v>800</v>
      </c>
      <c r="B68" s="151"/>
      <c r="C68" s="151"/>
      <c r="D68" s="151"/>
      <c r="E68" s="151"/>
      <c r="F68" s="152">
        <v>5015.920000000002</v>
      </c>
      <c r="G68" s="152">
        <v>4412.720000000003</v>
      </c>
      <c r="H68" s="153">
        <v>5796.0</v>
      </c>
      <c r="I68" s="153">
        <v>1408.0</v>
      </c>
      <c r="J68" s="154">
        <v>0.24292615596963424</v>
      </c>
      <c r="K68" s="154">
        <v>0.12025710138917656</v>
      </c>
    </row>
    <row r="69" ht="15.75" customHeight="1">
      <c r="A69" s="145" t="s">
        <v>472</v>
      </c>
      <c r="B69" s="145" t="s">
        <v>470</v>
      </c>
      <c r="C69" s="145" t="s">
        <v>471</v>
      </c>
      <c r="D69" s="145" t="s">
        <v>47</v>
      </c>
      <c r="E69" s="145" t="s">
        <v>309</v>
      </c>
      <c r="F69" s="141">
        <v>8717.499999999993</v>
      </c>
      <c r="G69" s="141">
        <v>7503.499999999996</v>
      </c>
      <c r="H69" s="142">
        <v>2004.0</v>
      </c>
      <c r="I69" s="142">
        <v>600.0</v>
      </c>
      <c r="J69" s="143">
        <v>0.2994011976047904</v>
      </c>
      <c r="K69" s="143">
        <v>0.139260108976197</v>
      </c>
    </row>
    <row r="70" ht="15.75" customHeight="1">
      <c r="A70" s="151" t="s">
        <v>801</v>
      </c>
      <c r="B70" s="151"/>
      <c r="C70" s="151"/>
      <c r="D70" s="151"/>
      <c r="E70" s="151"/>
      <c r="F70" s="152">
        <v>8717.499999999993</v>
      </c>
      <c r="G70" s="152">
        <v>7503.499999999996</v>
      </c>
      <c r="H70" s="153">
        <v>2004.0</v>
      </c>
      <c r="I70" s="153">
        <v>600.0</v>
      </c>
      <c r="J70" s="154">
        <v>0.2994011976047904</v>
      </c>
      <c r="K70" s="154">
        <v>0.139260108976197</v>
      </c>
    </row>
    <row r="71" ht="15.75" customHeight="1">
      <c r="A71" s="145" t="s">
        <v>116</v>
      </c>
      <c r="B71" s="145" t="s">
        <v>539</v>
      </c>
      <c r="C71" s="145" t="s">
        <v>540</v>
      </c>
      <c r="D71" s="145" t="s">
        <v>51</v>
      </c>
      <c r="E71" s="145" t="s">
        <v>309</v>
      </c>
      <c r="F71" s="141">
        <v>32969.44999999998</v>
      </c>
      <c r="G71" s="141">
        <v>28154.649999999987</v>
      </c>
      <c r="H71" s="142">
        <v>3204.0</v>
      </c>
      <c r="I71" s="142">
        <v>1358.0</v>
      </c>
      <c r="J71" s="143">
        <v>0.42384519350811484</v>
      </c>
      <c r="K71" s="143">
        <v>0.14603822629737528</v>
      </c>
    </row>
    <row r="72" ht="15.75" customHeight="1">
      <c r="A72" s="145" t="s">
        <v>116</v>
      </c>
      <c r="B72" s="145" t="s">
        <v>130</v>
      </c>
      <c r="C72" s="145" t="s">
        <v>131</v>
      </c>
      <c r="D72" s="145" t="s">
        <v>47</v>
      </c>
      <c r="E72" s="145" t="s">
        <v>74</v>
      </c>
      <c r="F72" s="141">
        <v>24091.789999999964</v>
      </c>
      <c r="G72" s="141">
        <v>21679.08999999997</v>
      </c>
      <c r="H72" s="142">
        <v>14340.0</v>
      </c>
      <c r="I72" s="142">
        <v>7077.0</v>
      </c>
      <c r="J72" s="143">
        <v>0.4935146443514644</v>
      </c>
      <c r="K72" s="143">
        <v>0.10014614937287747</v>
      </c>
    </row>
    <row r="73" ht="15.75" customHeight="1">
      <c r="A73" s="145" t="s">
        <v>116</v>
      </c>
      <c r="B73" s="145" t="s">
        <v>120</v>
      </c>
      <c r="C73" s="145" t="s">
        <v>121</v>
      </c>
      <c r="D73" s="145" t="s">
        <v>51</v>
      </c>
      <c r="E73" s="145" t="s">
        <v>74</v>
      </c>
      <c r="F73" s="141">
        <v>16824.18999999998</v>
      </c>
      <c r="G73" s="141">
        <v>14876.389999999985</v>
      </c>
      <c r="H73" s="142">
        <v>5376.0</v>
      </c>
      <c r="I73" s="142">
        <v>1781.0</v>
      </c>
      <c r="J73" s="143">
        <v>0.3312872023809524</v>
      </c>
      <c r="K73" s="143">
        <v>0.11577377573600856</v>
      </c>
    </row>
    <row r="74" ht="15.75" customHeight="1">
      <c r="A74" s="145" t="s">
        <v>116</v>
      </c>
      <c r="B74" s="145" t="s">
        <v>137</v>
      </c>
      <c r="C74" s="145" t="s">
        <v>138</v>
      </c>
      <c r="D74" s="145" t="s">
        <v>47</v>
      </c>
      <c r="E74" s="145" t="s">
        <v>74</v>
      </c>
      <c r="F74" s="141">
        <v>17067.719999999994</v>
      </c>
      <c r="G74" s="141">
        <v>14698.919999999991</v>
      </c>
      <c r="H74" s="142">
        <v>9568.0</v>
      </c>
      <c r="I74" s="142">
        <v>2968.0</v>
      </c>
      <c r="J74" s="143">
        <v>0.3102006688963211</v>
      </c>
      <c r="K74" s="143">
        <v>0.13878830915904428</v>
      </c>
    </row>
    <row r="75" ht="15.75" customHeight="1">
      <c r="A75" s="145" t="s">
        <v>116</v>
      </c>
      <c r="B75" s="145" t="s">
        <v>114</v>
      </c>
      <c r="C75" s="145" t="s">
        <v>115</v>
      </c>
      <c r="D75" s="145" t="s">
        <v>51</v>
      </c>
      <c r="E75" s="145" t="s">
        <v>74</v>
      </c>
      <c r="F75" s="141">
        <v>15780.749999999989</v>
      </c>
      <c r="G75" s="141">
        <v>13979.749999999989</v>
      </c>
      <c r="H75" s="142">
        <v>5136.0</v>
      </c>
      <c r="I75" s="142">
        <v>1725.0</v>
      </c>
      <c r="J75" s="143">
        <v>0.3358644859813084</v>
      </c>
      <c r="K75" s="143">
        <v>0.1141263881627933</v>
      </c>
    </row>
    <row r="76" ht="15.75" customHeight="1">
      <c r="A76" s="145" t="s">
        <v>116</v>
      </c>
      <c r="B76" s="145" t="s">
        <v>118</v>
      </c>
      <c r="C76" s="145" t="s">
        <v>119</v>
      </c>
      <c r="D76" s="145" t="s">
        <v>51</v>
      </c>
      <c r="E76" s="145" t="s">
        <v>74</v>
      </c>
      <c r="F76" s="141">
        <v>13967.509999999991</v>
      </c>
      <c r="G76" s="141">
        <v>12631.509999999991</v>
      </c>
      <c r="H76" s="142">
        <v>3924.0</v>
      </c>
      <c r="I76" s="142">
        <v>1549.0</v>
      </c>
      <c r="J76" s="143">
        <v>0.39475025484199794</v>
      </c>
      <c r="K76" s="143">
        <v>0.09565054902412817</v>
      </c>
    </row>
    <row r="77" ht="15.75" customHeight="1">
      <c r="A77" s="145" t="s">
        <v>116</v>
      </c>
      <c r="B77" s="145" t="s">
        <v>528</v>
      </c>
      <c r="C77" s="145" t="s">
        <v>529</v>
      </c>
      <c r="D77" s="145" t="s">
        <v>51</v>
      </c>
      <c r="E77" s="145" t="s">
        <v>309</v>
      </c>
      <c r="F77" s="141">
        <v>14045.139999999998</v>
      </c>
      <c r="G77" s="141">
        <v>12128.14</v>
      </c>
      <c r="H77" s="142">
        <v>4500.0</v>
      </c>
      <c r="I77" s="142">
        <v>2086.0</v>
      </c>
      <c r="J77" s="143">
        <v>0.46355555555555555</v>
      </c>
      <c r="K77" s="143">
        <v>0.13648849352872228</v>
      </c>
    </row>
    <row r="78" ht="15.75" customHeight="1">
      <c r="A78" s="145" t="s">
        <v>116</v>
      </c>
      <c r="B78" s="145" t="s">
        <v>132</v>
      </c>
      <c r="C78" s="145" t="s">
        <v>129</v>
      </c>
      <c r="D78" s="145" t="s">
        <v>47</v>
      </c>
      <c r="E78" s="145" t="s">
        <v>74</v>
      </c>
      <c r="F78" s="141">
        <v>7662.4299999999985</v>
      </c>
      <c r="G78" s="141">
        <v>6781.630000000002</v>
      </c>
      <c r="H78" s="142">
        <v>6792.0</v>
      </c>
      <c r="I78" s="142">
        <v>2157.0</v>
      </c>
      <c r="J78" s="143">
        <v>0.31757950530035334</v>
      </c>
      <c r="K78" s="143">
        <v>0.11495047915608969</v>
      </c>
    </row>
    <row r="79" ht="15.75" customHeight="1">
      <c r="A79" s="145" t="s">
        <v>116</v>
      </c>
      <c r="B79" s="145" t="s">
        <v>508</v>
      </c>
      <c r="C79" s="145" t="s">
        <v>509</v>
      </c>
      <c r="D79" s="145" t="s">
        <v>51</v>
      </c>
      <c r="E79" s="145" t="s">
        <v>309</v>
      </c>
      <c r="F79" s="141">
        <v>6857.139999999997</v>
      </c>
      <c r="G79" s="141">
        <v>6236.139999999996</v>
      </c>
      <c r="H79" s="142">
        <v>1788.0</v>
      </c>
      <c r="I79" s="142">
        <v>686.0</v>
      </c>
      <c r="J79" s="143">
        <v>0.383668903803132</v>
      </c>
      <c r="K79" s="143">
        <v>0.09056253773439094</v>
      </c>
    </row>
    <row r="80" ht="15.75" customHeight="1">
      <c r="A80" s="145" t="s">
        <v>116</v>
      </c>
      <c r="B80" s="145" t="s">
        <v>530</v>
      </c>
      <c r="C80" s="145" t="s">
        <v>531</v>
      </c>
      <c r="D80" s="145" t="s">
        <v>51</v>
      </c>
      <c r="E80" s="145" t="s">
        <v>309</v>
      </c>
      <c r="F80" s="141">
        <v>6227.849999999996</v>
      </c>
      <c r="G80" s="141">
        <v>5763.849999999997</v>
      </c>
      <c r="H80" s="142">
        <v>2496.0</v>
      </c>
      <c r="I80" s="142">
        <v>715.0</v>
      </c>
      <c r="J80" s="143">
        <v>0.2864583333333333</v>
      </c>
      <c r="K80" s="143">
        <v>0.07450404232600327</v>
      </c>
    </row>
    <row r="81" ht="15.75" customHeight="1">
      <c r="A81" s="145" t="s">
        <v>116</v>
      </c>
      <c r="B81" s="145" t="s">
        <v>537</v>
      </c>
      <c r="C81" s="145" t="s">
        <v>538</v>
      </c>
      <c r="D81" s="145" t="s">
        <v>51</v>
      </c>
      <c r="E81" s="145" t="s">
        <v>309</v>
      </c>
      <c r="F81" s="141">
        <v>3567.619999999994</v>
      </c>
      <c r="G81" s="141">
        <v>3567.619999999994</v>
      </c>
      <c r="H81" s="142">
        <v>912.0</v>
      </c>
      <c r="I81" s="142">
        <v>238.0</v>
      </c>
      <c r="J81" s="143">
        <v>0.26096491228070173</v>
      </c>
      <c r="K81" s="143">
        <v>0.0</v>
      </c>
    </row>
    <row r="82" ht="15.75" customHeight="1">
      <c r="A82" s="145" t="s">
        <v>116</v>
      </c>
      <c r="B82" s="145" t="s">
        <v>510</v>
      </c>
      <c r="C82" s="145" t="s">
        <v>511</v>
      </c>
      <c r="D82" s="145" t="s">
        <v>51</v>
      </c>
      <c r="E82" s="145" t="s">
        <v>309</v>
      </c>
      <c r="F82" s="141">
        <v>1986.950000000001</v>
      </c>
      <c r="G82" s="141">
        <v>1753.950000000001</v>
      </c>
      <c r="H82" s="142">
        <v>1452.0</v>
      </c>
      <c r="I82" s="142">
        <v>255.0</v>
      </c>
      <c r="J82" s="143">
        <v>0.1756198347107438</v>
      </c>
      <c r="K82" s="143">
        <v>0.11726515513727065</v>
      </c>
    </row>
    <row r="83" ht="15.75" customHeight="1">
      <c r="A83" s="145" t="s">
        <v>116</v>
      </c>
      <c r="B83" s="145" t="s">
        <v>554</v>
      </c>
      <c r="C83" s="145" t="s">
        <v>555</v>
      </c>
      <c r="D83" s="145" t="s">
        <v>51</v>
      </c>
      <c r="E83" s="145" t="s">
        <v>309</v>
      </c>
      <c r="F83" s="141">
        <v>5.79</v>
      </c>
      <c r="G83" s="141">
        <v>4.99</v>
      </c>
      <c r="H83" s="142">
        <v>0.0</v>
      </c>
      <c r="I83" s="142">
        <v>1.0</v>
      </c>
      <c r="J83" s="143" t="e">
        <v>#DIV/0!</v>
      </c>
      <c r="K83" s="143">
        <v>0.13816925734024177</v>
      </c>
    </row>
    <row r="84" ht="15.75" customHeight="1">
      <c r="A84" s="151" t="s">
        <v>802</v>
      </c>
      <c r="B84" s="151"/>
      <c r="C84" s="151"/>
      <c r="D84" s="151"/>
      <c r="E84" s="151"/>
      <c r="F84" s="152">
        <v>161054.3299999999</v>
      </c>
      <c r="G84" s="152">
        <v>142256.62999999992</v>
      </c>
      <c r="H84" s="153">
        <v>59488.0</v>
      </c>
      <c r="I84" s="153">
        <v>22596.0</v>
      </c>
      <c r="J84" s="154">
        <v>0.37984131253362025</v>
      </c>
      <c r="K84" s="154">
        <v>0.11671651423466844</v>
      </c>
    </row>
    <row r="85" ht="15.75" customHeight="1">
      <c r="A85" s="145" t="s">
        <v>73</v>
      </c>
      <c r="B85" s="145" t="s">
        <v>370</v>
      </c>
      <c r="C85" s="145" t="s">
        <v>371</v>
      </c>
      <c r="D85" s="145" t="s">
        <v>47</v>
      </c>
      <c r="E85" s="145" t="s">
        <v>309</v>
      </c>
      <c r="F85" s="141">
        <v>21592.559999999972</v>
      </c>
      <c r="G85" s="141">
        <v>20047.15999999997</v>
      </c>
      <c r="H85" s="142">
        <v>9120.0</v>
      </c>
      <c r="I85" s="142">
        <v>3275.0</v>
      </c>
      <c r="J85" s="143">
        <v>0.35910087719298245</v>
      </c>
      <c r="K85" s="143">
        <v>0.07157094851189505</v>
      </c>
    </row>
    <row r="86" ht="15.75" customHeight="1">
      <c r="A86" s="145" t="s">
        <v>73</v>
      </c>
      <c r="B86" s="145" t="s">
        <v>71</v>
      </c>
      <c r="C86" s="145" t="s">
        <v>72</v>
      </c>
      <c r="D86" s="145" t="s">
        <v>47</v>
      </c>
      <c r="E86" s="145" t="s">
        <v>74</v>
      </c>
      <c r="F86" s="141">
        <v>16399.93999999997</v>
      </c>
      <c r="G86" s="141">
        <v>15183.43999999997</v>
      </c>
      <c r="H86" s="142">
        <v>6792.0</v>
      </c>
      <c r="I86" s="142">
        <v>2506.0</v>
      </c>
      <c r="J86" s="143">
        <v>0.36896348645465255</v>
      </c>
      <c r="K86" s="143">
        <v>0.07417710064792937</v>
      </c>
    </row>
    <row r="87" ht="15.75" customHeight="1">
      <c r="A87" s="145" t="s">
        <v>73</v>
      </c>
      <c r="B87" s="145" t="s">
        <v>184</v>
      </c>
      <c r="C87" s="145" t="s">
        <v>185</v>
      </c>
      <c r="D87" s="145" t="s">
        <v>47</v>
      </c>
      <c r="E87" s="145" t="s">
        <v>74</v>
      </c>
      <c r="F87" s="141">
        <v>11587.489999999969</v>
      </c>
      <c r="G87" s="141">
        <v>10643.489999999987</v>
      </c>
      <c r="H87" s="142">
        <v>3000.0</v>
      </c>
      <c r="I87" s="142">
        <v>1772.0</v>
      </c>
      <c r="J87" s="143">
        <v>0.5906666666666667</v>
      </c>
      <c r="K87" s="143">
        <v>0.08146716847220448</v>
      </c>
    </row>
    <row r="88" ht="15.75" customHeight="1">
      <c r="A88" s="145" t="s">
        <v>73</v>
      </c>
      <c r="B88" s="145" t="s">
        <v>468</v>
      </c>
      <c r="C88" s="145" t="s">
        <v>469</v>
      </c>
      <c r="D88" s="145" t="s">
        <v>47</v>
      </c>
      <c r="E88" s="145" t="s">
        <v>309</v>
      </c>
      <c r="F88" s="141">
        <v>6312.109999999999</v>
      </c>
      <c r="G88" s="141">
        <v>5681.509999999999</v>
      </c>
      <c r="H88" s="142">
        <v>2502.0</v>
      </c>
      <c r="I88" s="142">
        <v>619.0</v>
      </c>
      <c r="J88" s="143">
        <v>0.24740207833733013</v>
      </c>
      <c r="K88" s="143">
        <v>0.09990320194039704</v>
      </c>
    </row>
    <row r="89" ht="15.75" customHeight="1">
      <c r="A89" s="145" t="s">
        <v>73</v>
      </c>
      <c r="B89" s="145" t="s">
        <v>466</v>
      </c>
      <c r="C89" s="145" t="s">
        <v>467</v>
      </c>
      <c r="D89" s="145" t="s">
        <v>47</v>
      </c>
      <c r="E89" s="145" t="s">
        <v>309</v>
      </c>
      <c r="F89" s="141">
        <v>3768.1099999999997</v>
      </c>
      <c r="G89" s="141">
        <v>3263.710000000002</v>
      </c>
      <c r="H89" s="142">
        <v>2820.0</v>
      </c>
      <c r="I89" s="142">
        <v>639.0</v>
      </c>
      <c r="J89" s="143">
        <v>0.22659574468085106</v>
      </c>
      <c r="K89" s="143">
        <v>0.13386021108725543</v>
      </c>
    </row>
    <row r="90" ht="15.75" customHeight="1">
      <c r="A90" s="145" t="s">
        <v>73</v>
      </c>
      <c r="B90" s="145" t="s">
        <v>502</v>
      </c>
      <c r="C90" s="145" t="s">
        <v>503</v>
      </c>
      <c r="D90" s="145" t="s">
        <v>47</v>
      </c>
      <c r="E90" s="145" t="s">
        <v>309</v>
      </c>
      <c r="F90" s="141">
        <v>1633.0700000000006</v>
      </c>
      <c r="G90" s="141">
        <v>1409.0700000000008</v>
      </c>
      <c r="H90" s="142">
        <v>1704.0</v>
      </c>
      <c r="I90" s="142">
        <v>193.0</v>
      </c>
      <c r="J90" s="143">
        <v>0.11326291079812206</v>
      </c>
      <c r="K90" s="143">
        <v>0.1371649714954042</v>
      </c>
    </row>
    <row r="91" ht="15.75" customHeight="1">
      <c r="A91" s="145" t="s">
        <v>73</v>
      </c>
      <c r="B91" s="145" t="s">
        <v>504</v>
      </c>
      <c r="C91" s="145" t="s">
        <v>505</v>
      </c>
      <c r="D91" s="145" t="s">
        <v>47</v>
      </c>
      <c r="E91" s="145" t="s">
        <v>309</v>
      </c>
      <c r="F91" s="141">
        <v>1091.6300000000008</v>
      </c>
      <c r="G91" s="141">
        <v>964.6300000000007</v>
      </c>
      <c r="H91" s="142">
        <v>1164.0</v>
      </c>
      <c r="I91" s="142">
        <v>137.0</v>
      </c>
      <c r="J91" s="143">
        <v>0.11769759450171821</v>
      </c>
      <c r="K91" s="143">
        <v>0.11633978545844292</v>
      </c>
    </row>
    <row r="92" ht="15.75" customHeight="1">
      <c r="A92" s="151" t="s">
        <v>803</v>
      </c>
      <c r="B92" s="151"/>
      <c r="C92" s="151"/>
      <c r="D92" s="151"/>
      <c r="E92" s="151"/>
      <c r="F92" s="152">
        <v>62384.90999999991</v>
      </c>
      <c r="G92" s="152">
        <v>57193.00999999992</v>
      </c>
      <c r="H92" s="153">
        <v>27102.0</v>
      </c>
      <c r="I92" s="153">
        <v>9141.0</v>
      </c>
      <c r="J92" s="154">
        <v>0.3372813814478636</v>
      </c>
      <c r="K92" s="154">
        <v>0.0832236513605612</v>
      </c>
    </row>
    <row r="93" ht="15.75" customHeight="1">
      <c r="A93" s="145" t="s">
        <v>353</v>
      </c>
      <c r="B93" s="145" t="s">
        <v>395</v>
      </c>
      <c r="C93" s="145" t="s">
        <v>396</v>
      </c>
      <c r="D93" s="145" t="s">
        <v>48</v>
      </c>
      <c r="E93" s="145" t="s">
        <v>309</v>
      </c>
      <c r="F93" s="141">
        <v>11875.32</v>
      </c>
      <c r="G93" s="141">
        <v>10800.319999999998</v>
      </c>
      <c r="H93" s="142">
        <v>6060.0</v>
      </c>
      <c r="I93" s="142">
        <v>4619.0</v>
      </c>
      <c r="J93" s="143">
        <v>0.7622112211221123</v>
      </c>
      <c r="K93" s="143">
        <v>0.09052387640922532</v>
      </c>
    </row>
    <row r="94" ht="15.75" customHeight="1">
      <c r="A94" s="145" t="s">
        <v>353</v>
      </c>
      <c r="B94" s="145" t="s">
        <v>351</v>
      </c>
      <c r="C94" s="145" t="s">
        <v>352</v>
      </c>
      <c r="D94" s="145" t="s">
        <v>49</v>
      </c>
      <c r="E94" s="145" t="s">
        <v>309</v>
      </c>
      <c r="F94" s="141">
        <v>4874.6500000000015</v>
      </c>
      <c r="G94" s="141">
        <v>4171.440000000003</v>
      </c>
      <c r="H94" s="142">
        <v>10728.0</v>
      </c>
      <c r="I94" s="142">
        <v>2158.0</v>
      </c>
      <c r="J94" s="143">
        <v>0.2011558538404176</v>
      </c>
      <c r="K94" s="143">
        <v>0.14425856215317978</v>
      </c>
    </row>
    <row r="95" ht="15.75" customHeight="1">
      <c r="A95" s="145" t="s">
        <v>353</v>
      </c>
      <c r="B95" s="145" t="s">
        <v>419</v>
      </c>
      <c r="C95" s="145" t="s">
        <v>420</v>
      </c>
      <c r="D95" s="145" t="s">
        <v>48</v>
      </c>
      <c r="E95" s="145" t="s">
        <v>309</v>
      </c>
      <c r="F95" s="141">
        <v>1553.1700000000008</v>
      </c>
      <c r="G95" s="141">
        <v>1352.7700000000004</v>
      </c>
      <c r="H95" s="142">
        <v>4464.0</v>
      </c>
      <c r="I95" s="142">
        <v>863.0</v>
      </c>
      <c r="J95" s="143">
        <v>0.19332437275985664</v>
      </c>
      <c r="K95" s="143">
        <v>0.12902644269461827</v>
      </c>
    </row>
    <row r="96" ht="15.75" customHeight="1">
      <c r="A96" s="151" t="s">
        <v>804</v>
      </c>
      <c r="B96" s="151"/>
      <c r="C96" s="151"/>
      <c r="D96" s="151"/>
      <c r="E96" s="151"/>
      <c r="F96" s="152">
        <v>18303.140000000003</v>
      </c>
      <c r="G96" s="152">
        <v>16324.530000000002</v>
      </c>
      <c r="H96" s="153">
        <v>21252.0</v>
      </c>
      <c r="I96" s="153">
        <v>7640.0</v>
      </c>
      <c r="J96" s="154">
        <v>0.3594955768868812</v>
      </c>
      <c r="K96" s="154">
        <v>0.10810221634102135</v>
      </c>
    </row>
    <row r="97" ht="15.75" customHeight="1">
      <c r="A97" s="145" t="s">
        <v>224</v>
      </c>
      <c r="B97" s="145" t="s">
        <v>222</v>
      </c>
      <c r="C97" s="145" t="s">
        <v>223</v>
      </c>
      <c r="D97" s="145" t="s">
        <v>48</v>
      </c>
      <c r="E97" s="145" t="s">
        <v>74</v>
      </c>
      <c r="F97" s="141">
        <v>55021.28999999995</v>
      </c>
      <c r="G97" s="141">
        <v>49599.05999999994</v>
      </c>
      <c r="H97" s="142">
        <v>12552.0</v>
      </c>
      <c r="I97" s="142">
        <v>7901.0</v>
      </c>
      <c r="J97" s="143">
        <v>0.6294614404079031</v>
      </c>
      <c r="K97" s="143">
        <v>0.09854785302198499</v>
      </c>
    </row>
    <row r="98" ht="15.75" customHeight="1">
      <c r="A98" s="145" t="s">
        <v>224</v>
      </c>
      <c r="B98" s="145" t="s">
        <v>226</v>
      </c>
      <c r="C98" s="145" t="s">
        <v>227</v>
      </c>
      <c r="D98" s="145" t="s">
        <v>48</v>
      </c>
      <c r="E98" s="145" t="s">
        <v>74</v>
      </c>
      <c r="F98" s="141">
        <v>34884.50999999999</v>
      </c>
      <c r="G98" s="141">
        <v>31373.009999999973</v>
      </c>
      <c r="H98" s="142">
        <v>8448.0</v>
      </c>
      <c r="I98" s="142">
        <v>4934.0</v>
      </c>
      <c r="J98" s="143">
        <v>0.5840435606060606</v>
      </c>
      <c r="K98" s="143">
        <v>0.10066072305444496</v>
      </c>
    </row>
    <row r="99" ht="15.75" customHeight="1">
      <c r="A99" s="145" t="s">
        <v>224</v>
      </c>
      <c r="B99" s="145" t="s">
        <v>427</v>
      </c>
      <c r="C99" s="145" t="s">
        <v>428</v>
      </c>
      <c r="D99" s="145" t="s">
        <v>48</v>
      </c>
      <c r="E99" s="145" t="s">
        <v>309</v>
      </c>
      <c r="F99" s="141">
        <v>26022.99999999997</v>
      </c>
      <c r="G99" s="141">
        <v>22950.19999999999</v>
      </c>
      <c r="H99" s="142">
        <v>9984.0</v>
      </c>
      <c r="I99" s="142">
        <v>3620.0</v>
      </c>
      <c r="J99" s="143">
        <v>0.3625801282051282</v>
      </c>
      <c r="K99" s="143">
        <v>0.118080159858586</v>
      </c>
    </row>
    <row r="100" ht="15.75" customHeight="1">
      <c r="A100" s="151" t="s">
        <v>805</v>
      </c>
      <c r="B100" s="151"/>
      <c r="C100" s="151"/>
      <c r="D100" s="151"/>
      <c r="E100" s="151"/>
      <c r="F100" s="152">
        <v>115928.7999999999</v>
      </c>
      <c r="G100" s="152">
        <v>103922.2699999999</v>
      </c>
      <c r="H100" s="153">
        <v>30984.0</v>
      </c>
      <c r="I100" s="153">
        <v>16455.0</v>
      </c>
      <c r="J100" s="154">
        <v>0.5310805577072037</v>
      </c>
      <c r="K100" s="154">
        <v>0.10356813837458878</v>
      </c>
    </row>
    <row r="101" ht="15.75" customHeight="1">
      <c r="A101" s="145" t="s">
        <v>106</v>
      </c>
      <c r="B101" s="145" t="s">
        <v>217</v>
      </c>
      <c r="C101" s="145" t="s">
        <v>218</v>
      </c>
      <c r="D101" s="145" t="s">
        <v>48</v>
      </c>
      <c r="E101" s="145" t="s">
        <v>74</v>
      </c>
      <c r="F101" s="141">
        <v>37775.80999999993</v>
      </c>
      <c r="G101" s="141">
        <v>34203.00999999993</v>
      </c>
      <c r="H101" s="142">
        <v>11112.0</v>
      </c>
      <c r="I101" s="142">
        <v>4794.0</v>
      </c>
      <c r="J101" s="143">
        <v>0.4314254859611231</v>
      </c>
      <c r="K101" s="143">
        <v>0.09457904410256213</v>
      </c>
    </row>
    <row r="102" ht="15.75" customHeight="1">
      <c r="A102" s="145" t="s">
        <v>106</v>
      </c>
      <c r="B102" s="145" t="s">
        <v>415</v>
      </c>
      <c r="C102" s="145" t="s">
        <v>416</v>
      </c>
      <c r="D102" s="145" t="s">
        <v>48</v>
      </c>
      <c r="E102" s="145" t="s">
        <v>309</v>
      </c>
      <c r="F102" s="141">
        <v>29472.74999999997</v>
      </c>
      <c r="G102" s="141">
        <v>26825.549999999974</v>
      </c>
      <c r="H102" s="142">
        <v>11940.0</v>
      </c>
      <c r="I102" s="142">
        <v>4638.0</v>
      </c>
      <c r="J102" s="143">
        <v>0.3884422110552764</v>
      </c>
      <c r="K102" s="143">
        <v>0.08981856121332421</v>
      </c>
    </row>
    <row r="103" ht="15.75" customHeight="1">
      <c r="A103" s="145" t="s">
        <v>106</v>
      </c>
      <c r="B103" s="145" t="s">
        <v>104</v>
      </c>
      <c r="C103" s="145" t="s">
        <v>105</v>
      </c>
      <c r="D103" s="145" t="s">
        <v>48</v>
      </c>
      <c r="E103" s="145" t="s">
        <v>74</v>
      </c>
      <c r="F103" s="141">
        <v>18947.219999999954</v>
      </c>
      <c r="G103" s="141">
        <v>17290.419999999962</v>
      </c>
      <c r="H103" s="142">
        <v>11040.0</v>
      </c>
      <c r="I103" s="142">
        <v>3173.0</v>
      </c>
      <c r="J103" s="143">
        <v>0.28740942028985506</v>
      </c>
      <c r="K103" s="143">
        <v>0.0874429071916617</v>
      </c>
    </row>
    <row r="104" ht="15.75" customHeight="1">
      <c r="A104" s="151" t="s">
        <v>806</v>
      </c>
      <c r="B104" s="151"/>
      <c r="C104" s="151"/>
      <c r="D104" s="151"/>
      <c r="E104" s="151"/>
      <c r="F104" s="152">
        <v>86195.77999999985</v>
      </c>
      <c r="G104" s="152">
        <v>78318.97999999986</v>
      </c>
      <c r="H104" s="153">
        <v>34092.0</v>
      </c>
      <c r="I104" s="153">
        <v>12605.0</v>
      </c>
      <c r="J104" s="154">
        <v>0.36973483515194183</v>
      </c>
      <c r="K104" s="154">
        <v>0.09138266397728523</v>
      </c>
    </row>
    <row r="105" ht="15.75" customHeight="1">
      <c r="A105" s="145" t="s">
        <v>124</v>
      </c>
      <c r="B105" s="145" t="s">
        <v>417</v>
      </c>
      <c r="C105" s="145" t="s">
        <v>418</v>
      </c>
      <c r="D105" s="145" t="s">
        <v>48</v>
      </c>
      <c r="E105" s="145" t="s">
        <v>309</v>
      </c>
      <c r="F105" s="141">
        <v>35997.94999999997</v>
      </c>
      <c r="G105" s="141">
        <v>32841.74999999996</v>
      </c>
      <c r="H105" s="142">
        <v>8724.0</v>
      </c>
      <c r="I105" s="142">
        <v>4815.0</v>
      </c>
      <c r="J105" s="143">
        <v>0.5519257221458047</v>
      </c>
      <c r="K105" s="143">
        <v>0.08767721495251835</v>
      </c>
    </row>
    <row r="106" ht="15.75" customHeight="1">
      <c r="A106" s="145" t="s">
        <v>124</v>
      </c>
      <c r="B106" s="145" t="s">
        <v>207</v>
      </c>
      <c r="C106" s="145" t="s">
        <v>208</v>
      </c>
      <c r="D106" s="145" t="s">
        <v>48</v>
      </c>
      <c r="E106" s="145" t="s">
        <v>74</v>
      </c>
      <c r="F106" s="141">
        <v>11877.989999999996</v>
      </c>
      <c r="G106" s="141">
        <v>10345.089999999998</v>
      </c>
      <c r="H106" s="142">
        <v>6072.0</v>
      </c>
      <c r="I106" s="142">
        <v>3351.0</v>
      </c>
      <c r="J106" s="143">
        <v>0.5518774703557312</v>
      </c>
      <c r="K106" s="143">
        <v>0.12905382139570742</v>
      </c>
    </row>
    <row r="107" ht="15.75" customHeight="1">
      <c r="A107" s="145" t="s">
        <v>124</v>
      </c>
      <c r="B107" s="145" t="s">
        <v>211</v>
      </c>
      <c r="C107" s="145" t="s">
        <v>212</v>
      </c>
      <c r="D107" s="145" t="s">
        <v>48</v>
      </c>
      <c r="E107" s="145" t="s">
        <v>74</v>
      </c>
      <c r="F107" s="141">
        <v>9864.08999999998</v>
      </c>
      <c r="G107" s="141">
        <v>8634.490000000002</v>
      </c>
      <c r="H107" s="142">
        <v>3552.0</v>
      </c>
      <c r="I107" s="142">
        <v>2151.0</v>
      </c>
      <c r="J107" s="143">
        <v>0.6055743243243243</v>
      </c>
      <c r="K107" s="143">
        <v>0.12465417489094088</v>
      </c>
    </row>
    <row r="108" ht="15.75" customHeight="1">
      <c r="A108" s="145" t="s">
        <v>124</v>
      </c>
      <c r="B108" s="145" t="s">
        <v>205</v>
      </c>
      <c r="C108" s="145" t="s">
        <v>206</v>
      </c>
      <c r="D108" s="145" t="s">
        <v>48</v>
      </c>
      <c r="E108" s="145" t="s">
        <v>74</v>
      </c>
      <c r="F108" s="141">
        <v>8626.45999999999</v>
      </c>
      <c r="G108" s="141">
        <v>8032.8599999999915</v>
      </c>
      <c r="H108" s="142">
        <v>2916.0</v>
      </c>
      <c r="I108" s="142">
        <v>904.0</v>
      </c>
      <c r="J108" s="143">
        <v>0.3100137174211248</v>
      </c>
      <c r="K108" s="143">
        <v>0.06881154030737979</v>
      </c>
    </row>
    <row r="109" ht="15.75" customHeight="1">
      <c r="A109" s="145" t="s">
        <v>124</v>
      </c>
      <c r="B109" s="145" t="s">
        <v>397</v>
      </c>
      <c r="C109" s="145" t="s">
        <v>398</v>
      </c>
      <c r="D109" s="145" t="s">
        <v>48</v>
      </c>
      <c r="E109" s="145" t="s">
        <v>309</v>
      </c>
      <c r="F109" s="141">
        <v>6797.73</v>
      </c>
      <c r="G109" s="141">
        <v>6119.2300000000005</v>
      </c>
      <c r="H109" s="142">
        <v>4488.0</v>
      </c>
      <c r="I109" s="142">
        <v>1577.0</v>
      </c>
      <c r="J109" s="143">
        <v>0.3513814616755793</v>
      </c>
      <c r="K109" s="143">
        <v>0.09981273160304971</v>
      </c>
    </row>
    <row r="110" ht="15.75" customHeight="1">
      <c r="A110" s="145" t="s">
        <v>124</v>
      </c>
      <c r="B110" s="145" t="s">
        <v>244</v>
      </c>
      <c r="C110" s="145" t="s">
        <v>245</v>
      </c>
      <c r="D110" s="145" t="s">
        <v>48</v>
      </c>
      <c r="E110" s="145" t="s">
        <v>74</v>
      </c>
      <c r="F110" s="141">
        <v>5922.65</v>
      </c>
      <c r="G110" s="141">
        <v>4983.150000000001</v>
      </c>
      <c r="H110" s="142">
        <v>3612.0</v>
      </c>
      <c r="I110" s="142">
        <v>1268.0</v>
      </c>
      <c r="J110" s="143">
        <v>0.35105204872646734</v>
      </c>
      <c r="K110" s="143">
        <v>0.1586283167163346</v>
      </c>
    </row>
    <row r="111" ht="15.75" customHeight="1">
      <c r="A111" s="145" t="s">
        <v>124</v>
      </c>
      <c r="B111" s="145" t="s">
        <v>122</v>
      </c>
      <c r="C111" s="145" t="s">
        <v>123</v>
      </c>
      <c r="D111" s="145" t="s">
        <v>48</v>
      </c>
      <c r="E111" s="145" t="s">
        <v>74</v>
      </c>
      <c r="F111" s="141">
        <v>5615.609999999992</v>
      </c>
      <c r="G111" s="141">
        <v>4930.109999999992</v>
      </c>
      <c r="H111" s="142">
        <v>2144.0</v>
      </c>
      <c r="I111" s="142">
        <v>489.0</v>
      </c>
      <c r="J111" s="143">
        <v>0.22807835820895522</v>
      </c>
      <c r="K111" s="143">
        <v>0.12207044292605806</v>
      </c>
    </row>
    <row r="112" ht="15.75" customHeight="1">
      <c r="A112" s="145" t="s">
        <v>124</v>
      </c>
      <c r="B112" s="145" t="s">
        <v>209</v>
      </c>
      <c r="C112" s="145" t="s">
        <v>210</v>
      </c>
      <c r="D112" s="145" t="s">
        <v>48</v>
      </c>
      <c r="E112" s="145" t="s">
        <v>74</v>
      </c>
      <c r="F112" s="141">
        <v>5325.2300000000005</v>
      </c>
      <c r="G112" s="141">
        <v>4686.930000000002</v>
      </c>
      <c r="H112" s="142">
        <v>4740.0</v>
      </c>
      <c r="I112" s="142">
        <v>1527.0</v>
      </c>
      <c r="J112" s="143">
        <v>0.3221518987341772</v>
      </c>
      <c r="K112" s="143">
        <v>0.11986336740384895</v>
      </c>
    </row>
    <row r="113" ht="15.75" customHeight="1">
      <c r="A113" s="151" t="s">
        <v>807</v>
      </c>
      <c r="B113" s="151"/>
      <c r="C113" s="151"/>
      <c r="D113" s="151"/>
      <c r="E113" s="151"/>
      <c r="F113" s="152">
        <v>90027.70999999992</v>
      </c>
      <c r="G113" s="152">
        <v>80573.60999999994</v>
      </c>
      <c r="H113" s="153">
        <v>36248.0</v>
      </c>
      <c r="I113" s="153">
        <v>16082.0</v>
      </c>
      <c r="J113" s="154">
        <v>0.4436658574266166</v>
      </c>
      <c r="K113" s="154">
        <v>0.10501322315096095</v>
      </c>
    </row>
    <row r="114" ht="15.75" customHeight="1">
      <c r="A114" s="145" t="s">
        <v>308</v>
      </c>
      <c r="B114" s="145" t="s">
        <v>306</v>
      </c>
      <c r="C114" s="145" t="s">
        <v>307</v>
      </c>
      <c r="D114" s="145" t="s">
        <v>47</v>
      </c>
      <c r="E114" s="145" t="s">
        <v>309</v>
      </c>
      <c r="F114" s="141">
        <v>3034.7400000000025</v>
      </c>
      <c r="G114" s="141">
        <v>2677.2400000000016</v>
      </c>
      <c r="H114" s="142">
        <v>11700.0</v>
      </c>
      <c r="I114" s="142">
        <v>964.0</v>
      </c>
      <c r="J114" s="143">
        <v>0.0823931623931624</v>
      </c>
      <c r="K114" s="143">
        <v>0.11780251355964622</v>
      </c>
    </row>
    <row r="115" ht="15.75" customHeight="1">
      <c r="A115" s="145" t="s">
        <v>308</v>
      </c>
      <c r="B115" s="145" t="s">
        <v>316</v>
      </c>
      <c r="C115" s="145" t="s">
        <v>317</v>
      </c>
      <c r="D115" s="145" t="s">
        <v>47</v>
      </c>
      <c r="E115" s="145" t="s">
        <v>309</v>
      </c>
      <c r="F115" s="141">
        <v>2372.0700000000006</v>
      </c>
      <c r="G115" s="141">
        <v>2066.870000000001</v>
      </c>
      <c r="H115" s="142">
        <v>6096.0</v>
      </c>
      <c r="I115" s="142">
        <v>553.0</v>
      </c>
      <c r="J115" s="143">
        <v>0.09071522309711286</v>
      </c>
      <c r="K115" s="143">
        <v>0.12866399389562688</v>
      </c>
    </row>
    <row r="116" ht="15.75" customHeight="1">
      <c r="A116" s="145" t="s">
        <v>308</v>
      </c>
      <c r="B116" s="145" t="s">
        <v>311</v>
      </c>
      <c r="C116" s="145" t="s">
        <v>312</v>
      </c>
      <c r="D116" s="145" t="s">
        <v>46</v>
      </c>
      <c r="E116" s="145" t="s">
        <v>309</v>
      </c>
      <c r="F116" s="141">
        <v>887.9000000000011</v>
      </c>
      <c r="G116" s="141">
        <v>820.8000000000008</v>
      </c>
      <c r="H116" s="142">
        <v>2776.0</v>
      </c>
      <c r="I116" s="142">
        <v>198.0</v>
      </c>
      <c r="J116" s="143">
        <v>0.07132564841498559</v>
      </c>
      <c r="K116" s="143">
        <v>0.07557157337538045</v>
      </c>
    </row>
    <row r="117" ht="15.75" customHeight="1">
      <c r="A117" s="145" t="s">
        <v>308</v>
      </c>
      <c r="B117" s="145" t="s">
        <v>325</v>
      </c>
      <c r="C117" s="145" t="s">
        <v>326</v>
      </c>
      <c r="D117" s="145" t="s">
        <v>46</v>
      </c>
      <c r="E117" s="145" t="s">
        <v>309</v>
      </c>
      <c r="F117" s="141">
        <v>599.9800000000004</v>
      </c>
      <c r="G117" s="141">
        <v>520.7799999999999</v>
      </c>
      <c r="H117" s="142">
        <v>1047.0</v>
      </c>
      <c r="I117" s="142">
        <v>152.0</v>
      </c>
      <c r="J117" s="143">
        <v>0.1451766953199618</v>
      </c>
      <c r="K117" s="143">
        <v>0.13200440014667236</v>
      </c>
    </row>
    <row r="118" ht="15.75" customHeight="1">
      <c r="A118" s="145" t="s">
        <v>308</v>
      </c>
      <c r="B118" s="145" t="s">
        <v>314</v>
      </c>
      <c r="C118" s="145" t="s">
        <v>315</v>
      </c>
      <c r="D118" s="145" t="s">
        <v>46</v>
      </c>
      <c r="E118" s="145" t="s">
        <v>309</v>
      </c>
      <c r="F118" s="141">
        <v>432.02000000000015</v>
      </c>
      <c r="G118" s="141">
        <v>376.22000000000014</v>
      </c>
      <c r="H118" s="142">
        <v>1047.0</v>
      </c>
      <c r="I118" s="142">
        <v>111.0</v>
      </c>
      <c r="J118" s="143">
        <v>0.10601719197707736</v>
      </c>
      <c r="K118" s="143">
        <v>0.1291606870052312</v>
      </c>
    </row>
    <row r="119" ht="15.75" customHeight="1">
      <c r="A119" s="145" t="s">
        <v>308</v>
      </c>
      <c r="B119" s="145" t="s">
        <v>323</v>
      </c>
      <c r="C119" s="145" t="s">
        <v>324</v>
      </c>
      <c r="D119" s="145" t="s">
        <v>46</v>
      </c>
      <c r="E119" s="145" t="s">
        <v>309</v>
      </c>
      <c r="F119" s="141">
        <v>418.93000000000006</v>
      </c>
      <c r="G119" s="141">
        <v>363.13000000000017</v>
      </c>
      <c r="H119" s="142">
        <v>1047.0</v>
      </c>
      <c r="I119" s="142">
        <v>107.0</v>
      </c>
      <c r="J119" s="143">
        <v>0.10219675262655205</v>
      </c>
      <c r="K119" s="143">
        <v>0.133196476738357</v>
      </c>
    </row>
    <row r="120" ht="15.75" customHeight="1">
      <c r="A120" s="145" t="s">
        <v>308</v>
      </c>
      <c r="B120" s="145" t="s">
        <v>327</v>
      </c>
      <c r="C120" s="145" t="s">
        <v>328</v>
      </c>
      <c r="D120" s="145" t="s">
        <v>46</v>
      </c>
      <c r="E120" s="145" t="s">
        <v>309</v>
      </c>
      <c r="F120" s="141">
        <v>397.94000000000005</v>
      </c>
      <c r="G120" s="141">
        <v>350.2400000000001</v>
      </c>
      <c r="H120" s="142">
        <v>1047.0</v>
      </c>
      <c r="I120" s="142">
        <v>106.0</v>
      </c>
      <c r="J120" s="143">
        <v>0.10124164278892073</v>
      </c>
      <c r="K120" s="143">
        <v>0.11986731668090644</v>
      </c>
    </row>
    <row r="121" ht="15.75" customHeight="1">
      <c r="A121" s="145" t="s">
        <v>308</v>
      </c>
      <c r="B121" s="145" t="s">
        <v>320</v>
      </c>
      <c r="C121" s="145" t="s">
        <v>321</v>
      </c>
      <c r="D121" s="145" t="s">
        <v>46</v>
      </c>
      <c r="E121" s="145" t="s">
        <v>309</v>
      </c>
      <c r="F121" s="141">
        <v>0.0</v>
      </c>
      <c r="G121" s="141">
        <v>0.0</v>
      </c>
      <c r="H121" s="142">
        <v>1388.0</v>
      </c>
      <c r="I121" s="142">
        <v>0.0</v>
      </c>
      <c r="J121" s="143">
        <v>0.0</v>
      </c>
      <c r="K121" s="143" t="e">
        <v>#DIV/0!</v>
      </c>
    </row>
    <row r="122" ht="15.75" customHeight="1">
      <c r="A122" s="151" t="s">
        <v>808</v>
      </c>
      <c r="B122" s="151"/>
      <c r="C122" s="151"/>
      <c r="D122" s="151"/>
      <c r="E122" s="151"/>
      <c r="F122" s="152">
        <v>8143.580000000005</v>
      </c>
      <c r="G122" s="152">
        <v>7175.280000000003</v>
      </c>
      <c r="H122" s="153">
        <v>26148.0</v>
      </c>
      <c r="I122" s="153">
        <v>2191.0</v>
      </c>
      <c r="J122" s="154">
        <v>0.08379225944622916</v>
      </c>
      <c r="K122" s="154">
        <v>0.11890347979635507</v>
      </c>
    </row>
    <row r="123" ht="15.75" customHeight="1">
      <c r="A123" s="145" t="s">
        <v>112</v>
      </c>
      <c r="B123" s="145" t="s">
        <v>155</v>
      </c>
      <c r="C123" s="145" t="s">
        <v>156</v>
      </c>
      <c r="D123" s="145" t="s">
        <v>47</v>
      </c>
      <c r="E123" s="145" t="s">
        <v>74</v>
      </c>
      <c r="F123" s="141">
        <v>43279.92999999996</v>
      </c>
      <c r="G123" s="141">
        <v>38986.32999999995</v>
      </c>
      <c r="H123" s="142">
        <v>14724.0</v>
      </c>
      <c r="I123" s="142">
        <v>6445.0</v>
      </c>
      <c r="J123" s="143">
        <v>0.43772072806302637</v>
      </c>
      <c r="K123" s="143">
        <v>0.09920533605299298</v>
      </c>
    </row>
    <row r="124" ht="15.75" customHeight="1">
      <c r="A124" s="145" t="s">
        <v>112</v>
      </c>
      <c r="B124" s="145" t="s">
        <v>139</v>
      </c>
      <c r="C124" s="145" t="s">
        <v>140</v>
      </c>
      <c r="D124" s="145" t="s">
        <v>47</v>
      </c>
      <c r="E124" s="145" t="s">
        <v>74</v>
      </c>
      <c r="F124" s="141">
        <v>28625.469999999987</v>
      </c>
      <c r="G124" s="141">
        <v>25250.509999999995</v>
      </c>
      <c r="H124" s="142">
        <v>6876.0</v>
      </c>
      <c r="I124" s="142">
        <v>4258.0</v>
      </c>
      <c r="J124" s="143">
        <v>0.6192553810354857</v>
      </c>
      <c r="K124" s="143">
        <v>0.11790059691596311</v>
      </c>
    </row>
    <row r="125" ht="15.75" customHeight="1">
      <c r="A125" s="145" t="s">
        <v>112</v>
      </c>
      <c r="B125" s="145" t="s">
        <v>141</v>
      </c>
      <c r="C125" s="145" t="s">
        <v>142</v>
      </c>
      <c r="D125" s="145" t="s">
        <v>47</v>
      </c>
      <c r="E125" s="145" t="s">
        <v>74</v>
      </c>
      <c r="F125" s="141">
        <v>27312.19000000001</v>
      </c>
      <c r="G125" s="141">
        <v>24299.989999999983</v>
      </c>
      <c r="H125" s="142">
        <v>9168.0</v>
      </c>
      <c r="I125" s="142">
        <v>4071.0</v>
      </c>
      <c r="J125" s="143">
        <v>0.44404450261780104</v>
      </c>
      <c r="K125" s="143">
        <v>0.11028775063442464</v>
      </c>
    </row>
    <row r="126" ht="15.75" customHeight="1">
      <c r="A126" s="145" t="s">
        <v>112</v>
      </c>
      <c r="B126" s="145" t="s">
        <v>433</v>
      </c>
      <c r="C126" s="145" t="s">
        <v>434</v>
      </c>
      <c r="D126" s="145" t="s">
        <v>47</v>
      </c>
      <c r="E126" s="145" t="s">
        <v>309</v>
      </c>
      <c r="F126" s="141">
        <v>18705.239999999976</v>
      </c>
      <c r="G126" s="141">
        <v>16557.439999999995</v>
      </c>
      <c r="H126" s="142">
        <v>6912.0</v>
      </c>
      <c r="I126" s="142">
        <v>4196.0</v>
      </c>
      <c r="J126" s="143">
        <v>0.6070601851851852</v>
      </c>
      <c r="K126" s="143">
        <v>0.11482343984893983</v>
      </c>
    </row>
    <row r="127" ht="15.75" customHeight="1">
      <c r="A127" s="145" t="s">
        <v>112</v>
      </c>
      <c r="B127" s="145" t="s">
        <v>179</v>
      </c>
      <c r="C127" s="145" t="s">
        <v>180</v>
      </c>
      <c r="D127" s="145" t="s">
        <v>47</v>
      </c>
      <c r="E127" s="145" t="s">
        <v>74</v>
      </c>
      <c r="F127" s="141">
        <v>17219.99999999999</v>
      </c>
      <c r="G127" s="141">
        <v>15490.499999999993</v>
      </c>
      <c r="H127" s="142">
        <v>3516.0</v>
      </c>
      <c r="I127" s="142">
        <v>1700.0</v>
      </c>
      <c r="J127" s="143">
        <v>0.48350398179749715</v>
      </c>
      <c r="K127" s="143">
        <v>0.10043554006968625</v>
      </c>
    </row>
    <row r="128" ht="15.75" customHeight="1">
      <c r="A128" s="145" t="s">
        <v>112</v>
      </c>
      <c r="B128" s="145" t="s">
        <v>159</v>
      </c>
      <c r="C128" s="145" t="s">
        <v>160</v>
      </c>
      <c r="D128" s="145" t="s">
        <v>47</v>
      </c>
      <c r="E128" s="145" t="s">
        <v>74</v>
      </c>
      <c r="F128" s="141">
        <v>15924.37999999999</v>
      </c>
      <c r="G128" s="141">
        <v>13989.979999999994</v>
      </c>
      <c r="H128" s="142">
        <v>5316.0</v>
      </c>
      <c r="I128" s="142">
        <v>2692.0</v>
      </c>
      <c r="J128" s="143">
        <v>0.5063957863054929</v>
      </c>
      <c r="K128" s="143">
        <v>0.121474117045687</v>
      </c>
    </row>
    <row r="129" ht="15.75" customHeight="1">
      <c r="A129" s="145" t="s">
        <v>112</v>
      </c>
      <c r="B129" s="145" t="s">
        <v>167</v>
      </c>
      <c r="C129" s="145" t="s">
        <v>168</v>
      </c>
      <c r="D129" s="145" t="s">
        <v>47</v>
      </c>
      <c r="E129" s="145" t="s">
        <v>74</v>
      </c>
      <c r="F129" s="141">
        <v>11678.069999999982</v>
      </c>
      <c r="G129" s="141">
        <v>10530.869999999986</v>
      </c>
      <c r="H129" s="142">
        <v>7356.0</v>
      </c>
      <c r="I129" s="142">
        <v>1743.0</v>
      </c>
      <c r="J129" s="143">
        <v>0.2369494290375204</v>
      </c>
      <c r="K129" s="143">
        <v>0.09823541047450457</v>
      </c>
    </row>
    <row r="130" ht="15.75" customHeight="1">
      <c r="A130" s="145" t="s">
        <v>112</v>
      </c>
      <c r="B130" s="145" t="s">
        <v>153</v>
      </c>
      <c r="C130" s="145" t="s">
        <v>154</v>
      </c>
      <c r="D130" s="145" t="s">
        <v>47</v>
      </c>
      <c r="E130" s="145" t="s">
        <v>74</v>
      </c>
      <c r="F130" s="141">
        <v>12104.879999999994</v>
      </c>
      <c r="G130" s="141">
        <v>10457.279999999997</v>
      </c>
      <c r="H130" s="142">
        <v>2880.0</v>
      </c>
      <c r="I130" s="142">
        <v>1462.0</v>
      </c>
      <c r="J130" s="143">
        <v>0.5076388888888889</v>
      </c>
      <c r="K130" s="143">
        <v>0.1361103951464201</v>
      </c>
    </row>
    <row r="131" ht="15.75" customHeight="1">
      <c r="A131" s="145" t="s">
        <v>112</v>
      </c>
      <c r="B131" s="145" t="s">
        <v>135</v>
      </c>
      <c r="C131" s="145" t="s">
        <v>136</v>
      </c>
      <c r="D131" s="145" t="s">
        <v>47</v>
      </c>
      <c r="E131" s="145" t="s">
        <v>74</v>
      </c>
      <c r="F131" s="141">
        <v>10384.319999999996</v>
      </c>
      <c r="G131" s="141">
        <v>9099.119999999992</v>
      </c>
      <c r="H131" s="142">
        <v>4560.0</v>
      </c>
      <c r="I131" s="142">
        <v>1908.0</v>
      </c>
      <c r="J131" s="143">
        <v>0.41842105263157897</v>
      </c>
      <c r="K131" s="143">
        <v>0.12376352038458027</v>
      </c>
    </row>
    <row r="132" ht="15.75" customHeight="1">
      <c r="A132" s="145" t="s">
        <v>112</v>
      </c>
      <c r="B132" s="145" t="s">
        <v>149</v>
      </c>
      <c r="C132" s="145" t="s">
        <v>150</v>
      </c>
      <c r="D132" s="145" t="s">
        <v>47</v>
      </c>
      <c r="E132" s="145" t="s">
        <v>74</v>
      </c>
      <c r="F132" s="141">
        <v>10077.299999999988</v>
      </c>
      <c r="G132" s="141">
        <v>8597.439999999999</v>
      </c>
      <c r="H132" s="142">
        <v>3384.0</v>
      </c>
      <c r="I132" s="142">
        <v>1390.0</v>
      </c>
      <c r="J132" s="143">
        <v>0.4107565011820331</v>
      </c>
      <c r="K132" s="143">
        <v>0.14685084298373485</v>
      </c>
    </row>
    <row r="133" ht="15.75" customHeight="1">
      <c r="A133" s="145" t="s">
        <v>112</v>
      </c>
      <c r="B133" s="145" t="s">
        <v>429</v>
      </c>
      <c r="C133" s="145" t="s">
        <v>430</v>
      </c>
      <c r="D133" s="145" t="s">
        <v>47</v>
      </c>
      <c r="E133" s="145" t="s">
        <v>309</v>
      </c>
      <c r="F133" s="141">
        <v>9526.259999999998</v>
      </c>
      <c r="G133" s="141">
        <v>8162.259999999998</v>
      </c>
      <c r="H133" s="142">
        <v>5940.0</v>
      </c>
      <c r="I133" s="142">
        <v>2774.0</v>
      </c>
      <c r="J133" s="143">
        <v>0.467003367003367</v>
      </c>
      <c r="K133" s="143">
        <v>0.14318315897319622</v>
      </c>
    </row>
    <row r="134" ht="15.75" customHeight="1">
      <c r="A134" s="145" t="s">
        <v>112</v>
      </c>
      <c r="B134" s="145" t="s">
        <v>181</v>
      </c>
      <c r="C134" s="145" t="s">
        <v>182</v>
      </c>
      <c r="D134" s="145" t="s">
        <v>47</v>
      </c>
      <c r="E134" s="145" t="s">
        <v>74</v>
      </c>
      <c r="F134" s="141">
        <v>8517.999999999995</v>
      </c>
      <c r="G134" s="141">
        <v>7410.999999999998</v>
      </c>
      <c r="H134" s="142">
        <v>2748.0</v>
      </c>
      <c r="I134" s="142">
        <v>679.0</v>
      </c>
      <c r="J134" s="143">
        <v>0.24708879184861718</v>
      </c>
      <c r="K134" s="143">
        <v>0.1299600845268839</v>
      </c>
    </row>
    <row r="135" ht="15.75" customHeight="1">
      <c r="A135" s="145" t="s">
        <v>112</v>
      </c>
      <c r="B135" s="145" t="s">
        <v>125</v>
      </c>
      <c r="C135" s="145" t="s">
        <v>126</v>
      </c>
      <c r="D135" s="145" t="s">
        <v>47</v>
      </c>
      <c r="E135" s="145" t="s">
        <v>74</v>
      </c>
      <c r="F135" s="141">
        <v>7789.029999999991</v>
      </c>
      <c r="G135" s="141">
        <v>6626.529999999997</v>
      </c>
      <c r="H135" s="142">
        <v>1752.0</v>
      </c>
      <c r="I135" s="142">
        <v>647.0</v>
      </c>
      <c r="J135" s="143">
        <v>0.3692922374429224</v>
      </c>
      <c r="K135" s="143">
        <v>0.14924836597111513</v>
      </c>
    </row>
    <row r="136" ht="15.75" customHeight="1">
      <c r="A136" s="145" t="s">
        <v>112</v>
      </c>
      <c r="B136" s="145" t="s">
        <v>128</v>
      </c>
      <c r="C136" s="145" t="s">
        <v>129</v>
      </c>
      <c r="D136" s="145" t="s">
        <v>47</v>
      </c>
      <c r="E136" s="145" t="s">
        <v>74</v>
      </c>
      <c r="F136" s="141">
        <v>6999.250000000004</v>
      </c>
      <c r="G136" s="141">
        <v>6368.850000000003</v>
      </c>
      <c r="H136" s="142">
        <v>2772.0</v>
      </c>
      <c r="I136" s="142">
        <v>2055.0</v>
      </c>
      <c r="J136" s="143">
        <v>0.7413419913419913</v>
      </c>
      <c r="K136" s="143">
        <v>0.09006679287066477</v>
      </c>
    </row>
    <row r="137" ht="15.75" customHeight="1">
      <c r="A137" s="145" t="s">
        <v>112</v>
      </c>
      <c r="B137" s="145" t="s">
        <v>518</v>
      </c>
      <c r="C137" s="145" t="s">
        <v>519</v>
      </c>
      <c r="D137" s="145" t="s">
        <v>49</v>
      </c>
      <c r="E137" s="145" t="s">
        <v>309</v>
      </c>
      <c r="F137" s="141">
        <v>6443.939999999992</v>
      </c>
      <c r="G137" s="141">
        <v>5876.739999999997</v>
      </c>
      <c r="H137" s="142">
        <v>6144.0</v>
      </c>
      <c r="I137" s="142">
        <v>1166.0</v>
      </c>
      <c r="J137" s="143">
        <v>0.18977864583333334</v>
      </c>
      <c r="K137" s="143">
        <v>0.08802068299828925</v>
      </c>
    </row>
    <row r="138" ht="15.75" customHeight="1">
      <c r="A138" s="145" t="s">
        <v>112</v>
      </c>
      <c r="B138" s="145" t="s">
        <v>520</v>
      </c>
      <c r="C138" s="145" t="s">
        <v>521</v>
      </c>
      <c r="D138" s="145" t="s">
        <v>49</v>
      </c>
      <c r="E138" s="145" t="s">
        <v>309</v>
      </c>
      <c r="F138" s="141">
        <v>6219.499999999998</v>
      </c>
      <c r="G138" s="141">
        <v>5800.5</v>
      </c>
      <c r="H138" s="142">
        <v>4392.0</v>
      </c>
      <c r="I138" s="142">
        <v>800.0</v>
      </c>
      <c r="J138" s="143">
        <v>0.18214936247723132</v>
      </c>
      <c r="K138" s="143">
        <v>0.06736875954658705</v>
      </c>
    </row>
    <row r="139" ht="15.75" customHeight="1">
      <c r="A139" s="145" t="s">
        <v>112</v>
      </c>
      <c r="B139" s="145" t="s">
        <v>163</v>
      </c>
      <c r="C139" s="145" t="s">
        <v>164</v>
      </c>
      <c r="D139" s="145" t="s">
        <v>47</v>
      </c>
      <c r="E139" s="145" t="s">
        <v>74</v>
      </c>
      <c r="F139" s="141">
        <v>5514.880000000001</v>
      </c>
      <c r="G139" s="141">
        <v>4906.480000000003</v>
      </c>
      <c r="H139" s="142">
        <v>2400.0</v>
      </c>
      <c r="I139" s="142">
        <v>662.0</v>
      </c>
      <c r="J139" s="143">
        <v>0.2758333333333333</v>
      </c>
      <c r="K139" s="143">
        <v>0.11031971683880659</v>
      </c>
    </row>
    <row r="140" ht="15.75" customHeight="1">
      <c r="A140" s="145" t="s">
        <v>112</v>
      </c>
      <c r="B140" s="145" t="s">
        <v>453</v>
      </c>
      <c r="C140" s="145" t="s">
        <v>454</v>
      </c>
      <c r="D140" s="145" t="s">
        <v>47</v>
      </c>
      <c r="E140" s="145" t="s">
        <v>309</v>
      </c>
      <c r="F140" s="141">
        <v>5395.189999999998</v>
      </c>
      <c r="G140" s="141">
        <v>4863.189999999998</v>
      </c>
      <c r="H140" s="142">
        <v>2088.0</v>
      </c>
      <c r="I140" s="142">
        <v>381.0</v>
      </c>
      <c r="J140" s="143">
        <v>0.1824712643678161</v>
      </c>
      <c r="K140" s="143">
        <v>0.09860635121283967</v>
      </c>
    </row>
    <row r="141" ht="15.75" customHeight="1">
      <c r="A141" s="145" t="s">
        <v>112</v>
      </c>
      <c r="B141" s="145" t="s">
        <v>441</v>
      </c>
      <c r="C141" s="145" t="s">
        <v>442</v>
      </c>
      <c r="D141" s="145" t="s">
        <v>47</v>
      </c>
      <c r="E141" s="145" t="s">
        <v>309</v>
      </c>
      <c r="F141" s="141">
        <v>5544.449999999997</v>
      </c>
      <c r="G141" s="141">
        <v>4783.449999999996</v>
      </c>
      <c r="H141" s="142">
        <v>1974.0</v>
      </c>
      <c r="I141" s="142">
        <v>605.0</v>
      </c>
      <c r="J141" s="143">
        <v>0.30648429584599796</v>
      </c>
      <c r="K141" s="143">
        <v>0.13725437148860598</v>
      </c>
    </row>
    <row r="142" ht="15.75" customHeight="1">
      <c r="A142" s="145" t="s">
        <v>112</v>
      </c>
      <c r="B142" s="145" t="s">
        <v>133</v>
      </c>
      <c r="C142" s="145" t="s">
        <v>134</v>
      </c>
      <c r="D142" s="145" t="s">
        <v>47</v>
      </c>
      <c r="E142" s="145" t="s">
        <v>74</v>
      </c>
      <c r="F142" s="141">
        <v>4719.059999999997</v>
      </c>
      <c r="G142" s="141">
        <v>4283.06</v>
      </c>
      <c r="H142" s="142">
        <v>3000.0</v>
      </c>
      <c r="I142" s="142">
        <v>884.0</v>
      </c>
      <c r="J142" s="143">
        <v>0.2946666666666667</v>
      </c>
      <c r="K142" s="143">
        <v>0.09239128131449836</v>
      </c>
    </row>
    <row r="143" ht="15.75" customHeight="1">
      <c r="A143" s="145" t="s">
        <v>112</v>
      </c>
      <c r="B143" s="145" t="s">
        <v>435</v>
      </c>
      <c r="C143" s="145" t="s">
        <v>436</v>
      </c>
      <c r="D143" s="145" t="s">
        <v>47</v>
      </c>
      <c r="E143" s="145" t="s">
        <v>309</v>
      </c>
      <c r="F143" s="141">
        <v>4748.939999999999</v>
      </c>
      <c r="G143" s="141">
        <v>4212.54</v>
      </c>
      <c r="H143" s="142">
        <v>1080.0</v>
      </c>
      <c r="I143" s="142">
        <v>706.0</v>
      </c>
      <c r="J143" s="143">
        <v>0.6537037037037037</v>
      </c>
      <c r="K143" s="143">
        <v>0.1129515218132886</v>
      </c>
    </row>
    <row r="144" ht="15.75" customHeight="1">
      <c r="A144" s="145" t="s">
        <v>112</v>
      </c>
      <c r="B144" s="145" t="s">
        <v>445</v>
      </c>
      <c r="C144" s="145" t="s">
        <v>446</v>
      </c>
      <c r="D144" s="145" t="s">
        <v>47</v>
      </c>
      <c r="E144" s="145" t="s">
        <v>309</v>
      </c>
      <c r="F144" s="141">
        <v>4725.220000000001</v>
      </c>
      <c r="G144" s="141">
        <v>4205.420000000002</v>
      </c>
      <c r="H144" s="142">
        <v>2928.0</v>
      </c>
      <c r="I144" s="142">
        <v>458.0</v>
      </c>
      <c r="J144" s="143">
        <v>0.1564207650273224</v>
      </c>
      <c r="K144" s="143">
        <v>0.11000546006323497</v>
      </c>
    </row>
    <row r="145" ht="15.75" customHeight="1">
      <c r="A145" s="145" t="s">
        <v>112</v>
      </c>
      <c r="B145" s="145" t="s">
        <v>169</v>
      </c>
      <c r="C145" s="145" t="s">
        <v>170</v>
      </c>
      <c r="D145" s="145" t="s">
        <v>47</v>
      </c>
      <c r="E145" s="145" t="s">
        <v>74</v>
      </c>
      <c r="F145" s="141">
        <v>4517.959999999997</v>
      </c>
      <c r="G145" s="141">
        <v>4137.959999999999</v>
      </c>
      <c r="H145" s="142">
        <v>2496.0</v>
      </c>
      <c r="I145" s="142">
        <v>684.0</v>
      </c>
      <c r="J145" s="143">
        <v>0.27403846153846156</v>
      </c>
      <c r="K145" s="143">
        <v>0.08410875704964149</v>
      </c>
    </row>
    <row r="146" ht="15.75" customHeight="1">
      <c r="A146" s="145" t="s">
        <v>112</v>
      </c>
      <c r="B146" s="145" t="s">
        <v>165</v>
      </c>
      <c r="C146" s="145" t="s">
        <v>166</v>
      </c>
      <c r="D146" s="145" t="s">
        <v>47</v>
      </c>
      <c r="E146" s="145" t="s">
        <v>74</v>
      </c>
      <c r="F146" s="141">
        <v>4565.05</v>
      </c>
      <c r="G146" s="141">
        <v>4007.050000000003</v>
      </c>
      <c r="H146" s="142">
        <v>2388.0</v>
      </c>
      <c r="I146" s="142">
        <v>545.0</v>
      </c>
      <c r="J146" s="143">
        <v>0.2282244556113903</v>
      </c>
      <c r="K146" s="143">
        <v>0.12223305330719214</v>
      </c>
    </row>
    <row r="147" ht="15.75" customHeight="1">
      <c r="A147" s="145" t="s">
        <v>112</v>
      </c>
      <c r="B147" s="145" t="s">
        <v>449</v>
      </c>
      <c r="C147" s="145" t="s">
        <v>450</v>
      </c>
      <c r="D147" s="145" t="s">
        <v>47</v>
      </c>
      <c r="E147" s="145" t="s">
        <v>309</v>
      </c>
      <c r="F147" s="141">
        <v>3503.4700000000003</v>
      </c>
      <c r="G147" s="141">
        <v>3048.970000000002</v>
      </c>
      <c r="H147" s="142">
        <v>2064.0</v>
      </c>
      <c r="I147" s="142">
        <v>503.0</v>
      </c>
      <c r="J147" s="143">
        <v>0.2437015503875969</v>
      </c>
      <c r="K147" s="143">
        <v>0.12972852628964948</v>
      </c>
    </row>
    <row r="148" ht="15.75" customHeight="1">
      <c r="A148" s="145" t="s">
        <v>112</v>
      </c>
      <c r="B148" s="145" t="s">
        <v>110</v>
      </c>
      <c r="C148" s="145" t="s">
        <v>111</v>
      </c>
      <c r="D148" s="145" t="s">
        <v>48</v>
      </c>
      <c r="E148" s="145" t="s">
        <v>74</v>
      </c>
      <c r="F148" s="141">
        <v>3371.000000000002</v>
      </c>
      <c r="G148" s="141">
        <v>2935.5999999999995</v>
      </c>
      <c r="H148" s="142">
        <v>5520.0</v>
      </c>
      <c r="I148" s="142">
        <v>1090.0</v>
      </c>
      <c r="J148" s="143">
        <v>0.19746376811594202</v>
      </c>
      <c r="K148" s="143">
        <v>0.1291604865025221</v>
      </c>
    </row>
    <row r="149" ht="15.75" customHeight="1">
      <c r="A149" s="145" t="s">
        <v>112</v>
      </c>
      <c r="B149" s="145" t="s">
        <v>473</v>
      </c>
      <c r="C149" s="145" t="s">
        <v>474</v>
      </c>
      <c r="D149" s="145" t="s">
        <v>47</v>
      </c>
      <c r="E149" s="145" t="s">
        <v>309</v>
      </c>
      <c r="F149" s="141">
        <v>3386.9100000000026</v>
      </c>
      <c r="G149" s="141">
        <v>2926.310000000001</v>
      </c>
      <c r="H149" s="142">
        <v>2580.0</v>
      </c>
      <c r="I149" s="142">
        <v>889.0</v>
      </c>
      <c r="J149" s="143">
        <v>0.3445736434108527</v>
      </c>
      <c r="K149" s="143">
        <v>0.13599416577352264</v>
      </c>
    </row>
    <row r="150" ht="15.75" customHeight="1">
      <c r="A150" s="151" t="s">
        <v>809</v>
      </c>
      <c r="B150" s="151"/>
      <c r="C150" s="151"/>
      <c r="D150" s="151"/>
      <c r="E150" s="151"/>
      <c r="F150" s="152">
        <v>290799.8899999999</v>
      </c>
      <c r="G150" s="152">
        <v>257815.36999999994</v>
      </c>
      <c r="H150" s="153">
        <v>116958.0</v>
      </c>
      <c r="I150" s="153">
        <v>45393.0</v>
      </c>
      <c r="J150" s="154">
        <v>0.3881136818345047</v>
      </c>
      <c r="K150" s="154">
        <v>0.11342686546408254</v>
      </c>
    </row>
    <row r="151" ht="15.75" customHeight="1">
      <c r="A151" s="145" t="s">
        <v>628</v>
      </c>
      <c r="B151" s="145" t="s">
        <v>635</v>
      </c>
      <c r="C151" s="145" t="s">
        <v>636</v>
      </c>
      <c r="D151" s="145" t="s">
        <v>48</v>
      </c>
      <c r="E151" s="145" t="s">
        <v>309</v>
      </c>
      <c r="F151" s="141">
        <v>13185.909999999987</v>
      </c>
      <c r="G151" s="141">
        <v>11736.909999999993</v>
      </c>
      <c r="H151" s="142">
        <v>5820.0</v>
      </c>
      <c r="I151" s="142">
        <v>1559.0</v>
      </c>
      <c r="J151" s="143">
        <v>0.26786941580756013</v>
      </c>
      <c r="K151" s="143">
        <v>0.10989002655106817</v>
      </c>
    </row>
    <row r="152" ht="15.75" customHeight="1">
      <c r="A152" s="145" t="s">
        <v>628</v>
      </c>
      <c r="B152" s="145" t="s">
        <v>629</v>
      </c>
      <c r="C152" s="145" t="s">
        <v>630</v>
      </c>
      <c r="D152" s="145" t="s">
        <v>48</v>
      </c>
      <c r="E152" s="145" t="s">
        <v>309</v>
      </c>
      <c r="F152" s="141">
        <v>12335.039999999985</v>
      </c>
      <c r="G152" s="141">
        <v>10951.240000000002</v>
      </c>
      <c r="H152" s="142">
        <v>3156.0</v>
      </c>
      <c r="I152" s="142">
        <v>2036.0</v>
      </c>
      <c r="J152" s="143">
        <v>0.6451204055766794</v>
      </c>
      <c r="K152" s="143">
        <v>0.11218447609411764</v>
      </c>
    </row>
    <row r="153" ht="15.75" customHeight="1">
      <c r="A153" s="145" t="s">
        <v>628</v>
      </c>
      <c r="B153" s="145" t="s">
        <v>637</v>
      </c>
      <c r="C153" s="145" t="s">
        <v>638</v>
      </c>
      <c r="D153" s="145" t="s">
        <v>48</v>
      </c>
      <c r="E153" s="145" t="s">
        <v>309</v>
      </c>
      <c r="F153" s="141">
        <v>10850.089999999997</v>
      </c>
      <c r="G153" s="141">
        <v>9522.289999999999</v>
      </c>
      <c r="H153" s="142">
        <v>4596.0</v>
      </c>
      <c r="I153" s="142">
        <v>2181.0</v>
      </c>
      <c r="J153" s="143">
        <v>0.4745430809399478</v>
      </c>
      <c r="K153" s="143">
        <v>0.12237686507669499</v>
      </c>
    </row>
    <row r="154" ht="15.75" customHeight="1">
      <c r="A154" s="145" t="s">
        <v>628</v>
      </c>
      <c r="B154" s="145" t="s">
        <v>633</v>
      </c>
      <c r="C154" s="145" t="s">
        <v>634</v>
      </c>
      <c r="D154" s="145" t="s">
        <v>48</v>
      </c>
      <c r="E154" s="145" t="s">
        <v>309</v>
      </c>
      <c r="F154" s="141">
        <v>9959.979999999998</v>
      </c>
      <c r="G154" s="141">
        <v>8666.580000000002</v>
      </c>
      <c r="H154" s="142">
        <v>4548.0</v>
      </c>
      <c r="I154" s="142">
        <v>2142.0</v>
      </c>
      <c r="J154" s="143">
        <v>0.470976253298153</v>
      </c>
      <c r="K154" s="143">
        <v>0.12985969851345047</v>
      </c>
    </row>
    <row r="155" ht="15.75" customHeight="1">
      <c r="A155" s="145" t="s">
        <v>628</v>
      </c>
      <c r="B155" s="145" t="s">
        <v>626</v>
      </c>
      <c r="C155" s="145" t="s">
        <v>627</v>
      </c>
      <c r="D155" s="145" t="s">
        <v>48</v>
      </c>
      <c r="E155" s="145" t="s">
        <v>309</v>
      </c>
      <c r="F155" s="141">
        <v>9398.869999999995</v>
      </c>
      <c r="G155" s="141">
        <v>8009.4699999999975</v>
      </c>
      <c r="H155" s="142">
        <v>3504.0</v>
      </c>
      <c r="I155" s="142">
        <v>1973.0</v>
      </c>
      <c r="J155" s="143">
        <v>0.5630707762557078</v>
      </c>
      <c r="K155" s="143">
        <v>0.1478262812444473</v>
      </c>
    </row>
    <row r="156" ht="15.75" customHeight="1">
      <c r="A156" s="145" t="s">
        <v>628</v>
      </c>
      <c r="B156" s="145" t="s">
        <v>631</v>
      </c>
      <c r="C156" s="145" t="s">
        <v>632</v>
      </c>
      <c r="D156" s="145" t="s">
        <v>48</v>
      </c>
      <c r="E156" s="145" t="s">
        <v>309</v>
      </c>
      <c r="F156" s="141">
        <v>6745.759999999992</v>
      </c>
      <c r="G156" s="141">
        <v>5907.759999999995</v>
      </c>
      <c r="H156" s="142">
        <v>1320.0</v>
      </c>
      <c r="I156" s="142">
        <v>724.0</v>
      </c>
      <c r="J156" s="143">
        <v>0.5484848484848485</v>
      </c>
      <c r="K156" s="143">
        <v>0.12422618059343915</v>
      </c>
    </row>
    <row r="157" ht="15.75" customHeight="1">
      <c r="A157" s="151" t="s">
        <v>810</v>
      </c>
      <c r="B157" s="151"/>
      <c r="C157" s="151"/>
      <c r="D157" s="151"/>
      <c r="E157" s="151"/>
      <c r="F157" s="152">
        <v>62475.64999999996</v>
      </c>
      <c r="G157" s="152">
        <v>54794.249999999985</v>
      </c>
      <c r="H157" s="153">
        <v>22944.0</v>
      </c>
      <c r="I157" s="153">
        <v>10615.0</v>
      </c>
      <c r="J157" s="154">
        <v>0.4626481868898187</v>
      </c>
      <c r="K157" s="154">
        <v>0.12295030143743979</v>
      </c>
    </row>
    <row r="158" ht="15.75" customHeight="1">
      <c r="A158" s="145" t="s">
        <v>145</v>
      </c>
      <c r="B158" s="145" t="s">
        <v>447</v>
      </c>
      <c r="C158" s="145" t="s">
        <v>448</v>
      </c>
      <c r="D158" s="145" t="s">
        <v>47</v>
      </c>
      <c r="E158" s="145" t="s">
        <v>309</v>
      </c>
      <c r="F158" s="141">
        <v>29519.539999999968</v>
      </c>
      <c r="G158" s="141">
        <v>26904.63999999997</v>
      </c>
      <c r="H158" s="142">
        <v>5796.0</v>
      </c>
      <c r="I158" s="142">
        <v>4406.0</v>
      </c>
      <c r="J158" s="143">
        <v>0.7601794340924776</v>
      </c>
      <c r="K158" s="143">
        <v>0.0885820036491084</v>
      </c>
    </row>
    <row r="159" ht="15.75" customHeight="1">
      <c r="A159" s="145" t="s">
        <v>145</v>
      </c>
      <c r="B159" s="145" t="s">
        <v>190</v>
      </c>
      <c r="C159" s="145" t="s">
        <v>191</v>
      </c>
      <c r="D159" s="145" t="s">
        <v>47</v>
      </c>
      <c r="E159" s="145" t="s">
        <v>74</v>
      </c>
      <c r="F159" s="141">
        <v>25382.03999999994</v>
      </c>
      <c r="G159" s="141">
        <v>23006.149999999947</v>
      </c>
      <c r="H159" s="142">
        <v>4542.0</v>
      </c>
      <c r="I159" s="142">
        <v>2984.0</v>
      </c>
      <c r="J159" s="143">
        <v>0.6569793042712462</v>
      </c>
      <c r="K159" s="143">
        <v>0.09360516333596502</v>
      </c>
    </row>
    <row r="160" ht="15.75" customHeight="1">
      <c r="A160" s="145" t="s">
        <v>145</v>
      </c>
      <c r="B160" s="145" t="s">
        <v>161</v>
      </c>
      <c r="C160" s="145" t="s">
        <v>162</v>
      </c>
      <c r="D160" s="145" t="s">
        <v>47</v>
      </c>
      <c r="E160" s="145" t="s">
        <v>74</v>
      </c>
      <c r="F160" s="141">
        <v>24493.109999999964</v>
      </c>
      <c r="G160" s="141">
        <v>22351.509999999962</v>
      </c>
      <c r="H160" s="142">
        <v>7368.0</v>
      </c>
      <c r="I160" s="142">
        <v>3383.0</v>
      </c>
      <c r="J160" s="143">
        <v>0.4591476655808903</v>
      </c>
      <c r="K160" s="143">
        <v>0.08743683427706839</v>
      </c>
    </row>
    <row r="161" ht="15.75" customHeight="1">
      <c r="A161" s="145" t="s">
        <v>145</v>
      </c>
      <c r="B161" s="145" t="s">
        <v>171</v>
      </c>
      <c r="C161" s="145" t="s">
        <v>172</v>
      </c>
      <c r="D161" s="145" t="s">
        <v>47</v>
      </c>
      <c r="E161" s="145" t="s">
        <v>74</v>
      </c>
      <c r="F161" s="141">
        <v>20351.049999999967</v>
      </c>
      <c r="G161" s="141">
        <v>17899.749999999985</v>
      </c>
      <c r="H161" s="142">
        <v>8292.0</v>
      </c>
      <c r="I161" s="142">
        <v>2525.0</v>
      </c>
      <c r="J161" s="143">
        <v>0.3045103714423541</v>
      </c>
      <c r="K161" s="143">
        <v>0.12045078755150151</v>
      </c>
    </row>
    <row r="162" ht="15.75" customHeight="1">
      <c r="A162" s="145" t="s">
        <v>145</v>
      </c>
      <c r="B162" s="145" t="s">
        <v>500</v>
      </c>
      <c r="C162" s="145" t="s">
        <v>501</v>
      </c>
      <c r="D162" s="145" t="s">
        <v>47</v>
      </c>
      <c r="E162" s="145" t="s">
        <v>309</v>
      </c>
      <c r="F162" s="141">
        <v>18445.059999999983</v>
      </c>
      <c r="G162" s="141">
        <v>16023.46</v>
      </c>
      <c r="H162" s="142">
        <v>6588.0</v>
      </c>
      <c r="I162" s="142">
        <v>3224.0</v>
      </c>
      <c r="J162" s="143">
        <v>0.4893746205221615</v>
      </c>
      <c r="K162" s="143">
        <v>0.13128718475299006</v>
      </c>
    </row>
    <row r="163" ht="15.75" customHeight="1">
      <c r="A163" s="145" t="s">
        <v>145</v>
      </c>
      <c r="B163" s="145" t="s">
        <v>157</v>
      </c>
      <c r="C163" s="145" t="s">
        <v>158</v>
      </c>
      <c r="D163" s="145" t="s">
        <v>47</v>
      </c>
      <c r="E163" s="145" t="s">
        <v>74</v>
      </c>
      <c r="F163" s="141">
        <v>12624.359999999951</v>
      </c>
      <c r="G163" s="141">
        <v>11824.359999999966</v>
      </c>
      <c r="H163" s="142">
        <v>4056.0</v>
      </c>
      <c r="I163" s="142">
        <v>1964.0</v>
      </c>
      <c r="J163" s="143">
        <v>0.48422090729783035</v>
      </c>
      <c r="K163" s="143">
        <v>0.06336954903060343</v>
      </c>
    </row>
    <row r="164" ht="15.75" customHeight="1">
      <c r="A164" s="145" t="s">
        <v>145</v>
      </c>
      <c r="B164" s="145" t="s">
        <v>431</v>
      </c>
      <c r="C164" s="145" t="s">
        <v>432</v>
      </c>
      <c r="D164" s="145" t="s">
        <v>47</v>
      </c>
      <c r="E164" s="145" t="s">
        <v>309</v>
      </c>
      <c r="F164" s="141">
        <v>10654.499999999976</v>
      </c>
      <c r="G164" s="141">
        <v>9245.700000000003</v>
      </c>
      <c r="H164" s="142">
        <v>3276.0</v>
      </c>
      <c r="I164" s="142">
        <v>2360.0</v>
      </c>
      <c r="J164" s="143">
        <v>0.7203907203907204</v>
      </c>
      <c r="K164" s="143">
        <v>0.13222582007602202</v>
      </c>
    </row>
    <row r="165" ht="15.75" customHeight="1">
      <c r="A165" s="145" t="s">
        <v>145</v>
      </c>
      <c r="B165" s="145" t="s">
        <v>143</v>
      </c>
      <c r="C165" s="145" t="s">
        <v>144</v>
      </c>
      <c r="D165" s="145" t="s">
        <v>47</v>
      </c>
      <c r="E165" s="145" t="s">
        <v>74</v>
      </c>
      <c r="F165" s="141">
        <v>8204.98999999999</v>
      </c>
      <c r="G165" s="141">
        <v>7220.49</v>
      </c>
      <c r="H165" s="142">
        <v>2106.0</v>
      </c>
      <c r="I165" s="142">
        <v>1191.0</v>
      </c>
      <c r="J165" s="143">
        <v>0.5655270655270656</v>
      </c>
      <c r="K165" s="143">
        <v>0.11998795854717581</v>
      </c>
    </row>
    <row r="166" ht="15.75" customHeight="1">
      <c r="A166" s="145" t="s">
        <v>145</v>
      </c>
      <c r="B166" s="145" t="s">
        <v>177</v>
      </c>
      <c r="C166" s="145" t="s">
        <v>178</v>
      </c>
      <c r="D166" s="145" t="s">
        <v>47</v>
      </c>
      <c r="E166" s="145" t="s">
        <v>74</v>
      </c>
      <c r="F166" s="141">
        <v>8084.909999999997</v>
      </c>
      <c r="G166" s="141">
        <v>7110.629999999998</v>
      </c>
      <c r="H166" s="142">
        <v>5772.0</v>
      </c>
      <c r="I166" s="142">
        <v>1372.0</v>
      </c>
      <c r="J166" s="143">
        <v>0.2376992376992377</v>
      </c>
      <c r="K166" s="143">
        <v>0.1205059796584006</v>
      </c>
    </row>
    <row r="167" ht="15.75" customHeight="1">
      <c r="A167" s="145" t="s">
        <v>145</v>
      </c>
      <c r="B167" s="145" t="s">
        <v>464</v>
      </c>
      <c r="C167" s="145" t="s">
        <v>465</v>
      </c>
      <c r="D167" s="145" t="s">
        <v>47</v>
      </c>
      <c r="E167" s="145" t="s">
        <v>309</v>
      </c>
      <c r="F167" s="141">
        <v>6250.369999999996</v>
      </c>
      <c r="G167" s="141">
        <v>5587.169999999998</v>
      </c>
      <c r="H167" s="142">
        <v>1216.0</v>
      </c>
      <c r="I167" s="142">
        <v>523.0</v>
      </c>
      <c r="J167" s="143">
        <v>0.4300986842105263</v>
      </c>
      <c r="K167" s="143">
        <v>0.10610571854146211</v>
      </c>
    </row>
    <row r="168" ht="15.75" customHeight="1">
      <c r="A168" s="145" t="s">
        <v>145</v>
      </c>
      <c r="B168" s="145" t="s">
        <v>506</v>
      </c>
      <c r="C168" s="145" t="s">
        <v>507</v>
      </c>
      <c r="D168" s="145" t="s">
        <v>47</v>
      </c>
      <c r="E168" s="145" t="s">
        <v>309</v>
      </c>
      <c r="F168" s="141">
        <v>6143.4299999999885</v>
      </c>
      <c r="G168" s="141">
        <v>5426.529999999993</v>
      </c>
      <c r="H168" s="142">
        <v>2532.0</v>
      </c>
      <c r="I168" s="142">
        <v>897.0</v>
      </c>
      <c r="J168" s="143">
        <v>0.3542654028436019</v>
      </c>
      <c r="K168" s="143">
        <v>0.11669376879039828</v>
      </c>
    </row>
    <row r="169" ht="15.75" customHeight="1">
      <c r="A169" s="151" t="s">
        <v>811</v>
      </c>
      <c r="B169" s="151"/>
      <c r="C169" s="151"/>
      <c r="D169" s="151"/>
      <c r="E169" s="151"/>
      <c r="F169" s="152">
        <v>170153.35999999972</v>
      </c>
      <c r="G169" s="152">
        <v>152600.3899999998</v>
      </c>
      <c r="H169" s="153">
        <v>51544.0</v>
      </c>
      <c r="I169" s="153">
        <v>24829.0</v>
      </c>
      <c r="J169" s="154">
        <v>0.4817049511097315</v>
      </c>
      <c r="K169" s="154">
        <v>0.10315970251777506</v>
      </c>
    </row>
    <row r="170" ht="15.75" customHeight="1">
      <c r="A170" s="145" t="s">
        <v>534</v>
      </c>
      <c r="B170" s="145" t="s">
        <v>532</v>
      </c>
      <c r="C170" s="145" t="s">
        <v>533</v>
      </c>
      <c r="D170" s="145" t="s">
        <v>51</v>
      </c>
      <c r="E170" s="145" t="s">
        <v>309</v>
      </c>
      <c r="F170" s="141">
        <v>7156.039999999994</v>
      </c>
      <c r="G170" s="141">
        <v>6389.039999999994</v>
      </c>
      <c r="H170" s="142">
        <v>1860.0</v>
      </c>
      <c r="I170" s="142">
        <v>896.0</v>
      </c>
      <c r="J170" s="143">
        <v>0.4817204301075269</v>
      </c>
      <c r="K170" s="143">
        <v>0.10718218456017581</v>
      </c>
    </row>
    <row r="171" ht="15.75" customHeight="1">
      <c r="A171" s="151" t="s">
        <v>812</v>
      </c>
      <c r="B171" s="151"/>
      <c r="C171" s="151"/>
      <c r="D171" s="151"/>
      <c r="E171" s="151"/>
      <c r="F171" s="152">
        <v>7156.039999999994</v>
      </c>
      <c r="G171" s="152">
        <v>6389.039999999994</v>
      </c>
      <c r="H171" s="153">
        <v>1860.0</v>
      </c>
      <c r="I171" s="153">
        <v>896.0</v>
      </c>
      <c r="J171" s="154">
        <v>0.4817204301075269</v>
      </c>
      <c r="K171" s="154">
        <v>0.10718218456017581</v>
      </c>
    </row>
    <row r="172" ht="15.75" customHeight="1">
      <c r="A172" s="145" t="s">
        <v>641</v>
      </c>
      <c r="B172" s="145" t="s">
        <v>644</v>
      </c>
      <c r="C172" s="145" t="s">
        <v>645</v>
      </c>
      <c r="D172" s="145" t="s">
        <v>47</v>
      </c>
      <c r="E172" s="145" t="s">
        <v>309</v>
      </c>
      <c r="F172" s="141">
        <v>8555.110000000002</v>
      </c>
      <c r="G172" s="141">
        <v>7530.3099999999995</v>
      </c>
      <c r="H172" s="142">
        <v>1860.0</v>
      </c>
      <c r="I172" s="142">
        <v>1389.0</v>
      </c>
      <c r="J172" s="143">
        <v>0.7467741935483871</v>
      </c>
      <c r="K172" s="143">
        <v>0.11978805649489055</v>
      </c>
    </row>
    <row r="173" ht="15.75" customHeight="1">
      <c r="A173" s="145" t="s">
        <v>641</v>
      </c>
      <c r="B173" s="145" t="s">
        <v>639</v>
      </c>
      <c r="C173" s="145" t="s">
        <v>640</v>
      </c>
      <c r="D173" s="145" t="s">
        <v>51</v>
      </c>
      <c r="E173" s="145" t="s">
        <v>309</v>
      </c>
      <c r="F173" s="141">
        <v>7821.299999999985</v>
      </c>
      <c r="G173" s="141">
        <v>7349.299999999986</v>
      </c>
      <c r="H173" s="142">
        <v>2328.0</v>
      </c>
      <c r="I173" s="142">
        <v>1046.0</v>
      </c>
      <c r="J173" s="143">
        <v>0.4493127147766323</v>
      </c>
      <c r="K173" s="143">
        <v>0.06034802398578243</v>
      </c>
    </row>
    <row r="174" ht="15.75" customHeight="1">
      <c r="A174" s="145" t="s">
        <v>641</v>
      </c>
      <c r="B174" s="145" t="s">
        <v>642</v>
      </c>
      <c r="C174" s="145" t="s">
        <v>643</v>
      </c>
      <c r="D174" s="145" t="s">
        <v>51</v>
      </c>
      <c r="E174" s="145" t="s">
        <v>309</v>
      </c>
      <c r="F174" s="141">
        <v>5837.199999999986</v>
      </c>
      <c r="G174" s="141">
        <v>5484.199999999987</v>
      </c>
      <c r="H174" s="142">
        <v>2328.0</v>
      </c>
      <c r="I174" s="142">
        <v>780.0</v>
      </c>
      <c r="J174" s="143">
        <v>0.33505154639175255</v>
      </c>
      <c r="K174" s="143">
        <v>0.06047419995888437</v>
      </c>
    </row>
    <row r="175" ht="15.75" customHeight="1">
      <c r="A175" s="151" t="s">
        <v>813</v>
      </c>
      <c r="B175" s="151"/>
      <c r="C175" s="151"/>
      <c r="D175" s="151"/>
      <c r="E175" s="151"/>
      <c r="F175" s="152">
        <v>22213.60999999997</v>
      </c>
      <c r="G175" s="152">
        <v>20363.809999999972</v>
      </c>
      <c r="H175" s="153">
        <v>6516.0</v>
      </c>
      <c r="I175" s="153">
        <v>3215.0</v>
      </c>
      <c r="J175" s="154">
        <v>0.49340085942295886</v>
      </c>
      <c r="K175" s="154">
        <v>0.08327327255677941</v>
      </c>
    </row>
    <row r="176" ht="15.75" customHeight="1">
      <c r="A176" s="145" t="s">
        <v>380</v>
      </c>
      <c r="B176" s="145" t="s">
        <v>378</v>
      </c>
      <c r="C176" s="145" t="s">
        <v>379</v>
      </c>
      <c r="D176" s="145" t="s">
        <v>49</v>
      </c>
      <c r="E176" s="145" t="s">
        <v>309</v>
      </c>
      <c r="F176" s="141">
        <v>9948.419999999998</v>
      </c>
      <c r="G176" s="141">
        <v>8677.97</v>
      </c>
      <c r="H176" s="142">
        <v>6960.0</v>
      </c>
      <c r="I176" s="142">
        <v>3213.0</v>
      </c>
      <c r="J176" s="143">
        <v>0.46163793103448275</v>
      </c>
      <c r="K176" s="143">
        <v>0.12770369566222572</v>
      </c>
    </row>
    <row r="177" ht="15.75" customHeight="1">
      <c r="A177" s="145" t="s">
        <v>380</v>
      </c>
      <c r="B177" s="145" t="s">
        <v>387</v>
      </c>
      <c r="C177" s="145" t="s">
        <v>388</v>
      </c>
      <c r="D177" s="145" t="s">
        <v>49</v>
      </c>
      <c r="E177" s="145" t="s">
        <v>309</v>
      </c>
      <c r="F177" s="141">
        <v>3077.500000000002</v>
      </c>
      <c r="G177" s="141">
        <v>2773.650000000001</v>
      </c>
      <c r="H177" s="142">
        <v>2930.0</v>
      </c>
      <c r="I177" s="142">
        <v>1210.0</v>
      </c>
      <c r="J177" s="143">
        <v>0.4129692832764505</v>
      </c>
      <c r="K177" s="143">
        <v>0.09873273761169798</v>
      </c>
    </row>
    <row r="178" ht="15.75" customHeight="1">
      <c r="A178" s="145" t="s">
        <v>380</v>
      </c>
      <c r="B178" s="145" t="s">
        <v>381</v>
      </c>
      <c r="C178" s="145" t="s">
        <v>382</v>
      </c>
      <c r="D178" s="145" t="s">
        <v>49</v>
      </c>
      <c r="E178" s="145" t="s">
        <v>309</v>
      </c>
      <c r="F178" s="141">
        <v>2078.8600000000015</v>
      </c>
      <c r="G178" s="141">
        <v>1871.1600000000008</v>
      </c>
      <c r="H178" s="142">
        <v>2930.0</v>
      </c>
      <c r="I178" s="142">
        <v>824.0</v>
      </c>
      <c r="J178" s="143">
        <v>0.2812286689419795</v>
      </c>
      <c r="K178" s="143">
        <v>0.09991052788547594</v>
      </c>
    </row>
    <row r="179" ht="15.75" customHeight="1">
      <c r="A179" s="145" t="s">
        <v>380</v>
      </c>
      <c r="B179" s="145" t="s">
        <v>385</v>
      </c>
      <c r="C179" s="145" t="s">
        <v>386</v>
      </c>
      <c r="D179" s="145" t="s">
        <v>49</v>
      </c>
      <c r="E179" s="145" t="s">
        <v>309</v>
      </c>
      <c r="F179" s="141">
        <v>2055.7900000000013</v>
      </c>
      <c r="G179" s="141">
        <v>1842.2400000000007</v>
      </c>
      <c r="H179" s="142">
        <v>2930.0</v>
      </c>
      <c r="I179" s="142">
        <v>811.0</v>
      </c>
      <c r="J179" s="143">
        <v>0.2767918088737201</v>
      </c>
      <c r="K179" s="143">
        <v>0.10387734155726047</v>
      </c>
    </row>
    <row r="180" ht="15.75" customHeight="1">
      <c r="A180" s="145" t="s">
        <v>380</v>
      </c>
      <c r="B180" s="145" t="s">
        <v>383</v>
      </c>
      <c r="C180" s="145" t="s">
        <v>384</v>
      </c>
      <c r="D180" s="145" t="s">
        <v>49</v>
      </c>
      <c r="E180" s="145" t="s">
        <v>309</v>
      </c>
      <c r="F180" s="141">
        <v>1325.4300000000007</v>
      </c>
      <c r="G180" s="141">
        <v>1176.9800000000002</v>
      </c>
      <c r="H180" s="142">
        <v>2930.0</v>
      </c>
      <c r="I180" s="142">
        <v>522.0</v>
      </c>
      <c r="J180" s="143">
        <v>0.1781569965870307</v>
      </c>
      <c r="K180" s="143">
        <v>0.11200138822872607</v>
      </c>
    </row>
    <row r="181" ht="15.75" customHeight="1">
      <c r="A181" s="151" t="s">
        <v>814</v>
      </c>
      <c r="B181" s="151"/>
      <c r="C181" s="151"/>
      <c r="D181" s="151"/>
      <c r="E181" s="151"/>
      <c r="F181" s="152">
        <v>18486.0</v>
      </c>
      <c r="G181" s="152">
        <v>16342.000000000004</v>
      </c>
      <c r="H181" s="153">
        <v>18680.0</v>
      </c>
      <c r="I181" s="153">
        <v>6580.0</v>
      </c>
      <c r="J181" s="154">
        <v>0.35224839400428265</v>
      </c>
      <c r="K181" s="154">
        <v>0.11597966028345785</v>
      </c>
    </row>
    <row r="182" ht="15.75" customHeight="1">
      <c r="A182" s="145" t="s">
        <v>298</v>
      </c>
      <c r="B182" s="145" t="s">
        <v>578</v>
      </c>
      <c r="C182" s="145" t="s">
        <v>579</v>
      </c>
      <c r="D182" s="145" t="s">
        <v>47</v>
      </c>
      <c r="E182" s="145" t="s">
        <v>309</v>
      </c>
      <c r="F182" s="141">
        <v>23429.559999999958</v>
      </c>
      <c r="G182" s="141">
        <v>22007.159999999967</v>
      </c>
      <c r="H182" s="142">
        <v>6120.0</v>
      </c>
      <c r="I182" s="142">
        <v>3754.0</v>
      </c>
      <c r="J182" s="143">
        <v>0.6133986928104576</v>
      </c>
      <c r="K182" s="143">
        <v>0.060709633471562996</v>
      </c>
    </row>
    <row r="183" ht="15.75" customHeight="1">
      <c r="A183" s="145" t="s">
        <v>298</v>
      </c>
      <c r="B183" s="145" t="s">
        <v>588</v>
      </c>
      <c r="C183" s="145" t="s">
        <v>589</v>
      </c>
      <c r="D183" s="145" t="s">
        <v>47</v>
      </c>
      <c r="E183" s="145" t="s">
        <v>309</v>
      </c>
      <c r="F183" s="141">
        <v>6832.29999999999</v>
      </c>
      <c r="G183" s="141">
        <v>6310.299999999991</v>
      </c>
      <c r="H183" s="142">
        <v>1194.0</v>
      </c>
      <c r="I183" s="142">
        <v>370.0</v>
      </c>
      <c r="J183" s="143">
        <v>0.3098827470686767</v>
      </c>
      <c r="K183" s="143">
        <v>0.07640179734496433</v>
      </c>
    </row>
    <row r="184" ht="15.75" customHeight="1">
      <c r="A184" s="145" t="s">
        <v>298</v>
      </c>
      <c r="B184" s="145" t="s">
        <v>566</v>
      </c>
      <c r="C184" s="145" t="s">
        <v>567</v>
      </c>
      <c r="D184" s="145" t="s">
        <v>47</v>
      </c>
      <c r="E184" s="145" t="s">
        <v>309</v>
      </c>
      <c r="F184" s="141">
        <v>5504.190000000006</v>
      </c>
      <c r="G184" s="141">
        <v>4860.390000000005</v>
      </c>
      <c r="H184" s="142">
        <v>4944.0</v>
      </c>
      <c r="I184" s="142">
        <v>1581.0</v>
      </c>
      <c r="J184" s="143">
        <v>0.31978155339805825</v>
      </c>
      <c r="K184" s="143">
        <v>0.11696543905642798</v>
      </c>
    </row>
    <row r="185" ht="15.75" customHeight="1">
      <c r="A185" s="145" t="s">
        <v>298</v>
      </c>
      <c r="B185" s="145" t="s">
        <v>618</v>
      </c>
      <c r="C185" s="145" t="s">
        <v>619</v>
      </c>
      <c r="D185" s="145" t="s">
        <v>47</v>
      </c>
      <c r="E185" s="145" t="s">
        <v>309</v>
      </c>
      <c r="F185" s="141">
        <v>3485.920000000003</v>
      </c>
      <c r="G185" s="141">
        <v>3276.920000000003</v>
      </c>
      <c r="H185" s="142">
        <v>836.0</v>
      </c>
      <c r="I185" s="142">
        <v>408.0</v>
      </c>
      <c r="J185" s="143">
        <v>0.4880382775119617</v>
      </c>
      <c r="K185" s="143">
        <v>0.059955478037361676</v>
      </c>
    </row>
    <row r="186" ht="15.75" customHeight="1">
      <c r="A186" s="145" t="s">
        <v>298</v>
      </c>
      <c r="B186" s="145" t="s">
        <v>318</v>
      </c>
      <c r="C186" s="145" t="s">
        <v>319</v>
      </c>
      <c r="D186" s="145" t="s">
        <v>47</v>
      </c>
      <c r="E186" s="145" t="s">
        <v>309</v>
      </c>
      <c r="F186" s="141">
        <v>2900.15</v>
      </c>
      <c r="G186" s="141">
        <v>2609.7500000000005</v>
      </c>
      <c r="H186" s="142">
        <v>3204.0</v>
      </c>
      <c r="I186" s="142">
        <v>425.0</v>
      </c>
      <c r="J186" s="143">
        <v>0.13264669163545567</v>
      </c>
      <c r="K186" s="143">
        <v>0.10013275175421943</v>
      </c>
    </row>
    <row r="187" ht="15.75" customHeight="1">
      <c r="A187" s="145" t="s">
        <v>298</v>
      </c>
      <c r="B187" s="145" t="s">
        <v>616</v>
      </c>
      <c r="C187" s="145" t="s">
        <v>617</v>
      </c>
      <c r="D187" s="145" t="s">
        <v>47</v>
      </c>
      <c r="E187" s="145" t="s">
        <v>309</v>
      </c>
      <c r="F187" s="141">
        <v>2628.900000000002</v>
      </c>
      <c r="G187" s="141">
        <v>2487.9000000000015</v>
      </c>
      <c r="H187" s="142">
        <v>836.0</v>
      </c>
      <c r="I187" s="142">
        <v>310.0</v>
      </c>
      <c r="J187" s="143">
        <v>0.3708133971291866</v>
      </c>
      <c r="K187" s="143">
        <v>0.05363460002282339</v>
      </c>
    </row>
    <row r="188" ht="15.75" customHeight="1">
      <c r="A188" s="145" t="s">
        <v>298</v>
      </c>
      <c r="B188" s="145" t="s">
        <v>614</v>
      </c>
      <c r="C188" s="145" t="s">
        <v>615</v>
      </c>
      <c r="D188" s="145" t="s">
        <v>47</v>
      </c>
      <c r="E188" s="145" t="s">
        <v>309</v>
      </c>
      <c r="F188" s="141">
        <v>2728.179999999998</v>
      </c>
      <c r="G188" s="141">
        <v>2390.1799999999985</v>
      </c>
      <c r="H188" s="142">
        <v>400.0</v>
      </c>
      <c r="I188" s="142">
        <v>182.0</v>
      </c>
      <c r="J188" s="143">
        <v>0.455</v>
      </c>
      <c r="K188" s="143">
        <v>0.1238921185552272</v>
      </c>
    </row>
    <row r="189" ht="15.75" customHeight="1">
      <c r="A189" s="145" t="s">
        <v>298</v>
      </c>
      <c r="B189" s="145" t="s">
        <v>610</v>
      </c>
      <c r="C189" s="145" t="s">
        <v>611</v>
      </c>
      <c r="D189" s="145" t="s">
        <v>47</v>
      </c>
      <c r="E189" s="145" t="s">
        <v>309</v>
      </c>
      <c r="F189" s="141">
        <v>2438.1600000000017</v>
      </c>
      <c r="G189" s="141">
        <v>2286.1600000000017</v>
      </c>
      <c r="H189" s="142">
        <v>836.0</v>
      </c>
      <c r="I189" s="142">
        <v>284.0</v>
      </c>
      <c r="J189" s="143">
        <v>0.3397129186602871</v>
      </c>
      <c r="K189" s="143">
        <v>0.06234209403812707</v>
      </c>
    </row>
    <row r="190" ht="15.75" customHeight="1">
      <c r="A190" s="145" t="s">
        <v>298</v>
      </c>
      <c r="B190" s="145" t="s">
        <v>606</v>
      </c>
      <c r="C190" s="145" t="s">
        <v>607</v>
      </c>
      <c r="D190" s="145" t="s">
        <v>47</v>
      </c>
      <c r="E190" s="145" t="s">
        <v>309</v>
      </c>
      <c r="F190" s="141">
        <v>2407.9100000000008</v>
      </c>
      <c r="G190" s="141">
        <v>2144.01</v>
      </c>
      <c r="H190" s="142">
        <v>3348.0</v>
      </c>
      <c r="I190" s="142">
        <v>809.0</v>
      </c>
      <c r="J190" s="143">
        <v>0.241636798088411</v>
      </c>
      <c r="K190" s="143">
        <v>0.10959711949366902</v>
      </c>
    </row>
    <row r="191" ht="15.75" customHeight="1">
      <c r="A191" s="145" t="s">
        <v>298</v>
      </c>
      <c r="B191" s="145" t="s">
        <v>584</v>
      </c>
      <c r="C191" s="145" t="s">
        <v>585</v>
      </c>
      <c r="D191" s="145" t="s">
        <v>46</v>
      </c>
      <c r="E191" s="145" t="s">
        <v>309</v>
      </c>
      <c r="F191" s="141">
        <v>2174.6400000000003</v>
      </c>
      <c r="G191" s="141">
        <v>1781.640000000001</v>
      </c>
      <c r="H191" s="142">
        <v>354.0</v>
      </c>
      <c r="I191" s="142">
        <v>136.0</v>
      </c>
      <c r="J191" s="143">
        <v>0.384180790960452</v>
      </c>
      <c r="K191" s="143">
        <v>0.18071956737666894</v>
      </c>
    </row>
    <row r="192" ht="15.75" customHeight="1">
      <c r="A192" s="145" t="s">
        <v>298</v>
      </c>
      <c r="B192" s="145" t="s">
        <v>582</v>
      </c>
      <c r="C192" s="145" t="s">
        <v>583</v>
      </c>
      <c r="D192" s="145" t="s">
        <v>46</v>
      </c>
      <c r="E192" s="145" t="s">
        <v>309</v>
      </c>
      <c r="F192" s="141">
        <v>2148.6500000000005</v>
      </c>
      <c r="G192" s="141">
        <v>1770.650000000001</v>
      </c>
      <c r="H192" s="142">
        <v>354.0</v>
      </c>
      <c r="I192" s="142">
        <v>135.0</v>
      </c>
      <c r="J192" s="143">
        <v>0.3813559322033898</v>
      </c>
      <c r="K192" s="143">
        <v>0.1759244176575987</v>
      </c>
    </row>
    <row r="193" ht="15.75" customHeight="1">
      <c r="A193" s="145" t="s">
        <v>298</v>
      </c>
      <c r="B193" s="145" t="s">
        <v>590</v>
      </c>
      <c r="C193" s="145" t="s">
        <v>591</v>
      </c>
      <c r="D193" s="145" t="s">
        <v>47</v>
      </c>
      <c r="E193" s="145" t="s">
        <v>309</v>
      </c>
      <c r="F193" s="141">
        <v>1803.3000000000009</v>
      </c>
      <c r="G193" s="141">
        <v>1702.3000000000009</v>
      </c>
      <c r="H193" s="142">
        <v>2628.0</v>
      </c>
      <c r="I193" s="142">
        <v>170.0</v>
      </c>
      <c r="J193" s="143">
        <v>0.06468797564687975</v>
      </c>
      <c r="K193" s="143">
        <v>0.05600842899129366</v>
      </c>
    </row>
    <row r="194" ht="15.75" customHeight="1">
      <c r="A194" s="145" t="s">
        <v>298</v>
      </c>
      <c r="B194" s="145" t="s">
        <v>612</v>
      </c>
      <c r="C194" s="145" t="s">
        <v>613</v>
      </c>
      <c r="D194" s="145" t="s">
        <v>47</v>
      </c>
      <c r="E194" s="145" t="s">
        <v>309</v>
      </c>
      <c r="F194" s="141">
        <v>1828.7800000000009</v>
      </c>
      <c r="G194" s="141">
        <v>1596.7800000000007</v>
      </c>
      <c r="H194" s="142">
        <v>400.0</v>
      </c>
      <c r="I194" s="142">
        <v>122.0</v>
      </c>
      <c r="J194" s="143">
        <v>0.305</v>
      </c>
      <c r="K194" s="143">
        <v>0.12686052997080022</v>
      </c>
    </row>
    <row r="195" ht="15.75" customHeight="1">
      <c r="A195" s="145" t="s">
        <v>298</v>
      </c>
      <c r="B195" s="145" t="s">
        <v>622</v>
      </c>
      <c r="C195" s="145" t="s">
        <v>623</v>
      </c>
      <c r="D195" s="145" t="s">
        <v>47</v>
      </c>
      <c r="E195" s="145" t="s">
        <v>309</v>
      </c>
      <c r="F195" s="141">
        <v>1813.7900000000009</v>
      </c>
      <c r="G195" s="141">
        <v>1589.7900000000009</v>
      </c>
      <c r="H195" s="142">
        <v>400.0</v>
      </c>
      <c r="I195" s="142">
        <v>121.0</v>
      </c>
      <c r="J195" s="143">
        <v>0.3025</v>
      </c>
      <c r="K195" s="143">
        <v>0.12349831016821122</v>
      </c>
    </row>
    <row r="196" ht="15.75" customHeight="1">
      <c r="A196" s="145" t="s">
        <v>298</v>
      </c>
      <c r="B196" s="145" t="s">
        <v>601</v>
      </c>
      <c r="C196" s="145" t="s">
        <v>602</v>
      </c>
      <c r="D196" s="145" t="s">
        <v>49</v>
      </c>
      <c r="E196" s="145" t="s">
        <v>309</v>
      </c>
      <c r="F196" s="141">
        <v>1765.9499999999973</v>
      </c>
      <c r="G196" s="141">
        <v>1549.150000000001</v>
      </c>
      <c r="H196" s="142">
        <v>912.0</v>
      </c>
      <c r="I196" s="142">
        <v>305.0</v>
      </c>
      <c r="J196" s="143">
        <v>0.3344298245614035</v>
      </c>
      <c r="K196" s="143">
        <v>0.12276678275149167</v>
      </c>
    </row>
    <row r="197" ht="15.75" customHeight="1">
      <c r="A197" s="145" t="s">
        <v>298</v>
      </c>
      <c r="B197" s="145" t="s">
        <v>620</v>
      </c>
      <c r="C197" s="145" t="s">
        <v>621</v>
      </c>
      <c r="D197" s="145" t="s">
        <v>47</v>
      </c>
      <c r="E197" s="145" t="s">
        <v>309</v>
      </c>
      <c r="F197" s="141">
        <v>1657.980000000001</v>
      </c>
      <c r="G197" s="141">
        <v>1521.9800000000012</v>
      </c>
      <c r="H197" s="142">
        <v>906.0</v>
      </c>
      <c r="I197" s="142">
        <v>302.0</v>
      </c>
      <c r="J197" s="143">
        <v>0.3333333333333333</v>
      </c>
      <c r="K197" s="143">
        <v>0.08202752747319009</v>
      </c>
    </row>
    <row r="198" ht="15.75" customHeight="1">
      <c r="A198" s="145" t="s">
        <v>298</v>
      </c>
      <c r="B198" s="145" t="s">
        <v>603</v>
      </c>
      <c r="C198" s="145" t="s">
        <v>604</v>
      </c>
      <c r="D198" s="145" t="s">
        <v>47</v>
      </c>
      <c r="E198" s="145" t="s">
        <v>309</v>
      </c>
      <c r="F198" s="141">
        <v>1592.1000000000008</v>
      </c>
      <c r="G198" s="141">
        <v>1456.6000000000013</v>
      </c>
      <c r="H198" s="142">
        <v>906.0</v>
      </c>
      <c r="I198" s="142">
        <v>290.0</v>
      </c>
      <c r="J198" s="143">
        <v>0.3200883002207506</v>
      </c>
      <c r="K198" s="143">
        <v>0.08510771936436123</v>
      </c>
    </row>
    <row r="199" ht="15.75" customHeight="1">
      <c r="A199" s="145" t="s">
        <v>298</v>
      </c>
      <c r="B199" s="145" t="s">
        <v>572</v>
      </c>
      <c r="C199" s="145" t="s">
        <v>573</v>
      </c>
      <c r="D199" s="145" t="s">
        <v>47</v>
      </c>
      <c r="E199" s="145" t="s">
        <v>309</v>
      </c>
      <c r="F199" s="141">
        <v>1343.360000000001</v>
      </c>
      <c r="G199" s="141">
        <v>1258.860000000001</v>
      </c>
      <c r="H199" s="142">
        <v>1288.0</v>
      </c>
      <c r="I199" s="142">
        <v>314.0</v>
      </c>
      <c r="J199" s="143">
        <v>0.24378881987577639</v>
      </c>
      <c r="K199" s="143">
        <v>0.06290197713196755</v>
      </c>
    </row>
    <row r="200" ht="15.75" customHeight="1">
      <c r="A200" s="145" t="s">
        <v>298</v>
      </c>
      <c r="B200" s="145" t="s">
        <v>580</v>
      </c>
      <c r="C200" s="145" t="s">
        <v>581</v>
      </c>
      <c r="D200" s="145" t="s">
        <v>47</v>
      </c>
      <c r="E200" s="145" t="s">
        <v>309</v>
      </c>
      <c r="F200" s="141">
        <v>1330.4500000000014</v>
      </c>
      <c r="G200" s="141">
        <v>1216.9500000000014</v>
      </c>
      <c r="H200" s="142">
        <v>2976.0</v>
      </c>
      <c r="I200" s="142">
        <v>405.0</v>
      </c>
      <c r="J200" s="143">
        <v>0.13608870967741934</v>
      </c>
      <c r="K200" s="143">
        <v>0.08530948175429354</v>
      </c>
    </row>
    <row r="201" ht="15.75" customHeight="1">
      <c r="A201" s="145" t="s">
        <v>298</v>
      </c>
      <c r="B201" s="145" t="s">
        <v>599</v>
      </c>
      <c r="C201" s="145" t="s">
        <v>600</v>
      </c>
      <c r="D201" s="145" t="s">
        <v>49</v>
      </c>
      <c r="E201" s="145" t="s">
        <v>309</v>
      </c>
      <c r="F201" s="141">
        <v>1366.4399999999985</v>
      </c>
      <c r="G201" s="141">
        <v>1204.8400000000006</v>
      </c>
      <c r="H201" s="142">
        <v>912.0</v>
      </c>
      <c r="I201" s="142">
        <v>236.0</v>
      </c>
      <c r="J201" s="143">
        <v>0.25877192982456143</v>
      </c>
      <c r="K201" s="143">
        <v>0.11826351687596826</v>
      </c>
    </row>
    <row r="202" ht="15.75" customHeight="1">
      <c r="A202" s="145" t="s">
        <v>298</v>
      </c>
      <c r="B202" s="145" t="s">
        <v>331</v>
      </c>
      <c r="C202" s="145" t="s">
        <v>332</v>
      </c>
      <c r="D202" s="145" t="s">
        <v>48</v>
      </c>
      <c r="E202" s="145" t="s">
        <v>309</v>
      </c>
      <c r="F202" s="141">
        <v>1322.0200000000013</v>
      </c>
      <c r="G202" s="141">
        <v>1197.5200000000013</v>
      </c>
      <c r="H202" s="142">
        <v>4494.0</v>
      </c>
      <c r="I202" s="142">
        <v>398.0</v>
      </c>
      <c r="J202" s="143">
        <v>0.08856252781486426</v>
      </c>
      <c r="K202" s="143">
        <v>0.09417406695813968</v>
      </c>
    </row>
    <row r="203" ht="15.75" customHeight="1">
      <c r="A203" s="145" t="s">
        <v>298</v>
      </c>
      <c r="B203" s="145" t="s">
        <v>568</v>
      </c>
      <c r="C203" s="145" t="s">
        <v>569</v>
      </c>
      <c r="D203" s="145" t="s">
        <v>47</v>
      </c>
      <c r="E203" s="145" t="s">
        <v>309</v>
      </c>
      <c r="F203" s="141">
        <v>1234.9800000000005</v>
      </c>
      <c r="G203" s="141">
        <v>1196.8800000000003</v>
      </c>
      <c r="H203" s="142">
        <v>2400.0</v>
      </c>
      <c r="I203" s="142">
        <v>527.0</v>
      </c>
      <c r="J203" s="143">
        <v>0.21958333333333332</v>
      </c>
      <c r="K203" s="143">
        <v>0.03085070203566065</v>
      </c>
    </row>
    <row r="204" ht="15.75" customHeight="1">
      <c r="A204" s="145" t="s">
        <v>298</v>
      </c>
      <c r="B204" s="145" t="s">
        <v>329</v>
      </c>
      <c r="C204" s="145" t="s">
        <v>330</v>
      </c>
      <c r="D204" s="145" t="s">
        <v>48</v>
      </c>
      <c r="E204" s="145" t="s">
        <v>309</v>
      </c>
      <c r="F204" s="141">
        <v>1236.5100000000014</v>
      </c>
      <c r="G204" s="141">
        <v>1125.5100000000011</v>
      </c>
      <c r="H204" s="142">
        <v>4494.0</v>
      </c>
      <c r="I204" s="142">
        <v>374.0</v>
      </c>
      <c r="J204" s="143">
        <v>0.08322207387627949</v>
      </c>
      <c r="K204" s="143">
        <v>0.08976878472474958</v>
      </c>
    </row>
    <row r="205" ht="15.75" customHeight="1">
      <c r="A205" s="145" t="s">
        <v>298</v>
      </c>
      <c r="B205" s="145" t="s">
        <v>574</v>
      </c>
      <c r="C205" s="145" t="s">
        <v>575</v>
      </c>
      <c r="D205" s="145" t="s">
        <v>47</v>
      </c>
      <c r="E205" s="145" t="s">
        <v>309</v>
      </c>
      <c r="F205" s="141">
        <v>1089.480000000001</v>
      </c>
      <c r="G205" s="141">
        <v>1008.9800000000007</v>
      </c>
      <c r="H205" s="142">
        <v>1288.0</v>
      </c>
      <c r="I205" s="142">
        <v>252.0</v>
      </c>
      <c r="J205" s="143">
        <v>0.1956521739130435</v>
      </c>
      <c r="K205" s="143">
        <v>0.07388846054998732</v>
      </c>
    </row>
    <row r="206" ht="15.75" customHeight="1">
      <c r="A206" s="145" t="s">
        <v>298</v>
      </c>
      <c r="B206" s="145" t="s">
        <v>597</v>
      </c>
      <c r="C206" s="145" t="s">
        <v>598</v>
      </c>
      <c r="D206" s="145" t="s">
        <v>47</v>
      </c>
      <c r="E206" s="145" t="s">
        <v>309</v>
      </c>
      <c r="F206" s="141">
        <v>1171.340000000001</v>
      </c>
      <c r="G206" s="141">
        <v>992.8400000000006</v>
      </c>
      <c r="H206" s="142">
        <v>1968.0</v>
      </c>
      <c r="I206" s="142">
        <v>266.0</v>
      </c>
      <c r="J206" s="143">
        <v>0.13516260162601626</v>
      </c>
      <c r="K206" s="143">
        <v>0.15238957091877703</v>
      </c>
    </row>
    <row r="207" ht="15.75" customHeight="1">
      <c r="A207" s="145" t="s">
        <v>298</v>
      </c>
      <c r="B207" s="145" t="s">
        <v>576</v>
      </c>
      <c r="C207" s="145" t="s">
        <v>577</v>
      </c>
      <c r="D207" s="145" t="s">
        <v>47</v>
      </c>
      <c r="E207" s="145" t="s">
        <v>309</v>
      </c>
      <c r="F207" s="141">
        <v>1028.0900000000004</v>
      </c>
      <c r="G207" s="141">
        <v>963.5900000000004</v>
      </c>
      <c r="H207" s="142">
        <v>1288.0</v>
      </c>
      <c r="I207" s="142">
        <v>241.0</v>
      </c>
      <c r="J207" s="143">
        <v>0.18711180124223603</v>
      </c>
      <c r="K207" s="143">
        <v>0.0627376980614538</v>
      </c>
    </row>
    <row r="208" ht="15.75" customHeight="1">
      <c r="A208" s="145" t="s">
        <v>298</v>
      </c>
      <c r="B208" s="145" t="s">
        <v>570</v>
      </c>
      <c r="C208" s="145" t="s">
        <v>571</v>
      </c>
      <c r="D208" s="145" t="s">
        <v>47</v>
      </c>
      <c r="E208" s="145" t="s">
        <v>309</v>
      </c>
      <c r="F208" s="141">
        <v>934.3700000000014</v>
      </c>
      <c r="G208" s="141">
        <v>911.5700000000013</v>
      </c>
      <c r="H208" s="142">
        <v>1912.0</v>
      </c>
      <c r="I208" s="142">
        <v>398.0</v>
      </c>
      <c r="J208" s="143">
        <v>0.20815899581589958</v>
      </c>
      <c r="K208" s="143">
        <v>0.02440146836906154</v>
      </c>
    </row>
    <row r="209" ht="15.75" customHeight="1">
      <c r="A209" s="145" t="s">
        <v>298</v>
      </c>
      <c r="B209" s="145" t="s">
        <v>560</v>
      </c>
      <c r="C209" s="145" t="s">
        <v>561</v>
      </c>
      <c r="D209" s="145" t="s">
        <v>47</v>
      </c>
      <c r="E209" s="145" t="s">
        <v>309</v>
      </c>
      <c r="F209" s="141">
        <v>652.8600000000001</v>
      </c>
      <c r="G209" s="141">
        <v>634.8599999999999</v>
      </c>
      <c r="H209" s="142">
        <v>1600.0</v>
      </c>
      <c r="I209" s="142">
        <v>279.0</v>
      </c>
      <c r="J209" s="143">
        <v>0.174375</v>
      </c>
      <c r="K209" s="143">
        <v>0.027570995312931168</v>
      </c>
    </row>
    <row r="210" ht="15.75" customHeight="1">
      <c r="A210" s="145" t="s">
        <v>298</v>
      </c>
      <c r="B210" s="145" t="s">
        <v>586</v>
      </c>
      <c r="C210" s="145" t="s">
        <v>587</v>
      </c>
      <c r="D210" s="145" t="s">
        <v>46</v>
      </c>
      <c r="E210" s="145" t="s">
        <v>309</v>
      </c>
      <c r="F210" s="141">
        <v>754.5300000000003</v>
      </c>
      <c r="G210" s="141">
        <v>628.5300000000002</v>
      </c>
      <c r="H210" s="142">
        <v>354.0</v>
      </c>
      <c r="I210" s="142">
        <v>47.0</v>
      </c>
      <c r="J210" s="143">
        <v>0.1327683615819209</v>
      </c>
      <c r="K210" s="143">
        <v>0.16699137211244097</v>
      </c>
    </row>
    <row r="211" ht="15.75" customHeight="1">
      <c r="A211" s="145" t="s">
        <v>298</v>
      </c>
      <c r="B211" s="145" t="s">
        <v>729</v>
      </c>
      <c r="C211" s="145" t="s">
        <v>730</v>
      </c>
      <c r="D211" s="145" t="s">
        <v>47</v>
      </c>
      <c r="E211" s="145" t="s">
        <v>309</v>
      </c>
      <c r="F211" s="141">
        <v>738.1500000000004</v>
      </c>
      <c r="G211" s="141">
        <v>595.75</v>
      </c>
      <c r="H211" s="142">
        <v>1200.0</v>
      </c>
      <c r="I211" s="142">
        <v>185.0</v>
      </c>
      <c r="J211" s="143">
        <v>0.15416666666666667</v>
      </c>
      <c r="K211" s="143">
        <v>0.19291471923050918</v>
      </c>
    </row>
    <row r="212" ht="15.75" customHeight="1">
      <c r="A212" s="145" t="s">
        <v>298</v>
      </c>
      <c r="B212" s="145" t="s">
        <v>562</v>
      </c>
      <c r="C212" s="145" t="s">
        <v>563</v>
      </c>
      <c r="D212" s="145" t="s">
        <v>47</v>
      </c>
      <c r="E212" s="145" t="s">
        <v>309</v>
      </c>
      <c r="F212" s="141">
        <v>608.1500000000001</v>
      </c>
      <c r="G212" s="141">
        <v>592.25</v>
      </c>
      <c r="H212" s="142">
        <v>1600.0</v>
      </c>
      <c r="I212" s="142">
        <v>260.0</v>
      </c>
      <c r="J212" s="143">
        <v>0.1625</v>
      </c>
      <c r="K212" s="143">
        <v>0.0261448655759271</v>
      </c>
    </row>
    <row r="213" ht="15.75" customHeight="1">
      <c r="A213" s="145" t="s">
        <v>298</v>
      </c>
      <c r="B213" s="145" t="s">
        <v>564</v>
      </c>
      <c r="C213" s="145" t="s">
        <v>565</v>
      </c>
      <c r="D213" s="145" t="s">
        <v>47</v>
      </c>
      <c r="E213" s="145" t="s">
        <v>309</v>
      </c>
      <c r="F213" s="141">
        <v>545.4300000000002</v>
      </c>
      <c r="G213" s="141">
        <v>528.63</v>
      </c>
      <c r="H213" s="142">
        <v>2088.0</v>
      </c>
      <c r="I213" s="142">
        <v>232.0</v>
      </c>
      <c r="J213" s="143">
        <v>0.1111111111111111</v>
      </c>
      <c r="K213" s="143">
        <v>0.03080138606237315</v>
      </c>
    </row>
    <row r="214" ht="15.75" customHeight="1">
      <c r="A214" s="145" t="s">
        <v>298</v>
      </c>
      <c r="B214" s="145" t="s">
        <v>608</v>
      </c>
      <c r="C214" s="145" t="s">
        <v>609</v>
      </c>
      <c r="D214" s="145" t="s">
        <v>47</v>
      </c>
      <c r="E214" s="145" t="s">
        <v>309</v>
      </c>
      <c r="F214" s="141">
        <v>611.6000000000001</v>
      </c>
      <c r="G214" s="141">
        <v>506.2</v>
      </c>
      <c r="H214" s="142">
        <v>276.0</v>
      </c>
      <c r="I214" s="142">
        <v>36.0</v>
      </c>
      <c r="J214" s="143">
        <v>0.13043478260869565</v>
      </c>
      <c r="K214" s="143">
        <v>0.1723348593852193</v>
      </c>
    </row>
    <row r="215" ht="15.75" customHeight="1">
      <c r="A215" s="145" t="s">
        <v>298</v>
      </c>
      <c r="B215" s="145" t="s">
        <v>595</v>
      </c>
      <c r="C215" s="145" t="s">
        <v>596</v>
      </c>
      <c r="D215" s="145" t="s">
        <v>46</v>
      </c>
      <c r="E215" s="145" t="s">
        <v>309</v>
      </c>
      <c r="F215" s="141">
        <v>506.48000000000013</v>
      </c>
      <c r="G215" s="141">
        <v>460.4800000000001</v>
      </c>
      <c r="H215" s="142">
        <v>1152.0</v>
      </c>
      <c r="I215" s="142">
        <v>52.0</v>
      </c>
      <c r="J215" s="143">
        <v>0.04513888888888889</v>
      </c>
      <c r="K215" s="143">
        <v>0.09082293476544001</v>
      </c>
    </row>
    <row r="216" ht="15.75" customHeight="1">
      <c r="A216" s="145" t="s">
        <v>298</v>
      </c>
      <c r="B216" s="145" t="s">
        <v>731</v>
      </c>
      <c r="C216" s="145" t="s">
        <v>732</v>
      </c>
      <c r="D216" s="145" t="s">
        <v>47</v>
      </c>
      <c r="E216" s="145" t="s">
        <v>309</v>
      </c>
      <c r="F216" s="141">
        <v>534.6600000000003</v>
      </c>
      <c r="G216" s="141">
        <v>432.2599999999998</v>
      </c>
      <c r="H216" s="142">
        <v>1200.0</v>
      </c>
      <c r="I216" s="142">
        <v>134.0</v>
      </c>
      <c r="J216" s="143">
        <v>0.11166666666666666</v>
      </c>
      <c r="K216" s="143">
        <v>0.1915235850821091</v>
      </c>
    </row>
    <row r="217" ht="15.75" customHeight="1">
      <c r="A217" s="145" t="s">
        <v>298</v>
      </c>
      <c r="B217" s="145" t="s">
        <v>593</v>
      </c>
      <c r="C217" s="145" t="s">
        <v>594</v>
      </c>
      <c r="D217" s="145" t="s">
        <v>46</v>
      </c>
      <c r="E217" s="145" t="s">
        <v>309</v>
      </c>
      <c r="F217" s="141">
        <v>463.51</v>
      </c>
      <c r="G217" s="141">
        <v>431.51</v>
      </c>
      <c r="H217" s="142">
        <v>1152.0</v>
      </c>
      <c r="I217" s="142">
        <v>49.0</v>
      </c>
      <c r="J217" s="143">
        <v>0.042534722222222224</v>
      </c>
      <c r="K217" s="143">
        <v>0.06903842419796768</v>
      </c>
    </row>
    <row r="218" ht="15.75" customHeight="1">
      <c r="A218" s="145" t="s">
        <v>298</v>
      </c>
      <c r="B218" s="145" t="s">
        <v>624</v>
      </c>
      <c r="C218" s="145" t="s">
        <v>625</v>
      </c>
      <c r="D218" s="145" t="s">
        <v>47</v>
      </c>
      <c r="E218" s="145" t="s">
        <v>309</v>
      </c>
      <c r="F218" s="141">
        <v>509.69000000000005</v>
      </c>
      <c r="G218" s="141">
        <v>424.69</v>
      </c>
      <c r="H218" s="142">
        <v>276.0</v>
      </c>
      <c r="I218" s="142">
        <v>30.0</v>
      </c>
      <c r="J218" s="143">
        <v>0.10869565217391304</v>
      </c>
      <c r="K218" s="143">
        <v>0.16676803547254226</v>
      </c>
    </row>
    <row r="219" ht="15.75" customHeight="1">
      <c r="A219" s="145" t="s">
        <v>298</v>
      </c>
      <c r="B219" s="145" t="s">
        <v>302</v>
      </c>
      <c r="C219" s="145" t="s">
        <v>303</v>
      </c>
      <c r="D219" s="145" t="s">
        <v>47</v>
      </c>
      <c r="E219" s="145" t="s">
        <v>74</v>
      </c>
      <c r="F219" s="141">
        <v>281.3700000000002</v>
      </c>
      <c r="G219" s="141">
        <v>281.3700000000002</v>
      </c>
      <c r="H219" s="142">
        <v>900.0</v>
      </c>
      <c r="I219" s="142">
        <v>113.0</v>
      </c>
      <c r="J219" s="143">
        <v>0.12555555555555556</v>
      </c>
      <c r="K219" s="143">
        <v>0.0</v>
      </c>
    </row>
    <row r="220" ht="15.75" customHeight="1">
      <c r="A220" s="145" t="s">
        <v>298</v>
      </c>
      <c r="B220" s="145" t="s">
        <v>300</v>
      </c>
      <c r="C220" s="145" t="s">
        <v>301</v>
      </c>
      <c r="D220" s="145" t="s">
        <v>47</v>
      </c>
      <c r="E220" s="145" t="s">
        <v>74</v>
      </c>
      <c r="F220" s="141">
        <v>273.9000000000001</v>
      </c>
      <c r="G220" s="141">
        <v>273.9000000000001</v>
      </c>
      <c r="H220" s="142">
        <v>900.0</v>
      </c>
      <c r="I220" s="142">
        <v>110.0</v>
      </c>
      <c r="J220" s="143">
        <v>0.12222222222222222</v>
      </c>
      <c r="K220" s="143">
        <v>0.0</v>
      </c>
    </row>
    <row r="221" ht="15.75" customHeight="1">
      <c r="A221" s="145" t="s">
        <v>298</v>
      </c>
      <c r="B221" s="145" t="s">
        <v>733</v>
      </c>
      <c r="C221" s="145" t="s">
        <v>734</v>
      </c>
      <c r="D221" s="145" t="s">
        <v>47</v>
      </c>
      <c r="E221" s="145" t="s">
        <v>309</v>
      </c>
      <c r="F221" s="141">
        <v>207.48000000000002</v>
      </c>
      <c r="G221" s="141">
        <v>166.67999999999995</v>
      </c>
      <c r="H221" s="142">
        <v>1200.0</v>
      </c>
      <c r="I221" s="142">
        <v>52.0</v>
      </c>
      <c r="J221" s="143">
        <v>0.043333333333333335</v>
      </c>
      <c r="K221" s="143">
        <v>0.1966454598033549</v>
      </c>
    </row>
    <row r="222" ht="15.75" customHeight="1">
      <c r="A222" s="145" t="s">
        <v>298</v>
      </c>
      <c r="B222" s="145" t="s">
        <v>304</v>
      </c>
      <c r="C222" s="145" t="s">
        <v>305</v>
      </c>
      <c r="D222" s="145" t="s">
        <v>47</v>
      </c>
      <c r="E222" s="145" t="s">
        <v>74</v>
      </c>
      <c r="F222" s="141">
        <v>134.45999999999995</v>
      </c>
      <c r="G222" s="141">
        <v>134.45999999999995</v>
      </c>
      <c r="H222" s="142">
        <v>900.0</v>
      </c>
      <c r="I222" s="142">
        <v>54.0</v>
      </c>
      <c r="J222" s="143">
        <v>0.06</v>
      </c>
      <c r="K222" s="143">
        <v>0.0</v>
      </c>
    </row>
    <row r="223" ht="15.75" customHeight="1">
      <c r="A223" s="145" t="s">
        <v>298</v>
      </c>
      <c r="B223" s="145" t="s">
        <v>296</v>
      </c>
      <c r="C223" s="145" t="s">
        <v>297</v>
      </c>
      <c r="D223" s="145" t="s">
        <v>47</v>
      </c>
      <c r="E223" s="145" t="s">
        <v>74</v>
      </c>
      <c r="F223" s="141">
        <v>64.74000000000002</v>
      </c>
      <c r="G223" s="141">
        <v>64.74000000000002</v>
      </c>
      <c r="H223" s="142">
        <v>900.0</v>
      </c>
      <c r="I223" s="142">
        <v>26.0</v>
      </c>
      <c r="J223" s="143">
        <v>0.028888888888888888</v>
      </c>
      <c r="K223" s="143">
        <v>0.0</v>
      </c>
    </row>
    <row r="224" ht="15.75" customHeight="1">
      <c r="A224" s="151" t="s">
        <v>815</v>
      </c>
      <c r="B224" s="151"/>
      <c r="C224" s="151"/>
      <c r="D224" s="151"/>
      <c r="E224" s="151"/>
      <c r="F224" s="152">
        <v>86084.51</v>
      </c>
      <c r="G224" s="152">
        <v>78575.50999999997</v>
      </c>
      <c r="H224" s="153">
        <v>67296.0</v>
      </c>
      <c r="I224" s="153">
        <v>14774.0</v>
      </c>
      <c r="J224" s="154">
        <v>0.2195375653827865</v>
      </c>
      <c r="K224" s="154">
        <v>0.08722823653175238</v>
      </c>
    </row>
    <row r="225" ht="15.75" customHeight="1">
      <c r="A225" s="145" t="s">
        <v>766</v>
      </c>
      <c r="B225" s="145" t="s">
        <v>769</v>
      </c>
      <c r="C225" s="145" t="s">
        <v>770</v>
      </c>
      <c r="D225" s="145" t="s">
        <v>47</v>
      </c>
      <c r="E225" s="145" t="s">
        <v>309</v>
      </c>
      <c r="F225" s="141">
        <v>17093.709999999995</v>
      </c>
      <c r="G225" s="141">
        <v>15035.71</v>
      </c>
      <c r="H225" s="142">
        <v>9216.0</v>
      </c>
      <c r="I225" s="142">
        <v>3029.0</v>
      </c>
      <c r="J225" s="143">
        <v>0.3286675347222222</v>
      </c>
      <c r="K225" s="143">
        <v>0.12039516289910135</v>
      </c>
    </row>
    <row r="226" ht="15.75" customHeight="1">
      <c r="A226" s="145" t="s">
        <v>766</v>
      </c>
      <c r="B226" s="145" t="s">
        <v>773</v>
      </c>
      <c r="C226" s="145" t="s">
        <v>774</v>
      </c>
      <c r="D226" s="145" t="s">
        <v>47</v>
      </c>
      <c r="E226" s="145" t="s">
        <v>309</v>
      </c>
      <c r="F226" s="141">
        <v>11933.759999999984</v>
      </c>
      <c r="G226" s="141">
        <v>10983.999999999987</v>
      </c>
      <c r="H226" s="142">
        <v>7400.0</v>
      </c>
      <c r="I226" s="142">
        <v>1524.0</v>
      </c>
      <c r="J226" s="143">
        <v>0.20594594594594595</v>
      </c>
      <c r="K226" s="143">
        <v>0.0795859812833506</v>
      </c>
    </row>
    <row r="227" ht="15.75" customHeight="1">
      <c r="A227" s="145" t="s">
        <v>766</v>
      </c>
      <c r="B227" s="145" t="s">
        <v>771</v>
      </c>
      <c r="C227" s="145" t="s">
        <v>772</v>
      </c>
      <c r="D227" s="145" t="s">
        <v>47</v>
      </c>
      <c r="E227" s="145" t="s">
        <v>309</v>
      </c>
      <c r="F227" s="141">
        <v>9509.599999999991</v>
      </c>
      <c r="G227" s="141">
        <v>8389.39999999999</v>
      </c>
      <c r="H227" s="142">
        <v>4608.0</v>
      </c>
      <c r="I227" s="142">
        <v>1690.0</v>
      </c>
      <c r="J227" s="143">
        <v>0.3667534722222222</v>
      </c>
      <c r="K227" s="143">
        <v>0.11779675275511081</v>
      </c>
    </row>
    <row r="228" ht="15.75" customHeight="1">
      <c r="A228" s="145" t="s">
        <v>766</v>
      </c>
      <c r="B228" s="145" t="s">
        <v>775</v>
      </c>
      <c r="C228" s="145" t="s">
        <v>776</v>
      </c>
      <c r="D228" s="145" t="s">
        <v>47</v>
      </c>
      <c r="E228" s="145" t="s">
        <v>309</v>
      </c>
      <c r="F228" s="141">
        <v>4408.420000000003</v>
      </c>
      <c r="G228" s="141">
        <v>3939.1200000000017</v>
      </c>
      <c r="H228" s="142">
        <v>2536.0</v>
      </c>
      <c r="I228" s="142">
        <v>538.0</v>
      </c>
      <c r="J228" s="143">
        <v>0.21214511041009465</v>
      </c>
      <c r="K228" s="143">
        <v>0.10645537403423466</v>
      </c>
    </row>
    <row r="229" ht="15.75" customHeight="1">
      <c r="A229" s="145" t="s">
        <v>766</v>
      </c>
      <c r="B229" s="145" t="s">
        <v>777</v>
      </c>
      <c r="C229" s="145" t="s">
        <v>778</v>
      </c>
      <c r="D229" s="145" t="s">
        <v>47</v>
      </c>
      <c r="E229" s="145" t="s">
        <v>309</v>
      </c>
      <c r="F229" s="141">
        <v>3336.4300000000026</v>
      </c>
      <c r="G229" s="141">
        <v>3191.230000000002</v>
      </c>
      <c r="H229" s="142">
        <v>624.0</v>
      </c>
      <c r="I229" s="142">
        <v>557.0</v>
      </c>
      <c r="J229" s="143">
        <v>0.8926282051282052</v>
      </c>
      <c r="K229" s="143">
        <v>0.04351957031917364</v>
      </c>
    </row>
    <row r="230" ht="15.75" customHeight="1">
      <c r="A230" s="145" t="s">
        <v>766</v>
      </c>
      <c r="B230" s="145" t="s">
        <v>779</v>
      </c>
      <c r="C230" s="145" t="s">
        <v>780</v>
      </c>
      <c r="D230" s="145" t="s">
        <v>47</v>
      </c>
      <c r="E230" s="145" t="s">
        <v>309</v>
      </c>
      <c r="F230" s="141">
        <v>3083.710000000002</v>
      </c>
      <c r="G230" s="141">
        <v>2866.110000000001</v>
      </c>
      <c r="H230" s="142">
        <v>624.0</v>
      </c>
      <c r="I230" s="142">
        <v>469.0</v>
      </c>
      <c r="J230" s="143">
        <v>0.7516025641025641</v>
      </c>
      <c r="K230" s="143">
        <v>0.07056435267907835</v>
      </c>
    </row>
    <row r="231" ht="15.75" customHeight="1">
      <c r="A231" s="145" t="s">
        <v>766</v>
      </c>
      <c r="B231" s="145" t="s">
        <v>767</v>
      </c>
      <c r="C231" s="145" t="s">
        <v>768</v>
      </c>
      <c r="D231" s="145" t="s">
        <v>47</v>
      </c>
      <c r="E231" s="145" t="s">
        <v>309</v>
      </c>
      <c r="F231" s="141">
        <v>2265.8400000000015</v>
      </c>
      <c r="G231" s="141">
        <v>2065.8400000000006</v>
      </c>
      <c r="H231" s="142">
        <v>0.0</v>
      </c>
      <c r="I231" s="142">
        <v>336.0</v>
      </c>
      <c r="J231" s="143" t="e">
        <v>#DIV/0!</v>
      </c>
      <c r="K231" s="143">
        <v>0.08826748578893517</v>
      </c>
    </row>
    <row r="232" ht="15.75" customHeight="1">
      <c r="A232" s="145" t="s">
        <v>766</v>
      </c>
      <c r="B232" s="145" t="s">
        <v>764</v>
      </c>
      <c r="C232" s="145" t="s">
        <v>765</v>
      </c>
      <c r="D232" s="145" t="s">
        <v>47</v>
      </c>
      <c r="E232" s="145" t="s">
        <v>309</v>
      </c>
      <c r="F232" s="141">
        <v>1216.2000000000007</v>
      </c>
      <c r="G232" s="141">
        <v>1107.4</v>
      </c>
      <c r="H232" s="142">
        <v>0.0</v>
      </c>
      <c r="I232" s="142">
        <v>180.0</v>
      </c>
      <c r="J232" s="143" t="e">
        <v>#DIV/0!</v>
      </c>
      <c r="K232" s="143">
        <v>0.08945897056405239</v>
      </c>
    </row>
    <row r="233" ht="15.75" customHeight="1">
      <c r="A233" s="151" t="s">
        <v>816</v>
      </c>
      <c r="B233" s="151"/>
      <c r="C233" s="151"/>
      <c r="D233" s="151"/>
      <c r="E233" s="151"/>
      <c r="F233" s="152">
        <v>52847.66999999998</v>
      </c>
      <c r="G233" s="152">
        <v>47578.80999999998</v>
      </c>
      <c r="H233" s="153">
        <v>25008.0</v>
      </c>
      <c r="I233" s="153">
        <v>8323.0</v>
      </c>
      <c r="J233" s="154">
        <v>0.3328134996801024</v>
      </c>
      <c r="K233" s="154">
        <v>0.09969900281317967</v>
      </c>
    </row>
    <row r="234" ht="15.75" customHeight="1">
      <c r="A234" s="145" t="s">
        <v>88</v>
      </c>
      <c r="B234" s="145" t="s">
        <v>409</v>
      </c>
      <c r="C234" s="145" t="s">
        <v>410</v>
      </c>
      <c r="D234" s="145" t="s">
        <v>48</v>
      </c>
      <c r="E234" s="145" t="s">
        <v>309</v>
      </c>
      <c r="F234" s="141">
        <v>27334.119999999977</v>
      </c>
      <c r="G234" s="141">
        <v>24457.81999999998</v>
      </c>
      <c r="H234" s="142">
        <v>13188.0</v>
      </c>
      <c r="I234" s="142">
        <v>8338.0</v>
      </c>
      <c r="J234" s="143">
        <v>0.632241431604489</v>
      </c>
      <c r="K234" s="143">
        <v>0.10522745930726862</v>
      </c>
    </row>
    <row r="235" ht="15.75" customHeight="1">
      <c r="A235" s="145" t="s">
        <v>88</v>
      </c>
      <c r="B235" s="145" t="s">
        <v>100</v>
      </c>
      <c r="C235" s="145" t="s">
        <v>101</v>
      </c>
      <c r="D235" s="145" t="s">
        <v>48</v>
      </c>
      <c r="E235" s="145" t="s">
        <v>74</v>
      </c>
      <c r="F235" s="141">
        <v>25453.539999999957</v>
      </c>
      <c r="G235" s="141">
        <v>22912.539999999946</v>
      </c>
      <c r="H235" s="142">
        <v>19800.0</v>
      </c>
      <c r="I235" s="142">
        <v>7768.0</v>
      </c>
      <c r="J235" s="143">
        <v>0.3923232323232323</v>
      </c>
      <c r="K235" s="143">
        <v>0.09982894324325875</v>
      </c>
    </row>
    <row r="236" ht="15.75" customHeight="1">
      <c r="A236" s="145" t="s">
        <v>88</v>
      </c>
      <c r="B236" s="145" t="s">
        <v>93</v>
      </c>
      <c r="C236" s="145" t="s">
        <v>94</v>
      </c>
      <c r="D236" s="145" t="s">
        <v>48</v>
      </c>
      <c r="E236" s="145" t="s">
        <v>74</v>
      </c>
      <c r="F236" s="141">
        <v>19228.989999999976</v>
      </c>
      <c r="G236" s="141">
        <v>17423.18999999998</v>
      </c>
      <c r="H236" s="142">
        <v>15876.0</v>
      </c>
      <c r="I236" s="142">
        <v>6506.0</v>
      </c>
      <c r="J236" s="143">
        <v>0.40980095742000505</v>
      </c>
      <c r="K236" s="143">
        <v>0.09391028857989925</v>
      </c>
    </row>
    <row r="237" ht="15.75" customHeight="1">
      <c r="A237" s="145" t="s">
        <v>88</v>
      </c>
      <c r="B237" s="145" t="s">
        <v>86</v>
      </c>
      <c r="C237" s="145" t="s">
        <v>87</v>
      </c>
      <c r="D237" s="145" t="s">
        <v>48</v>
      </c>
      <c r="E237" s="145" t="s">
        <v>74</v>
      </c>
      <c r="F237" s="141">
        <v>14695.159999999985</v>
      </c>
      <c r="G237" s="141">
        <v>13032.759999999997</v>
      </c>
      <c r="H237" s="142">
        <v>8190.0</v>
      </c>
      <c r="I237" s="142">
        <v>2064.0</v>
      </c>
      <c r="J237" s="143">
        <v>0.252014652014652</v>
      </c>
      <c r="K237" s="143">
        <v>0.11312568219740315</v>
      </c>
    </row>
    <row r="238" ht="15.75" customHeight="1">
      <c r="A238" s="145" t="s">
        <v>88</v>
      </c>
      <c r="B238" s="145" t="s">
        <v>391</v>
      </c>
      <c r="C238" s="145" t="s">
        <v>392</v>
      </c>
      <c r="D238" s="145" t="s">
        <v>48</v>
      </c>
      <c r="E238" s="145" t="s">
        <v>309</v>
      </c>
      <c r="F238" s="141">
        <v>14524.049999999985</v>
      </c>
      <c r="G238" s="141">
        <v>12946.949999999984</v>
      </c>
      <c r="H238" s="142">
        <v>11544.0</v>
      </c>
      <c r="I238" s="142">
        <v>5196.0</v>
      </c>
      <c r="J238" s="143">
        <v>0.4501039501039501</v>
      </c>
      <c r="K238" s="143">
        <v>0.10858541522509235</v>
      </c>
    </row>
    <row r="239" ht="15.75" customHeight="1">
      <c r="A239" s="145" t="s">
        <v>88</v>
      </c>
      <c r="B239" s="145" t="s">
        <v>403</v>
      </c>
      <c r="C239" s="145" t="s">
        <v>404</v>
      </c>
      <c r="D239" s="145" t="s">
        <v>48</v>
      </c>
      <c r="E239" s="145" t="s">
        <v>309</v>
      </c>
      <c r="F239" s="141">
        <v>12059.129999999988</v>
      </c>
      <c r="G239" s="141">
        <v>10951.92999999999</v>
      </c>
      <c r="H239" s="142">
        <v>10752.0</v>
      </c>
      <c r="I239" s="142">
        <v>4422.0</v>
      </c>
      <c r="J239" s="143">
        <v>0.41127232142857145</v>
      </c>
      <c r="K239" s="143">
        <v>0.09181425194023118</v>
      </c>
    </row>
    <row r="240" ht="15.75" customHeight="1">
      <c r="A240" s="145" t="s">
        <v>88</v>
      </c>
      <c r="B240" s="145" t="s">
        <v>411</v>
      </c>
      <c r="C240" s="145" t="s">
        <v>412</v>
      </c>
      <c r="D240" s="145" t="s">
        <v>48</v>
      </c>
      <c r="E240" s="145" t="s">
        <v>309</v>
      </c>
      <c r="F240" s="141">
        <v>10829.399999999992</v>
      </c>
      <c r="G240" s="141">
        <v>9667.399999999996</v>
      </c>
      <c r="H240" s="142">
        <v>7704.0</v>
      </c>
      <c r="I240" s="142">
        <v>3190.0</v>
      </c>
      <c r="J240" s="143">
        <v>0.4140706126687435</v>
      </c>
      <c r="K240" s="143">
        <v>0.10730049679575948</v>
      </c>
    </row>
    <row r="241" ht="15.75" customHeight="1">
      <c r="A241" s="145" t="s">
        <v>88</v>
      </c>
      <c r="B241" s="145" t="s">
        <v>250</v>
      </c>
      <c r="C241" s="145" t="s">
        <v>251</v>
      </c>
      <c r="D241" s="145" t="s">
        <v>48</v>
      </c>
      <c r="E241" s="145" t="s">
        <v>74</v>
      </c>
      <c r="F241" s="141">
        <v>10943.269999999977</v>
      </c>
      <c r="G241" s="141">
        <v>9642.46999999999</v>
      </c>
      <c r="H241" s="142">
        <v>6948.0</v>
      </c>
      <c r="I241" s="142">
        <v>2393.0</v>
      </c>
      <c r="J241" s="143">
        <v>0.34441565918249856</v>
      </c>
      <c r="K241" s="143">
        <v>0.11886757797257941</v>
      </c>
    </row>
    <row r="242" ht="15.75" customHeight="1">
      <c r="A242" s="145" t="s">
        <v>88</v>
      </c>
      <c r="B242" s="145" t="s">
        <v>98</v>
      </c>
      <c r="C242" s="145" t="s">
        <v>99</v>
      </c>
      <c r="D242" s="145" t="s">
        <v>48</v>
      </c>
      <c r="E242" s="145" t="s">
        <v>74</v>
      </c>
      <c r="F242" s="141">
        <v>10586.929999999986</v>
      </c>
      <c r="G242" s="141">
        <v>9561.92999999999</v>
      </c>
      <c r="H242" s="142">
        <v>14208.0</v>
      </c>
      <c r="I242" s="142">
        <v>3657.0</v>
      </c>
      <c r="J242" s="143">
        <v>0.2573902027027027</v>
      </c>
      <c r="K242" s="143">
        <v>0.09681749100069592</v>
      </c>
    </row>
    <row r="243" ht="15.75" customHeight="1">
      <c r="A243" s="145" t="s">
        <v>88</v>
      </c>
      <c r="B243" s="145" t="s">
        <v>252</v>
      </c>
      <c r="C243" s="145" t="s">
        <v>253</v>
      </c>
      <c r="D243" s="145" t="s">
        <v>48</v>
      </c>
      <c r="E243" s="145" t="s">
        <v>74</v>
      </c>
      <c r="F243" s="141">
        <v>10818.179999999993</v>
      </c>
      <c r="G243" s="141">
        <v>9419.980000000003</v>
      </c>
      <c r="H243" s="142">
        <v>4872.0</v>
      </c>
      <c r="I243" s="142">
        <v>2492.0</v>
      </c>
      <c r="J243" s="143">
        <v>0.5114942528735632</v>
      </c>
      <c r="K243" s="143">
        <v>0.12924539987317563</v>
      </c>
    </row>
    <row r="244" ht="15.75" customHeight="1">
      <c r="A244" s="145" t="s">
        <v>88</v>
      </c>
      <c r="B244" s="145" t="s">
        <v>96</v>
      </c>
      <c r="C244" s="145" t="s">
        <v>97</v>
      </c>
      <c r="D244" s="145" t="s">
        <v>48</v>
      </c>
      <c r="E244" s="145" t="s">
        <v>74</v>
      </c>
      <c r="F244" s="141">
        <v>10384.289999999997</v>
      </c>
      <c r="G244" s="141">
        <v>8972.789999999999</v>
      </c>
      <c r="H244" s="142">
        <v>9804.0</v>
      </c>
      <c r="I244" s="142">
        <v>3648.0</v>
      </c>
      <c r="J244" s="143">
        <v>0.37209302325581395</v>
      </c>
      <c r="K244" s="143">
        <v>0.13592648125196793</v>
      </c>
    </row>
    <row r="245" ht="15.75" customHeight="1">
      <c r="A245" s="145" t="s">
        <v>88</v>
      </c>
      <c r="B245" s="145" t="s">
        <v>393</v>
      </c>
      <c r="C245" s="145" t="s">
        <v>394</v>
      </c>
      <c r="D245" s="145" t="s">
        <v>48</v>
      </c>
      <c r="E245" s="145" t="s">
        <v>309</v>
      </c>
      <c r="F245" s="141">
        <v>9703.559999999989</v>
      </c>
      <c r="G245" s="141">
        <v>8815.55999999999</v>
      </c>
      <c r="H245" s="142">
        <v>6138.0</v>
      </c>
      <c r="I245" s="142">
        <v>1244.0</v>
      </c>
      <c r="J245" s="143">
        <v>0.20267188009123493</v>
      </c>
      <c r="K245" s="143">
        <v>0.0915128056094876</v>
      </c>
    </row>
    <row r="246" ht="15.75" customHeight="1">
      <c r="A246" s="145" t="s">
        <v>88</v>
      </c>
      <c r="B246" s="145" t="s">
        <v>102</v>
      </c>
      <c r="C246" s="145" t="s">
        <v>103</v>
      </c>
      <c r="D246" s="145" t="s">
        <v>48</v>
      </c>
      <c r="E246" s="145" t="s">
        <v>74</v>
      </c>
      <c r="F246" s="141">
        <v>9431.240000000005</v>
      </c>
      <c r="G246" s="141">
        <v>8545.240000000005</v>
      </c>
      <c r="H246" s="142">
        <v>6108.0</v>
      </c>
      <c r="I246" s="142">
        <v>2476.0</v>
      </c>
      <c r="J246" s="143">
        <v>0.40537000654878846</v>
      </c>
      <c r="K246" s="143">
        <v>0.09394310822330887</v>
      </c>
    </row>
    <row r="247" ht="15.75" customHeight="1">
      <c r="A247" s="145" t="s">
        <v>88</v>
      </c>
      <c r="B247" s="145" t="s">
        <v>425</v>
      </c>
      <c r="C247" s="145" t="s">
        <v>426</v>
      </c>
      <c r="D247" s="145" t="s">
        <v>48</v>
      </c>
      <c r="E247" s="145" t="s">
        <v>309</v>
      </c>
      <c r="F247" s="141">
        <v>9190.119999999983</v>
      </c>
      <c r="G247" s="141">
        <v>8158.919999999987</v>
      </c>
      <c r="H247" s="142">
        <v>8736.0</v>
      </c>
      <c r="I247" s="142">
        <v>2028.0</v>
      </c>
      <c r="J247" s="143">
        <v>0.23214285714285715</v>
      </c>
      <c r="K247" s="143">
        <v>0.11220745757400308</v>
      </c>
    </row>
    <row r="248" ht="15.75" customHeight="1">
      <c r="A248" s="145" t="s">
        <v>88</v>
      </c>
      <c r="B248" s="145" t="s">
        <v>405</v>
      </c>
      <c r="C248" s="145" t="s">
        <v>406</v>
      </c>
      <c r="D248" s="145" t="s">
        <v>48</v>
      </c>
      <c r="E248" s="145" t="s">
        <v>309</v>
      </c>
      <c r="F248" s="141">
        <v>8597.05</v>
      </c>
      <c r="G248" s="141">
        <v>7719.249999999998</v>
      </c>
      <c r="H248" s="142">
        <v>9396.0</v>
      </c>
      <c r="I248" s="142">
        <v>3136.0</v>
      </c>
      <c r="J248" s="143">
        <v>0.3337590464027246</v>
      </c>
      <c r="K248" s="143">
        <v>0.10210479175996434</v>
      </c>
    </row>
    <row r="249" ht="15.75" customHeight="1">
      <c r="A249" s="145" t="s">
        <v>88</v>
      </c>
      <c r="B249" s="145" t="s">
        <v>407</v>
      </c>
      <c r="C249" s="145" t="s">
        <v>408</v>
      </c>
      <c r="D249" s="145" t="s">
        <v>48</v>
      </c>
      <c r="E249" s="145" t="s">
        <v>309</v>
      </c>
      <c r="F249" s="141">
        <v>8093.359999999998</v>
      </c>
      <c r="G249" s="141">
        <v>7032.159999999998</v>
      </c>
      <c r="H249" s="142">
        <v>8088.0</v>
      </c>
      <c r="I249" s="142">
        <v>2564.0</v>
      </c>
      <c r="J249" s="143">
        <v>0.31701285855588524</v>
      </c>
      <c r="K249" s="143">
        <v>0.13111983156562912</v>
      </c>
    </row>
    <row r="250" ht="15.75" customHeight="1">
      <c r="A250" s="145" t="s">
        <v>88</v>
      </c>
      <c r="B250" s="145" t="s">
        <v>413</v>
      </c>
      <c r="C250" s="145" t="s">
        <v>414</v>
      </c>
      <c r="D250" s="145" t="s">
        <v>48</v>
      </c>
      <c r="E250" s="145" t="s">
        <v>309</v>
      </c>
      <c r="F250" s="141">
        <v>6615.430000000002</v>
      </c>
      <c r="G250" s="141">
        <v>6159.430000000002</v>
      </c>
      <c r="H250" s="142">
        <v>5352.0</v>
      </c>
      <c r="I250" s="142">
        <v>2282.0</v>
      </c>
      <c r="J250" s="143">
        <v>0.4263826606875934</v>
      </c>
      <c r="K250" s="143">
        <v>0.0689297596679278</v>
      </c>
    </row>
    <row r="251" ht="15.75" customHeight="1">
      <c r="A251" s="145" t="s">
        <v>88</v>
      </c>
      <c r="B251" s="145" t="s">
        <v>423</v>
      </c>
      <c r="C251" s="145" t="s">
        <v>424</v>
      </c>
      <c r="D251" s="145" t="s">
        <v>48</v>
      </c>
      <c r="E251" s="145" t="s">
        <v>309</v>
      </c>
      <c r="F251" s="141">
        <v>5173.929999999991</v>
      </c>
      <c r="G251" s="141">
        <v>4636.329999999996</v>
      </c>
      <c r="H251" s="142">
        <v>7800.0</v>
      </c>
      <c r="I251" s="142">
        <v>1207.0</v>
      </c>
      <c r="J251" s="143">
        <v>0.15474358974358973</v>
      </c>
      <c r="K251" s="143">
        <v>0.10390554182217304</v>
      </c>
    </row>
    <row r="252" ht="15.75" customHeight="1">
      <c r="A252" s="145" t="s">
        <v>88</v>
      </c>
      <c r="B252" s="145" t="s">
        <v>90</v>
      </c>
      <c r="C252" s="145" t="s">
        <v>91</v>
      </c>
      <c r="D252" s="145" t="s">
        <v>48</v>
      </c>
      <c r="E252" s="145" t="s">
        <v>74</v>
      </c>
      <c r="F252" s="141">
        <v>3915.5299999999934</v>
      </c>
      <c r="G252" s="141">
        <v>3261.1300000000006</v>
      </c>
      <c r="H252" s="142">
        <v>4128.0</v>
      </c>
      <c r="I252" s="142">
        <v>767.0</v>
      </c>
      <c r="J252" s="143">
        <v>0.18580426356589147</v>
      </c>
      <c r="K252" s="143">
        <v>0.16712935413596475</v>
      </c>
    </row>
    <row r="253" ht="15.75" customHeight="1">
      <c r="A253" s="151" t="s">
        <v>817</v>
      </c>
      <c r="B253" s="151"/>
      <c r="C253" s="151"/>
      <c r="D253" s="151"/>
      <c r="E253" s="151"/>
      <c r="F253" s="152">
        <v>227577.27999999974</v>
      </c>
      <c r="G253" s="152">
        <v>203317.77999999982</v>
      </c>
      <c r="H253" s="153">
        <v>178632.0</v>
      </c>
      <c r="I253" s="153">
        <v>65378.0</v>
      </c>
      <c r="J253" s="154">
        <v>0.3659926552913252</v>
      </c>
      <c r="K253" s="154">
        <v>0.10659895399048613</v>
      </c>
    </row>
    <row r="254" ht="15.75" customHeight="1">
      <c r="A254" s="145" t="s">
        <v>78</v>
      </c>
      <c r="B254" s="145" t="s">
        <v>475</v>
      </c>
      <c r="C254" s="145" t="s">
        <v>476</v>
      </c>
      <c r="D254" s="145" t="s">
        <v>47</v>
      </c>
      <c r="E254" s="145" t="s">
        <v>309</v>
      </c>
      <c r="F254" s="141">
        <v>21389.649999999994</v>
      </c>
      <c r="G254" s="141">
        <v>19440.049999999996</v>
      </c>
      <c r="H254" s="142">
        <v>10644.0</v>
      </c>
      <c r="I254" s="142">
        <v>6135.0</v>
      </c>
      <c r="J254" s="143">
        <v>0.576381059751973</v>
      </c>
      <c r="K254" s="143">
        <v>0.09114688646144276</v>
      </c>
    </row>
    <row r="255" ht="15.75" customHeight="1">
      <c r="A255" s="145" t="s">
        <v>78</v>
      </c>
      <c r="B255" s="145" t="s">
        <v>372</v>
      </c>
      <c r="C255" s="145" t="s">
        <v>373</v>
      </c>
      <c r="D255" s="145" t="s">
        <v>47</v>
      </c>
      <c r="E255" s="145" t="s">
        <v>309</v>
      </c>
      <c r="F255" s="141">
        <v>20308.09999999999</v>
      </c>
      <c r="G255" s="141">
        <v>18471.94999999999</v>
      </c>
      <c r="H255" s="142">
        <v>10644.0</v>
      </c>
      <c r="I255" s="142">
        <v>5841.0</v>
      </c>
      <c r="J255" s="143">
        <v>0.5487598647125141</v>
      </c>
      <c r="K255" s="143">
        <v>0.09041466212988913</v>
      </c>
    </row>
    <row r="256" ht="15.75" customHeight="1">
      <c r="A256" s="145" t="s">
        <v>78</v>
      </c>
      <c r="B256" s="145" t="s">
        <v>477</v>
      </c>
      <c r="C256" s="145" t="s">
        <v>478</v>
      </c>
      <c r="D256" s="145" t="s">
        <v>47</v>
      </c>
      <c r="E256" s="145" t="s">
        <v>309</v>
      </c>
      <c r="F256" s="141">
        <v>19776.82</v>
      </c>
      <c r="G256" s="141">
        <v>17936.02</v>
      </c>
      <c r="H256" s="142">
        <v>10644.0</v>
      </c>
      <c r="I256" s="142">
        <v>5668.0</v>
      </c>
      <c r="J256" s="143">
        <v>0.5325065764750094</v>
      </c>
      <c r="K256" s="143">
        <v>0.09307866482073457</v>
      </c>
    </row>
    <row r="257" ht="15.75" customHeight="1">
      <c r="A257" s="145" t="s">
        <v>78</v>
      </c>
      <c r="B257" s="145" t="s">
        <v>82</v>
      </c>
      <c r="C257" s="145" t="s">
        <v>83</v>
      </c>
      <c r="D257" s="145" t="s">
        <v>47</v>
      </c>
      <c r="E257" s="145" t="s">
        <v>74</v>
      </c>
      <c r="F257" s="141">
        <v>15070.049999999992</v>
      </c>
      <c r="G257" s="141">
        <v>13949.599999999993</v>
      </c>
      <c r="H257" s="142">
        <v>8784.0</v>
      </c>
      <c r="I257" s="142">
        <v>3595.0</v>
      </c>
      <c r="J257" s="143">
        <v>0.40926684881602915</v>
      </c>
      <c r="K257" s="143">
        <v>0.07434945471315624</v>
      </c>
    </row>
    <row r="258" ht="15.75" customHeight="1">
      <c r="A258" s="145" t="s">
        <v>78</v>
      </c>
      <c r="B258" s="145" t="s">
        <v>479</v>
      </c>
      <c r="C258" s="145" t="s">
        <v>480</v>
      </c>
      <c r="D258" s="145" t="s">
        <v>47</v>
      </c>
      <c r="E258" s="145" t="s">
        <v>309</v>
      </c>
      <c r="F258" s="141">
        <v>14523.659999999998</v>
      </c>
      <c r="G258" s="141">
        <v>13236.460000000003</v>
      </c>
      <c r="H258" s="142">
        <v>10644.0</v>
      </c>
      <c r="I258" s="142">
        <v>4184.0</v>
      </c>
      <c r="J258" s="143">
        <v>0.39308530627583615</v>
      </c>
      <c r="K258" s="143">
        <v>0.08862779767634299</v>
      </c>
    </row>
    <row r="259" ht="15.75" customHeight="1">
      <c r="A259" s="145" t="s">
        <v>78</v>
      </c>
      <c r="B259" s="145" t="s">
        <v>203</v>
      </c>
      <c r="C259" s="145" t="s">
        <v>204</v>
      </c>
      <c r="D259" s="145" t="s">
        <v>47</v>
      </c>
      <c r="E259" s="145" t="s">
        <v>74</v>
      </c>
      <c r="F259" s="141">
        <v>13816.96</v>
      </c>
      <c r="G259" s="141">
        <v>12827.959999999997</v>
      </c>
      <c r="H259" s="142">
        <v>8784.0</v>
      </c>
      <c r="I259" s="142">
        <v>3304.0</v>
      </c>
      <c r="J259" s="143">
        <v>0.3761384335154827</v>
      </c>
      <c r="K259" s="143">
        <v>0.07157869748483037</v>
      </c>
    </row>
    <row r="260" ht="15.75" customHeight="1">
      <c r="A260" s="145" t="s">
        <v>78</v>
      </c>
      <c r="B260" s="145" t="s">
        <v>201</v>
      </c>
      <c r="C260" s="145" t="s">
        <v>202</v>
      </c>
      <c r="D260" s="145" t="s">
        <v>47</v>
      </c>
      <c r="E260" s="145" t="s">
        <v>74</v>
      </c>
      <c r="F260" s="141">
        <v>8069.07</v>
      </c>
      <c r="G260" s="141">
        <v>7455.070000000001</v>
      </c>
      <c r="H260" s="142">
        <v>8784.0</v>
      </c>
      <c r="I260" s="142">
        <v>1918.0</v>
      </c>
      <c r="J260" s="143">
        <v>0.21835154826958106</v>
      </c>
      <c r="K260" s="143">
        <v>0.07609303178681048</v>
      </c>
    </row>
    <row r="261" ht="15.75" customHeight="1">
      <c r="A261" s="145" t="s">
        <v>78</v>
      </c>
      <c r="B261" s="145" t="s">
        <v>84</v>
      </c>
      <c r="C261" s="145" t="s">
        <v>85</v>
      </c>
      <c r="D261" s="145" t="s">
        <v>47</v>
      </c>
      <c r="E261" s="145" t="s">
        <v>74</v>
      </c>
      <c r="F261" s="141">
        <v>7890.070000000003</v>
      </c>
      <c r="G261" s="141">
        <v>7266.320000000005</v>
      </c>
      <c r="H261" s="142">
        <v>8784.0</v>
      </c>
      <c r="I261" s="142">
        <v>1893.0</v>
      </c>
      <c r="J261" s="143">
        <v>0.21550546448087432</v>
      </c>
      <c r="K261" s="143">
        <v>0.07905506541767027</v>
      </c>
    </row>
    <row r="262" ht="15.75" customHeight="1">
      <c r="A262" s="145" t="s">
        <v>78</v>
      </c>
      <c r="B262" s="145" t="s">
        <v>76</v>
      </c>
      <c r="C262" s="145" t="s">
        <v>77</v>
      </c>
      <c r="D262" s="145" t="s">
        <v>47</v>
      </c>
      <c r="E262" s="145" t="s">
        <v>74</v>
      </c>
      <c r="F262" s="141">
        <v>5360.64000000001</v>
      </c>
      <c r="G262" s="141">
        <v>5108.640000000007</v>
      </c>
      <c r="H262" s="142">
        <v>4452.0</v>
      </c>
      <c r="I262" s="142">
        <v>2856.0</v>
      </c>
      <c r="J262" s="143">
        <v>0.6415094339622641</v>
      </c>
      <c r="K262" s="143">
        <v>0.04700931232091754</v>
      </c>
    </row>
    <row r="263" ht="15.75" customHeight="1">
      <c r="A263" s="145" t="s">
        <v>78</v>
      </c>
      <c r="B263" s="145" t="s">
        <v>487</v>
      </c>
      <c r="C263" s="145" t="s">
        <v>488</v>
      </c>
      <c r="D263" s="145" t="s">
        <v>47</v>
      </c>
      <c r="E263" s="145" t="s">
        <v>309</v>
      </c>
      <c r="F263" s="141">
        <v>4948.310000000009</v>
      </c>
      <c r="G263" s="141">
        <v>4803.910000000007</v>
      </c>
      <c r="H263" s="142">
        <v>3576.0</v>
      </c>
      <c r="I263" s="142">
        <v>2439.0</v>
      </c>
      <c r="J263" s="143">
        <v>0.6820469798657718</v>
      </c>
      <c r="K263" s="143">
        <v>0.02918168021001133</v>
      </c>
    </row>
    <row r="264" ht="15.75" customHeight="1">
      <c r="A264" s="145" t="s">
        <v>78</v>
      </c>
      <c r="B264" s="145" t="s">
        <v>199</v>
      </c>
      <c r="C264" s="145" t="s">
        <v>200</v>
      </c>
      <c r="D264" s="145" t="s">
        <v>47</v>
      </c>
      <c r="E264" s="145" t="s">
        <v>74</v>
      </c>
      <c r="F264" s="141">
        <v>5022.450000000009</v>
      </c>
      <c r="G264" s="141">
        <v>4788.850000000005</v>
      </c>
      <c r="H264" s="142">
        <v>4452.0</v>
      </c>
      <c r="I264" s="142">
        <v>2665.0</v>
      </c>
      <c r="J264" s="143">
        <v>0.598607367475292</v>
      </c>
      <c r="K264" s="143">
        <v>0.04651116486973561</v>
      </c>
    </row>
    <row r="265" ht="15.75" customHeight="1">
      <c r="A265" s="145" t="s">
        <v>78</v>
      </c>
      <c r="B265" s="145" t="s">
        <v>197</v>
      </c>
      <c r="C265" s="145" t="s">
        <v>198</v>
      </c>
      <c r="D265" s="145" t="s">
        <v>47</v>
      </c>
      <c r="E265" s="145" t="s">
        <v>74</v>
      </c>
      <c r="F265" s="141">
        <v>4931.990000000009</v>
      </c>
      <c r="G265" s="141">
        <v>4704.390000000006</v>
      </c>
      <c r="H265" s="142">
        <v>4452.0</v>
      </c>
      <c r="I265" s="142">
        <v>2631.0</v>
      </c>
      <c r="J265" s="143">
        <v>0.5909703504043127</v>
      </c>
      <c r="K265" s="143">
        <v>0.046147701029402466</v>
      </c>
    </row>
    <row r="266" ht="15.75" customHeight="1">
      <c r="A266" s="145" t="s">
        <v>78</v>
      </c>
      <c r="B266" s="145" t="s">
        <v>491</v>
      </c>
      <c r="C266" s="145" t="s">
        <v>492</v>
      </c>
      <c r="D266" s="145" t="s">
        <v>47</v>
      </c>
      <c r="E266" s="145" t="s">
        <v>309</v>
      </c>
      <c r="F266" s="141">
        <v>4621.290000000008</v>
      </c>
      <c r="G266" s="141">
        <v>4482.490000000007</v>
      </c>
      <c r="H266" s="142">
        <v>3576.0</v>
      </c>
      <c r="I266" s="142">
        <v>2261.0</v>
      </c>
      <c r="J266" s="143">
        <v>0.6322706935123042</v>
      </c>
      <c r="K266" s="143">
        <v>0.03003490367408257</v>
      </c>
    </row>
    <row r="267" ht="15.75" customHeight="1">
      <c r="A267" s="145" t="s">
        <v>78</v>
      </c>
      <c r="B267" s="145" t="s">
        <v>485</v>
      </c>
      <c r="C267" s="145" t="s">
        <v>486</v>
      </c>
      <c r="D267" s="145" t="s">
        <v>47</v>
      </c>
      <c r="E267" s="145" t="s">
        <v>309</v>
      </c>
      <c r="F267" s="141">
        <v>3730.800000000007</v>
      </c>
      <c r="G267" s="141">
        <v>3620.8000000000065</v>
      </c>
      <c r="H267" s="142">
        <v>3576.0</v>
      </c>
      <c r="I267" s="142">
        <v>1820.0</v>
      </c>
      <c r="J267" s="143">
        <v>0.5089485458612976</v>
      </c>
      <c r="K267" s="143">
        <v>0.029484292913048216</v>
      </c>
    </row>
    <row r="268" ht="15.75" customHeight="1">
      <c r="A268" s="145" t="s">
        <v>78</v>
      </c>
      <c r="B268" s="145" t="s">
        <v>489</v>
      </c>
      <c r="C268" s="145" t="s">
        <v>490</v>
      </c>
      <c r="D268" s="145" t="s">
        <v>47</v>
      </c>
      <c r="E268" s="145" t="s">
        <v>309</v>
      </c>
      <c r="F268" s="141">
        <v>3390.310000000006</v>
      </c>
      <c r="G268" s="141">
        <v>3284.310000000006</v>
      </c>
      <c r="H268" s="142">
        <v>3576.0</v>
      </c>
      <c r="I268" s="142">
        <v>1649.0</v>
      </c>
      <c r="J268" s="143">
        <v>0.46112975391498884</v>
      </c>
      <c r="K268" s="143">
        <v>0.03126557748406478</v>
      </c>
    </row>
    <row r="269" ht="15.75" customHeight="1">
      <c r="A269" s="145" t="s">
        <v>78</v>
      </c>
      <c r="B269" s="145" t="s">
        <v>80</v>
      </c>
      <c r="C269" s="145" t="s">
        <v>81</v>
      </c>
      <c r="D269" s="145" t="s">
        <v>47</v>
      </c>
      <c r="E269" s="145" t="s">
        <v>74</v>
      </c>
      <c r="F269" s="141">
        <v>3365.500000000005</v>
      </c>
      <c r="G269" s="141">
        <v>3179.2800000000034</v>
      </c>
      <c r="H269" s="142">
        <v>4452.0</v>
      </c>
      <c r="I269" s="142">
        <v>1788.0</v>
      </c>
      <c r="J269" s="143">
        <v>0.40161725067385445</v>
      </c>
      <c r="K269" s="143">
        <v>0.055332045758431536</v>
      </c>
    </row>
    <row r="270" ht="15.75" customHeight="1">
      <c r="A270" s="145" t="s">
        <v>78</v>
      </c>
      <c r="B270" s="145" t="s">
        <v>342</v>
      </c>
      <c r="C270" s="145" t="s">
        <v>343</v>
      </c>
      <c r="D270" s="145" t="s">
        <v>49</v>
      </c>
      <c r="E270" s="145" t="s">
        <v>309</v>
      </c>
      <c r="F270" s="141">
        <v>2607.0700000000024</v>
      </c>
      <c r="G270" s="141">
        <v>2280.1700000000014</v>
      </c>
      <c r="H270" s="142">
        <v>3192.0</v>
      </c>
      <c r="I270" s="142">
        <v>843.0</v>
      </c>
      <c r="J270" s="143">
        <v>0.2640977443609023</v>
      </c>
      <c r="K270" s="143">
        <v>0.12538980541374056</v>
      </c>
    </row>
    <row r="271" ht="15.75" customHeight="1">
      <c r="A271" s="145" t="s">
        <v>78</v>
      </c>
      <c r="B271" s="145" t="s">
        <v>495</v>
      </c>
      <c r="C271" s="145" t="s">
        <v>496</v>
      </c>
      <c r="D271" s="145" t="s">
        <v>47</v>
      </c>
      <c r="E271" s="145" t="s">
        <v>309</v>
      </c>
      <c r="F271" s="141">
        <v>2219.039999999999</v>
      </c>
      <c r="G271" s="141">
        <v>2141.8399999999992</v>
      </c>
      <c r="H271" s="142">
        <v>1782.0</v>
      </c>
      <c r="I271" s="142">
        <v>1256.0</v>
      </c>
      <c r="J271" s="143">
        <v>0.7048260381593715</v>
      </c>
      <c r="K271" s="143">
        <v>0.034789819020837776</v>
      </c>
    </row>
    <row r="272" ht="15.75" customHeight="1">
      <c r="A272" s="145" t="s">
        <v>78</v>
      </c>
      <c r="B272" s="145" t="s">
        <v>345</v>
      </c>
      <c r="C272" s="145" t="s">
        <v>346</v>
      </c>
      <c r="D272" s="145" t="s">
        <v>49</v>
      </c>
      <c r="E272" s="145" t="s">
        <v>309</v>
      </c>
      <c r="F272" s="141">
        <v>2438.060000000002</v>
      </c>
      <c r="G272" s="141">
        <v>2137.760000000001</v>
      </c>
      <c r="H272" s="142">
        <v>3192.0</v>
      </c>
      <c r="I272" s="142">
        <v>794.0</v>
      </c>
      <c r="J272" s="143">
        <v>0.2487468671679198</v>
      </c>
      <c r="K272" s="143">
        <v>0.12317170209100714</v>
      </c>
    </row>
    <row r="273" ht="15.75" customHeight="1">
      <c r="A273" s="145" t="s">
        <v>78</v>
      </c>
      <c r="B273" s="145" t="s">
        <v>481</v>
      </c>
      <c r="C273" s="145" t="s">
        <v>482</v>
      </c>
      <c r="D273" s="145" t="s">
        <v>47</v>
      </c>
      <c r="E273" s="145" t="s">
        <v>309</v>
      </c>
      <c r="F273" s="141">
        <v>2328.0800000000017</v>
      </c>
      <c r="G273" s="141">
        <v>2048.1800000000003</v>
      </c>
      <c r="H273" s="142">
        <v>786.0</v>
      </c>
      <c r="I273" s="142">
        <v>542.0</v>
      </c>
      <c r="J273" s="143">
        <v>0.6895674300254453</v>
      </c>
      <c r="K273" s="143">
        <v>0.12022782722243275</v>
      </c>
    </row>
    <row r="274" ht="15.75" customHeight="1">
      <c r="A274" s="145" t="s">
        <v>78</v>
      </c>
      <c r="B274" s="145" t="s">
        <v>498</v>
      </c>
      <c r="C274" s="145" t="s">
        <v>499</v>
      </c>
      <c r="D274" s="145" t="s">
        <v>47</v>
      </c>
      <c r="E274" s="145" t="s">
        <v>309</v>
      </c>
      <c r="F274" s="141">
        <v>2113.4300000000003</v>
      </c>
      <c r="G274" s="141">
        <v>2028.2300000000005</v>
      </c>
      <c r="H274" s="142">
        <v>1782.0</v>
      </c>
      <c r="I274" s="142">
        <v>1187.0</v>
      </c>
      <c r="J274" s="143">
        <v>0.6661054994388328</v>
      </c>
      <c r="K274" s="143">
        <v>0.040313613415159155</v>
      </c>
    </row>
    <row r="275" ht="15.75" customHeight="1">
      <c r="A275" s="145" t="s">
        <v>78</v>
      </c>
      <c r="B275" s="145" t="s">
        <v>493</v>
      </c>
      <c r="C275" s="145" t="s">
        <v>494</v>
      </c>
      <c r="D275" s="145" t="s">
        <v>47</v>
      </c>
      <c r="E275" s="145" t="s">
        <v>309</v>
      </c>
      <c r="F275" s="141">
        <v>2106.6499999999987</v>
      </c>
      <c r="G275" s="141">
        <v>2024.6499999999992</v>
      </c>
      <c r="H275" s="142">
        <v>1782.0</v>
      </c>
      <c r="I275" s="142">
        <v>1185.0</v>
      </c>
      <c r="J275" s="143">
        <v>0.664983164983165</v>
      </c>
      <c r="K275" s="143">
        <v>0.03892435857878607</v>
      </c>
    </row>
    <row r="276" ht="15.75" customHeight="1">
      <c r="A276" s="145" t="s">
        <v>78</v>
      </c>
      <c r="B276" s="145" t="s">
        <v>374</v>
      </c>
      <c r="C276" s="145" t="s">
        <v>375</v>
      </c>
      <c r="D276" s="145" t="s">
        <v>47</v>
      </c>
      <c r="E276" s="145" t="s">
        <v>309</v>
      </c>
      <c r="F276" s="141">
        <v>2232.820000000002</v>
      </c>
      <c r="G276" s="141">
        <v>1968.2199999999996</v>
      </c>
      <c r="H276" s="142">
        <v>786.0</v>
      </c>
      <c r="I276" s="142">
        <v>518.0</v>
      </c>
      <c r="J276" s="143">
        <v>0.6590330788804071</v>
      </c>
      <c r="K276" s="143">
        <v>0.11850485036859315</v>
      </c>
    </row>
    <row r="277" ht="15.75" customHeight="1">
      <c r="A277" s="145" t="s">
        <v>78</v>
      </c>
      <c r="B277" s="145" t="s">
        <v>333</v>
      </c>
      <c r="C277" s="145" t="s">
        <v>334</v>
      </c>
      <c r="D277" s="145" t="s">
        <v>49</v>
      </c>
      <c r="E277" s="145" t="s">
        <v>309</v>
      </c>
      <c r="F277" s="141">
        <v>2210.100000000002</v>
      </c>
      <c r="G277" s="141">
        <v>1924.1000000000022</v>
      </c>
      <c r="H277" s="142">
        <v>1920.0</v>
      </c>
      <c r="I277" s="142">
        <v>480.0</v>
      </c>
      <c r="J277" s="143">
        <v>0.25</v>
      </c>
      <c r="K277" s="143">
        <v>0.12940590923487616</v>
      </c>
    </row>
    <row r="278" ht="15.75" customHeight="1">
      <c r="A278" s="145" t="s">
        <v>78</v>
      </c>
      <c r="B278" s="145" t="s">
        <v>483</v>
      </c>
      <c r="C278" s="145" t="s">
        <v>484</v>
      </c>
      <c r="D278" s="145" t="s">
        <v>47</v>
      </c>
      <c r="E278" s="145" t="s">
        <v>309</v>
      </c>
      <c r="F278" s="141">
        <v>2175.3100000000013</v>
      </c>
      <c r="G278" s="141">
        <v>1904.3100000000013</v>
      </c>
      <c r="H278" s="142">
        <v>786.0</v>
      </c>
      <c r="I278" s="142">
        <v>469.0</v>
      </c>
      <c r="J278" s="143">
        <v>0.5966921119592875</v>
      </c>
      <c r="K278" s="143">
        <v>0.12457994492738955</v>
      </c>
    </row>
    <row r="279" ht="15.75" customHeight="1">
      <c r="A279" s="145" t="s">
        <v>78</v>
      </c>
      <c r="B279" s="145" t="s">
        <v>497</v>
      </c>
      <c r="C279" s="145" t="s">
        <v>490</v>
      </c>
      <c r="D279" s="145" t="s">
        <v>47</v>
      </c>
      <c r="E279" s="145" t="s">
        <v>309</v>
      </c>
      <c r="F279" s="141">
        <v>1923.06</v>
      </c>
      <c r="G279" s="141">
        <v>1845.8600000000001</v>
      </c>
      <c r="H279" s="142">
        <v>1782.0</v>
      </c>
      <c r="I279" s="142">
        <v>1084.0</v>
      </c>
      <c r="J279" s="143">
        <v>0.6083052749719416</v>
      </c>
      <c r="K279" s="143">
        <v>0.04014435327030863</v>
      </c>
    </row>
    <row r="280" ht="15.75" customHeight="1">
      <c r="A280" s="145" t="s">
        <v>78</v>
      </c>
      <c r="B280" s="145" t="s">
        <v>336</v>
      </c>
      <c r="C280" s="145" t="s">
        <v>337</v>
      </c>
      <c r="D280" s="145" t="s">
        <v>49</v>
      </c>
      <c r="E280" s="145" t="s">
        <v>309</v>
      </c>
      <c r="F280" s="141">
        <v>2114.450000000002</v>
      </c>
      <c r="G280" s="141">
        <v>1825.6500000000021</v>
      </c>
      <c r="H280" s="142">
        <v>1920.0</v>
      </c>
      <c r="I280" s="142">
        <v>455.0</v>
      </c>
      <c r="J280" s="143">
        <v>0.23697916666666666</v>
      </c>
      <c r="K280" s="143">
        <v>0.13658398165007435</v>
      </c>
    </row>
    <row r="281" ht="15.75" customHeight="1">
      <c r="A281" s="145" t="s">
        <v>78</v>
      </c>
      <c r="B281" s="145" t="s">
        <v>376</v>
      </c>
      <c r="C281" s="145" t="s">
        <v>377</v>
      </c>
      <c r="D281" s="145" t="s">
        <v>47</v>
      </c>
      <c r="E281" s="145" t="s">
        <v>309</v>
      </c>
      <c r="F281" s="141">
        <v>2011.3100000000013</v>
      </c>
      <c r="G281" s="141">
        <v>1772.81</v>
      </c>
      <c r="H281" s="142">
        <v>786.0</v>
      </c>
      <c r="I281" s="142">
        <v>469.0</v>
      </c>
      <c r="J281" s="143">
        <v>0.5966921119592875</v>
      </c>
      <c r="K281" s="143">
        <v>0.1185794333046627</v>
      </c>
    </row>
    <row r="282" ht="15.75" customHeight="1">
      <c r="A282" s="145" t="s">
        <v>78</v>
      </c>
      <c r="B282" s="145" t="s">
        <v>340</v>
      </c>
      <c r="C282" s="145" t="s">
        <v>341</v>
      </c>
      <c r="D282" s="145" t="s">
        <v>46</v>
      </c>
      <c r="E282" s="145" t="s">
        <v>309</v>
      </c>
      <c r="F282" s="141">
        <v>1389.5899999999997</v>
      </c>
      <c r="G282" s="141">
        <v>1212.7900000000013</v>
      </c>
      <c r="H282" s="142">
        <v>1305.0</v>
      </c>
      <c r="I282" s="142">
        <v>301.0</v>
      </c>
      <c r="J282" s="143">
        <v>0.23065134099616857</v>
      </c>
      <c r="K282" s="143">
        <v>0.12723177340078617</v>
      </c>
    </row>
    <row r="283" ht="15.75" customHeight="1">
      <c r="A283" s="145" t="s">
        <v>78</v>
      </c>
      <c r="B283" s="145" t="s">
        <v>338</v>
      </c>
      <c r="C283" s="145" t="s">
        <v>339</v>
      </c>
      <c r="D283" s="145" t="s">
        <v>46</v>
      </c>
      <c r="E283" s="145" t="s">
        <v>309</v>
      </c>
      <c r="F283" s="141">
        <v>1052.9099999999999</v>
      </c>
      <c r="G283" s="141">
        <v>918.5100000000009</v>
      </c>
      <c r="H283" s="142">
        <v>1305.0</v>
      </c>
      <c r="I283" s="142">
        <v>229.0</v>
      </c>
      <c r="J283" s="143">
        <v>0.17547892720306513</v>
      </c>
      <c r="K283" s="143">
        <v>0.1276462375701617</v>
      </c>
    </row>
    <row r="284" ht="15.75" customHeight="1">
      <c r="A284" s="151" t="s">
        <v>818</v>
      </c>
      <c r="B284" s="151"/>
      <c r="C284" s="151"/>
      <c r="D284" s="151"/>
      <c r="E284" s="151"/>
      <c r="F284" s="152">
        <v>185137.55000000005</v>
      </c>
      <c r="G284" s="152">
        <v>170589.18000000005</v>
      </c>
      <c r="H284" s="153">
        <v>132930.0</v>
      </c>
      <c r="I284" s="153">
        <v>60459.0</v>
      </c>
      <c r="J284" s="154">
        <v>0.4548183254344392</v>
      </c>
      <c r="K284" s="154">
        <v>0.07858141149647901</v>
      </c>
    </row>
    <row r="285" ht="15.75" customHeight="1">
      <c r="A285" s="145" t="s">
        <v>742</v>
      </c>
      <c r="B285" s="145" t="s">
        <v>751</v>
      </c>
      <c r="C285" s="145" t="s">
        <v>752</v>
      </c>
      <c r="D285" s="145" t="s">
        <v>49</v>
      </c>
      <c r="E285" s="145" t="s">
        <v>309</v>
      </c>
      <c r="F285" s="141">
        <v>6934.5399999999945</v>
      </c>
      <c r="G285" s="141">
        <v>5880.24</v>
      </c>
      <c r="H285" s="142">
        <v>11376.0</v>
      </c>
      <c r="I285" s="142">
        <v>1884.0</v>
      </c>
      <c r="J285" s="143">
        <v>0.16561181434599156</v>
      </c>
      <c r="K285" s="143">
        <v>0.15203603988151992</v>
      </c>
    </row>
    <row r="286" ht="15.75" customHeight="1">
      <c r="A286" s="145" t="s">
        <v>742</v>
      </c>
      <c r="B286" s="145" t="s">
        <v>740</v>
      </c>
      <c r="C286" s="145" t="s">
        <v>741</v>
      </c>
      <c r="D286" s="145" t="s">
        <v>47</v>
      </c>
      <c r="E286" s="145" t="s">
        <v>309</v>
      </c>
      <c r="F286" s="141">
        <v>3523.970000000002</v>
      </c>
      <c r="G286" s="141">
        <v>3219.6700000000005</v>
      </c>
      <c r="H286" s="142">
        <v>4344.0</v>
      </c>
      <c r="I286" s="142">
        <v>780.0</v>
      </c>
      <c r="J286" s="143">
        <v>0.17955801104972377</v>
      </c>
      <c r="K286" s="143">
        <v>0.08635147291265288</v>
      </c>
    </row>
    <row r="287" ht="15.75" customHeight="1">
      <c r="A287" s="145" t="s">
        <v>742</v>
      </c>
      <c r="B287" s="145" t="s">
        <v>753</v>
      </c>
      <c r="C287" s="145" t="s">
        <v>754</v>
      </c>
      <c r="D287" s="145" t="s">
        <v>49</v>
      </c>
      <c r="E287" s="145" t="s">
        <v>309</v>
      </c>
      <c r="F287" s="141">
        <v>1999.0</v>
      </c>
      <c r="G287" s="141">
        <v>1759.3000000000027</v>
      </c>
      <c r="H287" s="142">
        <v>5724.0</v>
      </c>
      <c r="I287" s="142">
        <v>1175.0</v>
      </c>
      <c r="J287" s="143">
        <v>0.20527603074772885</v>
      </c>
      <c r="K287" s="143">
        <v>0.11990995497748735</v>
      </c>
    </row>
    <row r="288" ht="15.75" customHeight="1">
      <c r="A288" s="145" t="s">
        <v>742</v>
      </c>
      <c r="B288" s="145" t="s">
        <v>745</v>
      </c>
      <c r="C288" s="145" t="s">
        <v>746</v>
      </c>
      <c r="D288" s="145" t="s">
        <v>49</v>
      </c>
      <c r="E288" s="145" t="s">
        <v>309</v>
      </c>
      <c r="F288" s="141">
        <v>1530.0400000000009</v>
      </c>
      <c r="G288" s="141">
        <v>1340.3400000000001</v>
      </c>
      <c r="H288" s="142">
        <v>1792.0</v>
      </c>
      <c r="I288" s="142">
        <v>396.0</v>
      </c>
      <c r="J288" s="143">
        <v>0.22098214285714285</v>
      </c>
      <c r="K288" s="143">
        <v>0.12398368670100168</v>
      </c>
    </row>
    <row r="289" ht="15.75" customHeight="1">
      <c r="A289" s="145" t="s">
        <v>742</v>
      </c>
      <c r="B289" s="145" t="s">
        <v>747</v>
      </c>
      <c r="C289" s="145" t="s">
        <v>748</v>
      </c>
      <c r="D289" s="145" t="s">
        <v>49</v>
      </c>
      <c r="E289" s="145" t="s">
        <v>309</v>
      </c>
      <c r="F289" s="141">
        <v>1370.7100000000005</v>
      </c>
      <c r="G289" s="141">
        <v>1210.9099999999999</v>
      </c>
      <c r="H289" s="142">
        <v>1344.0</v>
      </c>
      <c r="I289" s="142">
        <v>355.0</v>
      </c>
      <c r="J289" s="143">
        <v>0.26413690476190477</v>
      </c>
      <c r="K289" s="143">
        <v>0.11658191740047175</v>
      </c>
    </row>
    <row r="290" ht="15.75" customHeight="1">
      <c r="A290" s="145" t="s">
        <v>742</v>
      </c>
      <c r="B290" s="145" t="s">
        <v>749</v>
      </c>
      <c r="C290" s="145" t="s">
        <v>750</v>
      </c>
      <c r="D290" s="145" t="s">
        <v>49</v>
      </c>
      <c r="E290" s="145" t="s">
        <v>309</v>
      </c>
      <c r="F290" s="141">
        <v>1247.6500000000005</v>
      </c>
      <c r="G290" s="141">
        <v>1096.75</v>
      </c>
      <c r="H290" s="142">
        <v>1344.0</v>
      </c>
      <c r="I290" s="142">
        <v>323.0</v>
      </c>
      <c r="J290" s="143">
        <v>0.24032738095238096</v>
      </c>
      <c r="K290" s="143">
        <v>0.12094738107642411</v>
      </c>
    </row>
    <row r="291" ht="15.75" customHeight="1">
      <c r="A291" s="145" t="s">
        <v>742</v>
      </c>
      <c r="B291" s="145" t="s">
        <v>743</v>
      </c>
      <c r="C291" s="145" t="s">
        <v>744</v>
      </c>
      <c r="D291" s="145" t="s">
        <v>49</v>
      </c>
      <c r="E291" s="145" t="s">
        <v>309</v>
      </c>
      <c r="F291" s="141">
        <v>904.6700000000003</v>
      </c>
      <c r="G291" s="141">
        <v>793.4699999999998</v>
      </c>
      <c r="H291" s="142">
        <v>1792.0</v>
      </c>
      <c r="I291" s="142">
        <v>233.0</v>
      </c>
      <c r="J291" s="143">
        <v>0.13002232142857142</v>
      </c>
      <c r="K291" s="143">
        <v>0.12291774901345298</v>
      </c>
    </row>
    <row r="292" ht="15.75" customHeight="1">
      <c r="A292" s="151" t="s">
        <v>819</v>
      </c>
      <c r="B292" s="151"/>
      <c r="C292" s="151"/>
      <c r="D292" s="151"/>
      <c r="E292" s="151"/>
      <c r="F292" s="152">
        <v>17510.579999999998</v>
      </c>
      <c r="G292" s="152">
        <v>15300.680000000002</v>
      </c>
      <c r="H292" s="153">
        <v>27716.0</v>
      </c>
      <c r="I292" s="153">
        <v>5146.0</v>
      </c>
      <c r="J292" s="154">
        <v>0.1856689276951941</v>
      </c>
      <c r="K292" s="154">
        <v>0.12620370084828691</v>
      </c>
    </row>
    <row r="293" ht="15.75" customHeight="1">
      <c r="A293" s="145" t="s">
        <v>360</v>
      </c>
      <c r="B293" s="145" t="s">
        <v>522</v>
      </c>
      <c r="C293" s="145" t="s">
        <v>523</v>
      </c>
      <c r="D293" s="145" t="s">
        <v>49</v>
      </c>
      <c r="E293" s="145" t="s">
        <v>309</v>
      </c>
      <c r="F293" s="141">
        <v>13753.95999999999</v>
      </c>
      <c r="G293" s="141">
        <v>12151.859999999991</v>
      </c>
      <c r="H293" s="142">
        <v>27384.0</v>
      </c>
      <c r="I293" s="142">
        <v>5299.0</v>
      </c>
      <c r="J293" s="143">
        <v>0.19350715746421268</v>
      </c>
      <c r="K293" s="143">
        <v>0.11648281658518711</v>
      </c>
    </row>
    <row r="294" ht="15.75" customHeight="1">
      <c r="A294" s="145" t="s">
        <v>360</v>
      </c>
      <c r="B294" s="145" t="s">
        <v>535</v>
      </c>
      <c r="C294" s="145" t="s">
        <v>536</v>
      </c>
      <c r="D294" s="145" t="s">
        <v>51</v>
      </c>
      <c r="E294" s="145" t="s">
        <v>309</v>
      </c>
      <c r="F294" s="141">
        <v>9402.209999999992</v>
      </c>
      <c r="G294" s="141">
        <v>8719.209999999992</v>
      </c>
      <c r="H294" s="142">
        <v>2652.0</v>
      </c>
      <c r="I294" s="142">
        <v>1079.0</v>
      </c>
      <c r="J294" s="143">
        <v>0.4068627450980392</v>
      </c>
      <c r="K294" s="143">
        <v>0.072642495753658</v>
      </c>
    </row>
    <row r="295" ht="15.75" customHeight="1">
      <c r="A295" s="145" t="s">
        <v>360</v>
      </c>
      <c r="B295" s="145" t="s">
        <v>358</v>
      </c>
      <c r="C295" s="145" t="s">
        <v>359</v>
      </c>
      <c r="D295" s="145" t="s">
        <v>49</v>
      </c>
      <c r="E295" s="145" t="s">
        <v>309</v>
      </c>
      <c r="F295" s="141">
        <v>3777.4100000000003</v>
      </c>
      <c r="G295" s="141">
        <v>3210.1100000000006</v>
      </c>
      <c r="H295" s="142">
        <v>7488.0</v>
      </c>
      <c r="I295" s="142">
        <v>1159.0</v>
      </c>
      <c r="J295" s="143">
        <v>0.1547809829059829</v>
      </c>
      <c r="K295" s="143">
        <v>0.15018226774430088</v>
      </c>
    </row>
    <row r="296" ht="15.75" customHeight="1">
      <c r="A296" s="145" t="s">
        <v>360</v>
      </c>
      <c r="B296" s="145" t="s">
        <v>361</v>
      </c>
      <c r="C296" s="145" t="s">
        <v>362</v>
      </c>
      <c r="D296" s="145" t="s">
        <v>49</v>
      </c>
      <c r="E296" s="145" t="s">
        <v>309</v>
      </c>
      <c r="F296" s="141">
        <v>1647.3600000000006</v>
      </c>
      <c r="G296" s="141">
        <v>1443.9600000000003</v>
      </c>
      <c r="H296" s="142">
        <v>2214.0</v>
      </c>
      <c r="I296" s="142">
        <v>644.0</v>
      </c>
      <c r="J296" s="143">
        <v>0.2908762420957543</v>
      </c>
      <c r="K296" s="143">
        <v>0.12347027972027991</v>
      </c>
    </row>
    <row r="297" ht="15.75" customHeight="1">
      <c r="A297" s="145" t="s">
        <v>360</v>
      </c>
      <c r="B297" s="145" t="s">
        <v>368</v>
      </c>
      <c r="C297" s="145" t="s">
        <v>369</v>
      </c>
      <c r="D297" s="145" t="s">
        <v>49</v>
      </c>
      <c r="E297" s="145" t="s">
        <v>309</v>
      </c>
      <c r="F297" s="141">
        <v>1402.3900000000003</v>
      </c>
      <c r="G297" s="141">
        <v>1224.6399999999999</v>
      </c>
      <c r="H297" s="142">
        <v>2214.0</v>
      </c>
      <c r="I297" s="142">
        <v>546.0</v>
      </c>
      <c r="J297" s="143">
        <v>0.24661246612466126</v>
      </c>
      <c r="K297" s="143">
        <v>0.12674790892690369</v>
      </c>
    </row>
    <row r="298" ht="15.75" customHeight="1">
      <c r="A298" s="145" t="s">
        <v>360</v>
      </c>
      <c r="B298" s="145" t="s">
        <v>366</v>
      </c>
      <c r="C298" s="145" t="s">
        <v>367</v>
      </c>
      <c r="D298" s="145" t="s">
        <v>49</v>
      </c>
      <c r="E298" s="145" t="s">
        <v>309</v>
      </c>
      <c r="F298" s="141">
        <v>1160.4900000000002</v>
      </c>
      <c r="G298" s="141">
        <v>1016.94</v>
      </c>
      <c r="H298" s="142">
        <v>2214.0</v>
      </c>
      <c r="I298" s="142">
        <v>454.0</v>
      </c>
      <c r="J298" s="143">
        <v>0.2050587172538392</v>
      </c>
      <c r="K298" s="143">
        <v>0.12369774836491498</v>
      </c>
    </row>
    <row r="299" ht="15.75" customHeight="1">
      <c r="A299" s="145" t="s">
        <v>360</v>
      </c>
      <c r="B299" s="145" t="s">
        <v>364</v>
      </c>
      <c r="C299" s="145" t="s">
        <v>365</v>
      </c>
      <c r="D299" s="145" t="s">
        <v>49</v>
      </c>
      <c r="E299" s="145" t="s">
        <v>309</v>
      </c>
      <c r="F299" s="141">
        <v>792.5900000000001</v>
      </c>
      <c r="G299" s="141">
        <v>686.69</v>
      </c>
      <c r="H299" s="142">
        <v>2214.0</v>
      </c>
      <c r="I299" s="142">
        <v>311.0</v>
      </c>
      <c r="J299" s="143">
        <v>0.14046973803071364</v>
      </c>
      <c r="K299" s="143">
        <v>0.13361258658322728</v>
      </c>
    </row>
    <row r="300" ht="15.75" customHeight="1">
      <c r="A300" s="151" t="s">
        <v>820</v>
      </c>
      <c r="B300" s="151"/>
      <c r="C300" s="151"/>
      <c r="D300" s="151"/>
      <c r="E300" s="151"/>
      <c r="F300" s="152">
        <v>31936.40999999998</v>
      </c>
      <c r="G300" s="152">
        <v>28453.40999999998</v>
      </c>
      <c r="H300" s="153">
        <v>46380.0</v>
      </c>
      <c r="I300" s="153">
        <v>9492.0</v>
      </c>
      <c r="J300" s="154">
        <v>0.20465717981888745</v>
      </c>
      <c r="K300" s="154">
        <v>0.10906047360990179</v>
      </c>
    </row>
    <row r="301" ht="15.75" customHeight="1">
      <c r="A301" s="145" t="s">
        <v>558</v>
      </c>
      <c r="B301" s="145" t="s">
        <v>556</v>
      </c>
      <c r="C301" s="145" t="s">
        <v>557</v>
      </c>
      <c r="D301" s="145" t="s">
        <v>52</v>
      </c>
      <c r="E301" s="145" t="s">
        <v>309</v>
      </c>
      <c r="F301" s="141">
        <v>5943.119999999999</v>
      </c>
      <c r="G301" s="141">
        <v>4828.12</v>
      </c>
      <c r="H301" s="142">
        <v>4480.0</v>
      </c>
      <c r="I301" s="142">
        <v>2388.0</v>
      </c>
      <c r="J301" s="143">
        <v>0.5330357142857143</v>
      </c>
      <c r="K301" s="143">
        <v>0.1876118940892998</v>
      </c>
    </row>
    <row r="302" ht="15.75" customHeight="1">
      <c r="A302" s="151" t="s">
        <v>821</v>
      </c>
      <c r="B302" s="151"/>
      <c r="C302" s="151"/>
      <c r="D302" s="151"/>
      <c r="E302" s="151"/>
      <c r="F302" s="152">
        <v>5943.119999999999</v>
      </c>
      <c r="G302" s="152">
        <v>4828.12</v>
      </c>
      <c r="H302" s="153">
        <v>4480.0</v>
      </c>
      <c r="I302" s="153">
        <v>2388.0</v>
      </c>
      <c r="J302" s="154">
        <v>0.5330357142857143</v>
      </c>
      <c r="K302" s="154">
        <v>0.1876118940892998</v>
      </c>
    </row>
    <row r="303" ht="15.75" customHeight="1">
      <c r="A303" s="145" t="s">
        <v>196</v>
      </c>
      <c r="B303" s="145" t="s">
        <v>194</v>
      </c>
      <c r="C303" s="145" t="s">
        <v>195</v>
      </c>
      <c r="D303" s="145" t="s">
        <v>47</v>
      </c>
      <c r="E303" s="145" t="s">
        <v>74</v>
      </c>
      <c r="F303" s="141">
        <v>18823.13999999997</v>
      </c>
      <c r="G303" s="141">
        <v>16770.739999999994</v>
      </c>
      <c r="H303" s="142">
        <v>3272.0</v>
      </c>
      <c r="I303" s="142">
        <v>1636.0</v>
      </c>
      <c r="J303" s="143">
        <v>0.5</v>
      </c>
      <c r="K303" s="143">
        <v>0.10903600568236649</v>
      </c>
    </row>
    <row r="304" ht="15.75" customHeight="1">
      <c r="A304" s="151" t="s">
        <v>822</v>
      </c>
      <c r="B304" s="151"/>
      <c r="C304" s="151"/>
      <c r="D304" s="151"/>
      <c r="E304" s="151"/>
      <c r="F304" s="152">
        <v>18823.13999999997</v>
      </c>
      <c r="G304" s="152">
        <v>16770.739999999994</v>
      </c>
      <c r="H304" s="153">
        <v>3272.0</v>
      </c>
      <c r="I304" s="153">
        <v>1636.0</v>
      </c>
      <c r="J304" s="154">
        <v>0.5</v>
      </c>
      <c r="K304" s="154">
        <v>0.10903600568236649</v>
      </c>
    </row>
    <row r="305" ht="15.75" customHeight="1">
      <c r="A305" s="145" t="s">
        <v>657</v>
      </c>
      <c r="B305" s="145" t="s">
        <v>706</v>
      </c>
      <c r="C305" s="145" t="s">
        <v>707</v>
      </c>
      <c r="D305" s="145" t="s">
        <v>49</v>
      </c>
      <c r="E305" s="145" t="s">
        <v>309</v>
      </c>
      <c r="F305" s="141">
        <v>29680.55999999997</v>
      </c>
      <c r="G305" s="141">
        <v>26725.35999999997</v>
      </c>
      <c r="H305" s="142">
        <v>17748.0</v>
      </c>
      <c r="I305" s="142">
        <v>5379.0</v>
      </c>
      <c r="J305" s="143">
        <v>0.3030764029749831</v>
      </c>
      <c r="K305" s="143">
        <v>0.09956685453374192</v>
      </c>
    </row>
    <row r="306" ht="15.75" customHeight="1">
      <c r="A306" s="145" t="s">
        <v>657</v>
      </c>
      <c r="B306" s="145" t="s">
        <v>704</v>
      </c>
      <c r="C306" s="145" t="s">
        <v>705</v>
      </c>
      <c r="D306" s="145" t="s">
        <v>49</v>
      </c>
      <c r="E306" s="145" t="s">
        <v>309</v>
      </c>
      <c r="F306" s="141">
        <v>23547.84999999998</v>
      </c>
      <c r="G306" s="141">
        <v>21434.249999999985</v>
      </c>
      <c r="H306" s="142">
        <v>8295.0</v>
      </c>
      <c r="I306" s="142">
        <v>2965.0</v>
      </c>
      <c r="J306" s="143">
        <v>0.3574442435201929</v>
      </c>
      <c r="K306" s="143">
        <v>0.0897576636508215</v>
      </c>
    </row>
    <row r="307" ht="15.75" customHeight="1">
      <c r="A307" s="145" t="s">
        <v>657</v>
      </c>
      <c r="B307" s="145" t="s">
        <v>680</v>
      </c>
      <c r="C307" s="145" t="s">
        <v>681</v>
      </c>
      <c r="D307" s="145" t="s">
        <v>47</v>
      </c>
      <c r="E307" s="145" t="s">
        <v>309</v>
      </c>
      <c r="F307" s="141">
        <v>21448.520000000004</v>
      </c>
      <c r="G307" s="141">
        <v>19798.02000000001</v>
      </c>
      <c r="H307" s="142">
        <v>9300.0</v>
      </c>
      <c r="I307" s="142">
        <v>5106.0</v>
      </c>
      <c r="J307" s="143">
        <v>0.5490322580645162</v>
      </c>
      <c r="K307" s="143">
        <v>0.07695169643406596</v>
      </c>
    </row>
    <row r="308" ht="15.75" customHeight="1">
      <c r="A308" s="145" t="s">
        <v>657</v>
      </c>
      <c r="B308" s="145" t="s">
        <v>723</v>
      </c>
      <c r="C308" s="145" t="s">
        <v>724</v>
      </c>
      <c r="D308" s="145" t="s">
        <v>49</v>
      </c>
      <c r="E308" s="145" t="s">
        <v>309</v>
      </c>
      <c r="F308" s="141">
        <v>22037.529999999984</v>
      </c>
      <c r="G308" s="141">
        <v>19105.52999999999</v>
      </c>
      <c r="H308" s="142">
        <v>24642.0</v>
      </c>
      <c r="I308" s="142">
        <v>3897.0</v>
      </c>
      <c r="J308" s="143">
        <v>0.1581446311176041</v>
      </c>
      <c r="K308" s="143">
        <v>0.13304576329561413</v>
      </c>
    </row>
    <row r="309" ht="15.75" customHeight="1">
      <c r="A309" s="145" t="s">
        <v>657</v>
      </c>
      <c r="B309" s="145" t="s">
        <v>702</v>
      </c>
      <c r="C309" s="145" t="s">
        <v>703</v>
      </c>
      <c r="D309" s="145" t="s">
        <v>49</v>
      </c>
      <c r="E309" s="145" t="s">
        <v>309</v>
      </c>
      <c r="F309" s="141">
        <v>13402.589999999967</v>
      </c>
      <c r="G309" s="141">
        <v>12335.389999999987</v>
      </c>
      <c r="H309" s="142">
        <v>4224.0</v>
      </c>
      <c r="I309" s="142">
        <v>2456.0</v>
      </c>
      <c r="J309" s="143">
        <v>0.5814393939393939</v>
      </c>
      <c r="K309" s="143">
        <v>0.07962640056884407</v>
      </c>
    </row>
    <row r="310" ht="15.75" customHeight="1">
      <c r="A310" s="145" t="s">
        <v>657</v>
      </c>
      <c r="B310" s="145" t="s">
        <v>725</v>
      </c>
      <c r="C310" s="145" t="s">
        <v>726</v>
      </c>
      <c r="D310" s="145" t="s">
        <v>47</v>
      </c>
      <c r="E310" s="145" t="s">
        <v>309</v>
      </c>
      <c r="F310" s="141">
        <v>11990.889999999994</v>
      </c>
      <c r="G310" s="141">
        <v>11490.489999999994</v>
      </c>
      <c r="H310" s="142">
        <v>4104.0</v>
      </c>
      <c r="I310" s="142">
        <v>1561.0</v>
      </c>
      <c r="J310" s="143">
        <v>0.3803606237816764</v>
      </c>
      <c r="K310" s="143">
        <v>0.041731681301387935</v>
      </c>
    </row>
    <row r="311" ht="15.75" customHeight="1">
      <c r="A311" s="145" t="s">
        <v>657</v>
      </c>
      <c r="B311" s="145" t="s">
        <v>714</v>
      </c>
      <c r="C311" s="145" t="s">
        <v>715</v>
      </c>
      <c r="D311" s="145" t="s">
        <v>47</v>
      </c>
      <c r="E311" s="145" t="s">
        <v>309</v>
      </c>
      <c r="F311" s="141">
        <v>11707.729999999998</v>
      </c>
      <c r="G311" s="141">
        <v>10332.229999999998</v>
      </c>
      <c r="H311" s="142">
        <v>9888.0</v>
      </c>
      <c r="I311" s="142">
        <v>2600.0</v>
      </c>
      <c r="J311" s="143">
        <v>0.26294498381877024</v>
      </c>
      <c r="K311" s="143">
        <v>0.11748648115390437</v>
      </c>
    </row>
    <row r="312" ht="15.75" customHeight="1">
      <c r="A312" s="145" t="s">
        <v>657</v>
      </c>
      <c r="B312" s="145" t="s">
        <v>710</v>
      </c>
      <c r="C312" s="145" t="s">
        <v>711</v>
      </c>
      <c r="D312" s="145" t="s">
        <v>49</v>
      </c>
      <c r="E312" s="145" t="s">
        <v>309</v>
      </c>
      <c r="F312" s="141">
        <v>11243.289999999997</v>
      </c>
      <c r="G312" s="141">
        <v>10233.389999999998</v>
      </c>
      <c r="H312" s="142">
        <v>13224.0</v>
      </c>
      <c r="I312" s="142">
        <v>3371.0</v>
      </c>
      <c r="J312" s="143">
        <v>0.2549153055051422</v>
      </c>
      <c r="K312" s="143">
        <v>0.08982246299793029</v>
      </c>
    </row>
    <row r="313" ht="15.75" customHeight="1">
      <c r="A313" s="145" t="s">
        <v>657</v>
      </c>
      <c r="B313" s="145" t="s">
        <v>708</v>
      </c>
      <c r="C313" s="145" t="s">
        <v>709</v>
      </c>
      <c r="D313" s="145" t="s">
        <v>47</v>
      </c>
      <c r="E313" s="145" t="s">
        <v>309</v>
      </c>
      <c r="F313" s="141">
        <v>10572.789999999986</v>
      </c>
      <c r="G313" s="141">
        <v>9411.259999999995</v>
      </c>
      <c r="H313" s="142">
        <v>14928.0</v>
      </c>
      <c r="I313" s="142">
        <v>3641.0</v>
      </c>
      <c r="J313" s="143">
        <v>0.24390407288317256</v>
      </c>
      <c r="K313" s="143">
        <v>0.10986031123289053</v>
      </c>
    </row>
    <row r="314" ht="15.75" customHeight="1">
      <c r="A314" s="145" t="s">
        <v>657</v>
      </c>
      <c r="B314" s="145" t="s">
        <v>712</v>
      </c>
      <c r="C314" s="145" t="s">
        <v>713</v>
      </c>
      <c r="D314" s="145" t="s">
        <v>49</v>
      </c>
      <c r="E314" s="145" t="s">
        <v>309</v>
      </c>
      <c r="F314" s="141">
        <v>10198.509999999998</v>
      </c>
      <c r="G314" s="141">
        <v>6414.399999999999</v>
      </c>
      <c r="H314" s="142">
        <v>1872.0</v>
      </c>
      <c r="I314" s="142">
        <v>3138.0</v>
      </c>
      <c r="J314" s="143">
        <v>1.6762820512820513</v>
      </c>
      <c r="K314" s="143">
        <v>0.37104537819740335</v>
      </c>
    </row>
    <row r="315" ht="15.75" customHeight="1">
      <c r="A315" s="145" t="s">
        <v>657</v>
      </c>
      <c r="B315" s="145" t="s">
        <v>762</v>
      </c>
      <c r="C315" s="145" t="s">
        <v>763</v>
      </c>
      <c r="D315" s="145" t="s">
        <v>49</v>
      </c>
      <c r="E315" s="145" t="s">
        <v>309</v>
      </c>
      <c r="F315" s="141">
        <v>5840.719999999999</v>
      </c>
      <c r="G315" s="141">
        <v>5125.919999999998</v>
      </c>
      <c r="H315" s="142">
        <v>8540.0</v>
      </c>
      <c r="I315" s="142">
        <v>1048.0</v>
      </c>
      <c r="J315" s="143">
        <v>0.12271662763466042</v>
      </c>
      <c r="K315" s="143">
        <v>0.12238217206097901</v>
      </c>
    </row>
    <row r="316" ht="15.75" customHeight="1">
      <c r="A316" s="145" t="s">
        <v>657</v>
      </c>
      <c r="B316" s="145" t="s">
        <v>662</v>
      </c>
      <c r="C316" s="145" t="s">
        <v>663</v>
      </c>
      <c r="D316" s="145" t="s">
        <v>47</v>
      </c>
      <c r="E316" s="145" t="s">
        <v>309</v>
      </c>
      <c r="F316" s="141">
        <v>5452.7099999999955</v>
      </c>
      <c r="G316" s="141">
        <v>4665.910000000002</v>
      </c>
      <c r="H316" s="142">
        <v>1848.0</v>
      </c>
      <c r="I316" s="142">
        <v>408.0</v>
      </c>
      <c r="J316" s="143">
        <v>0.22077922077922077</v>
      </c>
      <c r="K316" s="143">
        <v>0.14429522200887168</v>
      </c>
    </row>
    <row r="317" ht="15.75" customHeight="1">
      <c r="A317" s="145" t="s">
        <v>657</v>
      </c>
      <c r="B317" s="145" t="s">
        <v>718</v>
      </c>
      <c r="C317" s="145" t="s">
        <v>719</v>
      </c>
      <c r="D317" s="145" t="s">
        <v>49</v>
      </c>
      <c r="E317" s="145" t="s">
        <v>309</v>
      </c>
      <c r="F317" s="141">
        <v>3529.480000000003</v>
      </c>
      <c r="G317" s="141">
        <v>3107.88</v>
      </c>
      <c r="H317" s="142">
        <v>4620.0</v>
      </c>
      <c r="I317" s="142">
        <v>632.0</v>
      </c>
      <c r="J317" s="143">
        <v>0.1367965367965368</v>
      </c>
      <c r="K317" s="143">
        <v>0.11945102394687113</v>
      </c>
    </row>
    <row r="318" ht="15.75" customHeight="1">
      <c r="A318" s="145" t="s">
        <v>657</v>
      </c>
      <c r="B318" s="145" t="s">
        <v>682</v>
      </c>
      <c r="C318" s="145" t="s">
        <v>683</v>
      </c>
      <c r="D318" s="145" t="s">
        <v>47</v>
      </c>
      <c r="E318" s="145" t="s">
        <v>309</v>
      </c>
      <c r="F318" s="141">
        <v>3230.2600000000025</v>
      </c>
      <c r="G318" s="141">
        <v>2899.2600000000025</v>
      </c>
      <c r="H318" s="142">
        <v>2148.0</v>
      </c>
      <c r="I318" s="142">
        <v>744.0</v>
      </c>
      <c r="J318" s="143">
        <v>0.3463687150837989</v>
      </c>
      <c r="K318" s="143">
        <v>0.10246853194479688</v>
      </c>
    </row>
    <row r="319" ht="15.75" customHeight="1">
      <c r="A319" s="145" t="s">
        <v>657</v>
      </c>
      <c r="B319" s="145" t="s">
        <v>684</v>
      </c>
      <c r="C319" s="145" t="s">
        <v>685</v>
      </c>
      <c r="D319" s="145" t="s">
        <v>49</v>
      </c>
      <c r="E319" s="145" t="s">
        <v>309</v>
      </c>
      <c r="F319" s="141">
        <v>3270.5399999999995</v>
      </c>
      <c r="G319" s="141">
        <v>2646.5399999999995</v>
      </c>
      <c r="H319" s="142">
        <v>900.0</v>
      </c>
      <c r="I319" s="142">
        <v>546.0</v>
      </c>
      <c r="J319" s="143">
        <v>0.6066666666666667</v>
      </c>
      <c r="K319" s="143">
        <v>0.19079418077748633</v>
      </c>
    </row>
    <row r="320" ht="15.75" customHeight="1">
      <c r="A320" s="145" t="s">
        <v>657</v>
      </c>
      <c r="B320" s="145" t="s">
        <v>694</v>
      </c>
      <c r="C320" s="145" t="s">
        <v>695</v>
      </c>
      <c r="D320" s="145" t="s">
        <v>49</v>
      </c>
      <c r="E320" s="145" t="s">
        <v>309</v>
      </c>
      <c r="F320" s="141">
        <v>2735.37</v>
      </c>
      <c r="G320" s="141">
        <v>2578.170000000001</v>
      </c>
      <c r="H320" s="142">
        <v>6400.0</v>
      </c>
      <c r="I320" s="142">
        <v>1293.0</v>
      </c>
      <c r="J320" s="143">
        <v>0.20203125</v>
      </c>
      <c r="K320" s="143">
        <v>0.05746937343028513</v>
      </c>
    </row>
    <row r="321" ht="15.75" customHeight="1">
      <c r="A321" s="145" t="s">
        <v>657</v>
      </c>
      <c r="B321" s="145" t="s">
        <v>692</v>
      </c>
      <c r="C321" s="145" t="s">
        <v>693</v>
      </c>
      <c r="D321" s="145" t="s">
        <v>49</v>
      </c>
      <c r="E321" s="145" t="s">
        <v>309</v>
      </c>
      <c r="F321" s="141">
        <v>2525.6599999999994</v>
      </c>
      <c r="G321" s="141">
        <v>2364.2600000000007</v>
      </c>
      <c r="H321" s="142">
        <v>5120.0</v>
      </c>
      <c r="I321" s="142">
        <v>1184.0</v>
      </c>
      <c r="J321" s="143">
        <v>0.23125</v>
      </c>
      <c r="K321" s="143">
        <v>0.06390408843628947</v>
      </c>
    </row>
    <row r="322" ht="15.75" customHeight="1">
      <c r="A322" s="145" t="s">
        <v>657</v>
      </c>
      <c r="B322" s="145" t="s">
        <v>666</v>
      </c>
      <c r="C322" s="145" t="s">
        <v>667</v>
      </c>
      <c r="D322" s="145" t="s">
        <v>51</v>
      </c>
      <c r="E322" s="145" t="s">
        <v>309</v>
      </c>
      <c r="F322" s="141">
        <v>2804.39</v>
      </c>
      <c r="G322" s="141">
        <v>2284.9900000000002</v>
      </c>
      <c r="H322" s="142">
        <v>912.0</v>
      </c>
      <c r="I322" s="142">
        <v>401.0</v>
      </c>
      <c r="J322" s="143">
        <v>0.43969298245614036</v>
      </c>
      <c r="K322" s="143">
        <v>0.18520961777784106</v>
      </c>
    </row>
    <row r="323" ht="15.75" customHeight="1">
      <c r="A323" s="145" t="s">
        <v>657</v>
      </c>
      <c r="B323" s="145" t="s">
        <v>720</v>
      </c>
      <c r="C323" s="145" t="s">
        <v>721</v>
      </c>
      <c r="D323" s="145" t="s">
        <v>46</v>
      </c>
      <c r="E323" s="145" t="s">
        <v>309</v>
      </c>
      <c r="F323" s="141">
        <v>2267.0600000000013</v>
      </c>
      <c r="G323" s="141">
        <v>2208.0600000000013</v>
      </c>
      <c r="H323" s="142">
        <v>2172.0</v>
      </c>
      <c r="I323" s="142">
        <v>244.0</v>
      </c>
      <c r="J323" s="143">
        <v>0.11233885819521179</v>
      </c>
      <c r="K323" s="143">
        <v>0.02602489567986732</v>
      </c>
    </row>
    <row r="324" ht="15.75" customHeight="1">
      <c r="A324" s="145" t="s">
        <v>657</v>
      </c>
      <c r="B324" s="145" t="s">
        <v>664</v>
      </c>
      <c r="C324" s="145" t="s">
        <v>665</v>
      </c>
      <c r="D324" s="145" t="s">
        <v>49</v>
      </c>
      <c r="E324" s="145" t="s">
        <v>309</v>
      </c>
      <c r="F324" s="141">
        <v>2011.280000000001</v>
      </c>
      <c r="G324" s="141">
        <v>1673.2799999999995</v>
      </c>
      <c r="H324" s="142">
        <v>2448.0</v>
      </c>
      <c r="I324" s="142">
        <v>292.0</v>
      </c>
      <c r="J324" s="143">
        <v>0.119281045751634</v>
      </c>
      <c r="K324" s="143">
        <v>0.1680521856728061</v>
      </c>
    </row>
    <row r="325" ht="15.75" customHeight="1">
      <c r="A325" s="145" t="s">
        <v>657</v>
      </c>
      <c r="B325" s="145" t="s">
        <v>660</v>
      </c>
      <c r="C325" s="145" t="s">
        <v>661</v>
      </c>
      <c r="D325" s="145" t="s">
        <v>47</v>
      </c>
      <c r="E325" s="145" t="s">
        <v>309</v>
      </c>
      <c r="F325" s="141">
        <v>1659.9599999999994</v>
      </c>
      <c r="G325" s="141">
        <v>1470.3600000000004</v>
      </c>
      <c r="H325" s="142">
        <v>1200.0</v>
      </c>
      <c r="I325" s="142">
        <v>244.0</v>
      </c>
      <c r="J325" s="143">
        <v>0.20333333333333334</v>
      </c>
      <c r="K325" s="143">
        <v>0.11421961974987294</v>
      </c>
    </row>
    <row r="326" ht="15.75" customHeight="1">
      <c r="A326" s="145" t="s">
        <v>657</v>
      </c>
      <c r="B326" s="145" t="s">
        <v>688</v>
      </c>
      <c r="C326" s="145" t="s">
        <v>689</v>
      </c>
      <c r="D326" s="145" t="s">
        <v>49</v>
      </c>
      <c r="E326" s="145" t="s">
        <v>309</v>
      </c>
      <c r="F326" s="141">
        <v>1572.7200000000014</v>
      </c>
      <c r="G326" s="141">
        <v>1302.3199999999993</v>
      </c>
      <c r="H326" s="142">
        <v>2448.0</v>
      </c>
      <c r="I326" s="142">
        <v>228.0</v>
      </c>
      <c r="J326" s="143">
        <v>0.09313725490196079</v>
      </c>
      <c r="K326" s="143">
        <v>0.17193143089679153</v>
      </c>
    </row>
    <row r="327" ht="15.75" customHeight="1">
      <c r="A327" s="145" t="s">
        <v>657</v>
      </c>
      <c r="B327" s="145" t="s">
        <v>698</v>
      </c>
      <c r="C327" s="145" t="s">
        <v>699</v>
      </c>
      <c r="D327" s="145" t="s">
        <v>49</v>
      </c>
      <c r="E327" s="145" t="s">
        <v>309</v>
      </c>
      <c r="F327" s="141">
        <v>1394.6100000000001</v>
      </c>
      <c r="G327" s="141">
        <v>1218.210000000001</v>
      </c>
      <c r="H327" s="142">
        <v>1764.0</v>
      </c>
      <c r="I327" s="142">
        <v>609.0</v>
      </c>
      <c r="J327" s="143">
        <v>0.34523809523809523</v>
      </c>
      <c r="K327" s="143">
        <v>0.12648697485318416</v>
      </c>
    </row>
    <row r="328" ht="15.75" customHeight="1">
      <c r="A328" s="145" t="s">
        <v>657</v>
      </c>
      <c r="B328" s="145" t="s">
        <v>686</v>
      </c>
      <c r="C328" s="145" t="s">
        <v>687</v>
      </c>
      <c r="D328" s="145" t="s">
        <v>49</v>
      </c>
      <c r="E328" s="145" t="s">
        <v>309</v>
      </c>
      <c r="F328" s="141">
        <v>1403.360000000001</v>
      </c>
      <c r="G328" s="141">
        <v>1171.5599999999997</v>
      </c>
      <c r="H328" s="142">
        <v>2448.0</v>
      </c>
      <c r="I328" s="142">
        <v>204.0</v>
      </c>
      <c r="J328" s="143">
        <v>0.08333333333333333</v>
      </c>
      <c r="K328" s="143">
        <v>0.16517500855090717</v>
      </c>
    </row>
    <row r="329" ht="15.75" customHeight="1">
      <c r="A329" s="145" t="s">
        <v>657</v>
      </c>
      <c r="B329" s="145" t="s">
        <v>668</v>
      </c>
      <c r="C329" s="145" t="s">
        <v>669</v>
      </c>
      <c r="D329" s="145" t="s">
        <v>49</v>
      </c>
      <c r="E329" s="145" t="s">
        <v>309</v>
      </c>
      <c r="F329" s="141">
        <v>1268.8099999999995</v>
      </c>
      <c r="G329" s="141">
        <v>1114.4100000000003</v>
      </c>
      <c r="H329" s="142">
        <v>808.0</v>
      </c>
      <c r="I329" s="142">
        <v>219.0</v>
      </c>
      <c r="J329" s="143">
        <v>0.27103960396039606</v>
      </c>
      <c r="K329" s="143">
        <v>0.12168882653825175</v>
      </c>
    </row>
    <row r="330" ht="15.75" customHeight="1">
      <c r="A330" s="145" t="s">
        <v>657</v>
      </c>
      <c r="B330" s="145" t="s">
        <v>690</v>
      </c>
      <c r="C330" s="145" t="s">
        <v>691</v>
      </c>
      <c r="D330" s="145" t="s">
        <v>49</v>
      </c>
      <c r="E330" s="145" t="s">
        <v>309</v>
      </c>
      <c r="F330" s="141">
        <v>1127.4100000000012</v>
      </c>
      <c r="G330" s="141">
        <v>1056.0100000000014</v>
      </c>
      <c r="H330" s="142">
        <v>1280.0</v>
      </c>
      <c r="I330" s="142">
        <v>529.0</v>
      </c>
      <c r="J330" s="143">
        <v>0.41328125</v>
      </c>
      <c r="K330" s="143">
        <v>0.06333099759626026</v>
      </c>
    </row>
    <row r="331" ht="15.75" customHeight="1">
      <c r="A331" s="145" t="s">
        <v>657</v>
      </c>
      <c r="B331" s="145" t="s">
        <v>696</v>
      </c>
      <c r="C331" s="145" t="s">
        <v>697</v>
      </c>
      <c r="D331" s="145" t="s">
        <v>49</v>
      </c>
      <c r="E331" s="145" t="s">
        <v>309</v>
      </c>
      <c r="F331" s="141">
        <v>1074.0100000000002</v>
      </c>
      <c r="G331" s="141">
        <v>941.7100000000007</v>
      </c>
      <c r="H331" s="142">
        <v>1764.0</v>
      </c>
      <c r="I331" s="142">
        <v>469.0</v>
      </c>
      <c r="J331" s="143">
        <v>0.26587301587301587</v>
      </c>
      <c r="K331" s="143">
        <v>0.12318321058463089</v>
      </c>
    </row>
    <row r="332" ht="15.75" customHeight="1">
      <c r="A332" s="145" t="s">
        <v>657</v>
      </c>
      <c r="B332" s="145" t="s">
        <v>727</v>
      </c>
      <c r="C332" s="145" t="s">
        <v>728</v>
      </c>
      <c r="D332" s="145" t="s">
        <v>49</v>
      </c>
      <c r="E332" s="145" t="s">
        <v>309</v>
      </c>
      <c r="F332" s="141">
        <v>1050.63</v>
      </c>
      <c r="G332" s="141">
        <v>911.0300000000002</v>
      </c>
      <c r="H332" s="142">
        <v>2310.0</v>
      </c>
      <c r="I332" s="142">
        <v>187.0</v>
      </c>
      <c r="J332" s="143">
        <v>0.08095238095238096</v>
      </c>
      <c r="K332" s="143">
        <v>0.13287265735796605</v>
      </c>
    </row>
    <row r="333" ht="15.75" customHeight="1">
      <c r="A333" s="145" t="s">
        <v>657</v>
      </c>
      <c r="B333" s="145" t="s">
        <v>700</v>
      </c>
      <c r="C333" s="145" t="s">
        <v>701</v>
      </c>
      <c r="D333" s="145" t="s">
        <v>49</v>
      </c>
      <c r="E333" s="145" t="s">
        <v>309</v>
      </c>
      <c r="F333" s="141">
        <v>901.1100000000002</v>
      </c>
      <c r="G333" s="141">
        <v>790.4100000000008</v>
      </c>
      <c r="H333" s="142">
        <v>1764.0</v>
      </c>
      <c r="I333" s="142">
        <v>394.0</v>
      </c>
      <c r="J333" s="143">
        <v>0.2233560090702948</v>
      </c>
      <c r="K333" s="143">
        <v>0.12284848686619776</v>
      </c>
    </row>
    <row r="334" ht="15.75" customHeight="1">
      <c r="A334" s="145" t="s">
        <v>657</v>
      </c>
      <c r="B334" s="145" t="s">
        <v>716</v>
      </c>
      <c r="C334" s="145" t="s">
        <v>717</v>
      </c>
      <c r="D334" s="145" t="s">
        <v>49</v>
      </c>
      <c r="E334" s="145" t="s">
        <v>309</v>
      </c>
      <c r="F334" s="141">
        <v>813.8600000000002</v>
      </c>
      <c r="G334" s="141">
        <v>730.8600000000002</v>
      </c>
      <c r="H334" s="142">
        <v>2280.0</v>
      </c>
      <c r="I334" s="142">
        <v>104.0</v>
      </c>
      <c r="J334" s="143">
        <v>0.0456140350877193</v>
      </c>
      <c r="K334" s="143">
        <v>0.10198314206374559</v>
      </c>
    </row>
    <row r="335" ht="15.75" customHeight="1">
      <c r="A335" s="145" t="s">
        <v>657</v>
      </c>
      <c r="B335" s="145" t="s">
        <v>670</v>
      </c>
      <c r="C335" s="145" t="s">
        <v>671</v>
      </c>
      <c r="D335" s="145" t="s">
        <v>49</v>
      </c>
      <c r="E335" s="145" t="s">
        <v>309</v>
      </c>
      <c r="F335" s="141">
        <v>474.78000000000026</v>
      </c>
      <c r="G335" s="141">
        <v>414.7800000000001</v>
      </c>
      <c r="H335" s="142">
        <v>808.0</v>
      </c>
      <c r="I335" s="142">
        <v>82.0</v>
      </c>
      <c r="J335" s="143">
        <v>0.10148514851485149</v>
      </c>
      <c r="K335" s="143">
        <v>0.12637432073802635</v>
      </c>
    </row>
    <row r="336" ht="15.75" customHeight="1">
      <c r="A336" s="145" t="s">
        <v>657</v>
      </c>
      <c r="B336" s="145" t="s">
        <v>674</v>
      </c>
      <c r="C336" s="145" t="s">
        <v>675</v>
      </c>
      <c r="D336" s="145" t="s">
        <v>49</v>
      </c>
      <c r="E336" s="145" t="s">
        <v>309</v>
      </c>
      <c r="F336" s="141">
        <v>382.14000000000016</v>
      </c>
      <c r="G336" s="141">
        <v>335.7400000000001</v>
      </c>
      <c r="H336" s="142">
        <v>1818.0</v>
      </c>
      <c r="I336" s="142">
        <v>66.0</v>
      </c>
      <c r="J336" s="143">
        <v>0.036303630363036306</v>
      </c>
      <c r="K336" s="143">
        <v>0.12142146857172764</v>
      </c>
    </row>
    <row r="337" ht="15.75" customHeight="1">
      <c r="A337" s="145" t="s">
        <v>657</v>
      </c>
      <c r="B337" s="145" t="s">
        <v>672</v>
      </c>
      <c r="C337" s="145" t="s">
        <v>673</v>
      </c>
      <c r="D337" s="145" t="s">
        <v>49</v>
      </c>
      <c r="E337" s="145" t="s">
        <v>309</v>
      </c>
      <c r="F337" s="141">
        <v>312.66</v>
      </c>
      <c r="G337" s="141">
        <v>272.66000000000014</v>
      </c>
      <c r="H337" s="142">
        <v>808.0</v>
      </c>
      <c r="I337" s="142">
        <v>54.0</v>
      </c>
      <c r="J337" s="143">
        <v>0.06683168316831684</v>
      </c>
      <c r="K337" s="143">
        <v>0.1279344975372605</v>
      </c>
    </row>
    <row r="338" ht="15.75" customHeight="1">
      <c r="A338" s="145" t="s">
        <v>657</v>
      </c>
      <c r="B338" s="145" t="s">
        <v>678</v>
      </c>
      <c r="C338" s="145" t="s">
        <v>679</v>
      </c>
      <c r="D338" s="145" t="s">
        <v>49</v>
      </c>
      <c r="E338" s="145" t="s">
        <v>309</v>
      </c>
      <c r="F338" s="141">
        <v>306.8700000000001</v>
      </c>
      <c r="G338" s="141">
        <v>265.27000000000004</v>
      </c>
      <c r="H338" s="142">
        <v>606.0</v>
      </c>
      <c r="I338" s="142">
        <v>53.0</v>
      </c>
      <c r="J338" s="143">
        <v>0.08745874587458746</v>
      </c>
      <c r="K338" s="143">
        <v>0.13556229022061483</v>
      </c>
    </row>
    <row r="339" ht="15.75" customHeight="1">
      <c r="A339" s="145" t="s">
        <v>657</v>
      </c>
      <c r="B339" s="145" t="s">
        <v>676</v>
      </c>
      <c r="C339" s="145" t="s">
        <v>677</v>
      </c>
      <c r="D339" s="145" t="s">
        <v>49</v>
      </c>
      <c r="E339" s="145" t="s">
        <v>309</v>
      </c>
      <c r="F339" s="141">
        <v>220.02000000000004</v>
      </c>
      <c r="G339" s="141">
        <v>193.61999999999998</v>
      </c>
      <c r="H339" s="142">
        <v>404.0</v>
      </c>
      <c r="I339" s="142">
        <v>38.0</v>
      </c>
      <c r="J339" s="143">
        <v>0.09405940594059406</v>
      </c>
      <c r="K339" s="143">
        <v>0.11998909190073659</v>
      </c>
    </row>
    <row r="340" ht="15.75" customHeight="1">
      <c r="A340" s="151" t="s">
        <v>823</v>
      </c>
      <c r="B340" s="151"/>
      <c r="C340" s="151"/>
      <c r="D340" s="151"/>
      <c r="E340" s="151"/>
      <c r="F340" s="152">
        <v>213460.67999999988</v>
      </c>
      <c r="G340" s="152">
        <v>189023.53999999992</v>
      </c>
      <c r="H340" s="153">
        <v>165843.0</v>
      </c>
      <c r="I340" s="153">
        <v>44386.0</v>
      </c>
      <c r="J340" s="154">
        <v>0.26763867030866545</v>
      </c>
      <c r="K340" s="154">
        <v>0.11448075589377904</v>
      </c>
    </row>
    <row r="341" ht="15.75" customHeight="1">
      <c r="A341" s="145" t="s">
        <v>651</v>
      </c>
      <c r="B341" s="145" t="s">
        <v>649</v>
      </c>
      <c r="C341" s="145" t="s">
        <v>650</v>
      </c>
      <c r="D341" s="145" t="s">
        <v>48</v>
      </c>
      <c r="E341" s="145" t="s">
        <v>309</v>
      </c>
      <c r="F341" s="141">
        <v>7158.429999999998</v>
      </c>
      <c r="G341" s="141">
        <v>6761.829999999997</v>
      </c>
      <c r="H341" s="142">
        <v>3708.0</v>
      </c>
      <c r="I341" s="142">
        <v>1077.0</v>
      </c>
      <c r="J341" s="143">
        <v>0.290453074433657</v>
      </c>
      <c r="K341" s="143">
        <v>0.05540320992172876</v>
      </c>
    </row>
    <row r="342" ht="15.75" customHeight="1">
      <c r="A342" s="145" t="s">
        <v>651</v>
      </c>
      <c r="B342" s="145" t="s">
        <v>652</v>
      </c>
      <c r="C342" s="145" t="s">
        <v>653</v>
      </c>
      <c r="D342" s="145" t="s">
        <v>49</v>
      </c>
      <c r="E342" s="145" t="s">
        <v>309</v>
      </c>
      <c r="F342" s="141">
        <v>978.45</v>
      </c>
      <c r="G342" s="141">
        <v>842.8500000000004</v>
      </c>
      <c r="H342" s="142">
        <v>4944.0</v>
      </c>
      <c r="I342" s="142">
        <v>848.0</v>
      </c>
      <c r="J342" s="143">
        <v>0.1715210355987055</v>
      </c>
      <c r="K342" s="143">
        <v>0.1385865399356121</v>
      </c>
    </row>
    <row r="343" ht="15.75" customHeight="1">
      <c r="A343" s="151" t="s">
        <v>824</v>
      </c>
      <c r="B343" s="151"/>
      <c r="C343" s="151"/>
      <c r="D343" s="151"/>
      <c r="E343" s="151"/>
      <c r="F343" s="152">
        <v>8136.879999999997</v>
      </c>
      <c r="G343" s="152">
        <v>7604.679999999998</v>
      </c>
      <c r="H343" s="153">
        <v>8652.0</v>
      </c>
      <c r="I343" s="153">
        <v>1925.0</v>
      </c>
      <c r="J343" s="154">
        <v>0.22249190938511326</v>
      </c>
      <c r="K343" s="154">
        <v>0.06540590496603116</v>
      </c>
    </row>
    <row r="344" ht="15.75" customHeight="1">
      <c r="A344" s="145" t="s">
        <v>515</v>
      </c>
      <c r="B344" s="145" t="s">
        <v>524</v>
      </c>
      <c r="C344" s="145" t="s">
        <v>525</v>
      </c>
      <c r="D344" s="145" t="s">
        <v>51</v>
      </c>
      <c r="E344" s="145" t="s">
        <v>309</v>
      </c>
      <c r="F344" s="141">
        <v>17565.859999999986</v>
      </c>
      <c r="G344" s="141">
        <v>14987.659999999993</v>
      </c>
      <c r="H344" s="142">
        <v>7908.0</v>
      </c>
      <c r="I344" s="142">
        <v>3694.0</v>
      </c>
      <c r="J344" s="143">
        <v>0.4671219018715225</v>
      </c>
      <c r="K344" s="143">
        <v>0.1467733432920446</v>
      </c>
    </row>
    <row r="345" ht="15.75" customHeight="1">
      <c r="A345" s="145" t="s">
        <v>515</v>
      </c>
      <c r="B345" s="145" t="s">
        <v>526</v>
      </c>
      <c r="C345" s="145" t="s">
        <v>527</v>
      </c>
      <c r="D345" s="145" t="s">
        <v>51</v>
      </c>
      <c r="E345" s="145" t="s">
        <v>309</v>
      </c>
      <c r="F345" s="141">
        <v>9742.089999999995</v>
      </c>
      <c r="G345" s="141">
        <v>8851.089999999997</v>
      </c>
      <c r="H345" s="142">
        <v>5232.0</v>
      </c>
      <c r="I345" s="142">
        <v>1806.0</v>
      </c>
      <c r="J345" s="143">
        <v>0.3451834862385321</v>
      </c>
      <c r="K345" s="143">
        <v>0.09145881427907143</v>
      </c>
    </row>
    <row r="346" ht="15.75" customHeight="1">
      <c r="A346" s="145" t="s">
        <v>515</v>
      </c>
      <c r="B346" s="145" t="s">
        <v>513</v>
      </c>
      <c r="C346" s="145" t="s">
        <v>514</v>
      </c>
      <c r="D346" s="145" t="s">
        <v>51</v>
      </c>
      <c r="E346" s="145" t="s">
        <v>309</v>
      </c>
      <c r="F346" s="141">
        <v>4627.349999999994</v>
      </c>
      <c r="G346" s="141">
        <v>4161.349999999997</v>
      </c>
      <c r="H346" s="142">
        <v>1824.0</v>
      </c>
      <c r="I346" s="142">
        <v>515.0</v>
      </c>
      <c r="J346" s="143">
        <v>0.28234649122807015</v>
      </c>
      <c r="K346" s="143">
        <v>0.10070558743125069</v>
      </c>
    </row>
    <row r="347" ht="15.75" customHeight="1">
      <c r="A347" s="145" t="s">
        <v>515</v>
      </c>
      <c r="B347" s="145" t="s">
        <v>516</v>
      </c>
      <c r="C347" s="145" t="s">
        <v>517</v>
      </c>
      <c r="D347" s="145" t="s">
        <v>51</v>
      </c>
      <c r="E347" s="145" t="s">
        <v>309</v>
      </c>
      <c r="F347" s="141">
        <v>2093.6300000000015</v>
      </c>
      <c r="G347" s="141">
        <v>1915.630000000001</v>
      </c>
      <c r="H347" s="142">
        <v>1500.0</v>
      </c>
      <c r="I347" s="142">
        <v>237.0</v>
      </c>
      <c r="J347" s="143">
        <v>0.158</v>
      </c>
      <c r="K347" s="143">
        <v>0.08501979814962546</v>
      </c>
    </row>
    <row r="348" ht="15.75" customHeight="1">
      <c r="A348" s="151" t="s">
        <v>825</v>
      </c>
      <c r="B348" s="151"/>
      <c r="C348" s="151"/>
      <c r="D348" s="151"/>
      <c r="E348" s="151"/>
      <c r="F348" s="152">
        <v>34028.92999999997</v>
      </c>
      <c r="G348" s="152">
        <v>29915.72999999999</v>
      </c>
      <c r="H348" s="153">
        <v>16464.0</v>
      </c>
      <c r="I348" s="153">
        <v>6252.0</v>
      </c>
      <c r="J348" s="154">
        <v>0.37973760932944606</v>
      </c>
      <c r="K348" s="154">
        <v>0.1208736213568864</v>
      </c>
    </row>
    <row r="349" ht="15.75" customHeight="1">
      <c r="A349" s="145" t="s">
        <v>737</v>
      </c>
      <c r="B349" s="145" t="s">
        <v>735</v>
      </c>
      <c r="C349" s="145" t="s">
        <v>736</v>
      </c>
      <c r="D349" s="145" t="s">
        <v>49</v>
      </c>
      <c r="E349" s="145" t="s">
        <v>309</v>
      </c>
      <c r="F349" s="141">
        <v>8559.959999999992</v>
      </c>
      <c r="G349" s="141">
        <v>7462.259999999992</v>
      </c>
      <c r="H349" s="142">
        <v>7140.0</v>
      </c>
      <c r="I349" s="142">
        <v>2604.0</v>
      </c>
      <c r="J349" s="143">
        <v>0.36470588235294116</v>
      </c>
      <c r="K349" s="143">
        <v>0.12823658054476905</v>
      </c>
    </row>
    <row r="350" ht="15.75" customHeight="1">
      <c r="A350" s="145" t="s">
        <v>737</v>
      </c>
      <c r="B350" s="145" t="s">
        <v>738</v>
      </c>
      <c r="C350" s="145" t="s">
        <v>739</v>
      </c>
      <c r="D350" s="145" t="s">
        <v>48</v>
      </c>
      <c r="E350" s="145" t="s">
        <v>309</v>
      </c>
      <c r="F350" s="141">
        <v>1531.6399999999999</v>
      </c>
      <c r="G350" s="141">
        <v>1364.5400000000018</v>
      </c>
      <c r="H350" s="142">
        <v>2484.0</v>
      </c>
      <c r="I350" s="142">
        <v>661.0</v>
      </c>
      <c r="J350" s="143">
        <v>0.26610305958132047</v>
      </c>
      <c r="K350" s="143">
        <v>0.10909874383014162</v>
      </c>
    </row>
    <row r="351" ht="15.75" customHeight="1">
      <c r="A351" s="151" t="s">
        <v>826</v>
      </c>
      <c r="B351" s="151"/>
      <c r="C351" s="151"/>
      <c r="D351" s="151"/>
      <c r="E351" s="151"/>
      <c r="F351" s="152">
        <v>10091.599999999991</v>
      </c>
      <c r="G351" s="152">
        <v>8826.799999999994</v>
      </c>
      <c r="H351" s="153">
        <v>9624.0</v>
      </c>
      <c r="I351" s="153">
        <v>3265.0</v>
      </c>
      <c r="J351" s="154">
        <v>0.33925602660016624</v>
      </c>
      <c r="K351" s="154">
        <v>0.12533195925324014</v>
      </c>
    </row>
    <row r="352" ht="15.75" customHeight="1">
      <c r="A352" s="145" t="s">
        <v>221</v>
      </c>
      <c r="B352" s="145" t="s">
        <v>219</v>
      </c>
      <c r="C352" s="145" t="s">
        <v>220</v>
      </c>
      <c r="D352" s="145" t="s">
        <v>48</v>
      </c>
      <c r="E352" s="145" t="s">
        <v>74</v>
      </c>
      <c r="F352" s="141">
        <v>6041.449999999993</v>
      </c>
      <c r="G352" s="141">
        <v>5617.449999999994</v>
      </c>
      <c r="H352" s="142">
        <v>2976.0</v>
      </c>
      <c r="I352" s="142">
        <v>357.0</v>
      </c>
      <c r="J352" s="143">
        <v>0.11995967741935484</v>
      </c>
      <c r="K352" s="143">
        <v>0.07018182721035504</v>
      </c>
    </row>
    <row r="353" ht="15.75" customHeight="1">
      <c r="A353" s="151" t="s">
        <v>827</v>
      </c>
      <c r="B353" s="151"/>
      <c r="C353" s="151"/>
      <c r="D353" s="151"/>
      <c r="E353" s="151"/>
      <c r="F353" s="152">
        <v>6041.449999999993</v>
      </c>
      <c r="G353" s="152">
        <v>5617.449999999994</v>
      </c>
      <c r="H353" s="153">
        <v>2976.0</v>
      </c>
      <c r="I353" s="153">
        <v>357.0</v>
      </c>
      <c r="J353" s="154">
        <v>0.11995967741935484</v>
      </c>
      <c r="K353" s="154">
        <v>0.07018182721035504</v>
      </c>
    </row>
    <row r="354" ht="15.75" customHeight="1">
      <c r="A354" s="145" t="s">
        <v>148</v>
      </c>
      <c r="B354" s="145" t="s">
        <v>458</v>
      </c>
      <c r="C354" s="145" t="s">
        <v>459</v>
      </c>
      <c r="D354" s="145" t="s">
        <v>47</v>
      </c>
      <c r="E354" s="145" t="s">
        <v>309</v>
      </c>
      <c r="F354" s="141">
        <v>24917.289999999986</v>
      </c>
      <c r="G354" s="141">
        <v>21606.88999999998</v>
      </c>
      <c r="H354" s="142">
        <v>7980.0</v>
      </c>
      <c r="I354" s="142">
        <v>4231.0</v>
      </c>
      <c r="J354" s="143">
        <v>0.5302005012531328</v>
      </c>
      <c r="K354" s="143">
        <v>0.13285553926610827</v>
      </c>
    </row>
    <row r="355" ht="15.75" customHeight="1">
      <c r="A355" s="145" t="s">
        <v>148</v>
      </c>
      <c r="B355" s="145" t="s">
        <v>451</v>
      </c>
      <c r="C355" s="145" t="s">
        <v>452</v>
      </c>
      <c r="D355" s="145" t="s">
        <v>47</v>
      </c>
      <c r="E355" s="145" t="s">
        <v>309</v>
      </c>
      <c r="F355" s="141">
        <v>19714.219999999972</v>
      </c>
      <c r="G355" s="141">
        <v>17444.219999999976</v>
      </c>
      <c r="H355" s="142">
        <v>5424.0</v>
      </c>
      <c r="I355" s="142">
        <v>1728.0</v>
      </c>
      <c r="J355" s="143">
        <v>0.3185840707964602</v>
      </c>
      <c r="K355" s="143">
        <v>0.11514531135393635</v>
      </c>
    </row>
    <row r="356" ht="15.75" customHeight="1">
      <c r="A356" s="145" t="s">
        <v>148</v>
      </c>
      <c r="B356" s="145" t="s">
        <v>186</v>
      </c>
      <c r="C356" s="145" t="s">
        <v>187</v>
      </c>
      <c r="D356" s="145" t="s">
        <v>47</v>
      </c>
      <c r="E356" s="145" t="s">
        <v>74</v>
      </c>
      <c r="F356" s="141">
        <v>15146.899999999992</v>
      </c>
      <c r="G356" s="141">
        <v>13354.899999999992</v>
      </c>
      <c r="H356" s="142">
        <v>4788.0</v>
      </c>
      <c r="I356" s="142">
        <v>1310.0</v>
      </c>
      <c r="J356" s="143">
        <v>0.27360066833751046</v>
      </c>
      <c r="K356" s="143">
        <v>0.11830803662795697</v>
      </c>
    </row>
    <row r="357" ht="15.75" customHeight="1">
      <c r="A357" s="145" t="s">
        <v>148</v>
      </c>
      <c r="B357" s="145" t="s">
        <v>462</v>
      </c>
      <c r="C357" s="145" t="s">
        <v>463</v>
      </c>
      <c r="D357" s="145" t="s">
        <v>47</v>
      </c>
      <c r="E357" s="145" t="s">
        <v>309</v>
      </c>
      <c r="F357" s="141">
        <v>14268.049999999992</v>
      </c>
      <c r="G357" s="141">
        <v>13093.049999999996</v>
      </c>
      <c r="H357" s="142">
        <v>2706.0</v>
      </c>
      <c r="I357" s="142">
        <v>1845.0</v>
      </c>
      <c r="J357" s="143">
        <v>0.6818181818181818</v>
      </c>
      <c r="K357" s="143">
        <v>0.08235182803536556</v>
      </c>
    </row>
    <row r="358" ht="15.75" customHeight="1">
      <c r="A358" s="145" t="s">
        <v>148</v>
      </c>
      <c r="B358" s="145" t="s">
        <v>173</v>
      </c>
      <c r="C358" s="145" t="s">
        <v>174</v>
      </c>
      <c r="D358" s="145" t="s">
        <v>47</v>
      </c>
      <c r="E358" s="145" t="s">
        <v>74</v>
      </c>
      <c r="F358" s="141">
        <v>14493.359999999991</v>
      </c>
      <c r="G358" s="141">
        <v>12448.959999999997</v>
      </c>
      <c r="H358" s="142">
        <v>1592.0</v>
      </c>
      <c r="I358" s="142">
        <v>805.0</v>
      </c>
      <c r="J358" s="143">
        <v>0.5056532663316583</v>
      </c>
      <c r="K358" s="143">
        <v>0.1410576981459093</v>
      </c>
    </row>
    <row r="359" ht="15.75" customHeight="1">
      <c r="A359" s="145" t="s">
        <v>148</v>
      </c>
      <c r="B359" s="145" t="s">
        <v>455</v>
      </c>
      <c r="C359" s="145" t="s">
        <v>456</v>
      </c>
      <c r="D359" s="145" t="s">
        <v>47</v>
      </c>
      <c r="E359" s="145" t="s">
        <v>309</v>
      </c>
      <c r="F359" s="141">
        <v>13175.239999999994</v>
      </c>
      <c r="G359" s="141">
        <v>11842.339999999993</v>
      </c>
      <c r="H359" s="142">
        <v>4176.0</v>
      </c>
      <c r="I359" s="142">
        <v>2301.0</v>
      </c>
      <c r="J359" s="143">
        <v>0.5510057471264368</v>
      </c>
      <c r="K359" s="143">
        <v>0.10116703756440126</v>
      </c>
    </row>
    <row r="360" ht="15.75" customHeight="1">
      <c r="A360" s="145" t="s">
        <v>148</v>
      </c>
      <c r="B360" s="145" t="s">
        <v>192</v>
      </c>
      <c r="C360" s="145" t="s">
        <v>193</v>
      </c>
      <c r="D360" s="145" t="s">
        <v>47</v>
      </c>
      <c r="E360" s="145" t="s">
        <v>74</v>
      </c>
      <c r="F360" s="141">
        <v>11143.719999999994</v>
      </c>
      <c r="G360" s="141">
        <v>9547.719999999994</v>
      </c>
      <c r="H360" s="142">
        <v>1180.0</v>
      </c>
      <c r="I360" s="142">
        <v>608.0</v>
      </c>
      <c r="J360" s="143">
        <v>0.5152542372881356</v>
      </c>
      <c r="K360" s="143">
        <v>0.1432196788864043</v>
      </c>
    </row>
    <row r="361" ht="15.75" customHeight="1">
      <c r="A361" s="145" t="s">
        <v>148</v>
      </c>
      <c r="B361" s="145" t="s">
        <v>443</v>
      </c>
      <c r="C361" s="145" t="s">
        <v>444</v>
      </c>
      <c r="D361" s="145" t="s">
        <v>47</v>
      </c>
      <c r="E361" s="145" t="s">
        <v>309</v>
      </c>
      <c r="F361" s="141">
        <v>10030.839999999991</v>
      </c>
      <c r="G361" s="141">
        <v>8788.839999999997</v>
      </c>
      <c r="H361" s="142">
        <v>2358.0</v>
      </c>
      <c r="I361" s="142">
        <v>1016.0</v>
      </c>
      <c r="J361" s="143">
        <v>0.4308736217133164</v>
      </c>
      <c r="K361" s="143">
        <v>0.12381814484130893</v>
      </c>
    </row>
    <row r="362" ht="15.75" customHeight="1">
      <c r="A362" s="145" t="s">
        <v>148</v>
      </c>
      <c r="B362" s="145" t="s">
        <v>188</v>
      </c>
      <c r="C362" s="145" t="s">
        <v>189</v>
      </c>
      <c r="D362" s="145" t="s">
        <v>47</v>
      </c>
      <c r="E362" s="145" t="s">
        <v>74</v>
      </c>
      <c r="F362" s="141">
        <v>7310.769999999988</v>
      </c>
      <c r="G362" s="141">
        <v>6767.36999999999</v>
      </c>
      <c r="H362" s="142">
        <v>3600.0</v>
      </c>
      <c r="I362" s="142">
        <v>623.0</v>
      </c>
      <c r="J362" s="143">
        <v>0.17305555555555555</v>
      </c>
      <c r="K362" s="143">
        <v>0.07432869588292323</v>
      </c>
    </row>
    <row r="363" ht="15.75" customHeight="1">
      <c r="A363" s="145" t="s">
        <v>148</v>
      </c>
      <c r="B363" s="145" t="s">
        <v>146</v>
      </c>
      <c r="C363" s="145" t="s">
        <v>147</v>
      </c>
      <c r="D363" s="145" t="s">
        <v>47</v>
      </c>
      <c r="E363" s="145" t="s">
        <v>74</v>
      </c>
      <c r="F363" s="141">
        <v>6876.699999999991</v>
      </c>
      <c r="G363" s="141">
        <v>6325.499999999997</v>
      </c>
      <c r="H363" s="142">
        <v>2032.0</v>
      </c>
      <c r="I363" s="142">
        <v>1050.0</v>
      </c>
      <c r="J363" s="143">
        <v>0.5167322834645669</v>
      </c>
      <c r="K363" s="143">
        <v>0.08015472537699686</v>
      </c>
    </row>
    <row r="364" ht="15.75" customHeight="1">
      <c r="A364" s="145" t="s">
        <v>148</v>
      </c>
      <c r="B364" s="145" t="s">
        <v>460</v>
      </c>
      <c r="C364" s="145" t="s">
        <v>461</v>
      </c>
      <c r="D364" s="145" t="s">
        <v>47</v>
      </c>
      <c r="E364" s="145" t="s">
        <v>309</v>
      </c>
      <c r="F364" s="141">
        <v>6078.240000000002</v>
      </c>
      <c r="G364" s="141">
        <v>5344.740000000002</v>
      </c>
      <c r="H364" s="142">
        <v>1716.0</v>
      </c>
      <c r="I364" s="142">
        <v>876.0</v>
      </c>
      <c r="J364" s="143">
        <v>0.5104895104895105</v>
      </c>
      <c r="K364" s="143">
        <v>0.12067638000473824</v>
      </c>
    </row>
    <row r="365" ht="15.75" customHeight="1">
      <c r="A365" s="145" t="s">
        <v>148</v>
      </c>
      <c r="B365" s="145" t="s">
        <v>439</v>
      </c>
      <c r="C365" s="145" t="s">
        <v>440</v>
      </c>
      <c r="D365" s="145" t="s">
        <v>47</v>
      </c>
      <c r="E365" s="145" t="s">
        <v>309</v>
      </c>
      <c r="F365" s="141">
        <v>5893.84</v>
      </c>
      <c r="G365" s="141">
        <v>5247.34</v>
      </c>
      <c r="H365" s="142">
        <v>2040.0</v>
      </c>
      <c r="I365" s="142">
        <v>866.0</v>
      </c>
      <c r="J365" s="143">
        <v>0.4245098039215686</v>
      </c>
      <c r="K365" s="143">
        <v>0.1096907958139346</v>
      </c>
    </row>
    <row r="366" ht="15.75" customHeight="1">
      <c r="A366" s="145" t="s">
        <v>148</v>
      </c>
      <c r="B366" s="145" t="s">
        <v>175</v>
      </c>
      <c r="C366" s="145" t="s">
        <v>176</v>
      </c>
      <c r="D366" s="145" t="s">
        <v>47</v>
      </c>
      <c r="E366" s="145" t="s">
        <v>74</v>
      </c>
      <c r="F366" s="141">
        <v>5801.93</v>
      </c>
      <c r="G366" s="141">
        <v>5074.23</v>
      </c>
      <c r="H366" s="142">
        <v>1620.0</v>
      </c>
      <c r="I366" s="142">
        <v>682.0</v>
      </c>
      <c r="J366" s="143">
        <v>0.42098765432098767</v>
      </c>
      <c r="K366" s="143">
        <v>0.12542378139688015</v>
      </c>
    </row>
    <row r="367" ht="15.75" customHeight="1">
      <c r="A367" s="145" t="s">
        <v>148</v>
      </c>
      <c r="B367" s="145" t="s">
        <v>437</v>
      </c>
      <c r="C367" s="145" t="s">
        <v>438</v>
      </c>
      <c r="D367" s="145" t="s">
        <v>47</v>
      </c>
      <c r="E367" s="145" t="s">
        <v>309</v>
      </c>
      <c r="F367" s="141">
        <v>3770.1100000000015</v>
      </c>
      <c r="G367" s="141">
        <v>3453.71</v>
      </c>
      <c r="H367" s="142">
        <v>1960.0</v>
      </c>
      <c r="I367" s="142">
        <v>589.0</v>
      </c>
      <c r="J367" s="143">
        <v>0.30051020408163265</v>
      </c>
      <c r="K367" s="143">
        <v>0.08392328075308186</v>
      </c>
    </row>
    <row r="368" ht="15.75" customHeight="1">
      <c r="A368" s="145" t="s">
        <v>148</v>
      </c>
      <c r="B368" s="145" t="s">
        <v>421</v>
      </c>
      <c r="C368" s="145" t="s">
        <v>422</v>
      </c>
      <c r="D368" s="145" t="s">
        <v>48</v>
      </c>
      <c r="E368" s="145" t="s">
        <v>309</v>
      </c>
      <c r="F368" s="141">
        <v>2924.9900000000016</v>
      </c>
      <c r="G368" s="141">
        <v>2526.4900000000016</v>
      </c>
      <c r="H368" s="142">
        <v>5904.0</v>
      </c>
      <c r="I368" s="142">
        <v>1201.0</v>
      </c>
      <c r="J368" s="143">
        <v>0.20342140921409213</v>
      </c>
      <c r="K368" s="143">
        <v>0.13623978201634868</v>
      </c>
    </row>
    <row r="369" ht="15.75" customHeight="1">
      <c r="A369" s="145" t="s">
        <v>148</v>
      </c>
      <c r="B369" s="145" t="s">
        <v>151</v>
      </c>
      <c r="C369" s="145" t="s">
        <v>152</v>
      </c>
      <c r="D369" s="145" t="s">
        <v>47</v>
      </c>
      <c r="E369" s="145" t="s">
        <v>74</v>
      </c>
      <c r="F369" s="141">
        <v>2298.920000000002</v>
      </c>
      <c r="G369" s="141">
        <v>1998.1200000000003</v>
      </c>
      <c r="H369" s="142">
        <v>2280.0</v>
      </c>
      <c r="I369" s="142">
        <v>308.0</v>
      </c>
      <c r="J369" s="143">
        <v>0.13508771929824562</v>
      </c>
      <c r="K369" s="143">
        <v>0.13084404850973552</v>
      </c>
    </row>
    <row r="370" ht="15.75" customHeight="1">
      <c r="A370" s="151" t="s">
        <v>828</v>
      </c>
      <c r="B370" s="151"/>
      <c r="C370" s="151"/>
      <c r="D370" s="151"/>
      <c r="E370" s="151"/>
      <c r="F370" s="152">
        <v>163845.1199999999</v>
      </c>
      <c r="G370" s="152">
        <v>144864.41999999993</v>
      </c>
      <c r="H370" s="153">
        <v>51356.0</v>
      </c>
      <c r="I370" s="153">
        <v>20039.0</v>
      </c>
      <c r="J370" s="154">
        <v>0.3901978347223304</v>
      </c>
      <c r="K370" s="154">
        <v>0.1158453788553484</v>
      </c>
    </row>
    <row r="371" ht="15.75" customHeight="1">
      <c r="A371" s="145" t="s">
        <v>795</v>
      </c>
      <c r="F371" s="141">
        <v>2657489.0799999987</v>
      </c>
      <c r="G371" s="141">
        <v>2353277.509999998</v>
      </c>
      <c r="H371" s="142">
        <v>2233032.0</v>
      </c>
      <c r="I371" s="142">
        <v>575089.0</v>
      </c>
      <c r="J371" s="143">
        <v>0.25753728562779216</v>
      </c>
      <c r="K371" s="143">
        <v>0.11447330951967616</v>
      </c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 outlineLevelCol="1"/>
  <cols>
    <col customWidth="1" min="1" max="1" width="15.67"/>
    <col customWidth="1" min="2" max="2" width="24.89"/>
    <col customWidth="1" min="3" max="3" width="11.89"/>
    <col customWidth="1" min="4" max="4" width="14.11"/>
    <col customWidth="1" min="5" max="5" width="21.11"/>
    <col customWidth="1" min="6" max="6" width="20.78"/>
    <col customWidth="1" min="7" max="7" width="10.67"/>
    <col customWidth="1" min="8" max="8" width="10.78"/>
    <col customWidth="1" min="9" max="10" width="8.67"/>
    <col customWidth="1" min="11" max="11" width="10.67"/>
    <col customWidth="1" min="12" max="12" width="12.44"/>
    <col customWidth="1" min="13" max="13" width="8.67"/>
    <col customWidth="1" min="14" max="14" width="11.0"/>
    <col customWidth="1" min="15" max="15" width="12.78" outlineLevel="1"/>
    <col customWidth="1" min="16" max="16" width="11.89" outlineLevel="1"/>
    <col customWidth="1" min="17" max="17" width="12.11" outlineLevel="1"/>
    <col customWidth="1" min="18" max="18" width="13.22" outlineLevel="1"/>
    <col customWidth="1" min="19" max="19" width="11.89" outlineLevel="1"/>
    <col customWidth="1" min="20" max="20" width="13.78" outlineLevel="1"/>
    <col customWidth="1" min="21" max="21" width="13.11" outlineLevel="1"/>
    <col customWidth="1" min="22" max="22" width="12.22" outlineLevel="1"/>
    <col customWidth="1" min="23" max="23" width="12.44" outlineLevel="1"/>
    <col customWidth="1" min="24" max="24" width="13.67" outlineLevel="1"/>
    <col customWidth="1" min="25" max="25" width="12.22" outlineLevel="1"/>
    <col customWidth="1" min="26" max="26" width="14.11" outlineLevel="1"/>
    <col customWidth="1" min="27" max="27" width="25.33"/>
    <col customWidth="1" min="28" max="28" width="10.33"/>
    <col customWidth="1" min="29" max="29" width="24.67"/>
    <col customWidth="1" min="30" max="30" width="15.67"/>
  </cols>
  <sheetData>
    <row r="1" ht="15.75" customHeight="1">
      <c r="A1" s="99" t="s">
        <v>829</v>
      </c>
      <c r="B1" s="99"/>
      <c r="C1" s="155"/>
      <c r="D1" s="155"/>
      <c r="F1" s="156" t="s">
        <v>830</v>
      </c>
      <c r="G1" s="157">
        <f t="shared" ref="G1:L1" si="1">SUBTOTAL(9,G6:G340)</f>
        <v>635222</v>
      </c>
      <c r="H1" s="157">
        <f t="shared" si="1"/>
        <v>868061</v>
      </c>
      <c r="I1" s="157">
        <f t="shared" si="1"/>
        <v>498786</v>
      </c>
      <c r="J1" s="157">
        <f t="shared" si="1"/>
        <v>260202</v>
      </c>
      <c r="K1" s="157">
        <f t="shared" si="1"/>
        <v>0</v>
      </c>
      <c r="L1" s="158">
        <f t="shared" si="1"/>
        <v>2262271</v>
      </c>
      <c r="M1" s="159"/>
      <c r="N1" s="132"/>
      <c r="O1" s="160">
        <f t="shared" ref="O1:Z1" si="2">SUBTOTAL(9,O6:O340)</f>
        <v>2231407.78</v>
      </c>
      <c r="P1" s="160">
        <f t="shared" si="2"/>
        <v>3155883.59</v>
      </c>
      <c r="Q1" s="160">
        <f t="shared" si="2"/>
        <v>1758064.54</v>
      </c>
      <c r="R1" s="160">
        <f t="shared" si="2"/>
        <v>1009134.18</v>
      </c>
      <c r="S1" s="160">
        <f t="shared" si="2"/>
        <v>0</v>
      </c>
      <c r="T1" s="161">
        <f t="shared" si="2"/>
        <v>8154490.09</v>
      </c>
      <c r="U1" s="160">
        <f t="shared" si="2"/>
        <v>1059357.44</v>
      </c>
      <c r="V1" s="160">
        <f t="shared" si="2"/>
        <v>1501089.85</v>
      </c>
      <c r="W1" s="160">
        <f t="shared" si="2"/>
        <v>834455.98</v>
      </c>
      <c r="X1" s="160">
        <f t="shared" si="2"/>
        <v>491695.28</v>
      </c>
      <c r="Y1" s="160">
        <f t="shared" si="2"/>
        <v>0</v>
      </c>
      <c r="Z1" s="161">
        <f t="shared" si="2"/>
        <v>3886598.55</v>
      </c>
      <c r="AA1" s="129"/>
      <c r="AB1" s="129"/>
      <c r="AC1" s="129"/>
      <c r="AD1" s="129"/>
    </row>
    <row r="2" ht="15.75" customHeight="1">
      <c r="C2" s="162"/>
      <c r="D2" s="162"/>
      <c r="F2" s="163" t="s">
        <v>309</v>
      </c>
      <c r="G2" s="164">
        <f t="shared" ref="G2:L2" si="3">SUMIF($D$6:$D$340,$F2,G$6:G$340)</f>
        <v>276454</v>
      </c>
      <c r="H2" s="164">
        <f t="shared" si="3"/>
        <v>398507</v>
      </c>
      <c r="I2" s="164">
        <f t="shared" si="3"/>
        <v>239262</v>
      </c>
      <c r="J2" s="164">
        <f t="shared" si="3"/>
        <v>147412</v>
      </c>
      <c r="K2" s="164">
        <f t="shared" si="3"/>
        <v>0</v>
      </c>
      <c r="L2" s="165">
        <f t="shared" si="3"/>
        <v>1061635</v>
      </c>
      <c r="M2" s="159"/>
      <c r="N2" s="132"/>
      <c r="O2" s="166">
        <f t="shared" ref="O2:Z2" si="4">SUMIF($D$6:$D$340,$F2,O$6:O$340)</f>
        <v>1051497.46</v>
      </c>
      <c r="P2" s="166">
        <f t="shared" si="4"/>
        <v>1607006.13</v>
      </c>
      <c r="Q2" s="166">
        <f t="shared" si="4"/>
        <v>887286.78</v>
      </c>
      <c r="R2" s="166">
        <f t="shared" si="4"/>
        <v>527811.08</v>
      </c>
      <c r="S2" s="166">
        <f t="shared" si="4"/>
        <v>0</v>
      </c>
      <c r="T2" s="167">
        <f t="shared" si="4"/>
        <v>4073601.45</v>
      </c>
      <c r="U2" s="166">
        <f t="shared" si="4"/>
        <v>522207.58</v>
      </c>
      <c r="V2" s="166">
        <f t="shared" si="4"/>
        <v>793295.03</v>
      </c>
      <c r="W2" s="166">
        <f t="shared" si="4"/>
        <v>433342.54</v>
      </c>
      <c r="X2" s="166">
        <f t="shared" si="4"/>
        <v>259488.04</v>
      </c>
      <c r="Y2" s="166">
        <f t="shared" si="4"/>
        <v>0</v>
      </c>
      <c r="Z2" s="167">
        <f t="shared" si="4"/>
        <v>2008333.19</v>
      </c>
      <c r="AA2" s="129"/>
      <c r="AB2" s="129"/>
      <c r="AC2" s="129"/>
      <c r="AD2" s="129"/>
    </row>
    <row r="3" ht="15.75" customHeight="1">
      <c r="C3" s="162"/>
      <c r="D3" s="162"/>
      <c r="F3" s="163" t="s">
        <v>74</v>
      </c>
      <c r="G3" s="164">
        <f t="shared" ref="G3:L3" si="5">SUMIF($D$6:$D$340,$F3,G$6:G$340)</f>
        <v>358768</v>
      </c>
      <c r="H3" s="164">
        <f t="shared" si="5"/>
        <v>469554</v>
      </c>
      <c r="I3" s="164">
        <f t="shared" si="5"/>
        <v>259524</v>
      </c>
      <c r="J3" s="164">
        <f t="shared" si="5"/>
        <v>112790</v>
      </c>
      <c r="K3" s="164">
        <f t="shared" si="5"/>
        <v>0</v>
      </c>
      <c r="L3" s="165">
        <f t="shared" si="5"/>
        <v>1200636</v>
      </c>
      <c r="M3" s="168"/>
      <c r="N3" s="168"/>
      <c r="O3" s="166">
        <f t="shared" ref="O3:Z3" si="6">SUMIF($D$6:$D$340,$F3,O$6:O$340)</f>
        <v>1179910.32</v>
      </c>
      <c r="P3" s="166">
        <f t="shared" si="6"/>
        <v>1548877.46</v>
      </c>
      <c r="Q3" s="166">
        <f t="shared" si="6"/>
        <v>870777.76</v>
      </c>
      <c r="R3" s="166">
        <f t="shared" si="6"/>
        <v>481323.1</v>
      </c>
      <c r="S3" s="166">
        <f t="shared" si="6"/>
        <v>0</v>
      </c>
      <c r="T3" s="167">
        <f t="shared" si="6"/>
        <v>4080888.64</v>
      </c>
      <c r="U3" s="166">
        <f t="shared" si="6"/>
        <v>537149.86</v>
      </c>
      <c r="V3" s="166">
        <f t="shared" si="6"/>
        <v>707794.82</v>
      </c>
      <c r="W3" s="166">
        <f t="shared" si="6"/>
        <v>401113.44</v>
      </c>
      <c r="X3" s="166">
        <f t="shared" si="6"/>
        <v>232207.24</v>
      </c>
      <c r="Y3" s="166">
        <f t="shared" si="6"/>
        <v>0</v>
      </c>
      <c r="Z3" s="167">
        <f t="shared" si="6"/>
        <v>1878265.36</v>
      </c>
      <c r="AA3" s="129"/>
      <c r="AB3" s="129"/>
      <c r="AC3" s="129"/>
      <c r="AD3" s="129"/>
    </row>
    <row r="4" ht="15.75" customHeight="1">
      <c r="A4" s="169">
        <f>COUNTA(A6:A340)</f>
        <v>335</v>
      </c>
      <c r="C4" s="162"/>
      <c r="D4" s="162"/>
      <c r="E4" s="169"/>
      <c r="F4" s="170" t="s">
        <v>831</v>
      </c>
      <c r="G4" s="171">
        <f t="shared" ref="G4:L4" si="7">COUNTIF(G6:G340,"&lt;&gt;0")</f>
        <v>239</v>
      </c>
      <c r="H4" s="171">
        <f t="shared" si="7"/>
        <v>265</v>
      </c>
      <c r="I4" s="171">
        <f t="shared" si="7"/>
        <v>236</v>
      </c>
      <c r="J4" s="171">
        <f t="shared" si="7"/>
        <v>136</v>
      </c>
      <c r="K4" s="171">
        <f t="shared" si="7"/>
        <v>0</v>
      </c>
      <c r="L4" s="171">
        <f t="shared" si="7"/>
        <v>335</v>
      </c>
      <c r="M4" s="172"/>
      <c r="N4" s="172"/>
      <c r="O4" s="131"/>
      <c r="P4" s="131"/>
      <c r="Q4" s="131"/>
      <c r="R4" s="131"/>
      <c r="S4" s="131"/>
      <c r="T4" s="173"/>
      <c r="U4" s="131"/>
      <c r="V4" s="131"/>
      <c r="W4" s="131"/>
      <c r="X4" s="131"/>
      <c r="Y4" s="131"/>
      <c r="Z4" s="173"/>
      <c r="AA4" s="129"/>
      <c r="AB4" s="129"/>
      <c r="AC4" s="129"/>
      <c r="AD4" s="129"/>
    </row>
    <row r="5" ht="15.75" customHeight="1">
      <c r="A5" s="174" t="s">
        <v>59</v>
      </c>
      <c r="B5" s="175" t="s">
        <v>792</v>
      </c>
      <c r="C5" s="176" t="s">
        <v>42</v>
      </c>
      <c r="D5" s="174" t="s">
        <v>62</v>
      </c>
      <c r="E5" s="175" t="s">
        <v>785</v>
      </c>
      <c r="F5" s="175" t="s">
        <v>61</v>
      </c>
      <c r="G5" s="177" t="s">
        <v>832</v>
      </c>
      <c r="H5" s="177" t="s">
        <v>833</v>
      </c>
      <c r="I5" s="177" t="s">
        <v>834</v>
      </c>
      <c r="J5" s="177" t="s">
        <v>835</v>
      </c>
      <c r="K5" s="177" t="s">
        <v>836</v>
      </c>
      <c r="L5" s="177" t="s">
        <v>837</v>
      </c>
      <c r="M5" s="178" t="s">
        <v>838</v>
      </c>
      <c r="N5" s="179" t="s">
        <v>839</v>
      </c>
      <c r="O5" s="180" t="s">
        <v>840</v>
      </c>
      <c r="P5" s="180" t="s">
        <v>841</v>
      </c>
      <c r="Q5" s="180" t="s">
        <v>842</v>
      </c>
      <c r="R5" s="180" t="s">
        <v>843</v>
      </c>
      <c r="S5" s="180" t="s">
        <v>844</v>
      </c>
      <c r="T5" s="181" t="s">
        <v>845</v>
      </c>
      <c r="U5" s="180" t="s">
        <v>846</v>
      </c>
      <c r="V5" s="180" t="s">
        <v>847</v>
      </c>
      <c r="W5" s="180" t="s">
        <v>848</v>
      </c>
      <c r="X5" s="180" t="s">
        <v>849</v>
      </c>
      <c r="Y5" s="180" t="s">
        <v>850</v>
      </c>
      <c r="Z5" s="181" t="s">
        <v>851</v>
      </c>
      <c r="AA5" s="176" t="s">
        <v>852</v>
      </c>
      <c r="AB5" s="182" t="s">
        <v>853</v>
      </c>
      <c r="AC5" s="183" t="s">
        <v>854</v>
      </c>
      <c r="AD5" s="183"/>
    </row>
    <row r="6" ht="15.75" customHeight="1">
      <c r="A6" s="184" t="s">
        <v>71</v>
      </c>
      <c r="B6" s="185" t="s">
        <v>72</v>
      </c>
      <c r="C6" s="185" t="s">
        <v>47</v>
      </c>
      <c r="D6" s="17" t="s">
        <v>74</v>
      </c>
      <c r="E6" s="186" t="s">
        <v>786</v>
      </c>
      <c r="F6" s="129" t="s">
        <v>73</v>
      </c>
      <c r="G6" s="187">
        <v>1872.0</v>
      </c>
      <c r="H6" s="187">
        <v>0.0</v>
      </c>
      <c r="I6" s="187">
        <v>1200.0</v>
      </c>
      <c r="J6" s="187">
        <v>3792.0</v>
      </c>
      <c r="K6" s="187">
        <v>0.0</v>
      </c>
      <c r="L6" s="188">
        <f t="shared" ref="L6:L340" si="10">SUM(G6:K6)</f>
        <v>6864</v>
      </c>
      <c r="M6" s="101">
        <v>2.89</v>
      </c>
      <c r="N6" s="189">
        <v>5.99</v>
      </c>
      <c r="O6" s="103">
        <f t="shared" ref="O6:S6" si="8">IFERROR($N6*G6,"")</f>
        <v>11213.28</v>
      </c>
      <c r="P6" s="103">
        <f t="shared" si="8"/>
        <v>0</v>
      </c>
      <c r="Q6" s="103">
        <f t="shared" si="8"/>
        <v>7188</v>
      </c>
      <c r="R6" s="103">
        <f t="shared" si="8"/>
        <v>22714.08</v>
      </c>
      <c r="S6" s="103">
        <f t="shared" si="8"/>
        <v>0</v>
      </c>
      <c r="T6" s="103">
        <f t="shared" ref="T6:T340" si="12">SUM(O6:S6)</f>
        <v>41115.36</v>
      </c>
      <c r="U6" s="103">
        <f t="shared" ref="U6:Y6" si="9">IFERROR($M6*G6,"")</f>
        <v>5410.08</v>
      </c>
      <c r="V6" s="103">
        <f t="shared" si="9"/>
        <v>0</v>
      </c>
      <c r="W6" s="103">
        <f t="shared" si="9"/>
        <v>3468</v>
      </c>
      <c r="X6" s="103">
        <f t="shared" si="9"/>
        <v>10958.88</v>
      </c>
      <c r="Y6" s="103">
        <f t="shared" si="9"/>
        <v>0</v>
      </c>
      <c r="Z6" s="103">
        <f t="shared" ref="Z6:Z340" si="14">SUM(U6:Y6)</f>
        <v>19836.96</v>
      </c>
      <c r="AA6" s="126" t="s">
        <v>75</v>
      </c>
      <c r="AB6" s="126" t="s">
        <v>855</v>
      </c>
      <c r="AC6" s="129"/>
      <c r="AD6" s="129"/>
    </row>
    <row r="7" ht="15.75" customHeight="1">
      <c r="A7" s="184" t="s">
        <v>76</v>
      </c>
      <c r="B7" s="190" t="s">
        <v>77</v>
      </c>
      <c r="C7" s="190" t="s">
        <v>47</v>
      </c>
      <c r="D7" s="17" t="s">
        <v>74</v>
      </c>
      <c r="E7" s="186" t="s">
        <v>786</v>
      </c>
      <c r="F7" s="129" t="s">
        <v>78</v>
      </c>
      <c r="G7" s="187">
        <v>1020.0</v>
      </c>
      <c r="H7" s="187">
        <v>1938.0</v>
      </c>
      <c r="I7" s="187">
        <v>852.0</v>
      </c>
      <c r="J7" s="187">
        <v>678.0</v>
      </c>
      <c r="K7" s="187">
        <v>0.0</v>
      </c>
      <c r="L7" s="188">
        <f t="shared" si="10"/>
        <v>4488</v>
      </c>
      <c r="M7" s="101">
        <v>0.75</v>
      </c>
      <c r="N7" s="189">
        <v>1.49</v>
      </c>
      <c r="O7" s="103">
        <f t="shared" ref="O7:S7" si="11">IFERROR($N7*G7,"")</f>
        <v>1519.8</v>
      </c>
      <c r="P7" s="103">
        <f t="shared" si="11"/>
        <v>2887.62</v>
      </c>
      <c r="Q7" s="103">
        <f t="shared" si="11"/>
        <v>1269.48</v>
      </c>
      <c r="R7" s="103">
        <f t="shared" si="11"/>
        <v>1010.22</v>
      </c>
      <c r="S7" s="103">
        <f t="shared" si="11"/>
        <v>0</v>
      </c>
      <c r="T7" s="103">
        <f t="shared" si="12"/>
        <v>6687.12</v>
      </c>
      <c r="U7" s="103">
        <f t="shared" ref="U7:Y7" si="13">IFERROR($M7*G7,"")</f>
        <v>765</v>
      </c>
      <c r="V7" s="103">
        <f t="shared" si="13"/>
        <v>1453.5</v>
      </c>
      <c r="W7" s="103">
        <f t="shared" si="13"/>
        <v>639</v>
      </c>
      <c r="X7" s="103">
        <f t="shared" si="13"/>
        <v>508.5</v>
      </c>
      <c r="Y7" s="103">
        <f t="shared" si="13"/>
        <v>0</v>
      </c>
      <c r="Z7" s="103">
        <f t="shared" si="14"/>
        <v>3366</v>
      </c>
      <c r="AA7" s="126" t="s">
        <v>79</v>
      </c>
      <c r="AB7" s="126" t="s">
        <v>855</v>
      </c>
      <c r="AC7" s="129"/>
      <c r="AD7" s="129"/>
    </row>
    <row r="8" ht="15.75" customHeight="1">
      <c r="A8" s="184" t="s">
        <v>80</v>
      </c>
      <c r="B8" s="190" t="s">
        <v>81</v>
      </c>
      <c r="C8" s="190" t="s">
        <v>47</v>
      </c>
      <c r="D8" s="17" t="s">
        <v>74</v>
      </c>
      <c r="E8" s="186" t="s">
        <v>786</v>
      </c>
      <c r="F8" s="129" t="s">
        <v>78</v>
      </c>
      <c r="G8" s="187">
        <v>1020.0</v>
      </c>
      <c r="H8" s="187">
        <v>1938.0</v>
      </c>
      <c r="I8" s="187">
        <v>852.0</v>
      </c>
      <c r="J8" s="187">
        <v>678.0</v>
      </c>
      <c r="K8" s="187">
        <v>0.0</v>
      </c>
      <c r="L8" s="188">
        <f t="shared" si="10"/>
        <v>4488</v>
      </c>
      <c r="M8" s="101">
        <v>0.75</v>
      </c>
      <c r="N8" s="189">
        <v>1.49</v>
      </c>
      <c r="O8" s="103">
        <f t="shared" ref="O8:S8" si="15">IFERROR($N8*G8,"")</f>
        <v>1519.8</v>
      </c>
      <c r="P8" s="103">
        <f t="shared" si="15"/>
        <v>2887.62</v>
      </c>
      <c r="Q8" s="103">
        <f t="shared" si="15"/>
        <v>1269.48</v>
      </c>
      <c r="R8" s="103">
        <f t="shared" si="15"/>
        <v>1010.22</v>
      </c>
      <c r="S8" s="103">
        <f t="shared" si="15"/>
        <v>0</v>
      </c>
      <c r="T8" s="103">
        <f t="shared" si="12"/>
        <v>6687.12</v>
      </c>
      <c r="U8" s="103">
        <f t="shared" ref="U8:Y8" si="16">IFERROR($M8*G8,"")</f>
        <v>765</v>
      </c>
      <c r="V8" s="103">
        <f t="shared" si="16"/>
        <v>1453.5</v>
      </c>
      <c r="W8" s="103">
        <f t="shared" si="16"/>
        <v>639</v>
      </c>
      <c r="X8" s="103">
        <f t="shared" si="16"/>
        <v>508.5</v>
      </c>
      <c r="Y8" s="103">
        <f t="shared" si="16"/>
        <v>0</v>
      </c>
      <c r="Z8" s="103">
        <f t="shared" si="14"/>
        <v>3366</v>
      </c>
      <c r="AA8" s="126" t="s">
        <v>79</v>
      </c>
      <c r="AB8" s="126" t="s">
        <v>855</v>
      </c>
      <c r="AC8" s="129"/>
      <c r="AD8" s="129"/>
    </row>
    <row r="9" ht="15.75" customHeight="1">
      <c r="A9" s="184" t="s">
        <v>82</v>
      </c>
      <c r="B9" s="190" t="s">
        <v>83</v>
      </c>
      <c r="C9" s="190" t="s">
        <v>47</v>
      </c>
      <c r="D9" s="17" t="s">
        <v>74</v>
      </c>
      <c r="E9" s="186" t="s">
        <v>786</v>
      </c>
      <c r="F9" s="129" t="s">
        <v>78</v>
      </c>
      <c r="G9" s="187">
        <v>2700.0</v>
      </c>
      <c r="H9" s="187">
        <v>2796.0</v>
      </c>
      <c r="I9" s="187">
        <v>1302.0</v>
      </c>
      <c r="J9" s="187">
        <v>2016.0</v>
      </c>
      <c r="K9" s="187">
        <v>0.0</v>
      </c>
      <c r="L9" s="188">
        <f t="shared" si="10"/>
        <v>8814</v>
      </c>
      <c r="M9" s="101">
        <v>1.81</v>
      </c>
      <c r="N9" s="189">
        <v>3.49</v>
      </c>
      <c r="O9" s="103">
        <f t="shared" ref="O9:S9" si="17">IFERROR($N9*G9,"")</f>
        <v>9423</v>
      </c>
      <c r="P9" s="103">
        <f t="shared" si="17"/>
        <v>9758.04</v>
      </c>
      <c r="Q9" s="103">
        <f t="shared" si="17"/>
        <v>4543.98</v>
      </c>
      <c r="R9" s="103">
        <f t="shared" si="17"/>
        <v>7035.84</v>
      </c>
      <c r="S9" s="103">
        <f t="shared" si="17"/>
        <v>0</v>
      </c>
      <c r="T9" s="103">
        <f t="shared" si="12"/>
        <v>30760.86</v>
      </c>
      <c r="U9" s="103">
        <f t="shared" ref="U9:Y9" si="18">IFERROR($M9*G9,"")</f>
        <v>4887</v>
      </c>
      <c r="V9" s="103">
        <f t="shared" si="18"/>
        <v>5060.76</v>
      </c>
      <c r="W9" s="103">
        <f t="shared" si="18"/>
        <v>2356.62</v>
      </c>
      <c r="X9" s="103">
        <f t="shared" si="18"/>
        <v>3648.96</v>
      </c>
      <c r="Y9" s="103">
        <f t="shared" si="18"/>
        <v>0</v>
      </c>
      <c r="Z9" s="103">
        <f t="shared" si="14"/>
        <v>15953.34</v>
      </c>
      <c r="AA9" s="126" t="s">
        <v>79</v>
      </c>
      <c r="AB9" s="126" t="s">
        <v>855</v>
      </c>
      <c r="AC9" s="129"/>
      <c r="AD9" s="129"/>
    </row>
    <row r="10" ht="15.75" customHeight="1">
      <c r="A10" s="184" t="s">
        <v>84</v>
      </c>
      <c r="B10" s="190" t="s">
        <v>85</v>
      </c>
      <c r="C10" s="190" t="s">
        <v>47</v>
      </c>
      <c r="D10" s="17" t="s">
        <v>74</v>
      </c>
      <c r="E10" s="186" t="s">
        <v>786</v>
      </c>
      <c r="F10" s="129" t="s">
        <v>78</v>
      </c>
      <c r="G10" s="187">
        <v>2700.0</v>
      </c>
      <c r="H10" s="187">
        <v>2796.0</v>
      </c>
      <c r="I10" s="187">
        <v>1302.0</v>
      </c>
      <c r="J10" s="187">
        <v>2016.0</v>
      </c>
      <c r="K10" s="187">
        <v>0.0</v>
      </c>
      <c r="L10" s="188">
        <f t="shared" si="10"/>
        <v>8814</v>
      </c>
      <c r="M10" s="101">
        <v>1.81</v>
      </c>
      <c r="N10" s="189">
        <v>3.49</v>
      </c>
      <c r="O10" s="103">
        <f t="shared" ref="O10:S10" si="19">IFERROR($N10*G10,"")</f>
        <v>9423</v>
      </c>
      <c r="P10" s="103">
        <f t="shared" si="19"/>
        <v>9758.04</v>
      </c>
      <c r="Q10" s="103">
        <f t="shared" si="19"/>
        <v>4543.98</v>
      </c>
      <c r="R10" s="103">
        <f t="shared" si="19"/>
        <v>7035.84</v>
      </c>
      <c r="S10" s="103">
        <f t="shared" si="19"/>
        <v>0</v>
      </c>
      <c r="T10" s="103">
        <f t="shared" si="12"/>
        <v>30760.86</v>
      </c>
      <c r="U10" s="103">
        <f t="shared" ref="U10:Y10" si="20">IFERROR($M10*G10,"")</f>
        <v>4887</v>
      </c>
      <c r="V10" s="103">
        <f t="shared" si="20"/>
        <v>5060.76</v>
      </c>
      <c r="W10" s="103">
        <f t="shared" si="20"/>
        <v>2356.62</v>
      </c>
      <c r="X10" s="103">
        <f t="shared" si="20"/>
        <v>3648.96</v>
      </c>
      <c r="Y10" s="103">
        <f t="shared" si="20"/>
        <v>0</v>
      </c>
      <c r="Z10" s="103">
        <f t="shared" si="14"/>
        <v>15953.34</v>
      </c>
      <c r="AA10" s="126" t="s">
        <v>79</v>
      </c>
      <c r="AB10" s="126" t="s">
        <v>855</v>
      </c>
      <c r="AC10" s="129"/>
      <c r="AD10" s="129"/>
    </row>
    <row r="11" ht="15.75" customHeight="1">
      <c r="A11" s="184" t="s">
        <v>86</v>
      </c>
      <c r="B11" s="190" t="s">
        <v>87</v>
      </c>
      <c r="C11" s="190" t="s">
        <v>48</v>
      </c>
      <c r="D11" s="17" t="s">
        <v>74</v>
      </c>
      <c r="E11" s="186" t="s">
        <v>786</v>
      </c>
      <c r="F11" s="129" t="s">
        <v>88</v>
      </c>
      <c r="G11" s="187">
        <v>3138.0</v>
      </c>
      <c r="H11" s="187">
        <v>1842.0</v>
      </c>
      <c r="I11" s="187">
        <v>1452.0</v>
      </c>
      <c r="J11" s="187">
        <v>1656.0</v>
      </c>
      <c r="K11" s="187">
        <v>0.0</v>
      </c>
      <c r="L11" s="188">
        <f t="shared" si="10"/>
        <v>8088</v>
      </c>
      <c r="M11" s="101">
        <v>3.21</v>
      </c>
      <c r="N11" s="189">
        <v>6.49</v>
      </c>
      <c r="O11" s="103">
        <f t="shared" ref="O11:S11" si="21">IFERROR($N11*G11,"")</f>
        <v>20365.62</v>
      </c>
      <c r="P11" s="103">
        <f t="shared" si="21"/>
        <v>11954.58</v>
      </c>
      <c r="Q11" s="103">
        <f t="shared" si="21"/>
        <v>9423.48</v>
      </c>
      <c r="R11" s="103">
        <f t="shared" si="21"/>
        <v>10747.44</v>
      </c>
      <c r="S11" s="103">
        <f t="shared" si="21"/>
        <v>0</v>
      </c>
      <c r="T11" s="103">
        <f t="shared" si="12"/>
        <v>52491.12</v>
      </c>
      <c r="U11" s="103">
        <f t="shared" ref="U11:Y11" si="22">IFERROR($M11*G11,"")</f>
        <v>10072.98</v>
      </c>
      <c r="V11" s="103">
        <f t="shared" si="22"/>
        <v>5912.82</v>
      </c>
      <c r="W11" s="103">
        <f t="shared" si="22"/>
        <v>4660.92</v>
      </c>
      <c r="X11" s="103">
        <f t="shared" si="22"/>
        <v>5315.76</v>
      </c>
      <c r="Y11" s="103">
        <f t="shared" si="22"/>
        <v>0</v>
      </c>
      <c r="Z11" s="103">
        <f t="shared" si="14"/>
        <v>25962.48</v>
      </c>
      <c r="AA11" s="126" t="s">
        <v>89</v>
      </c>
      <c r="AB11" s="126" t="s">
        <v>855</v>
      </c>
      <c r="AC11" s="129"/>
      <c r="AD11" s="129"/>
    </row>
    <row r="12" ht="15.75" customHeight="1">
      <c r="A12" s="184" t="s">
        <v>90</v>
      </c>
      <c r="B12" s="190" t="s">
        <v>91</v>
      </c>
      <c r="C12" s="190" t="s">
        <v>48</v>
      </c>
      <c r="D12" s="17" t="s">
        <v>74</v>
      </c>
      <c r="E12" s="186" t="s">
        <v>786</v>
      </c>
      <c r="F12" s="129" t="s">
        <v>88</v>
      </c>
      <c r="G12" s="187">
        <v>1056.0</v>
      </c>
      <c r="H12" s="187">
        <v>3060.0</v>
      </c>
      <c r="I12" s="187">
        <v>0.0</v>
      </c>
      <c r="J12" s="187">
        <v>0.0</v>
      </c>
      <c r="K12" s="187">
        <v>0.0</v>
      </c>
      <c r="L12" s="188">
        <f t="shared" si="10"/>
        <v>4116</v>
      </c>
      <c r="M12" s="101">
        <v>2.01</v>
      </c>
      <c r="N12" s="189">
        <v>3.99</v>
      </c>
      <c r="O12" s="103">
        <f t="shared" ref="O12:S12" si="23">IFERROR($N12*G12,"")</f>
        <v>4213.44</v>
      </c>
      <c r="P12" s="103">
        <f t="shared" si="23"/>
        <v>12209.4</v>
      </c>
      <c r="Q12" s="103">
        <f t="shared" si="23"/>
        <v>0</v>
      </c>
      <c r="R12" s="103">
        <f t="shared" si="23"/>
        <v>0</v>
      </c>
      <c r="S12" s="103">
        <f t="shared" si="23"/>
        <v>0</v>
      </c>
      <c r="T12" s="103">
        <f t="shared" si="12"/>
        <v>16422.84</v>
      </c>
      <c r="U12" s="103">
        <f t="shared" ref="U12:Y12" si="24">IFERROR($M12*G12,"")</f>
        <v>2122.56</v>
      </c>
      <c r="V12" s="103">
        <f t="shared" si="24"/>
        <v>6150.6</v>
      </c>
      <c r="W12" s="103">
        <f t="shared" si="24"/>
        <v>0</v>
      </c>
      <c r="X12" s="103">
        <f t="shared" si="24"/>
        <v>0</v>
      </c>
      <c r="Y12" s="103">
        <f t="shared" si="24"/>
        <v>0</v>
      </c>
      <c r="Z12" s="103">
        <f t="shared" si="14"/>
        <v>8273.16</v>
      </c>
      <c r="AA12" s="126" t="s">
        <v>92</v>
      </c>
      <c r="AB12" s="126" t="s">
        <v>855</v>
      </c>
      <c r="AC12" s="129"/>
      <c r="AD12" s="129"/>
    </row>
    <row r="13" ht="15.75" customHeight="1">
      <c r="A13" s="184" t="s">
        <v>93</v>
      </c>
      <c r="B13" s="190" t="s">
        <v>94</v>
      </c>
      <c r="C13" s="190" t="s">
        <v>48</v>
      </c>
      <c r="D13" s="17" t="s">
        <v>74</v>
      </c>
      <c r="E13" s="186" t="s">
        <v>786</v>
      </c>
      <c r="F13" s="129" t="s">
        <v>88</v>
      </c>
      <c r="G13" s="187">
        <v>2748.0</v>
      </c>
      <c r="H13" s="187">
        <v>5976.0</v>
      </c>
      <c r="I13" s="187">
        <v>2640.0</v>
      </c>
      <c r="J13" s="187">
        <v>4872.0</v>
      </c>
      <c r="K13" s="187">
        <v>0.0</v>
      </c>
      <c r="L13" s="188">
        <f t="shared" si="10"/>
        <v>16236</v>
      </c>
      <c r="M13" s="101">
        <v>1.17</v>
      </c>
      <c r="N13" s="189">
        <v>2.49</v>
      </c>
      <c r="O13" s="103">
        <f t="shared" ref="O13:S13" si="25">IFERROR($N13*G13,"")</f>
        <v>6842.52</v>
      </c>
      <c r="P13" s="103">
        <f t="shared" si="25"/>
        <v>14880.24</v>
      </c>
      <c r="Q13" s="103">
        <f t="shared" si="25"/>
        <v>6573.6</v>
      </c>
      <c r="R13" s="103">
        <f t="shared" si="25"/>
        <v>12131.28</v>
      </c>
      <c r="S13" s="103">
        <f t="shared" si="25"/>
        <v>0</v>
      </c>
      <c r="T13" s="103">
        <f t="shared" si="12"/>
        <v>40427.64</v>
      </c>
      <c r="U13" s="103">
        <f t="shared" ref="U13:Y13" si="26">IFERROR($M13*G13,"")</f>
        <v>3215.16</v>
      </c>
      <c r="V13" s="103">
        <f t="shared" si="26"/>
        <v>6991.92</v>
      </c>
      <c r="W13" s="103">
        <f t="shared" si="26"/>
        <v>3088.8</v>
      </c>
      <c r="X13" s="103">
        <f t="shared" si="26"/>
        <v>5700.24</v>
      </c>
      <c r="Y13" s="103">
        <f t="shared" si="26"/>
        <v>0</v>
      </c>
      <c r="Z13" s="103">
        <f t="shared" si="14"/>
        <v>18996.12</v>
      </c>
      <c r="AA13" s="126" t="s">
        <v>95</v>
      </c>
      <c r="AB13" s="126" t="s">
        <v>855</v>
      </c>
      <c r="AC13" s="129"/>
      <c r="AD13" s="129"/>
    </row>
    <row r="14" ht="15.75" customHeight="1">
      <c r="A14" s="184" t="s">
        <v>96</v>
      </c>
      <c r="B14" s="190" t="s">
        <v>97</v>
      </c>
      <c r="C14" s="190" t="s">
        <v>48</v>
      </c>
      <c r="D14" s="17" t="s">
        <v>74</v>
      </c>
      <c r="E14" s="186" t="s">
        <v>786</v>
      </c>
      <c r="F14" s="129" t="s">
        <v>88</v>
      </c>
      <c r="G14" s="187">
        <v>3264.0</v>
      </c>
      <c r="H14" s="187">
        <v>3732.0</v>
      </c>
      <c r="I14" s="187">
        <v>2736.0</v>
      </c>
      <c r="J14" s="187">
        <v>0.0</v>
      </c>
      <c r="K14" s="187">
        <v>0.0</v>
      </c>
      <c r="L14" s="188">
        <f t="shared" si="10"/>
        <v>9732</v>
      </c>
      <c r="M14" s="101">
        <v>1.0</v>
      </c>
      <c r="N14" s="189">
        <v>2.49</v>
      </c>
      <c r="O14" s="103">
        <f t="shared" ref="O14:S14" si="27">IFERROR($N14*G14,"")</f>
        <v>8127.36</v>
      </c>
      <c r="P14" s="103">
        <f t="shared" si="27"/>
        <v>9292.68</v>
      </c>
      <c r="Q14" s="103">
        <f t="shared" si="27"/>
        <v>6812.64</v>
      </c>
      <c r="R14" s="103">
        <f t="shared" si="27"/>
        <v>0</v>
      </c>
      <c r="S14" s="103">
        <f t="shared" si="27"/>
        <v>0</v>
      </c>
      <c r="T14" s="103">
        <f t="shared" si="12"/>
        <v>24232.68</v>
      </c>
      <c r="U14" s="103">
        <f t="shared" ref="U14:Y14" si="28">IFERROR($M14*G14,"")</f>
        <v>3264</v>
      </c>
      <c r="V14" s="103">
        <f t="shared" si="28"/>
        <v>3732</v>
      </c>
      <c r="W14" s="103">
        <f t="shared" si="28"/>
        <v>2736</v>
      </c>
      <c r="X14" s="103">
        <f t="shared" si="28"/>
        <v>0</v>
      </c>
      <c r="Y14" s="103">
        <f t="shared" si="28"/>
        <v>0</v>
      </c>
      <c r="Z14" s="103">
        <f t="shared" si="14"/>
        <v>9732</v>
      </c>
      <c r="AA14" s="126" t="s">
        <v>92</v>
      </c>
      <c r="AB14" s="126" t="s">
        <v>855</v>
      </c>
      <c r="AC14" s="129"/>
      <c r="AD14" s="129"/>
    </row>
    <row r="15" ht="15.75" customHeight="1">
      <c r="A15" s="184" t="s">
        <v>98</v>
      </c>
      <c r="B15" s="190" t="s">
        <v>99</v>
      </c>
      <c r="C15" s="190" t="s">
        <v>48</v>
      </c>
      <c r="D15" s="17" t="s">
        <v>74</v>
      </c>
      <c r="E15" s="186" t="s">
        <v>786</v>
      </c>
      <c r="F15" s="129" t="s">
        <v>88</v>
      </c>
      <c r="G15" s="187">
        <v>3324.0</v>
      </c>
      <c r="H15" s="187">
        <v>3696.0</v>
      </c>
      <c r="I15" s="187">
        <v>2868.0</v>
      </c>
      <c r="J15" s="187">
        <v>4416.0</v>
      </c>
      <c r="K15" s="187">
        <v>0.0</v>
      </c>
      <c r="L15" s="188">
        <f t="shared" si="10"/>
        <v>14304</v>
      </c>
      <c r="M15" s="101">
        <v>1.05</v>
      </c>
      <c r="N15" s="189">
        <v>2.49</v>
      </c>
      <c r="O15" s="103">
        <f t="shared" ref="O15:S15" si="29">IFERROR($N15*G15,"")</f>
        <v>8276.76</v>
      </c>
      <c r="P15" s="103">
        <f t="shared" si="29"/>
        <v>9203.04</v>
      </c>
      <c r="Q15" s="103">
        <f t="shared" si="29"/>
        <v>7141.32</v>
      </c>
      <c r="R15" s="103">
        <f t="shared" si="29"/>
        <v>10995.84</v>
      </c>
      <c r="S15" s="103">
        <f t="shared" si="29"/>
        <v>0</v>
      </c>
      <c r="T15" s="103">
        <f t="shared" si="12"/>
        <v>35616.96</v>
      </c>
      <c r="U15" s="103">
        <f t="shared" ref="U15:Y15" si="30">IFERROR($M15*G15,"")</f>
        <v>3490.2</v>
      </c>
      <c r="V15" s="103">
        <f t="shared" si="30"/>
        <v>3880.8</v>
      </c>
      <c r="W15" s="103">
        <f t="shared" si="30"/>
        <v>3011.4</v>
      </c>
      <c r="X15" s="103">
        <f t="shared" si="30"/>
        <v>4636.8</v>
      </c>
      <c r="Y15" s="103">
        <f t="shared" si="30"/>
        <v>0</v>
      </c>
      <c r="Z15" s="103">
        <f t="shared" si="14"/>
        <v>15019.2</v>
      </c>
      <c r="AA15" s="126" t="s">
        <v>92</v>
      </c>
      <c r="AB15" s="126" t="s">
        <v>855</v>
      </c>
      <c r="AC15" s="129"/>
      <c r="AD15" s="129"/>
    </row>
    <row r="16" ht="15.75" customHeight="1">
      <c r="A16" s="184" t="s">
        <v>100</v>
      </c>
      <c r="B16" s="190" t="s">
        <v>101</v>
      </c>
      <c r="C16" s="190" t="s">
        <v>48</v>
      </c>
      <c r="D16" s="17" t="s">
        <v>74</v>
      </c>
      <c r="E16" s="186" t="s">
        <v>786</v>
      </c>
      <c r="F16" s="129" t="s">
        <v>88</v>
      </c>
      <c r="G16" s="187">
        <v>4968.0</v>
      </c>
      <c r="H16" s="187">
        <v>6108.0</v>
      </c>
      <c r="I16" s="187">
        <v>3696.0</v>
      </c>
      <c r="J16" s="187">
        <v>4944.0</v>
      </c>
      <c r="K16" s="187">
        <v>0.0</v>
      </c>
      <c r="L16" s="188">
        <f t="shared" si="10"/>
        <v>19716</v>
      </c>
      <c r="M16" s="101">
        <v>1.32</v>
      </c>
      <c r="N16" s="189">
        <v>2.99</v>
      </c>
      <c r="O16" s="103">
        <f t="shared" ref="O16:S16" si="31">IFERROR($N16*G16,"")</f>
        <v>14854.32</v>
      </c>
      <c r="P16" s="103">
        <f t="shared" si="31"/>
        <v>18262.92</v>
      </c>
      <c r="Q16" s="103">
        <f t="shared" si="31"/>
        <v>11051.04</v>
      </c>
      <c r="R16" s="103">
        <f t="shared" si="31"/>
        <v>14782.56</v>
      </c>
      <c r="S16" s="103">
        <f t="shared" si="31"/>
        <v>0</v>
      </c>
      <c r="T16" s="103">
        <f t="shared" si="12"/>
        <v>58950.84</v>
      </c>
      <c r="U16" s="103">
        <f t="shared" ref="U16:Y16" si="32">IFERROR($M16*G16,"")</f>
        <v>6557.76</v>
      </c>
      <c r="V16" s="103">
        <f t="shared" si="32"/>
        <v>8062.56</v>
      </c>
      <c r="W16" s="103">
        <f t="shared" si="32"/>
        <v>4878.72</v>
      </c>
      <c r="X16" s="103">
        <f t="shared" si="32"/>
        <v>6526.08</v>
      </c>
      <c r="Y16" s="103">
        <f t="shared" si="32"/>
        <v>0</v>
      </c>
      <c r="Z16" s="103">
        <f t="shared" si="14"/>
        <v>26025.12</v>
      </c>
      <c r="AA16" s="126" t="s">
        <v>92</v>
      </c>
      <c r="AB16" s="126" t="s">
        <v>855</v>
      </c>
      <c r="AC16" s="129"/>
      <c r="AD16" s="129"/>
    </row>
    <row r="17" ht="15.75" customHeight="1">
      <c r="A17" s="184" t="s">
        <v>102</v>
      </c>
      <c r="B17" s="190" t="s">
        <v>103</v>
      </c>
      <c r="C17" s="190" t="s">
        <v>48</v>
      </c>
      <c r="D17" s="17" t="s">
        <v>74</v>
      </c>
      <c r="E17" s="186" t="s">
        <v>786</v>
      </c>
      <c r="F17" s="129" t="s">
        <v>88</v>
      </c>
      <c r="G17" s="187">
        <v>1164.0</v>
      </c>
      <c r="H17" s="187">
        <v>1800.0</v>
      </c>
      <c r="I17" s="187">
        <v>1956.0</v>
      </c>
      <c r="J17" s="187">
        <v>1212.0</v>
      </c>
      <c r="K17" s="187">
        <v>0.0</v>
      </c>
      <c r="L17" s="188">
        <f t="shared" si="10"/>
        <v>6132</v>
      </c>
      <c r="M17" s="101">
        <v>1.83</v>
      </c>
      <c r="N17" s="189">
        <v>3.49</v>
      </c>
      <c r="O17" s="103">
        <f t="shared" ref="O17:S17" si="33">IFERROR($N17*G17,"")</f>
        <v>4062.36</v>
      </c>
      <c r="P17" s="103">
        <f t="shared" si="33"/>
        <v>6282</v>
      </c>
      <c r="Q17" s="103">
        <f t="shared" si="33"/>
        <v>6826.44</v>
      </c>
      <c r="R17" s="103">
        <f t="shared" si="33"/>
        <v>4229.88</v>
      </c>
      <c r="S17" s="103">
        <f t="shared" si="33"/>
        <v>0</v>
      </c>
      <c r="T17" s="103">
        <f t="shared" si="12"/>
        <v>21400.68</v>
      </c>
      <c r="U17" s="103">
        <f t="shared" ref="U17:Y17" si="34">IFERROR($M17*G17,"")</f>
        <v>2130.12</v>
      </c>
      <c r="V17" s="103">
        <f t="shared" si="34"/>
        <v>3294</v>
      </c>
      <c r="W17" s="103">
        <f t="shared" si="34"/>
        <v>3579.48</v>
      </c>
      <c r="X17" s="103">
        <f t="shared" si="34"/>
        <v>2217.96</v>
      </c>
      <c r="Y17" s="103">
        <f t="shared" si="34"/>
        <v>0</v>
      </c>
      <c r="Z17" s="103">
        <f t="shared" si="14"/>
        <v>11221.56</v>
      </c>
      <c r="AA17" s="126" t="s">
        <v>92</v>
      </c>
      <c r="AB17" s="126" t="s">
        <v>855</v>
      </c>
      <c r="AC17" s="129"/>
      <c r="AD17" s="129"/>
    </row>
    <row r="18" ht="15.75" customHeight="1">
      <c r="A18" s="184" t="s">
        <v>104</v>
      </c>
      <c r="B18" s="190" t="s">
        <v>105</v>
      </c>
      <c r="C18" s="190" t="s">
        <v>48</v>
      </c>
      <c r="D18" s="17" t="s">
        <v>74</v>
      </c>
      <c r="E18" s="186" t="s">
        <v>786</v>
      </c>
      <c r="F18" s="129" t="s">
        <v>106</v>
      </c>
      <c r="G18" s="187">
        <v>2736.0</v>
      </c>
      <c r="H18" s="187">
        <v>3276.0</v>
      </c>
      <c r="I18" s="187">
        <v>1752.0</v>
      </c>
      <c r="J18" s="187">
        <v>3288.0</v>
      </c>
      <c r="K18" s="187">
        <v>0.0</v>
      </c>
      <c r="L18" s="188">
        <f t="shared" si="10"/>
        <v>11052</v>
      </c>
      <c r="M18" s="101">
        <v>2.57</v>
      </c>
      <c r="N18" s="189">
        <v>5.49</v>
      </c>
      <c r="O18" s="103">
        <f t="shared" ref="O18:S18" si="35">IFERROR($N18*G18,"")</f>
        <v>15020.64</v>
      </c>
      <c r="P18" s="103">
        <f t="shared" si="35"/>
        <v>17985.24</v>
      </c>
      <c r="Q18" s="103">
        <f t="shared" si="35"/>
        <v>9618.48</v>
      </c>
      <c r="R18" s="103">
        <f t="shared" si="35"/>
        <v>18051.12</v>
      </c>
      <c r="S18" s="103">
        <f t="shared" si="35"/>
        <v>0</v>
      </c>
      <c r="T18" s="103">
        <f t="shared" si="12"/>
        <v>60675.48</v>
      </c>
      <c r="U18" s="103">
        <f t="shared" ref="U18:Y18" si="36">IFERROR($M18*G18,"")</f>
        <v>7031.52</v>
      </c>
      <c r="V18" s="103">
        <f t="shared" si="36"/>
        <v>8419.32</v>
      </c>
      <c r="W18" s="103">
        <f t="shared" si="36"/>
        <v>4502.64</v>
      </c>
      <c r="X18" s="103">
        <f t="shared" si="36"/>
        <v>8450.16</v>
      </c>
      <c r="Y18" s="103">
        <f t="shared" si="36"/>
        <v>0</v>
      </c>
      <c r="Z18" s="103">
        <f t="shared" si="14"/>
        <v>28403.64</v>
      </c>
      <c r="AA18" s="126" t="s">
        <v>95</v>
      </c>
      <c r="AB18" s="126" t="s">
        <v>855</v>
      </c>
      <c r="AC18" s="129"/>
      <c r="AD18" s="129"/>
    </row>
    <row r="19" ht="15.75" customHeight="1">
      <c r="A19" s="184" t="s">
        <v>107</v>
      </c>
      <c r="B19" s="190" t="s">
        <v>108</v>
      </c>
      <c r="C19" s="190" t="s">
        <v>48</v>
      </c>
      <c r="D19" s="17" t="s">
        <v>74</v>
      </c>
      <c r="E19" s="186" t="s">
        <v>786</v>
      </c>
      <c r="F19" s="129" t="s">
        <v>109</v>
      </c>
      <c r="G19" s="187">
        <v>1824.0</v>
      </c>
      <c r="H19" s="187">
        <v>1764.0</v>
      </c>
      <c r="I19" s="187">
        <v>1296.0</v>
      </c>
      <c r="J19" s="187">
        <v>0.0</v>
      </c>
      <c r="K19" s="187">
        <v>0.0</v>
      </c>
      <c r="L19" s="188">
        <f t="shared" si="10"/>
        <v>4884</v>
      </c>
      <c r="M19" s="101">
        <v>3.47</v>
      </c>
      <c r="N19" s="189">
        <v>7.49</v>
      </c>
      <c r="O19" s="103">
        <f t="shared" ref="O19:S19" si="37">IFERROR($N19*G19,"")</f>
        <v>13661.76</v>
      </c>
      <c r="P19" s="103">
        <f t="shared" si="37"/>
        <v>13212.36</v>
      </c>
      <c r="Q19" s="103">
        <f t="shared" si="37"/>
        <v>9707.04</v>
      </c>
      <c r="R19" s="103">
        <f t="shared" si="37"/>
        <v>0</v>
      </c>
      <c r="S19" s="103">
        <f t="shared" si="37"/>
        <v>0</v>
      </c>
      <c r="T19" s="103">
        <f t="shared" si="12"/>
        <v>36581.16</v>
      </c>
      <c r="U19" s="103">
        <f t="shared" ref="U19:Y19" si="38">IFERROR($M19*G19,"")</f>
        <v>6329.28</v>
      </c>
      <c r="V19" s="103">
        <f t="shared" si="38"/>
        <v>6121.08</v>
      </c>
      <c r="W19" s="103">
        <f t="shared" si="38"/>
        <v>4497.12</v>
      </c>
      <c r="X19" s="103">
        <f t="shared" si="38"/>
        <v>0</v>
      </c>
      <c r="Y19" s="103">
        <f t="shared" si="38"/>
        <v>0</v>
      </c>
      <c r="Z19" s="103">
        <f t="shared" si="14"/>
        <v>16947.48</v>
      </c>
      <c r="AA19" s="126" t="s">
        <v>95</v>
      </c>
      <c r="AB19" s="126" t="s">
        <v>855</v>
      </c>
      <c r="AC19" s="129"/>
      <c r="AD19" s="129"/>
    </row>
    <row r="20" ht="15.75" customHeight="1">
      <c r="A20" s="184" t="s">
        <v>110</v>
      </c>
      <c r="B20" s="190" t="s">
        <v>111</v>
      </c>
      <c r="C20" s="190" t="s">
        <v>48</v>
      </c>
      <c r="D20" s="17" t="s">
        <v>74</v>
      </c>
      <c r="E20" s="186" t="s">
        <v>786</v>
      </c>
      <c r="F20" s="129" t="s">
        <v>112</v>
      </c>
      <c r="G20" s="187">
        <v>2376.0</v>
      </c>
      <c r="H20" s="187">
        <v>0.0</v>
      </c>
      <c r="I20" s="187">
        <v>3144.0</v>
      </c>
      <c r="J20" s="187">
        <v>0.0</v>
      </c>
      <c r="K20" s="187">
        <v>0.0</v>
      </c>
      <c r="L20" s="188">
        <f t="shared" si="10"/>
        <v>5520</v>
      </c>
      <c r="M20" s="101">
        <v>1.29</v>
      </c>
      <c r="N20" s="189">
        <v>2.49</v>
      </c>
      <c r="O20" s="103">
        <f t="shared" ref="O20:S20" si="39">IFERROR($N20*G20,"")</f>
        <v>5916.24</v>
      </c>
      <c r="P20" s="103">
        <f t="shared" si="39"/>
        <v>0</v>
      </c>
      <c r="Q20" s="103">
        <f t="shared" si="39"/>
        <v>7828.56</v>
      </c>
      <c r="R20" s="103">
        <f t="shared" si="39"/>
        <v>0</v>
      </c>
      <c r="S20" s="103">
        <f t="shared" si="39"/>
        <v>0</v>
      </c>
      <c r="T20" s="103">
        <f t="shared" si="12"/>
        <v>13744.8</v>
      </c>
      <c r="U20" s="103">
        <f t="shared" ref="U20:Y20" si="40">IFERROR($M20*G20,"")</f>
        <v>3065.04</v>
      </c>
      <c r="V20" s="103">
        <f t="shared" si="40"/>
        <v>0</v>
      </c>
      <c r="W20" s="103">
        <f t="shared" si="40"/>
        <v>4055.76</v>
      </c>
      <c r="X20" s="103">
        <f t="shared" si="40"/>
        <v>0</v>
      </c>
      <c r="Y20" s="103">
        <f t="shared" si="40"/>
        <v>0</v>
      </c>
      <c r="Z20" s="103">
        <f t="shared" si="14"/>
        <v>7120.8</v>
      </c>
      <c r="AA20" s="126" t="s">
        <v>113</v>
      </c>
      <c r="AB20" s="126" t="s">
        <v>855</v>
      </c>
      <c r="AC20" s="129"/>
      <c r="AD20" s="129"/>
    </row>
    <row r="21" ht="15.75" customHeight="1">
      <c r="A21" s="184" t="s">
        <v>114</v>
      </c>
      <c r="B21" s="190" t="s">
        <v>115</v>
      </c>
      <c r="C21" s="190" t="s">
        <v>51</v>
      </c>
      <c r="D21" s="17" t="s">
        <v>74</v>
      </c>
      <c r="E21" s="186" t="s">
        <v>786</v>
      </c>
      <c r="F21" s="129" t="s">
        <v>116</v>
      </c>
      <c r="G21" s="187">
        <v>1680.0</v>
      </c>
      <c r="H21" s="187">
        <v>1800.0</v>
      </c>
      <c r="I21" s="187">
        <v>1620.0</v>
      </c>
      <c r="J21" s="187">
        <v>0.0</v>
      </c>
      <c r="K21" s="187">
        <v>0.0</v>
      </c>
      <c r="L21" s="188">
        <f t="shared" si="10"/>
        <v>5100</v>
      </c>
      <c r="M21" s="101">
        <v>4.19</v>
      </c>
      <c r="N21" s="189">
        <v>7.99</v>
      </c>
      <c r="O21" s="103">
        <f t="shared" ref="O21:S21" si="41">IFERROR($N21*G21,"")</f>
        <v>13423.2</v>
      </c>
      <c r="P21" s="103">
        <f t="shared" si="41"/>
        <v>14382</v>
      </c>
      <c r="Q21" s="103">
        <f t="shared" si="41"/>
        <v>12943.8</v>
      </c>
      <c r="R21" s="103">
        <f t="shared" si="41"/>
        <v>0</v>
      </c>
      <c r="S21" s="103">
        <f t="shared" si="41"/>
        <v>0</v>
      </c>
      <c r="T21" s="103">
        <f t="shared" si="12"/>
        <v>40749</v>
      </c>
      <c r="U21" s="103">
        <f t="shared" ref="U21:Y21" si="42">IFERROR($M21*G21,"")</f>
        <v>7039.2</v>
      </c>
      <c r="V21" s="103">
        <f t="shared" si="42"/>
        <v>7542</v>
      </c>
      <c r="W21" s="103">
        <f t="shared" si="42"/>
        <v>6787.8</v>
      </c>
      <c r="X21" s="103">
        <f t="shared" si="42"/>
        <v>0</v>
      </c>
      <c r="Y21" s="103">
        <f t="shared" si="42"/>
        <v>0</v>
      </c>
      <c r="Z21" s="103">
        <f t="shared" si="14"/>
        <v>21369</v>
      </c>
      <c r="AA21" s="126" t="s">
        <v>117</v>
      </c>
      <c r="AB21" s="126" t="s">
        <v>855</v>
      </c>
      <c r="AC21" s="129"/>
      <c r="AD21" s="129"/>
    </row>
    <row r="22" ht="15.75" customHeight="1">
      <c r="A22" s="184" t="s">
        <v>118</v>
      </c>
      <c r="B22" s="190" t="s">
        <v>119</v>
      </c>
      <c r="C22" s="190" t="s">
        <v>51</v>
      </c>
      <c r="D22" s="17" t="s">
        <v>74</v>
      </c>
      <c r="E22" s="186" t="s">
        <v>786</v>
      </c>
      <c r="F22" s="129" t="s">
        <v>116</v>
      </c>
      <c r="G22" s="187">
        <v>900.0</v>
      </c>
      <c r="H22" s="187">
        <v>1800.0</v>
      </c>
      <c r="I22" s="187">
        <v>1200.0</v>
      </c>
      <c r="J22" s="187">
        <v>0.0</v>
      </c>
      <c r="K22" s="187">
        <v>0.0</v>
      </c>
      <c r="L22" s="188">
        <f t="shared" si="10"/>
        <v>3900</v>
      </c>
      <c r="M22" s="101">
        <v>4.19</v>
      </c>
      <c r="N22" s="189">
        <v>7.99</v>
      </c>
      <c r="O22" s="103">
        <f t="shared" ref="O22:S22" si="43">IFERROR($N22*G22,"")</f>
        <v>7191</v>
      </c>
      <c r="P22" s="103">
        <f t="shared" si="43"/>
        <v>14382</v>
      </c>
      <c r="Q22" s="103">
        <f t="shared" si="43"/>
        <v>9588</v>
      </c>
      <c r="R22" s="103">
        <f t="shared" si="43"/>
        <v>0</v>
      </c>
      <c r="S22" s="103">
        <f t="shared" si="43"/>
        <v>0</v>
      </c>
      <c r="T22" s="103">
        <f t="shared" si="12"/>
        <v>31161</v>
      </c>
      <c r="U22" s="103">
        <f t="shared" ref="U22:Y22" si="44">IFERROR($M22*G22,"")</f>
        <v>3771</v>
      </c>
      <c r="V22" s="103">
        <f t="shared" si="44"/>
        <v>7542</v>
      </c>
      <c r="W22" s="103">
        <f t="shared" si="44"/>
        <v>5028</v>
      </c>
      <c r="X22" s="103">
        <f t="shared" si="44"/>
        <v>0</v>
      </c>
      <c r="Y22" s="103">
        <f t="shared" si="44"/>
        <v>0</v>
      </c>
      <c r="Z22" s="103">
        <f t="shared" si="14"/>
        <v>16341</v>
      </c>
      <c r="AA22" s="126" t="s">
        <v>117</v>
      </c>
      <c r="AB22" s="126" t="s">
        <v>855</v>
      </c>
      <c r="AC22" s="129"/>
      <c r="AD22" s="129"/>
    </row>
    <row r="23" ht="15.75" customHeight="1">
      <c r="A23" s="184" t="s">
        <v>120</v>
      </c>
      <c r="B23" s="190" t="s">
        <v>121</v>
      </c>
      <c r="C23" s="190" t="s">
        <v>51</v>
      </c>
      <c r="D23" s="17" t="s">
        <v>74</v>
      </c>
      <c r="E23" s="186" t="s">
        <v>786</v>
      </c>
      <c r="F23" s="129" t="s">
        <v>116</v>
      </c>
      <c r="G23" s="187">
        <v>1752.0</v>
      </c>
      <c r="H23" s="187">
        <v>2844.0</v>
      </c>
      <c r="I23" s="187">
        <v>756.0</v>
      </c>
      <c r="J23" s="187">
        <v>0.0</v>
      </c>
      <c r="K23" s="187">
        <v>0.0</v>
      </c>
      <c r="L23" s="188">
        <f t="shared" si="10"/>
        <v>5352</v>
      </c>
      <c r="M23" s="101">
        <v>4.22</v>
      </c>
      <c r="N23" s="189">
        <v>7.99</v>
      </c>
      <c r="O23" s="103">
        <f t="shared" ref="O23:S23" si="45">IFERROR($N23*G23,"")</f>
        <v>13998.48</v>
      </c>
      <c r="P23" s="103">
        <f t="shared" si="45"/>
        <v>22723.56</v>
      </c>
      <c r="Q23" s="103">
        <f t="shared" si="45"/>
        <v>6040.44</v>
      </c>
      <c r="R23" s="103">
        <f t="shared" si="45"/>
        <v>0</v>
      </c>
      <c r="S23" s="103">
        <f t="shared" si="45"/>
        <v>0</v>
      </c>
      <c r="T23" s="103">
        <f t="shared" si="12"/>
        <v>42762.48</v>
      </c>
      <c r="U23" s="103">
        <f t="shared" ref="U23:Y23" si="46">IFERROR($M23*G23,"")</f>
        <v>7393.44</v>
      </c>
      <c r="V23" s="103">
        <f t="shared" si="46"/>
        <v>12001.68</v>
      </c>
      <c r="W23" s="103">
        <f t="shared" si="46"/>
        <v>3190.32</v>
      </c>
      <c r="X23" s="103">
        <f t="shared" si="46"/>
        <v>0</v>
      </c>
      <c r="Y23" s="103">
        <f t="shared" si="46"/>
        <v>0</v>
      </c>
      <c r="Z23" s="103">
        <f t="shared" si="14"/>
        <v>22585.44</v>
      </c>
      <c r="AA23" s="126" t="s">
        <v>117</v>
      </c>
      <c r="AB23" s="126" t="s">
        <v>855</v>
      </c>
      <c r="AC23" s="129"/>
      <c r="AD23" s="129"/>
    </row>
    <row r="24" ht="15.75" customHeight="1">
      <c r="A24" s="184" t="s">
        <v>122</v>
      </c>
      <c r="B24" s="190" t="s">
        <v>123</v>
      </c>
      <c r="C24" s="190" t="s">
        <v>48</v>
      </c>
      <c r="D24" s="17" t="s">
        <v>74</v>
      </c>
      <c r="E24" s="186" t="s">
        <v>786</v>
      </c>
      <c r="F24" s="129" t="s">
        <v>124</v>
      </c>
      <c r="G24" s="187">
        <v>0.0</v>
      </c>
      <c r="H24" s="187">
        <v>2144.0</v>
      </c>
      <c r="I24" s="187">
        <v>0.0</v>
      </c>
      <c r="J24" s="187">
        <v>0.0</v>
      </c>
      <c r="K24" s="187">
        <v>0.0</v>
      </c>
      <c r="L24" s="188">
        <f t="shared" si="10"/>
        <v>2144</v>
      </c>
      <c r="M24" s="101">
        <v>6.3</v>
      </c>
      <c r="N24" s="189">
        <v>11.99</v>
      </c>
      <c r="O24" s="103">
        <f t="shared" ref="O24:S24" si="47">IFERROR($N24*G24,"")</f>
        <v>0</v>
      </c>
      <c r="P24" s="103">
        <f t="shared" si="47"/>
        <v>25706.56</v>
      </c>
      <c r="Q24" s="103">
        <f t="shared" si="47"/>
        <v>0</v>
      </c>
      <c r="R24" s="103">
        <f t="shared" si="47"/>
        <v>0</v>
      </c>
      <c r="S24" s="103">
        <f t="shared" si="47"/>
        <v>0</v>
      </c>
      <c r="T24" s="103">
        <f t="shared" si="12"/>
        <v>25706.56</v>
      </c>
      <c r="U24" s="103">
        <f t="shared" ref="U24:Y24" si="48">IFERROR($M24*G24,"")</f>
        <v>0</v>
      </c>
      <c r="V24" s="103">
        <f t="shared" si="48"/>
        <v>13507.2</v>
      </c>
      <c r="W24" s="103">
        <f t="shared" si="48"/>
        <v>0</v>
      </c>
      <c r="X24" s="103">
        <f t="shared" si="48"/>
        <v>0</v>
      </c>
      <c r="Y24" s="103">
        <f t="shared" si="48"/>
        <v>0</v>
      </c>
      <c r="Z24" s="103">
        <f t="shared" si="14"/>
        <v>13507.2</v>
      </c>
      <c r="AA24" s="126" t="s">
        <v>92</v>
      </c>
      <c r="AB24" s="126" t="s">
        <v>855</v>
      </c>
      <c r="AC24" s="129"/>
      <c r="AD24" s="129"/>
    </row>
    <row r="25" ht="15.75" customHeight="1">
      <c r="A25" s="184" t="s">
        <v>125</v>
      </c>
      <c r="B25" s="190" t="s">
        <v>126</v>
      </c>
      <c r="C25" s="190" t="s">
        <v>47</v>
      </c>
      <c r="D25" s="17" t="s">
        <v>74</v>
      </c>
      <c r="E25" s="186" t="s">
        <v>786</v>
      </c>
      <c r="F25" s="129" t="s">
        <v>112</v>
      </c>
      <c r="G25" s="187">
        <v>864.0</v>
      </c>
      <c r="H25" s="187">
        <v>882.0</v>
      </c>
      <c r="I25" s="187">
        <v>0.0</v>
      </c>
      <c r="J25" s="187">
        <v>0.0</v>
      </c>
      <c r="K25" s="187">
        <v>0.0</v>
      </c>
      <c r="L25" s="188">
        <f t="shared" si="10"/>
        <v>1746</v>
      </c>
      <c r="M25" s="101">
        <v>5.2</v>
      </c>
      <c r="N25" s="189">
        <v>9.99</v>
      </c>
      <c r="O25" s="103">
        <f t="shared" ref="O25:S25" si="49">IFERROR($N25*G25,"")</f>
        <v>8631.36</v>
      </c>
      <c r="P25" s="103">
        <f t="shared" si="49"/>
        <v>8811.18</v>
      </c>
      <c r="Q25" s="103">
        <f t="shared" si="49"/>
        <v>0</v>
      </c>
      <c r="R25" s="103">
        <f t="shared" si="49"/>
        <v>0</v>
      </c>
      <c r="S25" s="103">
        <f t="shared" si="49"/>
        <v>0</v>
      </c>
      <c r="T25" s="103">
        <f t="shared" si="12"/>
        <v>17442.54</v>
      </c>
      <c r="U25" s="103">
        <f t="shared" ref="U25:Y25" si="50">IFERROR($M25*G25,"")</f>
        <v>4492.8</v>
      </c>
      <c r="V25" s="103">
        <f t="shared" si="50"/>
        <v>4586.4</v>
      </c>
      <c r="W25" s="103">
        <f t="shared" si="50"/>
        <v>0</v>
      </c>
      <c r="X25" s="103">
        <f t="shared" si="50"/>
        <v>0</v>
      </c>
      <c r="Y25" s="103">
        <f t="shared" si="50"/>
        <v>0</v>
      </c>
      <c r="Z25" s="103">
        <f t="shared" si="14"/>
        <v>9079.2</v>
      </c>
      <c r="AA25" s="126" t="s">
        <v>127</v>
      </c>
      <c r="AB25" s="126" t="s">
        <v>855</v>
      </c>
      <c r="AC25" s="129"/>
      <c r="AD25" s="129"/>
    </row>
    <row r="26" ht="15.75" customHeight="1">
      <c r="A26" s="184" t="s">
        <v>128</v>
      </c>
      <c r="B26" s="190" t="s">
        <v>129</v>
      </c>
      <c r="C26" s="190" t="s">
        <v>47</v>
      </c>
      <c r="D26" s="17" t="s">
        <v>74</v>
      </c>
      <c r="E26" s="186" t="s">
        <v>786</v>
      </c>
      <c r="F26" s="129" t="s">
        <v>112</v>
      </c>
      <c r="G26" s="187">
        <v>1020.0</v>
      </c>
      <c r="H26" s="187">
        <v>0.0</v>
      </c>
      <c r="I26" s="187">
        <v>1740.0</v>
      </c>
      <c r="J26" s="187">
        <v>0.0</v>
      </c>
      <c r="K26" s="187">
        <v>0.0</v>
      </c>
      <c r="L26" s="188">
        <f t="shared" si="10"/>
        <v>2760</v>
      </c>
      <c r="M26" s="101">
        <v>1.53</v>
      </c>
      <c r="N26" s="189">
        <v>2.99</v>
      </c>
      <c r="O26" s="103">
        <f t="shared" ref="O26:S26" si="51">IFERROR($N26*G26,"")</f>
        <v>3049.8</v>
      </c>
      <c r="P26" s="103">
        <f t="shared" si="51"/>
        <v>0</v>
      </c>
      <c r="Q26" s="103">
        <f t="shared" si="51"/>
        <v>5202.6</v>
      </c>
      <c r="R26" s="103">
        <f t="shared" si="51"/>
        <v>0</v>
      </c>
      <c r="S26" s="103">
        <f t="shared" si="51"/>
        <v>0</v>
      </c>
      <c r="T26" s="103">
        <f t="shared" si="12"/>
        <v>8252.4</v>
      </c>
      <c r="U26" s="103">
        <f t="shared" ref="U26:Y26" si="52">IFERROR($M26*G26,"")</f>
        <v>1560.6</v>
      </c>
      <c r="V26" s="103">
        <f t="shared" si="52"/>
        <v>0</v>
      </c>
      <c r="W26" s="103">
        <f t="shared" si="52"/>
        <v>2662.2</v>
      </c>
      <c r="X26" s="103">
        <f t="shared" si="52"/>
        <v>0</v>
      </c>
      <c r="Y26" s="103">
        <f t="shared" si="52"/>
        <v>0</v>
      </c>
      <c r="Z26" s="103">
        <f t="shared" si="14"/>
        <v>4222.8</v>
      </c>
      <c r="AA26" s="126" t="s">
        <v>127</v>
      </c>
      <c r="AB26" s="126" t="s">
        <v>855</v>
      </c>
      <c r="AC26" s="129"/>
      <c r="AD26" s="129"/>
    </row>
    <row r="27" ht="15.75" customHeight="1">
      <c r="A27" s="184" t="s">
        <v>130</v>
      </c>
      <c r="B27" s="190" t="s">
        <v>131</v>
      </c>
      <c r="C27" s="190" t="s">
        <v>47</v>
      </c>
      <c r="D27" s="17" t="s">
        <v>74</v>
      </c>
      <c r="E27" s="186" t="s">
        <v>786</v>
      </c>
      <c r="F27" s="129" t="s">
        <v>116</v>
      </c>
      <c r="G27" s="187">
        <v>2304.0</v>
      </c>
      <c r="H27" s="187">
        <v>5424.0</v>
      </c>
      <c r="I27" s="187">
        <v>2832.0</v>
      </c>
      <c r="J27" s="187">
        <v>3816.0</v>
      </c>
      <c r="K27" s="187">
        <v>0.0</v>
      </c>
      <c r="L27" s="188">
        <f t="shared" si="10"/>
        <v>14376</v>
      </c>
      <c r="M27" s="101">
        <v>1.53</v>
      </c>
      <c r="N27" s="189">
        <v>2.99</v>
      </c>
      <c r="O27" s="103">
        <f t="shared" ref="O27:S27" si="53">IFERROR($N27*G27,"")</f>
        <v>6888.96</v>
      </c>
      <c r="P27" s="103">
        <f t="shared" si="53"/>
        <v>16217.76</v>
      </c>
      <c r="Q27" s="103">
        <f t="shared" si="53"/>
        <v>8467.68</v>
      </c>
      <c r="R27" s="103">
        <f t="shared" si="53"/>
        <v>11409.84</v>
      </c>
      <c r="S27" s="103">
        <f t="shared" si="53"/>
        <v>0</v>
      </c>
      <c r="T27" s="103">
        <f t="shared" si="12"/>
        <v>42984.24</v>
      </c>
      <c r="U27" s="103">
        <f t="shared" ref="U27:Y27" si="54">IFERROR($M27*G27,"")</f>
        <v>3525.12</v>
      </c>
      <c r="V27" s="103">
        <f t="shared" si="54"/>
        <v>8298.72</v>
      </c>
      <c r="W27" s="103">
        <f t="shared" si="54"/>
        <v>4332.96</v>
      </c>
      <c r="X27" s="103">
        <f t="shared" si="54"/>
        <v>5838.48</v>
      </c>
      <c r="Y27" s="103">
        <f t="shared" si="54"/>
        <v>0</v>
      </c>
      <c r="Z27" s="103">
        <f t="shared" si="14"/>
        <v>21995.28</v>
      </c>
      <c r="AA27" s="126" t="s">
        <v>127</v>
      </c>
      <c r="AB27" s="126" t="s">
        <v>855</v>
      </c>
      <c r="AC27" s="129"/>
      <c r="AD27" s="129"/>
    </row>
    <row r="28" ht="15.75" customHeight="1">
      <c r="A28" s="184" t="s">
        <v>132</v>
      </c>
      <c r="B28" s="190" t="s">
        <v>129</v>
      </c>
      <c r="C28" s="190" t="s">
        <v>47</v>
      </c>
      <c r="D28" s="17" t="s">
        <v>74</v>
      </c>
      <c r="E28" s="186" t="s">
        <v>786</v>
      </c>
      <c r="F28" s="129" t="s">
        <v>116</v>
      </c>
      <c r="G28" s="187">
        <v>3312.0</v>
      </c>
      <c r="H28" s="187">
        <v>0.0</v>
      </c>
      <c r="I28" s="187">
        <v>3432.0</v>
      </c>
      <c r="J28" s="187">
        <v>0.0</v>
      </c>
      <c r="K28" s="187">
        <v>0.0</v>
      </c>
      <c r="L28" s="188">
        <f t="shared" si="10"/>
        <v>6744</v>
      </c>
      <c r="M28" s="101">
        <v>1.47</v>
      </c>
      <c r="N28" s="189">
        <v>2.99</v>
      </c>
      <c r="O28" s="103">
        <f t="shared" ref="O28:S28" si="55">IFERROR($N28*G28,"")</f>
        <v>9902.88</v>
      </c>
      <c r="P28" s="103">
        <f t="shared" si="55"/>
        <v>0</v>
      </c>
      <c r="Q28" s="103">
        <f t="shared" si="55"/>
        <v>10261.68</v>
      </c>
      <c r="R28" s="103">
        <f t="shared" si="55"/>
        <v>0</v>
      </c>
      <c r="S28" s="103">
        <f t="shared" si="55"/>
        <v>0</v>
      </c>
      <c r="T28" s="103">
        <f t="shared" si="12"/>
        <v>20164.56</v>
      </c>
      <c r="U28" s="103">
        <f t="shared" ref="U28:Y28" si="56">IFERROR($M28*G28,"")</f>
        <v>4868.64</v>
      </c>
      <c r="V28" s="103">
        <f t="shared" si="56"/>
        <v>0</v>
      </c>
      <c r="W28" s="103">
        <f t="shared" si="56"/>
        <v>5045.04</v>
      </c>
      <c r="X28" s="103">
        <f t="shared" si="56"/>
        <v>0</v>
      </c>
      <c r="Y28" s="103">
        <f t="shared" si="56"/>
        <v>0</v>
      </c>
      <c r="Z28" s="103">
        <f t="shared" si="14"/>
        <v>9913.68</v>
      </c>
      <c r="AA28" s="126" t="s">
        <v>127</v>
      </c>
      <c r="AB28" s="126" t="s">
        <v>855</v>
      </c>
      <c r="AC28" s="129"/>
      <c r="AD28" s="129"/>
    </row>
    <row r="29" ht="15.75" customHeight="1">
      <c r="A29" s="184" t="s">
        <v>133</v>
      </c>
      <c r="B29" s="190" t="s">
        <v>134</v>
      </c>
      <c r="C29" s="190" t="s">
        <v>47</v>
      </c>
      <c r="D29" s="17" t="s">
        <v>74</v>
      </c>
      <c r="E29" s="186" t="s">
        <v>786</v>
      </c>
      <c r="F29" s="129" t="s">
        <v>112</v>
      </c>
      <c r="G29" s="187">
        <v>0.0</v>
      </c>
      <c r="H29" s="187">
        <v>1800.0</v>
      </c>
      <c r="I29" s="187">
        <v>0.0</v>
      </c>
      <c r="J29" s="187">
        <v>1284.0</v>
      </c>
      <c r="K29" s="187">
        <v>0.0</v>
      </c>
      <c r="L29" s="188">
        <f t="shared" si="10"/>
        <v>3084</v>
      </c>
      <c r="M29" s="101">
        <v>2.3</v>
      </c>
      <c r="N29" s="189">
        <v>4.49</v>
      </c>
      <c r="O29" s="103">
        <f t="shared" ref="O29:S29" si="57">IFERROR($N29*G29,"")</f>
        <v>0</v>
      </c>
      <c r="P29" s="103">
        <f t="shared" si="57"/>
        <v>8082</v>
      </c>
      <c r="Q29" s="103">
        <f t="shared" si="57"/>
        <v>0</v>
      </c>
      <c r="R29" s="103">
        <f t="shared" si="57"/>
        <v>5765.16</v>
      </c>
      <c r="S29" s="103">
        <f t="shared" si="57"/>
        <v>0</v>
      </c>
      <c r="T29" s="103">
        <f t="shared" si="12"/>
        <v>13847.16</v>
      </c>
      <c r="U29" s="103">
        <f t="shared" ref="U29:Y29" si="58">IFERROR($M29*G29,"")</f>
        <v>0</v>
      </c>
      <c r="V29" s="103">
        <f t="shared" si="58"/>
        <v>4140</v>
      </c>
      <c r="W29" s="103">
        <f t="shared" si="58"/>
        <v>0</v>
      </c>
      <c r="X29" s="103">
        <f t="shared" si="58"/>
        <v>2953.2</v>
      </c>
      <c r="Y29" s="103">
        <f t="shared" si="58"/>
        <v>0</v>
      </c>
      <c r="Z29" s="103">
        <f t="shared" si="14"/>
        <v>7093.2</v>
      </c>
      <c r="AA29" s="126" t="s">
        <v>127</v>
      </c>
      <c r="AB29" s="126" t="s">
        <v>855</v>
      </c>
      <c r="AC29" s="129"/>
      <c r="AD29" s="129"/>
    </row>
    <row r="30" ht="15.75" customHeight="1">
      <c r="A30" s="184" t="s">
        <v>135</v>
      </c>
      <c r="B30" s="190" t="s">
        <v>136</v>
      </c>
      <c r="C30" s="190" t="s">
        <v>47</v>
      </c>
      <c r="D30" s="17" t="s">
        <v>74</v>
      </c>
      <c r="E30" s="186" t="s">
        <v>786</v>
      </c>
      <c r="F30" s="129" t="s">
        <v>112</v>
      </c>
      <c r="G30" s="187">
        <v>2196.0</v>
      </c>
      <c r="H30" s="187">
        <v>0.0</v>
      </c>
      <c r="I30" s="187">
        <v>1248.0</v>
      </c>
      <c r="J30" s="187">
        <v>1104.0</v>
      </c>
      <c r="K30" s="187">
        <v>0.0</v>
      </c>
      <c r="L30" s="188">
        <f t="shared" si="10"/>
        <v>4548</v>
      </c>
      <c r="M30" s="101">
        <v>2.3</v>
      </c>
      <c r="N30" s="189">
        <v>4.49</v>
      </c>
      <c r="O30" s="103">
        <f t="shared" ref="O30:S30" si="59">IFERROR($N30*G30,"")</f>
        <v>9860.04</v>
      </c>
      <c r="P30" s="103">
        <f t="shared" si="59"/>
        <v>0</v>
      </c>
      <c r="Q30" s="103">
        <f t="shared" si="59"/>
        <v>5603.52</v>
      </c>
      <c r="R30" s="103">
        <f t="shared" si="59"/>
        <v>4956.96</v>
      </c>
      <c r="S30" s="103">
        <f t="shared" si="59"/>
        <v>0</v>
      </c>
      <c r="T30" s="103">
        <f t="shared" si="12"/>
        <v>20420.52</v>
      </c>
      <c r="U30" s="103">
        <f t="shared" ref="U30:Y30" si="60">IFERROR($M30*G30,"")</f>
        <v>5050.8</v>
      </c>
      <c r="V30" s="103">
        <f t="shared" si="60"/>
        <v>0</v>
      </c>
      <c r="W30" s="103">
        <f t="shared" si="60"/>
        <v>2870.4</v>
      </c>
      <c r="X30" s="103">
        <f t="shared" si="60"/>
        <v>2539.2</v>
      </c>
      <c r="Y30" s="103">
        <f t="shared" si="60"/>
        <v>0</v>
      </c>
      <c r="Z30" s="103">
        <f t="shared" si="14"/>
        <v>10460.4</v>
      </c>
      <c r="AA30" s="126" t="s">
        <v>127</v>
      </c>
      <c r="AB30" s="126" t="s">
        <v>855</v>
      </c>
      <c r="AC30" s="129"/>
      <c r="AD30" s="129"/>
    </row>
    <row r="31" ht="15.75" customHeight="1">
      <c r="A31" s="184" t="s">
        <v>137</v>
      </c>
      <c r="B31" s="190" t="s">
        <v>138</v>
      </c>
      <c r="C31" s="190" t="s">
        <v>47</v>
      </c>
      <c r="D31" s="17" t="s">
        <v>74</v>
      </c>
      <c r="E31" s="186" t="s">
        <v>786</v>
      </c>
      <c r="F31" s="129" t="s">
        <v>116</v>
      </c>
      <c r="G31" s="187">
        <v>2416.0</v>
      </c>
      <c r="H31" s="187">
        <v>6224.0</v>
      </c>
      <c r="I31" s="187">
        <v>1216.0</v>
      </c>
      <c r="J31" s="187">
        <v>0.0</v>
      </c>
      <c r="K31" s="187">
        <v>0.0</v>
      </c>
      <c r="L31" s="188">
        <f t="shared" si="10"/>
        <v>9856</v>
      </c>
      <c r="M31" s="101">
        <v>2.36</v>
      </c>
      <c r="N31" s="189">
        <v>4.49</v>
      </c>
      <c r="O31" s="103">
        <f t="shared" ref="O31:S31" si="61">IFERROR($N31*G31,"")</f>
        <v>10847.84</v>
      </c>
      <c r="P31" s="103">
        <f t="shared" si="61"/>
        <v>27945.76</v>
      </c>
      <c r="Q31" s="103">
        <f t="shared" si="61"/>
        <v>5459.84</v>
      </c>
      <c r="R31" s="103">
        <f t="shared" si="61"/>
        <v>0</v>
      </c>
      <c r="S31" s="103">
        <f t="shared" si="61"/>
        <v>0</v>
      </c>
      <c r="T31" s="103">
        <f t="shared" si="12"/>
        <v>44253.44</v>
      </c>
      <c r="U31" s="103">
        <f t="shared" ref="U31:Y31" si="62">IFERROR($M31*G31,"")</f>
        <v>5701.76</v>
      </c>
      <c r="V31" s="103">
        <f t="shared" si="62"/>
        <v>14688.64</v>
      </c>
      <c r="W31" s="103">
        <f t="shared" si="62"/>
        <v>2869.76</v>
      </c>
      <c r="X31" s="103">
        <f t="shared" si="62"/>
        <v>0</v>
      </c>
      <c r="Y31" s="103">
        <f t="shared" si="62"/>
        <v>0</v>
      </c>
      <c r="Z31" s="103">
        <f t="shared" si="14"/>
        <v>23260.16</v>
      </c>
      <c r="AA31" s="126" t="s">
        <v>127</v>
      </c>
      <c r="AB31" s="126" t="s">
        <v>855</v>
      </c>
      <c r="AC31" s="129"/>
      <c r="AD31" s="129"/>
    </row>
    <row r="32" ht="15.75" customHeight="1">
      <c r="A32" s="184" t="s">
        <v>139</v>
      </c>
      <c r="B32" s="190" t="s">
        <v>140</v>
      </c>
      <c r="C32" s="190" t="s">
        <v>47</v>
      </c>
      <c r="D32" s="17" t="s">
        <v>74</v>
      </c>
      <c r="E32" s="186" t="s">
        <v>786</v>
      </c>
      <c r="F32" s="129" t="s">
        <v>112</v>
      </c>
      <c r="G32" s="187">
        <v>2220.0</v>
      </c>
      <c r="H32" s="187">
        <v>3168.0</v>
      </c>
      <c r="I32" s="187">
        <v>1488.0</v>
      </c>
      <c r="J32" s="187">
        <v>0.0</v>
      </c>
      <c r="K32" s="187">
        <v>0.0</v>
      </c>
      <c r="L32" s="188">
        <f t="shared" si="10"/>
        <v>6876</v>
      </c>
      <c r="M32" s="101">
        <v>2.87</v>
      </c>
      <c r="N32" s="189">
        <v>5.99</v>
      </c>
      <c r="O32" s="103">
        <f t="shared" ref="O32:S32" si="63">IFERROR($N32*G32,"")</f>
        <v>13297.8</v>
      </c>
      <c r="P32" s="103">
        <f t="shared" si="63"/>
        <v>18976.32</v>
      </c>
      <c r="Q32" s="103">
        <f t="shared" si="63"/>
        <v>8913.12</v>
      </c>
      <c r="R32" s="103">
        <f t="shared" si="63"/>
        <v>0</v>
      </c>
      <c r="S32" s="103">
        <f t="shared" si="63"/>
        <v>0</v>
      </c>
      <c r="T32" s="103">
        <f t="shared" si="12"/>
        <v>41187.24</v>
      </c>
      <c r="U32" s="103">
        <f t="shared" ref="U32:Y32" si="64">IFERROR($M32*G32,"")</f>
        <v>6371.4</v>
      </c>
      <c r="V32" s="103">
        <f t="shared" si="64"/>
        <v>9092.16</v>
      </c>
      <c r="W32" s="103">
        <f t="shared" si="64"/>
        <v>4270.56</v>
      </c>
      <c r="X32" s="103">
        <f t="shared" si="64"/>
        <v>0</v>
      </c>
      <c r="Y32" s="103">
        <f t="shared" si="64"/>
        <v>0</v>
      </c>
      <c r="Z32" s="103">
        <f t="shared" si="14"/>
        <v>19734.12</v>
      </c>
      <c r="AA32" s="126" t="s">
        <v>127</v>
      </c>
      <c r="AB32" s="126" t="s">
        <v>855</v>
      </c>
      <c r="AC32" s="129"/>
      <c r="AD32" s="129"/>
    </row>
    <row r="33" ht="15.75" customHeight="1">
      <c r="A33" s="184" t="s">
        <v>141</v>
      </c>
      <c r="B33" s="190" t="s">
        <v>142</v>
      </c>
      <c r="C33" s="190" t="s">
        <v>47</v>
      </c>
      <c r="D33" s="17" t="s">
        <v>74</v>
      </c>
      <c r="E33" s="186" t="s">
        <v>786</v>
      </c>
      <c r="F33" s="129" t="s">
        <v>112</v>
      </c>
      <c r="G33" s="187">
        <v>2160.0</v>
      </c>
      <c r="H33" s="187">
        <v>5184.0</v>
      </c>
      <c r="I33" s="187">
        <v>1812.0</v>
      </c>
      <c r="J33" s="187">
        <v>0.0</v>
      </c>
      <c r="K33" s="187">
        <v>0.0</v>
      </c>
      <c r="L33" s="188">
        <f t="shared" si="10"/>
        <v>9156</v>
      </c>
      <c r="M33" s="101">
        <v>3.05</v>
      </c>
      <c r="N33" s="189">
        <v>5.99</v>
      </c>
      <c r="O33" s="103">
        <f t="shared" ref="O33:S33" si="65">IFERROR($N33*G33,"")</f>
        <v>12938.4</v>
      </c>
      <c r="P33" s="103">
        <f t="shared" si="65"/>
        <v>31052.16</v>
      </c>
      <c r="Q33" s="103">
        <f t="shared" si="65"/>
        <v>10853.88</v>
      </c>
      <c r="R33" s="103">
        <f t="shared" si="65"/>
        <v>0</v>
      </c>
      <c r="S33" s="103">
        <f t="shared" si="65"/>
        <v>0</v>
      </c>
      <c r="T33" s="103">
        <f t="shared" si="12"/>
        <v>54844.44</v>
      </c>
      <c r="U33" s="103">
        <f t="shared" ref="U33:Y33" si="66">IFERROR($M33*G33,"")</f>
        <v>6588</v>
      </c>
      <c r="V33" s="103">
        <f t="shared" si="66"/>
        <v>15811.2</v>
      </c>
      <c r="W33" s="103">
        <f t="shared" si="66"/>
        <v>5526.6</v>
      </c>
      <c r="X33" s="103">
        <f t="shared" si="66"/>
        <v>0</v>
      </c>
      <c r="Y33" s="103">
        <f t="shared" si="66"/>
        <v>0</v>
      </c>
      <c r="Z33" s="103">
        <f t="shared" si="14"/>
        <v>27925.8</v>
      </c>
      <c r="AA33" s="126" t="s">
        <v>127</v>
      </c>
      <c r="AB33" s="126" t="s">
        <v>855</v>
      </c>
      <c r="AC33" s="129"/>
      <c r="AD33" s="129"/>
    </row>
    <row r="34" ht="15.75" customHeight="1">
      <c r="A34" s="184" t="s">
        <v>143</v>
      </c>
      <c r="B34" s="190" t="s">
        <v>144</v>
      </c>
      <c r="C34" s="190" t="s">
        <v>47</v>
      </c>
      <c r="D34" s="17" t="s">
        <v>74</v>
      </c>
      <c r="E34" s="186" t="s">
        <v>786</v>
      </c>
      <c r="F34" s="129" t="s">
        <v>145</v>
      </c>
      <c r="G34" s="187">
        <v>714.0</v>
      </c>
      <c r="H34" s="187">
        <v>900.0</v>
      </c>
      <c r="I34" s="187">
        <v>522.0</v>
      </c>
      <c r="J34" s="187">
        <v>0.0</v>
      </c>
      <c r="K34" s="187">
        <v>0.0</v>
      </c>
      <c r="L34" s="188">
        <f t="shared" si="10"/>
        <v>2136</v>
      </c>
      <c r="M34" s="101">
        <v>2.91</v>
      </c>
      <c r="N34" s="189">
        <v>5.99</v>
      </c>
      <c r="O34" s="103">
        <f t="shared" ref="O34:S34" si="67">IFERROR($N34*G34,"")</f>
        <v>4276.86</v>
      </c>
      <c r="P34" s="103">
        <f t="shared" si="67"/>
        <v>5391</v>
      </c>
      <c r="Q34" s="103">
        <f t="shared" si="67"/>
        <v>3126.78</v>
      </c>
      <c r="R34" s="103">
        <f t="shared" si="67"/>
        <v>0</v>
      </c>
      <c r="S34" s="103">
        <f t="shared" si="67"/>
        <v>0</v>
      </c>
      <c r="T34" s="103">
        <f t="shared" si="12"/>
        <v>12794.64</v>
      </c>
      <c r="U34" s="103">
        <f t="shared" ref="U34:Y34" si="68">IFERROR($M34*G34,"")</f>
        <v>2077.74</v>
      </c>
      <c r="V34" s="103">
        <f t="shared" si="68"/>
        <v>2619</v>
      </c>
      <c r="W34" s="103">
        <f t="shared" si="68"/>
        <v>1519.02</v>
      </c>
      <c r="X34" s="103">
        <f t="shared" si="68"/>
        <v>0</v>
      </c>
      <c r="Y34" s="103">
        <f t="shared" si="68"/>
        <v>0</v>
      </c>
      <c r="Z34" s="103">
        <f t="shared" si="14"/>
        <v>6215.76</v>
      </c>
      <c r="AA34" s="126" t="s">
        <v>127</v>
      </c>
      <c r="AB34" s="126" t="s">
        <v>855</v>
      </c>
      <c r="AC34" s="129"/>
      <c r="AD34" s="129"/>
    </row>
    <row r="35" ht="15.75" customHeight="1">
      <c r="A35" s="184" t="s">
        <v>146</v>
      </c>
      <c r="B35" s="190" t="s">
        <v>147</v>
      </c>
      <c r="C35" s="190" t="s">
        <v>47</v>
      </c>
      <c r="D35" s="17" t="s">
        <v>74</v>
      </c>
      <c r="E35" s="186" t="s">
        <v>786</v>
      </c>
      <c r="F35" s="129" t="s">
        <v>148</v>
      </c>
      <c r="G35" s="187">
        <v>0.0</v>
      </c>
      <c r="H35" s="187">
        <v>1200.0</v>
      </c>
      <c r="I35" s="187">
        <v>0.0</v>
      </c>
      <c r="J35" s="187">
        <v>824.0</v>
      </c>
      <c r="K35" s="187">
        <v>0.0</v>
      </c>
      <c r="L35" s="188">
        <f t="shared" si="10"/>
        <v>2024</v>
      </c>
      <c r="M35" s="101">
        <v>2.96</v>
      </c>
      <c r="N35" s="189">
        <v>5.99</v>
      </c>
      <c r="O35" s="103">
        <f t="shared" ref="O35:S35" si="69">IFERROR($N35*G35,"")</f>
        <v>0</v>
      </c>
      <c r="P35" s="103">
        <f t="shared" si="69"/>
        <v>7188</v>
      </c>
      <c r="Q35" s="103">
        <f t="shared" si="69"/>
        <v>0</v>
      </c>
      <c r="R35" s="103">
        <f t="shared" si="69"/>
        <v>4935.76</v>
      </c>
      <c r="S35" s="103">
        <f t="shared" si="69"/>
        <v>0</v>
      </c>
      <c r="T35" s="103">
        <f t="shared" si="12"/>
        <v>12123.76</v>
      </c>
      <c r="U35" s="103">
        <f t="shared" ref="U35:Y35" si="70">IFERROR($M35*G35,"")</f>
        <v>0</v>
      </c>
      <c r="V35" s="103">
        <f t="shared" si="70"/>
        <v>3552</v>
      </c>
      <c r="W35" s="103">
        <f t="shared" si="70"/>
        <v>0</v>
      </c>
      <c r="X35" s="103">
        <f t="shared" si="70"/>
        <v>2439.04</v>
      </c>
      <c r="Y35" s="103">
        <f t="shared" si="70"/>
        <v>0</v>
      </c>
      <c r="Z35" s="103">
        <f t="shared" si="14"/>
        <v>5991.04</v>
      </c>
      <c r="AA35" s="126" t="s">
        <v>127</v>
      </c>
      <c r="AB35" s="126" t="s">
        <v>855</v>
      </c>
      <c r="AC35" s="129"/>
      <c r="AD35" s="129"/>
    </row>
    <row r="36" ht="15.75" customHeight="1">
      <c r="A36" s="184" t="s">
        <v>149</v>
      </c>
      <c r="B36" s="190" t="s">
        <v>150</v>
      </c>
      <c r="C36" s="190" t="s">
        <v>47</v>
      </c>
      <c r="D36" s="17" t="s">
        <v>74</v>
      </c>
      <c r="E36" s="186" t="s">
        <v>786</v>
      </c>
      <c r="F36" s="129" t="s">
        <v>112</v>
      </c>
      <c r="G36" s="187">
        <v>1728.0</v>
      </c>
      <c r="H36" s="187">
        <v>1644.0</v>
      </c>
      <c r="I36" s="187">
        <v>0.0</v>
      </c>
      <c r="J36" s="187">
        <v>0.0</v>
      </c>
      <c r="K36" s="187">
        <v>0.0</v>
      </c>
      <c r="L36" s="188">
        <f t="shared" si="10"/>
        <v>3372</v>
      </c>
      <c r="M36" s="101">
        <v>3.15</v>
      </c>
      <c r="N36" s="189">
        <v>6.49</v>
      </c>
      <c r="O36" s="103">
        <f t="shared" ref="O36:S36" si="71">IFERROR($N36*G36,"")</f>
        <v>11214.72</v>
      </c>
      <c r="P36" s="103">
        <f t="shared" si="71"/>
        <v>10669.56</v>
      </c>
      <c r="Q36" s="103">
        <f t="shared" si="71"/>
        <v>0</v>
      </c>
      <c r="R36" s="103">
        <f t="shared" si="71"/>
        <v>0</v>
      </c>
      <c r="S36" s="103">
        <f t="shared" si="71"/>
        <v>0</v>
      </c>
      <c r="T36" s="103">
        <f t="shared" si="12"/>
        <v>21884.28</v>
      </c>
      <c r="U36" s="103">
        <f t="shared" ref="U36:Y36" si="72">IFERROR($M36*G36,"")</f>
        <v>5443.2</v>
      </c>
      <c r="V36" s="103">
        <f t="shared" si="72"/>
        <v>5178.6</v>
      </c>
      <c r="W36" s="103">
        <f t="shared" si="72"/>
        <v>0</v>
      </c>
      <c r="X36" s="103">
        <f t="shared" si="72"/>
        <v>0</v>
      </c>
      <c r="Y36" s="103">
        <f t="shared" si="72"/>
        <v>0</v>
      </c>
      <c r="Z36" s="103">
        <f t="shared" si="14"/>
        <v>10621.8</v>
      </c>
      <c r="AA36" s="126" t="s">
        <v>127</v>
      </c>
      <c r="AB36" s="126" t="s">
        <v>855</v>
      </c>
      <c r="AC36" s="129"/>
      <c r="AD36" s="129"/>
    </row>
    <row r="37" ht="15.75" customHeight="1">
      <c r="A37" s="184" t="s">
        <v>151</v>
      </c>
      <c r="B37" s="190" t="s">
        <v>152</v>
      </c>
      <c r="C37" s="190" t="s">
        <v>47</v>
      </c>
      <c r="D37" s="17" t="s">
        <v>74</v>
      </c>
      <c r="E37" s="186" t="s">
        <v>786</v>
      </c>
      <c r="F37" s="129" t="s">
        <v>148</v>
      </c>
      <c r="G37" s="187">
        <v>1386.0</v>
      </c>
      <c r="H37" s="187">
        <v>0.0</v>
      </c>
      <c r="I37" s="187">
        <v>858.0</v>
      </c>
      <c r="J37" s="187">
        <v>0.0</v>
      </c>
      <c r="K37" s="187">
        <v>0.0</v>
      </c>
      <c r="L37" s="188">
        <f t="shared" si="10"/>
        <v>2244</v>
      </c>
      <c r="M37" s="101">
        <v>3.21</v>
      </c>
      <c r="N37" s="189">
        <v>6.49</v>
      </c>
      <c r="O37" s="103">
        <f t="shared" ref="O37:S37" si="73">IFERROR($N37*G37,"")</f>
        <v>8995.14</v>
      </c>
      <c r="P37" s="103">
        <f t="shared" si="73"/>
        <v>0</v>
      </c>
      <c r="Q37" s="103">
        <f t="shared" si="73"/>
        <v>5568.42</v>
      </c>
      <c r="R37" s="103">
        <f t="shared" si="73"/>
        <v>0</v>
      </c>
      <c r="S37" s="103">
        <f t="shared" si="73"/>
        <v>0</v>
      </c>
      <c r="T37" s="103">
        <f t="shared" si="12"/>
        <v>14563.56</v>
      </c>
      <c r="U37" s="103">
        <f t="shared" ref="U37:Y37" si="74">IFERROR($M37*G37,"")</f>
        <v>4449.06</v>
      </c>
      <c r="V37" s="103">
        <f t="shared" si="74"/>
        <v>0</v>
      </c>
      <c r="W37" s="103">
        <f t="shared" si="74"/>
        <v>2754.18</v>
      </c>
      <c r="X37" s="103">
        <f t="shared" si="74"/>
        <v>0</v>
      </c>
      <c r="Y37" s="103">
        <f t="shared" si="74"/>
        <v>0</v>
      </c>
      <c r="Z37" s="103">
        <f t="shared" si="14"/>
        <v>7203.24</v>
      </c>
      <c r="AA37" s="126" t="s">
        <v>127</v>
      </c>
      <c r="AB37" s="126" t="s">
        <v>855</v>
      </c>
      <c r="AC37" s="129"/>
      <c r="AD37" s="129"/>
    </row>
    <row r="38" ht="15.75" customHeight="1">
      <c r="A38" s="184" t="s">
        <v>153</v>
      </c>
      <c r="B38" s="190" t="s">
        <v>154</v>
      </c>
      <c r="C38" s="190" t="s">
        <v>47</v>
      </c>
      <c r="D38" s="17" t="s">
        <v>74</v>
      </c>
      <c r="E38" s="186" t="s">
        <v>786</v>
      </c>
      <c r="F38" s="129" t="s">
        <v>112</v>
      </c>
      <c r="G38" s="187">
        <v>1032.0</v>
      </c>
      <c r="H38" s="187">
        <v>1800.0</v>
      </c>
      <c r="I38" s="187">
        <v>0.0</v>
      </c>
      <c r="J38" s="187">
        <v>0.0</v>
      </c>
      <c r="K38" s="187">
        <v>0.0</v>
      </c>
      <c r="L38" s="188">
        <f t="shared" si="10"/>
        <v>2832</v>
      </c>
      <c r="M38" s="101">
        <v>3.52</v>
      </c>
      <c r="N38" s="189">
        <v>6.99</v>
      </c>
      <c r="O38" s="103">
        <f t="shared" ref="O38:S38" si="75">IFERROR($N38*G38,"")</f>
        <v>7213.68</v>
      </c>
      <c r="P38" s="103">
        <f t="shared" si="75"/>
        <v>12582</v>
      </c>
      <c r="Q38" s="103">
        <f t="shared" si="75"/>
        <v>0</v>
      </c>
      <c r="R38" s="103">
        <f t="shared" si="75"/>
        <v>0</v>
      </c>
      <c r="S38" s="103">
        <f t="shared" si="75"/>
        <v>0</v>
      </c>
      <c r="T38" s="103">
        <f t="shared" si="12"/>
        <v>19795.68</v>
      </c>
      <c r="U38" s="103">
        <f t="shared" ref="U38:Y38" si="76">IFERROR($M38*G38,"")</f>
        <v>3632.64</v>
      </c>
      <c r="V38" s="103">
        <f t="shared" si="76"/>
        <v>6336</v>
      </c>
      <c r="W38" s="103">
        <f t="shared" si="76"/>
        <v>0</v>
      </c>
      <c r="X38" s="103">
        <f t="shared" si="76"/>
        <v>0</v>
      </c>
      <c r="Y38" s="103">
        <f t="shared" si="76"/>
        <v>0</v>
      </c>
      <c r="Z38" s="103">
        <f t="shared" si="14"/>
        <v>9968.64</v>
      </c>
      <c r="AA38" s="126" t="s">
        <v>127</v>
      </c>
      <c r="AB38" s="126" t="s">
        <v>855</v>
      </c>
      <c r="AC38" s="129"/>
      <c r="AD38" s="129"/>
    </row>
    <row r="39" ht="15.75" customHeight="1">
      <c r="A39" s="184" t="s">
        <v>155</v>
      </c>
      <c r="B39" s="190" t="s">
        <v>156</v>
      </c>
      <c r="C39" s="190" t="s">
        <v>47</v>
      </c>
      <c r="D39" s="17" t="s">
        <v>74</v>
      </c>
      <c r="E39" s="186" t="s">
        <v>786</v>
      </c>
      <c r="F39" s="129" t="s">
        <v>112</v>
      </c>
      <c r="G39" s="187">
        <v>3840.0</v>
      </c>
      <c r="H39" s="187">
        <v>4404.0</v>
      </c>
      <c r="I39" s="187">
        <v>2448.0</v>
      </c>
      <c r="J39" s="187">
        <v>3744.0</v>
      </c>
      <c r="K39" s="187">
        <v>0.0</v>
      </c>
      <c r="L39" s="188">
        <f t="shared" si="10"/>
        <v>14436</v>
      </c>
      <c r="M39" s="101">
        <v>2.9</v>
      </c>
      <c r="N39" s="189">
        <v>5.99</v>
      </c>
      <c r="O39" s="103">
        <f t="shared" ref="O39:S39" si="77">IFERROR($N39*G39,"")</f>
        <v>23001.6</v>
      </c>
      <c r="P39" s="103">
        <f t="shared" si="77"/>
        <v>26379.96</v>
      </c>
      <c r="Q39" s="103">
        <f t="shared" si="77"/>
        <v>14663.52</v>
      </c>
      <c r="R39" s="103">
        <f t="shared" si="77"/>
        <v>22426.56</v>
      </c>
      <c r="S39" s="103">
        <f t="shared" si="77"/>
        <v>0</v>
      </c>
      <c r="T39" s="103">
        <f t="shared" si="12"/>
        <v>86471.64</v>
      </c>
      <c r="U39" s="103">
        <f t="shared" ref="U39:Y39" si="78">IFERROR($M39*G39,"")</f>
        <v>11136</v>
      </c>
      <c r="V39" s="103">
        <f t="shared" si="78"/>
        <v>12771.6</v>
      </c>
      <c r="W39" s="103">
        <f t="shared" si="78"/>
        <v>7099.2</v>
      </c>
      <c r="X39" s="103">
        <f t="shared" si="78"/>
        <v>10857.6</v>
      </c>
      <c r="Y39" s="103">
        <f t="shared" si="78"/>
        <v>0</v>
      </c>
      <c r="Z39" s="103">
        <f t="shared" si="14"/>
        <v>41864.4</v>
      </c>
      <c r="AA39" s="126" t="s">
        <v>127</v>
      </c>
      <c r="AB39" s="126" t="s">
        <v>855</v>
      </c>
      <c r="AC39" s="129"/>
      <c r="AD39" s="129"/>
    </row>
    <row r="40" ht="15.75" customHeight="1">
      <c r="A40" s="184" t="s">
        <v>157</v>
      </c>
      <c r="B40" s="190" t="s">
        <v>158</v>
      </c>
      <c r="C40" s="190" t="s">
        <v>47</v>
      </c>
      <c r="D40" s="17" t="s">
        <v>74</v>
      </c>
      <c r="E40" s="186" t="s">
        <v>786</v>
      </c>
      <c r="F40" s="129" t="s">
        <v>145</v>
      </c>
      <c r="G40" s="187">
        <v>0.0</v>
      </c>
      <c r="H40" s="187">
        <v>1800.0</v>
      </c>
      <c r="I40" s="187">
        <v>0.0</v>
      </c>
      <c r="J40" s="187">
        <v>2292.0</v>
      </c>
      <c r="K40" s="187">
        <v>0.0</v>
      </c>
      <c r="L40" s="188">
        <f t="shared" si="10"/>
        <v>4092</v>
      </c>
      <c r="M40" s="101">
        <v>3.02</v>
      </c>
      <c r="N40" s="189">
        <v>5.99</v>
      </c>
      <c r="O40" s="103">
        <f t="shared" ref="O40:S40" si="79">IFERROR($N40*G40,"")</f>
        <v>0</v>
      </c>
      <c r="P40" s="103">
        <f t="shared" si="79"/>
        <v>10782</v>
      </c>
      <c r="Q40" s="103">
        <f t="shared" si="79"/>
        <v>0</v>
      </c>
      <c r="R40" s="103">
        <f t="shared" si="79"/>
        <v>13729.08</v>
      </c>
      <c r="S40" s="103">
        <f t="shared" si="79"/>
        <v>0</v>
      </c>
      <c r="T40" s="103">
        <f t="shared" si="12"/>
        <v>24511.08</v>
      </c>
      <c r="U40" s="103">
        <f t="shared" ref="U40:Y40" si="80">IFERROR($M40*G40,"")</f>
        <v>0</v>
      </c>
      <c r="V40" s="103">
        <f t="shared" si="80"/>
        <v>5436</v>
      </c>
      <c r="W40" s="103">
        <f t="shared" si="80"/>
        <v>0</v>
      </c>
      <c r="X40" s="103">
        <f t="shared" si="80"/>
        <v>6921.84</v>
      </c>
      <c r="Y40" s="103">
        <f t="shared" si="80"/>
        <v>0</v>
      </c>
      <c r="Z40" s="103">
        <f t="shared" si="14"/>
        <v>12357.84</v>
      </c>
      <c r="AA40" s="126" t="s">
        <v>127</v>
      </c>
      <c r="AB40" s="126" t="s">
        <v>855</v>
      </c>
      <c r="AC40" s="129"/>
      <c r="AD40" s="129"/>
    </row>
    <row r="41" ht="15.75" customHeight="1">
      <c r="A41" s="184" t="s">
        <v>159</v>
      </c>
      <c r="B41" s="190" t="s">
        <v>160</v>
      </c>
      <c r="C41" s="190" t="s">
        <v>47</v>
      </c>
      <c r="D41" s="17" t="s">
        <v>74</v>
      </c>
      <c r="E41" s="186" t="s">
        <v>786</v>
      </c>
      <c r="F41" s="129" t="s">
        <v>112</v>
      </c>
      <c r="G41" s="187">
        <v>2688.0</v>
      </c>
      <c r="H41" s="187">
        <v>0.0</v>
      </c>
      <c r="I41" s="187">
        <v>2532.0</v>
      </c>
      <c r="J41" s="187">
        <v>0.0</v>
      </c>
      <c r="K41" s="187">
        <v>0.0</v>
      </c>
      <c r="L41" s="188">
        <f t="shared" si="10"/>
        <v>5220</v>
      </c>
      <c r="M41" s="101">
        <v>2.47</v>
      </c>
      <c r="N41" s="189">
        <v>4.99</v>
      </c>
      <c r="O41" s="103">
        <f t="shared" ref="O41:S41" si="81">IFERROR($N41*G41,"")</f>
        <v>13413.12</v>
      </c>
      <c r="P41" s="103">
        <f t="shared" si="81"/>
        <v>0</v>
      </c>
      <c r="Q41" s="103">
        <f t="shared" si="81"/>
        <v>12634.68</v>
      </c>
      <c r="R41" s="103">
        <f t="shared" si="81"/>
        <v>0</v>
      </c>
      <c r="S41" s="103">
        <f t="shared" si="81"/>
        <v>0</v>
      </c>
      <c r="T41" s="103">
        <f t="shared" si="12"/>
        <v>26047.8</v>
      </c>
      <c r="U41" s="103">
        <f t="shared" ref="U41:Y41" si="82">IFERROR($M41*G41,"")</f>
        <v>6639.36</v>
      </c>
      <c r="V41" s="103">
        <f t="shared" si="82"/>
        <v>0</v>
      </c>
      <c r="W41" s="103">
        <f t="shared" si="82"/>
        <v>6254.04</v>
      </c>
      <c r="X41" s="103">
        <f t="shared" si="82"/>
        <v>0</v>
      </c>
      <c r="Y41" s="103">
        <f t="shared" si="82"/>
        <v>0</v>
      </c>
      <c r="Z41" s="103">
        <f t="shared" si="14"/>
        <v>12893.4</v>
      </c>
      <c r="AA41" s="126" t="s">
        <v>127</v>
      </c>
      <c r="AB41" s="126" t="s">
        <v>855</v>
      </c>
      <c r="AC41" s="129"/>
      <c r="AD41" s="129"/>
    </row>
    <row r="42" ht="15.75" customHeight="1">
      <c r="A42" s="184" t="s">
        <v>161</v>
      </c>
      <c r="B42" s="190" t="s">
        <v>162</v>
      </c>
      <c r="C42" s="190" t="s">
        <v>47</v>
      </c>
      <c r="D42" s="17" t="s">
        <v>74</v>
      </c>
      <c r="E42" s="186" t="s">
        <v>786</v>
      </c>
      <c r="F42" s="129" t="s">
        <v>145</v>
      </c>
      <c r="G42" s="187">
        <v>2184.0</v>
      </c>
      <c r="H42" s="187">
        <v>1200.0</v>
      </c>
      <c r="I42" s="187">
        <v>880.0</v>
      </c>
      <c r="J42" s="187">
        <v>3136.0</v>
      </c>
      <c r="K42" s="187">
        <v>0.0</v>
      </c>
      <c r="L42" s="188">
        <f t="shared" si="10"/>
        <v>7400</v>
      </c>
      <c r="M42" s="101">
        <v>3.27</v>
      </c>
      <c r="N42" s="189">
        <v>6.49</v>
      </c>
      <c r="O42" s="103">
        <f t="shared" ref="O42:S42" si="83">IFERROR($N42*G42,"")</f>
        <v>14174.16</v>
      </c>
      <c r="P42" s="103">
        <f t="shared" si="83"/>
        <v>7788</v>
      </c>
      <c r="Q42" s="103">
        <f t="shared" si="83"/>
        <v>5711.2</v>
      </c>
      <c r="R42" s="103">
        <f t="shared" si="83"/>
        <v>20352.64</v>
      </c>
      <c r="S42" s="103">
        <f t="shared" si="83"/>
        <v>0</v>
      </c>
      <c r="T42" s="103">
        <f t="shared" si="12"/>
        <v>48026</v>
      </c>
      <c r="U42" s="103">
        <f t="shared" ref="U42:Y42" si="84">IFERROR($M42*G42,"")</f>
        <v>7141.68</v>
      </c>
      <c r="V42" s="103">
        <f t="shared" si="84"/>
        <v>3924</v>
      </c>
      <c r="W42" s="103">
        <f t="shared" si="84"/>
        <v>2877.6</v>
      </c>
      <c r="X42" s="103">
        <f t="shared" si="84"/>
        <v>10254.72</v>
      </c>
      <c r="Y42" s="103">
        <f t="shared" si="84"/>
        <v>0</v>
      </c>
      <c r="Z42" s="103">
        <f t="shared" si="14"/>
        <v>24198</v>
      </c>
      <c r="AA42" s="126" t="s">
        <v>127</v>
      </c>
      <c r="AB42" s="126" t="s">
        <v>855</v>
      </c>
      <c r="AC42" s="129"/>
      <c r="AD42" s="129"/>
    </row>
    <row r="43" ht="15.75" customHeight="1">
      <c r="A43" s="184" t="s">
        <v>163</v>
      </c>
      <c r="B43" s="190" t="s">
        <v>164</v>
      </c>
      <c r="C43" s="190" t="s">
        <v>47</v>
      </c>
      <c r="D43" s="17" t="s">
        <v>74</v>
      </c>
      <c r="E43" s="186" t="s">
        <v>786</v>
      </c>
      <c r="F43" s="129" t="s">
        <v>112</v>
      </c>
      <c r="G43" s="187">
        <v>1140.0</v>
      </c>
      <c r="H43" s="187">
        <v>0.0</v>
      </c>
      <c r="I43" s="187">
        <v>1200.0</v>
      </c>
      <c r="J43" s="187">
        <v>0.0</v>
      </c>
      <c r="K43" s="187">
        <v>0.0</v>
      </c>
      <c r="L43" s="188">
        <f t="shared" si="10"/>
        <v>2340</v>
      </c>
      <c r="M43" s="101">
        <v>3.59</v>
      </c>
      <c r="N43" s="189">
        <v>7.49</v>
      </c>
      <c r="O43" s="103">
        <f t="shared" ref="O43:S43" si="85">IFERROR($N43*G43,"")</f>
        <v>8538.6</v>
      </c>
      <c r="P43" s="103">
        <f t="shared" si="85"/>
        <v>0</v>
      </c>
      <c r="Q43" s="103">
        <f t="shared" si="85"/>
        <v>8988</v>
      </c>
      <c r="R43" s="103">
        <f t="shared" si="85"/>
        <v>0</v>
      </c>
      <c r="S43" s="103">
        <f t="shared" si="85"/>
        <v>0</v>
      </c>
      <c r="T43" s="103">
        <f t="shared" si="12"/>
        <v>17526.6</v>
      </c>
      <c r="U43" s="103">
        <f t="shared" ref="U43:Y43" si="86">IFERROR($M43*G43,"")</f>
        <v>4092.6</v>
      </c>
      <c r="V43" s="103">
        <f t="shared" si="86"/>
        <v>0</v>
      </c>
      <c r="W43" s="103">
        <f t="shared" si="86"/>
        <v>4308</v>
      </c>
      <c r="X43" s="103">
        <f t="shared" si="86"/>
        <v>0</v>
      </c>
      <c r="Y43" s="103">
        <f t="shared" si="86"/>
        <v>0</v>
      </c>
      <c r="Z43" s="103">
        <f t="shared" si="14"/>
        <v>8400.6</v>
      </c>
      <c r="AA43" s="126" t="s">
        <v>127</v>
      </c>
      <c r="AB43" s="126" t="s">
        <v>855</v>
      </c>
      <c r="AC43" s="129"/>
      <c r="AD43" s="129"/>
    </row>
    <row r="44" ht="15.75" customHeight="1">
      <c r="A44" s="184" t="s">
        <v>165</v>
      </c>
      <c r="B44" s="190" t="s">
        <v>166</v>
      </c>
      <c r="C44" s="190" t="s">
        <v>47</v>
      </c>
      <c r="D44" s="17" t="s">
        <v>74</v>
      </c>
      <c r="E44" s="186" t="s">
        <v>786</v>
      </c>
      <c r="F44" s="129" t="s">
        <v>112</v>
      </c>
      <c r="G44" s="187">
        <v>1152.0</v>
      </c>
      <c r="H44" s="187">
        <v>0.0</v>
      </c>
      <c r="I44" s="187">
        <v>1200.0</v>
      </c>
      <c r="J44" s="187">
        <v>0.0</v>
      </c>
      <c r="K44" s="187">
        <v>0.0</v>
      </c>
      <c r="L44" s="188">
        <f t="shared" si="10"/>
        <v>2352</v>
      </c>
      <c r="M44" s="101">
        <v>3.7</v>
      </c>
      <c r="N44" s="189">
        <v>7.49</v>
      </c>
      <c r="O44" s="103">
        <f t="shared" ref="O44:S44" si="87">IFERROR($N44*G44,"")</f>
        <v>8628.48</v>
      </c>
      <c r="P44" s="103">
        <f t="shared" si="87"/>
        <v>0</v>
      </c>
      <c r="Q44" s="103">
        <f t="shared" si="87"/>
        <v>8988</v>
      </c>
      <c r="R44" s="103">
        <f t="shared" si="87"/>
        <v>0</v>
      </c>
      <c r="S44" s="103">
        <f t="shared" si="87"/>
        <v>0</v>
      </c>
      <c r="T44" s="103">
        <f t="shared" si="12"/>
        <v>17616.48</v>
      </c>
      <c r="U44" s="103">
        <f t="shared" ref="U44:Y44" si="88">IFERROR($M44*G44,"")</f>
        <v>4262.4</v>
      </c>
      <c r="V44" s="103">
        <f t="shared" si="88"/>
        <v>0</v>
      </c>
      <c r="W44" s="103">
        <f t="shared" si="88"/>
        <v>4440</v>
      </c>
      <c r="X44" s="103">
        <f t="shared" si="88"/>
        <v>0</v>
      </c>
      <c r="Y44" s="103">
        <f t="shared" si="88"/>
        <v>0</v>
      </c>
      <c r="Z44" s="103">
        <f t="shared" si="14"/>
        <v>8702.4</v>
      </c>
      <c r="AA44" s="126" t="s">
        <v>127</v>
      </c>
      <c r="AB44" s="126" t="s">
        <v>855</v>
      </c>
      <c r="AC44" s="129"/>
      <c r="AD44" s="129"/>
    </row>
    <row r="45" ht="15.75" customHeight="1">
      <c r="A45" s="191" t="s">
        <v>167</v>
      </c>
      <c r="B45" s="192" t="s">
        <v>168</v>
      </c>
      <c r="C45" s="190" t="s">
        <v>47</v>
      </c>
      <c r="D45" s="17" t="s">
        <v>74</v>
      </c>
      <c r="E45" s="186" t="s">
        <v>786</v>
      </c>
      <c r="F45" s="129" t="s">
        <v>112</v>
      </c>
      <c r="G45" s="187">
        <v>2100.0</v>
      </c>
      <c r="H45" s="187">
        <v>1800.0</v>
      </c>
      <c r="I45" s="187">
        <v>1380.0</v>
      </c>
      <c r="J45" s="187">
        <v>2244.0</v>
      </c>
      <c r="K45" s="187">
        <v>0.0</v>
      </c>
      <c r="L45" s="188">
        <f t="shared" si="10"/>
        <v>7524</v>
      </c>
      <c r="M45" s="101">
        <v>2.93</v>
      </c>
      <c r="N45" s="189">
        <v>5.99</v>
      </c>
      <c r="O45" s="103">
        <f t="shared" ref="O45:S45" si="89">IFERROR($N45*G45,"")</f>
        <v>12579</v>
      </c>
      <c r="P45" s="103">
        <f t="shared" si="89"/>
        <v>10782</v>
      </c>
      <c r="Q45" s="103">
        <f t="shared" si="89"/>
        <v>8266.2</v>
      </c>
      <c r="R45" s="103">
        <f t="shared" si="89"/>
        <v>13441.56</v>
      </c>
      <c r="S45" s="103">
        <f t="shared" si="89"/>
        <v>0</v>
      </c>
      <c r="T45" s="103">
        <f t="shared" si="12"/>
        <v>45068.76</v>
      </c>
      <c r="U45" s="103">
        <f t="shared" ref="U45:Y45" si="90">IFERROR($M45*G45,"")</f>
        <v>6153</v>
      </c>
      <c r="V45" s="103">
        <f t="shared" si="90"/>
        <v>5274</v>
      </c>
      <c r="W45" s="103">
        <f t="shared" si="90"/>
        <v>4043.4</v>
      </c>
      <c r="X45" s="103">
        <f t="shared" si="90"/>
        <v>6574.92</v>
      </c>
      <c r="Y45" s="103">
        <f t="shared" si="90"/>
        <v>0</v>
      </c>
      <c r="Z45" s="103">
        <f t="shared" si="14"/>
        <v>22045.32</v>
      </c>
      <c r="AA45" s="126" t="s">
        <v>127</v>
      </c>
      <c r="AB45" s="126" t="s">
        <v>855</v>
      </c>
      <c r="AC45" s="129"/>
      <c r="AD45" s="129"/>
    </row>
    <row r="46" ht="15.75" customHeight="1">
      <c r="A46" s="184" t="s">
        <v>169</v>
      </c>
      <c r="B46" s="190" t="s">
        <v>170</v>
      </c>
      <c r="C46" s="190" t="s">
        <v>47</v>
      </c>
      <c r="D46" s="17" t="s">
        <v>74</v>
      </c>
      <c r="E46" s="186" t="s">
        <v>786</v>
      </c>
      <c r="F46" s="129" t="s">
        <v>112</v>
      </c>
      <c r="G46" s="187">
        <v>0.0</v>
      </c>
      <c r="H46" s="187">
        <v>1656.0</v>
      </c>
      <c r="I46" s="187">
        <v>816.0</v>
      </c>
      <c r="J46" s="187">
        <v>0.0</v>
      </c>
      <c r="K46" s="187">
        <v>0.0</v>
      </c>
      <c r="L46" s="188">
        <f t="shared" si="10"/>
        <v>2472</v>
      </c>
      <c r="M46" s="101">
        <v>2.96</v>
      </c>
      <c r="N46" s="189">
        <v>5.99</v>
      </c>
      <c r="O46" s="103">
        <f t="shared" ref="O46:S46" si="91">IFERROR($N46*G46,"")</f>
        <v>0</v>
      </c>
      <c r="P46" s="103">
        <f t="shared" si="91"/>
        <v>9919.44</v>
      </c>
      <c r="Q46" s="103">
        <f t="shared" si="91"/>
        <v>4887.84</v>
      </c>
      <c r="R46" s="103">
        <f t="shared" si="91"/>
        <v>0</v>
      </c>
      <c r="S46" s="103">
        <f t="shared" si="91"/>
        <v>0</v>
      </c>
      <c r="T46" s="103">
        <f t="shared" si="12"/>
        <v>14807.28</v>
      </c>
      <c r="U46" s="103">
        <f t="shared" ref="U46:Y46" si="92">IFERROR($M46*G46,"")</f>
        <v>0</v>
      </c>
      <c r="V46" s="103">
        <f t="shared" si="92"/>
        <v>4901.76</v>
      </c>
      <c r="W46" s="103">
        <f t="shared" si="92"/>
        <v>2415.36</v>
      </c>
      <c r="X46" s="103">
        <f t="shared" si="92"/>
        <v>0</v>
      </c>
      <c r="Y46" s="103">
        <f t="shared" si="92"/>
        <v>0</v>
      </c>
      <c r="Z46" s="103">
        <f t="shared" si="14"/>
        <v>7317.12</v>
      </c>
      <c r="AA46" s="126" t="s">
        <v>127</v>
      </c>
      <c r="AB46" s="126" t="s">
        <v>855</v>
      </c>
      <c r="AC46" s="129"/>
      <c r="AD46" s="129"/>
    </row>
    <row r="47" ht="15.75" customHeight="1">
      <c r="A47" s="184" t="s">
        <v>171</v>
      </c>
      <c r="B47" s="190" t="s">
        <v>172</v>
      </c>
      <c r="C47" s="190" t="s">
        <v>47</v>
      </c>
      <c r="D47" s="17" t="s">
        <v>74</v>
      </c>
      <c r="E47" s="186" t="s">
        <v>786</v>
      </c>
      <c r="F47" s="129" t="s">
        <v>145</v>
      </c>
      <c r="G47" s="187">
        <v>2070.0</v>
      </c>
      <c r="H47" s="187">
        <v>4584.0</v>
      </c>
      <c r="I47" s="187">
        <v>1584.0</v>
      </c>
      <c r="J47" s="187">
        <v>0.0</v>
      </c>
      <c r="K47" s="187">
        <v>0.0</v>
      </c>
      <c r="L47" s="188">
        <f t="shared" si="10"/>
        <v>8238</v>
      </c>
      <c r="M47" s="101">
        <v>3.52</v>
      </c>
      <c r="N47" s="189">
        <v>6.99</v>
      </c>
      <c r="O47" s="103">
        <f t="shared" ref="O47:S47" si="93">IFERROR($N47*G47,"")</f>
        <v>14469.3</v>
      </c>
      <c r="P47" s="103">
        <f t="shared" si="93"/>
        <v>32042.16</v>
      </c>
      <c r="Q47" s="103">
        <f t="shared" si="93"/>
        <v>11072.16</v>
      </c>
      <c r="R47" s="103">
        <f t="shared" si="93"/>
        <v>0</v>
      </c>
      <c r="S47" s="103">
        <f t="shared" si="93"/>
        <v>0</v>
      </c>
      <c r="T47" s="103">
        <f t="shared" si="12"/>
        <v>57583.62</v>
      </c>
      <c r="U47" s="103">
        <f t="shared" ref="U47:Y47" si="94">IFERROR($M47*G47,"")</f>
        <v>7286.4</v>
      </c>
      <c r="V47" s="103">
        <f t="shared" si="94"/>
        <v>16135.68</v>
      </c>
      <c r="W47" s="103">
        <f t="shared" si="94"/>
        <v>5575.68</v>
      </c>
      <c r="X47" s="103">
        <f t="shared" si="94"/>
        <v>0</v>
      </c>
      <c r="Y47" s="103">
        <f t="shared" si="94"/>
        <v>0</v>
      </c>
      <c r="Z47" s="103">
        <f t="shared" si="14"/>
        <v>28997.76</v>
      </c>
      <c r="AA47" s="126" t="s">
        <v>127</v>
      </c>
      <c r="AB47" s="126" t="s">
        <v>855</v>
      </c>
      <c r="AC47" s="129"/>
      <c r="AD47" s="129"/>
    </row>
    <row r="48" ht="15.75" customHeight="1">
      <c r="A48" s="184" t="s">
        <v>173</v>
      </c>
      <c r="B48" s="190" t="s">
        <v>174</v>
      </c>
      <c r="C48" s="190" t="s">
        <v>47</v>
      </c>
      <c r="D48" s="17" t="s">
        <v>74</v>
      </c>
      <c r="E48" s="186" t="s">
        <v>786</v>
      </c>
      <c r="F48" s="129" t="s">
        <v>148</v>
      </c>
      <c r="G48" s="187">
        <v>1176.0</v>
      </c>
      <c r="H48" s="187">
        <v>0.0</v>
      </c>
      <c r="I48" s="187">
        <v>380.0</v>
      </c>
      <c r="J48" s="187">
        <v>0.0</v>
      </c>
      <c r="K48" s="187">
        <v>0.0</v>
      </c>
      <c r="L48" s="188">
        <f t="shared" si="10"/>
        <v>1556</v>
      </c>
      <c r="M48" s="101">
        <v>7.56</v>
      </c>
      <c r="N48" s="189">
        <v>14.99</v>
      </c>
      <c r="O48" s="103">
        <f t="shared" ref="O48:S48" si="95">IFERROR($N48*G48,"")</f>
        <v>17628.24</v>
      </c>
      <c r="P48" s="103">
        <f t="shared" si="95"/>
        <v>0</v>
      </c>
      <c r="Q48" s="103">
        <f t="shared" si="95"/>
        <v>5696.2</v>
      </c>
      <c r="R48" s="103">
        <f t="shared" si="95"/>
        <v>0</v>
      </c>
      <c r="S48" s="103">
        <f t="shared" si="95"/>
        <v>0</v>
      </c>
      <c r="T48" s="103">
        <f t="shared" si="12"/>
        <v>23324.44</v>
      </c>
      <c r="U48" s="103">
        <f t="shared" ref="U48:Y48" si="96">IFERROR($M48*G48,"")</f>
        <v>8890.56</v>
      </c>
      <c r="V48" s="103">
        <f t="shared" si="96"/>
        <v>0</v>
      </c>
      <c r="W48" s="103">
        <f t="shared" si="96"/>
        <v>2872.8</v>
      </c>
      <c r="X48" s="103">
        <f t="shared" si="96"/>
        <v>0</v>
      </c>
      <c r="Y48" s="103">
        <f t="shared" si="96"/>
        <v>0</v>
      </c>
      <c r="Z48" s="103">
        <f t="shared" si="14"/>
        <v>11763.36</v>
      </c>
      <c r="AA48" s="126" t="s">
        <v>127</v>
      </c>
      <c r="AB48" s="126" t="s">
        <v>855</v>
      </c>
      <c r="AC48" s="129"/>
      <c r="AD48" s="129"/>
    </row>
    <row r="49" ht="15.75" customHeight="1">
      <c r="A49" s="184" t="s">
        <v>175</v>
      </c>
      <c r="B49" s="190" t="s">
        <v>176</v>
      </c>
      <c r="C49" s="190" t="s">
        <v>47</v>
      </c>
      <c r="D49" s="17" t="s">
        <v>74</v>
      </c>
      <c r="E49" s="186" t="s">
        <v>786</v>
      </c>
      <c r="F49" s="186" t="s">
        <v>148</v>
      </c>
      <c r="G49" s="187">
        <v>960.0</v>
      </c>
      <c r="H49" s="187">
        <v>0.0</v>
      </c>
      <c r="I49" s="187">
        <v>660.0</v>
      </c>
      <c r="J49" s="187">
        <v>0.0</v>
      </c>
      <c r="K49" s="187">
        <v>0.0</v>
      </c>
      <c r="L49" s="188">
        <f t="shared" si="10"/>
        <v>1620</v>
      </c>
      <c r="M49" s="101">
        <v>3.66</v>
      </c>
      <c r="N49" s="189">
        <v>6.99</v>
      </c>
      <c r="O49" s="103">
        <f t="shared" ref="O49:S49" si="97">IFERROR($N49*G49,"")</f>
        <v>6710.4</v>
      </c>
      <c r="P49" s="103">
        <f t="shared" si="97"/>
        <v>0</v>
      </c>
      <c r="Q49" s="103">
        <f t="shared" si="97"/>
        <v>4613.4</v>
      </c>
      <c r="R49" s="103">
        <f t="shared" si="97"/>
        <v>0</v>
      </c>
      <c r="S49" s="103">
        <f t="shared" si="97"/>
        <v>0</v>
      </c>
      <c r="T49" s="103">
        <f t="shared" si="12"/>
        <v>11323.8</v>
      </c>
      <c r="U49" s="103">
        <f t="shared" ref="U49:Y49" si="98">IFERROR($M49*G49,"")</f>
        <v>3513.6</v>
      </c>
      <c r="V49" s="103">
        <f t="shared" si="98"/>
        <v>0</v>
      </c>
      <c r="W49" s="103">
        <f t="shared" si="98"/>
        <v>2415.6</v>
      </c>
      <c r="X49" s="103">
        <f t="shared" si="98"/>
        <v>0</v>
      </c>
      <c r="Y49" s="103">
        <f t="shared" si="98"/>
        <v>0</v>
      </c>
      <c r="Z49" s="103">
        <f t="shared" si="14"/>
        <v>5929.2</v>
      </c>
      <c r="AA49" s="126" t="s">
        <v>127</v>
      </c>
      <c r="AB49" s="126" t="s">
        <v>855</v>
      </c>
      <c r="AC49" s="129"/>
      <c r="AD49" s="129"/>
    </row>
    <row r="50" ht="15.75" customHeight="1">
      <c r="A50" s="184" t="s">
        <v>177</v>
      </c>
      <c r="B50" s="190" t="s">
        <v>178</v>
      </c>
      <c r="C50" s="190" t="s">
        <v>47</v>
      </c>
      <c r="D50" s="17" t="s">
        <v>74</v>
      </c>
      <c r="E50" s="186" t="s">
        <v>786</v>
      </c>
      <c r="F50" s="129" t="s">
        <v>145</v>
      </c>
      <c r="G50" s="187">
        <v>3096.0</v>
      </c>
      <c r="H50" s="187">
        <v>0.0</v>
      </c>
      <c r="I50" s="187">
        <v>2652.0</v>
      </c>
      <c r="J50" s="187">
        <v>0.0</v>
      </c>
      <c r="K50" s="187">
        <v>0.0</v>
      </c>
      <c r="L50" s="188">
        <f t="shared" si="10"/>
        <v>5748</v>
      </c>
      <c r="M50" s="101">
        <v>2.38</v>
      </c>
      <c r="N50" s="189">
        <v>4.99</v>
      </c>
      <c r="O50" s="103">
        <f t="shared" ref="O50:S50" si="99">IFERROR($N50*G50,"")</f>
        <v>15449.04</v>
      </c>
      <c r="P50" s="103">
        <f t="shared" si="99"/>
        <v>0</v>
      </c>
      <c r="Q50" s="103">
        <f t="shared" si="99"/>
        <v>13233.48</v>
      </c>
      <c r="R50" s="103">
        <f t="shared" si="99"/>
        <v>0</v>
      </c>
      <c r="S50" s="103">
        <f t="shared" si="99"/>
        <v>0</v>
      </c>
      <c r="T50" s="103">
        <f t="shared" si="12"/>
        <v>28682.52</v>
      </c>
      <c r="U50" s="103">
        <f t="shared" ref="U50:Y50" si="100">IFERROR($M50*G50,"")</f>
        <v>7368.48</v>
      </c>
      <c r="V50" s="103">
        <f t="shared" si="100"/>
        <v>0</v>
      </c>
      <c r="W50" s="103">
        <f t="shared" si="100"/>
        <v>6311.76</v>
      </c>
      <c r="X50" s="103">
        <f t="shared" si="100"/>
        <v>0</v>
      </c>
      <c r="Y50" s="103">
        <f t="shared" si="100"/>
        <v>0</v>
      </c>
      <c r="Z50" s="103">
        <f t="shared" si="14"/>
        <v>13680.24</v>
      </c>
      <c r="AA50" s="126" t="s">
        <v>127</v>
      </c>
      <c r="AB50" s="126" t="s">
        <v>855</v>
      </c>
      <c r="AC50" s="129"/>
      <c r="AD50" s="129"/>
    </row>
    <row r="51" ht="15.75" customHeight="1">
      <c r="A51" s="184" t="s">
        <v>179</v>
      </c>
      <c r="B51" s="190" t="s">
        <v>180</v>
      </c>
      <c r="C51" s="190" t="s">
        <v>47</v>
      </c>
      <c r="D51" s="17" t="s">
        <v>74</v>
      </c>
      <c r="E51" s="186" t="s">
        <v>786</v>
      </c>
      <c r="F51" s="129" t="s">
        <v>112</v>
      </c>
      <c r="G51" s="187">
        <v>924.0</v>
      </c>
      <c r="H51" s="187">
        <v>1800.0</v>
      </c>
      <c r="I51" s="187">
        <v>840.0</v>
      </c>
      <c r="J51" s="187">
        <v>0.0</v>
      </c>
      <c r="K51" s="187">
        <v>0.0</v>
      </c>
      <c r="L51" s="188">
        <f t="shared" si="10"/>
        <v>3564</v>
      </c>
      <c r="M51" s="101">
        <v>4.62</v>
      </c>
      <c r="N51" s="189">
        <v>8.99</v>
      </c>
      <c r="O51" s="103">
        <f t="shared" ref="O51:S51" si="101">IFERROR($N51*G51,"")</f>
        <v>8306.76</v>
      </c>
      <c r="P51" s="103">
        <f t="shared" si="101"/>
        <v>16182</v>
      </c>
      <c r="Q51" s="103">
        <f t="shared" si="101"/>
        <v>7551.6</v>
      </c>
      <c r="R51" s="103">
        <f t="shared" si="101"/>
        <v>0</v>
      </c>
      <c r="S51" s="103">
        <f t="shared" si="101"/>
        <v>0</v>
      </c>
      <c r="T51" s="103">
        <f t="shared" si="12"/>
        <v>32040.36</v>
      </c>
      <c r="U51" s="103">
        <f t="shared" ref="U51:Y51" si="102">IFERROR($M51*G51,"")</f>
        <v>4268.88</v>
      </c>
      <c r="V51" s="103">
        <f t="shared" si="102"/>
        <v>8316</v>
      </c>
      <c r="W51" s="103">
        <f t="shared" si="102"/>
        <v>3880.8</v>
      </c>
      <c r="X51" s="103">
        <f t="shared" si="102"/>
        <v>0</v>
      </c>
      <c r="Y51" s="103">
        <f t="shared" si="102"/>
        <v>0</v>
      </c>
      <c r="Z51" s="103">
        <f t="shared" si="14"/>
        <v>16465.68</v>
      </c>
      <c r="AA51" s="126" t="s">
        <v>127</v>
      </c>
      <c r="AB51" s="126" t="s">
        <v>855</v>
      </c>
      <c r="AC51" s="129"/>
      <c r="AD51" s="129"/>
    </row>
    <row r="52" ht="15.75" customHeight="1">
      <c r="A52" s="184" t="s">
        <v>181</v>
      </c>
      <c r="B52" s="190" t="s">
        <v>182</v>
      </c>
      <c r="C52" s="190" t="s">
        <v>47</v>
      </c>
      <c r="D52" s="17" t="s">
        <v>74</v>
      </c>
      <c r="E52" s="186" t="s">
        <v>786</v>
      </c>
      <c r="F52" s="129" t="s">
        <v>112</v>
      </c>
      <c r="G52" s="187">
        <v>1716.0</v>
      </c>
      <c r="H52" s="187">
        <v>0.0</v>
      </c>
      <c r="I52" s="187">
        <v>0.0</v>
      </c>
      <c r="J52" s="187">
        <v>1032.0</v>
      </c>
      <c r="K52" s="187">
        <v>0.0</v>
      </c>
      <c r="L52" s="188">
        <f t="shared" si="10"/>
        <v>2748</v>
      </c>
      <c r="M52" s="101">
        <v>5.42</v>
      </c>
      <c r="N52" s="189">
        <v>10.99</v>
      </c>
      <c r="O52" s="103">
        <f t="shared" ref="O52:S52" si="103">IFERROR($N52*G52,"")</f>
        <v>18858.84</v>
      </c>
      <c r="P52" s="103">
        <f t="shared" si="103"/>
        <v>0</v>
      </c>
      <c r="Q52" s="103">
        <f t="shared" si="103"/>
        <v>0</v>
      </c>
      <c r="R52" s="103">
        <f t="shared" si="103"/>
        <v>11341.68</v>
      </c>
      <c r="S52" s="103">
        <f t="shared" si="103"/>
        <v>0</v>
      </c>
      <c r="T52" s="103">
        <f t="shared" si="12"/>
        <v>30200.52</v>
      </c>
      <c r="U52" s="103">
        <f t="shared" ref="U52:Y52" si="104">IFERROR($M52*G52,"")</f>
        <v>9300.72</v>
      </c>
      <c r="V52" s="103">
        <f t="shared" si="104"/>
        <v>0</v>
      </c>
      <c r="W52" s="103">
        <f t="shared" si="104"/>
        <v>0</v>
      </c>
      <c r="X52" s="103">
        <f t="shared" si="104"/>
        <v>5593.44</v>
      </c>
      <c r="Y52" s="103">
        <f t="shared" si="104"/>
        <v>0</v>
      </c>
      <c r="Z52" s="103">
        <f t="shared" si="14"/>
        <v>14894.16</v>
      </c>
      <c r="AA52" s="126" t="s">
        <v>183</v>
      </c>
      <c r="AB52" s="126" t="s">
        <v>855</v>
      </c>
      <c r="AC52" s="129"/>
      <c r="AD52" s="129"/>
    </row>
    <row r="53" ht="15.75" customHeight="1">
      <c r="A53" s="184" t="s">
        <v>184</v>
      </c>
      <c r="B53" s="190" t="s">
        <v>185</v>
      </c>
      <c r="C53" s="190" t="s">
        <v>47</v>
      </c>
      <c r="D53" s="17" t="s">
        <v>74</v>
      </c>
      <c r="E53" s="186" t="s">
        <v>786</v>
      </c>
      <c r="F53" s="129" t="s">
        <v>73</v>
      </c>
      <c r="G53" s="187">
        <v>0.0</v>
      </c>
      <c r="H53" s="187">
        <v>1800.0</v>
      </c>
      <c r="I53" s="187">
        <v>0.0</v>
      </c>
      <c r="J53" s="187">
        <v>1224.0</v>
      </c>
      <c r="K53" s="187">
        <v>0.0</v>
      </c>
      <c r="L53" s="188">
        <f t="shared" si="10"/>
        <v>3024</v>
      </c>
      <c r="M53" s="101">
        <v>3.02</v>
      </c>
      <c r="N53" s="189">
        <v>5.99</v>
      </c>
      <c r="O53" s="103">
        <f t="shared" ref="O53:S53" si="105">IFERROR($N53*G53,"")</f>
        <v>0</v>
      </c>
      <c r="P53" s="103">
        <f t="shared" si="105"/>
        <v>10782</v>
      </c>
      <c r="Q53" s="103">
        <f t="shared" si="105"/>
        <v>0</v>
      </c>
      <c r="R53" s="103">
        <f t="shared" si="105"/>
        <v>7331.76</v>
      </c>
      <c r="S53" s="103">
        <f t="shared" si="105"/>
        <v>0</v>
      </c>
      <c r="T53" s="103">
        <f t="shared" si="12"/>
        <v>18113.76</v>
      </c>
      <c r="U53" s="103">
        <f t="shared" ref="U53:Y53" si="106">IFERROR($M53*G53,"")</f>
        <v>0</v>
      </c>
      <c r="V53" s="103">
        <f t="shared" si="106"/>
        <v>5436</v>
      </c>
      <c r="W53" s="103">
        <f t="shared" si="106"/>
        <v>0</v>
      </c>
      <c r="X53" s="103">
        <f t="shared" si="106"/>
        <v>3696.48</v>
      </c>
      <c r="Y53" s="103">
        <f t="shared" si="106"/>
        <v>0</v>
      </c>
      <c r="Z53" s="103">
        <f t="shared" si="14"/>
        <v>9132.48</v>
      </c>
      <c r="AA53" s="126" t="s">
        <v>75</v>
      </c>
      <c r="AB53" s="126" t="s">
        <v>855</v>
      </c>
      <c r="AC53" s="129"/>
      <c r="AD53" s="129"/>
    </row>
    <row r="54" ht="15.75" customHeight="1">
      <c r="A54" s="184" t="s">
        <v>186</v>
      </c>
      <c r="B54" s="190" t="s">
        <v>187</v>
      </c>
      <c r="C54" s="190" t="s">
        <v>47</v>
      </c>
      <c r="D54" s="17" t="s">
        <v>74</v>
      </c>
      <c r="E54" s="186" t="s">
        <v>786</v>
      </c>
      <c r="F54" s="186" t="s">
        <v>148</v>
      </c>
      <c r="G54" s="187">
        <v>1920.0</v>
      </c>
      <c r="H54" s="187">
        <v>1752.0</v>
      </c>
      <c r="I54" s="187">
        <v>1092.0</v>
      </c>
      <c r="J54" s="187">
        <v>0.0</v>
      </c>
      <c r="K54" s="187">
        <v>0.0</v>
      </c>
      <c r="L54" s="188">
        <f t="shared" si="10"/>
        <v>4764</v>
      </c>
      <c r="M54" s="101">
        <v>4.94</v>
      </c>
      <c r="N54" s="189">
        <v>9.99</v>
      </c>
      <c r="O54" s="103">
        <f t="shared" ref="O54:S54" si="107">IFERROR($N54*G54,"")</f>
        <v>19180.8</v>
      </c>
      <c r="P54" s="103">
        <f t="shared" si="107"/>
        <v>17502.48</v>
      </c>
      <c r="Q54" s="103">
        <f t="shared" si="107"/>
        <v>10909.08</v>
      </c>
      <c r="R54" s="103">
        <f t="shared" si="107"/>
        <v>0</v>
      </c>
      <c r="S54" s="103">
        <f t="shared" si="107"/>
        <v>0</v>
      </c>
      <c r="T54" s="103">
        <f t="shared" si="12"/>
        <v>47592.36</v>
      </c>
      <c r="U54" s="103">
        <f t="shared" ref="U54:Y54" si="108">IFERROR($M54*G54,"")</f>
        <v>9484.8</v>
      </c>
      <c r="V54" s="103">
        <f t="shared" si="108"/>
        <v>8654.88</v>
      </c>
      <c r="W54" s="103">
        <f t="shared" si="108"/>
        <v>5394.48</v>
      </c>
      <c r="X54" s="103">
        <f t="shared" si="108"/>
        <v>0</v>
      </c>
      <c r="Y54" s="103">
        <f t="shared" si="108"/>
        <v>0</v>
      </c>
      <c r="Z54" s="103">
        <f t="shared" si="14"/>
        <v>23534.16</v>
      </c>
      <c r="AA54" s="126" t="s">
        <v>127</v>
      </c>
      <c r="AB54" s="126" t="s">
        <v>855</v>
      </c>
      <c r="AC54" s="129"/>
      <c r="AD54" s="129"/>
    </row>
    <row r="55" ht="15.75" customHeight="1">
      <c r="A55" s="184" t="s">
        <v>188</v>
      </c>
      <c r="B55" s="190" t="s">
        <v>189</v>
      </c>
      <c r="C55" s="190" t="s">
        <v>47</v>
      </c>
      <c r="D55" s="17" t="s">
        <v>74</v>
      </c>
      <c r="E55" s="186" t="s">
        <v>786</v>
      </c>
      <c r="F55" s="129" t="s">
        <v>148</v>
      </c>
      <c r="G55" s="187">
        <v>1272.0</v>
      </c>
      <c r="H55" s="187">
        <v>0.0</v>
      </c>
      <c r="I55" s="187">
        <v>876.0</v>
      </c>
      <c r="J55" s="187">
        <v>1446.0</v>
      </c>
      <c r="K55" s="187">
        <v>0.0</v>
      </c>
      <c r="L55" s="188">
        <f t="shared" si="10"/>
        <v>3594</v>
      </c>
      <c r="M55" s="101">
        <v>5.2</v>
      </c>
      <c r="N55" s="189">
        <v>10.99</v>
      </c>
      <c r="O55" s="103">
        <f t="shared" ref="O55:S55" si="109">IFERROR($N55*G55,"")</f>
        <v>13979.28</v>
      </c>
      <c r="P55" s="103">
        <f t="shared" si="109"/>
        <v>0</v>
      </c>
      <c r="Q55" s="103">
        <f t="shared" si="109"/>
        <v>9627.24</v>
      </c>
      <c r="R55" s="103">
        <f t="shared" si="109"/>
        <v>15891.54</v>
      </c>
      <c r="S55" s="103">
        <f t="shared" si="109"/>
        <v>0</v>
      </c>
      <c r="T55" s="103">
        <f t="shared" si="12"/>
        <v>39498.06</v>
      </c>
      <c r="U55" s="103">
        <f t="shared" ref="U55:Y55" si="110">IFERROR($M55*G55,"")</f>
        <v>6614.4</v>
      </c>
      <c r="V55" s="103">
        <f t="shared" si="110"/>
        <v>0</v>
      </c>
      <c r="W55" s="103">
        <f t="shared" si="110"/>
        <v>4555.2</v>
      </c>
      <c r="X55" s="103">
        <f t="shared" si="110"/>
        <v>7519.2</v>
      </c>
      <c r="Y55" s="103">
        <f t="shared" si="110"/>
        <v>0</v>
      </c>
      <c r="Z55" s="103">
        <f t="shared" si="14"/>
        <v>18688.8</v>
      </c>
      <c r="AA55" s="126" t="s">
        <v>127</v>
      </c>
      <c r="AB55" s="126" t="s">
        <v>855</v>
      </c>
      <c r="AC55" s="129"/>
      <c r="AD55" s="129"/>
    </row>
    <row r="56" ht="15.75" customHeight="1">
      <c r="A56" s="184" t="s">
        <v>190</v>
      </c>
      <c r="B56" s="190" t="s">
        <v>191</v>
      </c>
      <c r="C56" s="190" t="s">
        <v>47</v>
      </c>
      <c r="D56" s="17" t="s">
        <v>74</v>
      </c>
      <c r="E56" s="186" t="s">
        <v>786</v>
      </c>
      <c r="F56" s="186" t="s">
        <v>145</v>
      </c>
      <c r="G56" s="187">
        <v>1404.0</v>
      </c>
      <c r="H56" s="187">
        <v>900.0</v>
      </c>
      <c r="I56" s="187">
        <v>756.0</v>
      </c>
      <c r="J56" s="187">
        <v>1398.0</v>
      </c>
      <c r="K56" s="187">
        <v>0.0</v>
      </c>
      <c r="L56" s="188">
        <f t="shared" si="10"/>
        <v>4458</v>
      </c>
      <c r="M56" s="101">
        <v>3.62</v>
      </c>
      <c r="N56" s="189">
        <v>7.49</v>
      </c>
      <c r="O56" s="103">
        <f t="shared" ref="O56:S56" si="111">IFERROR($N56*G56,"")</f>
        <v>10515.96</v>
      </c>
      <c r="P56" s="103">
        <f t="shared" si="111"/>
        <v>6741</v>
      </c>
      <c r="Q56" s="103">
        <f t="shared" si="111"/>
        <v>5662.44</v>
      </c>
      <c r="R56" s="103">
        <f t="shared" si="111"/>
        <v>10471.02</v>
      </c>
      <c r="S56" s="103">
        <f t="shared" si="111"/>
        <v>0</v>
      </c>
      <c r="T56" s="103">
        <f t="shared" si="12"/>
        <v>33390.42</v>
      </c>
      <c r="U56" s="103">
        <f t="shared" ref="U56:Y56" si="112">IFERROR($M56*G56,"")</f>
        <v>5082.48</v>
      </c>
      <c r="V56" s="103">
        <f t="shared" si="112"/>
        <v>3258</v>
      </c>
      <c r="W56" s="103">
        <f t="shared" si="112"/>
        <v>2736.72</v>
      </c>
      <c r="X56" s="103">
        <f t="shared" si="112"/>
        <v>5060.76</v>
      </c>
      <c r="Y56" s="103">
        <f t="shared" si="112"/>
        <v>0</v>
      </c>
      <c r="Z56" s="103">
        <f t="shared" si="14"/>
        <v>16137.96</v>
      </c>
      <c r="AA56" s="126" t="s">
        <v>127</v>
      </c>
      <c r="AB56" s="126" t="s">
        <v>855</v>
      </c>
      <c r="AC56" s="129"/>
      <c r="AD56" s="129"/>
    </row>
    <row r="57" ht="15.75" customHeight="1">
      <c r="A57" s="184" t="s">
        <v>192</v>
      </c>
      <c r="B57" s="190" t="s">
        <v>193</v>
      </c>
      <c r="C57" s="190" t="s">
        <v>47</v>
      </c>
      <c r="D57" s="17" t="s">
        <v>74</v>
      </c>
      <c r="E57" s="186" t="s">
        <v>786</v>
      </c>
      <c r="F57" s="129" t="s">
        <v>148</v>
      </c>
      <c r="G57" s="187">
        <v>572.0</v>
      </c>
      <c r="H57" s="187">
        <v>600.0</v>
      </c>
      <c r="I57" s="187">
        <v>0.0</v>
      </c>
      <c r="J57" s="187">
        <v>0.0</v>
      </c>
      <c r="K57" s="187">
        <v>0.0</v>
      </c>
      <c r="L57" s="188">
        <f t="shared" si="10"/>
        <v>1172</v>
      </c>
      <c r="M57" s="101">
        <v>7.86</v>
      </c>
      <c r="N57" s="189">
        <v>14.99</v>
      </c>
      <c r="O57" s="103">
        <f t="shared" ref="O57:S57" si="113">IFERROR($N57*G57,"")</f>
        <v>8574.28</v>
      </c>
      <c r="P57" s="103">
        <f t="shared" si="113"/>
        <v>8994</v>
      </c>
      <c r="Q57" s="103">
        <f t="shared" si="113"/>
        <v>0</v>
      </c>
      <c r="R57" s="103">
        <f t="shared" si="113"/>
        <v>0</v>
      </c>
      <c r="S57" s="103">
        <f t="shared" si="113"/>
        <v>0</v>
      </c>
      <c r="T57" s="103">
        <f t="shared" si="12"/>
        <v>17568.28</v>
      </c>
      <c r="U57" s="103">
        <f t="shared" ref="U57:Y57" si="114">IFERROR($M57*G57,"")</f>
        <v>4495.92</v>
      </c>
      <c r="V57" s="103">
        <f t="shared" si="114"/>
        <v>4716</v>
      </c>
      <c r="W57" s="103">
        <f t="shared" si="114"/>
        <v>0</v>
      </c>
      <c r="X57" s="103">
        <f t="shared" si="114"/>
        <v>0</v>
      </c>
      <c r="Y57" s="103">
        <f t="shared" si="114"/>
        <v>0</v>
      </c>
      <c r="Z57" s="103">
        <f t="shared" si="14"/>
        <v>9211.92</v>
      </c>
      <c r="AA57" s="126" t="s">
        <v>127</v>
      </c>
      <c r="AB57" s="126" t="s">
        <v>855</v>
      </c>
      <c r="AC57" s="129"/>
      <c r="AD57" s="129"/>
    </row>
    <row r="58" ht="15.75" customHeight="1">
      <c r="A58" s="184" t="s">
        <v>194</v>
      </c>
      <c r="B58" s="190" t="s">
        <v>195</v>
      </c>
      <c r="C58" s="190" t="s">
        <v>47</v>
      </c>
      <c r="D58" s="17" t="s">
        <v>74</v>
      </c>
      <c r="E58" s="186" t="s">
        <v>786</v>
      </c>
      <c r="F58" s="129" t="s">
        <v>196</v>
      </c>
      <c r="G58" s="187">
        <v>1144.0</v>
      </c>
      <c r="H58" s="187">
        <v>1316.0</v>
      </c>
      <c r="I58" s="187">
        <v>812.0</v>
      </c>
      <c r="J58" s="187">
        <v>0.0</v>
      </c>
      <c r="K58" s="187">
        <v>0.0</v>
      </c>
      <c r="L58" s="188">
        <f t="shared" si="10"/>
        <v>3272</v>
      </c>
      <c r="M58" s="101">
        <v>4.94</v>
      </c>
      <c r="N58" s="189">
        <v>9.99</v>
      </c>
      <c r="O58" s="103">
        <f t="shared" ref="O58:S58" si="115">IFERROR($N58*G58,"")</f>
        <v>11428.56</v>
      </c>
      <c r="P58" s="103">
        <f t="shared" si="115"/>
        <v>13146.84</v>
      </c>
      <c r="Q58" s="103">
        <f t="shared" si="115"/>
        <v>8111.88</v>
      </c>
      <c r="R58" s="103">
        <f t="shared" si="115"/>
        <v>0</v>
      </c>
      <c r="S58" s="103">
        <f t="shared" si="115"/>
        <v>0</v>
      </c>
      <c r="T58" s="103">
        <f t="shared" si="12"/>
        <v>32687.28</v>
      </c>
      <c r="U58" s="103">
        <f t="shared" ref="U58:Y58" si="116">IFERROR($M58*G58,"")</f>
        <v>5651.36</v>
      </c>
      <c r="V58" s="103">
        <f t="shared" si="116"/>
        <v>6501.04</v>
      </c>
      <c r="W58" s="103">
        <f t="shared" si="116"/>
        <v>4011.28</v>
      </c>
      <c r="X58" s="103">
        <f t="shared" si="116"/>
        <v>0</v>
      </c>
      <c r="Y58" s="103">
        <f t="shared" si="116"/>
        <v>0</v>
      </c>
      <c r="Z58" s="103">
        <f t="shared" si="14"/>
        <v>16163.68</v>
      </c>
      <c r="AA58" s="126" t="s">
        <v>183</v>
      </c>
      <c r="AB58" s="126" t="s">
        <v>855</v>
      </c>
      <c r="AC58" s="129"/>
      <c r="AD58" s="129"/>
    </row>
    <row r="59" ht="15.75" customHeight="1">
      <c r="A59" s="184" t="s">
        <v>197</v>
      </c>
      <c r="B59" s="190" t="s">
        <v>198</v>
      </c>
      <c r="C59" s="190" t="s">
        <v>47</v>
      </c>
      <c r="D59" s="17" t="s">
        <v>74</v>
      </c>
      <c r="E59" s="186" t="s">
        <v>786</v>
      </c>
      <c r="F59" s="129" t="s">
        <v>78</v>
      </c>
      <c r="G59" s="187">
        <v>1020.0</v>
      </c>
      <c r="H59" s="187">
        <v>1938.0</v>
      </c>
      <c r="I59" s="187">
        <v>852.0</v>
      </c>
      <c r="J59" s="187">
        <v>678.0</v>
      </c>
      <c r="K59" s="187">
        <v>0.0</v>
      </c>
      <c r="L59" s="188">
        <f t="shared" si="10"/>
        <v>4488</v>
      </c>
      <c r="M59" s="101">
        <v>0.75</v>
      </c>
      <c r="N59" s="189">
        <v>1.49</v>
      </c>
      <c r="O59" s="103">
        <f t="shared" ref="O59:S59" si="117">IFERROR($N59*G59,"")</f>
        <v>1519.8</v>
      </c>
      <c r="P59" s="103">
        <f t="shared" si="117"/>
        <v>2887.62</v>
      </c>
      <c r="Q59" s="103">
        <f t="shared" si="117"/>
        <v>1269.48</v>
      </c>
      <c r="R59" s="103">
        <f t="shared" si="117"/>
        <v>1010.22</v>
      </c>
      <c r="S59" s="103">
        <f t="shared" si="117"/>
        <v>0</v>
      </c>
      <c r="T59" s="103">
        <f t="shared" si="12"/>
        <v>6687.12</v>
      </c>
      <c r="U59" s="103">
        <f t="shared" ref="U59:Y59" si="118">IFERROR($M59*G59,"")</f>
        <v>765</v>
      </c>
      <c r="V59" s="103">
        <f t="shared" si="118"/>
        <v>1453.5</v>
      </c>
      <c r="W59" s="103">
        <f t="shared" si="118"/>
        <v>639</v>
      </c>
      <c r="X59" s="103">
        <f t="shared" si="118"/>
        <v>508.5</v>
      </c>
      <c r="Y59" s="103">
        <f t="shared" si="118"/>
        <v>0</v>
      </c>
      <c r="Z59" s="103">
        <f t="shared" si="14"/>
        <v>3366</v>
      </c>
      <c r="AA59" s="126" t="s">
        <v>79</v>
      </c>
      <c r="AB59" s="126" t="s">
        <v>855</v>
      </c>
      <c r="AC59" s="129"/>
      <c r="AD59" s="129"/>
    </row>
    <row r="60" ht="15.75" customHeight="1">
      <c r="A60" s="184" t="s">
        <v>199</v>
      </c>
      <c r="B60" s="190" t="s">
        <v>200</v>
      </c>
      <c r="C60" s="190" t="s">
        <v>47</v>
      </c>
      <c r="D60" s="17" t="s">
        <v>74</v>
      </c>
      <c r="E60" s="186" t="s">
        <v>786</v>
      </c>
      <c r="F60" s="129" t="s">
        <v>78</v>
      </c>
      <c r="G60" s="187">
        <v>1020.0</v>
      </c>
      <c r="H60" s="187">
        <v>1938.0</v>
      </c>
      <c r="I60" s="187">
        <v>852.0</v>
      </c>
      <c r="J60" s="187">
        <v>678.0</v>
      </c>
      <c r="K60" s="187">
        <v>0.0</v>
      </c>
      <c r="L60" s="188">
        <f t="shared" si="10"/>
        <v>4488</v>
      </c>
      <c r="M60" s="101">
        <v>0.75</v>
      </c>
      <c r="N60" s="189">
        <v>1.49</v>
      </c>
      <c r="O60" s="103">
        <f t="shared" ref="O60:S60" si="119">IFERROR($N60*G60,"")</f>
        <v>1519.8</v>
      </c>
      <c r="P60" s="103">
        <f t="shared" si="119"/>
        <v>2887.62</v>
      </c>
      <c r="Q60" s="103">
        <f t="shared" si="119"/>
        <v>1269.48</v>
      </c>
      <c r="R60" s="103">
        <f t="shared" si="119"/>
        <v>1010.22</v>
      </c>
      <c r="S60" s="103">
        <f t="shared" si="119"/>
        <v>0</v>
      </c>
      <c r="T60" s="103">
        <f t="shared" si="12"/>
        <v>6687.12</v>
      </c>
      <c r="U60" s="103">
        <f t="shared" ref="U60:Y60" si="120">IFERROR($M60*G60,"")</f>
        <v>765</v>
      </c>
      <c r="V60" s="103">
        <f t="shared" si="120"/>
        <v>1453.5</v>
      </c>
      <c r="W60" s="103">
        <f t="shared" si="120"/>
        <v>639</v>
      </c>
      <c r="X60" s="103">
        <f t="shared" si="120"/>
        <v>508.5</v>
      </c>
      <c r="Y60" s="103">
        <f t="shared" si="120"/>
        <v>0</v>
      </c>
      <c r="Z60" s="103">
        <f t="shared" si="14"/>
        <v>3366</v>
      </c>
      <c r="AA60" s="126" t="s">
        <v>79</v>
      </c>
      <c r="AB60" s="126" t="s">
        <v>855</v>
      </c>
      <c r="AC60" s="129"/>
      <c r="AD60" s="129"/>
    </row>
    <row r="61" ht="15.75" customHeight="1">
      <c r="A61" s="184" t="s">
        <v>201</v>
      </c>
      <c r="B61" s="190" t="s">
        <v>202</v>
      </c>
      <c r="C61" s="190" t="s">
        <v>47</v>
      </c>
      <c r="D61" s="17" t="s">
        <v>74</v>
      </c>
      <c r="E61" s="186" t="s">
        <v>786</v>
      </c>
      <c r="F61" s="129" t="s">
        <v>78</v>
      </c>
      <c r="G61" s="187">
        <v>2700.0</v>
      </c>
      <c r="H61" s="187">
        <v>2796.0</v>
      </c>
      <c r="I61" s="187">
        <v>1302.0</v>
      </c>
      <c r="J61" s="187">
        <v>2016.0</v>
      </c>
      <c r="K61" s="187">
        <v>0.0</v>
      </c>
      <c r="L61" s="188">
        <f t="shared" si="10"/>
        <v>8814</v>
      </c>
      <c r="M61" s="101">
        <v>1.81</v>
      </c>
      <c r="N61" s="189">
        <v>3.49</v>
      </c>
      <c r="O61" s="103">
        <f t="shared" ref="O61:S61" si="121">IFERROR($N61*G61,"")</f>
        <v>9423</v>
      </c>
      <c r="P61" s="103">
        <f t="shared" si="121"/>
        <v>9758.04</v>
      </c>
      <c r="Q61" s="103">
        <f t="shared" si="121"/>
        <v>4543.98</v>
      </c>
      <c r="R61" s="103">
        <f t="shared" si="121"/>
        <v>7035.84</v>
      </c>
      <c r="S61" s="103">
        <f t="shared" si="121"/>
        <v>0</v>
      </c>
      <c r="T61" s="103">
        <f t="shared" si="12"/>
        <v>30760.86</v>
      </c>
      <c r="U61" s="103">
        <f t="shared" ref="U61:Y61" si="122">IFERROR($M61*G61,"")</f>
        <v>4887</v>
      </c>
      <c r="V61" s="103">
        <f t="shared" si="122"/>
        <v>5060.76</v>
      </c>
      <c r="W61" s="103">
        <f t="shared" si="122"/>
        <v>2356.62</v>
      </c>
      <c r="X61" s="103">
        <f t="shared" si="122"/>
        <v>3648.96</v>
      </c>
      <c r="Y61" s="103">
        <f t="shared" si="122"/>
        <v>0</v>
      </c>
      <c r="Z61" s="103">
        <f t="shared" si="14"/>
        <v>15953.34</v>
      </c>
      <c r="AA61" s="126" t="s">
        <v>79</v>
      </c>
      <c r="AB61" s="126" t="s">
        <v>855</v>
      </c>
      <c r="AC61" s="129" t="s">
        <v>856</v>
      </c>
      <c r="AD61" s="129"/>
    </row>
    <row r="62" ht="15.75" customHeight="1">
      <c r="A62" s="184" t="s">
        <v>203</v>
      </c>
      <c r="B62" s="190" t="s">
        <v>204</v>
      </c>
      <c r="C62" s="190" t="s">
        <v>47</v>
      </c>
      <c r="D62" s="17" t="s">
        <v>74</v>
      </c>
      <c r="E62" s="186" t="s">
        <v>786</v>
      </c>
      <c r="F62" s="129" t="s">
        <v>78</v>
      </c>
      <c r="G62" s="187">
        <v>2700.0</v>
      </c>
      <c r="H62" s="187">
        <v>2796.0</v>
      </c>
      <c r="I62" s="187">
        <v>1302.0</v>
      </c>
      <c r="J62" s="187">
        <v>2016.0</v>
      </c>
      <c r="K62" s="187">
        <v>0.0</v>
      </c>
      <c r="L62" s="188">
        <f t="shared" si="10"/>
        <v>8814</v>
      </c>
      <c r="M62" s="101">
        <v>1.81</v>
      </c>
      <c r="N62" s="189">
        <v>3.49</v>
      </c>
      <c r="O62" s="103">
        <f t="shared" ref="O62:S62" si="123">IFERROR($N62*G62,"")</f>
        <v>9423</v>
      </c>
      <c r="P62" s="103">
        <f t="shared" si="123"/>
        <v>9758.04</v>
      </c>
      <c r="Q62" s="103">
        <f t="shared" si="123"/>
        <v>4543.98</v>
      </c>
      <c r="R62" s="103">
        <f t="shared" si="123"/>
        <v>7035.84</v>
      </c>
      <c r="S62" s="103">
        <f t="shared" si="123"/>
        <v>0</v>
      </c>
      <c r="T62" s="103">
        <f t="shared" si="12"/>
        <v>30760.86</v>
      </c>
      <c r="U62" s="103">
        <f t="shared" ref="U62:Y62" si="124">IFERROR($M62*G62,"")</f>
        <v>4887</v>
      </c>
      <c r="V62" s="103">
        <f t="shared" si="124"/>
        <v>5060.76</v>
      </c>
      <c r="W62" s="103">
        <f t="shared" si="124"/>
        <v>2356.62</v>
      </c>
      <c r="X62" s="103">
        <f t="shared" si="124"/>
        <v>3648.96</v>
      </c>
      <c r="Y62" s="103">
        <f t="shared" si="124"/>
        <v>0</v>
      </c>
      <c r="Z62" s="103">
        <f t="shared" si="14"/>
        <v>15953.34</v>
      </c>
      <c r="AA62" s="126" t="s">
        <v>79</v>
      </c>
      <c r="AB62" s="126" t="s">
        <v>855</v>
      </c>
      <c r="AC62" s="129" t="s">
        <v>857</v>
      </c>
      <c r="AD62" s="129"/>
    </row>
    <row r="63" ht="15.75" customHeight="1">
      <c r="A63" s="184" t="s">
        <v>205</v>
      </c>
      <c r="B63" s="190" t="s">
        <v>206</v>
      </c>
      <c r="C63" s="190" t="s">
        <v>48</v>
      </c>
      <c r="D63" s="17" t="s">
        <v>74</v>
      </c>
      <c r="E63" s="186" t="s">
        <v>786</v>
      </c>
      <c r="F63" s="129" t="s">
        <v>124</v>
      </c>
      <c r="G63" s="187">
        <v>0.0</v>
      </c>
      <c r="H63" s="187">
        <v>1980.0</v>
      </c>
      <c r="I63" s="187">
        <v>948.0</v>
      </c>
      <c r="J63" s="17">
        <v>0.0</v>
      </c>
      <c r="K63" s="187">
        <v>0.0</v>
      </c>
      <c r="L63" s="188">
        <f t="shared" si="10"/>
        <v>2928</v>
      </c>
      <c r="M63" s="101">
        <v>3.98</v>
      </c>
      <c r="N63" s="189">
        <v>8.49</v>
      </c>
      <c r="O63" s="103">
        <f t="shared" ref="O63:S63" si="125">IFERROR($N63*G63,"")</f>
        <v>0</v>
      </c>
      <c r="P63" s="103">
        <f t="shared" si="125"/>
        <v>16810.2</v>
      </c>
      <c r="Q63" s="103">
        <f t="shared" si="125"/>
        <v>8048.52</v>
      </c>
      <c r="R63" s="103">
        <f t="shared" si="125"/>
        <v>0</v>
      </c>
      <c r="S63" s="103">
        <f t="shared" si="125"/>
        <v>0</v>
      </c>
      <c r="T63" s="103">
        <f t="shared" si="12"/>
        <v>24858.72</v>
      </c>
      <c r="U63" s="103">
        <f t="shared" ref="U63:Y63" si="126">IFERROR($M63*G63,"")</f>
        <v>0</v>
      </c>
      <c r="V63" s="103">
        <f t="shared" si="126"/>
        <v>7880.4</v>
      </c>
      <c r="W63" s="103">
        <f t="shared" si="126"/>
        <v>3773.04</v>
      </c>
      <c r="X63" s="103">
        <f t="shared" si="126"/>
        <v>0</v>
      </c>
      <c r="Y63" s="103">
        <f t="shared" si="126"/>
        <v>0</v>
      </c>
      <c r="Z63" s="103">
        <f t="shared" si="14"/>
        <v>11653.44</v>
      </c>
      <c r="AA63" s="126" t="s">
        <v>92</v>
      </c>
      <c r="AB63" s="126" t="s">
        <v>855</v>
      </c>
      <c r="AC63" s="129"/>
      <c r="AD63" s="129"/>
    </row>
    <row r="64" ht="15.75" customHeight="1">
      <c r="A64" s="184" t="s">
        <v>207</v>
      </c>
      <c r="B64" s="190" t="s">
        <v>208</v>
      </c>
      <c r="C64" s="190" t="s">
        <v>48</v>
      </c>
      <c r="D64" s="17" t="s">
        <v>74</v>
      </c>
      <c r="E64" s="186" t="s">
        <v>786</v>
      </c>
      <c r="F64" s="129" t="s">
        <v>124</v>
      </c>
      <c r="G64" s="187">
        <v>1848.0</v>
      </c>
      <c r="H64" s="187">
        <v>3144.0</v>
      </c>
      <c r="I64" s="187">
        <v>1092.0</v>
      </c>
      <c r="J64" s="187">
        <v>0.0</v>
      </c>
      <c r="K64" s="187">
        <v>0.0</v>
      </c>
      <c r="L64" s="188">
        <f t="shared" si="10"/>
        <v>6084</v>
      </c>
      <c r="M64" s="101">
        <v>1.53</v>
      </c>
      <c r="N64" s="189">
        <v>2.99</v>
      </c>
      <c r="O64" s="103">
        <f t="shared" ref="O64:S64" si="127">IFERROR($N64*G64,"")</f>
        <v>5525.52</v>
      </c>
      <c r="P64" s="103">
        <f t="shared" si="127"/>
        <v>9400.56</v>
      </c>
      <c r="Q64" s="103">
        <f t="shared" si="127"/>
        <v>3265.08</v>
      </c>
      <c r="R64" s="103">
        <f t="shared" si="127"/>
        <v>0</v>
      </c>
      <c r="S64" s="103">
        <f t="shared" si="127"/>
        <v>0</v>
      </c>
      <c r="T64" s="103">
        <f t="shared" si="12"/>
        <v>18191.16</v>
      </c>
      <c r="U64" s="103">
        <f t="shared" ref="U64:Y64" si="128">IFERROR($M64*G64,"")</f>
        <v>2827.44</v>
      </c>
      <c r="V64" s="103">
        <f t="shared" si="128"/>
        <v>4810.32</v>
      </c>
      <c r="W64" s="103">
        <f t="shared" si="128"/>
        <v>1670.76</v>
      </c>
      <c r="X64" s="103">
        <f t="shared" si="128"/>
        <v>0</v>
      </c>
      <c r="Y64" s="103">
        <f t="shared" si="128"/>
        <v>0</v>
      </c>
      <c r="Z64" s="103">
        <f t="shared" si="14"/>
        <v>9308.52</v>
      </c>
      <c r="AA64" s="126" t="s">
        <v>92</v>
      </c>
      <c r="AB64" s="126" t="s">
        <v>855</v>
      </c>
      <c r="AC64" s="129"/>
      <c r="AD64" s="129"/>
    </row>
    <row r="65" ht="15.75" customHeight="1">
      <c r="A65" s="184" t="s">
        <v>209</v>
      </c>
      <c r="B65" s="190" t="s">
        <v>210</v>
      </c>
      <c r="C65" s="190" t="s">
        <v>48</v>
      </c>
      <c r="D65" s="17" t="s">
        <v>74</v>
      </c>
      <c r="E65" s="186" t="s">
        <v>786</v>
      </c>
      <c r="F65" s="129" t="s">
        <v>124</v>
      </c>
      <c r="G65" s="187">
        <v>1320.0</v>
      </c>
      <c r="H65" s="187">
        <v>2484.0</v>
      </c>
      <c r="I65" s="187">
        <v>960.0</v>
      </c>
      <c r="J65" s="187">
        <v>0.0</v>
      </c>
      <c r="K65" s="187">
        <v>0.0</v>
      </c>
      <c r="L65" s="188">
        <f t="shared" si="10"/>
        <v>4764</v>
      </c>
      <c r="M65" s="101">
        <v>1.47</v>
      </c>
      <c r="N65" s="189">
        <v>2.99</v>
      </c>
      <c r="O65" s="103">
        <f t="shared" ref="O65:S65" si="129">IFERROR($N65*G65,"")</f>
        <v>3946.8</v>
      </c>
      <c r="P65" s="103">
        <f t="shared" si="129"/>
        <v>7427.16</v>
      </c>
      <c r="Q65" s="103">
        <f t="shared" si="129"/>
        <v>2870.4</v>
      </c>
      <c r="R65" s="103">
        <f t="shared" si="129"/>
        <v>0</v>
      </c>
      <c r="S65" s="103">
        <f t="shared" si="129"/>
        <v>0</v>
      </c>
      <c r="T65" s="103">
        <f t="shared" si="12"/>
        <v>14244.36</v>
      </c>
      <c r="U65" s="103">
        <f t="shared" ref="U65:Y65" si="130">IFERROR($M65*G65,"")</f>
        <v>1940.4</v>
      </c>
      <c r="V65" s="103">
        <f t="shared" si="130"/>
        <v>3651.48</v>
      </c>
      <c r="W65" s="103">
        <f t="shared" si="130"/>
        <v>1411.2</v>
      </c>
      <c r="X65" s="103">
        <f t="shared" si="130"/>
        <v>0</v>
      </c>
      <c r="Y65" s="103">
        <f t="shared" si="130"/>
        <v>0</v>
      </c>
      <c r="Z65" s="103">
        <f t="shared" si="14"/>
        <v>7003.08</v>
      </c>
      <c r="AA65" s="126" t="s">
        <v>92</v>
      </c>
      <c r="AB65" s="126" t="s">
        <v>855</v>
      </c>
      <c r="AC65" s="129"/>
      <c r="AD65" s="129"/>
    </row>
    <row r="66" ht="15.75" customHeight="1">
      <c r="A66" s="184" t="s">
        <v>211</v>
      </c>
      <c r="B66" s="190" t="s">
        <v>212</v>
      </c>
      <c r="C66" s="190" t="s">
        <v>48</v>
      </c>
      <c r="D66" s="17" t="s">
        <v>74</v>
      </c>
      <c r="E66" s="186" t="s">
        <v>786</v>
      </c>
      <c r="F66" s="129" t="s">
        <v>124</v>
      </c>
      <c r="G66" s="187">
        <v>0.0</v>
      </c>
      <c r="H66" s="187">
        <v>2604.0</v>
      </c>
      <c r="I66" s="187">
        <v>960.0</v>
      </c>
      <c r="J66" s="187">
        <v>0.0</v>
      </c>
      <c r="K66" s="187">
        <v>0.0</v>
      </c>
      <c r="L66" s="188">
        <f t="shared" si="10"/>
        <v>3564</v>
      </c>
      <c r="M66" s="101">
        <v>1.92</v>
      </c>
      <c r="N66" s="189">
        <v>3.99</v>
      </c>
      <c r="O66" s="103">
        <f t="shared" ref="O66:S66" si="131">IFERROR($N66*G66,"")</f>
        <v>0</v>
      </c>
      <c r="P66" s="103">
        <f t="shared" si="131"/>
        <v>10389.96</v>
      </c>
      <c r="Q66" s="103">
        <f t="shared" si="131"/>
        <v>3830.4</v>
      </c>
      <c r="R66" s="103">
        <f t="shared" si="131"/>
        <v>0</v>
      </c>
      <c r="S66" s="103">
        <f t="shared" si="131"/>
        <v>0</v>
      </c>
      <c r="T66" s="103">
        <f t="shared" si="12"/>
        <v>14220.36</v>
      </c>
      <c r="U66" s="103">
        <f t="shared" ref="U66:Y66" si="132">IFERROR($M66*G66,"")</f>
        <v>0</v>
      </c>
      <c r="V66" s="103">
        <f t="shared" si="132"/>
        <v>4999.68</v>
      </c>
      <c r="W66" s="103">
        <f t="shared" si="132"/>
        <v>1843.2</v>
      </c>
      <c r="X66" s="103">
        <f t="shared" si="132"/>
        <v>0</v>
      </c>
      <c r="Y66" s="103">
        <f t="shared" si="132"/>
        <v>0</v>
      </c>
      <c r="Z66" s="103">
        <f t="shared" si="14"/>
        <v>6842.88</v>
      </c>
      <c r="AA66" s="126" t="s">
        <v>92</v>
      </c>
      <c r="AB66" s="126" t="s">
        <v>855</v>
      </c>
      <c r="AC66" s="129"/>
      <c r="AD66" s="129"/>
    </row>
    <row r="67" ht="15.75" customHeight="1">
      <c r="A67" s="184" t="s">
        <v>213</v>
      </c>
      <c r="B67" s="190" t="s">
        <v>214</v>
      </c>
      <c r="C67" s="190" t="s">
        <v>48</v>
      </c>
      <c r="D67" s="17" t="s">
        <v>74</v>
      </c>
      <c r="E67" s="186" t="s">
        <v>786</v>
      </c>
      <c r="F67" s="129" t="s">
        <v>109</v>
      </c>
      <c r="G67" s="17">
        <v>1272.0</v>
      </c>
      <c r="H67" s="17">
        <v>0.0</v>
      </c>
      <c r="I67" s="17">
        <v>0.0</v>
      </c>
      <c r="J67" s="17">
        <v>1272.0</v>
      </c>
      <c r="K67" s="187">
        <v>0.0</v>
      </c>
      <c r="L67" s="188">
        <f t="shared" si="10"/>
        <v>2544</v>
      </c>
      <c r="M67" s="101">
        <v>2.58</v>
      </c>
      <c r="N67" s="189">
        <v>4.99</v>
      </c>
      <c r="O67" s="103">
        <f t="shared" ref="O67:S67" si="133">IFERROR($N67*G67,"")</f>
        <v>6347.28</v>
      </c>
      <c r="P67" s="103">
        <f t="shared" si="133"/>
        <v>0</v>
      </c>
      <c r="Q67" s="103">
        <f t="shared" si="133"/>
        <v>0</v>
      </c>
      <c r="R67" s="103">
        <f t="shared" si="133"/>
        <v>6347.28</v>
      </c>
      <c r="S67" s="103">
        <f t="shared" si="133"/>
        <v>0</v>
      </c>
      <c r="T67" s="103">
        <f t="shared" si="12"/>
        <v>12694.56</v>
      </c>
      <c r="U67" s="103">
        <f t="shared" ref="U67:Y67" si="134">IFERROR($M67*G67,"")</f>
        <v>3281.76</v>
      </c>
      <c r="V67" s="103">
        <f t="shared" si="134"/>
        <v>0</v>
      </c>
      <c r="W67" s="103">
        <f t="shared" si="134"/>
        <v>0</v>
      </c>
      <c r="X67" s="103">
        <f t="shared" si="134"/>
        <v>3281.76</v>
      </c>
      <c r="Y67" s="103">
        <f t="shared" si="134"/>
        <v>0</v>
      </c>
      <c r="Z67" s="103">
        <f t="shared" si="14"/>
        <v>6563.52</v>
      </c>
      <c r="AA67" s="126" t="s">
        <v>92</v>
      </c>
      <c r="AB67" s="126" t="s">
        <v>855</v>
      </c>
      <c r="AC67" s="129"/>
      <c r="AD67" s="129"/>
    </row>
    <row r="68" ht="15.75" customHeight="1">
      <c r="A68" s="184" t="s">
        <v>215</v>
      </c>
      <c r="B68" s="190" t="s">
        <v>216</v>
      </c>
      <c r="C68" s="190" t="s">
        <v>48</v>
      </c>
      <c r="D68" s="17" t="s">
        <v>74</v>
      </c>
      <c r="E68" s="186" t="s">
        <v>786</v>
      </c>
      <c r="F68" s="129" t="s">
        <v>109</v>
      </c>
      <c r="G68" s="187">
        <v>2052.0</v>
      </c>
      <c r="H68" s="187">
        <v>1800.0</v>
      </c>
      <c r="I68" s="187">
        <v>912.0</v>
      </c>
      <c r="J68" s="187">
        <v>1824.0</v>
      </c>
      <c r="K68" s="187">
        <v>0.0</v>
      </c>
      <c r="L68" s="188">
        <f t="shared" si="10"/>
        <v>6588</v>
      </c>
      <c r="M68" s="101">
        <v>3.3</v>
      </c>
      <c r="N68" s="189">
        <v>6.49</v>
      </c>
      <c r="O68" s="103">
        <f t="shared" ref="O68:S68" si="135">IFERROR($N68*G68,"")</f>
        <v>13317.48</v>
      </c>
      <c r="P68" s="103">
        <f t="shared" si="135"/>
        <v>11682</v>
      </c>
      <c r="Q68" s="103">
        <f t="shared" si="135"/>
        <v>5918.88</v>
      </c>
      <c r="R68" s="103">
        <f t="shared" si="135"/>
        <v>11837.76</v>
      </c>
      <c r="S68" s="103">
        <f t="shared" si="135"/>
        <v>0</v>
      </c>
      <c r="T68" s="103">
        <f t="shared" si="12"/>
        <v>42756.12</v>
      </c>
      <c r="U68" s="103">
        <f t="shared" ref="U68:Y68" si="136">IFERROR($M68*G68,"")</f>
        <v>6771.6</v>
      </c>
      <c r="V68" s="103">
        <f t="shared" si="136"/>
        <v>5940</v>
      </c>
      <c r="W68" s="103">
        <f t="shared" si="136"/>
        <v>3009.6</v>
      </c>
      <c r="X68" s="103">
        <f t="shared" si="136"/>
        <v>6019.2</v>
      </c>
      <c r="Y68" s="103">
        <f t="shared" si="136"/>
        <v>0</v>
      </c>
      <c r="Z68" s="103">
        <f t="shared" si="14"/>
        <v>21740.4</v>
      </c>
      <c r="AA68" s="126" t="s">
        <v>95</v>
      </c>
      <c r="AB68" s="126" t="s">
        <v>855</v>
      </c>
      <c r="AC68" s="129"/>
      <c r="AD68" s="129"/>
    </row>
    <row r="69" ht="15.75" customHeight="1">
      <c r="A69" s="184" t="s">
        <v>217</v>
      </c>
      <c r="B69" s="190" t="s">
        <v>218</v>
      </c>
      <c r="C69" s="190" t="s">
        <v>48</v>
      </c>
      <c r="D69" s="17" t="s">
        <v>74</v>
      </c>
      <c r="E69" s="186" t="s">
        <v>786</v>
      </c>
      <c r="F69" s="129" t="s">
        <v>106</v>
      </c>
      <c r="G69" s="17">
        <v>1956.0</v>
      </c>
      <c r="H69" s="17">
        <v>5346.0</v>
      </c>
      <c r="I69" s="17">
        <v>2088.0</v>
      </c>
      <c r="J69" s="17">
        <v>1710.0</v>
      </c>
      <c r="K69" s="187">
        <v>0.0</v>
      </c>
      <c r="L69" s="188">
        <f t="shared" si="10"/>
        <v>11100</v>
      </c>
      <c r="M69" s="101">
        <v>3.4</v>
      </c>
      <c r="N69" s="189">
        <v>6.99</v>
      </c>
      <c r="O69" s="103">
        <f t="shared" ref="O69:S69" si="137">IFERROR($N69*G69,"")</f>
        <v>13672.44</v>
      </c>
      <c r="P69" s="103">
        <f t="shared" si="137"/>
        <v>37368.54</v>
      </c>
      <c r="Q69" s="103">
        <f t="shared" si="137"/>
        <v>14595.12</v>
      </c>
      <c r="R69" s="103">
        <f t="shared" si="137"/>
        <v>11952.9</v>
      </c>
      <c r="S69" s="103">
        <f t="shared" si="137"/>
        <v>0</v>
      </c>
      <c r="T69" s="103">
        <f t="shared" si="12"/>
        <v>77589</v>
      </c>
      <c r="U69" s="103">
        <f t="shared" ref="U69:Y69" si="138">IFERROR($M69*G69,"")</f>
        <v>6650.4</v>
      </c>
      <c r="V69" s="103">
        <f t="shared" si="138"/>
        <v>18176.4</v>
      </c>
      <c r="W69" s="103">
        <f t="shared" si="138"/>
        <v>7099.2</v>
      </c>
      <c r="X69" s="103">
        <f t="shared" si="138"/>
        <v>5814</v>
      </c>
      <c r="Y69" s="103">
        <f t="shared" si="138"/>
        <v>0</v>
      </c>
      <c r="Z69" s="103">
        <f t="shared" si="14"/>
        <v>37740</v>
      </c>
      <c r="AA69" s="126" t="s">
        <v>95</v>
      </c>
      <c r="AB69" s="126" t="s">
        <v>855</v>
      </c>
      <c r="AC69" s="129"/>
      <c r="AD69" s="129"/>
    </row>
    <row r="70" ht="15.75" customHeight="1">
      <c r="A70" s="184" t="s">
        <v>219</v>
      </c>
      <c r="B70" s="190" t="s">
        <v>220</v>
      </c>
      <c r="C70" s="190" t="s">
        <v>48</v>
      </c>
      <c r="D70" s="17" t="s">
        <v>74</v>
      </c>
      <c r="E70" s="186" t="s">
        <v>786</v>
      </c>
      <c r="F70" s="129" t="s">
        <v>221</v>
      </c>
      <c r="G70" s="17">
        <v>0.0</v>
      </c>
      <c r="H70" s="17">
        <v>1800.0</v>
      </c>
      <c r="I70" s="17">
        <v>0.0</v>
      </c>
      <c r="J70" s="17">
        <v>1248.0</v>
      </c>
      <c r="K70" s="187">
        <v>0.0</v>
      </c>
      <c r="L70" s="188">
        <f t="shared" si="10"/>
        <v>3048</v>
      </c>
      <c r="M70" s="101">
        <v>9.4</v>
      </c>
      <c r="N70" s="189">
        <v>16.99</v>
      </c>
      <c r="O70" s="103">
        <f t="shared" ref="O70:S70" si="139">IFERROR($N70*G70,"")</f>
        <v>0</v>
      </c>
      <c r="P70" s="103">
        <f t="shared" si="139"/>
        <v>30582</v>
      </c>
      <c r="Q70" s="103">
        <f t="shared" si="139"/>
        <v>0</v>
      </c>
      <c r="R70" s="103">
        <f t="shared" si="139"/>
        <v>21203.52</v>
      </c>
      <c r="S70" s="103">
        <f t="shared" si="139"/>
        <v>0</v>
      </c>
      <c r="T70" s="103">
        <f t="shared" si="12"/>
        <v>51785.52</v>
      </c>
      <c r="U70" s="103">
        <f t="shared" ref="U70:Y70" si="140">IFERROR($M70*G70,"")</f>
        <v>0</v>
      </c>
      <c r="V70" s="103">
        <f t="shared" si="140"/>
        <v>16920</v>
      </c>
      <c r="W70" s="103">
        <f t="shared" si="140"/>
        <v>0</v>
      </c>
      <c r="X70" s="103">
        <f t="shared" si="140"/>
        <v>11731.2</v>
      </c>
      <c r="Y70" s="103">
        <f t="shared" si="140"/>
        <v>0</v>
      </c>
      <c r="Z70" s="103">
        <f t="shared" si="14"/>
        <v>28651.2</v>
      </c>
      <c r="AA70" s="126" t="s">
        <v>95</v>
      </c>
      <c r="AB70" s="126" t="s">
        <v>855</v>
      </c>
      <c r="AC70" s="129"/>
      <c r="AD70" s="129"/>
    </row>
    <row r="71" ht="15.75" customHeight="1">
      <c r="A71" s="184" t="s">
        <v>222</v>
      </c>
      <c r="B71" s="190" t="s">
        <v>223</v>
      </c>
      <c r="C71" s="190" t="s">
        <v>48</v>
      </c>
      <c r="D71" s="17" t="s">
        <v>74</v>
      </c>
      <c r="E71" s="186" t="s">
        <v>786</v>
      </c>
      <c r="F71" s="129" t="s">
        <v>224</v>
      </c>
      <c r="G71" s="17">
        <v>3648.0</v>
      </c>
      <c r="H71" s="17">
        <v>3228.0</v>
      </c>
      <c r="I71" s="17">
        <v>3672.0</v>
      </c>
      <c r="J71" s="17">
        <v>2136.0</v>
      </c>
      <c r="K71" s="187">
        <v>0.0</v>
      </c>
      <c r="L71" s="188">
        <f t="shared" si="10"/>
        <v>12684</v>
      </c>
      <c r="M71" s="101">
        <v>2.84</v>
      </c>
      <c r="N71" s="189">
        <v>5.99</v>
      </c>
      <c r="O71" s="103">
        <f t="shared" ref="O71:S71" si="141">IFERROR($N71*G71,"")</f>
        <v>21851.52</v>
      </c>
      <c r="P71" s="103">
        <f t="shared" si="141"/>
        <v>19335.72</v>
      </c>
      <c r="Q71" s="103">
        <f t="shared" si="141"/>
        <v>21995.28</v>
      </c>
      <c r="R71" s="103">
        <f t="shared" si="141"/>
        <v>12794.64</v>
      </c>
      <c r="S71" s="103">
        <f t="shared" si="141"/>
        <v>0</v>
      </c>
      <c r="T71" s="103">
        <f t="shared" si="12"/>
        <v>75977.16</v>
      </c>
      <c r="U71" s="103">
        <f t="shared" ref="U71:Y71" si="142">IFERROR($M71*G71,"")</f>
        <v>10360.32</v>
      </c>
      <c r="V71" s="103">
        <f t="shared" si="142"/>
        <v>9167.52</v>
      </c>
      <c r="W71" s="103">
        <f t="shared" si="142"/>
        <v>10428.48</v>
      </c>
      <c r="X71" s="103">
        <f t="shared" si="142"/>
        <v>6066.24</v>
      </c>
      <c r="Y71" s="103">
        <f t="shared" si="142"/>
        <v>0</v>
      </c>
      <c r="Z71" s="103">
        <f t="shared" si="14"/>
        <v>36022.56</v>
      </c>
      <c r="AA71" s="126" t="s">
        <v>225</v>
      </c>
      <c r="AB71" s="126" t="s">
        <v>855</v>
      </c>
      <c r="AC71" s="129"/>
      <c r="AD71" s="129"/>
    </row>
    <row r="72" ht="15.75" customHeight="1">
      <c r="A72" s="184" t="s">
        <v>226</v>
      </c>
      <c r="B72" s="190" t="s">
        <v>227</v>
      </c>
      <c r="C72" s="190" t="s">
        <v>48</v>
      </c>
      <c r="D72" s="17" t="s">
        <v>74</v>
      </c>
      <c r="E72" s="186" t="s">
        <v>786</v>
      </c>
      <c r="F72" s="129" t="s">
        <v>224</v>
      </c>
      <c r="G72" s="17">
        <v>2244.0</v>
      </c>
      <c r="H72" s="17">
        <v>2556.0</v>
      </c>
      <c r="I72" s="17">
        <v>3300.0</v>
      </c>
      <c r="J72" s="17">
        <v>0.0</v>
      </c>
      <c r="K72" s="187">
        <v>0.0</v>
      </c>
      <c r="L72" s="188">
        <f t="shared" si="10"/>
        <v>8100</v>
      </c>
      <c r="M72" s="101">
        <v>2.84</v>
      </c>
      <c r="N72" s="189">
        <v>5.99</v>
      </c>
      <c r="O72" s="103">
        <f t="shared" ref="O72:S72" si="143">IFERROR($N72*G72,"")</f>
        <v>13441.56</v>
      </c>
      <c r="P72" s="103">
        <f t="shared" si="143"/>
        <v>15310.44</v>
      </c>
      <c r="Q72" s="103">
        <f t="shared" si="143"/>
        <v>19767</v>
      </c>
      <c r="R72" s="103">
        <f t="shared" si="143"/>
        <v>0</v>
      </c>
      <c r="S72" s="103">
        <f t="shared" si="143"/>
        <v>0</v>
      </c>
      <c r="T72" s="103">
        <f t="shared" si="12"/>
        <v>48519</v>
      </c>
      <c r="U72" s="103">
        <f t="shared" ref="U72:Y72" si="144">IFERROR($M72*G72,"")</f>
        <v>6372.96</v>
      </c>
      <c r="V72" s="103">
        <f t="shared" si="144"/>
        <v>7259.04</v>
      </c>
      <c r="W72" s="103">
        <f t="shared" si="144"/>
        <v>9372</v>
      </c>
      <c r="X72" s="103">
        <f t="shared" si="144"/>
        <v>0</v>
      </c>
      <c r="Y72" s="103">
        <f t="shared" si="144"/>
        <v>0</v>
      </c>
      <c r="Z72" s="103">
        <f t="shared" si="14"/>
        <v>23004</v>
      </c>
      <c r="AA72" s="126" t="s">
        <v>225</v>
      </c>
      <c r="AB72" s="126" t="s">
        <v>855</v>
      </c>
      <c r="AC72" s="129"/>
      <c r="AD72" s="129"/>
    </row>
    <row r="73" ht="15.75" customHeight="1">
      <c r="A73" s="184" t="s">
        <v>228</v>
      </c>
      <c r="B73" s="190" t="s">
        <v>229</v>
      </c>
      <c r="C73" s="190" t="s">
        <v>48</v>
      </c>
      <c r="D73" s="17" t="s">
        <v>74</v>
      </c>
      <c r="E73" s="186" t="s">
        <v>786</v>
      </c>
      <c r="F73" s="129" t="s">
        <v>109</v>
      </c>
      <c r="G73" s="187">
        <v>0.0</v>
      </c>
      <c r="H73" s="187">
        <v>1800.0</v>
      </c>
      <c r="I73" s="187">
        <v>0.0</v>
      </c>
      <c r="J73" s="187">
        <v>0.0</v>
      </c>
      <c r="K73" s="187">
        <v>0.0</v>
      </c>
      <c r="L73" s="188">
        <f t="shared" si="10"/>
        <v>1800</v>
      </c>
      <c r="M73" s="101">
        <v>6.05</v>
      </c>
      <c r="N73" s="189">
        <v>10.99</v>
      </c>
      <c r="O73" s="103">
        <f t="shared" ref="O73:S73" si="145">IFERROR($N73*G73,"")</f>
        <v>0</v>
      </c>
      <c r="P73" s="103">
        <f t="shared" si="145"/>
        <v>19782</v>
      </c>
      <c r="Q73" s="103">
        <f t="shared" si="145"/>
        <v>0</v>
      </c>
      <c r="R73" s="103">
        <f t="shared" si="145"/>
        <v>0</v>
      </c>
      <c r="S73" s="103">
        <f t="shared" si="145"/>
        <v>0</v>
      </c>
      <c r="T73" s="103">
        <f t="shared" si="12"/>
        <v>19782</v>
      </c>
      <c r="U73" s="103">
        <f t="shared" ref="U73:Y73" si="146">IFERROR($M73*G73,"")</f>
        <v>0</v>
      </c>
      <c r="V73" s="103">
        <f t="shared" si="146"/>
        <v>10890</v>
      </c>
      <c r="W73" s="103">
        <f t="shared" si="146"/>
        <v>0</v>
      </c>
      <c r="X73" s="103">
        <f t="shared" si="146"/>
        <v>0</v>
      </c>
      <c r="Y73" s="103">
        <f t="shared" si="146"/>
        <v>0</v>
      </c>
      <c r="Z73" s="103">
        <f t="shared" si="14"/>
        <v>10890</v>
      </c>
      <c r="AA73" s="126" t="s">
        <v>89</v>
      </c>
      <c r="AB73" s="126" t="s">
        <v>855</v>
      </c>
      <c r="AC73" s="129"/>
      <c r="AD73" s="129"/>
    </row>
    <row r="74" ht="15.75" customHeight="1">
      <c r="A74" s="184" t="s">
        <v>230</v>
      </c>
      <c r="B74" s="190" t="s">
        <v>231</v>
      </c>
      <c r="C74" s="190" t="s">
        <v>48</v>
      </c>
      <c r="D74" s="17" t="s">
        <v>74</v>
      </c>
      <c r="E74" s="186" t="s">
        <v>786</v>
      </c>
      <c r="F74" s="129" t="s">
        <v>109</v>
      </c>
      <c r="G74" s="187">
        <v>0.0</v>
      </c>
      <c r="H74" s="187">
        <v>2016.0</v>
      </c>
      <c r="I74" s="187">
        <v>660.0</v>
      </c>
      <c r="J74" s="187">
        <v>1212.0</v>
      </c>
      <c r="K74" s="187">
        <v>0.0</v>
      </c>
      <c r="L74" s="188">
        <f t="shared" si="10"/>
        <v>3888</v>
      </c>
      <c r="M74" s="101">
        <v>8.3</v>
      </c>
      <c r="N74" s="189">
        <v>14.99</v>
      </c>
      <c r="O74" s="103">
        <f t="shared" ref="O74:S74" si="147">IFERROR($N74*G74,"")</f>
        <v>0</v>
      </c>
      <c r="P74" s="103">
        <f t="shared" si="147"/>
        <v>30219.84</v>
      </c>
      <c r="Q74" s="103">
        <f t="shared" si="147"/>
        <v>9893.4</v>
      </c>
      <c r="R74" s="103">
        <f t="shared" si="147"/>
        <v>18167.88</v>
      </c>
      <c r="S74" s="103">
        <f t="shared" si="147"/>
        <v>0</v>
      </c>
      <c r="T74" s="103">
        <f t="shared" si="12"/>
        <v>58281.12</v>
      </c>
      <c r="U74" s="103">
        <f t="shared" ref="U74:Y74" si="148">IFERROR($M74*G74,"")</f>
        <v>0</v>
      </c>
      <c r="V74" s="103">
        <f t="shared" si="148"/>
        <v>16732.8</v>
      </c>
      <c r="W74" s="103">
        <f t="shared" si="148"/>
        <v>5478</v>
      </c>
      <c r="X74" s="103">
        <f t="shared" si="148"/>
        <v>10059.6</v>
      </c>
      <c r="Y74" s="103">
        <f t="shared" si="148"/>
        <v>0</v>
      </c>
      <c r="Z74" s="103">
        <f t="shared" si="14"/>
        <v>32270.4</v>
      </c>
      <c r="AA74" s="126" t="s">
        <v>89</v>
      </c>
      <c r="AB74" s="126" t="s">
        <v>855</v>
      </c>
      <c r="AC74" s="129"/>
      <c r="AD74" s="129"/>
    </row>
    <row r="75" ht="15.75" customHeight="1">
      <c r="A75" s="184" t="s">
        <v>232</v>
      </c>
      <c r="B75" s="190" t="s">
        <v>233</v>
      </c>
      <c r="C75" s="190" t="s">
        <v>48</v>
      </c>
      <c r="D75" s="17" t="s">
        <v>74</v>
      </c>
      <c r="E75" s="186" t="s">
        <v>786</v>
      </c>
      <c r="F75" s="129" t="s">
        <v>109</v>
      </c>
      <c r="G75" s="187">
        <v>0.0</v>
      </c>
      <c r="H75" s="187">
        <v>2076.0</v>
      </c>
      <c r="I75" s="187">
        <v>636.0</v>
      </c>
      <c r="J75" s="187">
        <v>1212.0</v>
      </c>
      <c r="K75" s="187">
        <v>0.0</v>
      </c>
      <c r="L75" s="188">
        <f t="shared" si="10"/>
        <v>3924</v>
      </c>
      <c r="M75" s="101">
        <v>2.61</v>
      </c>
      <c r="N75" s="189">
        <v>5.49</v>
      </c>
      <c r="O75" s="103">
        <f t="shared" ref="O75:S75" si="149">IFERROR($N75*G75,"")</f>
        <v>0</v>
      </c>
      <c r="P75" s="103">
        <f t="shared" si="149"/>
        <v>11397.24</v>
      </c>
      <c r="Q75" s="103">
        <f t="shared" si="149"/>
        <v>3491.64</v>
      </c>
      <c r="R75" s="103">
        <f t="shared" si="149"/>
        <v>6653.88</v>
      </c>
      <c r="S75" s="103">
        <f t="shared" si="149"/>
        <v>0</v>
      </c>
      <c r="T75" s="103">
        <f t="shared" si="12"/>
        <v>21542.76</v>
      </c>
      <c r="U75" s="103">
        <f t="shared" ref="U75:Y75" si="150">IFERROR($M75*G75,"")</f>
        <v>0</v>
      </c>
      <c r="V75" s="103">
        <f t="shared" si="150"/>
        <v>5418.36</v>
      </c>
      <c r="W75" s="103">
        <f t="shared" si="150"/>
        <v>1659.96</v>
      </c>
      <c r="X75" s="103">
        <f t="shared" si="150"/>
        <v>3163.32</v>
      </c>
      <c r="Y75" s="103">
        <f t="shared" si="150"/>
        <v>0</v>
      </c>
      <c r="Z75" s="103">
        <f t="shared" si="14"/>
        <v>10241.64</v>
      </c>
      <c r="AA75" s="126" t="s">
        <v>92</v>
      </c>
      <c r="AB75" s="126" t="s">
        <v>855</v>
      </c>
      <c r="AC75" s="129"/>
      <c r="AD75" s="129"/>
    </row>
    <row r="76" ht="15.75" customHeight="1">
      <c r="A76" s="184" t="s">
        <v>234</v>
      </c>
      <c r="B76" s="190" t="s">
        <v>235</v>
      </c>
      <c r="C76" s="190" t="s">
        <v>48</v>
      </c>
      <c r="D76" s="17" t="s">
        <v>74</v>
      </c>
      <c r="E76" s="186" t="s">
        <v>786</v>
      </c>
      <c r="F76" s="129" t="s">
        <v>109</v>
      </c>
      <c r="G76" s="187">
        <v>0.0</v>
      </c>
      <c r="H76" s="187">
        <v>1800.0</v>
      </c>
      <c r="I76" s="187">
        <v>330.0</v>
      </c>
      <c r="J76" s="187">
        <v>600.0</v>
      </c>
      <c r="K76" s="187">
        <v>0.0</v>
      </c>
      <c r="L76" s="188">
        <f t="shared" si="10"/>
        <v>2730</v>
      </c>
      <c r="M76" s="101">
        <v>4.83</v>
      </c>
      <c r="N76" s="189">
        <v>9.99</v>
      </c>
      <c r="O76" s="103">
        <f t="shared" ref="O76:S76" si="151">IFERROR($N76*G76,"")</f>
        <v>0</v>
      </c>
      <c r="P76" s="103">
        <f t="shared" si="151"/>
        <v>17982</v>
      </c>
      <c r="Q76" s="103">
        <f t="shared" si="151"/>
        <v>3296.7</v>
      </c>
      <c r="R76" s="103">
        <f t="shared" si="151"/>
        <v>5994</v>
      </c>
      <c r="S76" s="103">
        <f t="shared" si="151"/>
        <v>0</v>
      </c>
      <c r="T76" s="103">
        <f t="shared" si="12"/>
        <v>27272.7</v>
      </c>
      <c r="U76" s="103">
        <f t="shared" ref="U76:Y76" si="152">IFERROR($M76*G76,"")</f>
        <v>0</v>
      </c>
      <c r="V76" s="103">
        <f t="shared" si="152"/>
        <v>8694</v>
      </c>
      <c r="W76" s="103">
        <f t="shared" si="152"/>
        <v>1593.9</v>
      </c>
      <c r="X76" s="103">
        <f t="shared" si="152"/>
        <v>2898</v>
      </c>
      <c r="Y76" s="103">
        <f t="shared" si="152"/>
        <v>0</v>
      </c>
      <c r="Z76" s="103">
        <f t="shared" si="14"/>
        <v>13185.9</v>
      </c>
      <c r="AA76" s="126" t="s">
        <v>92</v>
      </c>
      <c r="AB76" s="126" t="s">
        <v>855</v>
      </c>
      <c r="AC76" s="129"/>
      <c r="AD76" s="129"/>
    </row>
    <row r="77" ht="15.75" customHeight="1">
      <c r="A77" s="184" t="s">
        <v>236</v>
      </c>
      <c r="B77" s="190" t="s">
        <v>237</v>
      </c>
      <c r="C77" s="190" t="s">
        <v>48</v>
      </c>
      <c r="D77" s="17" t="s">
        <v>74</v>
      </c>
      <c r="E77" s="186" t="s">
        <v>786</v>
      </c>
      <c r="F77" s="129" t="s">
        <v>109</v>
      </c>
      <c r="G77" s="187">
        <v>1440.0</v>
      </c>
      <c r="H77" s="187">
        <v>2880.0</v>
      </c>
      <c r="I77" s="187">
        <v>708.0</v>
      </c>
      <c r="J77" s="187">
        <v>0.0</v>
      </c>
      <c r="K77" s="187">
        <v>0.0</v>
      </c>
      <c r="L77" s="188">
        <f t="shared" si="10"/>
        <v>5028</v>
      </c>
      <c r="M77" s="101">
        <v>3.25</v>
      </c>
      <c r="N77" s="189">
        <v>6.49</v>
      </c>
      <c r="O77" s="103">
        <f t="shared" ref="O77:S77" si="153">IFERROR($N77*G77,"")</f>
        <v>9345.6</v>
      </c>
      <c r="P77" s="103">
        <f t="shared" si="153"/>
        <v>18691.2</v>
      </c>
      <c r="Q77" s="103">
        <f t="shared" si="153"/>
        <v>4594.92</v>
      </c>
      <c r="R77" s="103">
        <f t="shared" si="153"/>
        <v>0</v>
      </c>
      <c r="S77" s="103">
        <f t="shared" si="153"/>
        <v>0</v>
      </c>
      <c r="T77" s="103">
        <f t="shared" si="12"/>
        <v>32631.72</v>
      </c>
      <c r="U77" s="103">
        <f t="shared" ref="U77:Y77" si="154">IFERROR($M77*G77,"")</f>
        <v>4680</v>
      </c>
      <c r="V77" s="103">
        <f t="shared" si="154"/>
        <v>9360</v>
      </c>
      <c r="W77" s="103">
        <f t="shared" si="154"/>
        <v>2301</v>
      </c>
      <c r="X77" s="103">
        <f t="shared" si="154"/>
        <v>0</v>
      </c>
      <c r="Y77" s="103">
        <f t="shared" si="154"/>
        <v>0</v>
      </c>
      <c r="Z77" s="103">
        <f t="shared" si="14"/>
        <v>16341</v>
      </c>
      <c r="AA77" s="126" t="s">
        <v>95</v>
      </c>
      <c r="AB77" s="126" t="s">
        <v>855</v>
      </c>
      <c r="AC77" s="129"/>
      <c r="AD77" s="129"/>
    </row>
    <row r="78" ht="15.75" customHeight="1">
      <c r="A78" s="184" t="s">
        <v>238</v>
      </c>
      <c r="B78" s="190" t="s">
        <v>239</v>
      </c>
      <c r="C78" s="190" t="s">
        <v>48</v>
      </c>
      <c r="D78" s="17" t="s">
        <v>74</v>
      </c>
      <c r="E78" s="186" t="s">
        <v>786</v>
      </c>
      <c r="F78" s="129" t="s">
        <v>109</v>
      </c>
      <c r="G78" s="187">
        <v>1440.0</v>
      </c>
      <c r="H78" s="187">
        <v>2484.0</v>
      </c>
      <c r="I78" s="187">
        <v>948.0</v>
      </c>
      <c r="J78" s="187">
        <v>0.0</v>
      </c>
      <c r="K78" s="187">
        <v>0.0</v>
      </c>
      <c r="L78" s="188">
        <f t="shared" si="10"/>
        <v>4872</v>
      </c>
      <c r="M78" s="101">
        <v>4.5</v>
      </c>
      <c r="N78" s="189">
        <v>7.99</v>
      </c>
      <c r="O78" s="103">
        <f t="shared" ref="O78:S78" si="155">IFERROR($N78*G78,"")</f>
        <v>11505.6</v>
      </c>
      <c r="P78" s="103">
        <f t="shared" si="155"/>
        <v>19847.16</v>
      </c>
      <c r="Q78" s="103">
        <f t="shared" si="155"/>
        <v>7574.52</v>
      </c>
      <c r="R78" s="103">
        <f t="shared" si="155"/>
        <v>0</v>
      </c>
      <c r="S78" s="103">
        <f t="shared" si="155"/>
        <v>0</v>
      </c>
      <c r="T78" s="103">
        <f t="shared" si="12"/>
        <v>38927.28</v>
      </c>
      <c r="U78" s="103">
        <f t="shared" ref="U78:Y78" si="156">IFERROR($M78*G78,"")</f>
        <v>6480</v>
      </c>
      <c r="V78" s="103">
        <f t="shared" si="156"/>
        <v>11178</v>
      </c>
      <c r="W78" s="103">
        <f t="shared" si="156"/>
        <v>4266</v>
      </c>
      <c r="X78" s="103">
        <f t="shared" si="156"/>
        <v>0</v>
      </c>
      <c r="Y78" s="103">
        <f t="shared" si="156"/>
        <v>0</v>
      </c>
      <c r="Z78" s="103">
        <f t="shared" si="14"/>
        <v>21924</v>
      </c>
      <c r="AA78" s="126" t="s">
        <v>89</v>
      </c>
      <c r="AB78" s="126" t="s">
        <v>855</v>
      </c>
      <c r="AC78" s="129"/>
      <c r="AD78" s="129"/>
    </row>
    <row r="79" ht="15.75" customHeight="1">
      <c r="A79" s="184" t="s">
        <v>240</v>
      </c>
      <c r="B79" s="190" t="s">
        <v>241</v>
      </c>
      <c r="C79" s="190" t="s">
        <v>48</v>
      </c>
      <c r="D79" s="17" t="s">
        <v>74</v>
      </c>
      <c r="E79" s="186" t="s">
        <v>786</v>
      </c>
      <c r="F79" s="129" t="s">
        <v>109</v>
      </c>
      <c r="G79" s="187">
        <v>1404.0</v>
      </c>
      <c r="H79" s="187">
        <v>1800.0</v>
      </c>
      <c r="I79" s="187">
        <v>612.0</v>
      </c>
      <c r="J79" s="187">
        <v>0.0</v>
      </c>
      <c r="K79" s="187">
        <v>0.0</v>
      </c>
      <c r="L79" s="188">
        <f t="shared" si="10"/>
        <v>3816</v>
      </c>
      <c r="M79" s="101">
        <v>2.82</v>
      </c>
      <c r="N79" s="189">
        <v>4.99</v>
      </c>
      <c r="O79" s="103">
        <f t="shared" ref="O79:S79" si="157">IFERROR($N79*G79,"")</f>
        <v>7005.96</v>
      </c>
      <c r="P79" s="103">
        <f t="shared" si="157"/>
        <v>8982</v>
      </c>
      <c r="Q79" s="103">
        <f t="shared" si="157"/>
        <v>3053.88</v>
      </c>
      <c r="R79" s="103">
        <f t="shared" si="157"/>
        <v>0</v>
      </c>
      <c r="S79" s="103">
        <f t="shared" si="157"/>
        <v>0</v>
      </c>
      <c r="T79" s="103">
        <f t="shared" si="12"/>
        <v>19041.84</v>
      </c>
      <c r="U79" s="103">
        <f t="shared" ref="U79:Y79" si="158">IFERROR($M79*G79,"")</f>
        <v>3959.28</v>
      </c>
      <c r="V79" s="103">
        <f t="shared" si="158"/>
        <v>5076</v>
      </c>
      <c r="W79" s="103">
        <f t="shared" si="158"/>
        <v>1725.84</v>
      </c>
      <c r="X79" s="103">
        <f t="shared" si="158"/>
        <v>0</v>
      </c>
      <c r="Y79" s="103">
        <f t="shared" si="158"/>
        <v>0</v>
      </c>
      <c r="Z79" s="103">
        <f t="shared" si="14"/>
        <v>10761.12</v>
      </c>
      <c r="AA79" s="126" t="s">
        <v>92</v>
      </c>
      <c r="AB79" s="126" t="s">
        <v>855</v>
      </c>
      <c r="AC79" s="129"/>
      <c r="AD79" s="129"/>
    </row>
    <row r="80" ht="15.75" customHeight="1">
      <c r="A80" s="184" t="s">
        <v>242</v>
      </c>
      <c r="B80" s="190" t="s">
        <v>243</v>
      </c>
      <c r="C80" s="190" t="s">
        <v>48</v>
      </c>
      <c r="D80" s="17" t="s">
        <v>74</v>
      </c>
      <c r="E80" s="186" t="s">
        <v>786</v>
      </c>
      <c r="F80" s="129" t="s">
        <v>109</v>
      </c>
      <c r="G80" s="187">
        <v>1872.0</v>
      </c>
      <c r="H80" s="187">
        <v>0.0</v>
      </c>
      <c r="I80" s="187">
        <v>924.0</v>
      </c>
      <c r="J80" s="187">
        <v>0.0</v>
      </c>
      <c r="K80" s="187">
        <v>0.0</v>
      </c>
      <c r="L80" s="188">
        <f t="shared" si="10"/>
        <v>2796</v>
      </c>
      <c r="M80" s="101">
        <v>3.27</v>
      </c>
      <c r="N80" s="189">
        <v>6.49</v>
      </c>
      <c r="O80" s="103">
        <f t="shared" ref="O80:S80" si="159">IFERROR($N80*G80,"")</f>
        <v>12149.28</v>
      </c>
      <c r="P80" s="103">
        <f t="shared" si="159"/>
        <v>0</v>
      </c>
      <c r="Q80" s="103">
        <f t="shared" si="159"/>
        <v>5996.76</v>
      </c>
      <c r="R80" s="103">
        <f t="shared" si="159"/>
        <v>0</v>
      </c>
      <c r="S80" s="103">
        <f t="shared" si="159"/>
        <v>0</v>
      </c>
      <c r="T80" s="103">
        <f t="shared" si="12"/>
        <v>18146.04</v>
      </c>
      <c r="U80" s="103">
        <f t="shared" ref="U80:Y80" si="160">IFERROR($M80*G80,"")</f>
        <v>6121.44</v>
      </c>
      <c r="V80" s="103">
        <f t="shared" si="160"/>
        <v>0</v>
      </c>
      <c r="W80" s="103">
        <f t="shared" si="160"/>
        <v>3021.48</v>
      </c>
      <c r="X80" s="103">
        <f t="shared" si="160"/>
        <v>0</v>
      </c>
      <c r="Y80" s="103">
        <f t="shared" si="160"/>
        <v>0</v>
      </c>
      <c r="Z80" s="103">
        <f t="shared" si="14"/>
        <v>9142.92</v>
      </c>
      <c r="AA80" s="126" t="s">
        <v>95</v>
      </c>
      <c r="AB80" s="126" t="s">
        <v>855</v>
      </c>
      <c r="AC80" s="129"/>
      <c r="AD80" s="129"/>
    </row>
    <row r="81" ht="15.75" customHeight="1">
      <c r="A81" s="184" t="s">
        <v>244</v>
      </c>
      <c r="B81" s="190" t="s">
        <v>245</v>
      </c>
      <c r="C81" s="190" t="s">
        <v>48</v>
      </c>
      <c r="D81" s="17" t="s">
        <v>74</v>
      </c>
      <c r="E81" s="186" t="s">
        <v>786</v>
      </c>
      <c r="F81" s="129" t="s">
        <v>124</v>
      </c>
      <c r="G81" s="187">
        <v>1776.0</v>
      </c>
      <c r="H81" s="187">
        <v>1812.0</v>
      </c>
      <c r="I81" s="187">
        <v>0.0</v>
      </c>
      <c r="J81" s="187">
        <v>0.0</v>
      </c>
      <c r="K81" s="187">
        <v>0.0</v>
      </c>
      <c r="L81" s="188">
        <f t="shared" si="10"/>
        <v>3588</v>
      </c>
      <c r="M81" s="101">
        <v>1.8</v>
      </c>
      <c r="N81" s="189">
        <v>3.49</v>
      </c>
      <c r="O81" s="103">
        <f t="shared" ref="O81:S81" si="161">IFERROR($N81*G81,"")</f>
        <v>6198.24</v>
      </c>
      <c r="P81" s="103">
        <f t="shared" si="161"/>
        <v>6323.88</v>
      </c>
      <c r="Q81" s="103">
        <f t="shared" si="161"/>
        <v>0</v>
      </c>
      <c r="R81" s="103">
        <f t="shared" si="161"/>
        <v>0</v>
      </c>
      <c r="S81" s="103">
        <f t="shared" si="161"/>
        <v>0</v>
      </c>
      <c r="T81" s="103">
        <f t="shared" si="12"/>
        <v>12522.12</v>
      </c>
      <c r="U81" s="103">
        <f t="shared" ref="U81:Y81" si="162">IFERROR($M81*G81,"")</f>
        <v>3196.8</v>
      </c>
      <c r="V81" s="103">
        <f t="shared" si="162"/>
        <v>3261.6</v>
      </c>
      <c r="W81" s="103">
        <f t="shared" si="162"/>
        <v>0</v>
      </c>
      <c r="X81" s="103">
        <f t="shared" si="162"/>
        <v>0</v>
      </c>
      <c r="Y81" s="103">
        <f t="shared" si="162"/>
        <v>0</v>
      </c>
      <c r="Z81" s="103">
        <f t="shared" si="14"/>
        <v>6458.4</v>
      </c>
      <c r="AA81" s="126" t="s">
        <v>95</v>
      </c>
      <c r="AB81" s="126" t="s">
        <v>855</v>
      </c>
      <c r="AC81" s="129"/>
      <c r="AD81" s="129"/>
    </row>
    <row r="82" ht="15.75" customHeight="1">
      <c r="A82" s="184" t="s">
        <v>246</v>
      </c>
      <c r="B82" s="190" t="s">
        <v>247</v>
      </c>
      <c r="C82" s="190" t="s">
        <v>48</v>
      </c>
      <c r="D82" s="17" t="s">
        <v>74</v>
      </c>
      <c r="E82" s="186" t="s">
        <v>786</v>
      </c>
      <c r="F82" s="129" t="s">
        <v>109</v>
      </c>
      <c r="G82" s="187">
        <v>1248.0</v>
      </c>
      <c r="H82" s="187">
        <v>1800.0</v>
      </c>
      <c r="I82" s="187">
        <v>1080.0</v>
      </c>
      <c r="J82" s="187">
        <v>0.0</v>
      </c>
      <c r="K82" s="187">
        <v>0.0</v>
      </c>
      <c r="L82" s="188">
        <f t="shared" si="10"/>
        <v>4128</v>
      </c>
      <c r="M82" s="101">
        <v>3.15</v>
      </c>
      <c r="N82" s="189">
        <v>6.49</v>
      </c>
      <c r="O82" s="103">
        <f t="shared" ref="O82:S82" si="163">IFERROR($N82*G82,"")</f>
        <v>8099.52</v>
      </c>
      <c r="P82" s="103">
        <f t="shared" si="163"/>
        <v>11682</v>
      </c>
      <c r="Q82" s="103">
        <f t="shared" si="163"/>
        <v>7009.2</v>
      </c>
      <c r="R82" s="103">
        <f t="shared" si="163"/>
        <v>0</v>
      </c>
      <c r="S82" s="103">
        <f t="shared" si="163"/>
        <v>0</v>
      </c>
      <c r="T82" s="103">
        <f t="shared" si="12"/>
        <v>26790.72</v>
      </c>
      <c r="U82" s="103">
        <f t="shared" ref="U82:Y82" si="164">IFERROR($M82*G82,"")</f>
        <v>3931.2</v>
      </c>
      <c r="V82" s="103">
        <f t="shared" si="164"/>
        <v>5670</v>
      </c>
      <c r="W82" s="103">
        <f t="shared" si="164"/>
        <v>3402</v>
      </c>
      <c r="X82" s="103">
        <f t="shared" si="164"/>
        <v>0</v>
      </c>
      <c r="Y82" s="103">
        <f t="shared" si="164"/>
        <v>0</v>
      </c>
      <c r="Z82" s="103">
        <f t="shared" si="14"/>
        <v>13003.2</v>
      </c>
      <c r="AA82" s="126" t="s">
        <v>95</v>
      </c>
      <c r="AB82" s="126" t="s">
        <v>855</v>
      </c>
      <c r="AC82" s="129"/>
      <c r="AD82" s="129"/>
    </row>
    <row r="83" ht="15.75" customHeight="1">
      <c r="A83" s="184" t="s">
        <v>248</v>
      </c>
      <c r="B83" s="190" t="s">
        <v>249</v>
      </c>
      <c r="C83" s="190" t="s">
        <v>48</v>
      </c>
      <c r="D83" s="17" t="s">
        <v>74</v>
      </c>
      <c r="E83" s="186" t="s">
        <v>786</v>
      </c>
      <c r="F83" s="129" t="s">
        <v>109</v>
      </c>
      <c r="G83" s="187">
        <v>1644.0</v>
      </c>
      <c r="H83" s="187">
        <v>3720.0</v>
      </c>
      <c r="I83" s="187">
        <v>2400.0</v>
      </c>
      <c r="J83" s="187">
        <v>900.0</v>
      </c>
      <c r="K83" s="187">
        <v>0.0</v>
      </c>
      <c r="L83" s="188">
        <f t="shared" si="10"/>
        <v>8664</v>
      </c>
      <c r="M83" s="101">
        <v>3.04</v>
      </c>
      <c r="N83" s="189">
        <v>5.49</v>
      </c>
      <c r="O83" s="103">
        <f t="shared" ref="O83:S83" si="165">IFERROR($N83*G83,"")</f>
        <v>9025.56</v>
      </c>
      <c r="P83" s="103">
        <f t="shared" si="165"/>
        <v>20422.8</v>
      </c>
      <c r="Q83" s="103">
        <f t="shared" si="165"/>
        <v>13176</v>
      </c>
      <c r="R83" s="103">
        <f t="shared" si="165"/>
        <v>4941</v>
      </c>
      <c r="S83" s="103">
        <f t="shared" si="165"/>
        <v>0</v>
      </c>
      <c r="T83" s="103">
        <f t="shared" si="12"/>
        <v>47565.36</v>
      </c>
      <c r="U83" s="103">
        <f t="shared" ref="U83:Y83" si="166">IFERROR($M83*G83,"")</f>
        <v>4997.76</v>
      </c>
      <c r="V83" s="103">
        <f t="shared" si="166"/>
        <v>11308.8</v>
      </c>
      <c r="W83" s="103">
        <f t="shared" si="166"/>
        <v>7296</v>
      </c>
      <c r="X83" s="103">
        <f t="shared" si="166"/>
        <v>2736</v>
      </c>
      <c r="Y83" s="103">
        <f t="shared" si="166"/>
        <v>0</v>
      </c>
      <c r="Z83" s="103">
        <f t="shared" si="14"/>
        <v>26338.56</v>
      </c>
      <c r="AA83" s="126" t="s">
        <v>92</v>
      </c>
      <c r="AB83" s="126" t="s">
        <v>855</v>
      </c>
      <c r="AC83" s="129"/>
      <c r="AD83" s="129"/>
    </row>
    <row r="84" ht="15.75" customHeight="1">
      <c r="A84" s="184" t="s">
        <v>250</v>
      </c>
      <c r="B84" s="190" t="s">
        <v>251</v>
      </c>
      <c r="C84" s="190" t="s">
        <v>48</v>
      </c>
      <c r="D84" s="17" t="s">
        <v>74</v>
      </c>
      <c r="E84" s="186" t="s">
        <v>786</v>
      </c>
      <c r="F84" s="129" t="s">
        <v>88</v>
      </c>
      <c r="G84" s="187">
        <v>0.0</v>
      </c>
      <c r="H84" s="187">
        <v>4968.0</v>
      </c>
      <c r="I84" s="187">
        <v>1980.0</v>
      </c>
      <c r="J84" s="187">
        <v>0.0</v>
      </c>
      <c r="K84" s="187">
        <v>0.0</v>
      </c>
      <c r="L84" s="188">
        <f t="shared" si="10"/>
        <v>6948</v>
      </c>
      <c r="M84" s="101">
        <v>1.93</v>
      </c>
      <c r="N84" s="189">
        <v>3.99</v>
      </c>
      <c r="O84" s="103">
        <f t="shared" ref="O84:S84" si="167">IFERROR($N84*G84,"")</f>
        <v>0</v>
      </c>
      <c r="P84" s="103">
        <f t="shared" si="167"/>
        <v>19822.32</v>
      </c>
      <c r="Q84" s="103">
        <f t="shared" si="167"/>
        <v>7900.2</v>
      </c>
      <c r="R84" s="103">
        <f t="shared" si="167"/>
        <v>0</v>
      </c>
      <c r="S84" s="103">
        <f t="shared" si="167"/>
        <v>0</v>
      </c>
      <c r="T84" s="103">
        <f t="shared" si="12"/>
        <v>27722.52</v>
      </c>
      <c r="U84" s="103">
        <f t="shared" ref="U84:Y84" si="168">IFERROR($M84*G84,"")</f>
        <v>0</v>
      </c>
      <c r="V84" s="103">
        <f t="shared" si="168"/>
        <v>9588.24</v>
      </c>
      <c r="W84" s="103">
        <f t="shared" si="168"/>
        <v>3821.4</v>
      </c>
      <c r="X84" s="103">
        <f t="shared" si="168"/>
        <v>0</v>
      </c>
      <c r="Y84" s="103">
        <f t="shared" si="168"/>
        <v>0</v>
      </c>
      <c r="Z84" s="103">
        <f t="shared" si="14"/>
        <v>13409.64</v>
      </c>
      <c r="AA84" s="126" t="s">
        <v>89</v>
      </c>
      <c r="AB84" s="126" t="s">
        <v>855</v>
      </c>
      <c r="AC84" s="129"/>
      <c r="AD84" s="129"/>
    </row>
    <row r="85" ht="15.75" customHeight="1">
      <c r="A85" s="184" t="s">
        <v>252</v>
      </c>
      <c r="B85" s="190" t="s">
        <v>253</v>
      </c>
      <c r="C85" s="190" t="s">
        <v>48</v>
      </c>
      <c r="D85" s="17" t="s">
        <v>74</v>
      </c>
      <c r="E85" s="186" t="s">
        <v>786</v>
      </c>
      <c r="F85" s="129" t="s">
        <v>88</v>
      </c>
      <c r="G85" s="187">
        <v>1596.0</v>
      </c>
      <c r="H85" s="187">
        <v>1800.0</v>
      </c>
      <c r="I85" s="187">
        <v>1452.0</v>
      </c>
      <c r="J85" s="187">
        <v>0.0</v>
      </c>
      <c r="K85" s="187">
        <v>0.0</v>
      </c>
      <c r="L85" s="188">
        <f t="shared" si="10"/>
        <v>4848</v>
      </c>
      <c r="M85" s="101">
        <v>1.8</v>
      </c>
      <c r="N85" s="189">
        <v>3.49</v>
      </c>
      <c r="O85" s="103">
        <f t="shared" ref="O85:S85" si="169">IFERROR($N85*G85,"")</f>
        <v>5570.04</v>
      </c>
      <c r="P85" s="103">
        <f t="shared" si="169"/>
        <v>6282</v>
      </c>
      <c r="Q85" s="103">
        <f t="shared" si="169"/>
        <v>5067.48</v>
      </c>
      <c r="R85" s="103">
        <f t="shared" si="169"/>
        <v>0</v>
      </c>
      <c r="S85" s="103">
        <f t="shared" si="169"/>
        <v>0</v>
      </c>
      <c r="T85" s="103">
        <f t="shared" si="12"/>
        <v>16919.52</v>
      </c>
      <c r="U85" s="103">
        <f t="shared" ref="U85:Y85" si="170">IFERROR($M85*G85,"")</f>
        <v>2872.8</v>
      </c>
      <c r="V85" s="103">
        <f t="shared" si="170"/>
        <v>3240</v>
      </c>
      <c r="W85" s="103">
        <f t="shared" si="170"/>
        <v>2613.6</v>
      </c>
      <c r="X85" s="103">
        <f t="shared" si="170"/>
        <v>0</v>
      </c>
      <c r="Y85" s="103">
        <f t="shared" si="170"/>
        <v>0</v>
      </c>
      <c r="Z85" s="103">
        <f t="shared" si="14"/>
        <v>8726.4</v>
      </c>
      <c r="AA85" s="126" t="s">
        <v>89</v>
      </c>
      <c r="AB85" s="126" t="s">
        <v>855</v>
      </c>
      <c r="AC85" s="129"/>
      <c r="AD85" s="129"/>
    </row>
    <row r="86" ht="15.75" customHeight="1">
      <c r="A86" s="184" t="s">
        <v>254</v>
      </c>
      <c r="B86" s="190" t="s">
        <v>255</v>
      </c>
      <c r="C86" s="190" t="s">
        <v>50</v>
      </c>
      <c r="D86" s="17" t="s">
        <v>74</v>
      </c>
      <c r="E86" s="186" t="s">
        <v>786</v>
      </c>
      <c r="F86" s="129" t="s">
        <v>256</v>
      </c>
      <c r="G86" s="187">
        <v>9056.0</v>
      </c>
      <c r="H86" s="187">
        <v>21504.0</v>
      </c>
      <c r="I86" s="187">
        <v>0.0</v>
      </c>
      <c r="J86" s="187">
        <v>0.0</v>
      </c>
      <c r="K86" s="187">
        <v>0.0</v>
      </c>
      <c r="L86" s="188">
        <f t="shared" si="10"/>
        <v>30560</v>
      </c>
      <c r="M86" s="101">
        <v>0.75</v>
      </c>
      <c r="N86" s="189">
        <v>1.99</v>
      </c>
      <c r="O86" s="103">
        <f t="shared" ref="O86:S86" si="171">IFERROR($N86*G86,"")</f>
        <v>18021.44</v>
      </c>
      <c r="P86" s="103">
        <f t="shared" si="171"/>
        <v>42792.96</v>
      </c>
      <c r="Q86" s="103">
        <f t="shared" si="171"/>
        <v>0</v>
      </c>
      <c r="R86" s="103">
        <f t="shared" si="171"/>
        <v>0</v>
      </c>
      <c r="S86" s="103">
        <f t="shared" si="171"/>
        <v>0</v>
      </c>
      <c r="T86" s="103">
        <f t="shared" si="12"/>
        <v>60814.4</v>
      </c>
      <c r="U86" s="103">
        <f t="shared" ref="U86:Y86" si="172">IFERROR($M86*G86,"")</f>
        <v>6792</v>
      </c>
      <c r="V86" s="103">
        <f t="shared" si="172"/>
        <v>16128</v>
      </c>
      <c r="W86" s="103">
        <f t="shared" si="172"/>
        <v>0</v>
      </c>
      <c r="X86" s="103">
        <f t="shared" si="172"/>
        <v>0</v>
      </c>
      <c r="Y86" s="103">
        <f t="shared" si="172"/>
        <v>0</v>
      </c>
      <c r="Z86" s="103">
        <f t="shared" si="14"/>
        <v>22920</v>
      </c>
      <c r="AA86" s="126" t="s">
        <v>257</v>
      </c>
      <c r="AB86" s="126" t="s">
        <v>858</v>
      </c>
      <c r="AC86" s="129"/>
      <c r="AD86" s="129"/>
    </row>
    <row r="87" ht="15.75" customHeight="1">
      <c r="A87" s="184" t="s">
        <v>258</v>
      </c>
      <c r="B87" s="190" t="s">
        <v>259</v>
      </c>
      <c r="C87" s="190" t="s">
        <v>50</v>
      </c>
      <c r="D87" s="17" t="s">
        <v>74</v>
      </c>
      <c r="E87" s="186" t="s">
        <v>786</v>
      </c>
      <c r="F87" s="129" t="s">
        <v>256</v>
      </c>
      <c r="G87" s="187">
        <v>12038.0</v>
      </c>
      <c r="H87" s="187">
        <v>28896.0</v>
      </c>
      <c r="I87" s="187">
        <v>0.0</v>
      </c>
      <c r="J87" s="187">
        <v>0.0</v>
      </c>
      <c r="K87" s="187">
        <v>0.0</v>
      </c>
      <c r="L87" s="188">
        <f t="shared" si="10"/>
        <v>40934</v>
      </c>
      <c r="M87" s="101">
        <v>0.75</v>
      </c>
      <c r="N87" s="189">
        <v>1.99</v>
      </c>
      <c r="O87" s="103">
        <f t="shared" ref="O87:S87" si="173">IFERROR($N87*G87,"")</f>
        <v>23955.62</v>
      </c>
      <c r="P87" s="103">
        <f t="shared" si="173"/>
        <v>57503.04</v>
      </c>
      <c r="Q87" s="103">
        <f t="shared" si="173"/>
        <v>0</v>
      </c>
      <c r="R87" s="103">
        <f t="shared" si="173"/>
        <v>0</v>
      </c>
      <c r="S87" s="103">
        <f t="shared" si="173"/>
        <v>0</v>
      </c>
      <c r="T87" s="103">
        <f t="shared" si="12"/>
        <v>81458.66</v>
      </c>
      <c r="U87" s="103">
        <f t="shared" ref="U87:Y87" si="174">IFERROR($M87*G87,"")</f>
        <v>9028.5</v>
      </c>
      <c r="V87" s="103">
        <f t="shared" si="174"/>
        <v>21672</v>
      </c>
      <c r="W87" s="103">
        <f t="shared" si="174"/>
        <v>0</v>
      </c>
      <c r="X87" s="103">
        <f t="shared" si="174"/>
        <v>0</v>
      </c>
      <c r="Y87" s="103">
        <f t="shared" si="174"/>
        <v>0</v>
      </c>
      <c r="Z87" s="103">
        <f t="shared" si="14"/>
        <v>30700.5</v>
      </c>
      <c r="AA87" s="126" t="s">
        <v>257</v>
      </c>
      <c r="AB87" s="126" t="s">
        <v>858</v>
      </c>
      <c r="AC87" s="129"/>
      <c r="AD87" s="129"/>
    </row>
    <row r="88" ht="15.75" customHeight="1">
      <c r="A88" s="184" t="s">
        <v>260</v>
      </c>
      <c r="B88" s="190" t="s">
        <v>261</v>
      </c>
      <c r="C88" s="190" t="s">
        <v>50</v>
      </c>
      <c r="D88" s="17" t="s">
        <v>74</v>
      </c>
      <c r="E88" s="186" t="s">
        <v>786</v>
      </c>
      <c r="F88" s="129" t="s">
        <v>256</v>
      </c>
      <c r="G88" s="187">
        <v>13155.0</v>
      </c>
      <c r="H88" s="187">
        <v>30912.0</v>
      </c>
      <c r="I88" s="187">
        <v>0.0</v>
      </c>
      <c r="J88" s="187">
        <v>0.0</v>
      </c>
      <c r="K88" s="187">
        <v>0.0</v>
      </c>
      <c r="L88" s="188">
        <f t="shared" si="10"/>
        <v>44067</v>
      </c>
      <c r="M88" s="101">
        <v>0.75</v>
      </c>
      <c r="N88" s="189">
        <v>1.99</v>
      </c>
      <c r="O88" s="103">
        <f t="shared" ref="O88:S88" si="175">IFERROR($N88*G88,"")</f>
        <v>26178.45</v>
      </c>
      <c r="P88" s="103">
        <f t="shared" si="175"/>
        <v>61514.88</v>
      </c>
      <c r="Q88" s="103">
        <f t="shared" si="175"/>
        <v>0</v>
      </c>
      <c r="R88" s="103">
        <f t="shared" si="175"/>
        <v>0</v>
      </c>
      <c r="S88" s="103">
        <f t="shared" si="175"/>
        <v>0</v>
      </c>
      <c r="T88" s="103">
        <f t="shared" si="12"/>
        <v>87693.33</v>
      </c>
      <c r="U88" s="103">
        <f t="shared" ref="U88:Y88" si="176">IFERROR($M88*G88,"")</f>
        <v>9866.25</v>
      </c>
      <c r="V88" s="103">
        <f t="shared" si="176"/>
        <v>23184</v>
      </c>
      <c r="W88" s="103">
        <f t="shared" si="176"/>
        <v>0</v>
      </c>
      <c r="X88" s="103">
        <f t="shared" si="176"/>
        <v>0</v>
      </c>
      <c r="Y88" s="103">
        <f t="shared" si="176"/>
        <v>0</v>
      </c>
      <c r="Z88" s="103">
        <f t="shared" si="14"/>
        <v>33050.25</v>
      </c>
      <c r="AA88" s="126" t="s">
        <v>257</v>
      </c>
      <c r="AB88" s="126" t="s">
        <v>858</v>
      </c>
      <c r="AC88" s="129"/>
      <c r="AD88" s="129"/>
    </row>
    <row r="89" ht="15.75" customHeight="1">
      <c r="A89" s="184" t="s">
        <v>262</v>
      </c>
      <c r="B89" s="190" t="s">
        <v>263</v>
      </c>
      <c r="C89" s="190" t="s">
        <v>50</v>
      </c>
      <c r="D89" s="17" t="s">
        <v>74</v>
      </c>
      <c r="E89" s="186" t="s">
        <v>786</v>
      </c>
      <c r="F89" s="129" t="s">
        <v>256</v>
      </c>
      <c r="G89" s="187">
        <v>6287.0</v>
      </c>
      <c r="H89" s="187">
        <v>14112.0</v>
      </c>
      <c r="I89" s="187">
        <v>0.0</v>
      </c>
      <c r="J89" s="187">
        <v>0.0</v>
      </c>
      <c r="K89" s="187">
        <v>0.0</v>
      </c>
      <c r="L89" s="188">
        <f t="shared" si="10"/>
        <v>20399</v>
      </c>
      <c r="M89" s="101">
        <v>0.75</v>
      </c>
      <c r="N89" s="189">
        <v>1.99</v>
      </c>
      <c r="O89" s="103">
        <f t="shared" ref="O89:S89" si="177">IFERROR($N89*G89,"")</f>
        <v>12511.13</v>
      </c>
      <c r="P89" s="103">
        <f t="shared" si="177"/>
        <v>28082.88</v>
      </c>
      <c r="Q89" s="103">
        <f t="shared" si="177"/>
        <v>0</v>
      </c>
      <c r="R89" s="103">
        <f t="shared" si="177"/>
        <v>0</v>
      </c>
      <c r="S89" s="103">
        <f t="shared" si="177"/>
        <v>0</v>
      </c>
      <c r="T89" s="103">
        <f t="shared" si="12"/>
        <v>40594.01</v>
      </c>
      <c r="U89" s="103">
        <f t="shared" ref="U89:Y89" si="178">IFERROR($M89*G89,"")</f>
        <v>4715.25</v>
      </c>
      <c r="V89" s="103">
        <f t="shared" si="178"/>
        <v>10584</v>
      </c>
      <c r="W89" s="103">
        <f t="shared" si="178"/>
        <v>0</v>
      </c>
      <c r="X89" s="103">
        <f t="shared" si="178"/>
        <v>0</v>
      </c>
      <c r="Y89" s="103">
        <f t="shared" si="178"/>
        <v>0</v>
      </c>
      <c r="Z89" s="103">
        <f t="shared" si="14"/>
        <v>15299.25</v>
      </c>
      <c r="AA89" s="126" t="s">
        <v>257</v>
      </c>
      <c r="AB89" s="126" t="s">
        <v>858</v>
      </c>
      <c r="AC89" s="129"/>
      <c r="AD89" s="129"/>
    </row>
    <row r="90" ht="15.75" customHeight="1">
      <c r="A90" s="184" t="s">
        <v>264</v>
      </c>
      <c r="B90" s="190" t="s">
        <v>265</v>
      </c>
      <c r="C90" s="190" t="s">
        <v>50</v>
      </c>
      <c r="D90" s="17" t="s">
        <v>74</v>
      </c>
      <c r="E90" s="186" t="s">
        <v>786</v>
      </c>
      <c r="F90" s="129" t="s">
        <v>256</v>
      </c>
      <c r="G90" s="187">
        <v>11264.0</v>
      </c>
      <c r="H90" s="187">
        <v>0.0</v>
      </c>
      <c r="I90" s="187">
        <v>7204.0</v>
      </c>
      <c r="J90" s="187">
        <v>5056.0</v>
      </c>
      <c r="K90" s="187">
        <v>0.0</v>
      </c>
      <c r="L90" s="188">
        <f t="shared" si="10"/>
        <v>23524</v>
      </c>
      <c r="M90" s="101">
        <v>0.75</v>
      </c>
      <c r="N90" s="189">
        <v>1.99</v>
      </c>
      <c r="O90" s="103">
        <f t="shared" ref="O90:S90" si="179">IFERROR($N90*G90,"")</f>
        <v>22415.36</v>
      </c>
      <c r="P90" s="103">
        <f t="shared" si="179"/>
        <v>0</v>
      </c>
      <c r="Q90" s="103">
        <f t="shared" si="179"/>
        <v>14335.96</v>
      </c>
      <c r="R90" s="103">
        <f t="shared" si="179"/>
        <v>10061.44</v>
      </c>
      <c r="S90" s="103">
        <f t="shared" si="179"/>
        <v>0</v>
      </c>
      <c r="T90" s="103">
        <f t="shared" si="12"/>
        <v>46812.76</v>
      </c>
      <c r="U90" s="103">
        <f t="shared" ref="U90:Y90" si="180">IFERROR($M90*G90,"")</f>
        <v>8448</v>
      </c>
      <c r="V90" s="103">
        <f t="shared" si="180"/>
        <v>0</v>
      </c>
      <c r="W90" s="103">
        <f t="shared" si="180"/>
        <v>5403</v>
      </c>
      <c r="X90" s="103">
        <f t="shared" si="180"/>
        <v>3792</v>
      </c>
      <c r="Y90" s="103">
        <f t="shared" si="180"/>
        <v>0</v>
      </c>
      <c r="Z90" s="103">
        <f t="shared" si="14"/>
        <v>17643</v>
      </c>
      <c r="AA90" s="126" t="s">
        <v>257</v>
      </c>
      <c r="AB90" s="126" t="s">
        <v>858</v>
      </c>
      <c r="AC90" s="129"/>
      <c r="AD90" s="129"/>
    </row>
    <row r="91" ht="15.75" customHeight="1">
      <c r="A91" s="184" t="s">
        <v>266</v>
      </c>
      <c r="B91" s="190" t="s">
        <v>267</v>
      </c>
      <c r="C91" s="190" t="s">
        <v>50</v>
      </c>
      <c r="D91" s="17" t="s">
        <v>74</v>
      </c>
      <c r="E91" s="186" t="s">
        <v>786</v>
      </c>
      <c r="F91" s="129" t="s">
        <v>256</v>
      </c>
      <c r="G91" s="187">
        <v>14972.0</v>
      </c>
      <c r="H91" s="187">
        <v>0.0</v>
      </c>
      <c r="I91" s="187">
        <v>9911.0</v>
      </c>
      <c r="J91" s="187">
        <v>6794.0</v>
      </c>
      <c r="K91" s="187">
        <v>0.0</v>
      </c>
      <c r="L91" s="188">
        <f t="shared" si="10"/>
        <v>31677</v>
      </c>
      <c r="M91" s="101">
        <v>0.75</v>
      </c>
      <c r="N91" s="189">
        <v>1.99</v>
      </c>
      <c r="O91" s="103">
        <f t="shared" ref="O91:S91" si="181">IFERROR($N91*G91,"")</f>
        <v>29794.28</v>
      </c>
      <c r="P91" s="103">
        <f t="shared" si="181"/>
        <v>0</v>
      </c>
      <c r="Q91" s="103">
        <f t="shared" si="181"/>
        <v>19722.89</v>
      </c>
      <c r="R91" s="103">
        <f t="shared" si="181"/>
        <v>13520.06</v>
      </c>
      <c r="S91" s="103">
        <f t="shared" si="181"/>
        <v>0</v>
      </c>
      <c r="T91" s="103">
        <f t="shared" si="12"/>
        <v>63037.23</v>
      </c>
      <c r="U91" s="103">
        <f t="shared" ref="U91:Y91" si="182">IFERROR($M91*G91,"")</f>
        <v>11229</v>
      </c>
      <c r="V91" s="103">
        <f t="shared" si="182"/>
        <v>0</v>
      </c>
      <c r="W91" s="103">
        <f t="shared" si="182"/>
        <v>7433.25</v>
      </c>
      <c r="X91" s="103">
        <f t="shared" si="182"/>
        <v>5095.5</v>
      </c>
      <c r="Y91" s="103">
        <f t="shared" si="182"/>
        <v>0</v>
      </c>
      <c r="Z91" s="103">
        <f t="shared" si="14"/>
        <v>23757.75</v>
      </c>
      <c r="AA91" s="126" t="s">
        <v>257</v>
      </c>
      <c r="AB91" s="126" t="s">
        <v>858</v>
      </c>
      <c r="AC91" s="129"/>
      <c r="AD91" s="129"/>
    </row>
    <row r="92" ht="15.75" customHeight="1">
      <c r="A92" s="184" t="s">
        <v>268</v>
      </c>
      <c r="B92" s="190" t="s">
        <v>269</v>
      </c>
      <c r="C92" s="190" t="s">
        <v>50</v>
      </c>
      <c r="D92" s="17" t="s">
        <v>74</v>
      </c>
      <c r="E92" s="186" t="s">
        <v>786</v>
      </c>
      <c r="F92" s="129" t="s">
        <v>256</v>
      </c>
      <c r="G92" s="187">
        <v>16557.0</v>
      </c>
      <c r="H92" s="187">
        <v>0.0</v>
      </c>
      <c r="I92" s="187">
        <v>10999.0</v>
      </c>
      <c r="J92" s="187">
        <v>7268.0</v>
      </c>
      <c r="K92" s="187">
        <v>0.0</v>
      </c>
      <c r="L92" s="188">
        <f t="shared" si="10"/>
        <v>34824</v>
      </c>
      <c r="M92" s="101">
        <v>0.75</v>
      </c>
      <c r="N92" s="189">
        <v>1.99</v>
      </c>
      <c r="O92" s="103">
        <f t="shared" ref="O92:S92" si="183">IFERROR($N92*G92,"")</f>
        <v>32948.43</v>
      </c>
      <c r="P92" s="103">
        <f t="shared" si="183"/>
        <v>0</v>
      </c>
      <c r="Q92" s="103">
        <f t="shared" si="183"/>
        <v>21888.01</v>
      </c>
      <c r="R92" s="103">
        <f t="shared" si="183"/>
        <v>14463.32</v>
      </c>
      <c r="S92" s="103">
        <f t="shared" si="183"/>
        <v>0</v>
      </c>
      <c r="T92" s="103">
        <f t="shared" si="12"/>
        <v>69299.76</v>
      </c>
      <c r="U92" s="103">
        <f t="shared" ref="U92:Y92" si="184">IFERROR($M92*G92,"")</f>
        <v>12417.75</v>
      </c>
      <c r="V92" s="103">
        <f t="shared" si="184"/>
        <v>0</v>
      </c>
      <c r="W92" s="103">
        <f t="shared" si="184"/>
        <v>8249.25</v>
      </c>
      <c r="X92" s="103">
        <f t="shared" si="184"/>
        <v>5451</v>
      </c>
      <c r="Y92" s="103">
        <f t="shared" si="184"/>
        <v>0</v>
      </c>
      <c r="Z92" s="103">
        <f t="shared" si="14"/>
        <v>26118</v>
      </c>
      <c r="AA92" s="126" t="s">
        <v>257</v>
      </c>
      <c r="AB92" s="126" t="s">
        <v>858</v>
      </c>
      <c r="AC92" s="129"/>
      <c r="AD92" s="129"/>
    </row>
    <row r="93" ht="15.75" customHeight="1">
      <c r="A93" s="184" t="s">
        <v>270</v>
      </c>
      <c r="B93" s="190" t="s">
        <v>271</v>
      </c>
      <c r="C93" s="190" t="s">
        <v>50</v>
      </c>
      <c r="D93" s="17" t="s">
        <v>74</v>
      </c>
      <c r="E93" s="186" t="s">
        <v>786</v>
      </c>
      <c r="F93" s="129" t="s">
        <v>256</v>
      </c>
      <c r="G93" s="187">
        <v>8195.0</v>
      </c>
      <c r="H93" s="187">
        <v>0.0</v>
      </c>
      <c r="I93" s="187">
        <v>5824.0</v>
      </c>
      <c r="J93" s="187">
        <v>3318.0</v>
      </c>
      <c r="K93" s="187">
        <v>0.0</v>
      </c>
      <c r="L93" s="188">
        <f t="shared" si="10"/>
        <v>17337</v>
      </c>
      <c r="M93" s="101">
        <v>0.75</v>
      </c>
      <c r="N93" s="189">
        <v>1.99</v>
      </c>
      <c r="O93" s="103">
        <f t="shared" ref="O93:S93" si="185">IFERROR($N93*G93,"")</f>
        <v>16308.05</v>
      </c>
      <c r="P93" s="103">
        <f t="shared" si="185"/>
        <v>0</v>
      </c>
      <c r="Q93" s="103">
        <f t="shared" si="185"/>
        <v>11589.76</v>
      </c>
      <c r="R93" s="103">
        <f t="shared" si="185"/>
        <v>6602.82</v>
      </c>
      <c r="S93" s="103">
        <f t="shared" si="185"/>
        <v>0</v>
      </c>
      <c r="T93" s="103">
        <f t="shared" si="12"/>
        <v>34500.63</v>
      </c>
      <c r="U93" s="103">
        <f t="shared" ref="U93:Y93" si="186">IFERROR($M93*G93,"")</f>
        <v>6146.25</v>
      </c>
      <c r="V93" s="103">
        <f t="shared" si="186"/>
        <v>0</v>
      </c>
      <c r="W93" s="103">
        <f t="shared" si="186"/>
        <v>4368</v>
      </c>
      <c r="X93" s="103">
        <f t="shared" si="186"/>
        <v>2488.5</v>
      </c>
      <c r="Y93" s="103">
        <f t="shared" si="186"/>
        <v>0</v>
      </c>
      <c r="Z93" s="103">
        <f t="shared" si="14"/>
        <v>13002.75</v>
      </c>
      <c r="AA93" s="126" t="s">
        <v>257</v>
      </c>
      <c r="AB93" s="126" t="s">
        <v>858</v>
      </c>
      <c r="AC93" s="129"/>
      <c r="AD93" s="129"/>
    </row>
    <row r="94" ht="15.75" customHeight="1">
      <c r="A94" s="184" t="s">
        <v>272</v>
      </c>
      <c r="B94" s="190" t="s">
        <v>265</v>
      </c>
      <c r="C94" s="190" t="s">
        <v>50</v>
      </c>
      <c r="D94" s="17" t="s">
        <v>74</v>
      </c>
      <c r="E94" s="186" t="s">
        <v>786</v>
      </c>
      <c r="F94" s="129" t="s">
        <v>256</v>
      </c>
      <c r="G94" s="187">
        <v>22960.0</v>
      </c>
      <c r="H94" s="187">
        <v>41696.0</v>
      </c>
      <c r="I94" s="187">
        <v>17400.0</v>
      </c>
      <c r="J94" s="187">
        <v>0.0</v>
      </c>
      <c r="K94" s="187">
        <v>0.0</v>
      </c>
      <c r="L94" s="188">
        <f t="shared" si="10"/>
        <v>82056</v>
      </c>
      <c r="M94" s="101">
        <v>0.75</v>
      </c>
      <c r="N94" s="189">
        <v>1.99</v>
      </c>
      <c r="O94" s="103">
        <f t="shared" ref="O94:S94" si="187">IFERROR($N94*G94,"")</f>
        <v>45690.4</v>
      </c>
      <c r="P94" s="103">
        <f t="shared" si="187"/>
        <v>82975.04</v>
      </c>
      <c r="Q94" s="103">
        <f t="shared" si="187"/>
        <v>34626</v>
      </c>
      <c r="R94" s="103">
        <f t="shared" si="187"/>
        <v>0</v>
      </c>
      <c r="S94" s="103">
        <f t="shared" si="187"/>
        <v>0</v>
      </c>
      <c r="T94" s="103">
        <f t="shared" si="12"/>
        <v>163291.44</v>
      </c>
      <c r="U94" s="103">
        <f t="shared" ref="U94:Y94" si="188">IFERROR($M94*G94,"")</f>
        <v>17220</v>
      </c>
      <c r="V94" s="103">
        <f t="shared" si="188"/>
        <v>31272</v>
      </c>
      <c r="W94" s="103">
        <f t="shared" si="188"/>
        <v>13050</v>
      </c>
      <c r="X94" s="103">
        <f t="shared" si="188"/>
        <v>0</v>
      </c>
      <c r="Y94" s="103">
        <f t="shared" si="188"/>
        <v>0</v>
      </c>
      <c r="Z94" s="103">
        <f t="shared" si="14"/>
        <v>61542</v>
      </c>
      <c r="AA94" s="126" t="s">
        <v>257</v>
      </c>
      <c r="AB94" s="126" t="s">
        <v>858</v>
      </c>
      <c r="AC94" s="129"/>
      <c r="AD94" s="129"/>
    </row>
    <row r="95" ht="15.75" customHeight="1">
      <c r="A95" s="184" t="s">
        <v>273</v>
      </c>
      <c r="B95" s="190" t="s">
        <v>267</v>
      </c>
      <c r="C95" s="190" t="s">
        <v>50</v>
      </c>
      <c r="D95" s="17" t="s">
        <v>74</v>
      </c>
      <c r="E95" s="186" t="s">
        <v>786</v>
      </c>
      <c r="F95" s="129" t="s">
        <v>256</v>
      </c>
      <c r="G95" s="187">
        <v>30679.0</v>
      </c>
      <c r="H95" s="187">
        <v>56040.0</v>
      </c>
      <c r="I95" s="187">
        <v>23489.0</v>
      </c>
      <c r="J95" s="187">
        <v>0.0</v>
      </c>
      <c r="K95" s="187">
        <v>0.0</v>
      </c>
      <c r="L95" s="188">
        <f t="shared" si="10"/>
        <v>110208</v>
      </c>
      <c r="M95" s="101">
        <v>0.75</v>
      </c>
      <c r="N95" s="189">
        <v>1.99</v>
      </c>
      <c r="O95" s="103">
        <f t="shared" ref="O95:S95" si="189">IFERROR($N95*G95,"")</f>
        <v>61051.21</v>
      </c>
      <c r="P95" s="103">
        <f t="shared" si="189"/>
        <v>111519.6</v>
      </c>
      <c r="Q95" s="103">
        <f t="shared" si="189"/>
        <v>46743.11</v>
      </c>
      <c r="R95" s="103">
        <f t="shared" si="189"/>
        <v>0</v>
      </c>
      <c r="S95" s="103">
        <f t="shared" si="189"/>
        <v>0</v>
      </c>
      <c r="T95" s="103">
        <f t="shared" si="12"/>
        <v>219313.92</v>
      </c>
      <c r="U95" s="103">
        <f t="shared" ref="U95:Y95" si="190">IFERROR($M95*G95,"")</f>
        <v>23009.25</v>
      </c>
      <c r="V95" s="103">
        <f t="shared" si="190"/>
        <v>42030</v>
      </c>
      <c r="W95" s="103">
        <f t="shared" si="190"/>
        <v>17616.75</v>
      </c>
      <c r="X95" s="103">
        <f t="shared" si="190"/>
        <v>0</v>
      </c>
      <c r="Y95" s="103">
        <f t="shared" si="190"/>
        <v>0</v>
      </c>
      <c r="Z95" s="103">
        <f t="shared" si="14"/>
        <v>82656</v>
      </c>
      <c r="AA95" s="126" t="s">
        <v>257</v>
      </c>
      <c r="AB95" s="126" t="s">
        <v>858</v>
      </c>
      <c r="AC95" s="129"/>
      <c r="AD95" s="129"/>
    </row>
    <row r="96" ht="15.75" customHeight="1">
      <c r="A96" s="184" t="s">
        <v>274</v>
      </c>
      <c r="B96" s="190" t="s">
        <v>269</v>
      </c>
      <c r="C96" s="190" t="s">
        <v>50</v>
      </c>
      <c r="D96" s="17" t="s">
        <v>74</v>
      </c>
      <c r="E96" s="186" t="s">
        <v>786</v>
      </c>
      <c r="F96" s="129" t="s">
        <v>256</v>
      </c>
      <c r="G96" s="187">
        <v>33414.0</v>
      </c>
      <c r="H96" s="187">
        <v>59981.0</v>
      </c>
      <c r="I96" s="187">
        <v>25550.0</v>
      </c>
      <c r="J96" s="187">
        <v>0.0</v>
      </c>
      <c r="K96" s="187">
        <v>0.0</v>
      </c>
      <c r="L96" s="188">
        <f t="shared" si="10"/>
        <v>118945</v>
      </c>
      <c r="M96" s="101">
        <v>0.75</v>
      </c>
      <c r="N96" s="189">
        <v>1.99</v>
      </c>
      <c r="O96" s="103">
        <f t="shared" ref="O96:S96" si="191">IFERROR($N96*G96,"")</f>
        <v>66493.86</v>
      </c>
      <c r="P96" s="103">
        <f t="shared" si="191"/>
        <v>119362.19</v>
      </c>
      <c r="Q96" s="103">
        <f t="shared" si="191"/>
        <v>50844.5</v>
      </c>
      <c r="R96" s="103">
        <f t="shared" si="191"/>
        <v>0</v>
      </c>
      <c r="S96" s="103">
        <f t="shared" si="191"/>
        <v>0</v>
      </c>
      <c r="T96" s="103">
        <f t="shared" si="12"/>
        <v>236700.55</v>
      </c>
      <c r="U96" s="103">
        <f t="shared" ref="U96:Y96" si="192">IFERROR($M96*G96,"")</f>
        <v>25060.5</v>
      </c>
      <c r="V96" s="103">
        <f t="shared" si="192"/>
        <v>44985.75</v>
      </c>
      <c r="W96" s="103">
        <f t="shared" si="192"/>
        <v>19162.5</v>
      </c>
      <c r="X96" s="103">
        <f t="shared" si="192"/>
        <v>0</v>
      </c>
      <c r="Y96" s="103">
        <f t="shared" si="192"/>
        <v>0</v>
      </c>
      <c r="Z96" s="103">
        <f t="shared" si="14"/>
        <v>89208.75</v>
      </c>
      <c r="AA96" s="126" t="s">
        <v>257</v>
      </c>
      <c r="AB96" s="126" t="s">
        <v>858</v>
      </c>
      <c r="AC96" s="129"/>
      <c r="AD96" s="129"/>
    </row>
    <row r="97" ht="15.75" customHeight="1">
      <c r="A97" s="184" t="s">
        <v>275</v>
      </c>
      <c r="B97" s="190" t="s">
        <v>271</v>
      </c>
      <c r="C97" s="190" t="s">
        <v>50</v>
      </c>
      <c r="D97" s="17" t="s">
        <v>74</v>
      </c>
      <c r="E97" s="186" t="s">
        <v>786</v>
      </c>
      <c r="F97" s="129" t="s">
        <v>256</v>
      </c>
      <c r="G97" s="187">
        <v>15961.0</v>
      </c>
      <c r="H97" s="187">
        <v>27439.0</v>
      </c>
      <c r="I97" s="187">
        <v>12387.0</v>
      </c>
      <c r="J97" s="187">
        <v>0.0</v>
      </c>
      <c r="K97" s="187">
        <v>0.0</v>
      </c>
      <c r="L97" s="188">
        <f t="shared" si="10"/>
        <v>55787</v>
      </c>
      <c r="M97" s="101">
        <v>0.75</v>
      </c>
      <c r="N97" s="189">
        <v>1.99</v>
      </c>
      <c r="O97" s="103">
        <f t="shared" ref="O97:S97" si="193">IFERROR($N97*G97,"")</f>
        <v>31762.39</v>
      </c>
      <c r="P97" s="103">
        <f t="shared" si="193"/>
        <v>54603.61</v>
      </c>
      <c r="Q97" s="103">
        <f t="shared" si="193"/>
        <v>24650.13</v>
      </c>
      <c r="R97" s="103">
        <f t="shared" si="193"/>
        <v>0</v>
      </c>
      <c r="S97" s="103">
        <f t="shared" si="193"/>
        <v>0</v>
      </c>
      <c r="T97" s="103">
        <f t="shared" si="12"/>
        <v>111016.13</v>
      </c>
      <c r="U97" s="103">
        <f t="shared" ref="U97:Y97" si="194">IFERROR($M97*G97,"")</f>
        <v>11970.75</v>
      </c>
      <c r="V97" s="103">
        <f t="shared" si="194"/>
        <v>20579.25</v>
      </c>
      <c r="W97" s="103">
        <f t="shared" si="194"/>
        <v>9290.25</v>
      </c>
      <c r="X97" s="103">
        <f t="shared" si="194"/>
        <v>0</v>
      </c>
      <c r="Y97" s="103">
        <f t="shared" si="194"/>
        <v>0</v>
      </c>
      <c r="Z97" s="103">
        <f t="shared" si="14"/>
        <v>41840.25</v>
      </c>
      <c r="AA97" s="126" t="s">
        <v>257</v>
      </c>
      <c r="AB97" s="126" t="s">
        <v>858</v>
      </c>
      <c r="AC97" s="129"/>
      <c r="AD97" s="129"/>
    </row>
    <row r="98" ht="15.75" customHeight="1">
      <c r="A98" s="184" t="s">
        <v>276</v>
      </c>
      <c r="B98" s="190" t="s">
        <v>265</v>
      </c>
      <c r="C98" s="190" t="s">
        <v>50</v>
      </c>
      <c r="D98" s="17" t="s">
        <v>74</v>
      </c>
      <c r="E98" s="186" t="s">
        <v>786</v>
      </c>
      <c r="F98" s="129" t="s">
        <v>256</v>
      </c>
      <c r="G98" s="187">
        <v>3360.0</v>
      </c>
      <c r="H98" s="187">
        <v>0.0</v>
      </c>
      <c r="I98" s="187">
        <v>4496.0</v>
      </c>
      <c r="J98" s="187">
        <v>0.0</v>
      </c>
      <c r="K98" s="187">
        <v>0.0</v>
      </c>
      <c r="L98" s="188">
        <f t="shared" si="10"/>
        <v>7856</v>
      </c>
      <c r="M98" s="101">
        <v>0.75</v>
      </c>
      <c r="N98" s="189">
        <v>1.99</v>
      </c>
      <c r="O98" s="103">
        <f t="shared" ref="O98:S98" si="195">IFERROR($N98*G98,"")</f>
        <v>6686.4</v>
      </c>
      <c r="P98" s="103">
        <f t="shared" si="195"/>
        <v>0</v>
      </c>
      <c r="Q98" s="103">
        <f t="shared" si="195"/>
        <v>8947.04</v>
      </c>
      <c r="R98" s="103">
        <f t="shared" si="195"/>
        <v>0</v>
      </c>
      <c r="S98" s="103">
        <f t="shared" si="195"/>
        <v>0</v>
      </c>
      <c r="T98" s="103">
        <f t="shared" si="12"/>
        <v>15633.44</v>
      </c>
      <c r="U98" s="103">
        <f t="shared" ref="U98:Y98" si="196">IFERROR($M98*G98,"")</f>
        <v>2520</v>
      </c>
      <c r="V98" s="103">
        <f t="shared" si="196"/>
        <v>0</v>
      </c>
      <c r="W98" s="103">
        <f t="shared" si="196"/>
        <v>3372</v>
      </c>
      <c r="X98" s="103">
        <f t="shared" si="196"/>
        <v>0</v>
      </c>
      <c r="Y98" s="103">
        <f t="shared" si="196"/>
        <v>0</v>
      </c>
      <c r="Z98" s="103">
        <f t="shared" si="14"/>
        <v>5892</v>
      </c>
      <c r="AA98" s="126" t="s">
        <v>257</v>
      </c>
      <c r="AB98" s="126" t="s">
        <v>858</v>
      </c>
      <c r="AC98" s="129"/>
      <c r="AD98" s="129"/>
    </row>
    <row r="99" ht="15.75" customHeight="1">
      <c r="A99" s="184" t="s">
        <v>277</v>
      </c>
      <c r="B99" s="190" t="s">
        <v>267</v>
      </c>
      <c r="C99" s="190" t="s">
        <v>50</v>
      </c>
      <c r="D99" s="17" t="s">
        <v>74</v>
      </c>
      <c r="E99" s="186" t="s">
        <v>786</v>
      </c>
      <c r="F99" s="129" t="s">
        <v>256</v>
      </c>
      <c r="G99" s="187">
        <v>4515.0</v>
      </c>
      <c r="H99" s="187">
        <v>0.0</v>
      </c>
      <c r="I99" s="187">
        <v>6050.0</v>
      </c>
      <c r="J99" s="187">
        <v>0.0</v>
      </c>
      <c r="K99" s="187">
        <v>0.0</v>
      </c>
      <c r="L99" s="188">
        <f t="shared" si="10"/>
        <v>10565</v>
      </c>
      <c r="M99" s="101">
        <v>0.75</v>
      </c>
      <c r="N99" s="189">
        <v>1.99</v>
      </c>
      <c r="O99" s="103">
        <f t="shared" ref="O99:S99" si="197">IFERROR($N99*G99,"")</f>
        <v>8984.85</v>
      </c>
      <c r="P99" s="103">
        <f t="shared" si="197"/>
        <v>0</v>
      </c>
      <c r="Q99" s="103">
        <f t="shared" si="197"/>
        <v>12039.5</v>
      </c>
      <c r="R99" s="103">
        <f t="shared" si="197"/>
        <v>0</v>
      </c>
      <c r="S99" s="103">
        <f t="shared" si="197"/>
        <v>0</v>
      </c>
      <c r="T99" s="103">
        <f t="shared" si="12"/>
        <v>21024.35</v>
      </c>
      <c r="U99" s="103">
        <f t="shared" ref="U99:Y99" si="198">IFERROR($M99*G99,"")</f>
        <v>3386.25</v>
      </c>
      <c r="V99" s="103">
        <f t="shared" si="198"/>
        <v>0</v>
      </c>
      <c r="W99" s="103">
        <f t="shared" si="198"/>
        <v>4537.5</v>
      </c>
      <c r="X99" s="103">
        <f t="shared" si="198"/>
        <v>0</v>
      </c>
      <c r="Y99" s="103">
        <f t="shared" si="198"/>
        <v>0</v>
      </c>
      <c r="Z99" s="103">
        <f t="shared" si="14"/>
        <v>7923.75</v>
      </c>
      <c r="AA99" s="126" t="s">
        <v>257</v>
      </c>
      <c r="AB99" s="126" t="s">
        <v>858</v>
      </c>
      <c r="AC99" s="129"/>
      <c r="AD99" s="129"/>
    </row>
    <row r="100" ht="15.75" customHeight="1">
      <c r="A100" s="184" t="s">
        <v>278</v>
      </c>
      <c r="B100" s="190" t="s">
        <v>269</v>
      </c>
      <c r="C100" s="190" t="s">
        <v>50</v>
      </c>
      <c r="D100" s="17" t="s">
        <v>74</v>
      </c>
      <c r="E100" s="186" t="s">
        <v>786</v>
      </c>
      <c r="F100" s="129" t="s">
        <v>256</v>
      </c>
      <c r="G100" s="187">
        <v>4830.0</v>
      </c>
      <c r="H100" s="187">
        <v>0.0</v>
      </c>
      <c r="I100" s="187">
        <v>6718.0</v>
      </c>
      <c r="J100" s="187">
        <v>0.0</v>
      </c>
      <c r="K100" s="187">
        <v>0.0</v>
      </c>
      <c r="L100" s="188">
        <f t="shared" si="10"/>
        <v>11548</v>
      </c>
      <c r="M100" s="101">
        <v>0.75</v>
      </c>
      <c r="N100" s="189">
        <v>1.99</v>
      </c>
      <c r="O100" s="103">
        <f t="shared" ref="O100:S100" si="199">IFERROR($N100*G100,"")</f>
        <v>9611.7</v>
      </c>
      <c r="P100" s="103">
        <f t="shared" si="199"/>
        <v>0</v>
      </c>
      <c r="Q100" s="103">
        <f t="shared" si="199"/>
        <v>13368.82</v>
      </c>
      <c r="R100" s="103">
        <f t="shared" si="199"/>
        <v>0</v>
      </c>
      <c r="S100" s="103">
        <f t="shared" si="199"/>
        <v>0</v>
      </c>
      <c r="T100" s="103">
        <f t="shared" si="12"/>
        <v>22980.52</v>
      </c>
      <c r="U100" s="103">
        <f t="shared" ref="U100:Y100" si="200">IFERROR($M100*G100,"")</f>
        <v>3622.5</v>
      </c>
      <c r="V100" s="103">
        <f t="shared" si="200"/>
        <v>0</v>
      </c>
      <c r="W100" s="103">
        <f t="shared" si="200"/>
        <v>5038.5</v>
      </c>
      <c r="X100" s="103">
        <f t="shared" si="200"/>
        <v>0</v>
      </c>
      <c r="Y100" s="103">
        <f t="shared" si="200"/>
        <v>0</v>
      </c>
      <c r="Z100" s="103">
        <f t="shared" si="14"/>
        <v>8661</v>
      </c>
      <c r="AA100" s="126" t="s">
        <v>257</v>
      </c>
      <c r="AB100" s="126" t="s">
        <v>858</v>
      </c>
      <c r="AC100" s="129"/>
      <c r="AD100" s="129"/>
    </row>
    <row r="101" ht="15.75" customHeight="1">
      <c r="A101" s="184" t="s">
        <v>279</v>
      </c>
      <c r="B101" s="190" t="s">
        <v>271</v>
      </c>
      <c r="C101" s="190" t="s">
        <v>50</v>
      </c>
      <c r="D101" s="17" t="s">
        <v>74</v>
      </c>
      <c r="E101" s="186" t="s">
        <v>786</v>
      </c>
      <c r="F101" s="129" t="s">
        <v>256</v>
      </c>
      <c r="G101" s="187">
        <v>2205.0</v>
      </c>
      <c r="H101" s="187">
        <v>0.0</v>
      </c>
      <c r="I101" s="187">
        <v>3436.0</v>
      </c>
      <c r="J101" s="187">
        <v>0.0</v>
      </c>
      <c r="K101" s="187">
        <v>0.0</v>
      </c>
      <c r="L101" s="188">
        <f t="shared" si="10"/>
        <v>5641</v>
      </c>
      <c r="M101" s="101">
        <v>0.75</v>
      </c>
      <c r="N101" s="189">
        <v>1.99</v>
      </c>
      <c r="O101" s="103">
        <f t="shared" ref="O101:S101" si="201">IFERROR($N101*G101,"")</f>
        <v>4387.95</v>
      </c>
      <c r="P101" s="103">
        <f t="shared" si="201"/>
        <v>0</v>
      </c>
      <c r="Q101" s="103">
        <f t="shared" si="201"/>
        <v>6837.64</v>
      </c>
      <c r="R101" s="103">
        <f t="shared" si="201"/>
        <v>0</v>
      </c>
      <c r="S101" s="103">
        <f t="shared" si="201"/>
        <v>0</v>
      </c>
      <c r="T101" s="103">
        <f t="shared" si="12"/>
        <v>11225.59</v>
      </c>
      <c r="U101" s="103">
        <f t="shared" ref="U101:Y101" si="202">IFERROR($M101*G101,"")</f>
        <v>1653.75</v>
      </c>
      <c r="V101" s="103">
        <f t="shared" si="202"/>
        <v>0</v>
      </c>
      <c r="W101" s="103">
        <f t="shared" si="202"/>
        <v>2577</v>
      </c>
      <c r="X101" s="103">
        <f t="shared" si="202"/>
        <v>0</v>
      </c>
      <c r="Y101" s="103">
        <f t="shared" si="202"/>
        <v>0</v>
      </c>
      <c r="Z101" s="103">
        <f t="shared" si="14"/>
        <v>4230.75</v>
      </c>
      <c r="AA101" s="126" t="s">
        <v>257</v>
      </c>
      <c r="AB101" s="126" t="s">
        <v>858</v>
      </c>
      <c r="AC101" s="129"/>
      <c r="AD101" s="129"/>
    </row>
    <row r="102" ht="15.75" customHeight="1">
      <c r="A102" s="184" t="s">
        <v>280</v>
      </c>
      <c r="B102" s="190" t="s">
        <v>265</v>
      </c>
      <c r="C102" s="190" t="s">
        <v>50</v>
      </c>
      <c r="D102" s="17" t="s">
        <v>74</v>
      </c>
      <c r="E102" s="186" t="s">
        <v>786</v>
      </c>
      <c r="F102" s="129" t="s">
        <v>256</v>
      </c>
      <c r="G102" s="187">
        <v>0.0</v>
      </c>
      <c r="H102" s="187">
        <v>3576.0</v>
      </c>
      <c r="I102" s="187">
        <v>0.0</v>
      </c>
      <c r="J102" s="187">
        <v>3384.0</v>
      </c>
      <c r="K102" s="187">
        <v>0.0</v>
      </c>
      <c r="L102" s="188">
        <f t="shared" si="10"/>
        <v>6960</v>
      </c>
      <c r="M102" s="101">
        <v>1.65</v>
      </c>
      <c r="N102" s="189">
        <v>3.49</v>
      </c>
      <c r="O102" s="103">
        <f t="shared" ref="O102:S102" si="203">IFERROR($N102*G102,"")</f>
        <v>0</v>
      </c>
      <c r="P102" s="103">
        <f t="shared" si="203"/>
        <v>12480.24</v>
      </c>
      <c r="Q102" s="103">
        <f t="shared" si="203"/>
        <v>0</v>
      </c>
      <c r="R102" s="103">
        <f t="shared" si="203"/>
        <v>11810.16</v>
      </c>
      <c r="S102" s="103">
        <f t="shared" si="203"/>
        <v>0</v>
      </c>
      <c r="T102" s="103">
        <f t="shared" si="12"/>
        <v>24290.4</v>
      </c>
      <c r="U102" s="103">
        <f t="shared" ref="U102:Y102" si="204">IFERROR($M102*G102,"")</f>
        <v>0</v>
      </c>
      <c r="V102" s="103">
        <f t="shared" si="204"/>
        <v>5900.4</v>
      </c>
      <c r="W102" s="103">
        <f t="shared" si="204"/>
        <v>0</v>
      </c>
      <c r="X102" s="103">
        <f t="shared" si="204"/>
        <v>5583.6</v>
      </c>
      <c r="Y102" s="103">
        <f t="shared" si="204"/>
        <v>0</v>
      </c>
      <c r="Z102" s="103">
        <f t="shared" si="14"/>
        <v>11484</v>
      </c>
      <c r="AA102" s="126" t="s">
        <v>257</v>
      </c>
      <c r="AB102" s="126" t="s">
        <v>858</v>
      </c>
      <c r="AC102" s="129"/>
      <c r="AD102" s="129"/>
    </row>
    <row r="103" ht="15.75" customHeight="1">
      <c r="A103" s="184" t="s">
        <v>281</v>
      </c>
      <c r="B103" s="190" t="s">
        <v>267</v>
      </c>
      <c r="C103" s="190" t="s">
        <v>50</v>
      </c>
      <c r="D103" s="17" t="s">
        <v>74</v>
      </c>
      <c r="E103" s="186" t="s">
        <v>786</v>
      </c>
      <c r="F103" s="129" t="s">
        <v>256</v>
      </c>
      <c r="G103" s="187">
        <v>0.0</v>
      </c>
      <c r="H103" s="187">
        <v>4023.0</v>
      </c>
      <c r="I103" s="187">
        <v>0.0</v>
      </c>
      <c r="J103" s="187">
        <v>3807.0</v>
      </c>
      <c r="K103" s="187">
        <v>0.0</v>
      </c>
      <c r="L103" s="188">
        <f t="shared" si="10"/>
        <v>7830</v>
      </c>
      <c r="M103" s="101">
        <v>1.65</v>
      </c>
      <c r="N103" s="189">
        <v>3.49</v>
      </c>
      <c r="O103" s="103">
        <f t="shared" ref="O103:S103" si="205">IFERROR($N103*G103,"")</f>
        <v>0</v>
      </c>
      <c r="P103" s="103">
        <f t="shared" si="205"/>
        <v>14040.27</v>
      </c>
      <c r="Q103" s="103">
        <f t="shared" si="205"/>
        <v>0</v>
      </c>
      <c r="R103" s="103">
        <f t="shared" si="205"/>
        <v>13286.43</v>
      </c>
      <c r="S103" s="103">
        <f t="shared" si="205"/>
        <v>0</v>
      </c>
      <c r="T103" s="103">
        <f t="shared" si="12"/>
        <v>27326.7</v>
      </c>
      <c r="U103" s="103">
        <f t="shared" ref="U103:Y103" si="206">IFERROR($M103*G103,"")</f>
        <v>0</v>
      </c>
      <c r="V103" s="103">
        <f t="shared" si="206"/>
        <v>6637.95</v>
      </c>
      <c r="W103" s="103">
        <f t="shared" si="206"/>
        <v>0</v>
      </c>
      <c r="X103" s="103">
        <f t="shared" si="206"/>
        <v>6281.55</v>
      </c>
      <c r="Y103" s="103">
        <f t="shared" si="206"/>
        <v>0</v>
      </c>
      <c r="Z103" s="103">
        <f t="shared" si="14"/>
        <v>12919.5</v>
      </c>
      <c r="AA103" s="126" t="s">
        <v>257</v>
      </c>
      <c r="AB103" s="126" t="s">
        <v>858</v>
      </c>
      <c r="AC103" s="129"/>
      <c r="AD103" s="129"/>
    </row>
    <row r="104" ht="15.75" customHeight="1">
      <c r="A104" s="184" t="s">
        <v>282</v>
      </c>
      <c r="B104" s="190" t="s">
        <v>269</v>
      </c>
      <c r="C104" s="190" t="s">
        <v>50</v>
      </c>
      <c r="D104" s="17" t="s">
        <v>74</v>
      </c>
      <c r="E104" s="186" t="s">
        <v>786</v>
      </c>
      <c r="F104" s="129" t="s">
        <v>256</v>
      </c>
      <c r="G104" s="187">
        <v>0.0</v>
      </c>
      <c r="H104" s="187">
        <v>6556.0</v>
      </c>
      <c r="I104" s="187">
        <v>0.0</v>
      </c>
      <c r="J104" s="187">
        <v>6204.0</v>
      </c>
      <c r="K104" s="187">
        <v>0.0</v>
      </c>
      <c r="L104" s="188">
        <f t="shared" si="10"/>
        <v>12760</v>
      </c>
      <c r="M104" s="101">
        <v>1.65</v>
      </c>
      <c r="N104" s="189">
        <v>3.49</v>
      </c>
      <c r="O104" s="103">
        <f t="shared" ref="O104:S104" si="207">IFERROR($N104*G104,"")</f>
        <v>0</v>
      </c>
      <c r="P104" s="103">
        <f t="shared" si="207"/>
        <v>22880.44</v>
      </c>
      <c r="Q104" s="103">
        <f t="shared" si="207"/>
        <v>0</v>
      </c>
      <c r="R104" s="103">
        <f t="shared" si="207"/>
        <v>21651.96</v>
      </c>
      <c r="S104" s="103">
        <f t="shared" si="207"/>
        <v>0</v>
      </c>
      <c r="T104" s="103">
        <f t="shared" si="12"/>
        <v>44532.4</v>
      </c>
      <c r="U104" s="103">
        <f t="shared" ref="U104:Y104" si="208">IFERROR($M104*G104,"")</f>
        <v>0</v>
      </c>
      <c r="V104" s="103">
        <f t="shared" si="208"/>
        <v>10817.4</v>
      </c>
      <c r="W104" s="103">
        <f t="shared" si="208"/>
        <v>0</v>
      </c>
      <c r="X104" s="103">
        <f t="shared" si="208"/>
        <v>10236.6</v>
      </c>
      <c r="Y104" s="103">
        <f t="shared" si="208"/>
        <v>0</v>
      </c>
      <c r="Z104" s="103">
        <f t="shared" si="14"/>
        <v>21054</v>
      </c>
      <c r="AA104" s="126" t="s">
        <v>257</v>
      </c>
      <c r="AB104" s="126" t="s">
        <v>858</v>
      </c>
      <c r="AC104" s="129"/>
      <c r="AD104" s="129"/>
    </row>
    <row r="105" ht="15.75" customHeight="1">
      <c r="A105" s="184" t="s">
        <v>283</v>
      </c>
      <c r="B105" s="190" t="s">
        <v>271</v>
      </c>
      <c r="C105" s="190" t="s">
        <v>50</v>
      </c>
      <c r="D105" s="17" t="s">
        <v>74</v>
      </c>
      <c r="E105" s="186" t="s">
        <v>786</v>
      </c>
      <c r="F105" s="129" t="s">
        <v>256</v>
      </c>
      <c r="G105" s="187">
        <v>0.0</v>
      </c>
      <c r="H105" s="187">
        <v>3576.0</v>
      </c>
      <c r="I105" s="187">
        <v>0.0</v>
      </c>
      <c r="J105" s="187">
        <v>3384.0</v>
      </c>
      <c r="K105" s="187">
        <v>0.0</v>
      </c>
      <c r="L105" s="188">
        <f t="shared" si="10"/>
        <v>6960</v>
      </c>
      <c r="M105" s="101">
        <v>1.65</v>
      </c>
      <c r="N105" s="189">
        <v>3.49</v>
      </c>
      <c r="O105" s="103">
        <f t="shared" ref="O105:S105" si="209">IFERROR($N105*G105,"")</f>
        <v>0</v>
      </c>
      <c r="P105" s="103">
        <f t="shared" si="209"/>
        <v>12480.24</v>
      </c>
      <c r="Q105" s="103">
        <f t="shared" si="209"/>
        <v>0</v>
      </c>
      <c r="R105" s="103">
        <f t="shared" si="209"/>
        <v>11810.16</v>
      </c>
      <c r="S105" s="103">
        <f t="shared" si="209"/>
        <v>0</v>
      </c>
      <c r="T105" s="103">
        <f t="shared" si="12"/>
        <v>24290.4</v>
      </c>
      <c r="U105" s="103">
        <f t="shared" ref="U105:Y105" si="210">IFERROR($M105*G105,"")</f>
        <v>0</v>
      </c>
      <c r="V105" s="103">
        <f t="shared" si="210"/>
        <v>5900.4</v>
      </c>
      <c r="W105" s="103">
        <f t="shared" si="210"/>
        <v>0</v>
      </c>
      <c r="X105" s="103">
        <f t="shared" si="210"/>
        <v>5583.6</v>
      </c>
      <c r="Y105" s="103">
        <f t="shared" si="210"/>
        <v>0</v>
      </c>
      <c r="Z105" s="103">
        <f t="shared" si="14"/>
        <v>11484</v>
      </c>
      <c r="AA105" s="126" t="s">
        <v>257</v>
      </c>
      <c r="AB105" s="126" t="s">
        <v>858</v>
      </c>
      <c r="AC105" s="129"/>
      <c r="AD105" s="129"/>
    </row>
    <row r="106" ht="15.75" customHeight="1">
      <c r="A106" s="184" t="s">
        <v>284</v>
      </c>
      <c r="B106" s="190" t="s">
        <v>285</v>
      </c>
      <c r="C106" s="190" t="s">
        <v>50</v>
      </c>
      <c r="D106" s="17" t="s">
        <v>74</v>
      </c>
      <c r="E106" s="186" t="s">
        <v>786</v>
      </c>
      <c r="F106" s="129" t="s">
        <v>256</v>
      </c>
      <c r="G106" s="187">
        <v>0.0</v>
      </c>
      <c r="H106" s="187">
        <v>1341.0</v>
      </c>
      <c r="I106" s="187">
        <v>0.0</v>
      </c>
      <c r="J106" s="187">
        <v>1269.0</v>
      </c>
      <c r="K106" s="187">
        <v>0.0</v>
      </c>
      <c r="L106" s="188">
        <f t="shared" si="10"/>
        <v>2610</v>
      </c>
      <c r="M106" s="101">
        <v>1.65</v>
      </c>
      <c r="N106" s="189">
        <v>3.49</v>
      </c>
      <c r="O106" s="103">
        <f t="shared" ref="O106:S106" si="211">IFERROR($N106*G106,"")</f>
        <v>0</v>
      </c>
      <c r="P106" s="103">
        <f t="shared" si="211"/>
        <v>4680.09</v>
      </c>
      <c r="Q106" s="103">
        <f t="shared" si="211"/>
        <v>0</v>
      </c>
      <c r="R106" s="103">
        <f t="shared" si="211"/>
        <v>4428.81</v>
      </c>
      <c r="S106" s="103">
        <f t="shared" si="211"/>
        <v>0</v>
      </c>
      <c r="T106" s="103">
        <f t="shared" si="12"/>
        <v>9108.9</v>
      </c>
      <c r="U106" s="103">
        <f t="shared" ref="U106:Y106" si="212">IFERROR($M106*G106,"")</f>
        <v>0</v>
      </c>
      <c r="V106" s="103">
        <f t="shared" si="212"/>
        <v>2212.65</v>
      </c>
      <c r="W106" s="103">
        <f t="shared" si="212"/>
        <v>0</v>
      </c>
      <c r="X106" s="103">
        <f t="shared" si="212"/>
        <v>2093.85</v>
      </c>
      <c r="Y106" s="103">
        <f t="shared" si="212"/>
        <v>0</v>
      </c>
      <c r="Z106" s="103">
        <f t="shared" si="14"/>
        <v>4306.5</v>
      </c>
      <c r="AA106" s="126" t="s">
        <v>257</v>
      </c>
      <c r="AB106" s="126" t="s">
        <v>858</v>
      </c>
      <c r="AC106" s="129"/>
      <c r="AD106" s="129"/>
    </row>
    <row r="107" ht="15.75" customHeight="1">
      <c r="A107" s="184" t="s">
        <v>286</v>
      </c>
      <c r="B107" s="190" t="s">
        <v>287</v>
      </c>
      <c r="C107" s="190" t="s">
        <v>50</v>
      </c>
      <c r="D107" s="17" t="s">
        <v>74</v>
      </c>
      <c r="E107" s="186" t="s">
        <v>786</v>
      </c>
      <c r="F107" s="129" t="s">
        <v>256</v>
      </c>
      <c r="G107" s="187">
        <v>0.0</v>
      </c>
      <c r="H107" s="187">
        <v>1788.0</v>
      </c>
      <c r="I107" s="187">
        <v>0.0</v>
      </c>
      <c r="J107" s="187">
        <v>1692.0</v>
      </c>
      <c r="K107" s="187">
        <v>0.0</v>
      </c>
      <c r="L107" s="188">
        <f t="shared" si="10"/>
        <v>3480</v>
      </c>
      <c r="M107" s="101">
        <v>1.86</v>
      </c>
      <c r="N107" s="189">
        <v>3.49</v>
      </c>
      <c r="O107" s="103">
        <f t="shared" ref="O107:S107" si="213">IFERROR($N107*G107,"")</f>
        <v>0</v>
      </c>
      <c r="P107" s="103">
        <f t="shared" si="213"/>
        <v>6240.12</v>
      </c>
      <c r="Q107" s="103">
        <f t="shared" si="213"/>
        <v>0</v>
      </c>
      <c r="R107" s="103">
        <f t="shared" si="213"/>
        <v>5905.08</v>
      </c>
      <c r="S107" s="103">
        <f t="shared" si="213"/>
        <v>0</v>
      </c>
      <c r="T107" s="103">
        <f t="shared" si="12"/>
        <v>12145.2</v>
      </c>
      <c r="U107" s="103">
        <f t="shared" ref="U107:Y107" si="214">IFERROR($M107*G107,"")</f>
        <v>0</v>
      </c>
      <c r="V107" s="103">
        <f t="shared" si="214"/>
        <v>3325.68</v>
      </c>
      <c r="W107" s="103">
        <f t="shared" si="214"/>
        <v>0</v>
      </c>
      <c r="X107" s="103">
        <f t="shared" si="214"/>
        <v>3147.12</v>
      </c>
      <c r="Y107" s="103">
        <f t="shared" si="214"/>
        <v>0</v>
      </c>
      <c r="Z107" s="103">
        <f t="shared" si="14"/>
        <v>6472.8</v>
      </c>
      <c r="AA107" s="126" t="s">
        <v>257</v>
      </c>
      <c r="AB107" s="126" t="s">
        <v>858</v>
      </c>
      <c r="AC107" s="129"/>
      <c r="AD107" s="129"/>
    </row>
    <row r="108" ht="15.75" customHeight="1">
      <c r="A108" s="184" t="s">
        <v>288</v>
      </c>
      <c r="B108" s="190" t="s">
        <v>289</v>
      </c>
      <c r="C108" s="190" t="s">
        <v>50</v>
      </c>
      <c r="D108" s="17" t="s">
        <v>74</v>
      </c>
      <c r="E108" s="186" t="s">
        <v>786</v>
      </c>
      <c r="F108" s="129" t="s">
        <v>256</v>
      </c>
      <c r="G108" s="187">
        <v>4664.0</v>
      </c>
      <c r="H108" s="187">
        <v>0.0</v>
      </c>
      <c r="I108" s="187">
        <v>5830.0</v>
      </c>
      <c r="J108" s="187">
        <v>0.0</v>
      </c>
      <c r="K108" s="187">
        <v>0.0</v>
      </c>
      <c r="L108" s="188">
        <f t="shared" si="10"/>
        <v>10494</v>
      </c>
      <c r="M108" s="101">
        <v>1.59</v>
      </c>
      <c r="N108" s="189">
        <v>2.99</v>
      </c>
      <c r="O108" s="103">
        <f t="shared" ref="O108:S108" si="215">IFERROR($N108*G108,"")</f>
        <v>13945.36</v>
      </c>
      <c r="P108" s="103">
        <f t="shared" si="215"/>
        <v>0</v>
      </c>
      <c r="Q108" s="103">
        <f t="shared" si="215"/>
        <v>17431.7</v>
      </c>
      <c r="R108" s="103">
        <f t="shared" si="215"/>
        <v>0</v>
      </c>
      <c r="S108" s="103">
        <f t="shared" si="215"/>
        <v>0</v>
      </c>
      <c r="T108" s="103">
        <f t="shared" si="12"/>
        <v>31377.06</v>
      </c>
      <c r="U108" s="103">
        <f t="shared" ref="U108:Y108" si="216">IFERROR($M108*G108,"")</f>
        <v>7415.76</v>
      </c>
      <c r="V108" s="103">
        <f t="shared" si="216"/>
        <v>0</v>
      </c>
      <c r="W108" s="103">
        <f t="shared" si="216"/>
        <v>9269.7</v>
      </c>
      <c r="X108" s="103">
        <f t="shared" si="216"/>
        <v>0</v>
      </c>
      <c r="Y108" s="103">
        <f t="shared" si="216"/>
        <v>0</v>
      </c>
      <c r="Z108" s="103">
        <f t="shared" si="14"/>
        <v>16685.46</v>
      </c>
      <c r="AA108" s="126" t="s">
        <v>257</v>
      </c>
      <c r="AB108" s="126" t="s">
        <v>858</v>
      </c>
      <c r="AC108" s="129"/>
      <c r="AD108" s="129"/>
    </row>
    <row r="109" ht="15.75" customHeight="1">
      <c r="A109" s="184" t="s">
        <v>290</v>
      </c>
      <c r="B109" s="190" t="s">
        <v>289</v>
      </c>
      <c r="C109" s="190" t="s">
        <v>50</v>
      </c>
      <c r="D109" s="17" t="s">
        <v>74</v>
      </c>
      <c r="E109" s="186" t="s">
        <v>786</v>
      </c>
      <c r="F109" s="129" t="s">
        <v>256</v>
      </c>
      <c r="G109" s="187">
        <v>4664.0</v>
      </c>
      <c r="H109" s="187">
        <v>0.0</v>
      </c>
      <c r="I109" s="187">
        <v>5830.0</v>
      </c>
      <c r="J109" s="187">
        <v>0.0</v>
      </c>
      <c r="K109" s="187">
        <v>0.0</v>
      </c>
      <c r="L109" s="188">
        <f t="shared" si="10"/>
        <v>10494</v>
      </c>
      <c r="M109" s="101">
        <v>1.59</v>
      </c>
      <c r="N109" s="189">
        <v>2.99</v>
      </c>
      <c r="O109" s="103">
        <f t="shared" ref="O109:S109" si="217">IFERROR($N109*G109,"")</f>
        <v>13945.36</v>
      </c>
      <c r="P109" s="103">
        <f t="shared" si="217"/>
        <v>0</v>
      </c>
      <c r="Q109" s="103">
        <f t="shared" si="217"/>
        <v>17431.7</v>
      </c>
      <c r="R109" s="103">
        <f t="shared" si="217"/>
        <v>0</v>
      </c>
      <c r="S109" s="103">
        <f t="shared" si="217"/>
        <v>0</v>
      </c>
      <c r="T109" s="103">
        <f t="shared" si="12"/>
        <v>31377.06</v>
      </c>
      <c r="U109" s="103">
        <f t="shared" ref="U109:Y109" si="218">IFERROR($M109*G109,"")</f>
        <v>7415.76</v>
      </c>
      <c r="V109" s="103">
        <f t="shared" si="218"/>
        <v>0</v>
      </c>
      <c r="W109" s="103">
        <f t="shared" si="218"/>
        <v>9269.7</v>
      </c>
      <c r="X109" s="103">
        <f t="shared" si="218"/>
        <v>0</v>
      </c>
      <c r="Y109" s="103">
        <f t="shared" si="218"/>
        <v>0</v>
      </c>
      <c r="Z109" s="103">
        <f t="shared" si="14"/>
        <v>16685.46</v>
      </c>
      <c r="AA109" s="126" t="s">
        <v>257</v>
      </c>
      <c r="AB109" s="126" t="s">
        <v>858</v>
      </c>
      <c r="AC109" s="129"/>
      <c r="AD109" s="129"/>
    </row>
    <row r="110" ht="15.75" customHeight="1">
      <c r="A110" s="184" t="s">
        <v>291</v>
      </c>
      <c r="B110" s="190" t="s">
        <v>289</v>
      </c>
      <c r="C110" s="190" t="s">
        <v>50</v>
      </c>
      <c r="D110" s="17" t="s">
        <v>74</v>
      </c>
      <c r="E110" s="186" t="s">
        <v>786</v>
      </c>
      <c r="F110" s="129" t="s">
        <v>256</v>
      </c>
      <c r="G110" s="187">
        <v>4664.0</v>
      </c>
      <c r="H110" s="187">
        <v>0.0</v>
      </c>
      <c r="I110" s="187">
        <v>5830.0</v>
      </c>
      <c r="J110" s="187">
        <v>0.0</v>
      </c>
      <c r="K110" s="187">
        <v>0.0</v>
      </c>
      <c r="L110" s="188">
        <f t="shared" si="10"/>
        <v>10494</v>
      </c>
      <c r="M110" s="101">
        <v>1.59</v>
      </c>
      <c r="N110" s="189">
        <v>2.99</v>
      </c>
      <c r="O110" s="103">
        <f t="shared" ref="O110:S110" si="219">IFERROR($N110*G110,"")</f>
        <v>13945.36</v>
      </c>
      <c r="P110" s="103">
        <f t="shared" si="219"/>
        <v>0</v>
      </c>
      <c r="Q110" s="103">
        <f t="shared" si="219"/>
        <v>17431.7</v>
      </c>
      <c r="R110" s="103">
        <f t="shared" si="219"/>
        <v>0</v>
      </c>
      <c r="S110" s="103">
        <f t="shared" si="219"/>
        <v>0</v>
      </c>
      <c r="T110" s="103">
        <f t="shared" si="12"/>
        <v>31377.06</v>
      </c>
      <c r="U110" s="103">
        <f t="shared" ref="U110:Y110" si="220">IFERROR($M110*G110,"")</f>
        <v>7415.76</v>
      </c>
      <c r="V110" s="103">
        <f t="shared" si="220"/>
        <v>0</v>
      </c>
      <c r="W110" s="103">
        <f t="shared" si="220"/>
        <v>9269.7</v>
      </c>
      <c r="X110" s="103">
        <f t="shared" si="220"/>
        <v>0</v>
      </c>
      <c r="Y110" s="103">
        <f t="shared" si="220"/>
        <v>0</v>
      </c>
      <c r="Z110" s="103">
        <f t="shared" si="14"/>
        <v>16685.46</v>
      </c>
      <c r="AA110" s="126" t="s">
        <v>257</v>
      </c>
      <c r="AB110" s="126" t="s">
        <v>858</v>
      </c>
      <c r="AC110" s="129"/>
      <c r="AD110" s="129"/>
    </row>
    <row r="111" ht="15.75" customHeight="1">
      <c r="A111" s="184" t="s">
        <v>292</v>
      </c>
      <c r="B111" s="190" t="s">
        <v>293</v>
      </c>
      <c r="C111" s="190" t="s">
        <v>50</v>
      </c>
      <c r="D111" s="17" t="s">
        <v>74</v>
      </c>
      <c r="E111" s="186" t="s">
        <v>786</v>
      </c>
      <c r="F111" s="129" t="s">
        <v>256</v>
      </c>
      <c r="G111" s="187">
        <v>3392.0</v>
      </c>
      <c r="H111" s="187">
        <v>0.0</v>
      </c>
      <c r="I111" s="187">
        <v>4240.0</v>
      </c>
      <c r="J111" s="187">
        <v>0.0</v>
      </c>
      <c r="K111" s="187">
        <v>0.0</v>
      </c>
      <c r="L111" s="188">
        <f t="shared" si="10"/>
        <v>7632</v>
      </c>
      <c r="M111" s="101">
        <v>2.43</v>
      </c>
      <c r="N111" s="189">
        <v>4.99</v>
      </c>
      <c r="O111" s="103">
        <f t="shared" ref="O111:S111" si="221">IFERROR($N111*G111,"")</f>
        <v>16926.08</v>
      </c>
      <c r="P111" s="103">
        <f t="shared" si="221"/>
        <v>0</v>
      </c>
      <c r="Q111" s="103">
        <f t="shared" si="221"/>
        <v>21157.6</v>
      </c>
      <c r="R111" s="103">
        <f t="shared" si="221"/>
        <v>0</v>
      </c>
      <c r="S111" s="103">
        <f t="shared" si="221"/>
        <v>0</v>
      </c>
      <c r="T111" s="103">
        <f t="shared" si="12"/>
        <v>38083.68</v>
      </c>
      <c r="U111" s="103">
        <f t="shared" ref="U111:Y111" si="222">IFERROR($M111*G111,"")</f>
        <v>8242.56</v>
      </c>
      <c r="V111" s="103">
        <f t="shared" si="222"/>
        <v>0</v>
      </c>
      <c r="W111" s="103">
        <f t="shared" si="222"/>
        <v>10303.2</v>
      </c>
      <c r="X111" s="103">
        <f t="shared" si="222"/>
        <v>0</v>
      </c>
      <c r="Y111" s="103">
        <f t="shared" si="222"/>
        <v>0</v>
      </c>
      <c r="Z111" s="103">
        <f t="shared" si="14"/>
        <v>18545.76</v>
      </c>
      <c r="AA111" s="126" t="s">
        <v>257</v>
      </c>
      <c r="AB111" s="126" t="s">
        <v>858</v>
      </c>
      <c r="AC111" s="129"/>
      <c r="AD111" s="129"/>
    </row>
    <row r="112" ht="15.75" customHeight="1">
      <c r="A112" s="184" t="s">
        <v>294</v>
      </c>
      <c r="B112" s="190" t="s">
        <v>293</v>
      </c>
      <c r="C112" s="190" t="s">
        <v>50</v>
      </c>
      <c r="D112" s="17" t="s">
        <v>74</v>
      </c>
      <c r="E112" s="186" t="s">
        <v>786</v>
      </c>
      <c r="F112" s="129" t="s">
        <v>256</v>
      </c>
      <c r="G112" s="187">
        <v>3392.0</v>
      </c>
      <c r="H112" s="187">
        <v>0.0</v>
      </c>
      <c r="I112" s="187">
        <v>4240.0</v>
      </c>
      <c r="J112" s="187">
        <v>0.0</v>
      </c>
      <c r="K112" s="187">
        <v>0.0</v>
      </c>
      <c r="L112" s="188">
        <f t="shared" si="10"/>
        <v>7632</v>
      </c>
      <c r="M112" s="101">
        <v>2.43</v>
      </c>
      <c r="N112" s="189">
        <v>4.99</v>
      </c>
      <c r="O112" s="103">
        <f t="shared" ref="O112:S112" si="223">IFERROR($N112*G112,"")</f>
        <v>16926.08</v>
      </c>
      <c r="P112" s="103">
        <f t="shared" si="223"/>
        <v>0</v>
      </c>
      <c r="Q112" s="103">
        <f t="shared" si="223"/>
        <v>21157.6</v>
      </c>
      <c r="R112" s="103">
        <f t="shared" si="223"/>
        <v>0</v>
      </c>
      <c r="S112" s="103">
        <f t="shared" si="223"/>
        <v>0</v>
      </c>
      <c r="T112" s="103">
        <f t="shared" si="12"/>
        <v>38083.68</v>
      </c>
      <c r="U112" s="103">
        <f t="shared" ref="U112:Y112" si="224">IFERROR($M112*G112,"")</f>
        <v>8242.56</v>
      </c>
      <c r="V112" s="103">
        <f t="shared" si="224"/>
        <v>0</v>
      </c>
      <c r="W112" s="103">
        <f t="shared" si="224"/>
        <v>10303.2</v>
      </c>
      <c r="X112" s="103">
        <f t="shared" si="224"/>
        <v>0</v>
      </c>
      <c r="Y112" s="103">
        <f t="shared" si="224"/>
        <v>0</v>
      </c>
      <c r="Z112" s="103">
        <f t="shared" si="14"/>
        <v>18545.76</v>
      </c>
      <c r="AA112" s="126" t="s">
        <v>257</v>
      </c>
      <c r="AB112" s="126" t="s">
        <v>858</v>
      </c>
      <c r="AC112" s="129"/>
      <c r="AD112" s="129"/>
    </row>
    <row r="113" ht="15.75" customHeight="1">
      <c r="A113" s="184" t="s">
        <v>295</v>
      </c>
      <c r="B113" s="190" t="s">
        <v>293</v>
      </c>
      <c r="C113" s="190" t="s">
        <v>50</v>
      </c>
      <c r="D113" s="17" t="s">
        <v>74</v>
      </c>
      <c r="E113" s="186" t="s">
        <v>786</v>
      </c>
      <c r="F113" s="129" t="s">
        <v>256</v>
      </c>
      <c r="G113" s="187">
        <v>3392.0</v>
      </c>
      <c r="H113" s="187">
        <v>0.0</v>
      </c>
      <c r="I113" s="187">
        <v>4240.0</v>
      </c>
      <c r="J113" s="187">
        <v>0.0</v>
      </c>
      <c r="K113" s="187">
        <v>0.0</v>
      </c>
      <c r="L113" s="188">
        <f t="shared" si="10"/>
        <v>7632</v>
      </c>
      <c r="M113" s="101">
        <v>2.43</v>
      </c>
      <c r="N113" s="189">
        <v>4.99</v>
      </c>
      <c r="O113" s="103">
        <f t="shared" ref="O113:S113" si="225">IFERROR($N113*G113,"")</f>
        <v>16926.08</v>
      </c>
      <c r="P113" s="103">
        <f t="shared" si="225"/>
        <v>0</v>
      </c>
      <c r="Q113" s="103">
        <f t="shared" si="225"/>
        <v>21157.6</v>
      </c>
      <c r="R113" s="103">
        <f t="shared" si="225"/>
        <v>0</v>
      </c>
      <c r="S113" s="103">
        <f t="shared" si="225"/>
        <v>0</v>
      </c>
      <c r="T113" s="103">
        <f t="shared" si="12"/>
        <v>38083.68</v>
      </c>
      <c r="U113" s="103">
        <f t="shared" ref="U113:Y113" si="226">IFERROR($M113*G113,"")</f>
        <v>8242.56</v>
      </c>
      <c r="V113" s="103">
        <f t="shared" si="226"/>
        <v>0</v>
      </c>
      <c r="W113" s="103">
        <f t="shared" si="226"/>
        <v>10303.2</v>
      </c>
      <c r="X113" s="103">
        <f t="shared" si="226"/>
        <v>0</v>
      </c>
      <c r="Y113" s="103">
        <f t="shared" si="226"/>
        <v>0</v>
      </c>
      <c r="Z113" s="103">
        <f t="shared" si="14"/>
        <v>18545.76</v>
      </c>
      <c r="AA113" s="126" t="s">
        <v>257</v>
      </c>
      <c r="AB113" s="126" t="s">
        <v>858</v>
      </c>
      <c r="AC113" s="129"/>
      <c r="AD113" s="129"/>
    </row>
    <row r="114" ht="15.75" customHeight="1">
      <c r="A114" s="184" t="s">
        <v>296</v>
      </c>
      <c r="B114" s="190" t="s">
        <v>297</v>
      </c>
      <c r="C114" s="190" t="s">
        <v>47</v>
      </c>
      <c r="D114" s="17" t="s">
        <v>74</v>
      </c>
      <c r="E114" s="186" t="s">
        <v>786</v>
      </c>
      <c r="F114" s="129" t="s">
        <v>298</v>
      </c>
      <c r="G114" s="187">
        <v>0.0</v>
      </c>
      <c r="H114" s="187">
        <v>900.0</v>
      </c>
      <c r="I114" s="187">
        <v>0.0</v>
      </c>
      <c r="J114" s="187">
        <v>0.0</v>
      </c>
      <c r="K114" s="187">
        <v>0.0</v>
      </c>
      <c r="L114" s="188">
        <f t="shared" si="10"/>
        <v>900</v>
      </c>
      <c r="M114" s="101">
        <v>1.25</v>
      </c>
      <c r="N114" s="189">
        <v>2.49</v>
      </c>
      <c r="O114" s="103">
        <f t="shared" ref="O114:S114" si="227">IFERROR($N114*G114,"")</f>
        <v>0</v>
      </c>
      <c r="P114" s="103">
        <f t="shared" si="227"/>
        <v>2241</v>
      </c>
      <c r="Q114" s="103">
        <f t="shared" si="227"/>
        <v>0</v>
      </c>
      <c r="R114" s="103">
        <f t="shared" si="227"/>
        <v>0</v>
      </c>
      <c r="S114" s="103">
        <f t="shared" si="227"/>
        <v>0</v>
      </c>
      <c r="T114" s="103">
        <f t="shared" si="12"/>
        <v>2241</v>
      </c>
      <c r="U114" s="103">
        <f t="shared" ref="U114:Y114" si="228">IFERROR($M114*G114,"")</f>
        <v>0</v>
      </c>
      <c r="V114" s="103">
        <f t="shared" si="228"/>
        <v>1125</v>
      </c>
      <c r="W114" s="103">
        <f t="shared" si="228"/>
        <v>0</v>
      </c>
      <c r="X114" s="103">
        <f t="shared" si="228"/>
        <v>0</v>
      </c>
      <c r="Y114" s="103">
        <f t="shared" si="228"/>
        <v>0</v>
      </c>
      <c r="Z114" s="103">
        <f t="shared" si="14"/>
        <v>1125</v>
      </c>
      <c r="AA114" s="126" t="s">
        <v>299</v>
      </c>
      <c r="AB114" s="126" t="s">
        <v>855</v>
      </c>
      <c r="AC114" s="129"/>
      <c r="AD114" s="129"/>
    </row>
    <row r="115" ht="15.75" customHeight="1">
      <c r="A115" s="184" t="s">
        <v>300</v>
      </c>
      <c r="B115" s="190" t="s">
        <v>301</v>
      </c>
      <c r="C115" s="190" t="s">
        <v>47</v>
      </c>
      <c r="D115" s="17" t="s">
        <v>74</v>
      </c>
      <c r="E115" s="186" t="s">
        <v>786</v>
      </c>
      <c r="F115" s="129" t="s">
        <v>298</v>
      </c>
      <c r="G115" s="187">
        <v>0.0</v>
      </c>
      <c r="H115" s="187">
        <v>900.0</v>
      </c>
      <c r="I115" s="187">
        <v>0.0</v>
      </c>
      <c r="J115" s="187">
        <v>0.0</v>
      </c>
      <c r="K115" s="187">
        <v>0.0</v>
      </c>
      <c r="L115" s="188">
        <f t="shared" si="10"/>
        <v>900</v>
      </c>
      <c r="M115" s="101">
        <v>1.25</v>
      </c>
      <c r="N115" s="189">
        <v>2.49</v>
      </c>
      <c r="O115" s="103">
        <f t="shared" ref="O115:S115" si="229">IFERROR($N115*G115,"")</f>
        <v>0</v>
      </c>
      <c r="P115" s="103">
        <f t="shared" si="229"/>
        <v>2241</v>
      </c>
      <c r="Q115" s="103">
        <f t="shared" si="229"/>
        <v>0</v>
      </c>
      <c r="R115" s="103">
        <f t="shared" si="229"/>
        <v>0</v>
      </c>
      <c r="S115" s="103">
        <f t="shared" si="229"/>
        <v>0</v>
      </c>
      <c r="T115" s="103">
        <f t="shared" si="12"/>
        <v>2241</v>
      </c>
      <c r="U115" s="103">
        <f t="shared" ref="U115:Y115" si="230">IFERROR($M115*G115,"")</f>
        <v>0</v>
      </c>
      <c r="V115" s="103">
        <f t="shared" si="230"/>
        <v>1125</v>
      </c>
      <c r="W115" s="103">
        <f t="shared" si="230"/>
        <v>0</v>
      </c>
      <c r="X115" s="103">
        <f t="shared" si="230"/>
        <v>0</v>
      </c>
      <c r="Y115" s="103">
        <f t="shared" si="230"/>
        <v>0</v>
      </c>
      <c r="Z115" s="103">
        <f t="shared" si="14"/>
        <v>1125</v>
      </c>
      <c r="AA115" s="126" t="s">
        <v>299</v>
      </c>
      <c r="AB115" s="126" t="s">
        <v>855</v>
      </c>
      <c r="AC115" s="129"/>
      <c r="AD115" s="129"/>
    </row>
    <row r="116" ht="15.75" customHeight="1">
      <c r="A116" s="184" t="s">
        <v>302</v>
      </c>
      <c r="B116" s="190" t="s">
        <v>303</v>
      </c>
      <c r="C116" s="190" t="s">
        <v>47</v>
      </c>
      <c r="D116" s="17" t="s">
        <v>74</v>
      </c>
      <c r="E116" s="186" t="s">
        <v>786</v>
      </c>
      <c r="F116" s="129" t="s">
        <v>298</v>
      </c>
      <c r="G116" s="187">
        <v>0.0</v>
      </c>
      <c r="H116" s="187">
        <v>900.0</v>
      </c>
      <c r="I116" s="187">
        <v>0.0</v>
      </c>
      <c r="J116" s="187">
        <v>0.0</v>
      </c>
      <c r="K116" s="187">
        <v>0.0</v>
      </c>
      <c r="L116" s="188">
        <f t="shared" si="10"/>
        <v>900</v>
      </c>
      <c r="M116" s="101">
        <v>1.25</v>
      </c>
      <c r="N116" s="189">
        <v>2.49</v>
      </c>
      <c r="O116" s="103">
        <f t="shared" ref="O116:S116" si="231">IFERROR($N116*G116,"")</f>
        <v>0</v>
      </c>
      <c r="P116" s="103">
        <f t="shared" si="231"/>
        <v>2241</v>
      </c>
      <c r="Q116" s="103">
        <f t="shared" si="231"/>
        <v>0</v>
      </c>
      <c r="R116" s="103">
        <f t="shared" si="231"/>
        <v>0</v>
      </c>
      <c r="S116" s="103">
        <f t="shared" si="231"/>
        <v>0</v>
      </c>
      <c r="T116" s="103">
        <f t="shared" si="12"/>
        <v>2241</v>
      </c>
      <c r="U116" s="103">
        <f t="shared" ref="U116:Y116" si="232">IFERROR($M116*G116,"")</f>
        <v>0</v>
      </c>
      <c r="V116" s="103">
        <f t="shared" si="232"/>
        <v>1125</v>
      </c>
      <c r="W116" s="103">
        <f t="shared" si="232"/>
        <v>0</v>
      </c>
      <c r="X116" s="103">
        <f t="shared" si="232"/>
        <v>0</v>
      </c>
      <c r="Y116" s="103">
        <f t="shared" si="232"/>
        <v>0</v>
      </c>
      <c r="Z116" s="103">
        <f t="shared" si="14"/>
        <v>1125</v>
      </c>
      <c r="AA116" s="126" t="s">
        <v>299</v>
      </c>
      <c r="AB116" s="126" t="s">
        <v>855</v>
      </c>
      <c r="AC116" s="129"/>
      <c r="AD116" s="129"/>
    </row>
    <row r="117" ht="15.75" customHeight="1">
      <c r="A117" s="184" t="s">
        <v>304</v>
      </c>
      <c r="B117" s="190" t="s">
        <v>305</v>
      </c>
      <c r="C117" s="190" t="s">
        <v>47</v>
      </c>
      <c r="D117" s="17" t="s">
        <v>74</v>
      </c>
      <c r="E117" s="186" t="s">
        <v>786</v>
      </c>
      <c r="F117" s="129" t="s">
        <v>298</v>
      </c>
      <c r="G117" s="187">
        <v>0.0</v>
      </c>
      <c r="H117" s="187">
        <v>900.0</v>
      </c>
      <c r="I117" s="187">
        <v>0.0</v>
      </c>
      <c r="J117" s="187">
        <v>0.0</v>
      </c>
      <c r="K117" s="187">
        <v>0.0</v>
      </c>
      <c r="L117" s="188">
        <f t="shared" si="10"/>
        <v>900</v>
      </c>
      <c r="M117" s="101">
        <v>1.25</v>
      </c>
      <c r="N117" s="189">
        <v>2.49</v>
      </c>
      <c r="O117" s="103">
        <f t="shared" ref="O117:S117" si="233">IFERROR($N117*G117,"")</f>
        <v>0</v>
      </c>
      <c r="P117" s="103">
        <f t="shared" si="233"/>
        <v>2241</v>
      </c>
      <c r="Q117" s="103">
        <f t="shared" si="233"/>
        <v>0</v>
      </c>
      <c r="R117" s="103">
        <f t="shared" si="233"/>
        <v>0</v>
      </c>
      <c r="S117" s="103">
        <f t="shared" si="233"/>
        <v>0</v>
      </c>
      <c r="T117" s="103">
        <f t="shared" si="12"/>
        <v>2241</v>
      </c>
      <c r="U117" s="103">
        <f t="shared" ref="U117:Y117" si="234">IFERROR($M117*G117,"")</f>
        <v>0</v>
      </c>
      <c r="V117" s="103">
        <f t="shared" si="234"/>
        <v>1125</v>
      </c>
      <c r="W117" s="103">
        <f t="shared" si="234"/>
        <v>0</v>
      </c>
      <c r="X117" s="103">
        <f t="shared" si="234"/>
        <v>0</v>
      </c>
      <c r="Y117" s="103">
        <f t="shared" si="234"/>
        <v>0</v>
      </c>
      <c r="Z117" s="103">
        <f t="shared" si="14"/>
        <v>1125</v>
      </c>
      <c r="AA117" s="126" t="s">
        <v>299</v>
      </c>
      <c r="AB117" s="126" t="s">
        <v>855</v>
      </c>
      <c r="AC117" s="129"/>
      <c r="AD117" s="184"/>
    </row>
    <row r="118" ht="15.75" customHeight="1">
      <c r="A118" s="184" t="s">
        <v>306</v>
      </c>
      <c r="B118" s="190" t="s">
        <v>307</v>
      </c>
      <c r="C118" s="190" t="s">
        <v>47</v>
      </c>
      <c r="D118" s="17" t="s">
        <v>309</v>
      </c>
      <c r="E118" s="186" t="s">
        <v>786</v>
      </c>
      <c r="F118" s="129" t="s">
        <v>308</v>
      </c>
      <c r="G118" s="187">
        <v>3528.0</v>
      </c>
      <c r="H118" s="187">
        <v>4032.0</v>
      </c>
      <c r="I118" s="187">
        <v>6408.0</v>
      </c>
      <c r="J118" s="187">
        <v>0.0</v>
      </c>
      <c r="K118" s="187">
        <v>0.0</v>
      </c>
      <c r="L118" s="188">
        <f t="shared" si="10"/>
        <v>13968</v>
      </c>
      <c r="M118" s="101">
        <v>1.4</v>
      </c>
      <c r="N118" s="189">
        <v>2.49</v>
      </c>
      <c r="O118" s="103">
        <f t="shared" ref="O118:S118" si="235">IFERROR($N118*G118,"")</f>
        <v>8784.72</v>
      </c>
      <c r="P118" s="103">
        <f t="shared" si="235"/>
        <v>10039.68</v>
      </c>
      <c r="Q118" s="103">
        <f t="shared" si="235"/>
        <v>15955.92</v>
      </c>
      <c r="R118" s="103">
        <f t="shared" si="235"/>
        <v>0</v>
      </c>
      <c r="S118" s="103">
        <f t="shared" si="235"/>
        <v>0</v>
      </c>
      <c r="T118" s="103">
        <f t="shared" si="12"/>
        <v>34780.32</v>
      </c>
      <c r="U118" s="103">
        <f t="shared" ref="U118:Y118" si="236">IFERROR($M118*G118,"")</f>
        <v>4939.2</v>
      </c>
      <c r="V118" s="103">
        <f t="shared" si="236"/>
        <v>5644.8</v>
      </c>
      <c r="W118" s="103">
        <f t="shared" si="236"/>
        <v>8971.2</v>
      </c>
      <c r="X118" s="103">
        <f t="shared" si="236"/>
        <v>0</v>
      </c>
      <c r="Y118" s="103">
        <f t="shared" si="236"/>
        <v>0</v>
      </c>
      <c r="Z118" s="103">
        <f t="shared" si="14"/>
        <v>19555.2</v>
      </c>
      <c r="AA118" s="126" t="s">
        <v>310</v>
      </c>
      <c r="AB118" s="126" t="s">
        <v>858</v>
      </c>
      <c r="AC118" s="129"/>
      <c r="AD118" s="184"/>
    </row>
    <row r="119" ht="15.75" customHeight="1">
      <c r="A119" s="184" t="s">
        <v>311</v>
      </c>
      <c r="B119" s="190" t="s">
        <v>312</v>
      </c>
      <c r="C119" s="190" t="s">
        <v>46</v>
      </c>
      <c r="D119" s="17" t="s">
        <v>309</v>
      </c>
      <c r="E119" s="186" t="s">
        <v>786</v>
      </c>
      <c r="F119" s="129" t="s">
        <v>308</v>
      </c>
      <c r="G119" s="187">
        <v>1136.0</v>
      </c>
      <c r="H119" s="187">
        <v>0.0</v>
      </c>
      <c r="I119" s="187">
        <v>0.0</v>
      </c>
      <c r="J119" s="187">
        <v>1664.0</v>
      </c>
      <c r="K119" s="187">
        <v>0.0</v>
      </c>
      <c r="L119" s="188">
        <f t="shared" si="10"/>
        <v>2800</v>
      </c>
      <c r="M119" s="101">
        <v>2.09</v>
      </c>
      <c r="N119" s="189">
        <v>3.99</v>
      </c>
      <c r="O119" s="103">
        <f t="shared" ref="O119:S119" si="237">IFERROR($N119*G119,"")</f>
        <v>4532.64</v>
      </c>
      <c r="P119" s="103">
        <f t="shared" si="237"/>
        <v>0</v>
      </c>
      <c r="Q119" s="103">
        <f t="shared" si="237"/>
        <v>0</v>
      </c>
      <c r="R119" s="103">
        <f t="shared" si="237"/>
        <v>6639.36</v>
      </c>
      <c r="S119" s="103">
        <f t="shared" si="237"/>
        <v>0</v>
      </c>
      <c r="T119" s="103">
        <f t="shared" si="12"/>
        <v>11172</v>
      </c>
      <c r="U119" s="103">
        <f t="shared" ref="U119:Y119" si="238">IFERROR($M119*G119,"")</f>
        <v>2374.24</v>
      </c>
      <c r="V119" s="103">
        <f t="shared" si="238"/>
        <v>0</v>
      </c>
      <c r="W119" s="103">
        <f t="shared" si="238"/>
        <v>0</v>
      </c>
      <c r="X119" s="103">
        <f t="shared" si="238"/>
        <v>3477.76</v>
      </c>
      <c r="Y119" s="103">
        <f t="shared" si="238"/>
        <v>0</v>
      </c>
      <c r="Z119" s="103">
        <f t="shared" si="14"/>
        <v>5852</v>
      </c>
      <c r="AA119" s="126" t="s">
        <v>313</v>
      </c>
      <c r="AB119" s="126" t="s">
        <v>858</v>
      </c>
      <c r="AC119" s="129"/>
      <c r="AD119" s="184"/>
    </row>
    <row r="120" ht="15.75" customHeight="1">
      <c r="A120" s="184" t="s">
        <v>314</v>
      </c>
      <c r="B120" s="190" t="s">
        <v>315</v>
      </c>
      <c r="C120" s="190" t="s">
        <v>46</v>
      </c>
      <c r="D120" s="17" t="s">
        <v>309</v>
      </c>
      <c r="E120" s="186" t="s">
        <v>786</v>
      </c>
      <c r="F120" s="129" t="s">
        <v>308</v>
      </c>
      <c r="G120" s="187">
        <v>753.0</v>
      </c>
      <c r="H120" s="187">
        <v>0.0</v>
      </c>
      <c r="I120" s="187">
        <v>0.0</v>
      </c>
      <c r="J120" s="187">
        <v>315.0</v>
      </c>
      <c r="K120" s="187">
        <v>0.0</v>
      </c>
      <c r="L120" s="188">
        <f t="shared" si="10"/>
        <v>1068</v>
      </c>
      <c r="M120" s="101">
        <v>1.68</v>
      </c>
      <c r="N120" s="189">
        <v>2.99</v>
      </c>
      <c r="O120" s="103">
        <f t="shared" ref="O120:S120" si="239">IFERROR($N120*G120,"")</f>
        <v>2251.47</v>
      </c>
      <c r="P120" s="103">
        <f t="shared" si="239"/>
        <v>0</v>
      </c>
      <c r="Q120" s="103">
        <f t="shared" si="239"/>
        <v>0</v>
      </c>
      <c r="R120" s="103">
        <f t="shared" si="239"/>
        <v>941.85</v>
      </c>
      <c r="S120" s="103">
        <f t="shared" si="239"/>
        <v>0</v>
      </c>
      <c r="T120" s="103">
        <f t="shared" si="12"/>
        <v>3193.32</v>
      </c>
      <c r="U120" s="103">
        <f t="shared" ref="U120:Y120" si="240">IFERROR($M120*G120,"")</f>
        <v>1265.04</v>
      </c>
      <c r="V120" s="103">
        <f t="shared" si="240"/>
        <v>0</v>
      </c>
      <c r="W120" s="103">
        <f t="shared" si="240"/>
        <v>0</v>
      </c>
      <c r="X120" s="103">
        <f t="shared" si="240"/>
        <v>529.2</v>
      </c>
      <c r="Y120" s="103">
        <f t="shared" si="240"/>
        <v>0</v>
      </c>
      <c r="Z120" s="103">
        <f t="shared" si="14"/>
        <v>1794.24</v>
      </c>
      <c r="AA120" s="126" t="s">
        <v>313</v>
      </c>
      <c r="AB120" s="126" t="s">
        <v>858</v>
      </c>
      <c r="AC120" s="129"/>
      <c r="AD120" s="184"/>
    </row>
    <row r="121" ht="15.75" customHeight="1">
      <c r="A121" s="184" t="s">
        <v>316</v>
      </c>
      <c r="B121" s="190" t="s">
        <v>317</v>
      </c>
      <c r="C121" s="190" t="s">
        <v>47</v>
      </c>
      <c r="D121" s="17" t="s">
        <v>309</v>
      </c>
      <c r="E121" s="186" t="s">
        <v>786</v>
      </c>
      <c r="F121" s="129" t="s">
        <v>308</v>
      </c>
      <c r="G121" s="187">
        <v>3072.0</v>
      </c>
      <c r="H121" s="187">
        <v>1632.0</v>
      </c>
      <c r="I121" s="187">
        <v>2784.0</v>
      </c>
      <c r="J121" s="187">
        <v>0.0</v>
      </c>
      <c r="K121" s="187">
        <v>0.0</v>
      </c>
      <c r="L121" s="188">
        <f t="shared" si="10"/>
        <v>7488</v>
      </c>
      <c r="M121" s="101">
        <v>2.06</v>
      </c>
      <c r="N121" s="189">
        <v>3.99</v>
      </c>
      <c r="O121" s="103">
        <f t="shared" ref="O121:S121" si="241">IFERROR($N121*G121,"")</f>
        <v>12257.28</v>
      </c>
      <c r="P121" s="103">
        <f t="shared" si="241"/>
        <v>6511.68</v>
      </c>
      <c r="Q121" s="103">
        <f t="shared" si="241"/>
        <v>11108.16</v>
      </c>
      <c r="R121" s="103">
        <f t="shared" si="241"/>
        <v>0</v>
      </c>
      <c r="S121" s="103">
        <f t="shared" si="241"/>
        <v>0</v>
      </c>
      <c r="T121" s="103">
        <f t="shared" si="12"/>
        <v>29877.12</v>
      </c>
      <c r="U121" s="103">
        <f t="shared" ref="U121:Y121" si="242">IFERROR($M121*G121,"")</f>
        <v>6328.32</v>
      </c>
      <c r="V121" s="103">
        <f t="shared" si="242"/>
        <v>3361.92</v>
      </c>
      <c r="W121" s="103">
        <f t="shared" si="242"/>
        <v>5735.04</v>
      </c>
      <c r="X121" s="103">
        <f t="shared" si="242"/>
        <v>0</v>
      </c>
      <c r="Y121" s="103">
        <f t="shared" si="242"/>
        <v>0</v>
      </c>
      <c r="Z121" s="103">
        <f t="shared" si="14"/>
        <v>15425.28</v>
      </c>
      <c r="AA121" s="126" t="s">
        <v>310</v>
      </c>
      <c r="AB121" s="126" t="s">
        <v>858</v>
      </c>
      <c r="AC121" s="129"/>
      <c r="AD121" s="129"/>
    </row>
    <row r="122" ht="15.75" customHeight="1">
      <c r="A122" s="184" t="s">
        <v>318</v>
      </c>
      <c r="B122" s="190" t="s">
        <v>319</v>
      </c>
      <c r="C122" s="190" t="s">
        <v>47</v>
      </c>
      <c r="D122" s="17" t="s">
        <v>309</v>
      </c>
      <c r="E122" s="186" t="s">
        <v>786</v>
      </c>
      <c r="F122" s="129" t="s">
        <v>298</v>
      </c>
      <c r="G122" s="187">
        <v>888.0</v>
      </c>
      <c r="H122" s="187">
        <v>1392.0</v>
      </c>
      <c r="I122" s="187">
        <v>936.0</v>
      </c>
      <c r="J122" s="187">
        <v>0.0</v>
      </c>
      <c r="K122" s="187">
        <v>0.0</v>
      </c>
      <c r="L122" s="188">
        <f t="shared" si="10"/>
        <v>3216</v>
      </c>
      <c r="M122" s="101">
        <v>2.9</v>
      </c>
      <c r="N122" s="189">
        <v>5.49</v>
      </c>
      <c r="O122" s="103">
        <f t="shared" ref="O122:S122" si="243">IFERROR($N122*G122,"")</f>
        <v>4875.12</v>
      </c>
      <c r="P122" s="103">
        <f t="shared" si="243"/>
        <v>7642.08</v>
      </c>
      <c r="Q122" s="103">
        <f t="shared" si="243"/>
        <v>5138.64</v>
      </c>
      <c r="R122" s="103">
        <f t="shared" si="243"/>
        <v>0</v>
      </c>
      <c r="S122" s="103">
        <f t="shared" si="243"/>
        <v>0</v>
      </c>
      <c r="T122" s="103">
        <f t="shared" si="12"/>
        <v>17655.84</v>
      </c>
      <c r="U122" s="103">
        <f t="shared" ref="U122:Y122" si="244">IFERROR($M122*G122,"")</f>
        <v>2575.2</v>
      </c>
      <c r="V122" s="103">
        <f t="shared" si="244"/>
        <v>4036.8</v>
      </c>
      <c r="W122" s="103">
        <f t="shared" si="244"/>
        <v>2714.4</v>
      </c>
      <c r="X122" s="103">
        <f t="shared" si="244"/>
        <v>0</v>
      </c>
      <c r="Y122" s="103">
        <f t="shared" si="244"/>
        <v>0</v>
      </c>
      <c r="Z122" s="103">
        <f t="shared" si="14"/>
        <v>9326.4</v>
      </c>
      <c r="AA122" s="126" t="s">
        <v>127</v>
      </c>
      <c r="AB122" s="126" t="s">
        <v>855</v>
      </c>
      <c r="AC122" s="129"/>
      <c r="AD122" s="129"/>
    </row>
    <row r="123" ht="15.75" customHeight="1">
      <c r="A123" s="184" t="s">
        <v>320</v>
      </c>
      <c r="B123" s="190" t="s">
        <v>321</v>
      </c>
      <c r="C123" s="190" t="s">
        <v>46</v>
      </c>
      <c r="D123" s="17" t="s">
        <v>309</v>
      </c>
      <c r="E123" s="186" t="s">
        <v>786</v>
      </c>
      <c r="F123" s="129" t="s">
        <v>308</v>
      </c>
      <c r="G123" s="187">
        <v>568.0</v>
      </c>
      <c r="H123" s="187">
        <v>0.0</v>
      </c>
      <c r="I123" s="187">
        <v>0.0</v>
      </c>
      <c r="J123" s="187">
        <v>832.0</v>
      </c>
      <c r="K123" s="187">
        <v>0.0</v>
      </c>
      <c r="L123" s="188">
        <f t="shared" si="10"/>
        <v>1400</v>
      </c>
      <c r="M123" s="101">
        <v>2.09</v>
      </c>
      <c r="N123" s="189">
        <v>3.99</v>
      </c>
      <c r="O123" s="103">
        <f t="shared" ref="O123:S123" si="245">IFERROR($N123*G123,"")</f>
        <v>2266.32</v>
      </c>
      <c r="P123" s="103">
        <f t="shared" si="245"/>
        <v>0</v>
      </c>
      <c r="Q123" s="103">
        <f t="shared" si="245"/>
        <v>0</v>
      </c>
      <c r="R123" s="103">
        <f t="shared" si="245"/>
        <v>3319.68</v>
      </c>
      <c r="S123" s="103">
        <f t="shared" si="245"/>
        <v>0</v>
      </c>
      <c r="T123" s="103">
        <f t="shared" si="12"/>
        <v>5586</v>
      </c>
      <c r="U123" s="103">
        <f t="shared" ref="U123:Y123" si="246">IFERROR($M123*G123,"")</f>
        <v>1187.12</v>
      </c>
      <c r="V123" s="103">
        <f t="shared" si="246"/>
        <v>0</v>
      </c>
      <c r="W123" s="103">
        <f t="shared" si="246"/>
        <v>0</v>
      </c>
      <c r="X123" s="103">
        <f t="shared" si="246"/>
        <v>1738.88</v>
      </c>
      <c r="Y123" s="103">
        <f t="shared" si="246"/>
        <v>0</v>
      </c>
      <c r="Z123" s="103">
        <f t="shared" si="14"/>
        <v>2926</v>
      </c>
      <c r="AA123" s="126" t="s">
        <v>313</v>
      </c>
      <c r="AB123" s="126" t="s">
        <v>858</v>
      </c>
      <c r="AC123" s="129"/>
      <c r="AD123" s="129"/>
    </row>
    <row r="124" ht="15.75" customHeight="1">
      <c r="A124" s="184" t="s">
        <v>323</v>
      </c>
      <c r="B124" s="190" t="s">
        <v>324</v>
      </c>
      <c r="C124" s="190" t="s">
        <v>46</v>
      </c>
      <c r="D124" s="17" t="s">
        <v>309</v>
      </c>
      <c r="E124" s="186" t="s">
        <v>786</v>
      </c>
      <c r="F124" s="129" t="s">
        <v>308</v>
      </c>
      <c r="G124" s="187">
        <v>753.0</v>
      </c>
      <c r="H124" s="187">
        <v>0.0</v>
      </c>
      <c r="I124" s="187">
        <v>0.0</v>
      </c>
      <c r="J124" s="187">
        <v>315.0</v>
      </c>
      <c r="K124" s="187">
        <v>0.0</v>
      </c>
      <c r="L124" s="188">
        <f t="shared" si="10"/>
        <v>1068</v>
      </c>
      <c r="M124" s="101">
        <v>1.68</v>
      </c>
      <c r="N124" s="189">
        <v>2.99</v>
      </c>
      <c r="O124" s="103">
        <f t="shared" ref="O124:S124" si="247">IFERROR($N124*G124,"")</f>
        <v>2251.47</v>
      </c>
      <c r="P124" s="103">
        <f t="shared" si="247"/>
        <v>0</v>
      </c>
      <c r="Q124" s="103">
        <f t="shared" si="247"/>
        <v>0</v>
      </c>
      <c r="R124" s="103">
        <f t="shared" si="247"/>
        <v>941.85</v>
      </c>
      <c r="S124" s="103">
        <f t="shared" si="247"/>
        <v>0</v>
      </c>
      <c r="T124" s="103">
        <f t="shared" si="12"/>
        <v>3193.32</v>
      </c>
      <c r="U124" s="103">
        <f t="shared" ref="U124:Y124" si="248">IFERROR($M124*G124,"")</f>
        <v>1265.04</v>
      </c>
      <c r="V124" s="103">
        <f t="shared" si="248"/>
        <v>0</v>
      </c>
      <c r="W124" s="103">
        <f t="shared" si="248"/>
        <v>0</v>
      </c>
      <c r="X124" s="103">
        <f t="shared" si="248"/>
        <v>529.2</v>
      </c>
      <c r="Y124" s="103">
        <f t="shared" si="248"/>
        <v>0</v>
      </c>
      <c r="Z124" s="103">
        <f t="shared" si="14"/>
        <v>1794.24</v>
      </c>
      <c r="AA124" s="126" t="s">
        <v>313</v>
      </c>
      <c r="AB124" s="126" t="s">
        <v>858</v>
      </c>
      <c r="AC124" s="129"/>
      <c r="AD124" s="129"/>
    </row>
    <row r="125" ht="15.75" customHeight="1">
      <c r="A125" s="184" t="s">
        <v>325</v>
      </c>
      <c r="B125" s="190" t="s">
        <v>326</v>
      </c>
      <c r="C125" s="190" t="s">
        <v>46</v>
      </c>
      <c r="D125" s="17" t="s">
        <v>309</v>
      </c>
      <c r="E125" s="186" t="s">
        <v>786</v>
      </c>
      <c r="F125" s="129" t="s">
        <v>308</v>
      </c>
      <c r="G125" s="187">
        <v>753.0</v>
      </c>
      <c r="H125" s="187">
        <v>0.0</v>
      </c>
      <c r="I125" s="187">
        <v>0.0</v>
      </c>
      <c r="J125" s="187">
        <v>315.0</v>
      </c>
      <c r="K125" s="187">
        <v>0.0</v>
      </c>
      <c r="L125" s="188">
        <f t="shared" si="10"/>
        <v>1068</v>
      </c>
      <c r="M125" s="101">
        <v>1.68</v>
      </c>
      <c r="N125" s="189">
        <v>2.99</v>
      </c>
      <c r="O125" s="103">
        <f t="shared" ref="O125:S125" si="249">IFERROR($N125*G125,"")</f>
        <v>2251.47</v>
      </c>
      <c r="P125" s="103">
        <f t="shared" si="249"/>
        <v>0</v>
      </c>
      <c r="Q125" s="103">
        <f t="shared" si="249"/>
        <v>0</v>
      </c>
      <c r="R125" s="103">
        <f t="shared" si="249"/>
        <v>941.85</v>
      </c>
      <c r="S125" s="103">
        <f t="shared" si="249"/>
        <v>0</v>
      </c>
      <c r="T125" s="103">
        <f t="shared" si="12"/>
        <v>3193.32</v>
      </c>
      <c r="U125" s="103">
        <f t="shared" ref="U125:Y125" si="250">IFERROR($M125*G125,"")</f>
        <v>1265.04</v>
      </c>
      <c r="V125" s="103">
        <f t="shared" si="250"/>
        <v>0</v>
      </c>
      <c r="W125" s="103">
        <f t="shared" si="250"/>
        <v>0</v>
      </c>
      <c r="X125" s="103">
        <f t="shared" si="250"/>
        <v>529.2</v>
      </c>
      <c r="Y125" s="103">
        <f t="shared" si="250"/>
        <v>0</v>
      </c>
      <c r="Z125" s="103">
        <f t="shared" si="14"/>
        <v>1794.24</v>
      </c>
      <c r="AA125" s="126" t="s">
        <v>313</v>
      </c>
      <c r="AB125" s="126" t="s">
        <v>858</v>
      </c>
      <c r="AC125" s="129"/>
      <c r="AD125" s="129"/>
    </row>
    <row r="126" ht="15.75" customHeight="1">
      <c r="A126" s="184" t="s">
        <v>327</v>
      </c>
      <c r="B126" s="190" t="s">
        <v>328</v>
      </c>
      <c r="C126" s="190" t="s">
        <v>46</v>
      </c>
      <c r="D126" s="17" t="s">
        <v>309</v>
      </c>
      <c r="E126" s="186" t="s">
        <v>786</v>
      </c>
      <c r="F126" s="129" t="s">
        <v>308</v>
      </c>
      <c r="G126" s="187">
        <v>753.0</v>
      </c>
      <c r="H126" s="187">
        <v>0.0</v>
      </c>
      <c r="I126" s="187">
        <v>0.0</v>
      </c>
      <c r="J126" s="187">
        <v>315.0</v>
      </c>
      <c r="K126" s="187">
        <v>0.0</v>
      </c>
      <c r="L126" s="188">
        <f t="shared" si="10"/>
        <v>1068</v>
      </c>
      <c r="M126" s="101">
        <v>1.68</v>
      </c>
      <c r="N126" s="189">
        <v>2.99</v>
      </c>
      <c r="O126" s="103">
        <f t="shared" ref="O126:S126" si="251">IFERROR($N126*G126,"")</f>
        <v>2251.47</v>
      </c>
      <c r="P126" s="103">
        <f t="shared" si="251"/>
        <v>0</v>
      </c>
      <c r="Q126" s="103">
        <f t="shared" si="251"/>
        <v>0</v>
      </c>
      <c r="R126" s="103">
        <f t="shared" si="251"/>
        <v>941.85</v>
      </c>
      <c r="S126" s="103">
        <f t="shared" si="251"/>
        <v>0</v>
      </c>
      <c r="T126" s="103">
        <f t="shared" si="12"/>
        <v>3193.32</v>
      </c>
      <c r="U126" s="103">
        <f t="shared" ref="U126:Y126" si="252">IFERROR($M126*G126,"")</f>
        <v>1265.04</v>
      </c>
      <c r="V126" s="103">
        <f t="shared" si="252"/>
        <v>0</v>
      </c>
      <c r="W126" s="103">
        <f t="shared" si="252"/>
        <v>0</v>
      </c>
      <c r="X126" s="103">
        <f t="shared" si="252"/>
        <v>529.2</v>
      </c>
      <c r="Y126" s="103">
        <f t="shared" si="252"/>
        <v>0</v>
      </c>
      <c r="Z126" s="103">
        <f t="shared" si="14"/>
        <v>1794.24</v>
      </c>
      <c r="AA126" s="126" t="s">
        <v>313</v>
      </c>
      <c r="AB126" s="126" t="s">
        <v>858</v>
      </c>
      <c r="AC126" s="129"/>
      <c r="AD126" s="129"/>
    </row>
    <row r="127" ht="15.75" customHeight="1">
      <c r="A127" s="184" t="s">
        <v>329</v>
      </c>
      <c r="B127" s="190" t="s">
        <v>330</v>
      </c>
      <c r="C127" s="190" t="s">
        <v>48</v>
      </c>
      <c r="D127" s="17" t="s">
        <v>309</v>
      </c>
      <c r="E127" s="186" t="s">
        <v>786</v>
      </c>
      <c r="F127" s="129" t="s">
        <v>298</v>
      </c>
      <c r="G127" s="187">
        <v>0.0</v>
      </c>
      <c r="H127" s="187">
        <v>2556.0</v>
      </c>
      <c r="I127" s="187">
        <v>552.0</v>
      </c>
      <c r="J127" s="187">
        <v>1416.0</v>
      </c>
      <c r="K127" s="187">
        <v>0.0</v>
      </c>
      <c r="L127" s="188">
        <f t="shared" si="10"/>
        <v>4524</v>
      </c>
      <c r="M127" s="101">
        <v>1.48</v>
      </c>
      <c r="N127" s="189">
        <v>2.99</v>
      </c>
      <c r="O127" s="103">
        <f t="shared" ref="O127:S127" si="253">IFERROR($N127*G127,"")</f>
        <v>0</v>
      </c>
      <c r="P127" s="103">
        <f t="shared" si="253"/>
        <v>7642.44</v>
      </c>
      <c r="Q127" s="103">
        <f t="shared" si="253"/>
        <v>1650.48</v>
      </c>
      <c r="R127" s="103">
        <f t="shared" si="253"/>
        <v>4233.84</v>
      </c>
      <c r="S127" s="103">
        <f t="shared" si="253"/>
        <v>0</v>
      </c>
      <c r="T127" s="103">
        <f t="shared" si="12"/>
        <v>13526.76</v>
      </c>
      <c r="U127" s="103">
        <f t="shared" ref="U127:Y127" si="254">IFERROR($M127*G127,"")</f>
        <v>0</v>
      </c>
      <c r="V127" s="103">
        <f t="shared" si="254"/>
        <v>3782.88</v>
      </c>
      <c r="W127" s="103">
        <f t="shared" si="254"/>
        <v>816.96</v>
      </c>
      <c r="X127" s="103">
        <f t="shared" si="254"/>
        <v>2095.68</v>
      </c>
      <c r="Y127" s="103">
        <f t="shared" si="254"/>
        <v>0</v>
      </c>
      <c r="Z127" s="103">
        <f t="shared" si="14"/>
        <v>6695.52</v>
      </c>
      <c r="AA127" s="126" t="s">
        <v>113</v>
      </c>
      <c r="AB127" s="126" t="s">
        <v>855</v>
      </c>
      <c r="AC127" s="129"/>
      <c r="AD127" s="129"/>
    </row>
    <row r="128" ht="15.75" customHeight="1">
      <c r="A128" s="184" t="s">
        <v>331</v>
      </c>
      <c r="B128" s="190" t="s">
        <v>332</v>
      </c>
      <c r="C128" s="190" t="s">
        <v>48</v>
      </c>
      <c r="D128" s="17" t="s">
        <v>309</v>
      </c>
      <c r="E128" s="186" t="s">
        <v>786</v>
      </c>
      <c r="F128" s="129" t="s">
        <v>298</v>
      </c>
      <c r="G128" s="187">
        <v>0.0</v>
      </c>
      <c r="H128" s="187">
        <v>2556.0</v>
      </c>
      <c r="I128" s="187">
        <v>552.0</v>
      </c>
      <c r="J128" s="187">
        <v>1416.0</v>
      </c>
      <c r="K128" s="187">
        <v>0.0</v>
      </c>
      <c r="L128" s="188">
        <f t="shared" si="10"/>
        <v>4524</v>
      </c>
      <c r="M128" s="101">
        <v>1.48</v>
      </c>
      <c r="N128" s="189">
        <v>2.99</v>
      </c>
      <c r="O128" s="193">
        <f t="shared" ref="O128:S128" si="255">IFERROR($N128*G128,"")</f>
        <v>0</v>
      </c>
      <c r="P128" s="193">
        <f t="shared" si="255"/>
        <v>7642.44</v>
      </c>
      <c r="Q128" s="193">
        <f t="shared" si="255"/>
        <v>1650.48</v>
      </c>
      <c r="R128" s="193">
        <f t="shared" si="255"/>
        <v>4233.84</v>
      </c>
      <c r="S128" s="193">
        <f t="shared" si="255"/>
        <v>0</v>
      </c>
      <c r="T128" s="193">
        <f t="shared" si="12"/>
        <v>13526.76</v>
      </c>
      <c r="U128" s="193">
        <f t="shared" ref="U128:Y128" si="256">IFERROR($M128*G128,"")</f>
        <v>0</v>
      </c>
      <c r="V128" s="193">
        <f t="shared" si="256"/>
        <v>3782.88</v>
      </c>
      <c r="W128" s="193">
        <f t="shared" si="256"/>
        <v>816.96</v>
      </c>
      <c r="X128" s="193">
        <f t="shared" si="256"/>
        <v>2095.68</v>
      </c>
      <c r="Y128" s="193">
        <f t="shared" si="256"/>
        <v>0</v>
      </c>
      <c r="Z128" s="193">
        <f t="shared" si="14"/>
        <v>6695.52</v>
      </c>
      <c r="AA128" s="126" t="s">
        <v>113</v>
      </c>
      <c r="AB128" s="126" t="s">
        <v>855</v>
      </c>
      <c r="AC128" s="129"/>
      <c r="AD128" s="129"/>
    </row>
    <row r="129" ht="15.75" customHeight="1">
      <c r="A129" s="184" t="s">
        <v>333</v>
      </c>
      <c r="B129" s="190" t="s">
        <v>334</v>
      </c>
      <c r="C129" s="190" t="s">
        <v>49</v>
      </c>
      <c r="D129" s="17" t="s">
        <v>309</v>
      </c>
      <c r="E129" s="186" t="s">
        <v>786</v>
      </c>
      <c r="F129" s="129" t="s">
        <v>78</v>
      </c>
      <c r="G129" s="187">
        <v>580.0</v>
      </c>
      <c r="H129" s="187">
        <v>210.0</v>
      </c>
      <c r="I129" s="187">
        <v>1125.0</v>
      </c>
      <c r="J129" s="187">
        <v>0.0</v>
      </c>
      <c r="K129" s="187">
        <v>0.0</v>
      </c>
      <c r="L129" s="188">
        <f t="shared" si="10"/>
        <v>1915</v>
      </c>
      <c r="M129" s="101">
        <v>2.16</v>
      </c>
      <c r="N129" s="189">
        <v>3.99</v>
      </c>
      <c r="O129" s="103">
        <f t="shared" ref="O129:S129" si="257">IFERROR($N129*G129,"")</f>
        <v>2314.2</v>
      </c>
      <c r="P129" s="103">
        <f t="shared" si="257"/>
        <v>837.9</v>
      </c>
      <c r="Q129" s="103">
        <f t="shared" si="257"/>
        <v>4488.75</v>
      </c>
      <c r="R129" s="103">
        <f t="shared" si="257"/>
        <v>0</v>
      </c>
      <c r="S129" s="103">
        <f t="shared" si="257"/>
        <v>0</v>
      </c>
      <c r="T129" s="103">
        <f t="shared" si="12"/>
        <v>7640.85</v>
      </c>
      <c r="U129" s="103">
        <f t="shared" ref="U129:Y129" si="258">IFERROR($M129*G129,"")</f>
        <v>1252.8</v>
      </c>
      <c r="V129" s="103">
        <f t="shared" si="258"/>
        <v>453.6</v>
      </c>
      <c r="W129" s="103">
        <f t="shared" si="258"/>
        <v>2430</v>
      </c>
      <c r="X129" s="103">
        <f t="shared" si="258"/>
        <v>0</v>
      </c>
      <c r="Y129" s="103">
        <f t="shared" si="258"/>
        <v>0</v>
      </c>
      <c r="Z129" s="103">
        <f t="shared" si="14"/>
        <v>4136.4</v>
      </c>
      <c r="AA129" s="126" t="s">
        <v>335</v>
      </c>
      <c r="AB129" s="126" t="s">
        <v>855</v>
      </c>
      <c r="AC129" s="129"/>
      <c r="AD129" s="129"/>
    </row>
    <row r="130" ht="15.75" customHeight="1">
      <c r="A130" s="184" t="s">
        <v>336</v>
      </c>
      <c r="B130" s="190" t="s">
        <v>337</v>
      </c>
      <c r="C130" s="190" t="s">
        <v>49</v>
      </c>
      <c r="D130" s="17" t="s">
        <v>309</v>
      </c>
      <c r="E130" s="186" t="s">
        <v>786</v>
      </c>
      <c r="F130" s="129" t="s">
        <v>78</v>
      </c>
      <c r="G130" s="187">
        <v>580.0</v>
      </c>
      <c r="H130" s="187">
        <v>210.0</v>
      </c>
      <c r="I130" s="187">
        <v>1125.0</v>
      </c>
      <c r="J130" s="187">
        <v>0.0</v>
      </c>
      <c r="K130" s="187">
        <v>0.0</v>
      </c>
      <c r="L130" s="188">
        <f t="shared" si="10"/>
        <v>1915</v>
      </c>
      <c r="M130" s="101">
        <v>2.16</v>
      </c>
      <c r="N130" s="189">
        <v>3.99</v>
      </c>
      <c r="O130" s="103">
        <f t="shared" ref="O130:S130" si="259">IFERROR($N130*G130,"")</f>
        <v>2314.2</v>
      </c>
      <c r="P130" s="103">
        <f t="shared" si="259"/>
        <v>837.9</v>
      </c>
      <c r="Q130" s="103">
        <f t="shared" si="259"/>
        <v>4488.75</v>
      </c>
      <c r="R130" s="103">
        <f t="shared" si="259"/>
        <v>0</v>
      </c>
      <c r="S130" s="103">
        <f t="shared" si="259"/>
        <v>0</v>
      </c>
      <c r="T130" s="103">
        <f t="shared" si="12"/>
        <v>7640.85</v>
      </c>
      <c r="U130" s="103">
        <f t="shared" ref="U130:Y130" si="260">IFERROR($M130*G130,"")</f>
        <v>1252.8</v>
      </c>
      <c r="V130" s="103">
        <f t="shared" si="260"/>
        <v>453.6</v>
      </c>
      <c r="W130" s="103">
        <f t="shared" si="260"/>
        <v>2430</v>
      </c>
      <c r="X130" s="103">
        <f t="shared" si="260"/>
        <v>0</v>
      </c>
      <c r="Y130" s="103">
        <f t="shared" si="260"/>
        <v>0</v>
      </c>
      <c r="Z130" s="103">
        <f t="shared" si="14"/>
        <v>4136.4</v>
      </c>
      <c r="AA130" s="126" t="s">
        <v>335</v>
      </c>
      <c r="AB130" s="126" t="s">
        <v>855</v>
      </c>
      <c r="AC130" s="129"/>
      <c r="AD130" s="129"/>
    </row>
    <row r="131" ht="15.75" customHeight="1">
      <c r="A131" s="184" t="s">
        <v>338</v>
      </c>
      <c r="B131" s="190" t="s">
        <v>339</v>
      </c>
      <c r="C131" s="190" t="s">
        <v>46</v>
      </c>
      <c r="D131" s="17" t="s">
        <v>309</v>
      </c>
      <c r="E131" s="186" t="s">
        <v>786</v>
      </c>
      <c r="F131" s="129" t="s">
        <v>78</v>
      </c>
      <c r="G131" s="187">
        <v>0.0</v>
      </c>
      <c r="H131" s="187">
        <v>865.0</v>
      </c>
      <c r="I131" s="187">
        <v>460.0</v>
      </c>
      <c r="J131" s="187">
        <v>0.0</v>
      </c>
      <c r="K131" s="187">
        <v>0.0</v>
      </c>
      <c r="L131" s="188">
        <f t="shared" si="10"/>
        <v>1325</v>
      </c>
      <c r="M131" s="101">
        <v>2.16</v>
      </c>
      <c r="N131" s="189">
        <v>3.99</v>
      </c>
      <c r="O131" s="103">
        <f t="shared" ref="O131:S131" si="261">IFERROR($N131*G131,"")</f>
        <v>0</v>
      </c>
      <c r="P131" s="103">
        <f t="shared" si="261"/>
        <v>3451.35</v>
      </c>
      <c r="Q131" s="103">
        <f t="shared" si="261"/>
        <v>1835.4</v>
      </c>
      <c r="R131" s="103">
        <f t="shared" si="261"/>
        <v>0</v>
      </c>
      <c r="S131" s="103">
        <f t="shared" si="261"/>
        <v>0</v>
      </c>
      <c r="T131" s="103">
        <f t="shared" si="12"/>
        <v>5286.75</v>
      </c>
      <c r="U131" s="103">
        <f t="shared" ref="U131:Y131" si="262">IFERROR($M131*G131,"")</f>
        <v>0</v>
      </c>
      <c r="V131" s="103">
        <f t="shared" si="262"/>
        <v>1868.4</v>
      </c>
      <c r="W131" s="103">
        <f t="shared" si="262"/>
        <v>993.6</v>
      </c>
      <c r="X131" s="103">
        <f t="shared" si="262"/>
        <v>0</v>
      </c>
      <c r="Y131" s="103">
        <f t="shared" si="262"/>
        <v>0</v>
      </c>
      <c r="Z131" s="103">
        <f t="shared" si="14"/>
        <v>2862</v>
      </c>
      <c r="AA131" s="126" t="s">
        <v>313</v>
      </c>
      <c r="AB131" s="126" t="s">
        <v>855</v>
      </c>
      <c r="AC131" s="129"/>
      <c r="AD131" s="129"/>
    </row>
    <row r="132" ht="15.75" customHeight="1">
      <c r="A132" s="184" t="s">
        <v>340</v>
      </c>
      <c r="B132" s="190" t="s">
        <v>341</v>
      </c>
      <c r="C132" s="190" t="s">
        <v>46</v>
      </c>
      <c r="D132" s="17" t="s">
        <v>309</v>
      </c>
      <c r="E132" s="186" t="s">
        <v>786</v>
      </c>
      <c r="F132" s="129" t="s">
        <v>78</v>
      </c>
      <c r="G132" s="187">
        <v>0.0</v>
      </c>
      <c r="H132" s="187">
        <v>865.0</v>
      </c>
      <c r="I132" s="187">
        <v>460.0</v>
      </c>
      <c r="J132" s="187">
        <v>0.0</v>
      </c>
      <c r="K132" s="187">
        <v>0.0</v>
      </c>
      <c r="L132" s="188">
        <f t="shared" si="10"/>
        <v>1325</v>
      </c>
      <c r="M132" s="101">
        <v>2.16</v>
      </c>
      <c r="N132" s="189">
        <v>3.99</v>
      </c>
      <c r="O132" s="103">
        <f t="shared" ref="O132:S132" si="263">IFERROR($N132*G132,"")</f>
        <v>0</v>
      </c>
      <c r="P132" s="103">
        <f t="shared" si="263"/>
        <v>3451.35</v>
      </c>
      <c r="Q132" s="103">
        <f t="shared" si="263"/>
        <v>1835.4</v>
      </c>
      <c r="R132" s="103">
        <f t="shared" si="263"/>
        <v>0</v>
      </c>
      <c r="S132" s="103">
        <f t="shared" si="263"/>
        <v>0</v>
      </c>
      <c r="T132" s="103">
        <f t="shared" si="12"/>
        <v>5286.75</v>
      </c>
      <c r="U132" s="103">
        <f t="shared" ref="U132:Y132" si="264">IFERROR($M132*G132,"")</f>
        <v>0</v>
      </c>
      <c r="V132" s="103">
        <f t="shared" si="264"/>
        <v>1868.4</v>
      </c>
      <c r="W132" s="103">
        <f t="shared" si="264"/>
        <v>993.6</v>
      </c>
      <c r="X132" s="103">
        <f t="shared" si="264"/>
        <v>0</v>
      </c>
      <c r="Y132" s="103">
        <f t="shared" si="264"/>
        <v>0</v>
      </c>
      <c r="Z132" s="103">
        <f t="shared" si="14"/>
        <v>2862</v>
      </c>
      <c r="AA132" s="126" t="s">
        <v>313</v>
      </c>
      <c r="AB132" s="126" t="s">
        <v>855</v>
      </c>
      <c r="AC132" s="129"/>
      <c r="AD132" s="129"/>
    </row>
    <row r="133" ht="15.75" customHeight="1">
      <c r="A133" s="184" t="s">
        <v>342</v>
      </c>
      <c r="B133" s="190" t="s">
        <v>343</v>
      </c>
      <c r="C133" s="190" t="s">
        <v>49</v>
      </c>
      <c r="D133" s="17" t="s">
        <v>309</v>
      </c>
      <c r="E133" s="186" t="s">
        <v>786</v>
      </c>
      <c r="F133" s="129" t="s">
        <v>78</v>
      </c>
      <c r="G133" s="187">
        <v>1404.0</v>
      </c>
      <c r="H133" s="187">
        <v>0.0</v>
      </c>
      <c r="I133" s="187">
        <v>1776.0</v>
      </c>
      <c r="J133" s="187">
        <v>0.0</v>
      </c>
      <c r="K133" s="187">
        <v>0.0</v>
      </c>
      <c r="L133" s="188">
        <f t="shared" si="10"/>
        <v>3180</v>
      </c>
      <c r="M133" s="101">
        <v>1.33</v>
      </c>
      <c r="N133" s="189">
        <v>2.49</v>
      </c>
      <c r="O133" s="193">
        <f t="shared" ref="O133:S133" si="265">IFERROR($N133*G133,"")</f>
        <v>3495.96</v>
      </c>
      <c r="P133" s="193">
        <f t="shared" si="265"/>
        <v>0</v>
      </c>
      <c r="Q133" s="193">
        <f t="shared" si="265"/>
        <v>4422.24</v>
      </c>
      <c r="R133" s="193">
        <f t="shared" si="265"/>
        <v>0</v>
      </c>
      <c r="S133" s="193">
        <f t="shared" si="265"/>
        <v>0</v>
      </c>
      <c r="T133" s="193">
        <f t="shared" si="12"/>
        <v>7918.2</v>
      </c>
      <c r="U133" s="193">
        <f t="shared" ref="U133:Y133" si="266">IFERROR($M133*G133,"")</f>
        <v>1867.32</v>
      </c>
      <c r="V133" s="193">
        <f t="shared" si="266"/>
        <v>0</v>
      </c>
      <c r="W133" s="193">
        <f t="shared" si="266"/>
        <v>2362.08</v>
      </c>
      <c r="X133" s="193">
        <f t="shared" si="266"/>
        <v>0</v>
      </c>
      <c r="Y133" s="193">
        <f t="shared" si="266"/>
        <v>0</v>
      </c>
      <c r="Z133" s="193">
        <f t="shared" si="14"/>
        <v>4229.4</v>
      </c>
      <c r="AA133" s="126" t="s">
        <v>344</v>
      </c>
      <c r="AB133" s="126" t="s">
        <v>855</v>
      </c>
      <c r="AC133" s="129"/>
      <c r="AD133" s="129"/>
    </row>
    <row r="134" ht="15.75" customHeight="1">
      <c r="A134" s="184" t="s">
        <v>345</v>
      </c>
      <c r="B134" s="190" t="s">
        <v>346</v>
      </c>
      <c r="C134" s="190" t="s">
        <v>49</v>
      </c>
      <c r="D134" s="17" t="s">
        <v>309</v>
      </c>
      <c r="E134" s="186" t="s">
        <v>786</v>
      </c>
      <c r="F134" s="129" t="s">
        <v>78</v>
      </c>
      <c r="G134" s="187">
        <v>1404.0</v>
      </c>
      <c r="H134" s="187">
        <v>0.0</v>
      </c>
      <c r="I134" s="187">
        <v>1776.0</v>
      </c>
      <c r="J134" s="187">
        <v>0.0</v>
      </c>
      <c r="K134" s="187">
        <v>0.0</v>
      </c>
      <c r="L134" s="188">
        <f t="shared" si="10"/>
        <v>3180</v>
      </c>
      <c r="M134" s="101">
        <v>1.33</v>
      </c>
      <c r="N134" s="189">
        <v>2.49</v>
      </c>
      <c r="O134" s="103">
        <f t="shared" ref="O134:S134" si="267">IFERROR($N134*G134,"")</f>
        <v>3495.96</v>
      </c>
      <c r="P134" s="103">
        <f t="shared" si="267"/>
        <v>0</v>
      </c>
      <c r="Q134" s="103">
        <f t="shared" si="267"/>
        <v>4422.24</v>
      </c>
      <c r="R134" s="103">
        <f t="shared" si="267"/>
        <v>0</v>
      </c>
      <c r="S134" s="103">
        <f t="shared" si="267"/>
        <v>0</v>
      </c>
      <c r="T134" s="103">
        <f t="shared" si="12"/>
        <v>7918.2</v>
      </c>
      <c r="U134" s="103">
        <f t="shared" ref="U134:Y134" si="268">IFERROR($M134*G134,"")</f>
        <v>1867.32</v>
      </c>
      <c r="V134" s="103">
        <f t="shared" si="268"/>
        <v>0</v>
      </c>
      <c r="W134" s="103">
        <f t="shared" si="268"/>
        <v>2362.08</v>
      </c>
      <c r="X134" s="103">
        <f t="shared" si="268"/>
        <v>0</v>
      </c>
      <c r="Y134" s="103">
        <f t="shared" si="268"/>
        <v>0</v>
      </c>
      <c r="Z134" s="103">
        <f t="shared" si="14"/>
        <v>4229.4</v>
      </c>
      <c r="AA134" s="126" t="s">
        <v>344</v>
      </c>
      <c r="AB134" s="126" t="s">
        <v>855</v>
      </c>
      <c r="AC134" s="129"/>
      <c r="AD134" s="129"/>
    </row>
    <row r="135" ht="15.75" customHeight="1">
      <c r="A135" s="184" t="s">
        <v>347</v>
      </c>
      <c r="B135" s="190" t="s">
        <v>348</v>
      </c>
      <c r="C135" s="190" t="s">
        <v>49</v>
      </c>
      <c r="D135" s="17" t="s">
        <v>309</v>
      </c>
      <c r="E135" s="186" t="s">
        <v>786</v>
      </c>
      <c r="F135" s="129" t="s">
        <v>349</v>
      </c>
      <c r="G135" s="187">
        <v>8016.0</v>
      </c>
      <c r="H135" s="187">
        <v>14352.0</v>
      </c>
      <c r="I135" s="187">
        <v>6816.0</v>
      </c>
      <c r="J135" s="187">
        <v>6168.0</v>
      </c>
      <c r="K135" s="187">
        <v>0.0</v>
      </c>
      <c r="L135" s="188">
        <f t="shared" si="10"/>
        <v>35352</v>
      </c>
      <c r="M135" s="101">
        <v>0.9</v>
      </c>
      <c r="N135" s="189">
        <v>1.99</v>
      </c>
      <c r="O135" s="103">
        <f t="shared" ref="O135:S135" si="269">IFERROR($N135*G135,"")</f>
        <v>15951.84</v>
      </c>
      <c r="P135" s="103">
        <f t="shared" si="269"/>
        <v>28560.48</v>
      </c>
      <c r="Q135" s="103">
        <f t="shared" si="269"/>
        <v>13563.84</v>
      </c>
      <c r="R135" s="103">
        <f t="shared" si="269"/>
        <v>12274.32</v>
      </c>
      <c r="S135" s="103">
        <f t="shared" si="269"/>
        <v>0</v>
      </c>
      <c r="T135" s="103">
        <f t="shared" si="12"/>
        <v>70350.48</v>
      </c>
      <c r="U135" s="103">
        <f t="shared" ref="U135:Y135" si="270">IFERROR($M135*G135,"")</f>
        <v>7214.4</v>
      </c>
      <c r="V135" s="103">
        <f t="shared" si="270"/>
        <v>12916.8</v>
      </c>
      <c r="W135" s="103">
        <f t="shared" si="270"/>
        <v>6134.4</v>
      </c>
      <c r="X135" s="103">
        <f t="shared" si="270"/>
        <v>5551.2</v>
      </c>
      <c r="Y135" s="103">
        <f t="shared" si="270"/>
        <v>0</v>
      </c>
      <c r="Z135" s="103">
        <f t="shared" si="14"/>
        <v>31816.8</v>
      </c>
      <c r="AA135" s="126" t="s">
        <v>350</v>
      </c>
      <c r="AB135" s="126" t="s">
        <v>855</v>
      </c>
      <c r="AC135" s="129"/>
      <c r="AD135" s="129"/>
    </row>
    <row r="136" ht="15.75" customHeight="1">
      <c r="A136" s="184" t="s">
        <v>351</v>
      </c>
      <c r="B136" s="190" t="s">
        <v>352</v>
      </c>
      <c r="C136" s="190" t="s">
        <v>49</v>
      </c>
      <c r="D136" s="17" t="s">
        <v>309</v>
      </c>
      <c r="E136" s="186" t="s">
        <v>786</v>
      </c>
      <c r="F136" s="129" t="s">
        <v>353</v>
      </c>
      <c r="G136" s="187">
        <v>4752.0</v>
      </c>
      <c r="H136" s="187">
        <v>1872.0</v>
      </c>
      <c r="I136" s="187">
        <v>4032.0</v>
      </c>
      <c r="J136" s="187">
        <v>0.0</v>
      </c>
      <c r="K136" s="187">
        <v>0.0</v>
      </c>
      <c r="L136" s="188">
        <f t="shared" si="10"/>
        <v>10656</v>
      </c>
      <c r="M136" s="101">
        <v>0.83</v>
      </c>
      <c r="N136" s="189">
        <v>1.69</v>
      </c>
      <c r="O136" s="103">
        <f t="shared" ref="O136:S136" si="271">IFERROR($N136*G136,"")</f>
        <v>8030.88</v>
      </c>
      <c r="P136" s="103">
        <f t="shared" si="271"/>
        <v>3163.68</v>
      </c>
      <c r="Q136" s="103">
        <f t="shared" si="271"/>
        <v>6814.08</v>
      </c>
      <c r="R136" s="103">
        <f t="shared" si="271"/>
        <v>0</v>
      </c>
      <c r="S136" s="103">
        <f t="shared" si="271"/>
        <v>0</v>
      </c>
      <c r="T136" s="103">
        <f t="shared" si="12"/>
        <v>18008.64</v>
      </c>
      <c r="U136" s="103">
        <f t="shared" ref="U136:Y136" si="272">IFERROR($M136*G136,"")</f>
        <v>3944.16</v>
      </c>
      <c r="V136" s="103">
        <f t="shared" si="272"/>
        <v>1553.76</v>
      </c>
      <c r="W136" s="103">
        <f t="shared" si="272"/>
        <v>3346.56</v>
      </c>
      <c r="X136" s="103">
        <f t="shared" si="272"/>
        <v>0</v>
      </c>
      <c r="Y136" s="103">
        <f t="shared" si="272"/>
        <v>0</v>
      </c>
      <c r="Z136" s="103">
        <f t="shared" si="14"/>
        <v>8844.48</v>
      </c>
      <c r="AA136" s="126" t="s">
        <v>350</v>
      </c>
      <c r="AB136" s="126" t="s">
        <v>855</v>
      </c>
      <c r="AC136" s="129"/>
      <c r="AD136" s="129"/>
    </row>
    <row r="137" ht="15.75" customHeight="1">
      <c r="A137" s="184" t="s">
        <v>354</v>
      </c>
      <c r="B137" s="190" t="s">
        <v>355</v>
      </c>
      <c r="C137" s="190" t="s">
        <v>49</v>
      </c>
      <c r="D137" s="17" t="s">
        <v>309</v>
      </c>
      <c r="E137" s="186" t="s">
        <v>786</v>
      </c>
      <c r="F137" s="129" t="s">
        <v>349</v>
      </c>
      <c r="G137" s="187">
        <v>2760.0</v>
      </c>
      <c r="H137" s="187">
        <v>2232.0</v>
      </c>
      <c r="I137" s="187">
        <v>0.0</v>
      </c>
      <c r="J137" s="187">
        <v>1560.0</v>
      </c>
      <c r="K137" s="187">
        <v>0.0</v>
      </c>
      <c r="L137" s="188">
        <f t="shared" si="10"/>
        <v>6552</v>
      </c>
      <c r="M137" s="101">
        <v>0.9</v>
      </c>
      <c r="N137" s="189">
        <v>1.99</v>
      </c>
      <c r="O137" s="103">
        <f t="shared" ref="O137:S137" si="273">IFERROR($N137*G137,"")</f>
        <v>5492.4</v>
      </c>
      <c r="P137" s="103">
        <f t="shared" si="273"/>
        <v>4441.68</v>
      </c>
      <c r="Q137" s="103">
        <f t="shared" si="273"/>
        <v>0</v>
      </c>
      <c r="R137" s="103">
        <f t="shared" si="273"/>
        <v>3104.4</v>
      </c>
      <c r="S137" s="103">
        <f t="shared" si="273"/>
        <v>0</v>
      </c>
      <c r="T137" s="103">
        <f t="shared" si="12"/>
        <v>13038.48</v>
      </c>
      <c r="U137" s="103">
        <f t="shared" ref="U137:Y137" si="274">IFERROR($M137*G137,"")</f>
        <v>2484</v>
      </c>
      <c r="V137" s="103">
        <f t="shared" si="274"/>
        <v>2008.8</v>
      </c>
      <c r="W137" s="103">
        <f t="shared" si="274"/>
        <v>0</v>
      </c>
      <c r="X137" s="103">
        <f t="shared" si="274"/>
        <v>1404</v>
      </c>
      <c r="Y137" s="103">
        <f t="shared" si="274"/>
        <v>0</v>
      </c>
      <c r="Z137" s="103">
        <f t="shared" si="14"/>
        <v>5896.8</v>
      </c>
      <c r="AA137" s="126" t="s">
        <v>350</v>
      </c>
      <c r="AB137" s="126" t="s">
        <v>855</v>
      </c>
      <c r="AC137" s="129"/>
      <c r="AD137" s="129"/>
    </row>
    <row r="138" ht="15.75" customHeight="1">
      <c r="A138" s="184" t="s">
        <v>356</v>
      </c>
      <c r="B138" s="190" t="s">
        <v>357</v>
      </c>
      <c r="C138" s="190" t="s">
        <v>49</v>
      </c>
      <c r="D138" s="17" t="s">
        <v>309</v>
      </c>
      <c r="E138" s="186" t="s">
        <v>786</v>
      </c>
      <c r="F138" s="129" t="s">
        <v>349</v>
      </c>
      <c r="G138" s="187">
        <v>0.0</v>
      </c>
      <c r="H138" s="187">
        <v>3624.0</v>
      </c>
      <c r="I138" s="187">
        <v>4656.0</v>
      </c>
      <c r="J138" s="187">
        <v>0.0</v>
      </c>
      <c r="K138" s="187">
        <v>0.0</v>
      </c>
      <c r="L138" s="188">
        <f t="shared" si="10"/>
        <v>8280</v>
      </c>
      <c r="M138" s="101">
        <v>1.17</v>
      </c>
      <c r="N138" s="189">
        <v>2.49</v>
      </c>
      <c r="O138" s="103">
        <f t="shared" ref="O138:S138" si="275">IFERROR($N138*G138,"")</f>
        <v>0</v>
      </c>
      <c r="P138" s="103">
        <f t="shared" si="275"/>
        <v>9023.76</v>
      </c>
      <c r="Q138" s="103">
        <f t="shared" si="275"/>
        <v>11593.44</v>
      </c>
      <c r="R138" s="103">
        <f t="shared" si="275"/>
        <v>0</v>
      </c>
      <c r="S138" s="103">
        <f t="shared" si="275"/>
        <v>0</v>
      </c>
      <c r="T138" s="103">
        <f t="shared" si="12"/>
        <v>20617.2</v>
      </c>
      <c r="U138" s="103">
        <f t="shared" ref="U138:Y138" si="276">IFERROR($M138*G138,"")</f>
        <v>0</v>
      </c>
      <c r="V138" s="103">
        <f t="shared" si="276"/>
        <v>4240.08</v>
      </c>
      <c r="W138" s="103">
        <f t="shared" si="276"/>
        <v>5447.52</v>
      </c>
      <c r="X138" s="103">
        <f t="shared" si="276"/>
        <v>0</v>
      </c>
      <c r="Y138" s="103">
        <f t="shared" si="276"/>
        <v>0</v>
      </c>
      <c r="Z138" s="103">
        <f t="shared" si="14"/>
        <v>9687.6</v>
      </c>
      <c r="AA138" s="126" t="s">
        <v>350</v>
      </c>
      <c r="AB138" s="126" t="s">
        <v>855</v>
      </c>
      <c r="AC138" s="129"/>
      <c r="AD138" s="129"/>
    </row>
    <row r="139" ht="15.75" customHeight="1">
      <c r="A139" s="184" t="s">
        <v>358</v>
      </c>
      <c r="B139" s="190" t="s">
        <v>359</v>
      </c>
      <c r="C139" s="190" t="s">
        <v>49</v>
      </c>
      <c r="D139" s="17" t="s">
        <v>309</v>
      </c>
      <c r="E139" s="186" t="s">
        <v>786</v>
      </c>
      <c r="F139" s="129" t="s">
        <v>360</v>
      </c>
      <c r="G139" s="187">
        <v>3552.0</v>
      </c>
      <c r="H139" s="187">
        <v>3888.0</v>
      </c>
      <c r="I139" s="187">
        <v>0.0</v>
      </c>
      <c r="J139" s="187">
        <v>0.0</v>
      </c>
      <c r="K139" s="187">
        <v>0.0</v>
      </c>
      <c r="L139" s="188">
        <f t="shared" si="10"/>
        <v>7440</v>
      </c>
      <c r="M139" s="101">
        <v>1.17</v>
      </c>
      <c r="N139" s="189">
        <v>2.49</v>
      </c>
      <c r="O139" s="103">
        <f t="shared" ref="O139:S139" si="277">IFERROR($N139*G139,"")</f>
        <v>8844.48</v>
      </c>
      <c r="P139" s="103">
        <f t="shared" si="277"/>
        <v>9681.12</v>
      </c>
      <c r="Q139" s="103">
        <f t="shared" si="277"/>
        <v>0</v>
      </c>
      <c r="R139" s="103">
        <f t="shared" si="277"/>
        <v>0</v>
      </c>
      <c r="S139" s="103">
        <f t="shared" si="277"/>
        <v>0</v>
      </c>
      <c r="T139" s="103">
        <f t="shared" si="12"/>
        <v>18525.6</v>
      </c>
      <c r="U139" s="103">
        <f t="shared" ref="U139:Y139" si="278">IFERROR($M139*G139,"")</f>
        <v>4155.84</v>
      </c>
      <c r="V139" s="103">
        <f t="shared" si="278"/>
        <v>4548.96</v>
      </c>
      <c r="W139" s="103">
        <f t="shared" si="278"/>
        <v>0</v>
      </c>
      <c r="X139" s="103">
        <f t="shared" si="278"/>
        <v>0</v>
      </c>
      <c r="Y139" s="103">
        <f t="shared" si="278"/>
        <v>0</v>
      </c>
      <c r="Z139" s="103">
        <f t="shared" si="14"/>
        <v>8704.8</v>
      </c>
      <c r="AA139" s="126" t="s">
        <v>350</v>
      </c>
      <c r="AB139" s="126" t="s">
        <v>855</v>
      </c>
      <c r="AC139" s="129"/>
      <c r="AD139" s="129"/>
    </row>
    <row r="140" ht="15.75" customHeight="1">
      <c r="A140" s="184" t="s">
        <v>361</v>
      </c>
      <c r="B140" s="190" t="s">
        <v>362</v>
      </c>
      <c r="C140" s="190" t="s">
        <v>49</v>
      </c>
      <c r="D140" s="17" t="s">
        <v>309</v>
      </c>
      <c r="E140" s="186" t="s">
        <v>786</v>
      </c>
      <c r="F140" s="129" t="s">
        <v>360</v>
      </c>
      <c r="G140" s="187">
        <v>684.0</v>
      </c>
      <c r="H140" s="187">
        <v>810.0</v>
      </c>
      <c r="I140" s="187">
        <v>765.0</v>
      </c>
      <c r="J140" s="187">
        <v>0.0</v>
      </c>
      <c r="K140" s="187">
        <v>0.0</v>
      </c>
      <c r="L140" s="188">
        <f t="shared" si="10"/>
        <v>2259</v>
      </c>
      <c r="M140" s="101">
        <v>1.2</v>
      </c>
      <c r="N140" s="189">
        <v>2.49</v>
      </c>
      <c r="O140" s="103">
        <f t="shared" ref="O140:S140" si="279">IFERROR($N140*G140,"")</f>
        <v>1703.16</v>
      </c>
      <c r="P140" s="103">
        <f t="shared" si="279"/>
        <v>2016.9</v>
      </c>
      <c r="Q140" s="103">
        <f t="shared" si="279"/>
        <v>1904.85</v>
      </c>
      <c r="R140" s="103">
        <f t="shared" si="279"/>
        <v>0</v>
      </c>
      <c r="S140" s="103">
        <f t="shared" si="279"/>
        <v>0</v>
      </c>
      <c r="T140" s="103">
        <f t="shared" si="12"/>
        <v>5624.91</v>
      </c>
      <c r="U140" s="103">
        <f t="shared" ref="U140:Y140" si="280">IFERROR($M140*G140,"")</f>
        <v>820.8</v>
      </c>
      <c r="V140" s="103">
        <f t="shared" si="280"/>
        <v>972</v>
      </c>
      <c r="W140" s="103">
        <f t="shared" si="280"/>
        <v>918</v>
      </c>
      <c r="X140" s="103">
        <f t="shared" si="280"/>
        <v>0</v>
      </c>
      <c r="Y140" s="103">
        <f t="shared" si="280"/>
        <v>0</v>
      </c>
      <c r="Z140" s="103">
        <f t="shared" si="14"/>
        <v>2710.8</v>
      </c>
      <c r="AA140" s="126" t="s">
        <v>363</v>
      </c>
      <c r="AB140" s="126" t="s">
        <v>855</v>
      </c>
      <c r="AC140" s="129"/>
      <c r="AD140" s="129"/>
    </row>
    <row r="141" ht="15.75" customHeight="1">
      <c r="A141" s="184" t="s">
        <v>364</v>
      </c>
      <c r="B141" s="190" t="s">
        <v>365</v>
      </c>
      <c r="C141" s="190" t="s">
        <v>49</v>
      </c>
      <c r="D141" s="17" t="s">
        <v>309</v>
      </c>
      <c r="E141" s="186" t="s">
        <v>786</v>
      </c>
      <c r="F141" s="129" t="s">
        <v>360</v>
      </c>
      <c r="G141" s="187">
        <v>684.0</v>
      </c>
      <c r="H141" s="187">
        <v>810.0</v>
      </c>
      <c r="I141" s="187">
        <v>765.0</v>
      </c>
      <c r="J141" s="187">
        <v>0.0</v>
      </c>
      <c r="K141" s="187">
        <v>0.0</v>
      </c>
      <c r="L141" s="188">
        <f t="shared" si="10"/>
        <v>2259</v>
      </c>
      <c r="M141" s="101">
        <v>1.2</v>
      </c>
      <c r="N141" s="189">
        <v>2.49</v>
      </c>
      <c r="O141" s="103">
        <f t="shared" ref="O141:S141" si="281">IFERROR($N141*G141,"")</f>
        <v>1703.16</v>
      </c>
      <c r="P141" s="103">
        <f t="shared" si="281"/>
        <v>2016.9</v>
      </c>
      <c r="Q141" s="103">
        <f t="shared" si="281"/>
        <v>1904.85</v>
      </c>
      <c r="R141" s="103">
        <f t="shared" si="281"/>
        <v>0</v>
      </c>
      <c r="S141" s="103">
        <f t="shared" si="281"/>
        <v>0</v>
      </c>
      <c r="T141" s="103">
        <f t="shared" si="12"/>
        <v>5624.91</v>
      </c>
      <c r="U141" s="103">
        <f t="shared" ref="U141:Y141" si="282">IFERROR($M141*G141,"")</f>
        <v>820.8</v>
      </c>
      <c r="V141" s="103">
        <f t="shared" si="282"/>
        <v>972</v>
      </c>
      <c r="W141" s="103">
        <f t="shared" si="282"/>
        <v>918</v>
      </c>
      <c r="X141" s="103">
        <f t="shared" si="282"/>
        <v>0</v>
      </c>
      <c r="Y141" s="103">
        <f t="shared" si="282"/>
        <v>0</v>
      </c>
      <c r="Z141" s="103">
        <f t="shared" si="14"/>
        <v>2710.8</v>
      </c>
      <c r="AA141" s="126" t="s">
        <v>363</v>
      </c>
      <c r="AB141" s="126" t="s">
        <v>855</v>
      </c>
      <c r="AC141" s="129"/>
      <c r="AD141" s="129"/>
    </row>
    <row r="142" ht="15.75" customHeight="1">
      <c r="A142" s="184" t="s">
        <v>366</v>
      </c>
      <c r="B142" s="190" t="s">
        <v>367</v>
      </c>
      <c r="C142" s="190" t="s">
        <v>49</v>
      </c>
      <c r="D142" s="17" t="s">
        <v>309</v>
      </c>
      <c r="E142" s="186" t="s">
        <v>786</v>
      </c>
      <c r="F142" s="129" t="s">
        <v>360</v>
      </c>
      <c r="G142" s="187">
        <v>684.0</v>
      </c>
      <c r="H142" s="187">
        <v>810.0</v>
      </c>
      <c r="I142" s="187">
        <v>765.0</v>
      </c>
      <c r="J142" s="187">
        <v>0.0</v>
      </c>
      <c r="K142" s="187">
        <v>0.0</v>
      </c>
      <c r="L142" s="188">
        <f t="shared" si="10"/>
        <v>2259</v>
      </c>
      <c r="M142" s="101">
        <v>1.2</v>
      </c>
      <c r="N142" s="189">
        <v>2.49</v>
      </c>
      <c r="O142" s="103">
        <f t="shared" ref="O142:S142" si="283">IFERROR($N142*G142,"")</f>
        <v>1703.16</v>
      </c>
      <c r="P142" s="103">
        <f t="shared" si="283"/>
        <v>2016.9</v>
      </c>
      <c r="Q142" s="103">
        <f t="shared" si="283"/>
        <v>1904.85</v>
      </c>
      <c r="R142" s="103">
        <f t="shared" si="283"/>
        <v>0</v>
      </c>
      <c r="S142" s="103">
        <f t="shared" si="283"/>
        <v>0</v>
      </c>
      <c r="T142" s="103">
        <f t="shared" si="12"/>
        <v>5624.91</v>
      </c>
      <c r="U142" s="103">
        <f t="shared" ref="U142:Y142" si="284">IFERROR($M142*G142,"")</f>
        <v>820.8</v>
      </c>
      <c r="V142" s="103">
        <f t="shared" si="284"/>
        <v>972</v>
      </c>
      <c r="W142" s="103">
        <f t="shared" si="284"/>
        <v>918</v>
      </c>
      <c r="X142" s="103">
        <f t="shared" si="284"/>
        <v>0</v>
      </c>
      <c r="Y142" s="103">
        <f t="shared" si="284"/>
        <v>0</v>
      </c>
      <c r="Z142" s="103">
        <f t="shared" si="14"/>
        <v>2710.8</v>
      </c>
      <c r="AA142" s="126" t="s">
        <v>363</v>
      </c>
      <c r="AB142" s="126" t="s">
        <v>855</v>
      </c>
      <c r="AC142" s="129"/>
      <c r="AD142" s="129"/>
    </row>
    <row r="143" ht="15.75" customHeight="1">
      <c r="A143" s="184" t="s">
        <v>368</v>
      </c>
      <c r="B143" s="190" t="s">
        <v>369</v>
      </c>
      <c r="C143" s="190" t="s">
        <v>49</v>
      </c>
      <c r="D143" s="17" t="s">
        <v>309</v>
      </c>
      <c r="E143" s="186" t="s">
        <v>786</v>
      </c>
      <c r="F143" s="129" t="s">
        <v>360</v>
      </c>
      <c r="G143" s="187">
        <v>684.0</v>
      </c>
      <c r="H143" s="187">
        <v>810.0</v>
      </c>
      <c r="I143" s="187">
        <v>765.0</v>
      </c>
      <c r="J143" s="187">
        <v>0.0</v>
      </c>
      <c r="K143" s="187">
        <v>0.0</v>
      </c>
      <c r="L143" s="188">
        <f t="shared" si="10"/>
        <v>2259</v>
      </c>
      <c r="M143" s="101">
        <v>1.2</v>
      </c>
      <c r="N143" s="189">
        <v>2.49</v>
      </c>
      <c r="O143" s="103">
        <f t="shared" ref="O143:S143" si="285">IFERROR($N143*G143,"")</f>
        <v>1703.16</v>
      </c>
      <c r="P143" s="103">
        <f t="shared" si="285"/>
        <v>2016.9</v>
      </c>
      <c r="Q143" s="103">
        <f t="shared" si="285"/>
        <v>1904.85</v>
      </c>
      <c r="R143" s="103">
        <f t="shared" si="285"/>
        <v>0</v>
      </c>
      <c r="S143" s="103">
        <f t="shared" si="285"/>
        <v>0</v>
      </c>
      <c r="T143" s="103">
        <f t="shared" si="12"/>
        <v>5624.91</v>
      </c>
      <c r="U143" s="103">
        <f t="shared" ref="U143:Y143" si="286">IFERROR($M143*G143,"")</f>
        <v>820.8</v>
      </c>
      <c r="V143" s="103">
        <f t="shared" si="286"/>
        <v>972</v>
      </c>
      <c r="W143" s="103">
        <f t="shared" si="286"/>
        <v>918</v>
      </c>
      <c r="X143" s="103">
        <f t="shared" si="286"/>
        <v>0</v>
      </c>
      <c r="Y143" s="103">
        <f t="shared" si="286"/>
        <v>0</v>
      </c>
      <c r="Z143" s="103">
        <f t="shared" si="14"/>
        <v>2710.8</v>
      </c>
      <c r="AA143" s="126" t="s">
        <v>363</v>
      </c>
      <c r="AB143" s="126" t="s">
        <v>855</v>
      </c>
      <c r="AC143" s="129"/>
      <c r="AD143" s="129"/>
    </row>
    <row r="144" ht="15.75" customHeight="1">
      <c r="A144" s="184" t="s">
        <v>370</v>
      </c>
      <c r="B144" s="190" t="s">
        <v>371</v>
      </c>
      <c r="C144" s="190" t="s">
        <v>47</v>
      </c>
      <c r="D144" s="17" t="s">
        <v>309</v>
      </c>
      <c r="E144" s="186" t="s">
        <v>786</v>
      </c>
      <c r="F144" s="129" t="s">
        <v>73</v>
      </c>
      <c r="G144" s="187">
        <v>1704.0</v>
      </c>
      <c r="H144" s="187">
        <v>1536.0</v>
      </c>
      <c r="I144" s="187">
        <v>2256.0</v>
      </c>
      <c r="J144" s="187">
        <v>3696.0</v>
      </c>
      <c r="K144" s="187">
        <v>0.0</v>
      </c>
      <c r="L144" s="188">
        <f t="shared" si="10"/>
        <v>9192</v>
      </c>
      <c r="M144" s="101">
        <v>2.9</v>
      </c>
      <c r="N144" s="189">
        <v>5.99</v>
      </c>
      <c r="O144" s="103">
        <f t="shared" ref="O144:S144" si="287">IFERROR($N144*G144,"")</f>
        <v>10206.96</v>
      </c>
      <c r="P144" s="103">
        <f t="shared" si="287"/>
        <v>9200.64</v>
      </c>
      <c r="Q144" s="103">
        <f t="shared" si="287"/>
        <v>13513.44</v>
      </c>
      <c r="R144" s="103">
        <f t="shared" si="287"/>
        <v>22139.04</v>
      </c>
      <c r="S144" s="103">
        <f t="shared" si="287"/>
        <v>0</v>
      </c>
      <c r="T144" s="103">
        <f t="shared" si="12"/>
        <v>55060.08</v>
      </c>
      <c r="U144" s="103">
        <f t="shared" ref="U144:Y144" si="288">IFERROR($M144*G144,"")</f>
        <v>4941.6</v>
      </c>
      <c r="V144" s="103">
        <f t="shared" si="288"/>
        <v>4454.4</v>
      </c>
      <c r="W144" s="103">
        <f t="shared" si="288"/>
        <v>6542.4</v>
      </c>
      <c r="X144" s="103">
        <f t="shared" si="288"/>
        <v>10718.4</v>
      </c>
      <c r="Y144" s="103">
        <f t="shared" si="288"/>
        <v>0</v>
      </c>
      <c r="Z144" s="103">
        <f t="shared" si="14"/>
        <v>26656.8</v>
      </c>
      <c r="AA144" s="126" t="s">
        <v>75</v>
      </c>
      <c r="AB144" s="126" t="s">
        <v>855</v>
      </c>
      <c r="AC144" s="129"/>
      <c r="AD144" s="129"/>
    </row>
    <row r="145" ht="15.75" customHeight="1">
      <c r="A145" s="184" t="s">
        <v>372</v>
      </c>
      <c r="B145" s="190" t="s">
        <v>373</v>
      </c>
      <c r="C145" s="190" t="s">
        <v>47</v>
      </c>
      <c r="D145" s="17" t="s">
        <v>309</v>
      </c>
      <c r="E145" s="186" t="s">
        <v>786</v>
      </c>
      <c r="F145" s="129" t="s">
        <v>78</v>
      </c>
      <c r="G145" s="187">
        <v>4770.0</v>
      </c>
      <c r="H145" s="187">
        <v>1656.0</v>
      </c>
      <c r="I145" s="187">
        <v>1074.0</v>
      </c>
      <c r="J145" s="187">
        <v>3204.0</v>
      </c>
      <c r="K145" s="187">
        <v>0.0</v>
      </c>
      <c r="L145" s="188">
        <f t="shared" si="10"/>
        <v>10704</v>
      </c>
      <c r="M145" s="101">
        <v>1.6</v>
      </c>
      <c r="N145" s="189">
        <v>2.99</v>
      </c>
      <c r="O145" s="103">
        <f t="shared" ref="O145:S145" si="289">IFERROR($N145*G145,"")</f>
        <v>14262.3</v>
      </c>
      <c r="P145" s="103">
        <f t="shared" si="289"/>
        <v>4951.44</v>
      </c>
      <c r="Q145" s="103">
        <f t="shared" si="289"/>
        <v>3211.26</v>
      </c>
      <c r="R145" s="103">
        <f t="shared" si="289"/>
        <v>9579.96</v>
      </c>
      <c r="S145" s="103">
        <f t="shared" si="289"/>
        <v>0</v>
      </c>
      <c r="T145" s="103">
        <f t="shared" si="12"/>
        <v>32004.96</v>
      </c>
      <c r="U145" s="103">
        <f t="shared" ref="U145:Y145" si="290">IFERROR($M145*G145,"")</f>
        <v>7632</v>
      </c>
      <c r="V145" s="103">
        <f t="shared" si="290"/>
        <v>2649.6</v>
      </c>
      <c r="W145" s="103">
        <f t="shared" si="290"/>
        <v>1718.4</v>
      </c>
      <c r="X145" s="103">
        <f t="shared" si="290"/>
        <v>5126.4</v>
      </c>
      <c r="Y145" s="103">
        <f t="shared" si="290"/>
        <v>0</v>
      </c>
      <c r="Z145" s="103">
        <f t="shared" si="14"/>
        <v>17126.4</v>
      </c>
      <c r="AA145" s="126" t="s">
        <v>79</v>
      </c>
      <c r="AB145" s="126" t="s">
        <v>855</v>
      </c>
      <c r="AC145" s="129"/>
      <c r="AD145" s="129"/>
    </row>
    <row r="146" ht="15.75" customHeight="1">
      <c r="A146" s="184" t="s">
        <v>374</v>
      </c>
      <c r="B146" s="190" t="s">
        <v>375</v>
      </c>
      <c r="C146" s="190" t="s">
        <v>47</v>
      </c>
      <c r="D146" s="17" t="s">
        <v>309</v>
      </c>
      <c r="E146" s="186" t="s">
        <v>786</v>
      </c>
      <c r="F146" s="129" t="s">
        <v>78</v>
      </c>
      <c r="G146" s="187">
        <v>462.0</v>
      </c>
      <c r="H146" s="187">
        <v>324.0</v>
      </c>
      <c r="I146" s="187">
        <v>0.0</v>
      </c>
      <c r="J146" s="187">
        <v>0.0</v>
      </c>
      <c r="K146" s="187">
        <v>0.0</v>
      </c>
      <c r="L146" s="188">
        <f t="shared" si="10"/>
        <v>786</v>
      </c>
      <c r="M146" s="101">
        <v>1.69</v>
      </c>
      <c r="N146" s="189">
        <v>3.49</v>
      </c>
      <c r="O146" s="103">
        <f t="shared" ref="O146:S146" si="291">IFERROR($N146*G146,"")</f>
        <v>1612.38</v>
      </c>
      <c r="P146" s="103">
        <f t="shared" si="291"/>
        <v>1130.76</v>
      </c>
      <c r="Q146" s="103">
        <f t="shared" si="291"/>
        <v>0</v>
      </c>
      <c r="R146" s="103">
        <f t="shared" si="291"/>
        <v>0</v>
      </c>
      <c r="S146" s="103">
        <f t="shared" si="291"/>
        <v>0</v>
      </c>
      <c r="T146" s="103">
        <f t="shared" si="12"/>
        <v>2743.14</v>
      </c>
      <c r="U146" s="103">
        <f t="shared" ref="U146:Y146" si="292">IFERROR($M146*G146,"")</f>
        <v>780.78</v>
      </c>
      <c r="V146" s="103">
        <f t="shared" si="292"/>
        <v>547.56</v>
      </c>
      <c r="W146" s="103">
        <f t="shared" si="292"/>
        <v>0</v>
      </c>
      <c r="X146" s="103">
        <f t="shared" si="292"/>
        <v>0</v>
      </c>
      <c r="Y146" s="103">
        <f t="shared" si="292"/>
        <v>0</v>
      </c>
      <c r="Z146" s="103">
        <f t="shared" si="14"/>
        <v>1328.34</v>
      </c>
      <c r="AA146" s="126" t="s">
        <v>79</v>
      </c>
      <c r="AB146" s="126" t="s">
        <v>855</v>
      </c>
      <c r="AC146" s="129"/>
      <c r="AD146" s="129"/>
    </row>
    <row r="147" ht="15.75" customHeight="1">
      <c r="A147" s="184" t="s">
        <v>376</v>
      </c>
      <c r="B147" s="190" t="s">
        <v>377</v>
      </c>
      <c r="C147" s="190" t="s">
        <v>47</v>
      </c>
      <c r="D147" s="17" t="s">
        <v>309</v>
      </c>
      <c r="E147" s="186" t="s">
        <v>786</v>
      </c>
      <c r="F147" s="129" t="s">
        <v>78</v>
      </c>
      <c r="G147" s="187">
        <v>462.0</v>
      </c>
      <c r="H147" s="187">
        <v>324.0</v>
      </c>
      <c r="I147" s="187">
        <v>0.0</v>
      </c>
      <c r="J147" s="187">
        <v>0.0</v>
      </c>
      <c r="K147" s="187">
        <v>0.0</v>
      </c>
      <c r="L147" s="188">
        <f t="shared" si="10"/>
        <v>786</v>
      </c>
      <c r="M147" s="101">
        <v>1.69</v>
      </c>
      <c r="N147" s="189">
        <v>3.49</v>
      </c>
      <c r="O147" s="103">
        <f t="shared" ref="O147:S147" si="293">IFERROR($N147*G147,"")</f>
        <v>1612.38</v>
      </c>
      <c r="P147" s="103">
        <f t="shared" si="293"/>
        <v>1130.76</v>
      </c>
      <c r="Q147" s="103">
        <f t="shared" si="293"/>
        <v>0</v>
      </c>
      <c r="R147" s="103">
        <f t="shared" si="293"/>
        <v>0</v>
      </c>
      <c r="S147" s="103">
        <f t="shared" si="293"/>
        <v>0</v>
      </c>
      <c r="T147" s="103">
        <f t="shared" si="12"/>
        <v>2743.14</v>
      </c>
      <c r="U147" s="103">
        <f t="shared" ref="U147:Y147" si="294">IFERROR($M147*G147,"")</f>
        <v>780.78</v>
      </c>
      <c r="V147" s="103">
        <f t="shared" si="294"/>
        <v>547.56</v>
      </c>
      <c r="W147" s="103">
        <f t="shared" si="294"/>
        <v>0</v>
      </c>
      <c r="X147" s="103">
        <f t="shared" si="294"/>
        <v>0</v>
      </c>
      <c r="Y147" s="103">
        <f t="shared" si="294"/>
        <v>0</v>
      </c>
      <c r="Z147" s="103">
        <f t="shared" si="14"/>
        <v>1328.34</v>
      </c>
      <c r="AA147" s="126" t="s">
        <v>79</v>
      </c>
      <c r="AB147" s="126" t="s">
        <v>855</v>
      </c>
      <c r="AC147" s="129"/>
      <c r="AD147" s="129"/>
    </row>
    <row r="148" ht="15.75" customHeight="1">
      <c r="A148" s="184" t="s">
        <v>378</v>
      </c>
      <c r="B148" s="190" t="s">
        <v>379</v>
      </c>
      <c r="C148" s="190" t="s">
        <v>49</v>
      </c>
      <c r="D148" s="17" t="s">
        <v>309</v>
      </c>
      <c r="E148" s="186" t="s">
        <v>786</v>
      </c>
      <c r="F148" s="129" t="s">
        <v>380</v>
      </c>
      <c r="G148" s="187">
        <v>3936.0</v>
      </c>
      <c r="H148" s="187">
        <v>0.0</v>
      </c>
      <c r="I148" s="187">
        <v>3096.0</v>
      </c>
      <c r="J148" s="187">
        <v>0.0</v>
      </c>
      <c r="K148" s="187">
        <v>0.0</v>
      </c>
      <c r="L148" s="188">
        <f t="shared" si="10"/>
        <v>7032</v>
      </c>
      <c r="M148" s="101">
        <v>1.22</v>
      </c>
      <c r="N148" s="189">
        <v>2.49</v>
      </c>
      <c r="O148" s="103">
        <f t="shared" ref="O148:S148" si="295">IFERROR($N148*G148,"")</f>
        <v>9800.64</v>
      </c>
      <c r="P148" s="103">
        <f t="shared" si="295"/>
        <v>0</v>
      </c>
      <c r="Q148" s="103">
        <f t="shared" si="295"/>
        <v>7709.04</v>
      </c>
      <c r="R148" s="103">
        <f t="shared" si="295"/>
        <v>0</v>
      </c>
      <c r="S148" s="103">
        <f t="shared" si="295"/>
        <v>0</v>
      </c>
      <c r="T148" s="103">
        <f t="shared" si="12"/>
        <v>17509.68</v>
      </c>
      <c r="U148" s="103">
        <f t="shared" ref="U148:Y148" si="296">IFERROR($M148*G148,"")</f>
        <v>4801.92</v>
      </c>
      <c r="V148" s="103">
        <f t="shared" si="296"/>
        <v>0</v>
      </c>
      <c r="W148" s="103">
        <f t="shared" si="296"/>
        <v>3777.12</v>
      </c>
      <c r="X148" s="103">
        <f t="shared" si="296"/>
        <v>0</v>
      </c>
      <c r="Y148" s="103">
        <f t="shared" si="296"/>
        <v>0</v>
      </c>
      <c r="Z148" s="103">
        <f t="shared" si="14"/>
        <v>8579.04</v>
      </c>
      <c r="AA148" s="126" t="s">
        <v>363</v>
      </c>
      <c r="AB148" s="126" t="s">
        <v>855</v>
      </c>
      <c r="AC148" s="129"/>
      <c r="AD148" s="129"/>
    </row>
    <row r="149" ht="15.75" customHeight="1">
      <c r="A149" s="184" t="s">
        <v>381</v>
      </c>
      <c r="B149" s="190" t="s">
        <v>382</v>
      </c>
      <c r="C149" s="190" t="s">
        <v>49</v>
      </c>
      <c r="D149" s="17" t="s">
        <v>309</v>
      </c>
      <c r="E149" s="186" t="s">
        <v>786</v>
      </c>
      <c r="F149" s="129" t="s">
        <v>380</v>
      </c>
      <c r="G149" s="187">
        <v>660.0</v>
      </c>
      <c r="H149" s="187">
        <v>790.0</v>
      </c>
      <c r="I149" s="187">
        <v>1440.0</v>
      </c>
      <c r="J149" s="187">
        <v>0.0</v>
      </c>
      <c r="K149" s="187">
        <v>0.0</v>
      </c>
      <c r="L149" s="188">
        <f t="shared" si="10"/>
        <v>2890</v>
      </c>
      <c r="M149" s="101">
        <v>1.2</v>
      </c>
      <c r="N149" s="189">
        <v>2.49</v>
      </c>
      <c r="O149" s="103">
        <f t="shared" ref="O149:S149" si="297">IFERROR($N149*G149,"")</f>
        <v>1643.4</v>
      </c>
      <c r="P149" s="103">
        <f t="shared" si="297"/>
        <v>1967.1</v>
      </c>
      <c r="Q149" s="103">
        <f t="shared" si="297"/>
        <v>3585.6</v>
      </c>
      <c r="R149" s="103">
        <f t="shared" si="297"/>
        <v>0</v>
      </c>
      <c r="S149" s="103">
        <f t="shared" si="297"/>
        <v>0</v>
      </c>
      <c r="T149" s="103">
        <f t="shared" si="12"/>
        <v>7196.1</v>
      </c>
      <c r="U149" s="103">
        <f t="shared" ref="U149:Y149" si="298">IFERROR($M149*G149,"")</f>
        <v>792</v>
      </c>
      <c r="V149" s="103">
        <f t="shared" si="298"/>
        <v>948</v>
      </c>
      <c r="W149" s="103">
        <f t="shared" si="298"/>
        <v>1728</v>
      </c>
      <c r="X149" s="103">
        <f t="shared" si="298"/>
        <v>0</v>
      </c>
      <c r="Y149" s="103">
        <f t="shared" si="298"/>
        <v>0</v>
      </c>
      <c r="Z149" s="103">
        <f t="shared" si="14"/>
        <v>3468</v>
      </c>
      <c r="AA149" s="126" t="s">
        <v>363</v>
      </c>
      <c r="AB149" s="126" t="s">
        <v>855</v>
      </c>
      <c r="AC149" s="129"/>
      <c r="AD149" s="129"/>
    </row>
    <row r="150" ht="15.75" customHeight="1">
      <c r="A150" s="184" t="s">
        <v>383</v>
      </c>
      <c r="B150" s="190" t="s">
        <v>384</v>
      </c>
      <c r="C150" s="190" t="s">
        <v>49</v>
      </c>
      <c r="D150" s="17" t="s">
        <v>309</v>
      </c>
      <c r="E150" s="186" t="s">
        <v>786</v>
      </c>
      <c r="F150" s="129" t="s">
        <v>380</v>
      </c>
      <c r="G150" s="187">
        <v>660.0</v>
      </c>
      <c r="H150" s="187">
        <v>790.0</v>
      </c>
      <c r="I150" s="187">
        <v>1440.0</v>
      </c>
      <c r="J150" s="187">
        <v>0.0</v>
      </c>
      <c r="K150" s="187">
        <v>0.0</v>
      </c>
      <c r="L150" s="188">
        <f t="shared" si="10"/>
        <v>2890</v>
      </c>
      <c r="M150" s="101">
        <v>1.2</v>
      </c>
      <c r="N150" s="189">
        <v>2.49</v>
      </c>
      <c r="O150" s="103">
        <f t="shared" ref="O150:S150" si="299">IFERROR($N150*G150,"")</f>
        <v>1643.4</v>
      </c>
      <c r="P150" s="103">
        <f t="shared" si="299"/>
        <v>1967.1</v>
      </c>
      <c r="Q150" s="103">
        <f t="shared" si="299"/>
        <v>3585.6</v>
      </c>
      <c r="R150" s="103">
        <f t="shared" si="299"/>
        <v>0</v>
      </c>
      <c r="S150" s="103">
        <f t="shared" si="299"/>
        <v>0</v>
      </c>
      <c r="T150" s="103">
        <f t="shared" si="12"/>
        <v>7196.1</v>
      </c>
      <c r="U150" s="103">
        <f t="shared" ref="U150:Y150" si="300">IFERROR($M150*G150,"")</f>
        <v>792</v>
      </c>
      <c r="V150" s="103">
        <f t="shared" si="300"/>
        <v>948</v>
      </c>
      <c r="W150" s="103">
        <f t="shared" si="300"/>
        <v>1728</v>
      </c>
      <c r="X150" s="103">
        <f t="shared" si="300"/>
        <v>0</v>
      </c>
      <c r="Y150" s="103">
        <f t="shared" si="300"/>
        <v>0</v>
      </c>
      <c r="Z150" s="103">
        <f t="shared" si="14"/>
        <v>3468</v>
      </c>
      <c r="AA150" s="126" t="s">
        <v>363</v>
      </c>
      <c r="AB150" s="126" t="s">
        <v>855</v>
      </c>
      <c r="AC150" s="129"/>
      <c r="AD150" s="129"/>
    </row>
    <row r="151" ht="15.75" customHeight="1">
      <c r="A151" s="184" t="s">
        <v>385</v>
      </c>
      <c r="B151" s="190" t="s">
        <v>386</v>
      </c>
      <c r="C151" s="190" t="s">
        <v>49</v>
      </c>
      <c r="D151" s="17" t="s">
        <v>309</v>
      </c>
      <c r="E151" s="186" t="s">
        <v>786</v>
      </c>
      <c r="F151" s="129" t="s">
        <v>380</v>
      </c>
      <c r="G151" s="187">
        <v>660.0</v>
      </c>
      <c r="H151" s="187">
        <v>790.0</v>
      </c>
      <c r="I151" s="187">
        <v>1440.0</v>
      </c>
      <c r="J151" s="187">
        <v>0.0</v>
      </c>
      <c r="K151" s="187">
        <v>0.0</v>
      </c>
      <c r="L151" s="188">
        <f t="shared" si="10"/>
        <v>2890</v>
      </c>
      <c r="M151" s="101">
        <v>1.2</v>
      </c>
      <c r="N151" s="189">
        <v>2.49</v>
      </c>
      <c r="O151" s="103">
        <f t="shared" ref="O151:S151" si="301">IFERROR($N151*G151,"")</f>
        <v>1643.4</v>
      </c>
      <c r="P151" s="103">
        <f t="shared" si="301"/>
        <v>1967.1</v>
      </c>
      <c r="Q151" s="103">
        <f t="shared" si="301"/>
        <v>3585.6</v>
      </c>
      <c r="R151" s="103">
        <f t="shared" si="301"/>
        <v>0</v>
      </c>
      <c r="S151" s="103">
        <f t="shared" si="301"/>
        <v>0</v>
      </c>
      <c r="T151" s="103">
        <f t="shared" si="12"/>
        <v>7196.1</v>
      </c>
      <c r="U151" s="103">
        <f t="shared" ref="U151:Y151" si="302">IFERROR($M151*G151,"")</f>
        <v>792</v>
      </c>
      <c r="V151" s="103">
        <f t="shared" si="302"/>
        <v>948</v>
      </c>
      <c r="W151" s="103">
        <f t="shared" si="302"/>
        <v>1728</v>
      </c>
      <c r="X151" s="103">
        <f t="shared" si="302"/>
        <v>0</v>
      </c>
      <c r="Y151" s="103">
        <f t="shared" si="302"/>
        <v>0</v>
      </c>
      <c r="Z151" s="103">
        <f t="shared" si="14"/>
        <v>3468</v>
      </c>
      <c r="AA151" s="126" t="s">
        <v>363</v>
      </c>
      <c r="AB151" s="126" t="s">
        <v>855</v>
      </c>
      <c r="AC151" s="129"/>
      <c r="AD151" s="129"/>
    </row>
    <row r="152" ht="15.75" customHeight="1">
      <c r="A152" s="184" t="s">
        <v>387</v>
      </c>
      <c r="B152" s="190" t="s">
        <v>388</v>
      </c>
      <c r="C152" s="190" t="s">
        <v>49</v>
      </c>
      <c r="D152" s="17" t="s">
        <v>309</v>
      </c>
      <c r="E152" s="186" t="s">
        <v>786</v>
      </c>
      <c r="F152" s="129" t="s">
        <v>380</v>
      </c>
      <c r="G152" s="187">
        <v>660.0</v>
      </c>
      <c r="H152" s="187">
        <v>790.0</v>
      </c>
      <c r="I152" s="187">
        <v>1440.0</v>
      </c>
      <c r="J152" s="187">
        <v>0.0</v>
      </c>
      <c r="K152" s="187">
        <v>0.0</v>
      </c>
      <c r="L152" s="188">
        <f t="shared" si="10"/>
        <v>2890</v>
      </c>
      <c r="M152" s="101">
        <v>1.2</v>
      </c>
      <c r="N152" s="189">
        <v>2.49</v>
      </c>
      <c r="O152" s="103">
        <f t="shared" ref="O152:S152" si="303">IFERROR($N152*G152,"")</f>
        <v>1643.4</v>
      </c>
      <c r="P152" s="103">
        <f t="shared" si="303"/>
        <v>1967.1</v>
      </c>
      <c r="Q152" s="103">
        <f t="shared" si="303"/>
        <v>3585.6</v>
      </c>
      <c r="R152" s="103">
        <f t="shared" si="303"/>
        <v>0</v>
      </c>
      <c r="S152" s="103">
        <f t="shared" si="303"/>
        <v>0</v>
      </c>
      <c r="T152" s="103">
        <f t="shared" si="12"/>
        <v>7196.1</v>
      </c>
      <c r="U152" s="103">
        <f t="shared" ref="U152:Y152" si="304">IFERROR($M152*G152,"")</f>
        <v>792</v>
      </c>
      <c r="V152" s="103">
        <f t="shared" si="304"/>
        <v>948</v>
      </c>
      <c r="W152" s="103">
        <f t="shared" si="304"/>
        <v>1728</v>
      </c>
      <c r="X152" s="103">
        <f t="shared" si="304"/>
        <v>0</v>
      </c>
      <c r="Y152" s="103">
        <f t="shared" si="304"/>
        <v>0</v>
      </c>
      <c r="Z152" s="103">
        <f t="shared" si="14"/>
        <v>3468</v>
      </c>
      <c r="AA152" s="126" t="s">
        <v>363</v>
      </c>
      <c r="AB152" s="126" t="s">
        <v>855</v>
      </c>
      <c r="AC152" s="129"/>
      <c r="AD152" s="129"/>
    </row>
    <row r="153" ht="15.75" customHeight="1">
      <c r="A153" s="184" t="s">
        <v>389</v>
      </c>
      <c r="B153" s="190" t="s">
        <v>390</v>
      </c>
      <c r="C153" s="190" t="s">
        <v>48</v>
      </c>
      <c r="D153" s="17" t="s">
        <v>309</v>
      </c>
      <c r="E153" s="186" t="s">
        <v>786</v>
      </c>
      <c r="F153" s="129" t="s">
        <v>349</v>
      </c>
      <c r="G153" s="187">
        <v>3876.0</v>
      </c>
      <c r="H153" s="187">
        <v>0.0</v>
      </c>
      <c r="I153" s="187">
        <v>3072.0</v>
      </c>
      <c r="J153" s="187">
        <v>1260.0</v>
      </c>
      <c r="K153" s="187">
        <v>0.0</v>
      </c>
      <c r="L153" s="188">
        <f t="shared" si="10"/>
        <v>8208</v>
      </c>
      <c r="M153" s="101">
        <v>1.85</v>
      </c>
      <c r="N153" s="189">
        <v>3.99</v>
      </c>
      <c r="O153" s="103">
        <f t="shared" ref="O153:S153" si="305">IFERROR($N153*G153,"")</f>
        <v>15465.24</v>
      </c>
      <c r="P153" s="103">
        <f t="shared" si="305"/>
        <v>0</v>
      </c>
      <c r="Q153" s="103">
        <f t="shared" si="305"/>
        <v>12257.28</v>
      </c>
      <c r="R153" s="103">
        <f t="shared" si="305"/>
        <v>5027.4</v>
      </c>
      <c r="S153" s="103">
        <f t="shared" si="305"/>
        <v>0</v>
      </c>
      <c r="T153" s="103">
        <f t="shared" si="12"/>
        <v>32749.92</v>
      </c>
      <c r="U153" s="103">
        <f t="shared" ref="U153:Y153" si="306">IFERROR($M153*G153,"")</f>
        <v>7170.6</v>
      </c>
      <c r="V153" s="103">
        <f t="shared" si="306"/>
        <v>0</v>
      </c>
      <c r="W153" s="103">
        <f t="shared" si="306"/>
        <v>5683.2</v>
      </c>
      <c r="X153" s="103">
        <f t="shared" si="306"/>
        <v>2331</v>
      </c>
      <c r="Y153" s="103">
        <f t="shared" si="306"/>
        <v>0</v>
      </c>
      <c r="Z153" s="103">
        <f t="shared" si="14"/>
        <v>15184.8</v>
      </c>
      <c r="AA153" s="126" t="s">
        <v>92</v>
      </c>
      <c r="AB153" s="126" t="s">
        <v>855</v>
      </c>
      <c r="AC153" s="129"/>
      <c r="AD153" s="129"/>
    </row>
    <row r="154" ht="15.75" customHeight="1">
      <c r="A154" s="184" t="s">
        <v>391</v>
      </c>
      <c r="B154" s="190" t="s">
        <v>392</v>
      </c>
      <c r="C154" s="190" t="s">
        <v>48</v>
      </c>
      <c r="D154" s="17" t="s">
        <v>309</v>
      </c>
      <c r="E154" s="186" t="s">
        <v>786</v>
      </c>
      <c r="F154" s="129" t="s">
        <v>88</v>
      </c>
      <c r="G154" s="187">
        <v>2244.0</v>
      </c>
      <c r="H154" s="187">
        <v>4668.0</v>
      </c>
      <c r="I154" s="187">
        <v>1824.0</v>
      </c>
      <c r="J154" s="187">
        <v>2820.0</v>
      </c>
      <c r="K154" s="187">
        <v>0.0</v>
      </c>
      <c r="L154" s="188">
        <f t="shared" si="10"/>
        <v>11556</v>
      </c>
      <c r="M154" s="101">
        <v>1.0</v>
      </c>
      <c r="N154" s="189">
        <v>1.99</v>
      </c>
      <c r="O154" s="103">
        <f t="shared" ref="O154:S154" si="307">IFERROR($N154*G154,"")</f>
        <v>4465.56</v>
      </c>
      <c r="P154" s="103">
        <f t="shared" si="307"/>
        <v>9289.32</v>
      </c>
      <c r="Q154" s="103">
        <f t="shared" si="307"/>
        <v>3629.76</v>
      </c>
      <c r="R154" s="103">
        <f t="shared" si="307"/>
        <v>5611.8</v>
      </c>
      <c r="S154" s="103">
        <f t="shared" si="307"/>
        <v>0</v>
      </c>
      <c r="T154" s="103">
        <f t="shared" si="12"/>
        <v>22996.44</v>
      </c>
      <c r="U154" s="103">
        <f t="shared" ref="U154:Y154" si="308">IFERROR($M154*G154,"")</f>
        <v>2244</v>
      </c>
      <c r="V154" s="103">
        <f t="shared" si="308"/>
        <v>4668</v>
      </c>
      <c r="W154" s="103">
        <f t="shared" si="308"/>
        <v>1824</v>
      </c>
      <c r="X154" s="103">
        <f t="shared" si="308"/>
        <v>2820</v>
      </c>
      <c r="Y154" s="103">
        <f t="shared" si="308"/>
        <v>0</v>
      </c>
      <c r="Z154" s="103">
        <f t="shared" si="14"/>
        <v>11556</v>
      </c>
      <c r="AA154" s="126" t="s">
        <v>92</v>
      </c>
      <c r="AB154" s="126" t="s">
        <v>855</v>
      </c>
      <c r="AC154" s="129"/>
      <c r="AD154" s="129"/>
    </row>
    <row r="155" ht="15.75" customHeight="1">
      <c r="A155" s="184" t="s">
        <v>393</v>
      </c>
      <c r="B155" s="190" t="s">
        <v>394</v>
      </c>
      <c r="C155" s="190" t="s">
        <v>48</v>
      </c>
      <c r="D155" s="17" t="s">
        <v>309</v>
      </c>
      <c r="E155" s="186" t="s">
        <v>786</v>
      </c>
      <c r="F155" s="129" t="s">
        <v>88</v>
      </c>
      <c r="G155" s="187">
        <v>1494.0</v>
      </c>
      <c r="H155" s="187">
        <v>2256.0</v>
      </c>
      <c r="I155" s="187">
        <v>1206.0</v>
      </c>
      <c r="J155" s="187">
        <v>1188.0</v>
      </c>
      <c r="K155" s="187">
        <v>0.0</v>
      </c>
      <c r="L155" s="188">
        <f t="shared" si="10"/>
        <v>6144</v>
      </c>
      <c r="M155" s="101">
        <v>3.4</v>
      </c>
      <c r="N155" s="189">
        <v>6.99</v>
      </c>
      <c r="O155" s="103">
        <f t="shared" ref="O155:S155" si="309">IFERROR($N155*G155,"")</f>
        <v>10443.06</v>
      </c>
      <c r="P155" s="103">
        <f t="shared" si="309"/>
        <v>15769.44</v>
      </c>
      <c r="Q155" s="103">
        <f t="shared" si="309"/>
        <v>8429.94</v>
      </c>
      <c r="R155" s="103">
        <f t="shared" si="309"/>
        <v>8304.12</v>
      </c>
      <c r="S155" s="103">
        <f t="shared" si="309"/>
        <v>0</v>
      </c>
      <c r="T155" s="103">
        <f t="shared" si="12"/>
        <v>42946.56</v>
      </c>
      <c r="U155" s="103">
        <f t="shared" ref="U155:Y155" si="310">IFERROR($M155*G155,"")</f>
        <v>5079.6</v>
      </c>
      <c r="V155" s="103">
        <f t="shared" si="310"/>
        <v>7670.4</v>
      </c>
      <c r="W155" s="103">
        <f t="shared" si="310"/>
        <v>4100.4</v>
      </c>
      <c r="X155" s="103">
        <f t="shared" si="310"/>
        <v>4039.2</v>
      </c>
      <c r="Y155" s="103">
        <f t="shared" si="310"/>
        <v>0</v>
      </c>
      <c r="Z155" s="103">
        <f t="shared" si="14"/>
        <v>20889.6</v>
      </c>
      <c r="AA155" s="126" t="s">
        <v>89</v>
      </c>
      <c r="AB155" s="126" t="s">
        <v>855</v>
      </c>
      <c r="AC155" s="129"/>
      <c r="AD155" s="129"/>
    </row>
    <row r="156" ht="15.75" customHeight="1">
      <c r="A156" s="184" t="s">
        <v>395</v>
      </c>
      <c r="B156" s="190" t="s">
        <v>396</v>
      </c>
      <c r="C156" s="190" t="s">
        <v>48</v>
      </c>
      <c r="D156" s="17" t="s">
        <v>309</v>
      </c>
      <c r="E156" s="186" t="s">
        <v>786</v>
      </c>
      <c r="F156" s="129" t="s">
        <v>353</v>
      </c>
      <c r="G156" s="187">
        <v>1032.0</v>
      </c>
      <c r="H156" s="187">
        <v>1800.0</v>
      </c>
      <c r="I156" s="187">
        <v>780.0</v>
      </c>
      <c r="J156" s="187">
        <v>2592.0</v>
      </c>
      <c r="K156" s="187">
        <v>0.0</v>
      </c>
      <c r="L156" s="188">
        <f t="shared" si="10"/>
        <v>6204</v>
      </c>
      <c r="M156" s="101">
        <v>0.92</v>
      </c>
      <c r="N156" s="189">
        <v>1.99</v>
      </c>
      <c r="O156" s="103">
        <f t="shared" ref="O156:S156" si="311">IFERROR($N156*G156,"")</f>
        <v>2053.68</v>
      </c>
      <c r="P156" s="103">
        <f t="shared" si="311"/>
        <v>3582</v>
      </c>
      <c r="Q156" s="103">
        <f t="shared" si="311"/>
        <v>1552.2</v>
      </c>
      <c r="R156" s="103">
        <f t="shared" si="311"/>
        <v>5158.08</v>
      </c>
      <c r="S156" s="103">
        <f t="shared" si="311"/>
        <v>0</v>
      </c>
      <c r="T156" s="103">
        <f t="shared" si="12"/>
        <v>12345.96</v>
      </c>
      <c r="U156" s="103">
        <f t="shared" ref="U156:Y156" si="312">IFERROR($M156*G156,"")</f>
        <v>949.44</v>
      </c>
      <c r="V156" s="103">
        <f t="shared" si="312"/>
        <v>1656</v>
      </c>
      <c r="W156" s="103">
        <f t="shared" si="312"/>
        <v>717.6</v>
      </c>
      <c r="X156" s="103">
        <f t="shared" si="312"/>
        <v>2384.64</v>
      </c>
      <c r="Y156" s="103">
        <f t="shared" si="312"/>
        <v>0</v>
      </c>
      <c r="Z156" s="103">
        <f t="shared" si="14"/>
        <v>5707.68</v>
      </c>
      <c r="AA156" s="126" t="s">
        <v>92</v>
      </c>
      <c r="AB156" s="126" t="s">
        <v>855</v>
      </c>
      <c r="AC156" s="129"/>
      <c r="AD156" s="129"/>
    </row>
    <row r="157" ht="15.75" customHeight="1">
      <c r="A157" s="184" t="s">
        <v>397</v>
      </c>
      <c r="B157" s="190" t="s">
        <v>398</v>
      </c>
      <c r="C157" s="190" t="s">
        <v>48</v>
      </c>
      <c r="D157" s="17" t="s">
        <v>309</v>
      </c>
      <c r="E157" s="186" t="s">
        <v>786</v>
      </c>
      <c r="F157" s="129" t="s">
        <v>124</v>
      </c>
      <c r="G157" s="187">
        <v>864.0</v>
      </c>
      <c r="H157" s="187">
        <v>1800.0</v>
      </c>
      <c r="I157" s="187">
        <v>552.0</v>
      </c>
      <c r="J157" s="187">
        <v>1284.0</v>
      </c>
      <c r="K157" s="187">
        <v>0.0</v>
      </c>
      <c r="L157" s="188">
        <f t="shared" si="10"/>
        <v>4500</v>
      </c>
      <c r="M157" s="101">
        <v>1.76</v>
      </c>
      <c r="N157" s="189">
        <v>3.49</v>
      </c>
      <c r="O157" s="103">
        <f t="shared" ref="O157:S157" si="313">IFERROR($N157*G157,"")</f>
        <v>3015.36</v>
      </c>
      <c r="P157" s="103">
        <f t="shared" si="313"/>
        <v>6282</v>
      </c>
      <c r="Q157" s="103">
        <f t="shared" si="313"/>
        <v>1926.48</v>
      </c>
      <c r="R157" s="103">
        <f t="shared" si="313"/>
        <v>4481.16</v>
      </c>
      <c r="S157" s="103">
        <f t="shared" si="313"/>
        <v>0</v>
      </c>
      <c r="T157" s="103">
        <f t="shared" si="12"/>
        <v>15705</v>
      </c>
      <c r="U157" s="103">
        <f t="shared" ref="U157:Y157" si="314">IFERROR($M157*G157,"")</f>
        <v>1520.64</v>
      </c>
      <c r="V157" s="103">
        <f t="shared" si="314"/>
        <v>3168</v>
      </c>
      <c r="W157" s="103">
        <f t="shared" si="314"/>
        <v>971.52</v>
      </c>
      <c r="X157" s="103">
        <f t="shared" si="314"/>
        <v>2259.84</v>
      </c>
      <c r="Y157" s="103">
        <f t="shared" si="314"/>
        <v>0</v>
      </c>
      <c r="Z157" s="103">
        <f t="shared" si="14"/>
        <v>7920</v>
      </c>
      <c r="AA157" s="126" t="s">
        <v>92</v>
      </c>
      <c r="AB157" s="126" t="s">
        <v>855</v>
      </c>
      <c r="AC157" s="129"/>
      <c r="AD157" s="129"/>
    </row>
    <row r="158" ht="15.75" customHeight="1">
      <c r="A158" s="184" t="s">
        <v>399</v>
      </c>
      <c r="B158" s="190" t="s">
        <v>400</v>
      </c>
      <c r="C158" s="190" t="s">
        <v>48</v>
      </c>
      <c r="D158" s="17" t="s">
        <v>309</v>
      </c>
      <c r="E158" s="186" t="s">
        <v>786</v>
      </c>
      <c r="F158" s="129" t="s">
        <v>109</v>
      </c>
      <c r="G158" s="187">
        <v>1524.0</v>
      </c>
      <c r="H158" s="187">
        <v>4392.0</v>
      </c>
      <c r="I158" s="187">
        <v>2256.0</v>
      </c>
      <c r="J158" s="187">
        <v>828.0</v>
      </c>
      <c r="K158" s="187">
        <v>0.0</v>
      </c>
      <c r="L158" s="188">
        <f t="shared" si="10"/>
        <v>9000</v>
      </c>
      <c r="M158" s="101">
        <v>3.14</v>
      </c>
      <c r="N158" s="189">
        <v>6.49</v>
      </c>
      <c r="O158" s="103">
        <f t="shared" ref="O158:S158" si="315">IFERROR($N158*G158,"")</f>
        <v>9890.76</v>
      </c>
      <c r="P158" s="103">
        <f t="shared" si="315"/>
        <v>28504.08</v>
      </c>
      <c r="Q158" s="103">
        <f t="shared" si="315"/>
        <v>14641.44</v>
      </c>
      <c r="R158" s="103">
        <f t="shared" si="315"/>
        <v>5373.72</v>
      </c>
      <c r="S158" s="103">
        <f t="shared" si="315"/>
        <v>0</v>
      </c>
      <c r="T158" s="103">
        <f t="shared" si="12"/>
        <v>58410</v>
      </c>
      <c r="U158" s="103">
        <f t="shared" ref="U158:Y158" si="316">IFERROR($M158*G158,"")</f>
        <v>4785.36</v>
      </c>
      <c r="V158" s="103">
        <f t="shared" si="316"/>
        <v>13790.88</v>
      </c>
      <c r="W158" s="103">
        <f t="shared" si="316"/>
        <v>7083.84</v>
      </c>
      <c r="X158" s="103">
        <f t="shared" si="316"/>
        <v>2599.92</v>
      </c>
      <c r="Y158" s="103">
        <f t="shared" si="316"/>
        <v>0</v>
      </c>
      <c r="Z158" s="103">
        <f t="shared" si="14"/>
        <v>28260</v>
      </c>
      <c r="AA158" s="126" t="s">
        <v>95</v>
      </c>
      <c r="AB158" s="126" t="s">
        <v>855</v>
      </c>
      <c r="AC158" s="129"/>
      <c r="AD158" s="129"/>
    </row>
    <row r="159" ht="15.75" customHeight="1">
      <c r="A159" s="184" t="s">
        <v>401</v>
      </c>
      <c r="B159" s="190" t="s">
        <v>402</v>
      </c>
      <c r="C159" s="190" t="s">
        <v>48</v>
      </c>
      <c r="D159" s="17" t="s">
        <v>309</v>
      </c>
      <c r="E159" s="186" t="s">
        <v>786</v>
      </c>
      <c r="F159" s="129" t="s">
        <v>109</v>
      </c>
      <c r="G159" s="187">
        <v>1500.0</v>
      </c>
      <c r="H159" s="187">
        <v>2388.0</v>
      </c>
      <c r="I159" s="187">
        <v>2460.0</v>
      </c>
      <c r="J159" s="187">
        <v>0.0</v>
      </c>
      <c r="K159" s="187">
        <v>0.0</v>
      </c>
      <c r="L159" s="188">
        <f t="shared" si="10"/>
        <v>6348</v>
      </c>
      <c r="M159" s="101">
        <v>4.6</v>
      </c>
      <c r="N159" s="189">
        <v>9.49</v>
      </c>
      <c r="O159" s="103">
        <f t="shared" ref="O159:S159" si="317">IFERROR($N159*G159,"")</f>
        <v>14235</v>
      </c>
      <c r="P159" s="103">
        <f t="shared" si="317"/>
        <v>22662.12</v>
      </c>
      <c r="Q159" s="103">
        <f t="shared" si="317"/>
        <v>23345.4</v>
      </c>
      <c r="R159" s="103">
        <f t="shared" si="317"/>
        <v>0</v>
      </c>
      <c r="S159" s="103">
        <f t="shared" si="317"/>
        <v>0</v>
      </c>
      <c r="T159" s="103">
        <f t="shared" si="12"/>
        <v>60242.52</v>
      </c>
      <c r="U159" s="103">
        <f t="shared" ref="U159:Y159" si="318">IFERROR($M159*G159,"")</f>
        <v>6900</v>
      </c>
      <c r="V159" s="103">
        <f t="shared" si="318"/>
        <v>10984.8</v>
      </c>
      <c r="W159" s="103">
        <f t="shared" si="318"/>
        <v>11316</v>
      </c>
      <c r="X159" s="103">
        <f t="shared" si="318"/>
        <v>0</v>
      </c>
      <c r="Y159" s="103">
        <f t="shared" si="318"/>
        <v>0</v>
      </c>
      <c r="Z159" s="103">
        <f t="shared" si="14"/>
        <v>29200.8</v>
      </c>
      <c r="AA159" s="126" t="s">
        <v>92</v>
      </c>
      <c r="AB159" s="126" t="s">
        <v>855</v>
      </c>
      <c r="AC159" s="129"/>
      <c r="AD159" s="129"/>
    </row>
    <row r="160" ht="15.75" customHeight="1">
      <c r="A160" s="184" t="s">
        <v>403</v>
      </c>
      <c r="B160" s="190" t="s">
        <v>404</v>
      </c>
      <c r="C160" s="190" t="s">
        <v>48</v>
      </c>
      <c r="D160" s="17" t="s">
        <v>309</v>
      </c>
      <c r="E160" s="186" t="s">
        <v>786</v>
      </c>
      <c r="F160" s="129" t="s">
        <v>88</v>
      </c>
      <c r="G160" s="187">
        <v>1416.0</v>
      </c>
      <c r="H160" s="187">
        <v>4440.0</v>
      </c>
      <c r="I160" s="187">
        <v>1140.0</v>
      </c>
      <c r="J160" s="187">
        <v>3288.0</v>
      </c>
      <c r="K160" s="187">
        <v>0.0</v>
      </c>
      <c r="L160" s="188">
        <f t="shared" si="10"/>
        <v>10284</v>
      </c>
      <c r="M160" s="101">
        <v>1.17</v>
      </c>
      <c r="N160" s="189">
        <v>2.49</v>
      </c>
      <c r="O160" s="103">
        <f t="shared" ref="O160:S160" si="319">IFERROR($N160*G160,"")</f>
        <v>3525.84</v>
      </c>
      <c r="P160" s="103">
        <f t="shared" si="319"/>
        <v>11055.6</v>
      </c>
      <c r="Q160" s="103">
        <f t="shared" si="319"/>
        <v>2838.6</v>
      </c>
      <c r="R160" s="103">
        <f t="shared" si="319"/>
        <v>8187.12</v>
      </c>
      <c r="S160" s="103">
        <f t="shared" si="319"/>
        <v>0</v>
      </c>
      <c r="T160" s="103">
        <f t="shared" si="12"/>
        <v>25607.16</v>
      </c>
      <c r="U160" s="103">
        <f t="shared" ref="U160:Y160" si="320">IFERROR($M160*G160,"")</f>
        <v>1656.72</v>
      </c>
      <c r="V160" s="103">
        <f t="shared" si="320"/>
        <v>5194.8</v>
      </c>
      <c r="W160" s="103">
        <f t="shared" si="320"/>
        <v>1333.8</v>
      </c>
      <c r="X160" s="103">
        <f t="shared" si="320"/>
        <v>3846.96</v>
      </c>
      <c r="Y160" s="103">
        <f t="shared" si="320"/>
        <v>0</v>
      </c>
      <c r="Z160" s="103">
        <f t="shared" si="14"/>
        <v>12032.28</v>
      </c>
      <c r="AA160" s="126" t="s">
        <v>95</v>
      </c>
      <c r="AB160" s="126" t="s">
        <v>855</v>
      </c>
      <c r="AC160" s="129"/>
      <c r="AD160" s="129"/>
    </row>
    <row r="161" ht="15.75" customHeight="1">
      <c r="A161" s="184" t="s">
        <v>405</v>
      </c>
      <c r="B161" s="190" t="s">
        <v>406</v>
      </c>
      <c r="C161" s="190" t="s">
        <v>48</v>
      </c>
      <c r="D161" s="17" t="s">
        <v>309</v>
      </c>
      <c r="E161" s="186" t="s">
        <v>786</v>
      </c>
      <c r="F161" s="129" t="s">
        <v>88</v>
      </c>
      <c r="G161" s="187">
        <v>2088.0</v>
      </c>
      <c r="H161" s="187">
        <v>3192.0</v>
      </c>
      <c r="I161" s="187">
        <v>1320.0</v>
      </c>
      <c r="J161" s="187">
        <v>2760.0</v>
      </c>
      <c r="K161" s="187">
        <v>0.0</v>
      </c>
      <c r="L161" s="188">
        <f t="shared" si="10"/>
        <v>9360</v>
      </c>
      <c r="M161" s="101">
        <v>1.05</v>
      </c>
      <c r="N161" s="189">
        <v>2.49</v>
      </c>
      <c r="O161" s="103">
        <f t="shared" ref="O161:S161" si="321">IFERROR($N161*G161,"")</f>
        <v>5199.12</v>
      </c>
      <c r="P161" s="103">
        <f t="shared" si="321"/>
        <v>7948.08</v>
      </c>
      <c r="Q161" s="103">
        <f t="shared" si="321"/>
        <v>3286.8</v>
      </c>
      <c r="R161" s="103">
        <f t="shared" si="321"/>
        <v>6872.4</v>
      </c>
      <c r="S161" s="103">
        <f t="shared" si="321"/>
        <v>0</v>
      </c>
      <c r="T161" s="103">
        <f t="shared" si="12"/>
        <v>23306.4</v>
      </c>
      <c r="U161" s="103">
        <f t="shared" ref="U161:Y161" si="322">IFERROR($M161*G161,"")</f>
        <v>2192.4</v>
      </c>
      <c r="V161" s="103">
        <f t="shared" si="322"/>
        <v>3351.6</v>
      </c>
      <c r="W161" s="103">
        <f t="shared" si="322"/>
        <v>1386</v>
      </c>
      <c r="X161" s="103">
        <f t="shared" si="322"/>
        <v>2898</v>
      </c>
      <c r="Y161" s="103">
        <f t="shared" si="322"/>
        <v>0</v>
      </c>
      <c r="Z161" s="103">
        <f t="shared" si="14"/>
        <v>9828</v>
      </c>
      <c r="AA161" s="126" t="s">
        <v>92</v>
      </c>
      <c r="AB161" s="126" t="s">
        <v>855</v>
      </c>
      <c r="AC161" s="129"/>
      <c r="AD161" s="129"/>
    </row>
    <row r="162" ht="15.75" customHeight="1">
      <c r="A162" s="184" t="s">
        <v>407</v>
      </c>
      <c r="B162" s="190" t="s">
        <v>408</v>
      </c>
      <c r="C162" s="190" t="s">
        <v>48</v>
      </c>
      <c r="D162" s="17" t="s">
        <v>309</v>
      </c>
      <c r="E162" s="186" t="s">
        <v>786</v>
      </c>
      <c r="F162" s="129" t="s">
        <v>88</v>
      </c>
      <c r="G162" s="187">
        <v>1956.0</v>
      </c>
      <c r="H162" s="187">
        <v>3588.0</v>
      </c>
      <c r="I162" s="187">
        <v>2292.0</v>
      </c>
      <c r="J162" s="187">
        <v>0.0</v>
      </c>
      <c r="K162" s="187">
        <v>0.0</v>
      </c>
      <c r="L162" s="188">
        <f t="shared" si="10"/>
        <v>7836</v>
      </c>
      <c r="M162" s="101">
        <v>1.0</v>
      </c>
      <c r="N162" s="189">
        <v>2.49</v>
      </c>
      <c r="O162" s="103">
        <f t="shared" ref="O162:S162" si="323">IFERROR($N162*G162,"")</f>
        <v>4870.44</v>
      </c>
      <c r="P162" s="103">
        <f t="shared" si="323"/>
        <v>8934.12</v>
      </c>
      <c r="Q162" s="103">
        <f t="shared" si="323"/>
        <v>5707.08</v>
      </c>
      <c r="R162" s="103">
        <f t="shared" si="323"/>
        <v>0</v>
      </c>
      <c r="S162" s="103">
        <f t="shared" si="323"/>
        <v>0</v>
      </c>
      <c r="T162" s="103">
        <f t="shared" si="12"/>
        <v>19511.64</v>
      </c>
      <c r="U162" s="103">
        <f t="shared" ref="U162:Y162" si="324">IFERROR($M162*G162,"")</f>
        <v>1956</v>
      </c>
      <c r="V162" s="103">
        <f t="shared" si="324"/>
        <v>3588</v>
      </c>
      <c r="W162" s="103">
        <f t="shared" si="324"/>
        <v>2292</v>
      </c>
      <c r="X162" s="103">
        <f t="shared" si="324"/>
        <v>0</v>
      </c>
      <c r="Y162" s="103">
        <f t="shared" si="324"/>
        <v>0</v>
      </c>
      <c r="Z162" s="103">
        <f t="shared" si="14"/>
        <v>7836</v>
      </c>
      <c r="AA162" s="126" t="s">
        <v>92</v>
      </c>
      <c r="AB162" s="126" t="s">
        <v>855</v>
      </c>
      <c r="AC162" s="129"/>
      <c r="AD162" s="129"/>
    </row>
    <row r="163" ht="15.75" customHeight="1">
      <c r="A163" s="184" t="s">
        <v>409</v>
      </c>
      <c r="B163" s="190" t="s">
        <v>410</v>
      </c>
      <c r="C163" s="190" t="s">
        <v>48</v>
      </c>
      <c r="D163" s="17" t="s">
        <v>309</v>
      </c>
      <c r="E163" s="186" t="s">
        <v>786</v>
      </c>
      <c r="F163" s="129" t="s">
        <v>88</v>
      </c>
      <c r="G163" s="187">
        <v>2760.0</v>
      </c>
      <c r="H163" s="187">
        <v>4332.0</v>
      </c>
      <c r="I163" s="187">
        <v>2796.0</v>
      </c>
      <c r="J163" s="187">
        <v>3288.0</v>
      </c>
      <c r="K163" s="187">
        <v>0.0</v>
      </c>
      <c r="L163" s="188">
        <f t="shared" si="10"/>
        <v>13176</v>
      </c>
      <c r="M163" s="101">
        <v>1.32</v>
      </c>
      <c r="N163" s="189">
        <v>2.99</v>
      </c>
      <c r="O163" s="103">
        <f t="shared" ref="O163:S163" si="325">IFERROR($N163*G163,"")</f>
        <v>8252.4</v>
      </c>
      <c r="P163" s="103">
        <f t="shared" si="325"/>
        <v>12952.68</v>
      </c>
      <c r="Q163" s="103">
        <f t="shared" si="325"/>
        <v>8360.04</v>
      </c>
      <c r="R163" s="103">
        <f t="shared" si="325"/>
        <v>9831.12</v>
      </c>
      <c r="S163" s="103">
        <f t="shared" si="325"/>
        <v>0</v>
      </c>
      <c r="T163" s="103">
        <f t="shared" si="12"/>
        <v>39396.24</v>
      </c>
      <c r="U163" s="103">
        <f t="shared" ref="U163:Y163" si="326">IFERROR($M163*G163,"")</f>
        <v>3643.2</v>
      </c>
      <c r="V163" s="103">
        <f t="shared" si="326"/>
        <v>5718.24</v>
      </c>
      <c r="W163" s="103">
        <f t="shared" si="326"/>
        <v>3690.72</v>
      </c>
      <c r="X163" s="103">
        <f t="shared" si="326"/>
        <v>4340.16</v>
      </c>
      <c r="Y163" s="103">
        <f t="shared" si="326"/>
        <v>0</v>
      </c>
      <c r="Z163" s="103">
        <f t="shared" si="14"/>
        <v>17392.32</v>
      </c>
      <c r="AA163" s="126" t="s">
        <v>92</v>
      </c>
      <c r="AB163" s="126" t="s">
        <v>855</v>
      </c>
      <c r="AC163" s="129"/>
      <c r="AD163" s="129"/>
    </row>
    <row r="164" ht="15.75" customHeight="1">
      <c r="A164" s="184" t="s">
        <v>411</v>
      </c>
      <c r="B164" s="190" t="s">
        <v>412</v>
      </c>
      <c r="C164" s="190" t="s">
        <v>48</v>
      </c>
      <c r="D164" s="17" t="s">
        <v>309</v>
      </c>
      <c r="E164" s="186" t="s">
        <v>786</v>
      </c>
      <c r="F164" s="129" t="s">
        <v>88</v>
      </c>
      <c r="G164" s="187">
        <v>792.0</v>
      </c>
      <c r="H164" s="187">
        <v>4608.0</v>
      </c>
      <c r="I164" s="187">
        <v>840.0</v>
      </c>
      <c r="J164" s="187">
        <v>1584.0</v>
      </c>
      <c r="K164" s="187">
        <v>0.0</v>
      </c>
      <c r="L164" s="188">
        <f t="shared" si="10"/>
        <v>7824</v>
      </c>
      <c r="M164" s="101">
        <v>1.5</v>
      </c>
      <c r="N164" s="189">
        <v>2.99</v>
      </c>
      <c r="O164" s="103">
        <f t="shared" ref="O164:S164" si="327">IFERROR($N164*G164,"")</f>
        <v>2368.08</v>
      </c>
      <c r="P164" s="103">
        <f t="shared" si="327"/>
        <v>13777.92</v>
      </c>
      <c r="Q164" s="103">
        <f t="shared" si="327"/>
        <v>2511.6</v>
      </c>
      <c r="R164" s="103">
        <f t="shared" si="327"/>
        <v>4736.16</v>
      </c>
      <c r="S164" s="103">
        <f t="shared" si="327"/>
        <v>0</v>
      </c>
      <c r="T164" s="103">
        <f t="shared" si="12"/>
        <v>23393.76</v>
      </c>
      <c r="U164" s="103">
        <f t="shared" ref="U164:Y164" si="328">IFERROR($M164*G164,"")</f>
        <v>1188</v>
      </c>
      <c r="V164" s="103">
        <f t="shared" si="328"/>
        <v>6912</v>
      </c>
      <c r="W164" s="103">
        <f t="shared" si="328"/>
        <v>1260</v>
      </c>
      <c r="X164" s="103">
        <f t="shared" si="328"/>
        <v>2376</v>
      </c>
      <c r="Y164" s="103">
        <f t="shared" si="328"/>
        <v>0</v>
      </c>
      <c r="Z164" s="103">
        <f t="shared" si="14"/>
        <v>11736</v>
      </c>
      <c r="AA164" s="126" t="s">
        <v>92</v>
      </c>
      <c r="AB164" s="126" t="s">
        <v>855</v>
      </c>
      <c r="AC164" s="129"/>
      <c r="AD164" s="129"/>
    </row>
    <row r="165" ht="15.75" customHeight="1">
      <c r="A165" s="184" t="s">
        <v>413</v>
      </c>
      <c r="B165" s="190" t="s">
        <v>414</v>
      </c>
      <c r="C165" s="190" t="s">
        <v>48</v>
      </c>
      <c r="D165" s="17" t="s">
        <v>309</v>
      </c>
      <c r="E165" s="186" t="s">
        <v>786</v>
      </c>
      <c r="F165" s="129" t="s">
        <v>88</v>
      </c>
      <c r="G165" s="187">
        <v>0.0</v>
      </c>
      <c r="H165" s="187">
        <v>1800.0</v>
      </c>
      <c r="I165" s="187">
        <v>1992.0</v>
      </c>
      <c r="J165" s="187">
        <v>1608.0</v>
      </c>
      <c r="K165" s="187">
        <v>0.0</v>
      </c>
      <c r="L165" s="188">
        <f t="shared" si="10"/>
        <v>5400</v>
      </c>
      <c r="M165" s="101">
        <v>1.25</v>
      </c>
      <c r="N165" s="189">
        <v>2.49</v>
      </c>
      <c r="O165" s="103">
        <f t="shared" ref="O165:S165" si="329">IFERROR($N165*G165,"")</f>
        <v>0</v>
      </c>
      <c r="P165" s="103">
        <f t="shared" si="329"/>
        <v>4482</v>
      </c>
      <c r="Q165" s="103">
        <f t="shared" si="329"/>
        <v>4960.08</v>
      </c>
      <c r="R165" s="103">
        <f t="shared" si="329"/>
        <v>4003.92</v>
      </c>
      <c r="S165" s="103">
        <f t="shared" si="329"/>
        <v>0</v>
      </c>
      <c r="T165" s="103">
        <f t="shared" si="12"/>
        <v>13446</v>
      </c>
      <c r="U165" s="103">
        <f t="shared" ref="U165:Y165" si="330">IFERROR($M165*G165,"")</f>
        <v>0</v>
      </c>
      <c r="V165" s="103">
        <f t="shared" si="330"/>
        <v>2250</v>
      </c>
      <c r="W165" s="103">
        <f t="shared" si="330"/>
        <v>2490</v>
      </c>
      <c r="X165" s="103">
        <f t="shared" si="330"/>
        <v>2010</v>
      </c>
      <c r="Y165" s="103">
        <f t="shared" si="330"/>
        <v>0</v>
      </c>
      <c r="Z165" s="103">
        <f t="shared" si="14"/>
        <v>6750</v>
      </c>
      <c r="AA165" s="126" t="s">
        <v>92</v>
      </c>
      <c r="AB165" s="126" t="s">
        <v>855</v>
      </c>
      <c r="AC165" s="129"/>
      <c r="AD165" s="129"/>
    </row>
    <row r="166" ht="15.75" customHeight="1">
      <c r="A166" s="184" t="s">
        <v>415</v>
      </c>
      <c r="B166" s="190" t="s">
        <v>416</v>
      </c>
      <c r="C166" s="190" t="s">
        <v>48</v>
      </c>
      <c r="D166" s="17" t="s">
        <v>309</v>
      </c>
      <c r="E166" s="186" t="s">
        <v>786</v>
      </c>
      <c r="F166" s="186" t="s">
        <v>106</v>
      </c>
      <c r="G166" s="187">
        <v>1860.0</v>
      </c>
      <c r="H166" s="187">
        <v>4896.0</v>
      </c>
      <c r="I166" s="187">
        <v>2544.0</v>
      </c>
      <c r="J166" s="187">
        <v>2652.0</v>
      </c>
      <c r="K166" s="187">
        <v>0.0</v>
      </c>
      <c r="L166" s="188">
        <f t="shared" si="10"/>
        <v>11952</v>
      </c>
      <c r="M166" s="101">
        <v>2.57</v>
      </c>
      <c r="N166" s="189">
        <v>5.49</v>
      </c>
      <c r="O166" s="103">
        <f t="shared" ref="O166:S166" si="331">IFERROR($N166*G166,"")</f>
        <v>10211.4</v>
      </c>
      <c r="P166" s="103">
        <f t="shared" si="331"/>
        <v>26879.04</v>
      </c>
      <c r="Q166" s="103">
        <f t="shared" si="331"/>
        <v>13966.56</v>
      </c>
      <c r="R166" s="103">
        <f t="shared" si="331"/>
        <v>14559.48</v>
      </c>
      <c r="S166" s="103">
        <f t="shared" si="331"/>
        <v>0</v>
      </c>
      <c r="T166" s="103">
        <f t="shared" si="12"/>
        <v>65616.48</v>
      </c>
      <c r="U166" s="103">
        <f t="shared" ref="U166:Y166" si="332">IFERROR($M166*G166,"")</f>
        <v>4780.2</v>
      </c>
      <c r="V166" s="103">
        <f t="shared" si="332"/>
        <v>12582.72</v>
      </c>
      <c r="W166" s="103">
        <f t="shared" si="332"/>
        <v>6538.08</v>
      </c>
      <c r="X166" s="103">
        <f t="shared" si="332"/>
        <v>6815.64</v>
      </c>
      <c r="Y166" s="103">
        <f t="shared" si="332"/>
        <v>0</v>
      </c>
      <c r="Z166" s="103">
        <f t="shared" si="14"/>
        <v>30716.64</v>
      </c>
      <c r="AA166" s="126" t="s">
        <v>95</v>
      </c>
      <c r="AB166" s="126" t="s">
        <v>855</v>
      </c>
      <c r="AC166" s="129"/>
      <c r="AD166" s="129"/>
    </row>
    <row r="167" ht="15.75" customHeight="1">
      <c r="A167" s="184" t="s">
        <v>417</v>
      </c>
      <c r="B167" s="190" t="s">
        <v>418</v>
      </c>
      <c r="C167" s="190" t="s">
        <v>48</v>
      </c>
      <c r="D167" s="17" t="s">
        <v>309</v>
      </c>
      <c r="E167" s="186" t="s">
        <v>786</v>
      </c>
      <c r="F167" s="186" t="s">
        <v>124</v>
      </c>
      <c r="G167" s="187">
        <v>960.0</v>
      </c>
      <c r="H167" s="187">
        <v>4068.0</v>
      </c>
      <c r="I167" s="187">
        <v>2640.0</v>
      </c>
      <c r="J167" s="187">
        <v>1200.0</v>
      </c>
      <c r="K167" s="187">
        <v>0.0</v>
      </c>
      <c r="L167" s="188">
        <f t="shared" si="10"/>
        <v>8868</v>
      </c>
      <c r="M167" s="101">
        <v>3.14</v>
      </c>
      <c r="N167" s="189">
        <v>6.49</v>
      </c>
      <c r="O167" s="103">
        <f t="shared" ref="O167:S167" si="333">IFERROR($N167*G167,"")</f>
        <v>6230.4</v>
      </c>
      <c r="P167" s="103">
        <f t="shared" si="333"/>
        <v>26401.32</v>
      </c>
      <c r="Q167" s="103">
        <f t="shared" si="333"/>
        <v>17133.6</v>
      </c>
      <c r="R167" s="103">
        <f t="shared" si="333"/>
        <v>7788</v>
      </c>
      <c r="S167" s="103">
        <f t="shared" si="333"/>
        <v>0</v>
      </c>
      <c r="T167" s="103">
        <f t="shared" si="12"/>
        <v>57553.32</v>
      </c>
      <c r="U167" s="103">
        <f t="shared" ref="U167:Y167" si="334">IFERROR($M167*G167,"")</f>
        <v>3014.4</v>
      </c>
      <c r="V167" s="103">
        <f t="shared" si="334"/>
        <v>12773.52</v>
      </c>
      <c r="W167" s="103">
        <f t="shared" si="334"/>
        <v>8289.6</v>
      </c>
      <c r="X167" s="103">
        <f t="shared" si="334"/>
        <v>3768</v>
      </c>
      <c r="Y167" s="103">
        <f t="shared" si="334"/>
        <v>0</v>
      </c>
      <c r="Z167" s="103">
        <f t="shared" si="14"/>
        <v>27845.52</v>
      </c>
      <c r="AA167" s="126" t="s">
        <v>95</v>
      </c>
      <c r="AB167" s="126" t="s">
        <v>855</v>
      </c>
      <c r="AC167" s="129"/>
      <c r="AD167" s="129"/>
    </row>
    <row r="168" ht="15.75" customHeight="1">
      <c r="A168" s="184" t="s">
        <v>419</v>
      </c>
      <c r="B168" s="190" t="s">
        <v>420</v>
      </c>
      <c r="C168" s="190" t="s">
        <v>48</v>
      </c>
      <c r="D168" s="17" t="s">
        <v>309</v>
      </c>
      <c r="E168" s="186" t="s">
        <v>786</v>
      </c>
      <c r="F168" s="129" t="s">
        <v>353</v>
      </c>
      <c r="G168" s="187">
        <v>2436.0</v>
      </c>
      <c r="H168" s="187">
        <v>0.0</v>
      </c>
      <c r="I168" s="187">
        <v>2016.0</v>
      </c>
      <c r="J168" s="187">
        <v>0.0</v>
      </c>
      <c r="K168" s="187">
        <v>0.0</v>
      </c>
      <c r="L168" s="188">
        <f t="shared" si="10"/>
        <v>4452</v>
      </c>
      <c r="M168" s="101">
        <v>0.75</v>
      </c>
      <c r="N168" s="189">
        <v>1.49</v>
      </c>
      <c r="O168" s="103">
        <f t="shared" ref="O168:S168" si="335">IFERROR($N168*G168,"")</f>
        <v>3629.64</v>
      </c>
      <c r="P168" s="103">
        <f t="shared" si="335"/>
        <v>0</v>
      </c>
      <c r="Q168" s="103">
        <f t="shared" si="335"/>
        <v>3003.84</v>
      </c>
      <c r="R168" s="103">
        <f t="shared" si="335"/>
        <v>0</v>
      </c>
      <c r="S168" s="103">
        <f t="shared" si="335"/>
        <v>0</v>
      </c>
      <c r="T168" s="103">
        <f t="shared" si="12"/>
        <v>6633.48</v>
      </c>
      <c r="U168" s="103">
        <f t="shared" ref="U168:Y168" si="336">IFERROR($M168*G168,"")</f>
        <v>1827</v>
      </c>
      <c r="V168" s="103">
        <f t="shared" si="336"/>
        <v>0</v>
      </c>
      <c r="W168" s="103">
        <f t="shared" si="336"/>
        <v>1512</v>
      </c>
      <c r="X168" s="103">
        <f t="shared" si="336"/>
        <v>0</v>
      </c>
      <c r="Y168" s="103">
        <f t="shared" si="336"/>
        <v>0</v>
      </c>
      <c r="Z168" s="103">
        <f t="shared" si="14"/>
        <v>3339</v>
      </c>
      <c r="AA168" s="126" t="s">
        <v>92</v>
      </c>
      <c r="AB168" s="126" t="s">
        <v>855</v>
      </c>
      <c r="AC168" s="129"/>
      <c r="AD168" s="129"/>
    </row>
    <row r="169" ht="15.75" customHeight="1">
      <c r="A169" s="184" t="s">
        <v>421</v>
      </c>
      <c r="B169" s="190" t="s">
        <v>422</v>
      </c>
      <c r="C169" s="190" t="s">
        <v>48</v>
      </c>
      <c r="D169" s="17" t="s">
        <v>309</v>
      </c>
      <c r="E169" s="186" t="s">
        <v>786</v>
      </c>
      <c r="F169" s="129" t="s">
        <v>148</v>
      </c>
      <c r="G169" s="187">
        <v>1776.0</v>
      </c>
      <c r="H169" s="187">
        <v>1800.0</v>
      </c>
      <c r="I169" s="187">
        <v>0.0</v>
      </c>
      <c r="J169" s="187">
        <v>2520.0</v>
      </c>
      <c r="K169" s="187">
        <v>0.0</v>
      </c>
      <c r="L169" s="188">
        <f t="shared" si="10"/>
        <v>6096</v>
      </c>
      <c r="M169" s="101">
        <v>0.96</v>
      </c>
      <c r="N169" s="189">
        <v>1.99</v>
      </c>
      <c r="O169" s="103">
        <f t="shared" ref="O169:S169" si="337">IFERROR($N169*G169,"")</f>
        <v>3534.24</v>
      </c>
      <c r="P169" s="103">
        <f t="shared" si="337"/>
        <v>3582</v>
      </c>
      <c r="Q169" s="103">
        <f t="shared" si="337"/>
        <v>0</v>
      </c>
      <c r="R169" s="103">
        <f t="shared" si="337"/>
        <v>5014.8</v>
      </c>
      <c r="S169" s="103">
        <f t="shared" si="337"/>
        <v>0</v>
      </c>
      <c r="T169" s="103">
        <f t="shared" si="12"/>
        <v>12131.04</v>
      </c>
      <c r="U169" s="103">
        <f t="shared" ref="U169:Y169" si="338">IFERROR($M169*G169,"")</f>
        <v>1704.96</v>
      </c>
      <c r="V169" s="103">
        <f t="shared" si="338"/>
        <v>1728</v>
      </c>
      <c r="W169" s="103">
        <f t="shared" si="338"/>
        <v>0</v>
      </c>
      <c r="X169" s="103">
        <f t="shared" si="338"/>
        <v>2419.2</v>
      </c>
      <c r="Y169" s="103">
        <f t="shared" si="338"/>
        <v>0</v>
      </c>
      <c r="Z169" s="103">
        <f t="shared" si="14"/>
        <v>5852.16</v>
      </c>
      <c r="AA169" s="126" t="s">
        <v>92</v>
      </c>
      <c r="AB169" s="126" t="s">
        <v>855</v>
      </c>
      <c r="AC169" s="129"/>
      <c r="AD169" s="129"/>
    </row>
    <row r="170" ht="15.75" customHeight="1">
      <c r="A170" s="184" t="s">
        <v>423</v>
      </c>
      <c r="B170" s="190" t="s">
        <v>424</v>
      </c>
      <c r="C170" s="190" t="s">
        <v>48</v>
      </c>
      <c r="D170" s="17" t="s">
        <v>309</v>
      </c>
      <c r="E170" s="186" t="s">
        <v>786</v>
      </c>
      <c r="F170" s="129" t="s">
        <v>88</v>
      </c>
      <c r="G170" s="187">
        <v>0.0</v>
      </c>
      <c r="H170" s="187">
        <v>4128.0</v>
      </c>
      <c r="I170" s="187">
        <v>2544.0</v>
      </c>
      <c r="J170" s="187">
        <v>1140.0</v>
      </c>
      <c r="K170" s="187">
        <v>0.0</v>
      </c>
      <c r="L170" s="188">
        <f t="shared" si="10"/>
        <v>7812</v>
      </c>
      <c r="M170" s="101">
        <v>1.66</v>
      </c>
      <c r="N170" s="189">
        <v>3.49</v>
      </c>
      <c r="O170" s="103">
        <f t="shared" ref="O170:S170" si="339">IFERROR($N170*G170,"")</f>
        <v>0</v>
      </c>
      <c r="P170" s="103">
        <f t="shared" si="339"/>
        <v>14406.72</v>
      </c>
      <c r="Q170" s="103">
        <f t="shared" si="339"/>
        <v>8878.56</v>
      </c>
      <c r="R170" s="103">
        <f t="shared" si="339"/>
        <v>3978.6</v>
      </c>
      <c r="S170" s="103">
        <f t="shared" si="339"/>
        <v>0</v>
      </c>
      <c r="T170" s="103">
        <f t="shared" si="12"/>
        <v>27263.88</v>
      </c>
      <c r="U170" s="103">
        <f t="shared" ref="U170:Y170" si="340">IFERROR($M170*G170,"")</f>
        <v>0</v>
      </c>
      <c r="V170" s="103">
        <f t="shared" si="340"/>
        <v>6852.48</v>
      </c>
      <c r="W170" s="103">
        <f t="shared" si="340"/>
        <v>4223.04</v>
      </c>
      <c r="X170" s="103">
        <f t="shared" si="340"/>
        <v>1892.4</v>
      </c>
      <c r="Y170" s="103">
        <f t="shared" si="340"/>
        <v>0</v>
      </c>
      <c r="Z170" s="103">
        <f t="shared" si="14"/>
        <v>12967.92</v>
      </c>
      <c r="AA170" s="126" t="s">
        <v>89</v>
      </c>
      <c r="AB170" s="126" t="s">
        <v>855</v>
      </c>
      <c r="AC170" s="129"/>
      <c r="AD170" s="129"/>
    </row>
    <row r="171" ht="15.75" customHeight="1">
      <c r="A171" s="184" t="s">
        <v>425</v>
      </c>
      <c r="B171" s="190" t="s">
        <v>426</v>
      </c>
      <c r="C171" s="190" t="s">
        <v>48</v>
      </c>
      <c r="D171" s="17" t="s">
        <v>309</v>
      </c>
      <c r="E171" s="186" t="s">
        <v>786</v>
      </c>
      <c r="F171" s="129" t="s">
        <v>88</v>
      </c>
      <c r="G171" s="187">
        <v>0.0</v>
      </c>
      <c r="H171" s="187">
        <v>5376.0</v>
      </c>
      <c r="I171" s="187">
        <v>1128.0</v>
      </c>
      <c r="J171" s="187">
        <v>2196.0</v>
      </c>
      <c r="K171" s="187">
        <v>0.0</v>
      </c>
      <c r="L171" s="188">
        <f t="shared" si="10"/>
        <v>8700</v>
      </c>
      <c r="M171" s="101">
        <v>1.9</v>
      </c>
      <c r="N171" s="189">
        <v>3.99</v>
      </c>
      <c r="O171" s="103">
        <f t="shared" ref="O171:S171" si="341">IFERROR($N171*G171,"")</f>
        <v>0</v>
      </c>
      <c r="P171" s="103">
        <f t="shared" si="341"/>
        <v>21450.24</v>
      </c>
      <c r="Q171" s="103">
        <f t="shared" si="341"/>
        <v>4500.72</v>
      </c>
      <c r="R171" s="103">
        <f t="shared" si="341"/>
        <v>8762.04</v>
      </c>
      <c r="S171" s="103">
        <f t="shared" si="341"/>
        <v>0</v>
      </c>
      <c r="T171" s="103">
        <f t="shared" si="12"/>
        <v>34713</v>
      </c>
      <c r="U171" s="103">
        <f t="shared" ref="U171:Y171" si="342">IFERROR($M171*G171,"")</f>
        <v>0</v>
      </c>
      <c r="V171" s="103">
        <f t="shared" si="342"/>
        <v>10214.4</v>
      </c>
      <c r="W171" s="103">
        <f t="shared" si="342"/>
        <v>2143.2</v>
      </c>
      <c r="X171" s="103">
        <f t="shared" si="342"/>
        <v>4172.4</v>
      </c>
      <c r="Y171" s="103">
        <f t="shared" si="342"/>
        <v>0</v>
      </c>
      <c r="Z171" s="103">
        <f t="shared" si="14"/>
        <v>16530</v>
      </c>
      <c r="AA171" s="126" t="s">
        <v>92</v>
      </c>
      <c r="AB171" s="126" t="s">
        <v>855</v>
      </c>
      <c r="AC171" s="129"/>
      <c r="AD171" s="129"/>
    </row>
    <row r="172" ht="15.75" customHeight="1">
      <c r="A172" s="184" t="s">
        <v>427</v>
      </c>
      <c r="B172" s="190" t="s">
        <v>428</v>
      </c>
      <c r="C172" s="190" t="s">
        <v>48</v>
      </c>
      <c r="D172" s="17" t="s">
        <v>309</v>
      </c>
      <c r="E172" s="186" t="s">
        <v>786</v>
      </c>
      <c r="F172" s="129" t="s">
        <v>224</v>
      </c>
      <c r="G172" s="187">
        <v>3432.0</v>
      </c>
      <c r="H172" s="187">
        <v>3456.0</v>
      </c>
      <c r="I172" s="187">
        <v>2172.0</v>
      </c>
      <c r="J172" s="187">
        <v>864.0</v>
      </c>
      <c r="K172" s="187">
        <v>0.0</v>
      </c>
      <c r="L172" s="188">
        <f t="shared" si="10"/>
        <v>9924</v>
      </c>
      <c r="M172" s="101">
        <v>2.84</v>
      </c>
      <c r="N172" s="189">
        <v>5.99</v>
      </c>
      <c r="O172" s="103">
        <f t="shared" ref="O172:S172" si="343">IFERROR($N172*G172,"")</f>
        <v>20557.68</v>
      </c>
      <c r="P172" s="103">
        <f t="shared" si="343"/>
        <v>20701.44</v>
      </c>
      <c r="Q172" s="103">
        <f t="shared" si="343"/>
        <v>13010.28</v>
      </c>
      <c r="R172" s="103">
        <f t="shared" si="343"/>
        <v>5175.36</v>
      </c>
      <c r="S172" s="103">
        <f t="shared" si="343"/>
        <v>0</v>
      </c>
      <c r="T172" s="103">
        <f t="shared" si="12"/>
        <v>59444.76</v>
      </c>
      <c r="U172" s="103">
        <f t="shared" ref="U172:Y172" si="344">IFERROR($M172*G172,"")</f>
        <v>9746.88</v>
      </c>
      <c r="V172" s="103">
        <f t="shared" si="344"/>
        <v>9815.04</v>
      </c>
      <c r="W172" s="103">
        <f t="shared" si="344"/>
        <v>6168.48</v>
      </c>
      <c r="X172" s="103">
        <f t="shared" si="344"/>
        <v>2453.76</v>
      </c>
      <c r="Y172" s="103">
        <f t="shared" si="344"/>
        <v>0</v>
      </c>
      <c r="Z172" s="103">
        <f t="shared" si="14"/>
        <v>28184.16</v>
      </c>
      <c r="AA172" s="126" t="s">
        <v>225</v>
      </c>
      <c r="AB172" s="126" t="s">
        <v>855</v>
      </c>
      <c r="AC172" s="129"/>
      <c r="AD172" s="129"/>
    </row>
    <row r="173" ht="15.75" customHeight="1">
      <c r="A173" s="184" t="s">
        <v>429</v>
      </c>
      <c r="B173" s="190" t="s">
        <v>430</v>
      </c>
      <c r="C173" s="190" t="s">
        <v>47</v>
      </c>
      <c r="D173" s="17" t="s">
        <v>309</v>
      </c>
      <c r="E173" s="186" t="s">
        <v>786</v>
      </c>
      <c r="F173" s="129" t="s">
        <v>112</v>
      </c>
      <c r="G173" s="187">
        <v>1632.0</v>
      </c>
      <c r="H173" s="187">
        <v>2940.0</v>
      </c>
      <c r="I173" s="187">
        <v>1404.0</v>
      </c>
      <c r="J173" s="187">
        <v>0.0</v>
      </c>
      <c r="K173" s="187">
        <v>0.0</v>
      </c>
      <c r="L173" s="188">
        <f t="shared" si="10"/>
        <v>5976</v>
      </c>
      <c r="M173" s="101">
        <v>1.44</v>
      </c>
      <c r="N173" s="189">
        <v>2.99</v>
      </c>
      <c r="O173" s="103">
        <f t="shared" ref="O173:S173" si="345">IFERROR($N173*G173,"")</f>
        <v>4879.68</v>
      </c>
      <c r="P173" s="103">
        <f t="shared" si="345"/>
        <v>8790.6</v>
      </c>
      <c r="Q173" s="103">
        <f t="shared" si="345"/>
        <v>4197.96</v>
      </c>
      <c r="R173" s="103">
        <f t="shared" si="345"/>
        <v>0</v>
      </c>
      <c r="S173" s="103">
        <f t="shared" si="345"/>
        <v>0</v>
      </c>
      <c r="T173" s="103">
        <f t="shared" si="12"/>
        <v>17868.24</v>
      </c>
      <c r="U173" s="103">
        <f t="shared" ref="U173:Y173" si="346">IFERROR($M173*G173,"")</f>
        <v>2350.08</v>
      </c>
      <c r="V173" s="103">
        <f t="shared" si="346"/>
        <v>4233.6</v>
      </c>
      <c r="W173" s="103">
        <f t="shared" si="346"/>
        <v>2021.76</v>
      </c>
      <c r="X173" s="103">
        <f t="shared" si="346"/>
        <v>0</v>
      </c>
      <c r="Y173" s="103">
        <f t="shared" si="346"/>
        <v>0</v>
      </c>
      <c r="Z173" s="103">
        <f t="shared" si="14"/>
        <v>8605.44</v>
      </c>
      <c r="AA173" s="126" t="s">
        <v>127</v>
      </c>
      <c r="AB173" s="126" t="s">
        <v>855</v>
      </c>
      <c r="AC173" s="129"/>
      <c r="AD173" s="129"/>
    </row>
    <row r="174" ht="15.75" customHeight="1">
      <c r="A174" s="184" t="s">
        <v>431</v>
      </c>
      <c r="B174" s="190" t="s">
        <v>432</v>
      </c>
      <c r="C174" s="190" t="s">
        <v>47</v>
      </c>
      <c r="D174" s="17" t="s">
        <v>309</v>
      </c>
      <c r="E174" s="186" t="s">
        <v>786</v>
      </c>
      <c r="F174" s="129" t="s">
        <v>145</v>
      </c>
      <c r="G174" s="187">
        <v>0.0</v>
      </c>
      <c r="H174" s="187">
        <v>2376.0</v>
      </c>
      <c r="I174" s="187">
        <v>876.0</v>
      </c>
      <c r="J174" s="187">
        <v>0.0</v>
      </c>
      <c r="K174" s="187">
        <v>0.0</v>
      </c>
      <c r="L174" s="188">
        <f t="shared" si="10"/>
        <v>3252</v>
      </c>
      <c r="M174" s="101">
        <v>1.79</v>
      </c>
      <c r="N174" s="189">
        <v>3.49</v>
      </c>
      <c r="O174" s="103">
        <f t="shared" ref="O174:S174" si="347">IFERROR($N174*G174,"")</f>
        <v>0</v>
      </c>
      <c r="P174" s="103">
        <f t="shared" si="347"/>
        <v>8292.24</v>
      </c>
      <c r="Q174" s="103">
        <f t="shared" si="347"/>
        <v>3057.24</v>
      </c>
      <c r="R174" s="103">
        <f t="shared" si="347"/>
        <v>0</v>
      </c>
      <c r="S174" s="103">
        <f t="shared" si="347"/>
        <v>0</v>
      </c>
      <c r="T174" s="103">
        <f t="shared" si="12"/>
        <v>11349.48</v>
      </c>
      <c r="U174" s="103">
        <f t="shared" ref="U174:Y174" si="348">IFERROR($M174*G174,"")</f>
        <v>0</v>
      </c>
      <c r="V174" s="103">
        <f t="shared" si="348"/>
        <v>4253.04</v>
      </c>
      <c r="W174" s="103">
        <f t="shared" si="348"/>
        <v>1568.04</v>
      </c>
      <c r="X174" s="103">
        <f t="shared" si="348"/>
        <v>0</v>
      </c>
      <c r="Y174" s="103">
        <f t="shared" si="348"/>
        <v>0</v>
      </c>
      <c r="Z174" s="103">
        <f t="shared" si="14"/>
        <v>5821.08</v>
      </c>
      <c r="AA174" s="126" t="s">
        <v>127</v>
      </c>
      <c r="AB174" s="126" t="s">
        <v>855</v>
      </c>
      <c r="AC174" s="129"/>
      <c r="AD174" s="129"/>
    </row>
    <row r="175" ht="15.75" customHeight="1">
      <c r="A175" s="184" t="s">
        <v>433</v>
      </c>
      <c r="B175" s="190" t="s">
        <v>434</v>
      </c>
      <c r="C175" s="190" t="s">
        <v>47</v>
      </c>
      <c r="D175" s="17" t="s">
        <v>309</v>
      </c>
      <c r="E175" s="186" t="s">
        <v>786</v>
      </c>
      <c r="F175" s="129" t="s">
        <v>112</v>
      </c>
      <c r="G175" s="187">
        <v>1416.0</v>
      </c>
      <c r="H175" s="187">
        <v>2556.0</v>
      </c>
      <c r="I175" s="187">
        <v>1632.0</v>
      </c>
      <c r="J175" s="187">
        <v>1404.0</v>
      </c>
      <c r="K175" s="187">
        <v>0.0</v>
      </c>
      <c r="L175" s="188">
        <f t="shared" si="10"/>
        <v>7008</v>
      </c>
      <c r="M175" s="101">
        <v>1.8</v>
      </c>
      <c r="N175" s="189">
        <v>3.99</v>
      </c>
      <c r="O175" s="103">
        <f t="shared" ref="O175:S175" si="349">IFERROR($N175*G175,"")</f>
        <v>5649.84</v>
      </c>
      <c r="P175" s="103">
        <f t="shared" si="349"/>
        <v>10198.44</v>
      </c>
      <c r="Q175" s="103">
        <f t="shared" si="349"/>
        <v>6511.68</v>
      </c>
      <c r="R175" s="103">
        <f t="shared" si="349"/>
        <v>5601.96</v>
      </c>
      <c r="S175" s="103">
        <f t="shared" si="349"/>
        <v>0</v>
      </c>
      <c r="T175" s="103">
        <f t="shared" si="12"/>
        <v>27961.92</v>
      </c>
      <c r="U175" s="103">
        <f t="shared" ref="U175:Y175" si="350">IFERROR($M175*G175,"")</f>
        <v>2548.8</v>
      </c>
      <c r="V175" s="103">
        <f t="shared" si="350"/>
        <v>4600.8</v>
      </c>
      <c r="W175" s="103">
        <f t="shared" si="350"/>
        <v>2937.6</v>
      </c>
      <c r="X175" s="103">
        <f t="shared" si="350"/>
        <v>2527.2</v>
      </c>
      <c r="Y175" s="103">
        <f t="shared" si="350"/>
        <v>0</v>
      </c>
      <c r="Z175" s="103">
        <f t="shared" si="14"/>
        <v>12614.4</v>
      </c>
      <c r="AA175" s="126" t="s">
        <v>127</v>
      </c>
      <c r="AB175" s="126" t="s">
        <v>855</v>
      </c>
      <c r="AC175" s="129"/>
      <c r="AD175" s="129"/>
    </row>
    <row r="176" ht="15.75" customHeight="1">
      <c r="A176" s="184" t="s">
        <v>435</v>
      </c>
      <c r="B176" s="190" t="s">
        <v>436</v>
      </c>
      <c r="C176" s="190" t="s">
        <v>47</v>
      </c>
      <c r="D176" s="17" t="s">
        <v>309</v>
      </c>
      <c r="E176" s="186" t="s">
        <v>786</v>
      </c>
      <c r="F176" s="129" t="s">
        <v>112</v>
      </c>
      <c r="G176" s="187">
        <v>0.0</v>
      </c>
      <c r="H176" s="187">
        <v>1200.0</v>
      </c>
      <c r="I176" s="187">
        <v>0.0</v>
      </c>
      <c r="J176" s="187">
        <v>0.0</v>
      </c>
      <c r="K176" s="187">
        <v>0.0</v>
      </c>
      <c r="L176" s="188">
        <f t="shared" si="10"/>
        <v>1200</v>
      </c>
      <c r="M176" s="101">
        <v>3.02</v>
      </c>
      <c r="N176" s="189">
        <v>5.99</v>
      </c>
      <c r="O176" s="103">
        <f t="shared" ref="O176:S176" si="351">IFERROR($N176*G176,"")</f>
        <v>0</v>
      </c>
      <c r="P176" s="103">
        <f t="shared" si="351"/>
        <v>7188</v>
      </c>
      <c r="Q176" s="103">
        <f t="shared" si="351"/>
        <v>0</v>
      </c>
      <c r="R176" s="103">
        <f t="shared" si="351"/>
        <v>0</v>
      </c>
      <c r="S176" s="103">
        <f t="shared" si="351"/>
        <v>0</v>
      </c>
      <c r="T176" s="103">
        <f t="shared" si="12"/>
        <v>7188</v>
      </c>
      <c r="U176" s="103">
        <f t="shared" ref="U176:Y176" si="352">IFERROR($M176*G176,"")</f>
        <v>0</v>
      </c>
      <c r="V176" s="103">
        <f t="shared" si="352"/>
        <v>3624</v>
      </c>
      <c r="W176" s="103">
        <f t="shared" si="352"/>
        <v>0</v>
      </c>
      <c r="X176" s="103">
        <f t="shared" si="352"/>
        <v>0</v>
      </c>
      <c r="Y176" s="103">
        <f t="shared" si="352"/>
        <v>0</v>
      </c>
      <c r="Z176" s="103">
        <f t="shared" si="14"/>
        <v>3624</v>
      </c>
      <c r="AA176" s="126" t="s">
        <v>127</v>
      </c>
      <c r="AB176" s="126" t="s">
        <v>855</v>
      </c>
      <c r="AC176" s="129"/>
      <c r="AD176" s="129"/>
    </row>
    <row r="177" ht="15.75" customHeight="1">
      <c r="A177" s="184" t="s">
        <v>437</v>
      </c>
      <c r="B177" s="190" t="s">
        <v>438</v>
      </c>
      <c r="C177" s="190" t="s">
        <v>47</v>
      </c>
      <c r="D177" s="17" t="s">
        <v>309</v>
      </c>
      <c r="E177" s="186" t="s">
        <v>786</v>
      </c>
      <c r="F177" s="129" t="s">
        <v>148</v>
      </c>
      <c r="G177" s="187">
        <v>632.0</v>
      </c>
      <c r="H177" s="187">
        <v>0.0</v>
      </c>
      <c r="I177" s="187">
        <v>0.0</v>
      </c>
      <c r="J177" s="187">
        <v>1360.0</v>
      </c>
      <c r="K177" s="187">
        <v>0.0</v>
      </c>
      <c r="L177" s="188">
        <f t="shared" si="10"/>
        <v>1992</v>
      </c>
      <c r="M177" s="101">
        <v>2.95</v>
      </c>
      <c r="N177" s="189">
        <v>5.99</v>
      </c>
      <c r="O177" s="103">
        <f t="shared" ref="O177:S177" si="353">IFERROR($N177*G177,"")</f>
        <v>3785.68</v>
      </c>
      <c r="P177" s="103">
        <f t="shared" si="353"/>
        <v>0</v>
      </c>
      <c r="Q177" s="103">
        <f t="shared" si="353"/>
        <v>0</v>
      </c>
      <c r="R177" s="103">
        <f t="shared" si="353"/>
        <v>8146.4</v>
      </c>
      <c r="S177" s="103">
        <f t="shared" si="353"/>
        <v>0</v>
      </c>
      <c r="T177" s="103">
        <f t="shared" si="12"/>
        <v>11932.08</v>
      </c>
      <c r="U177" s="103">
        <f t="shared" ref="U177:Y177" si="354">IFERROR($M177*G177,"")</f>
        <v>1864.4</v>
      </c>
      <c r="V177" s="103">
        <f t="shared" si="354"/>
        <v>0</v>
      </c>
      <c r="W177" s="103">
        <f t="shared" si="354"/>
        <v>0</v>
      </c>
      <c r="X177" s="103">
        <f t="shared" si="354"/>
        <v>4012</v>
      </c>
      <c r="Y177" s="103">
        <f t="shared" si="354"/>
        <v>0</v>
      </c>
      <c r="Z177" s="103">
        <f t="shared" si="14"/>
        <v>5876.4</v>
      </c>
      <c r="AA177" s="126" t="s">
        <v>127</v>
      </c>
      <c r="AB177" s="126" t="s">
        <v>855</v>
      </c>
      <c r="AC177" s="129"/>
      <c r="AD177" s="129"/>
    </row>
    <row r="178" ht="15.75" customHeight="1">
      <c r="A178" s="184" t="s">
        <v>439</v>
      </c>
      <c r="B178" s="190" t="s">
        <v>440</v>
      </c>
      <c r="C178" s="190" t="s">
        <v>47</v>
      </c>
      <c r="D178" s="17" t="s">
        <v>309</v>
      </c>
      <c r="E178" s="186" t="s">
        <v>786</v>
      </c>
      <c r="F178" s="129" t="s">
        <v>148</v>
      </c>
      <c r="G178" s="187">
        <v>864.0</v>
      </c>
      <c r="H178" s="187">
        <v>0.0</v>
      </c>
      <c r="I178" s="187">
        <v>1200.0</v>
      </c>
      <c r="J178" s="187">
        <v>0.0</v>
      </c>
      <c r="K178" s="187">
        <v>0.0</v>
      </c>
      <c r="L178" s="188">
        <f t="shared" si="10"/>
        <v>2064</v>
      </c>
      <c r="M178" s="101">
        <v>2.9</v>
      </c>
      <c r="N178" s="189">
        <v>5.99</v>
      </c>
      <c r="O178" s="103">
        <f t="shared" ref="O178:S178" si="355">IFERROR($N178*G178,"")</f>
        <v>5175.36</v>
      </c>
      <c r="P178" s="103">
        <f t="shared" si="355"/>
        <v>0</v>
      </c>
      <c r="Q178" s="103">
        <f t="shared" si="355"/>
        <v>7188</v>
      </c>
      <c r="R178" s="103">
        <f t="shared" si="355"/>
        <v>0</v>
      </c>
      <c r="S178" s="103">
        <f t="shared" si="355"/>
        <v>0</v>
      </c>
      <c r="T178" s="103">
        <f t="shared" si="12"/>
        <v>12363.36</v>
      </c>
      <c r="U178" s="103">
        <f t="shared" ref="U178:Y178" si="356">IFERROR($M178*G178,"")</f>
        <v>2505.6</v>
      </c>
      <c r="V178" s="103">
        <f t="shared" si="356"/>
        <v>0</v>
      </c>
      <c r="W178" s="103">
        <f t="shared" si="356"/>
        <v>3480</v>
      </c>
      <c r="X178" s="103">
        <f t="shared" si="356"/>
        <v>0</v>
      </c>
      <c r="Y178" s="103">
        <f t="shared" si="356"/>
        <v>0</v>
      </c>
      <c r="Z178" s="103">
        <f t="shared" si="14"/>
        <v>5985.6</v>
      </c>
      <c r="AA178" s="126" t="s">
        <v>127</v>
      </c>
      <c r="AB178" s="126" t="s">
        <v>855</v>
      </c>
      <c r="AC178" s="129"/>
      <c r="AD178" s="129"/>
    </row>
    <row r="179" ht="15.75" customHeight="1">
      <c r="A179" s="184" t="s">
        <v>441</v>
      </c>
      <c r="B179" s="190" t="s">
        <v>442</v>
      </c>
      <c r="C179" s="190" t="s">
        <v>47</v>
      </c>
      <c r="D179" s="17" t="s">
        <v>309</v>
      </c>
      <c r="E179" s="186" t="s">
        <v>786</v>
      </c>
      <c r="F179" s="129" t="s">
        <v>112</v>
      </c>
      <c r="G179" s="187">
        <v>840.0</v>
      </c>
      <c r="H179" s="187">
        <v>1140.0</v>
      </c>
      <c r="I179" s="187">
        <v>0.0</v>
      </c>
      <c r="J179" s="187">
        <v>0.0</v>
      </c>
      <c r="K179" s="187">
        <v>0.0</v>
      </c>
      <c r="L179" s="188">
        <f t="shared" si="10"/>
        <v>1980</v>
      </c>
      <c r="M179" s="101">
        <v>3.75</v>
      </c>
      <c r="N179" s="189">
        <v>7.49</v>
      </c>
      <c r="O179" s="103">
        <f t="shared" ref="O179:S179" si="357">IFERROR($N179*G179,"")</f>
        <v>6291.6</v>
      </c>
      <c r="P179" s="103">
        <f t="shared" si="357"/>
        <v>8538.6</v>
      </c>
      <c r="Q179" s="103">
        <f t="shared" si="357"/>
        <v>0</v>
      </c>
      <c r="R179" s="103">
        <f t="shared" si="357"/>
        <v>0</v>
      </c>
      <c r="S179" s="103">
        <f t="shared" si="357"/>
        <v>0</v>
      </c>
      <c r="T179" s="103">
        <f t="shared" si="12"/>
        <v>14830.2</v>
      </c>
      <c r="U179" s="103">
        <f t="shared" ref="U179:Y179" si="358">IFERROR($M179*G179,"")</f>
        <v>3150</v>
      </c>
      <c r="V179" s="103">
        <f t="shared" si="358"/>
        <v>4275</v>
      </c>
      <c r="W179" s="103">
        <f t="shared" si="358"/>
        <v>0</v>
      </c>
      <c r="X179" s="103">
        <f t="shared" si="358"/>
        <v>0</v>
      </c>
      <c r="Y179" s="103">
        <f t="shared" si="358"/>
        <v>0</v>
      </c>
      <c r="Z179" s="103">
        <f t="shared" si="14"/>
        <v>7425</v>
      </c>
      <c r="AA179" s="126" t="s">
        <v>127</v>
      </c>
      <c r="AB179" s="126" t="s">
        <v>855</v>
      </c>
      <c r="AC179" s="129"/>
      <c r="AD179" s="129"/>
    </row>
    <row r="180" ht="15.75" customHeight="1">
      <c r="A180" s="184" t="s">
        <v>443</v>
      </c>
      <c r="B180" s="190" t="s">
        <v>444</v>
      </c>
      <c r="C180" s="190" t="s">
        <v>47</v>
      </c>
      <c r="D180" s="17" t="s">
        <v>309</v>
      </c>
      <c r="E180" s="186" t="s">
        <v>786</v>
      </c>
      <c r="F180" s="129" t="s">
        <v>148</v>
      </c>
      <c r="G180" s="187">
        <v>816.0</v>
      </c>
      <c r="H180" s="187">
        <v>900.0</v>
      </c>
      <c r="I180" s="187">
        <v>630.0</v>
      </c>
      <c r="J180" s="187">
        <v>0.0</v>
      </c>
      <c r="K180" s="187">
        <v>0.0</v>
      </c>
      <c r="L180" s="188">
        <f t="shared" si="10"/>
        <v>2346</v>
      </c>
      <c r="M180" s="101">
        <v>4.2</v>
      </c>
      <c r="N180" s="189">
        <v>8.99</v>
      </c>
      <c r="O180" s="103">
        <f t="shared" ref="O180:S180" si="359">IFERROR($N180*G180,"")</f>
        <v>7335.84</v>
      </c>
      <c r="P180" s="103">
        <f t="shared" si="359"/>
        <v>8091</v>
      </c>
      <c r="Q180" s="103">
        <f t="shared" si="359"/>
        <v>5663.7</v>
      </c>
      <c r="R180" s="103">
        <f t="shared" si="359"/>
        <v>0</v>
      </c>
      <c r="S180" s="103">
        <f t="shared" si="359"/>
        <v>0</v>
      </c>
      <c r="T180" s="103">
        <f t="shared" si="12"/>
        <v>21090.54</v>
      </c>
      <c r="U180" s="103">
        <f t="shared" ref="U180:Y180" si="360">IFERROR($M180*G180,"")</f>
        <v>3427.2</v>
      </c>
      <c r="V180" s="103">
        <f t="shared" si="360"/>
        <v>3780</v>
      </c>
      <c r="W180" s="103">
        <f t="shared" si="360"/>
        <v>2646</v>
      </c>
      <c r="X180" s="103">
        <f t="shared" si="360"/>
        <v>0</v>
      </c>
      <c r="Y180" s="103">
        <f t="shared" si="360"/>
        <v>0</v>
      </c>
      <c r="Z180" s="103">
        <f t="shared" si="14"/>
        <v>9853.2</v>
      </c>
      <c r="AA180" s="126" t="s">
        <v>127</v>
      </c>
      <c r="AB180" s="126" t="s">
        <v>855</v>
      </c>
      <c r="AC180" s="129"/>
      <c r="AD180" s="129"/>
    </row>
    <row r="181" ht="15.75" customHeight="1">
      <c r="A181" s="184" t="s">
        <v>445</v>
      </c>
      <c r="B181" s="190" t="s">
        <v>446</v>
      </c>
      <c r="C181" s="190" t="s">
        <v>47</v>
      </c>
      <c r="D181" s="17" t="s">
        <v>309</v>
      </c>
      <c r="E181" s="186" t="s">
        <v>786</v>
      </c>
      <c r="F181" s="129" t="s">
        <v>112</v>
      </c>
      <c r="G181" s="187">
        <v>852.0</v>
      </c>
      <c r="H181" s="187">
        <v>1200.0</v>
      </c>
      <c r="I181" s="187">
        <v>696.0</v>
      </c>
      <c r="J181" s="187">
        <v>0.0</v>
      </c>
      <c r="K181" s="187">
        <v>0.0</v>
      </c>
      <c r="L181" s="188">
        <f t="shared" si="10"/>
        <v>2748</v>
      </c>
      <c r="M181" s="101">
        <v>4.62</v>
      </c>
      <c r="N181" s="189">
        <v>8.99</v>
      </c>
      <c r="O181" s="103">
        <f t="shared" ref="O181:S181" si="361">IFERROR($N181*G181,"")</f>
        <v>7659.48</v>
      </c>
      <c r="P181" s="103">
        <f t="shared" si="361"/>
        <v>10788</v>
      </c>
      <c r="Q181" s="103">
        <f t="shared" si="361"/>
        <v>6257.04</v>
      </c>
      <c r="R181" s="103">
        <f t="shared" si="361"/>
        <v>0</v>
      </c>
      <c r="S181" s="103">
        <f t="shared" si="361"/>
        <v>0</v>
      </c>
      <c r="T181" s="103">
        <f t="shared" si="12"/>
        <v>24704.52</v>
      </c>
      <c r="U181" s="103">
        <f t="shared" ref="U181:Y181" si="362">IFERROR($M181*G181,"")</f>
        <v>3936.24</v>
      </c>
      <c r="V181" s="103">
        <f t="shared" si="362"/>
        <v>5544</v>
      </c>
      <c r="W181" s="103">
        <f t="shared" si="362"/>
        <v>3215.52</v>
      </c>
      <c r="X181" s="103">
        <f t="shared" si="362"/>
        <v>0</v>
      </c>
      <c r="Y181" s="103">
        <f t="shared" si="362"/>
        <v>0</v>
      </c>
      <c r="Z181" s="103">
        <f t="shared" si="14"/>
        <v>12695.76</v>
      </c>
      <c r="AA181" s="131" t="s">
        <v>127</v>
      </c>
      <c r="AB181" s="131" t="s">
        <v>855</v>
      </c>
      <c r="AC181" s="129"/>
      <c r="AD181" s="126"/>
    </row>
    <row r="182" ht="15.75" customHeight="1">
      <c r="A182" s="184" t="s">
        <v>447</v>
      </c>
      <c r="B182" s="190" t="s">
        <v>448</v>
      </c>
      <c r="C182" s="190" t="s">
        <v>47</v>
      </c>
      <c r="D182" s="17" t="s">
        <v>309</v>
      </c>
      <c r="E182" s="186" t="s">
        <v>786</v>
      </c>
      <c r="F182" s="129" t="s">
        <v>145</v>
      </c>
      <c r="G182" s="187">
        <v>1248.0</v>
      </c>
      <c r="H182" s="187">
        <v>2400.0</v>
      </c>
      <c r="I182" s="187">
        <v>900.0</v>
      </c>
      <c r="J182" s="187">
        <v>1272.0</v>
      </c>
      <c r="K182" s="187">
        <v>0.0</v>
      </c>
      <c r="L182" s="188">
        <f t="shared" si="10"/>
        <v>5820</v>
      </c>
      <c r="M182" s="101">
        <v>2.9</v>
      </c>
      <c r="N182" s="189">
        <v>5.99</v>
      </c>
      <c r="O182" s="103">
        <f t="shared" ref="O182:S182" si="363">IFERROR($N182*G182,"")</f>
        <v>7475.52</v>
      </c>
      <c r="P182" s="103">
        <f t="shared" si="363"/>
        <v>14376</v>
      </c>
      <c r="Q182" s="103">
        <f t="shared" si="363"/>
        <v>5391</v>
      </c>
      <c r="R182" s="103">
        <f t="shared" si="363"/>
        <v>7619.28</v>
      </c>
      <c r="S182" s="103">
        <f t="shared" si="363"/>
        <v>0</v>
      </c>
      <c r="T182" s="103">
        <f t="shared" si="12"/>
        <v>34861.8</v>
      </c>
      <c r="U182" s="103">
        <f t="shared" ref="U182:Y182" si="364">IFERROR($M182*G182,"")</f>
        <v>3619.2</v>
      </c>
      <c r="V182" s="103">
        <f t="shared" si="364"/>
        <v>6960</v>
      </c>
      <c r="W182" s="103">
        <f t="shared" si="364"/>
        <v>2610</v>
      </c>
      <c r="X182" s="103">
        <f t="shared" si="364"/>
        <v>3688.8</v>
      </c>
      <c r="Y182" s="103">
        <f t="shared" si="364"/>
        <v>0</v>
      </c>
      <c r="Z182" s="103">
        <f t="shared" si="14"/>
        <v>16878</v>
      </c>
      <c r="AA182" s="131" t="s">
        <v>127</v>
      </c>
      <c r="AB182" s="131" t="s">
        <v>855</v>
      </c>
      <c r="AC182" s="129"/>
      <c r="AD182" s="126"/>
    </row>
    <row r="183" ht="15.75" customHeight="1">
      <c r="A183" s="184" t="s">
        <v>449</v>
      </c>
      <c r="B183" s="190" t="s">
        <v>450</v>
      </c>
      <c r="C183" s="190" t="s">
        <v>47</v>
      </c>
      <c r="D183" s="17" t="s">
        <v>309</v>
      </c>
      <c r="E183" s="186" t="s">
        <v>786</v>
      </c>
      <c r="F183" s="129" t="s">
        <v>112</v>
      </c>
      <c r="G183" s="187">
        <v>984.0</v>
      </c>
      <c r="H183" s="187">
        <v>0.0</v>
      </c>
      <c r="I183" s="187">
        <v>1200.0</v>
      </c>
      <c r="J183" s="187">
        <v>0.0</v>
      </c>
      <c r="K183" s="187">
        <v>0.0</v>
      </c>
      <c r="L183" s="188">
        <f t="shared" si="10"/>
        <v>2184</v>
      </c>
      <c r="M183" s="101">
        <v>3.01</v>
      </c>
      <c r="N183" s="189">
        <v>5.99</v>
      </c>
      <c r="O183" s="103">
        <f t="shared" ref="O183:S183" si="365">IFERROR($N183*G183,"")</f>
        <v>5894.16</v>
      </c>
      <c r="P183" s="103">
        <f t="shared" si="365"/>
        <v>0</v>
      </c>
      <c r="Q183" s="103">
        <f t="shared" si="365"/>
        <v>7188</v>
      </c>
      <c r="R183" s="103">
        <f t="shared" si="365"/>
        <v>0</v>
      </c>
      <c r="S183" s="103">
        <f t="shared" si="365"/>
        <v>0</v>
      </c>
      <c r="T183" s="103">
        <f t="shared" si="12"/>
        <v>13082.16</v>
      </c>
      <c r="U183" s="103">
        <f t="shared" ref="U183:Y183" si="366">IFERROR($M183*G183,"")</f>
        <v>2961.84</v>
      </c>
      <c r="V183" s="103">
        <f t="shared" si="366"/>
        <v>0</v>
      </c>
      <c r="W183" s="103">
        <f t="shared" si="366"/>
        <v>3612</v>
      </c>
      <c r="X183" s="103">
        <f t="shared" si="366"/>
        <v>0</v>
      </c>
      <c r="Y183" s="103">
        <f t="shared" si="366"/>
        <v>0</v>
      </c>
      <c r="Z183" s="103">
        <f t="shared" si="14"/>
        <v>6573.84</v>
      </c>
      <c r="AA183" s="126" t="s">
        <v>127</v>
      </c>
      <c r="AB183" s="126" t="s">
        <v>855</v>
      </c>
      <c r="AC183" s="129"/>
      <c r="AD183" s="129"/>
    </row>
    <row r="184" ht="15.75" customHeight="1">
      <c r="A184" s="184" t="s">
        <v>451</v>
      </c>
      <c r="B184" s="190" t="s">
        <v>452</v>
      </c>
      <c r="C184" s="190" t="s">
        <v>47</v>
      </c>
      <c r="D184" s="17" t="s">
        <v>309</v>
      </c>
      <c r="E184" s="186" t="s">
        <v>786</v>
      </c>
      <c r="F184" s="129" t="s">
        <v>148</v>
      </c>
      <c r="G184" s="187">
        <v>1524.0</v>
      </c>
      <c r="H184" s="187">
        <v>3888.0</v>
      </c>
      <c r="I184" s="187">
        <v>0.0</v>
      </c>
      <c r="J184" s="187">
        <v>0.0</v>
      </c>
      <c r="K184" s="187">
        <v>0.0</v>
      </c>
      <c r="L184" s="188">
        <f t="shared" si="10"/>
        <v>5412</v>
      </c>
      <c r="M184" s="101">
        <v>5.02</v>
      </c>
      <c r="N184" s="189">
        <v>9.99</v>
      </c>
      <c r="O184" s="103">
        <f t="shared" ref="O184:S184" si="367">IFERROR($N184*G184,"")</f>
        <v>15224.76</v>
      </c>
      <c r="P184" s="103">
        <f t="shared" si="367"/>
        <v>38841.12</v>
      </c>
      <c r="Q184" s="103">
        <f t="shared" si="367"/>
        <v>0</v>
      </c>
      <c r="R184" s="103">
        <f t="shared" si="367"/>
        <v>0</v>
      </c>
      <c r="S184" s="103">
        <f t="shared" si="367"/>
        <v>0</v>
      </c>
      <c r="T184" s="103">
        <f t="shared" si="12"/>
        <v>54065.88</v>
      </c>
      <c r="U184" s="103">
        <f t="shared" ref="U184:Y184" si="368">IFERROR($M184*G184,"")</f>
        <v>7650.48</v>
      </c>
      <c r="V184" s="103">
        <f t="shared" si="368"/>
        <v>19517.76</v>
      </c>
      <c r="W184" s="103">
        <f t="shared" si="368"/>
        <v>0</v>
      </c>
      <c r="X184" s="103">
        <f t="shared" si="368"/>
        <v>0</v>
      </c>
      <c r="Y184" s="103">
        <f t="shared" si="368"/>
        <v>0</v>
      </c>
      <c r="Z184" s="103">
        <f t="shared" si="14"/>
        <v>27168.24</v>
      </c>
      <c r="AA184" s="126" t="s">
        <v>183</v>
      </c>
      <c r="AB184" s="126" t="s">
        <v>855</v>
      </c>
      <c r="AC184" s="129"/>
      <c r="AD184" s="129"/>
    </row>
    <row r="185" ht="15.75" customHeight="1">
      <c r="A185" s="184" t="s">
        <v>453</v>
      </c>
      <c r="B185" s="190" t="s">
        <v>454</v>
      </c>
      <c r="C185" s="190" t="s">
        <v>47</v>
      </c>
      <c r="D185" s="17" t="s">
        <v>309</v>
      </c>
      <c r="E185" s="186" t="s">
        <v>786</v>
      </c>
      <c r="F185" s="129" t="s">
        <v>112</v>
      </c>
      <c r="G185" s="187">
        <v>0.0</v>
      </c>
      <c r="H185" s="187">
        <v>1200.0</v>
      </c>
      <c r="I185" s="187">
        <v>960.0</v>
      </c>
      <c r="J185" s="187">
        <v>0.0</v>
      </c>
      <c r="K185" s="187">
        <v>0.0</v>
      </c>
      <c r="L185" s="188">
        <f t="shared" si="10"/>
        <v>2160</v>
      </c>
      <c r="M185" s="101">
        <v>6.29</v>
      </c>
      <c r="N185" s="189">
        <v>11.99</v>
      </c>
      <c r="O185" s="103">
        <f t="shared" ref="O185:S185" si="369">IFERROR($N185*G185,"")</f>
        <v>0</v>
      </c>
      <c r="P185" s="103">
        <f t="shared" si="369"/>
        <v>14388</v>
      </c>
      <c r="Q185" s="103">
        <f t="shared" si="369"/>
        <v>11510.4</v>
      </c>
      <c r="R185" s="103">
        <f t="shared" si="369"/>
        <v>0</v>
      </c>
      <c r="S185" s="103">
        <f t="shared" si="369"/>
        <v>0</v>
      </c>
      <c r="T185" s="103">
        <f t="shared" si="12"/>
        <v>25898.4</v>
      </c>
      <c r="U185" s="103">
        <f t="shared" ref="U185:Y185" si="370">IFERROR($M185*G185,"")</f>
        <v>0</v>
      </c>
      <c r="V185" s="103">
        <f t="shared" si="370"/>
        <v>7548</v>
      </c>
      <c r="W185" s="103">
        <f t="shared" si="370"/>
        <v>6038.4</v>
      </c>
      <c r="X185" s="103">
        <f t="shared" si="370"/>
        <v>0</v>
      </c>
      <c r="Y185" s="103">
        <f t="shared" si="370"/>
        <v>0</v>
      </c>
      <c r="Z185" s="103">
        <f t="shared" si="14"/>
        <v>13586.4</v>
      </c>
      <c r="AA185" s="126" t="s">
        <v>127</v>
      </c>
      <c r="AB185" s="126" t="s">
        <v>855</v>
      </c>
      <c r="AC185" s="129"/>
      <c r="AD185" s="129"/>
    </row>
    <row r="186" ht="15.75" customHeight="1">
      <c r="A186" s="184" t="s">
        <v>455</v>
      </c>
      <c r="B186" s="190" t="s">
        <v>456</v>
      </c>
      <c r="C186" s="190" t="s">
        <v>47</v>
      </c>
      <c r="D186" s="17" t="s">
        <v>309</v>
      </c>
      <c r="E186" s="186" t="s">
        <v>786</v>
      </c>
      <c r="F186" s="129" t="s">
        <v>148</v>
      </c>
      <c r="G186" s="187">
        <v>1380.0</v>
      </c>
      <c r="H186" s="187">
        <v>540.0</v>
      </c>
      <c r="I186" s="187">
        <v>984.0</v>
      </c>
      <c r="J186" s="187">
        <v>1332.0</v>
      </c>
      <c r="K186" s="187">
        <v>0.0</v>
      </c>
      <c r="L186" s="188">
        <f t="shared" si="10"/>
        <v>4236</v>
      </c>
      <c r="M186" s="101">
        <v>2.5</v>
      </c>
      <c r="N186" s="189">
        <v>4.99</v>
      </c>
      <c r="O186" s="103">
        <f t="shared" ref="O186:S186" si="371">IFERROR($N186*G186,"")</f>
        <v>6886.2</v>
      </c>
      <c r="P186" s="103">
        <f t="shared" si="371"/>
        <v>2694.6</v>
      </c>
      <c r="Q186" s="103">
        <f t="shared" si="371"/>
        <v>4910.16</v>
      </c>
      <c r="R186" s="103">
        <f t="shared" si="371"/>
        <v>6646.68</v>
      </c>
      <c r="S186" s="103">
        <f t="shared" si="371"/>
        <v>0</v>
      </c>
      <c r="T186" s="103">
        <f t="shared" si="12"/>
        <v>21137.64</v>
      </c>
      <c r="U186" s="103">
        <f t="shared" ref="U186:Y186" si="372">IFERROR($M186*G186,"")</f>
        <v>3450</v>
      </c>
      <c r="V186" s="103">
        <f t="shared" si="372"/>
        <v>1350</v>
      </c>
      <c r="W186" s="103">
        <f t="shared" si="372"/>
        <v>2460</v>
      </c>
      <c r="X186" s="103">
        <f t="shared" si="372"/>
        <v>3330</v>
      </c>
      <c r="Y186" s="103">
        <f t="shared" si="372"/>
        <v>0</v>
      </c>
      <c r="Z186" s="103">
        <f t="shared" si="14"/>
        <v>10590</v>
      </c>
      <c r="AA186" s="126" t="s">
        <v>457</v>
      </c>
      <c r="AB186" s="126" t="s">
        <v>855</v>
      </c>
      <c r="AC186" s="129"/>
      <c r="AD186" s="129"/>
    </row>
    <row r="187" ht="15.75" customHeight="1">
      <c r="A187" s="184" t="s">
        <v>458</v>
      </c>
      <c r="B187" s="190" t="s">
        <v>459</v>
      </c>
      <c r="C187" s="190" t="s">
        <v>47</v>
      </c>
      <c r="D187" s="17" t="s">
        <v>309</v>
      </c>
      <c r="E187" s="186" t="s">
        <v>786</v>
      </c>
      <c r="F187" s="129" t="s">
        <v>148</v>
      </c>
      <c r="G187" s="187">
        <v>2388.0</v>
      </c>
      <c r="H187" s="187">
        <v>3576.0</v>
      </c>
      <c r="I187" s="187">
        <v>2004.0</v>
      </c>
      <c r="J187" s="187">
        <v>0.0</v>
      </c>
      <c r="K187" s="187">
        <v>0.0</v>
      </c>
      <c r="L187" s="188">
        <f t="shared" si="10"/>
        <v>7968</v>
      </c>
      <c r="M187" s="101">
        <v>2.5</v>
      </c>
      <c r="N187" s="189">
        <v>4.99</v>
      </c>
      <c r="O187" s="103">
        <f t="shared" ref="O187:S187" si="373">IFERROR($N187*G187,"")</f>
        <v>11916.12</v>
      </c>
      <c r="P187" s="103">
        <f t="shared" si="373"/>
        <v>17844.24</v>
      </c>
      <c r="Q187" s="103">
        <f t="shared" si="373"/>
        <v>9999.96</v>
      </c>
      <c r="R187" s="103">
        <f t="shared" si="373"/>
        <v>0</v>
      </c>
      <c r="S187" s="103">
        <f t="shared" si="373"/>
        <v>0</v>
      </c>
      <c r="T187" s="103">
        <f t="shared" si="12"/>
        <v>39760.32</v>
      </c>
      <c r="U187" s="103">
        <f t="shared" ref="U187:Y187" si="374">IFERROR($M187*G187,"")</f>
        <v>5970</v>
      </c>
      <c r="V187" s="103">
        <f t="shared" si="374"/>
        <v>8940</v>
      </c>
      <c r="W187" s="103">
        <f t="shared" si="374"/>
        <v>5010</v>
      </c>
      <c r="X187" s="103">
        <f t="shared" si="374"/>
        <v>0</v>
      </c>
      <c r="Y187" s="103">
        <f t="shared" si="374"/>
        <v>0</v>
      </c>
      <c r="Z187" s="103">
        <f t="shared" si="14"/>
        <v>19920</v>
      </c>
      <c r="AA187" s="126" t="s">
        <v>457</v>
      </c>
      <c r="AB187" s="126" t="s">
        <v>855</v>
      </c>
      <c r="AC187" s="129"/>
      <c r="AD187" s="129"/>
    </row>
    <row r="188" ht="15.75" customHeight="1">
      <c r="A188" s="184" t="s">
        <v>460</v>
      </c>
      <c r="B188" s="190" t="s">
        <v>461</v>
      </c>
      <c r="C188" s="190" t="s">
        <v>47</v>
      </c>
      <c r="D188" s="17" t="s">
        <v>309</v>
      </c>
      <c r="E188" s="186" t="s">
        <v>786</v>
      </c>
      <c r="F188" s="129" t="s">
        <v>148</v>
      </c>
      <c r="G188" s="187">
        <v>840.0</v>
      </c>
      <c r="H188" s="187">
        <v>0.0</v>
      </c>
      <c r="I188" s="187">
        <v>876.0</v>
      </c>
      <c r="J188" s="187">
        <v>0.0</v>
      </c>
      <c r="K188" s="187">
        <v>0.0</v>
      </c>
      <c r="L188" s="188">
        <f t="shared" si="10"/>
        <v>1716</v>
      </c>
      <c r="M188" s="101">
        <v>3.02</v>
      </c>
      <c r="N188" s="189">
        <v>5.99</v>
      </c>
      <c r="O188" s="103">
        <f t="shared" ref="O188:S188" si="375">IFERROR($N188*G188,"")</f>
        <v>5031.6</v>
      </c>
      <c r="P188" s="103">
        <f t="shared" si="375"/>
        <v>0</v>
      </c>
      <c r="Q188" s="103">
        <f t="shared" si="375"/>
        <v>5247.24</v>
      </c>
      <c r="R188" s="103">
        <f t="shared" si="375"/>
        <v>0</v>
      </c>
      <c r="S188" s="103">
        <f t="shared" si="375"/>
        <v>0</v>
      </c>
      <c r="T188" s="103">
        <f t="shared" si="12"/>
        <v>10278.84</v>
      </c>
      <c r="U188" s="103">
        <f t="shared" ref="U188:Y188" si="376">IFERROR($M188*G188,"")</f>
        <v>2536.8</v>
      </c>
      <c r="V188" s="103">
        <f t="shared" si="376"/>
        <v>0</v>
      </c>
      <c r="W188" s="103">
        <f t="shared" si="376"/>
        <v>2645.52</v>
      </c>
      <c r="X188" s="103">
        <f t="shared" si="376"/>
        <v>0</v>
      </c>
      <c r="Y188" s="103">
        <f t="shared" si="376"/>
        <v>0</v>
      </c>
      <c r="Z188" s="103">
        <f t="shared" si="14"/>
        <v>5182.32</v>
      </c>
      <c r="AA188" s="126" t="s">
        <v>457</v>
      </c>
      <c r="AB188" s="126" t="s">
        <v>855</v>
      </c>
      <c r="AC188" s="129"/>
      <c r="AD188" s="129"/>
    </row>
    <row r="189" ht="15.75" customHeight="1">
      <c r="A189" s="184" t="s">
        <v>462</v>
      </c>
      <c r="B189" s="190" t="s">
        <v>463</v>
      </c>
      <c r="C189" s="190" t="s">
        <v>47</v>
      </c>
      <c r="D189" s="17" t="s">
        <v>309</v>
      </c>
      <c r="E189" s="186" t="s">
        <v>786</v>
      </c>
      <c r="F189" s="129" t="s">
        <v>148</v>
      </c>
      <c r="G189" s="187">
        <v>462.0</v>
      </c>
      <c r="H189" s="187">
        <v>852.0</v>
      </c>
      <c r="I189" s="187">
        <v>780.0</v>
      </c>
      <c r="J189" s="187">
        <v>648.0</v>
      </c>
      <c r="K189" s="187">
        <v>0.0</v>
      </c>
      <c r="L189" s="188">
        <f t="shared" si="10"/>
        <v>2742</v>
      </c>
      <c r="M189" s="101">
        <v>3.59</v>
      </c>
      <c r="N189" s="189">
        <v>6.99</v>
      </c>
      <c r="O189" s="103">
        <f t="shared" ref="O189:S189" si="377">IFERROR($N189*G189,"")</f>
        <v>3229.38</v>
      </c>
      <c r="P189" s="103">
        <f t="shared" si="377"/>
        <v>5955.48</v>
      </c>
      <c r="Q189" s="103">
        <f t="shared" si="377"/>
        <v>5452.2</v>
      </c>
      <c r="R189" s="103">
        <f t="shared" si="377"/>
        <v>4529.52</v>
      </c>
      <c r="S189" s="103">
        <f t="shared" si="377"/>
        <v>0</v>
      </c>
      <c r="T189" s="103">
        <f t="shared" si="12"/>
        <v>19166.58</v>
      </c>
      <c r="U189" s="103">
        <f t="shared" ref="U189:Y189" si="378">IFERROR($M189*G189,"")</f>
        <v>1658.58</v>
      </c>
      <c r="V189" s="103">
        <f t="shared" si="378"/>
        <v>3058.68</v>
      </c>
      <c r="W189" s="103">
        <f t="shared" si="378"/>
        <v>2800.2</v>
      </c>
      <c r="X189" s="103">
        <f t="shared" si="378"/>
        <v>2326.32</v>
      </c>
      <c r="Y189" s="103">
        <f t="shared" si="378"/>
        <v>0</v>
      </c>
      <c r="Z189" s="103">
        <f t="shared" si="14"/>
        <v>9843.78</v>
      </c>
      <c r="AA189" s="126" t="s">
        <v>127</v>
      </c>
      <c r="AB189" s="126" t="s">
        <v>855</v>
      </c>
      <c r="AC189" s="129"/>
      <c r="AD189" s="129"/>
    </row>
    <row r="190" ht="15.75" customHeight="1">
      <c r="A190" s="184" t="s">
        <v>464</v>
      </c>
      <c r="B190" s="190" t="s">
        <v>465</v>
      </c>
      <c r="C190" s="190" t="s">
        <v>47</v>
      </c>
      <c r="D190" s="17" t="s">
        <v>309</v>
      </c>
      <c r="E190" s="186" t="s">
        <v>786</v>
      </c>
      <c r="F190" s="129" t="s">
        <v>145</v>
      </c>
      <c r="G190" s="187">
        <v>296.0</v>
      </c>
      <c r="H190" s="187">
        <v>600.0</v>
      </c>
      <c r="I190" s="187">
        <v>304.0</v>
      </c>
      <c r="J190" s="187">
        <v>0.0</v>
      </c>
      <c r="K190" s="187">
        <v>0.0</v>
      </c>
      <c r="L190" s="188">
        <f t="shared" si="10"/>
        <v>1200</v>
      </c>
      <c r="M190" s="101">
        <v>5.67</v>
      </c>
      <c r="N190" s="189">
        <v>10.99</v>
      </c>
      <c r="O190" s="103">
        <f t="shared" ref="O190:S190" si="379">IFERROR($N190*G190,"")</f>
        <v>3253.04</v>
      </c>
      <c r="P190" s="103">
        <f t="shared" si="379"/>
        <v>6594</v>
      </c>
      <c r="Q190" s="103">
        <f t="shared" si="379"/>
        <v>3340.96</v>
      </c>
      <c r="R190" s="103">
        <f t="shared" si="379"/>
        <v>0</v>
      </c>
      <c r="S190" s="103">
        <f t="shared" si="379"/>
        <v>0</v>
      </c>
      <c r="T190" s="103">
        <f t="shared" si="12"/>
        <v>13188</v>
      </c>
      <c r="U190" s="103">
        <f t="shared" ref="U190:Y190" si="380">IFERROR($M190*G190,"")</f>
        <v>1678.32</v>
      </c>
      <c r="V190" s="103">
        <f t="shared" si="380"/>
        <v>3402</v>
      </c>
      <c r="W190" s="103">
        <f t="shared" si="380"/>
        <v>1723.68</v>
      </c>
      <c r="X190" s="103">
        <f t="shared" si="380"/>
        <v>0</v>
      </c>
      <c r="Y190" s="103">
        <f t="shared" si="380"/>
        <v>0</v>
      </c>
      <c r="Z190" s="103">
        <f t="shared" si="14"/>
        <v>6804</v>
      </c>
      <c r="AA190" s="126" t="s">
        <v>127</v>
      </c>
      <c r="AB190" s="126" t="s">
        <v>855</v>
      </c>
      <c r="AC190" s="129"/>
      <c r="AD190" s="129"/>
    </row>
    <row r="191" ht="15.75" customHeight="1">
      <c r="A191" s="184" t="s">
        <v>466</v>
      </c>
      <c r="B191" s="190" t="s">
        <v>467</v>
      </c>
      <c r="C191" s="190" t="s">
        <v>47</v>
      </c>
      <c r="D191" s="17" t="s">
        <v>309</v>
      </c>
      <c r="E191" s="186" t="s">
        <v>786</v>
      </c>
      <c r="F191" s="129" t="s">
        <v>73</v>
      </c>
      <c r="G191" s="187">
        <v>912.0</v>
      </c>
      <c r="H191" s="187">
        <v>1200.0</v>
      </c>
      <c r="I191" s="187">
        <v>684.0</v>
      </c>
      <c r="J191" s="187">
        <v>0.0</v>
      </c>
      <c r="K191" s="187">
        <v>0.0</v>
      </c>
      <c r="L191" s="188">
        <f t="shared" si="10"/>
        <v>2796</v>
      </c>
      <c r="M191" s="101">
        <v>2.51</v>
      </c>
      <c r="N191" s="189">
        <v>4.99</v>
      </c>
      <c r="O191" s="103">
        <f t="shared" ref="O191:S191" si="381">IFERROR($N191*G191,"")</f>
        <v>4550.88</v>
      </c>
      <c r="P191" s="103">
        <f t="shared" si="381"/>
        <v>5988</v>
      </c>
      <c r="Q191" s="103">
        <f t="shared" si="381"/>
        <v>3413.16</v>
      </c>
      <c r="R191" s="103">
        <f t="shared" si="381"/>
        <v>0</v>
      </c>
      <c r="S191" s="103">
        <f t="shared" si="381"/>
        <v>0</v>
      </c>
      <c r="T191" s="103">
        <f t="shared" si="12"/>
        <v>13952.04</v>
      </c>
      <c r="U191" s="103">
        <f t="shared" ref="U191:Y191" si="382">IFERROR($M191*G191,"")</f>
        <v>2289.12</v>
      </c>
      <c r="V191" s="103">
        <f t="shared" si="382"/>
        <v>3012</v>
      </c>
      <c r="W191" s="103">
        <f t="shared" si="382"/>
        <v>1716.84</v>
      </c>
      <c r="X191" s="103">
        <f t="shared" si="382"/>
        <v>0</v>
      </c>
      <c r="Y191" s="103">
        <f t="shared" si="382"/>
        <v>0</v>
      </c>
      <c r="Z191" s="103">
        <f t="shared" si="14"/>
        <v>7017.96</v>
      </c>
      <c r="AA191" s="126" t="s">
        <v>75</v>
      </c>
      <c r="AB191" s="126" t="s">
        <v>855</v>
      </c>
      <c r="AC191" s="129"/>
      <c r="AD191" s="129"/>
    </row>
    <row r="192" ht="15.75" customHeight="1">
      <c r="A192" s="184" t="s">
        <v>468</v>
      </c>
      <c r="B192" s="190" t="s">
        <v>469</v>
      </c>
      <c r="C192" s="190" t="s">
        <v>47</v>
      </c>
      <c r="D192" s="17" t="s">
        <v>309</v>
      </c>
      <c r="E192" s="186" t="s">
        <v>786</v>
      </c>
      <c r="F192" s="129" t="s">
        <v>73</v>
      </c>
      <c r="G192" s="187">
        <v>666.0</v>
      </c>
      <c r="H192" s="187">
        <v>1125.0</v>
      </c>
      <c r="I192" s="187">
        <v>738.0</v>
      </c>
      <c r="J192" s="187">
        <v>0.0</v>
      </c>
      <c r="K192" s="187">
        <v>0.0</v>
      </c>
      <c r="L192" s="188">
        <f t="shared" si="10"/>
        <v>2529</v>
      </c>
      <c r="M192" s="101">
        <v>4.53</v>
      </c>
      <c r="N192" s="189">
        <v>8.99</v>
      </c>
      <c r="O192" s="103">
        <f t="shared" ref="O192:S192" si="383">IFERROR($N192*G192,"")</f>
        <v>5987.34</v>
      </c>
      <c r="P192" s="103">
        <f t="shared" si="383"/>
        <v>10113.75</v>
      </c>
      <c r="Q192" s="103">
        <f t="shared" si="383"/>
        <v>6634.62</v>
      </c>
      <c r="R192" s="103">
        <f t="shared" si="383"/>
        <v>0</v>
      </c>
      <c r="S192" s="103">
        <f t="shared" si="383"/>
        <v>0</v>
      </c>
      <c r="T192" s="103">
        <f t="shared" si="12"/>
        <v>22735.71</v>
      </c>
      <c r="U192" s="103">
        <f t="shared" ref="U192:Y192" si="384">IFERROR($M192*G192,"")</f>
        <v>3016.98</v>
      </c>
      <c r="V192" s="103">
        <f t="shared" si="384"/>
        <v>5096.25</v>
      </c>
      <c r="W192" s="103">
        <f t="shared" si="384"/>
        <v>3343.14</v>
      </c>
      <c r="X192" s="103">
        <f t="shared" si="384"/>
        <v>0</v>
      </c>
      <c r="Y192" s="103">
        <f t="shared" si="384"/>
        <v>0</v>
      </c>
      <c r="Z192" s="103">
        <f t="shared" si="14"/>
        <v>11456.37</v>
      </c>
      <c r="AA192" s="126" t="s">
        <v>75</v>
      </c>
      <c r="AB192" s="126" t="s">
        <v>855</v>
      </c>
      <c r="AC192" s="129"/>
      <c r="AD192" s="129"/>
    </row>
    <row r="193" ht="15.75" customHeight="1">
      <c r="A193" s="184" t="s">
        <v>470</v>
      </c>
      <c r="B193" s="190" t="s">
        <v>471</v>
      </c>
      <c r="C193" s="190" t="s">
        <v>47</v>
      </c>
      <c r="D193" s="17" t="s">
        <v>309</v>
      </c>
      <c r="E193" s="186" t="s">
        <v>786</v>
      </c>
      <c r="F193" s="129" t="s">
        <v>472</v>
      </c>
      <c r="G193" s="187">
        <v>732.0</v>
      </c>
      <c r="H193" s="187">
        <v>756.0</v>
      </c>
      <c r="I193" s="187">
        <v>540.0</v>
      </c>
      <c r="J193" s="187">
        <v>0.0</v>
      </c>
      <c r="K193" s="187">
        <v>0.0</v>
      </c>
      <c r="L193" s="188">
        <f t="shared" si="10"/>
        <v>2028</v>
      </c>
      <c r="M193" s="101">
        <v>5.8</v>
      </c>
      <c r="N193" s="189">
        <v>11.99</v>
      </c>
      <c r="O193" s="103">
        <f t="shared" ref="O193:S193" si="385">IFERROR($N193*G193,"")</f>
        <v>8776.68</v>
      </c>
      <c r="P193" s="103">
        <f t="shared" si="385"/>
        <v>9064.44</v>
      </c>
      <c r="Q193" s="103">
        <f t="shared" si="385"/>
        <v>6474.6</v>
      </c>
      <c r="R193" s="103">
        <f t="shared" si="385"/>
        <v>0</v>
      </c>
      <c r="S193" s="103">
        <f t="shared" si="385"/>
        <v>0</v>
      </c>
      <c r="T193" s="103">
        <f t="shared" si="12"/>
        <v>24315.72</v>
      </c>
      <c r="U193" s="103">
        <f t="shared" ref="U193:Y193" si="386">IFERROR($M193*G193,"")</f>
        <v>4245.6</v>
      </c>
      <c r="V193" s="103">
        <f t="shared" si="386"/>
        <v>4384.8</v>
      </c>
      <c r="W193" s="103">
        <f t="shared" si="386"/>
        <v>3132</v>
      </c>
      <c r="X193" s="103">
        <f t="shared" si="386"/>
        <v>0</v>
      </c>
      <c r="Y193" s="103">
        <f t="shared" si="386"/>
        <v>0</v>
      </c>
      <c r="Z193" s="103">
        <f t="shared" si="14"/>
        <v>11762.4</v>
      </c>
      <c r="AA193" s="126" t="s">
        <v>75</v>
      </c>
      <c r="AB193" s="126" t="s">
        <v>855</v>
      </c>
      <c r="AC193" s="129"/>
      <c r="AD193" s="129"/>
    </row>
    <row r="194" ht="15.75" customHeight="1">
      <c r="A194" s="184" t="s">
        <v>473</v>
      </c>
      <c r="B194" s="190" t="s">
        <v>474</v>
      </c>
      <c r="C194" s="190" t="s">
        <v>47</v>
      </c>
      <c r="D194" s="17" t="s">
        <v>309</v>
      </c>
      <c r="E194" s="186" t="s">
        <v>786</v>
      </c>
      <c r="F194" s="129" t="s">
        <v>112</v>
      </c>
      <c r="G194" s="187">
        <v>900.0</v>
      </c>
      <c r="H194" s="187">
        <v>1200.0</v>
      </c>
      <c r="I194" s="187">
        <v>540.0</v>
      </c>
      <c r="J194" s="187">
        <v>0.0</v>
      </c>
      <c r="K194" s="187">
        <v>0.0</v>
      </c>
      <c r="L194" s="188">
        <f t="shared" si="10"/>
        <v>2640</v>
      </c>
      <c r="M194" s="101">
        <v>1.59</v>
      </c>
      <c r="N194" s="189">
        <v>3.29</v>
      </c>
      <c r="O194" s="103">
        <f t="shared" ref="O194:S194" si="387">IFERROR($N194*G194,"")</f>
        <v>2961</v>
      </c>
      <c r="P194" s="103">
        <f t="shared" si="387"/>
        <v>3948</v>
      </c>
      <c r="Q194" s="103">
        <f t="shared" si="387"/>
        <v>1776.6</v>
      </c>
      <c r="R194" s="103">
        <f t="shared" si="387"/>
        <v>0</v>
      </c>
      <c r="S194" s="103">
        <f t="shared" si="387"/>
        <v>0</v>
      </c>
      <c r="T194" s="103">
        <f t="shared" si="12"/>
        <v>8685.6</v>
      </c>
      <c r="U194" s="103">
        <f t="shared" ref="U194:Y194" si="388">IFERROR($M194*G194,"")</f>
        <v>1431</v>
      </c>
      <c r="V194" s="103">
        <f t="shared" si="388"/>
        <v>1908</v>
      </c>
      <c r="W194" s="103">
        <f t="shared" si="388"/>
        <v>858.6</v>
      </c>
      <c r="X194" s="103">
        <f t="shared" si="388"/>
        <v>0</v>
      </c>
      <c r="Y194" s="103">
        <f t="shared" si="388"/>
        <v>0</v>
      </c>
      <c r="Z194" s="103">
        <f t="shared" si="14"/>
        <v>4197.6</v>
      </c>
      <c r="AA194" s="126" t="s">
        <v>127</v>
      </c>
      <c r="AB194" s="126" t="s">
        <v>855</v>
      </c>
      <c r="AC194" s="129"/>
      <c r="AD194" s="129"/>
    </row>
    <row r="195" ht="15.75" customHeight="1">
      <c r="A195" s="184" t="s">
        <v>475</v>
      </c>
      <c r="B195" s="190" t="s">
        <v>476</v>
      </c>
      <c r="C195" s="190" t="s">
        <v>47</v>
      </c>
      <c r="D195" s="17" t="s">
        <v>309</v>
      </c>
      <c r="E195" s="186" t="s">
        <v>786</v>
      </c>
      <c r="F195" s="129" t="s">
        <v>78</v>
      </c>
      <c r="G195" s="187">
        <v>4770.0</v>
      </c>
      <c r="H195" s="187">
        <v>1656.0</v>
      </c>
      <c r="I195" s="187">
        <v>1074.0</v>
      </c>
      <c r="J195" s="187">
        <v>3204.0</v>
      </c>
      <c r="K195" s="187">
        <v>0.0</v>
      </c>
      <c r="L195" s="188">
        <f t="shared" si="10"/>
        <v>10704</v>
      </c>
      <c r="M195" s="101">
        <v>1.6</v>
      </c>
      <c r="N195" s="189">
        <v>2.99</v>
      </c>
      <c r="O195" s="103">
        <f t="shared" ref="O195:S195" si="389">IFERROR($N195*G195,"")</f>
        <v>14262.3</v>
      </c>
      <c r="P195" s="103">
        <f t="shared" si="389"/>
        <v>4951.44</v>
      </c>
      <c r="Q195" s="103">
        <f t="shared" si="389"/>
        <v>3211.26</v>
      </c>
      <c r="R195" s="103">
        <f t="shared" si="389"/>
        <v>9579.96</v>
      </c>
      <c r="S195" s="103">
        <f t="shared" si="389"/>
        <v>0</v>
      </c>
      <c r="T195" s="103">
        <f t="shared" si="12"/>
        <v>32004.96</v>
      </c>
      <c r="U195" s="103">
        <f t="shared" ref="U195:Y195" si="390">IFERROR($M195*G195,"")</f>
        <v>7632</v>
      </c>
      <c r="V195" s="103">
        <f t="shared" si="390"/>
        <v>2649.6</v>
      </c>
      <c r="W195" s="103">
        <f t="shared" si="390"/>
        <v>1718.4</v>
      </c>
      <c r="X195" s="103">
        <f t="shared" si="390"/>
        <v>5126.4</v>
      </c>
      <c r="Y195" s="103">
        <f t="shared" si="390"/>
        <v>0</v>
      </c>
      <c r="Z195" s="103">
        <f t="shared" si="14"/>
        <v>17126.4</v>
      </c>
      <c r="AA195" s="126" t="s">
        <v>79</v>
      </c>
      <c r="AB195" s="126" t="s">
        <v>855</v>
      </c>
      <c r="AC195" s="129" t="s">
        <v>859</v>
      </c>
      <c r="AD195" s="129"/>
    </row>
    <row r="196" ht="15.75" customHeight="1">
      <c r="A196" s="184" t="s">
        <v>477</v>
      </c>
      <c r="B196" s="190" t="s">
        <v>478</v>
      </c>
      <c r="C196" s="190" t="s">
        <v>47</v>
      </c>
      <c r="D196" s="17" t="s">
        <v>309</v>
      </c>
      <c r="E196" s="186" t="s">
        <v>786</v>
      </c>
      <c r="F196" s="129" t="s">
        <v>78</v>
      </c>
      <c r="G196" s="187">
        <v>4770.0</v>
      </c>
      <c r="H196" s="187">
        <v>1656.0</v>
      </c>
      <c r="I196" s="187">
        <v>1074.0</v>
      </c>
      <c r="J196" s="187">
        <v>3204.0</v>
      </c>
      <c r="K196" s="187">
        <v>0.0</v>
      </c>
      <c r="L196" s="188">
        <f t="shared" si="10"/>
        <v>10704</v>
      </c>
      <c r="M196" s="101">
        <v>1.6</v>
      </c>
      <c r="N196" s="189">
        <v>2.99</v>
      </c>
      <c r="O196" s="103">
        <f t="shared" ref="O196:S196" si="391">IFERROR($N196*G196,"")</f>
        <v>14262.3</v>
      </c>
      <c r="P196" s="103">
        <f t="shared" si="391"/>
        <v>4951.44</v>
      </c>
      <c r="Q196" s="103">
        <f t="shared" si="391"/>
        <v>3211.26</v>
      </c>
      <c r="R196" s="103">
        <f t="shared" si="391"/>
        <v>9579.96</v>
      </c>
      <c r="S196" s="103">
        <f t="shared" si="391"/>
        <v>0</v>
      </c>
      <c r="T196" s="103">
        <f t="shared" si="12"/>
        <v>32004.96</v>
      </c>
      <c r="U196" s="103">
        <f t="shared" ref="U196:Y196" si="392">IFERROR($M196*G196,"")</f>
        <v>7632</v>
      </c>
      <c r="V196" s="103">
        <f t="shared" si="392"/>
        <v>2649.6</v>
      </c>
      <c r="W196" s="103">
        <f t="shared" si="392"/>
        <v>1718.4</v>
      </c>
      <c r="X196" s="103">
        <f t="shared" si="392"/>
        <v>5126.4</v>
      </c>
      <c r="Y196" s="103">
        <f t="shared" si="392"/>
        <v>0</v>
      </c>
      <c r="Z196" s="103">
        <f t="shared" si="14"/>
        <v>17126.4</v>
      </c>
      <c r="AA196" s="126" t="s">
        <v>79</v>
      </c>
      <c r="AB196" s="126" t="s">
        <v>855</v>
      </c>
      <c r="AC196" s="129" t="s">
        <v>860</v>
      </c>
      <c r="AD196" s="129"/>
    </row>
    <row r="197" ht="15.75" customHeight="1">
      <c r="A197" s="184" t="s">
        <v>479</v>
      </c>
      <c r="B197" s="190" t="s">
        <v>480</v>
      </c>
      <c r="C197" s="190" t="s">
        <v>47</v>
      </c>
      <c r="D197" s="17" t="s">
        <v>309</v>
      </c>
      <c r="E197" s="186" t="s">
        <v>786</v>
      </c>
      <c r="F197" s="129" t="s">
        <v>78</v>
      </c>
      <c r="G197" s="187">
        <v>4770.0</v>
      </c>
      <c r="H197" s="187">
        <v>1656.0</v>
      </c>
      <c r="I197" s="187">
        <v>1074.0</v>
      </c>
      <c r="J197" s="187">
        <v>3204.0</v>
      </c>
      <c r="K197" s="187">
        <v>0.0</v>
      </c>
      <c r="L197" s="188">
        <f t="shared" si="10"/>
        <v>10704</v>
      </c>
      <c r="M197" s="101">
        <v>1.6</v>
      </c>
      <c r="N197" s="189">
        <v>2.99</v>
      </c>
      <c r="O197" s="103">
        <f t="shared" ref="O197:S197" si="393">IFERROR($N197*G197,"")</f>
        <v>14262.3</v>
      </c>
      <c r="P197" s="103">
        <f t="shared" si="393"/>
        <v>4951.44</v>
      </c>
      <c r="Q197" s="103">
        <f t="shared" si="393"/>
        <v>3211.26</v>
      </c>
      <c r="R197" s="103">
        <f t="shared" si="393"/>
        <v>9579.96</v>
      </c>
      <c r="S197" s="103">
        <f t="shared" si="393"/>
        <v>0</v>
      </c>
      <c r="T197" s="103">
        <f t="shared" si="12"/>
        <v>32004.96</v>
      </c>
      <c r="U197" s="103">
        <f t="shared" ref="U197:Y197" si="394">IFERROR($M197*G197,"")</f>
        <v>7632</v>
      </c>
      <c r="V197" s="103">
        <f t="shared" si="394"/>
        <v>2649.6</v>
      </c>
      <c r="W197" s="103">
        <f t="shared" si="394"/>
        <v>1718.4</v>
      </c>
      <c r="X197" s="103">
        <f t="shared" si="394"/>
        <v>5126.4</v>
      </c>
      <c r="Y197" s="103">
        <f t="shared" si="394"/>
        <v>0</v>
      </c>
      <c r="Z197" s="103">
        <f t="shared" si="14"/>
        <v>17126.4</v>
      </c>
      <c r="AA197" s="126" t="s">
        <v>79</v>
      </c>
      <c r="AB197" s="126" t="s">
        <v>855</v>
      </c>
      <c r="AC197" s="129" t="s">
        <v>861</v>
      </c>
      <c r="AD197" s="129"/>
    </row>
    <row r="198" ht="15.75" customHeight="1">
      <c r="A198" s="184" t="s">
        <v>481</v>
      </c>
      <c r="B198" s="190" t="s">
        <v>482</v>
      </c>
      <c r="C198" s="190" t="s">
        <v>47</v>
      </c>
      <c r="D198" s="17" t="s">
        <v>309</v>
      </c>
      <c r="E198" s="186" t="s">
        <v>786</v>
      </c>
      <c r="F198" s="129" t="s">
        <v>78</v>
      </c>
      <c r="G198" s="187">
        <v>462.0</v>
      </c>
      <c r="H198" s="187">
        <v>324.0</v>
      </c>
      <c r="I198" s="187">
        <v>0.0</v>
      </c>
      <c r="J198" s="187">
        <v>0.0</v>
      </c>
      <c r="K198" s="187">
        <v>0.0</v>
      </c>
      <c r="L198" s="188">
        <f t="shared" si="10"/>
        <v>786</v>
      </c>
      <c r="M198" s="101">
        <v>1.69</v>
      </c>
      <c r="N198" s="189">
        <v>3.49</v>
      </c>
      <c r="O198" s="103">
        <f t="shared" ref="O198:S198" si="395">IFERROR($N198*G198,"")</f>
        <v>1612.38</v>
      </c>
      <c r="P198" s="103">
        <f t="shared" si="395"/>
        <v>1130.76</v>
      </c>
      <c r="Q198" s="103">
        <f t="shared" si="395"/>
        <v>0</v>
      </c>
      <c r="R198" s="103">
        <f t="shared" si="395"/>
        <v>0</v>
      </c>
      <c r="S198" s="103">
        <f t="shared" si="395"/>
        <v>0</v>
      </c>
      <c r="T198" s="103">
        <f t="shared" si="12"/>
        <v>2743.14</v>
      </c>
      <c r="U198" s="103">
        <f t="shared" ref="U198:Y198" si="396">IFERROR($M198*G198,"")</f>
        <v>780.78</v>
      </c>
      <c r="V198" s="103">
        <f t="shared" si="396"/>
        <v>547.56</v>
      </c>
      <c r="W198" s="103">
        <f t="shared" si="396"/>
        <v>0</v>
      </c>
      <c r="X198" s="103">
        <f t="shared" si="396"/>
        <v>0</v>
      </c>
      <c r="Y198" s="103">
        <f t="shared" si="396"/>
        <v>0</v>
      </c>
      <c r="Z198" s="103">
        <f t="shared" si="14"/>
        <v>1328.34</v>
      </c>
      <c r="AA198" s="126" t="s">
        <v>79</v>
      </c>
      <c r="AB198" s="126" t="s">
        <v>855</v>
      </c>
      <c r="AC198" s="129"/>
      <c r="AD198" s="129"/>
    </row>
    <row r="199" ht="15.75" customHeight="1">
      <c r="A199" s="184" t="s">
        <v>483</v>
      </c>
      <c r="B199" s="190" t="s">
        <v>484</v>
      </c>
      <c r="C199" s="190" t="s">
        <v>47</v>
      </c>
      <c r="D199" s="17" t="s">
        <v>309</v>
      </c>
      <c r="E199" s="186" t="s">
        <v>786</v>
      </c>
      <c r="F199" s="129" t="s">
        <v>78</v>
      </c>
      <c r="G199" s="187">
        <v>462.0</v>
      </c>
      <c r="H199" s="187">
        <v>324.0</v>
      </c>
      <c r="I199" s="187">
        <v>0.0</v>
      </c>
      <c r="J199" s="187">
        <v>0.0</v>
      </c>
      <c r="K199" s="187">
        <v>0.0</v>
      </c>
      <c r="L199" s="188">
        <f t="shared" si="10"/>
        <v>786</v>
      </c>
      <c r="M199" s="101">
        <v>1.69</v>
      </c>
      <c r="N199" s="189">
        <v>3.49</v>
      </c>
      <c r="O199" s="103">
        <f t="shared" ref="O199:S199" si="397">IFERROR($N199*G199,"")</f>
        <v>1612.38</v>
      </c>
      <c r="P199" s="103">
        <f t="shared" si="397"/>
        <v>1130.76</v>
      </c>
      <c r="Q199" s="103">
        <f t="shared" si="397"/>
        <v>0</v>
      </c>
      <c r="R199" s="103">
        <f t="shared" si="397"/>
        <v>0</v>
      </c>
      <c r="S199" s="103">
        <f t="shared" si="397"/>
        <v>0</v>
      </c>
      <c r="T199" s="103">
        <f t="shared" si="12"/>
        <v>2743.14</v>
      </c>
      <c r="U199" s="103">
        <f t="shared" ref="U199:Y199" si="398">IFERROR($M199*G199,"")</f>
        <v>780.78</v>
      </c>
      <c r="V199" s="103">
        <f t="shared" si="398"/>
        <v>547.56</v>
      </c>
      <c r="W199" s="103">
        <f t="shared" si="398"/>
        <v>0</v>
      </c>
      <c r="X199" s="103">
        <f t="shared" si="398"/>
        <v>0</v>
      </c>
      <c r="Y199" s="103">
        <f t="shared" si="398"/>
        <v>0</v>
      </c>
      <c r="Z199" s="103">
        <f t="shared" si="14"/>
        <v>1328.34</v>
      </c>
      <c r="AA199" s="126" t="s">
        <v>79</v>
      </c>
      <c r="AB199" s="126" t="s">
        <v>855</v>
      </c>
      <c r="AC199" s="129"/>
      <c r="AD199" s="129"/>
    </row>
    <row r="200" ht="15.75" customHeight="1">
      <c r="A200" s="184" t="s">
        <v>485</v>
      </c>
      <c r="B200" s="190" t="s">
        <v>486</v>
      </c>
      <c r="C200" s="190" t="s">
        <v>47</v>
      </c>
      <c r="D200" s="17" t="s">
        <v>309</v>
      </c>
      <c r="E200" s="186" t="s">
        <v>786</v>
      </c>
      <c r="F200" s="129" t="s">
        <v>78</v>
      </c>
      <c r="G200" s="187">
        <v>510.0</v>
      </c>
      <c r="H200" s="187">
        <v>1404.0</v>
      </c>
      <c r="I200" s="187">
        <v>1020.0</v>
      </c>
      <c r="J200" s="187">
        <v>606.0</v>
      </c>
      <c r="K200" s="187">
        <v>0.0</v>
      </c>
      <c r="L200" s="188">
        <f t="shared" si="10"/>
        <v>3540</v>
      </c>
      <c r="M200" s="101">
        <v>0.75</v>
      </c>
      <c r="N200" s="189">
        <v>1.49</v>
      </c>
      <c r="O200" s="103">
        <f t="shared" ref="O200:S200" si="399">IFERROR($N200*G200,"")</f>
        <v>759.9</v>
      </c>
      <c r="P200" s="103">
        <f t="shared" si="399"/>
        <v>2091.96</v>
      </c>
      <c r="Q200" s="103">
        <f t="shared" si="399"/>
        <v>1519.8</v>
      </c>
      <c r="R200" s="103">
        <f t="shared" si="399"/>
        <v>902.94</v>
      </c>
      <c r="S200" s="103">
        <f t="shared" si="399"/>
        <v>0</v>
      </c>
      <c r="T200" s="103">
        <f t="shared" si="12"/>
        <v>5274.6</v>
      </c>
      <c r="U200" s="103">
        <f t="shared" ref="U200:Y200" si="400">IFERROR($M200*G200,"")</f>
        <v>382.5</v>
      </c>
      <c r="V200" s="103">
        <f t="shared" si="400"/>
        <v>1053</v>
      </c>
      <c r="W200" s="103">
        <f t="shared" si="400"/>
        <v>765</v>
      </c>
      <c r="X200" s="103">
        <f t="shared" si="400"/>
        <v>454.5</v>
      </c>
      <c r="Y200" s="103">
        <f t="shared" si="400"/>
        <v>0</v>
      </c>
      <c r="Z200" s="103">
        <f t="shared" si="14"/>
        <v>2655</v>
      </c>
      <c r="AA200" s="126" t="s">
        <v>79</v>
      </c>
      <c r="AB200" s="126" t="s">
        <v>855</v>
      </c>
      <c r="AC200" s="129"/>
      <c r="AD200" s="129"/>
    </row>
    <row r="201" ht="15.75" customHeight="1">
      <c r="A201" s="184" t="s">
        <v>487</v>
      </c>
      <c r="B201" s="190" t="s">
        <v>488</v>
      </c>
      <c r="C201" s="190" t="s">
        <v>47</v>
      </c>
      <c r="D201" s="17" t="s">
        <v>309</v>
      </c>
      <c r="E201" s="186" t="s">
        <v>786</v>
      </c>
      <c r="F201" s="129" t="s">
        <v>78</v>
      </c>
      <c r="G201" s="187">
        <v>510.0</v>
      </c>
      <c r="H201" s="187">
        <v>1404.0</v>
      </c>
      <c r="I201" s="187">
        <v>1020.0</v>
      </c>
      <c r="J201" s="187">
        <v>606.0</v>
      </c>
      <c r="K201" s="187">
        <v>0.0</v>
      </c>
      <c r="L201" s="188">
        <f t="shared" si="10"/>
        <v>3540</v>
      </c>
      <c r="M201" s="101">
        <v>0.75</v>
      </c>
      <c r="N201" s="189">
        <v>1.49</v>
      </c>
      <c r="O201" s="103">
        <f t="shared" ref="O201:S201" si="401">IFERROR($N201*G201,"")</f>
        <v>759.9</v>
      </c>
      <c r="P201" s="103">
        <f t="shared" si="401"/>
        <v>2091.96</v>
      </c>
      <c r="Q201" s="103">
        <f t="shared" si="401"/>
        <v>1519.8</v>
      </c>
      <c r="R201" s="103">
        <f t="shared" si="401"/>
        <v>902.94</v>
      </c>
      <c r="S201" s="103">
        <f t="shared" si="401"/>
        <v>0</v>
      </c>
      <c r="T201" s="103">
        <f t="shared" si="12"/>
        <v>5274.6</v>
      </c>
      <c r="U201" s="103">
        <f t="shared" ref="U201:Y201" si="402">IFERROR($M201*G201,"")</f>
        <v>382.5</v>
      </c>
      <c r="V201" s="103">
        <f t="shared" si="402"/>
        <v>1053</v>
      </c>
      <c r="W201" s="103">
        <f t="shared" si="402"/>
        <v>765</v>
      </c>
      <c r="X201" s="103">
        <f t="shared" si="402"/>
        <v>454.5</v>
      </c>
      <c r="Y201" s="103">
        <f t="shared" si="402"/>
        <v>0</v>
      </c>
      <c r="Z201" s="103">
        <f t="shared" si="14"/>
        <v>2655</v>
      </c>
      <c r="AA201" s="126" t="s">
        <v>79</v>
      </c>
      <c r="AB201" s="126" t="s">
        <v>855</v>
      </c>
      <c r="AC201" s="129"/>
      <c r="AD201" s="129"/>
    </row>
    <row r="202" ht="15.75" customHeight="1">
      <c r="A202" s="184" t="s">
        <v>489</v>
      </c>
      <c r="B202" s="190" t="s">
        <v>490</v>
      </c>
      <c r="C202" s="190" t="s">
        <v>47</v>
      </c>
      <c r="D202" s="17" t="s">
        <v>309</v>
      </c>
      <c r="E202" s="186" t="s">
        <v>786</v>
      </c>
      <c r="F202" s="129" t="s">
        <v>78</v>
      </c>
      <c r="G202" s="187">
        <v>510.0</v>
      </c>
      <c r="H202" s="187">
        <v>1404.0</v>
      </c>
      <c r="I202" s="187">
        <v>1020.0</v>
      </c>
      <c r="J202" s="187">
        <v>606.0</v>
      </c>
      <c r="K202" s="187">
        <v>0.0</v>
      </c>
      <c r="L202" s="188">
        <f t="shared" si="10"/>
        <v>3540</v>
      </c>
      <c r="M202" s="101">
        <v>0.75</v>
      </c>
      <c r="N202" s="189">
        <v>1.49</v>
      </c>
      <c r="O202" s="103">
        <f t="shared" ref="O202:S202" si="403">IFERROR($N202*G202,"")</f>
        <v>759.9</v>
      </c>
      <c r="P202" s="103">
        <f t="shared" si="403"/>
        <v>2091.96</v>
      </c>
      <c r="Q202" s="103">
        <f t="shared" si="403"/>
        <v>1519.8</v>
      </c>
      <c r="R202" s="103">
        <f t="shared" si="403"/>
        <v>902.94</v>
      </c>
      <c r="S202" s="103">
        <f t="shared" si="403"/>
        <v>0</v>
      </c>
      <c r="T202" s="103">
        <f t="shared" si="12"/>
        <v>5274.6</v>
      </c>
      <c r="U202" s="103">
        <f t="shared" ref="U202:Y202" si="404">IFERROR($M202*G202,"")</f>
        <v>382.5</v>
      </c>
      <c r="V202" s="103">
        <f t="shared" si="404"/>
        <v>1053</v>
      </c>
      <c r="W202" s="103">
        <f t="shared" si="404"/>
        <v>765</v>
      </c>
      <c r="X202" s="103">
        <f t="shared" si="404"/>
        <v>454.5</v>
      </c>
      <c r="Y202" s="103">
        <f t="shared" si="404"/>
        <v>0</v>
      </c>
      <c r="Z202" s="103">
        <f t="shared" si="14"/>
        <v>2655</v>
      </c>
      <c r="AA202" s="126" t="s">
        <v>79</v>
      </c>
      <c r="AB202" s="126" t="s">
        <v>855</v>
      </c>
      <c r="AC202" s="129"/>
      <c r="AD202" s="129"/>
    </row>
    <row r="203" ht="15.75" customHeight="1">
      <c r="A203" s="184" t="s">
        <v>491</v>
      </c>
      <c r="B203" s="190" t="s">
        <v>492</v>
      </c>
      <c r="C203" s="190" t="s">
        <v>47</v>
      </c>
      <c r="D203" s="17" t="s">
        <v>309</v>
      </c>
      <c r="E203" s="186" t="s">
        <v>786</v>
      </c>
      <c r="F203" s="129" t="s">
        <v>78</v>
      </c>
      <c r="G203" s="187">
        <v>510.0</v>
      </c>
      <c r="H203" s="187">
        <v>1404.0</v>
      </c>
      <c r="I203" s="187">
        <v>1020.0</v>
      </c>
      <c r="J203" s="187">
        <v>606.0</v>
      </c>
      <c r="K203" s="187">
        <v>0.0</v>
      </c>
      <c r="L203" s="188">
        <f t="shared" si="10"/>
        <v>3540</v>
      </c>
      <c r="M203" s="101">
        <v>0.75</v>
      </c>
      <c r="N203" s="189">
        <v>1.49</v>
      </c>
      <c r="O203" s="103">
        <f t="shared" ref="O203:S203" si="405">IFERROR($N203*G203,"")</f>
        <v>759.9</v>
      </c>
      <c r="P203" s="103">
        <f t="shared" si="405"/>
        <v>2091.96</v>
      </c>
      <c r="Q203" s="103">
        <f t="shared" si="405"/>
        <v>1519.8</v>
      </c>
      <c r="R203" s="103">
        <f t="shared" si="405"/>
        <v>902.94</v>
      </c>
      <c r="S203" s="103">
        <f t="shared" si="405"/>
        <v>0</v>
      </c>
      <c r="T203" s="103">
        <f t="shared" si="12"/>
        <v>5274.6</v>
      </c>
      <c r="U203" s="103">
        <f t="shared" ref="U203:Y203" si="406">IFERROR($M203*G203,"")</f>
        <v>382.5</v>
      </c>
      <c r="V203" s="103">
        <f t="shared" si="406"/>
        <v>1053</v>
      </c>
      <c r="W203" s="103">
        <f t="shared" si="406"/>
        <v>765</v>
      </c>
      <c r="X203" s="103">
        <f t="shared" si="406"/>
        <v>454.5</v>
      </c>
      <c r="Y203" s="103">
        <f t="shared" si="406"/>
        <v>0</v>
      </c>
      <c r="Z203" s="103">
        <f t="shared" si="14"/>
        <v>2655</v>
      </c>
      <c r="AA203" s="126" t="s">
        <v>79</v>
      </c>
      <c r="AB203" s="126" t="s">
        <v>855</v>
      </c>
      <c r="AC203" s="129"/>
      <c r="AD203" s="129"/>
    </row>
    <row r="204" ht="15.75" customHeight="1">
      <c r="A204" s="184" t="s">
        <v>493</v>
      </c>
      <c r="B204" s="190" t="s">
        <v>494</v>
      </c>
      <c r="C204" s="190" t="s">
        <v>47</v>
      </c>
      <c r="D204" s="17" t="s">
        <v>309</v>
      </c>
      <c r="E204" s="186" t="s">
        <v>786</v>
      </c>
      <c r="F204" s="129" t="s">
        <v>78</v>
      </c>
      <c r="G204" s="187">
        <v>276.0</v>
      </c>
      <c r="H204" s="187">
        <v>450.0</v>
      </c>
      <c r="I204" s="187">
        <v>276.0</v>
      </c>
      <c r="J204" s="187">
        <v>888.0</v>
      </c>
      <c r="K204" s="187">
        <v>0.0</v>
      </c>
      <c r="L204" s="188">
        <f t="shared" si="10"/>
        <v>1890</v>
      </c>
      <c r="M204" s="101">
        <v>0.81</v>
      </c>
      <c r="N204" s="189">
        <v>1.69</v>
      </c>
      <c r="O204" s="103">
        <f t="shared" ref="O204:S204" si="407">IFERROR($N204*G204,"")</f>
        <v>466.44</v>
      </c>
      <c r="P204" s="103">
        <f t="shared" si="407"/>
        <v>760.5</v>
      </c>
      <c r="Q204" s="103">
        <f t="shared" si="407"/>
        <v>466.44</v>
      </c>
      <c r="R204" s="103">
        <f t="shared" si="407"/>
        <v>1500.72</v>
      </c>
      <c r="S204" s="103">
        <f t="shared" si="407"/>
        <v>0</v>
      </c>
      <c r="T204" s="103">
        <f t="shared" si="12"/>
        <v>3194.1</v>
      </c>
      <c r="U204" s="103">
        <f t="shared" ref="U204:Y204" si="408">IFERROR($M204*G204,"")</f>
        <v>223.56</v>
      </c>
      <c r="V204" s="103">
        <f t="shared" si="408"/>
        <v>364.5</v>
      </c>
      <c r="W204" s="103">
        <f t="shared" si="408"/>
        <v>223.56</v>
      </c>
      <c r="X204" s="103">
        <f t="shared" si="408"/>
        <v>719.28</v>
      </c>
      <c r="Y204" s="103">
        <f t="shared" si="408"/>
        <v>0</v>
      </c>
      <c r="Z204" s="103">
        <f t="shared" si="14"/>
        <v>1530.9</v>
      </c>
      <c r="AA204" s="126" t="s">
        <v>79</v>
      </c>
      <c r="AB204" s="126" t="s">
        <v>855</v>
      </c>
      <c r="AC204" s="129"/>
      <c r="AD204" s="129"/>
    </row>
    <row r="205" ht="15.75" customHeight="1">
      <c r="A205" s="184" t="s">
        <v>495</v>
      </c>
      <c r="B205" s="190" t="s">
        <v>496</v>
      </c>
      <c r="C205" s="190" t="s">
        <v>47</v>
      </c>
      <c r="D205" s="17" t="s">
        <v>309</v>
      </c>
      <c r="E205" s="186" t="s">
        <v>786</v>
      </c>
      <c r="F205" s="129" t="s">
        <v>78</v>
      </c>
      <c r="G205" s="187">
        <v>276.0</v>
      </c>
      <c r="H205" s="187">
        <v>450.0</v>
      </c>
      <c r="I205" s="187">
        <v>276.0</v>
      </c>
      <c r="J205" s="187">
        <v>888.0</v>
      </c>
      <c r="K205" s="187">
        <v>0.0</v>
      </c>
      <c r="L205" s="188">
        <f t="shared" si="10"/>
        <v>1890</v>
      </c>
      <c r="M205" s="101">
        <v>0.81</v>
      </c>
      <c r="N205" s="189">
        <v>1.69</v>
      </c>
      <c r="O205" s="103">
        <f t="shared" ref="O205:S205" si="409">IFERROR($N205*G205,"")</f>
        <v>466.44</v>
      </c>
      <c r="P205" s="103">
        <f t="shared" si="409"/>
        <v>760.5</v>
      </c>
      <c r="Q205" s="103">
        <f t="shared" si="409"/>
        <v>466.44</v>
      </c>
      <c r="R205" s="103">
        <f t="shared" si="409"/>
        <v>1500.72</v>
      </c>
      <c r="S205" s="103">
        <f t="shared" si="409"/>
        <v>0</v>
      </c>
      <c r="T205" s="103">
        <f t="shared" si="12"/>
        <v>3194.1</v>
      </c>
      <c r="U205" s="103">
        <f t="shared" ref="U205:Y205" si="410">IFERROR($M205*G205,"")</f>
        <v>223.56</v>
      </c>
      <c r="V205" s="103">
        <f t="shared" si="410"/>
        <v>364.5</v>
      </c>
      <c r="W205" s="103">
        <f t="shared" si="410"/>
        <v>223.56</v>
      </c>
      <c r="X205" s="103">
        <f t="shared" si="410"/>
        <v>719.28</v>
      </c>
      <c r="Y205" s="103">
        <f t="shared" si="410"/>
        <v>0</v>
      </c>
      <c r="Z205" s="103">
        <f t="shared" si="14"/>
        <v>1530.9</v>
      </c>
      <c r="AA205" s="126" t="s">
        <v>79</v>
      </c>
      <c r="AB205" s="126" t="s">
        <v>855</v>
      </c>
      <c r="AC205" s="129"/>
      <c r="AD205" s="129"/>
    </row>
    <row r="206" ht="15.75" customHeight="1">
      <c r="A206" s="184" t="s">
        <v>497</v>
      </c>
      <c r="B206" s="190" t="s">
        <v>490</v>
      </c>
      <c r="C206" s="190" t="s">
        <v>47</v>
      </c>
      <c r="D206" s="17" t="s">
        <v>309</v>
      </c>
      <c r="E206" s="186" t="s">
        <v>786</v>
      </c>
      <c r="F206" s="129" t="s">
        <v>78</v>
      </c>
      <c r="G206" s="187">
        <v>276.0</v>
      </c>
      <c r="H206" s="187">
        <v>450.0</v>
      </c>
      <c r="I206" s="187">
        <v>276.0</v>
      </c>
      <c r="J206" s="187">
        <v>888.0</v>
      </c>
      <c r="K206" s="187">
        <v>0.0</v>
      </c>
      <c r="L206" s="188">
        <f t="shared" si="10"/>
        <v>1890</v>
      </c>
      <c r="M206" s="101">
        <v>0.81</v>
      </c>
      <c r="N206" s="189">
        <v>1.69</v>
      </c>
      <c r="O206" s="103">
        <f t="shared" ref="O206:S206" si="411">IFERROR($N206*G206,"")</f>
        <v>466.44</v>
      </c>
      <c r="P206" s="103">
        <f t="shared" si="411"/>
        <v>760.5</v>
      </c>
      <c r="Q206" s="103">
        <f t="shared" si="411"/>
        <v>466.44</v>
      </c>
      <c r="R206" s="103">
        <f t="shared" si="411"/>
        <v>1500.72</v>
      </c>
      <c r="S206" s="103">
        <f t="shared" si="411"/>
        <v>0</v>
      </c>
      <c r="T206" s="103">
        <f t="shared" si="12"/>
        <v>3194.1</v>
      </c>
      <c r="U206" s="103">
        <f t="shared" ref="U206:Y206" si="412">IFERROR($M206*G206,"")</f>
        <v>223.56</v>
      </c>
      <c r="V206" s="103">
        <f t="shared" si="412"/>
        <v>364.5</v>
      </c>
      <c r="W206" s="103">
        <f t="shared" si="412"/>
        <v>223.56</v>
      </c>
      <c r="X206" s="103">
        <f t="shared" si="412"/>
        <v>719.28</v>
      </c>
      <c r="Y206" s="103">
        <f t="shared" si="412"/>
        <v>0</v>
      </c>
      <c r="Z206" s="103">
        <f t="shared" si="14"/>
        <v>1530.9</v>
      </c>
      <c r="AA206" s="126" t="s">
        <v>79</v>
      </c>
      <c r="AB206" s="126" t="s">
        <v>855</v>
      </c>
      <c r="AC206" s="129"/>
      <c r="AD206" s="129"/>
    </row>
    <row r="207" ht="15.75" customHeight="1">
      <c r="A207" s="184" t="s">
        <v>498</v>
      </c>
      <c r="B207" s="190" t="s">
        <v>499</v>
      </c>
      <c r="C207" s="190" t="s">
        <v>47</v>
      </c>
      <c r="D207" s="17" t="s">
        <v>309</v>
      </c>
      <c r="E207" s="186" t="s">
        <v>786</v>
      </c>
      <c r="F207" s="129" t="s">
        <v>78</v>
      </c>
      <c r="G207" s="187">
        <v>276.0</v>
      </c>
      <c r="H207" s="187">
        <v>450.0</v>
      </c>
      <c r="I207" s="187">
        <v>276.0</v>
      </c>
      <c r="J207" s="187">
        <v>888.0</v>
      </c>
      <c r="K207" s="187">
        <v>0.0</v>
      </c>
      <c r="L207" s="188">
        <f t="shared" si="10"/>
        <v>1890</v>
      </c>
      <c r="M207" s="101">
        <v>0.81</v>
      </c>
      <c r="N207" s="189">
        <v>1.69</v>
      </c>
      <c r="O207" s="103">
        <f t="shared" ref="O207:S207" si="413">IFERROR($N207*G207,"")</f>
        <v>466.44</v>
      </c>
      <c r="P207" s="103">
        <f t="shared" si="413"/>
        <v>760.5</v>
      </c>
      <c r="Q207" s="103">
        <f t="shared" si="413"/>
        <v>466.44</v>
      </c>
      <c r="R207" s="103">
        <f t="shared" si="413"/>
        <v>1500.72</v>
      </c>
      <c r="S207" s="103">
        <f t="shared" si="413"/>
        <v>0</v>
      </c>
      <c r="T207" s="103">
        <f t="shared" si="12"/>
        <v>3194.1</v>
      </c>
      <c r="U207" s="103">
        <f t="shared" ref="U207:Y207" si="414">IFERROR($M207*G207,"")</f>
        <v>223.56</v>
      </c>
      <c r="V207" s="103">
        <f t="shared" si="414"/>
        <v>364.5</v>
      </c>
      <c r="W207" s="103">
        <f t="shared" si="414"/>
        <v>223.56</v>
      </c>
      <c r="X207" s="103">
        <f t="shared" si="414"/>
        <v>719.28</v>
      </c>
      <c r="Y207" s="103">
        <f t="shared" si="414"/>
        <v>0</v>
      </c>
      <c r="Z207" s="103">
        <f t="shared" si="14"/>
        <v>1530.9</v>
      </c>
      <c r="AA207" s="126" t="s">
        <v>79</v>
      </c>
      <c r="AB207" s="126" t="s">
        <v>855</v>
      </c>
      <c r="AC207" s="129"/>
      <c r="AD207" s="129"/>
    </row>
    <row r="208" ht="15.75" customHeight="1">
      <c r="A208" s="184" t="s">
        <v>500</v>
      </c>
      <c r="B208" s="190" t="s">
        <v>501</v>
      </c>
      <c r="C208" s="190" t="s">
        <v>47</v>
      </c>
      <c r="D208" s="17" t="s">
        <v>309</v>
      </c>
      <c r="E208" s="186" t="s">
        <v>786</v>
      </c>
      <c r="F208" s="129" t="s">
        <v>145</v>
      </c>
      <c r="G208" s="187">
        <v>2808.0</v>
      </c>
      <c r="H208" s="187">
        <v>2088.0</v>
      </c>
      <c r="I208" s="187">
        <v>1620.0</v>
      </c>
      <c r="J208" s="187">
        <v>0.0</v>
      </c>
      <c r="K208" s="187">
        <v>0.0</v>
      </c>
      <c r="L208" s="188">
        <f t="shared" si="10"/>
        <v>6516</v>
      </c>
      <c r="M208" s="101">
        <v>2.37</v>
      </c>
      <c r="N208" s="189">
        <v>4.99</v>
      </c>
      <c r="O208" s="103">
        <f t="shared" ref="O208:S208" si="415">IFERROR($N208*G208,"")</f>
        <v>14011.92</v>
      </c>
      <c r="P208" s="103">
        <f t="shared" si="415"/>
        <v>10419.12</v>
      </c>
      <c r="Q208" s="103">
        <f t="shared" si="415"/>
        <v>8083.8</v>
      </c>
      <c r="R208" s="103">
        <f t="shared" si="415"/>
        <v>0</v>
      </c>
      <c r="S208" s="103">
        <f t="shared" si="415"/>
        <v>0</v>
      </c>
      <c r="T208" s="103">
        <f t="shared" si="12"/>
        <v>32514.84</v>
      </c>
      <c r="U208" s="103">
        <f t="shared" ref="U208:Y208" si="416">IFERROR($M208*G208,"")</f>
        <v>6654.96</v>
      </c>
      <c r="V208" s="103">
        <f t="shared" si="416"/>
        <v>4948.56</v>
      </c>
      <c r="W208" s="103">
        <f t="shared" si="416"/>
        <v>3839.4</v>
      </c>
      <c r="X208" s="103">
        <f t="shared" si="416"/>
        <v>0</v>
      </c>
      <c r="Y208" s="103">
        <f t="shared" si="416"/>
        <v>0</v>
      </c>
      <c r="Z208" s="103">
        <f t="shared" si="14"/>
        <v>15442.92</v>
      </c>
      <c r="AA208" s="126" t="s">
        <v>127</v>
      </c>
      <c r="AB208" s="126" t="s">
        <v>855</v>
      </c>
      <c r="AC208" s="129"/>
      <c r="AD208" s="129"/>
    </row>
    <row r="209" ht="15.75" customHeight="1">
      <c r="A209" s="184" t="s">
        <v>502</v>
      </c>
      <c r="B209" s="190" t="s">
        <v>503</v>
      </c>
      <c r="C209" s="190" t="s">
        <v>47</v>
      </c>
      <c r="D209" s="17" t="s">
        <v>309</v>
      </c>
      <c r="E209" s="186" t="s">
        <v>786</v>
      </c>
      <c r="F209" s="129" t="s">
        <v>73</v>
      </c>
      <c r="G209" s="187">
        <v>468.0</v>
      </c>
      <c r="H209" s="187">
        <v>1200.0</v>
      </c>
      <c r="I209" s="187">
        <v>0.0</v>
      </c>
      <c r="J209" s="187">
        <v>0.0</v>
      </c>
      <c r="K209" s="187">
        <v>0.0</v>
      </c>
      <c r="L209" s="188">
        <f t="shared" si="10"/>
        <v>1668</v>
      </c>
      <c r="M209" s="101">
        <v>3.86</v>
      </c>
      <c r="N209" s="189">
        <v>6.99</v>
      </c>
      <c r="O209" s="103">
        <f t="shared" ref="O209:S209" si="417">IFERROR($N209*G209,"")</f>
        <v>3271.32</v>
      </c>
      <c r="P209" s="103">
        <f t="shared" si="417"/>
        <v>8388</v>
      </c>
      <c r="Q209" s="103">
        <f t="shared" si="417"/>
        <v>0</v>
      </c>
      <c r="R209" s="103">
        <f t="shared" si="417"/>
        <v>0</v>
      </c>
      <c r="S209" s="103">
        <f t="shared" si="417"/>
        <v>0</v>
      </c>
      <c r="T209" s="103">
        <f t="shared" si="12"/>
        <v>11659.32</v>
      </c>
      <c r="U209" s="103">
        <f t="shared" ref="U209:Y209" si="418">IFERROR($M209*G209,"")</f>
        <v>1806.48</v>
      </c>
      <c r="V209" s="103">
        <f t="shared" si="418"/>
        <v>4632</v>
      </c>
      <c r="W209" s="103">
        <f t="shared" si="418"/>
        <v>0</v>
      </c>
      <c r="X209" s="103">
        <f t="shared" si="418"/>
        <v>0</v>
      </c>
      <c r="Y209" s="103">
        <f t="shared" si="418"/>
        <v>0</v>
      </c>
      <c r="Z209" s="103">
        <f t="shared" si="14"/>
        <v>6438.48</v>
      </c>
      <c r="AA209" s="126" t="s">
        <v>75</v>
      </c>
      <c r="AB209" s="126" t="s">
        <v>855</v>
      </c>
      <c r="AC209" s="129"/>
      <c r="AD209" s="129"/>
    </row>
    <row r="210" ht="15.75" customHeight="1">
      <c r="A210" s="184" t="s">
        <v>504</v>
      </c>
      <c r="B210" s="190" t="s">
        <v>505</v>
      </c>
      <c r="C210" s="190" t="s">
        <v>47</v>
      </c>
      <c r="D210" s="17" t="s">
        <v>309</v>
      </c>
      <c r="E210" s="186" t="s">
        <v>786</v>
      </c>
      <c r="F210" s="129" t="s">
        <v>73</v>
      </c>
      <c r="G210" s="187">
        <v>0.0</v>
      </c>
      <c r="H210" s="187">
        <v>1200.0</v>
      </c>
      <c r="I210" s="187">
        <v>0.0</v>
      </c>
      <c r="J210" s="187">
        <v>0.0</v>
      </c>
      <c r="K210" s="187">
        <v>0.0</v>
      </c>
      <c r="L210" s="188">
        <f t="shared" si="10"/>
        <v>1200</v>
      </c>
      <c r="M210" s="101">
        <v>3.86</v>
      </c>
      <c r="N210" s="189">
        <v>6.99</v>
      </c>
      <c r="O210" s="103">
        <f t="shared" ref="O210:S210" si="419">IFERROR($N210*G210,"")</f>
        <v>0</v>
      </c>
      <c r="P210" s="103">
        <f t="shared" si="419"/>
        <v>8388</v>
      </c>
      <c r="Q210" s="103">
        <f t="shared" si="419"/>
        <v>0</v>
      </c>
      <c r="R210" s="103">
        <f t="shared" si="419"/>
        <v>0</v>
      </c>
      <c r="S210" s="103">
        <f t="shared" si="419"/>
        <v>0</v>
      </c>
      <c r="T210" s="103">
        <f t="shared" si="12"/>
        <v>8388</v>
      </c>
      <c r="U210" s="103">
        <f t="shared" ref="U210:Y210" si="420">IFERROR($M210*G210,"")</f>
        <v>0</v>
      </c>
      <c r="V210" s="103">
        <f t="shared" si="420"/>
        <v>4632</v>
      </c>
      <c r="W210" s="103">
        <f t="shared" si="420"/>
        <v>0</v>
      </c>
      <c r="X210" s="103">
        <f t="shared" si="420"/>
        <v>0</v>
      </c>
      <c r="Y210" s="103">
        <f t="shared" si="420"/>
        <v>0</v>
      </c>
      <c r="Z210" s="103">
        <f t="shared" si="14"/>
        <v>4632</v>
      </c>
      <c r="AA210" s="126" t="s">
        <v>75</v>
      </c>
      <c r="AB210" s="126" t="s">
        <v>855</v>
      </c>
      <c r="AC210" s="129"/>
      <c r="AD210" s="129"/>
    </row>
    <row r="211" ht="15.75" customHeight="1">
      <c r="A211" s="184" t="s">
        <v>506</v>
      </c>
      <c r="B211" s="190" t="s">
        <v>507</v>
      </c>
      <c r="C211" s="190" t="s">
        <v>47</v>
      </c>
      <c r="D211" s="17" t="s">
        <v>309</v>
      </c>
      <c r="E211" s="186" t="s">
        <v>786</v>
      </c>
      <c r="F211" s="129" t="s">
        <v>145</v>
      </c>
      <c r="G211" s="187">
        <v>120.0</v>
      </c>
      <c r="H211" s="187">
        <v>2400.0</v>
      </c>
      <c r="I211" s="187">
        <v>0.0</v>
      </c>
      <c r="J211" s="187">
        <v>0.0</v>
      </c>
      <c r="K211" s="187">
        <v>0.0</v>
      </c>
      <c r="L211" s="188">
        <f t="shared" si="10"/>
        <v>2520</v>
      </c>
      <c r="M211" s="101">
        <v>2.9</v>
      </c>
      <c r="N211" s="189">
        <v>5.99</v>
      </c>
      <c r="O211" s="103">
        <f t="shared" ref="O211:S211" si="421">IFERROR($N211*G211,"")</f>
        <v>718.8</v>
      </c>
      <c r="P211" s="103">
        <f t="shared" si="421"/>
        <v>14376</v>
      </c>
      <c r="Q211" s="103">
        <f t="shared" si="421"/>
        <v>0</v>
      </c>
      <c r="R211" s="103">
        <f t="shared" si="421"/>
        <v>0</v>
      </c>
      <c r="S211" s="103">
        <f t="shared" si="421"/>
        <v>0</v>
      </c>
      <c r="T211" s="103">
        <f t="shared" si="12"/>
        <v>15094.8</v>
      </c>
      <c r="U211" s="103">
        <f t="shared" ref="U211:Y211" si="422">IFERROR($M211*G211,"")</f>
        <v>348</v>
      </c>
      <c r="V211" s="103">
        <f t="shared" si="422"/>
        <v>6960</v>
      </c>
      <c r="W211" s="103">
        <f t="shared" si="422"/>
        <v>0</v>
      </c>
      <c r="X211" s="103">
        <f t="shared" si="422"/>
        <v>0</v>
      </c>
      <c r="Y211" s="103">
        <f t="shared" si="422"/>
        <v>0</v>
      </c>
      <c r="Z211" s="103">
        <f t="shared" si="14"/>
        <v>7308</v>
      </c>
      <c r="AA211" s="126" t="s">
        <v>127</v>
      </c>
      <c r="AB211" s="126" t="s">
        <v>855</v>
      </c>
      <c r="AC211" s="129"/>
      <c r="AD211" s="129"/>
    </row>
    <row r="212" ht="15.75" customHeight="1">
      <c r="A212" s="184" t="s">
        <v>508</v>
      </c>
      <c r="B212" s="190" t="s">
        <v>509</v>
      </c>
      <c r="C212" s="190" t="s">
        <v>51</v>
      </c>
      <c r="D212" s="17" t="s">
        <v>309</v>
      </c>
      <c r="E212" s="186" t="s">
        <v>786</v>
      </c>
      <c r="F212" s="129" t="s">
        <v>116</v>
      </c>
      <c r="G212" s="187">
        <v>0.0</v>
      </c>
      <c r="H212" s="187">
        <v>1800.0</v>
      </c>
      <c r="I212" s="187">
        <v>0.0</v>
      </c>
      <c r="J212" s="187">
        <v>0.0</v>
      </c>
      <c r="K212" s="187">
        <v>0.0</v>
      </c>
      <c r="L212" s="188">
        <f t="shared" si="10"/>
        <v>1800</v>
      </c>
      <c r="M212" s="101">
        <v>4.71</v>
      </c>
      <c r="N212" s="189">
        <v>8.99</v>
      </c>
      <c r="O212" s="103">
        <f t="shared" ref="O212:S212" si="423">IFERROR($N212*G212,"")</f>
        <v>0</v>
      </c>
      <c r="P212" s="103">
        <f t="shared" si="423"/>
        <v>16182</v>
      </c>
      <c r="Q212" s="103">
        <f t="shared" si="423"/>
        <v>0</v>
      </c>
      <c r="R212" s="103">
        <f t="shared" si="423"/>
        <v>0</v>
      </c>
      <c r="S212" s="103">
        <f t="shared" si="423"/>
        <v>0</v>
      </c>
      <c r="T212" s="103">
        <f t="shared" si="12"/>
        <v>16182</v>
      </c>
      <c r="U212" s="103">
        <f t="shared" ref="U212:Y212" si="424">IFERROR($M212*G212,"")</f>
        <v>0</v>
      </c>
      <c r="V212" s="103">
        <f t="shared" si="424"/>
        <v>8478</v>
      </c>
      <c r="W212" s="103">
        <f t="shared" si="424"/>
        <v>0</v>
      </c>
      <c r="X212" s="103">
        <f t="shared" si="424"/>
        <v>0</v>
      </c>
      <c r="Y212" s="103">
        <f t="shared" si="424"/>
        <v>0</v>
      </c>
      <c r="Z212" s="103">
        <f t="shared" si="14"/>
        <v>8478</v>
      </c>
      <c r="AA212" s="126" t="s">
        <v>117</v>
      </c>
      <c r="AB212" s="126" t="s">
        <v>855</v>
      </c>
      <c r="AC212" s="129"/>
      <c r="AD212" s="129"/>
    </row>
    <row r="213" ht="15.75" customHeight="1">
      <c r="A213" s="184" t="s">
        <v>510</v>
      </c>
      <c r="B213" s="190" t="s">
        <v>511</v>
      </c>
      <c r="C213" s="190" t="s">
        <v>51</v>
      </c>
      <c r="D213" s="17" t="s">
        <v>309</v>
      </c>
      <c r="E213" s="186" t="s">
        <v>786</v>
      </c>
      <c r="F213" s="129" t="s">
        <v>116</v>
      </c>
      <c r="G213" s="187">
        <v>0.0</v>
      </c>
      <c r="H213" s="187">
        <v>1800.0</v>
      </c>
      <c r="I213" s="187">
        <v>0.0</v>
      </c>
      <c r="J213" s="187">
        <v>0.0</v>
      </c>
      <c r="K213" s="187">
        <v>0.0</v>
      </c>
      <c r="L213" s="188">
        <f t="shared" si="10"/>
        <v>1800</v>
      </c>
      <c r="M213" s="101">
        <v>3.52</v>
      </c>
      <c r="N213" s="189">
        <v>6.99</v>
      </c>
      <c r="O213" s="103">
        <f t="shared" ref="O213:S213" si="425">IFERROR($N213*G213,"")</f>
        <v>0</v>
      </c>
      <c r="P213" s="103">
        <f t="shared" si="425"/>
        <v>12582</v>
      </c>
      <c r="Q213" s="103">
        <f t="shared" si="425"/>
        <v>0</v>
      </c>
      <c r="R213" s="103">
        <f t="shared" si="425"/>
        <v>0</v>
      </c>
      <c r="S213" s="103">
        <f t="shared" si="425"/>
        <v>0</v>
      </c>
      <c r="T213" s="103">
        <f t="shared" si="12"/>
        <v>12582</v>
      </c>
      <c r="U213" s="103">
        <f t="shared" ref="U213:Y213" si="426">IFERROR($M213*G213,"")</f>
        <v>0</v>
      </c>
      <c r="V213" s="103">
        <f t="shared" si="426"/>
        <v>6336</v>
      </c>
      <c r="W213" s="103">
        <f t="shared" si="426"/>
        <v>0</v>
      </c>
      <c r="X213" s="103">
        <f t="shared" si="426"/>
        <v>0</v>
      </c>
      <c r="Y213" s="103">
        <f t="shared" si="426"/>
        <v>0</v>
      </c>
      <c r="Z213" s="103">
        <f t="shared" si="14"/>
        <v>6336</v>
      </c>
      <c r="AA213" s="126" t="s">
        <v>512</v>
      </c>
      <c r="AB213" s="126" t="s">
        <v>855</v>
      </c>
      <c r="AC213" s="129"/>
      <c r="AD213" s="129"/>
    </row>
    <row r="214" ht="15.75" customHeight="1">
      <c r="A214" s="184" t="s">
        <v>513</v>
      </c>
      <c r="B214" s="190" t="s">
        <v>514</v>
      </c>
      <c r="C214" s="190" t="s">
        <v>51</v>
      </c>
      <c r="D214" s="17" t="s">
        <v>309</v>
      </c>
      <c r="E214" s="186" t="s">
        <v>786</v>
      </c>
      <c r="F214" s="129" t="s">
        <v>515</v>
      </c>
      <c r="G214" s="187">
        <v>0.0</v>
      </c>
      <c r="H214" s="187">
        <v>1800.0</v>
      </c>
      <c r="I214" s="187">
        <v>0.0</v>
      </c>
      <c r="J214" s="187">
        <v>0.0</v>
      </c>
      <c r="K214" s="187">
        <v>0.0</v>
      </c>
      <c r="L214" s="188">
        <f t="shared" si="10"/>
        <v>1800</v>
      </c>
      <c r="M214" s="101">
        <v>3.95</v>
      </c>
      <c r="N214" s="189">
        <v>7.99</v>
      </c>
      <c r="O214" s="103">
        <f t="shared" ref="O214:S214" si="427">IFERROR($N214*G214,"")</f>
        <v>0</v>
      </c>
      <c r="P214" s="103">
        <f t="shared" si="427"/>
        <v>14382</v>
      </c>
      <c r="Q214" s="103">
        <f t="shared" si="427"/>
        <v>0</v>
      </c>
      <c r="R214" s="103">
        <f t="shared" si="427"/>
        <v>0</v>
      </c>
      <c r="S214" s="103">
        <f t="shared" si="427"/>
        <v>0</v>
      </c>
      <c r="T214" s="103">
        <f t="shared" si="12"/>
        <v>14382</v>
      </c>
      <c r="U214" s="103">
        <f t="shared" ref="U214:Y214" si="428">IFERROR($M214*G214,"")</f>
        <v>0</v>
      </c>
      <c r="V214" s="103">
        <f t="shared" si="428"/>
        <v>7110</v>
      </c>
      <c r="W214" s="103">
        <f t="shared" si="428"/>
        <v>0</v>
      </c>
      <c r="X214" s="103">
        <f t="shared" si="428"/>
        <v>0</v>
      </c>
      <c r="Y214" s="103">
        <f t="shared" si="428"/>
        <v>0</v>
      </c>
      <c r="Z214" s="103">
        <f t="shared" si="14"/>
        <v>7110</v>
      </c>
      <c r="AA214" s="126" t="s">
        <v>117</v>
      </c>
      <c r="AB214" s="126" t="s">
        <v>855</v>
      </c>
      <c r="AC214" s="129"/>
      <c r="AD214" s="129"/>
    </row>
    <row r="215" ht="15.75" customHeight="1">
      <c r="A215" s="184" t="s">
        <v>516</v>
      </c>
      <c r="B215" s="190" t="s">
        <v>517</v>
      </c>
      <c r="C215" s="190" t="s">
        <v>51</v>
      </c>
      <c r="D215" s="17" t="s">
        <v>309</v>
      </c>
      <c r="E215" s="186" t="s">
        <v>786</v>
      </c>
      <c r="F215" s="129" t="s">
        <v>515</v>
      </c>
      <c r="G215" s="187">
        <v>0.0</v>
      </c>
      <c r="H215" s="187">
        <v>1800.0</v>
      </c>
      <c r="I215" s="187">
        <v>0.0</v>
      </c>
      <c r="J215" s="187">
        <v>0.0</v>
      </c>
      <c r="K215" s="187">
        <v>0.0</v>
      </c>
      <c r="L215" s="188">
        <f t="shared" si="10"/>
        <v>1800</v>
      </c>
      <c r="M215" s="101">
        <v>3.95</v>
      </c>
      <c r="N215" s="189">
        <v>7.99</v>
      </c>
      <c r="O215" s="103">
        <f t="shared" ref="O215:S215" si="429">IFERROR($N215*G215,"")</f>
        <v>0</v>
      </c>
      <c r="P215" s="103">
        <f t="shared" si="429"/>
        <v>14382</v>
      </c>
      <c r="Q215" s="103">
        <f t="shared" si="429"/>
        <v>0</v>
      </c>
      <c r="R215" s="103">
        <f t="shared" si="429"/>
        <v>0</v>
      </c>
      <c r="S215" s="103">
        <f t="shared" si="429"/>
        <v>0</v>
      </c>
      <c r="T215" s="103">
        <f t="shared" si="12"/>
        <v>14382</v>
      </c>
      <c r="U215" s="103">
        <f t="shared" ref="U215:Y215" si="430">IFERROR($M215*G215,"")</f>
        <v>0</v>
      </c>
      <c r="V215" s="103">
        <f t="shared" si="430"/>
        <v>7110</v>
      </c>
      <c r="W215" s="103">
        <f t="shared" si="430"/>
        <v>0</v>
      </c>
      <c r="X215" s="103">
        <f t="shared" si="430"/>
        <v>0</v>
      </c>
      <c r="Y215" s="103">
        <f t="shared" si="430"/>
        <v>0</v>
      </c>
      <c r="Z215" s="103">
        <f t="shared" si="14"/>
        <v>7110</v>
      </c>
      <c r="AA215" s="126" t="s">
        <v>117</v>
      </c>
      <c r="AB215" s="126" t="s">
        <v>855</v>
      </c>
      <c r="AC215" s="129"/>
      <c r="AD215" s="129"/>
    </row>
    <row r="216" ht="15.75" customHeight="1">
      <c r="A216" s="184" t="s">
        <v>518</v>
      </c>
      <c r="B216" s="190" t="s">
        <v>519</v>
      </c>
      <c r="C216" s="190" t="s">
        <v>49</v>
      </c>
      <c r="D216" s="17" t="s">
        <v>309</v>
      </c>
      <c r="E216" s="186" t="s">
        <v>786</v>
      </c>
      <c r="F216" s="129" t="s">
        <v>112</v>
      </c>
      <c r="G216" s="187">
        <v>0.0</v>
      </c>
      <c r="H216" s="187">
        <v>3492.0</v>
      </c>
      <c r="I216" s="187">
        <v>2664.0</v>
      </c>
      <c r="J216" s="187">
        <v>0.0</v>
      </c>
      <c r="K216" s="187">
        <v>0.0</v>
      </c>
      <c r="L216" s="188">
        <f t="shared" si="10"/>
        <v>6156</v>
      </c>
      <c r="M216" s="101">
        <v>2.4</v>
      </c>
      <c r="N216" s="189">
        <v>4.99</v>
      </c>
      <c r="O216" s="103">
        <f t="shared" ref="O216:S216" si="431">IFERROR($N216*G216,"")</f>
        <v>0</v>
      </c>
      <c r="P216" s="103">
        <f t="shared" si="431"/>
        <v>17425.08</v>
      </c>
      <c r="Q216" s="103">
        <f t="shared" si="431"/>
        <v>13293.36</v>
      </c>
      <c r="R216" s="103">
        <f t="shared" si="431"/>
        <v>0</v>
      </c>
      <c r="S216" s="103">
        <f t="shared" si="431"/>
        <v>0</v>
      </c>
      <c r="T216" s="103">
        <f t="shared" si="12"/>
        <v>30718.44</v>
      </c>
      <c r="U216" s="103">
        <f t="shared" ref="U216:Y216" si="432">IFERROR($M216*G216,"")</f>
        <v>0</v>
      </c>
      <c r="V216" s="103">
        <f t="shared" si="432"/>
        <v>8380.8</v>
      </c>
      <c r="W216" s="103">
        <f t="shared" si="432"/>
        <v>6393.6</v>
      </c>
      <c r="X216" s="103">
        <f t="shared" si="432"/>
        <v>0</v>
      </c>
      <c r="Y216" s="103">
        <f t="shared" si="432"/>
        <v>0</v>
      </c>
      <c r="Z216" s="103">
        <f t="shared" si="14"/>
        <v>14774.4</v>
      </c>
      <c r="AA216" s="126" t="s">
        <v>350</v>
      </c>
      <c r="AB216" s="126" t="s">
        <v>855</v>
      </c>
      <c r="AC216" s="129"/>
      <c r="AD216" s="129"/>
    </row>
    <row r="217" ht="15.75" customHeight="1">
      <c r="A217" s="184" t="s">
        <v>520</v>
      </c>
      <c r="B217" s="190" t="s">
        <v>521</v>
      </c>
      <c r="C217" s="190" t="s">
        <v>49</v>
      </c>
      <c r="D217" s="17" t="s">
        <v>309</v>
      </c>
      <c r="E217" s="186" t="s">
        <v>786</v>
      </c>
      <c r="F217" s="186" t="s">
        <v>112</v>
      </c>
      <c r="G217" s="187">
        <v>0.0</v>
      </c>
      <c r="H217" s="187">
        <v>1812.0</v>
      </c>
      <c r="I217" s="187">
        <v>1404.0</v>
      </c>
      <c r="J217" s="187">
        <v>1224.0</v>
      </c>
      <c r="K217" s="187">
        <v>0.0</v>
      </c>
      <c r="L217" s="188">
        <f t="shared" si="10"/>
        <v>4440</v>
      </c>
      <c r="M217" s="101">
        <v>3.53</v>
      </c>
      <c r="N217" s="189">
        <v>7.49</v>
      </c>
      <c r="O217" s="103">
        <f t="shared" ref="O217:S217" si="433">IFERROR($N217*G217,"")</f>
        <v>0</v>
      </c>
      <c r="P217" s="103">
        <f t="shared" si="433"/>
        <v>13571.88</v>
      </c>
      <c r="Q217" s="103">
        <f t="shared" si="433"/>
        <v>10515.96</v>
      </c>
      <c r="R217" s="103">
        <f t="shared" si="433"/>
        <v>9167.76</v>
      </c>
      <c r="S217" s="103">
        <f t="shared" si="433"/>
        <v>0</v>
      </c>
      <c r="T217" s="103">
        <f t="shared" si="12"/>
        <v>33255.6</v>
      </c>
      <c r="U217" s="103">
        <f t="shared" ref="U217:Y217" si="434">IFERROR($M217*G217,"")</f>
        <v>0</v>
      </c>
      <c r="V217" s="103">
        <f t="shared" si="434"/>
        <v>6396.36</v>
      </c>
      <c r="W217" s="103">
        <f t="shared" si="434"/>
        <v>4956.12</v>
      </c>
      <c r="X217" s="103">
        <f t="shared" si="434"/>
        <v>4320.72</v>
      </c>
      <c r="Y217" s="103">
        <f t="shared" si="434"/>
        <v>0</v>
      </c>
      <c r="Z217" s="103">
        <f t="shared" si="14"/>
        <v>15673.2</v>
      </c>
      <c r="AA217" s="126" t="s">
        <v>350</v>
      </c>
      <c r="AB217" s="126" t="s">
        <v>855</v>
      </c>
      <c r="AC217" s="129"/>
      <c r="AD217" s="129"/>
    </row>
    <row r="218" ht="15.75" customHeight="1">
      <c r="A218" s="184" t="s">
        <v>522</v>
      </c>
      <c r="B218" s="190" t="s">
        <v>523</v>
      </c>
      <c r="C218" s="190" t="s">
        <v>49</v>
      </c>
      <c r="D218" s="17" t="s">
        <v>309</v>
      </c>
      <c r="E218" s="186" t="s">
        <v>786</v>
      </c>
      <c r="F218" s="129" t="s">
        <v>360</v>
      </c>
      <c r="G218" s="187">
        <v>7680.0</v>
      </c>
      <c r="H218" s="187">
        <v>8400.0</v>
      </c>
      <c r="I218" s="187">
        <v>6984.0</v>
      </c>
      <c r="J218" s="187">
        <v>4680.0</v>
      </c>
      <c r="K218" s="187">
        <v>0.0</v>
      </c>
      <c r="L218" s="188">
        <f t="shared" si="10"/>
        <v>27744</v>
      </c>
      <c r="M218" s="101">
        <v>1.17</v>
      </c>
      <c r="N218" s="189">
        <v>2.49</v>
      </c>
      <c r="O218" s="103">
        <f t="shared" ref="O218:S218" si="435">IFERROR($N218*G218,"")</f>
        <v>19123.2</v>
      </c>
      <c r="P218" s="103">
        <f t="shared" si="435"/>
        <v>20916</v>
      </c>
      <c r="Q218" s="103">
        <f t="shared" si="435"/>
        <v>17390.16</v>
      </c>
      <c r="R218" s="103">
        <f t="shared" si="435"/>
        <v>11653.2</v>
      </c>
      <c r="S218" s="103">
        <f t="shared" si="435"/>
        <v>0</v>
      </c>
      <c r="T218" s="103">
        <f t="shared" si="12"/>
        <v>69082.56</v>
      </c>
      <c r="U218" s="103">
        <f t="shared" ref="U218:Y218" si="436">IFERROR($M218*G218,"")</f>
        <v>8985.6</v>
      </c>
      <c r="V218" s="103">
        <f t="shared" si="436"/>
        <v>9828</v>
      </c>
      <c r="W218" s="103">
        <f t="shared" si="436"/>
        <v>8171.28</v>
      </c>
      <c r="X218" s="103">
        <f t="shared" si="436"/>
        <v>5475.6</v>
      </c>
      <c r="Y218" s="103">
        <f t="shared" si="436"/>
        <v>0</v>
      </c>
      <c r="Z218" s="103">
        <f t="shared" si="14"/>
        <v>32460.48</v>
      </c>
      <c r="AA218" s="126" t="s">
        <v>350</v>
      </c>
      <c r="AB218" s="126" t="s">
        <v>855</v>
      </c>
      <c r="AC218" s="129"/>
      <c r="AD218" s="129"/>
    </row>
    <row r="219" ht="15.75" customHeight="1">
      <c r="A219" s="184" t="s">
        <v>524</v>
      </c>
      <c r="B219" s="190" t="s">
        <v>525</v>
      </c>
      <c r="C219" s="190" t="s">
        <v>51</v>
      </c>
      <c r="D219" s="17" t="s">
        <v>309</v>
      </c>
      <c r="E219" s="186" t="s">
        <v>786</v>
      </c>
      <c r="F219" s="129" t="s">
        <v>515</v>
      </c>
      <c r="G219" s="187">
        <v>2400.0</v>
      </c>
      <c r="H219" s="187">
        <v>3984.0</v>
      </c>
      <c r="I219" s="187">
        <v>1464.0</v>
      </c>
      <c r="J219" s="187">
        <v>0.0</v>
      </c>
      <c r="K219" s="187">
        <v>0.0</v>
      </c>
      <c r="L219" s="188">
        <f t="shared" si="10"/>
        <v>7848</v>
      </c>
      <c r="M219" s="101">
        <v>2.01</v>
      </c>
      <c r="N219" s="189">
        <v>3.99</v>
      </c>
      <c r="O219" s="103">
        <f t="shared" ref="O219:S219" si="437">IFERROR($N219*G219,"")</f>
        <v>9576</v>
      </c>
      <c r="P219" s="103">
        <f t="shared" si="437"/>
        <v>15896.16</v>
      </c>
      <c r="Q219" s="103">
        <f t="shared" si="437"/>
        <v>5841.36</v>
      </c>
      <c r="R219" s="103">
        <f t="shared" si="437"/>
        <v>0</v>
      </c>
      <c r="S219" s="103">
        <f t="shared" si="437"/>
        <v>0</v>
      </c>
      <c r="T219" s="103">
        <f t="shared" si="12"/>
        <v>31313.52</v>
      </c>
      <c r="U219" s="103">
        <f t="shared" ref="U219:Y219" si="438">IFERROR($M219*G219,"")</f>
        <v>4824</v>
      </c>
      <c r="V219" s="103">
        <f t="shared" si="438"/>
        <v>8007.84</v>
      </c>
      <c r="W219" s="103">
        <f t="shared" si="438"/>
        <v>2942.64</v>
      </c>
      <c r="X219" s="103">
        <f t="shared" si="438"/>
        <v>0</v>
      </c>
      <c r="Y219" s="103">
        <f t="shared" si="438"/>
        <v>0</v>
      </c>
      <c r="Z219" s="103">
        <f t="shared" si="14"/>
        <v>15774.48</v>
      </c>
      <c r="AA219" s="126" t="s">
        <v>512</v>
      </c>
      <c r="AB219" s="126" t="s">
        <v>855</v>
      </c>
      <c r="AC219" s="129"/>
      <c r="AD219" s="129"/>
    </row>
    <row r="220" ht="15.75" customHeight="1">
      <c r="A220" s="184" t="s">
        <v>526</v>
      </c>
      <c r="B220" s="190" t="s">
        <v>527</v>
      </c>
      <c r="C220" s="190" t="s">
        <v>51</v>
      </c>
      <c r="D220" s="17" t="s">
        <v>309</v>
      </c>
      <c r="E220" s="186" t="s">
        <v>786</v>
      </c>
      <c r="F220" s="129" t="s">
        <v>515</v>
      </c>
      <c r="G220" s="187">
        <v>2256.0</v>
      </c>
      <c r="H220" s="187">
        <v>1776.0</v>
      </c>
      <c r="I220" s="187">
        <v>1248.0</v>
      </c>
      <c r="J220" s="187">
        <v>0.0</v>
      </c>
      <c r="K220" s="187">
        <v>0.0</v>
      </c>
      <c r="L220" s="188">
        <f t="shared" si="10"/>
        <v>5280</v>
      </c>
      <c r="M220" s="101">
        <v>2.22</v>
      </c>
      <c r="N220" s="189">
        <v>4.49</v>
      </c>
      <c r="O220" s="103">
        <f t="shared" ref="O220:S220" si="439">IFERROR($N220*G220,"")</f>
        <v>10129.44</v>
      </c>
      <c r="P220" s="103">
        <f t="shared" si="439"/>
        <v>7974.24</v>
      </c>
      <c r="Q220" s="103">
        <f t="shared" si="439"/>
        <v>5603.52</v>
      </c>
      <c r="R220" s="103">
        <f t="shared" si="439"/>
        <v>0</v>
      </c>
      <c r="S220" s="103">
        <f t="shared" si="439"/>
        <v>0</v>
      </c>
      <c r="T220" s="103">
        <f t="shared" si="12"/>
        <v>23707.2</v>
      </c>
      <c r="U220" s="103">
        <f t="shared" ref="U220:Y220" si="440">IFERROR($M220*G220,"")</f>
        <v>5008.32</v>
      </c>
      <c r="V220" s="103">
        <f t="shared" si="440"/>
        <v>3942.72</v>
      </c>
      <c r="W220" s="103">
        <f t="shared" si="440"/>
        <v>2770.56</v>
      </c>
      <c r="X220" s="103">
        <f t="shared" si="440"/>
        <v>0</v>
      </c>
      <c r="Y220" s="103">
        <f t="shared" si="440"/>
        <v>0</v>
      </c>
      <c r="Z220" s="103">
        <f t="shared" si="14"/>
        <v>11721.6</v>
      </c>
      <c r="AA220" s="126" t="s">
        <v>512</v>
      </c>
      <c r="AB220" s="126" t="s">
        <v>855</v>
      </c>
      <c r="AC220" s="129"/>
      <c r="AD220" s="129"/>
    </row>
    <row r="221" ht="15.75" customHeight="1">
      <c r="A221" s="184" t="s">
        <v>528</v>
      </c>
      <c r="B221" s="190" t="s">
        <v>529</v>
      </c>
      <c r="C221" s="190" t="s">
        <v>51</v>
      </c>
      <c r="D221" s="17" t="s">
        <v>309</v>
      </c>
      <c r="E221" s="186" t="s">
        <v>786</v>
      </c>
      <c r="F221" s="129" t="s">
        <v>116</v>
      </c>
      <c r="G221" s="187">
        <v>2640.0</v>
      </c>
      <c r="H221" s="187">
        <v>384.0</v>
      </c>
      <c r="I221" s="187">
        <v>1320.0</v>
      </c>
      <c r="J221" s="187">
        <v>0.0</v>
      </c>
      <c r="K221" s="187">
        <v>0.0</v>
      </c>
      <c r="L221" s="188">
        <f t="shared" si="10"/>
        <v>4344</v>
      </c>
      <c r="M221" s="101">
        <v>2.85</v>
      </c>
      <c r="N221" s="189">
        <v>5.99</v>
      </c>
      <c r="O221" s="103">
        <f t="shared" ref="O221:S221" si="441">IFERROR($N221*G221,"")</f>
        <v>15813.6</v>
      </c>
      <c r="P221" s="103">
        <f t="shared" si="441"/>
        <v>2300.16</v>
      </c>
      <c r="Q221" s="103">
        <f t="shared" si="441"/>
        <v>7906.8</v>
      </c>
      <c r="R221" s="103">
        <f t="shared" si="441"/>
        <v>0</v>
      </c>
      <c r="S221" s="103">
        <f t="shared" si="441"/>
        <v>0</v>
      </c>
      <c r="T221" s="103">
        <f t="shared" si="12"/>
        <v>26020.56</v>
      </c>
      <c r="U221" s="103">
        <f t="shared" ref="U221:Y221" si="442">IFERROR($M221*G221,"")</f>
        <v>7524</v>
      </c>
      <c r="V221" s="103">
        <f t="shared" si="442"/>
        <v>1094.4</v>
      </c>
      <c r="W221" s="103">
        <f t="shared" si="442"/>
        <v>3762</v>
      </c>
      <c r="X221" s="103">
        <f t="shared" si="442"/>
        <v>0</v>
      </c>
      <c r="Y221" s="103">
        <f t="shared" si="442"/>
        <v>0</v>
      </c>
      <c r="Z221" s="103">
        <f t="shared" si="14"/>
        <v>12380.4</v>
      </c>
      <c r="AA221" s="126" t="s">
        <v>512</v>
      </c>
      <c r="AB221" s="126" t="s">
        <v>855</v>
      </c>
      <c r="AC221" s="129"/>
      <c r="AD221" s="129"/>
    </row>
    <row r="222" ht="15.75" customHeight="1">
      <c r="A222" s="184" t="s">
        <v>530</v>
      </c>
      <c r="B222" s="190" t="s">
        <v>531</v>
      </c>
      <c r="C222" s="190" t="s">
        <v>51</v>
      </c>
      <c r="D222" s="17" t="s">
        <v>309</v>
      </c>
      <c r="E222" s="186" t="s">
        <v>786</v>
      </c>
      <c r="F222" s="129" t="s">
        <v>116</v>
      </c>
      <c r="G222" s="187">
        <v>0.0</v>
      </c>
      <c r="H222" s="187">
        <v>1800.0</v>
      </c>
      <c r="I222" s="187">
        <v>672.0</v>
      </c>
      <c r="J222" s="187">
        <v>0.0</v>
      </c>
      <c r="K222" s="187">
        <v>0.0</v>
      </c>
      <c r="L222" s="188">
        <f t="shared" si="10"/>
        <v>2472</v>
      </c>
      <c r="M222" s="101">
        <v>3.95</v>
      </c>
      <c r="N222" s="189">
        <v>7.99</v>
      </c>
      <c r="O222" s="103">
        <f t="shared" ref="O222:S222" si="443">IFERROR($N222*G222,"")</f>
        <v>0</v>
      </c>
      <c r="P222" s="103">
        <f t="shared" si="443"/>
        <v>14382</v>
      </c>
      <c r="Q222" s="103">
        <f t="shared" si="443"/>
        <v>5369.28</v>
      </c>
      <c r="R222" s="103">
        <f t="shared" si="443"/>
        <v>0</v>
      </c>
      <c r="S222" s="103">
        <f t="shared" si="443"/>
        <v>0</v>
      </c>
      <c r="T222" s="103">
        <f t="shared" si="12"/>
        <v>19751.28</v>
      </c>
      <c r="U222" s="103">
        <f t="shared" ref="U222:Y222" si="444">IFERROR($M222*G222,"")</f>
        <v>0</v>
      </c>
      <c r="V222" s="103">
        <f t="shared" si="444"/>
        <v>7110</v>
      </c>
      <c r="W222" s="103">
        <f t="shared" si="444"/>
        <v>2654.4</v>
      </c>
      <c r="X222" s="103">
        <f t="shared" si="444"/>
        <v>0</v>
      </c>
      <c r="Y222" s="103">
        <f t="shared" si="444"/>
        <v>0</v>
      </c>
      <c r="Z222" s="103">
        <f t="shared" si="14"/>
        <v>9764.4</v>
      </c>
      <c r="AA222" s="126" t="s">
        <v>117</v>
      </c>
      <c r="AB222" s="126" t="s">
        <v>855</v>
      </c>
      <c r="AC222" s="129"/>
      <c r="AD222" s="129"/>
    </row>
    <row r="223" ht="15.75" customHeight="1">
      <c r="A223" s="184" t="s">
        <v>532</v>
      </c>
      <c r="B223" s="190" t="s">
        <v>533</v>
      </c>
      <c r="C223" s="190" t="s">
        <v>51</v>
      </c>
      <c r="D223" s="17" t="s">
        <v>309</v>
      </c>
      <c r="E223" s="186" t="s">
        <v>786</v>
      </c>
      <c r="F223" s="129" t="s">
        <v>534</v>
      </c>
      <c r="G223" s="187">
        <v>0.0</v>
      </c>
      <c r="H223" s="187">
        <v>1800.0</v>
      </c>
      <c r="I223" s="187">
        <v>0.0</v>
      </c>
      <c r="J223" s="187">
        <v>0.0</v>
      </c>
      <c r="K223" s="187">
        <v>0.0</v>
      </c>
      <c r="L223" s="188">
        <f t="shared" si="10"/>
        <v>1800</v>
      </c>
      <c r="M223" s="101">
        <v>3.59</v>
      </c>
      <c r="N223" s="189">
        <v>6.99</v>
      </c>
      <c r="O223" s="103">
        <f t="shared" ref="O223:S223" si="445">IFERROR($N223*G223,"")</f>
        <v>0</v>
      </c>
      <c r="P223" s="103">
        <f t="shared" si="445"/>
        <v>12582</v>
      </c>
      <c r="Q223" s="103">
        <f t="shared" si="445"/>
        <v>0</v>
      </c>
      <c r="R223" s="103">
        <f t="shared" si="445"/>
        <v>0</v>
      </c>
      <c r="S223" s="103">
        <f t="shared" si="445"/>
        <v>0</v>
      </c>
      <c r="T223" s="103">
        <f t="shared" si="12"/>
        <v>12582</v>
      </c>
      <c r="U223" s="103">
        <f t="shared" ref="U223:Y223" si="446">IFERROR($M223*G223,"")</f>
        <v>0</v>
      </c>
      <c r="V223" s="103">
        <f t="shared" si="446"/>
        <v>6462</v>
      </c>
      <c r="W223" s="103">
        <f t="shared" si="446"/>
        <v>0</v>
      </c>
      <c r="X223" s="103">
        <f t="shared" si="446"/>
        <v>0</v>
      </c>
      <c r="Y223" s="103">
        <f t="shared" si="446"/>
        <v>0</v>
      </c>
      <c r="Z223" s="103">
        <f t="shared" si="14"/>
        <v>6462</v>
      </c>
      <c r="AA223" s="126" t="s">
        <v>512</v>
      </c>
      <c r="AB223" s="126" t="s">
        <v>855</v>
      </c>
      <c r="AC223" s="129"/>
      <c r="AD223" s="129"/>
    </row>
    <row r="224" ht="15.75" customHeight="1">
      <c r="A224" s="184" t="s">
        <v>535</v>
      </c>
      <c r="B224" s="190" t="s">
        <v>536</v>
      </c>
      <c r="C224" s="190" t="s">
        <v>51</v>
      </c>
      <c r="D224" s="17" t="s">
        <v>309</v>
      </c>
      <c r="E224" s="186" t="s">
        <v>786</v>
      </c>
      <c r="F224" s="129" t="s">
        <v>360</v>
      </c>
      <c r="G224" s="187">
        <v>0.0</v>
      </c>
      <c r="H224" s="187">
        <v>1800.0</v>
      </c>
      <c r="I224" s="187">
        <v>864.0</v>
      </c>
      <c r="J224" s="187">
        <v>0.0</v>
      </c>
      <c r="K224" s="187">
        <v>0.0</v>
      </c>
      <c r="L224" s="188">
        <f t="shared" si="10"/>
        <v>2664</v>
      </c>
      <c r="M224" s="101">
        <v>4.03</v>
      </c>
      <c r="N224" s="189">
        <v>7.99</v>
      </c>
      <c r="O224" s="103">
        <f t="shared" ref="O224:S224" si="447">IFERROR($N224*G224,"")</f>
        <v>0</v>
      </c>
      <c r="P224" s="103">
        <f t="shared" si="447"/>
        <v>14382</v>
      </c>
      <c r="Q224" s="103">
        <f t="shared" si="447"/>
        <v>6903.36</v>
      </c>
      <c r="R224" s="103">
        <f t="shared" si="447"/>
        <v>0</v>
      </c>
      <c r="S224" s="103">
        <f t="shared" si="447"/>
        <v>0</v>
      </c>
      <c r="T224" s="103">
        <f t="shared" si="12"/>
        <v>21285.36</v>
      </c>
      <c r="U224" s="103">
        <f t="shared" ref="U224:Y224" si="448">IFERROR($M224*G224,"")</f>
        <v>0</v>
      </c>
      <c r="V224" s="103">
        <f t="shared" si="448"/>
        <v>7254</v>
      </c>
      <c r="W224" s="103">
        <f t="shared" si="448"/>
        <v>3481.92</v>
      </c>
      <c r="X224" s="103">
        <f t="shared" si="448"/>
        <v>0</v>
      </c>
      <c r="Y224" s="103">
        <f t="shared" si="448"/>
        <v>0</v>
      </c>
      <c r="Z224" s="103">
        <f t="shared" si="14"/>
        <v>10735.92</v>
      </c>
      <c r="AA224" s="126" t="s">
        <v>117</v>
      </c>
      <c r="AB224" s="126" t="s">
        <v>855</v>
      </c>
      <c r="AC224" s="129"/>
      <c r="AD224" s="129"/>
    </row>
    <row r="225" ht="15.75" customHeight="1">
      <c r="A225" s="184" t="s">
        <v>537</v>
      </c>
      <c r="B225" s="190" t="s">
        <v>538</v>
      </c>
      <c r="C225" s="190" t="s">
        <v>51</v>
      </c>
      <c r="D225" s="17" t="s">
        <v>309</v>
      </c>
      <c r="E225" s="186" t="s">
        <v>786</v>
      </c>
      <c r="F225" s="129" t="s">
        <v>116</v>
      </c>
      <c r="G225" s="187">
        <v>0.0</v>
      </c>
      <c r="H225" s="187">
        <v>900.0</v>
      </c>
      <c r="I225" s="187">
        <v>0.0</v>
      </c>
      <c r="J225" s="187">
        <v>0.0</v>
      </c>
      <c r="K225" s="187">
        <v>0.0</v>
      </c>
      <c r="L225" s="188">
        <f t="shared" si="10"/>
        <v>900</v>
      </c>
      <c r="M225" s="101">
        <v>6.81</v>
      </c>
      <c r="N225" s="189">
        <v>12.99</v>
      </c>
      <c r="O225" s="103">
        <f t="shared" ref="O225:S225" si="449">IFERROR($N225*G225,"")</f>
        <v>0</v>
      </c>
      <c r="P225" s="103">
        <f t="shared" si="449"/>
        <v>11691</v>
      </c>
      <c r="Q225" s="103">
        <f t="shared" si="449"/>
        <v>0</v>
      </c>
      <c r="R225" s="103">
        <f t="shared" si="449"/>
        <v>0</v>
      </c>
      <c r="S225" s="103">
        <f t="shared" si="449"/>
        <v>0</v>
      </c>
      <c r="T225" s="103">
        <f t="shared" si="12"/>
        <v>11691</v>
      </c>
      <c r="U225" s="103">
        <f t="shared" ref="U225:Y225" si="450">IFERROR($M225*G225,"")</f>
        <v>0</v>
      </c>
      <c r="V225" s="103">
        <f t="shared" si="450"/>
        <v>6129</v>
      </c>
      <c r="W225" s="103">
        <f t="shared" si="450"/>
        <v>0</v>
      </c>
      <c r="X225" s="103">
        <f t="shared" si="450"/>
        <v>0</v>
      </c>
      <c r="Y225" s="103">
        <f t="shared" si="450"/>
        <v>0</v>
      </c>
      <c r="Z225" s="103">
        <f t="shared" si="14"/>
        <v>6129</v>
      </c>
      <c r="AA225" s="126" t="s">
        <v>117</v>
      </c>
      <c r="AB225" s="126" t="s">
        <v>855</v>
      </c>
      <c r="AC225" s="129"/>
      <c r="AD225" s="129"/>
    </row>
    <row r="226" ht="15.75" customHeight="1">
      <c r="A226" s="184" t="s">
        <v>539</v>
      </c>
      <c r="B226" s="190" t="s">
        <v>540</v>
      </c>
      <c r="C226" s="190" t="s">
        <v>51</v>
      </c>
      <c r="D226" s="17" t="s">
        <v>309</v>
      </c>
      <c r="E226" s="186" t="s">
        <v>786</v>
      </c>
      <c r="F226" s="129" t="s">
        <v>116</v>
      </c>
      <c r="G226" s="187">
        <v>1356.0</v>
      </c>
      <c r="H226" s="187">
        <v>1800.0</v>
      </c>
      <c r="I226" s="187">
        <v>0.0</v>
      </c>
      <c r="J226" s="187">
        <v>0.0</v>
      </c>
      <c r="K226" s="187">
        <v>0.0</v>
      </c>
      <c r="L226" s="188">
        <f t="shared" si="10"/>
        <v>3156</v>
      </c>
      <c r="M226" s="101">
        <v>11.08</v>
      </c>
      <c r="N226" s="189">
        <v>19.99</v>
      </c>
      <c r="O226" s="103">
        <f t="shared" ref="O226:S226" si="451">IFERROR($N226*G226,"")</f>
        <v>27106.44</v>
      </c>
      <c r="P226" s="103">
        <f t="shared" si="451"/>
        <v>35982</v>
      </c>
      <c r="Q226" s="103">
        <f t="shared" si="451"/>
        <v>0</v>
      </c>
      <c r="R226" s="103">
        <f t="shared" si="451"/>
        <v>0</v>
      </c>
      <c r="S226" s="103">
        <f t="shared" si="451"/>
        <v>0</v>
      </c>
      <c r="T226" s="103">
        <f t="shared" si="12"/>
        <v>63088.44</v>
      </c>
      <c r="U226" s="103">
        <f t="shared" ref="U226:Y226" si="452">IFERROR($M226*G226,"")</f>
        <v>15024.48</v>
      </c>
      <c r="V226" s="103">
        <f t="shared" si="452"/>
        <v>19944</v>
      </c>
      <c r="W226" s="103">
        <f t="shared" si="452"/>
        <v>0</v>
      </c>
      <c r="X226" s="103">
        <f t="shared" si="452"/>
        <v>0</v>
      </c>
      <c r="Y226" s="103">
        <f t="shared" si="452"/>
        <v>0</v>
      </c>
      <c r="Z226" s="103">
        <f t="shared" si="14"/>
        <v>34968.48</v>
      </c>
      <c r="AA226" s="126" t="s">
        <v>541</v>
      </c>
      <c r="AB226" s="126" t="s">
        <v>855</v>
      </c>
      <c r="AC226" s="129"/>
      <c r="AD226" s="129"/>
    </row>
    <row r="227" ht="15.75" customHeight="1">
      <c r="A227" s="184" t="s">
        <v>542</v>
      </c>
      <c r="B227" s="190" t="s">
        <v>543</v>
      </c>
      <c r="C227" s="190" t="s">
        <v>50</v>
      </c>
      <c r="D227" s="17" t="s">
        <v>309</v>
      </c>
      <c r="E227" s="186" t="s">
        <v>786</v>
      </c>
      <c r="F227" s="129" t="s">
        <v>256</v>
      </c>
      <c r="G227" s="187">
        <v>9608.0</v>
      </c>
      <c r="H227" s="187">
        <v>13476.0</v>
      </c>
      <c r="I227" s="187">
        <v>3372.0</v>
      </c>
      <c r="J227" s="187">
        <v>1540.0</v>
      </c>
      <c r="K227" s="187">
        <v>0.0</v>
      </c>
      <c r="L227" s="188">
        <f t="shared" si="10"/>
        <v>27996</v>
      </c>
      <c r="M227" s="101">
        <v>0.75</v>
      </c>
      <c r="N227" s="189">
        <v>1.99</v>
      </c>
      <c r="O227" s="103">
        <f t="shared" ref="O227:S227" si="453">IFERROR($N227*G227,"")</f>
        <v>19119.92</v>
      </c>
      <c r="P227" s="103">
        <f t="shared" si="453"/>
        <v>26817.24</v>
      </c>
      <c r="Q227" s="103">
        <f t="shared" si="453"/>
        <v>6710.28</v>
      </c>
      <c r="R227" s="103">
        <f t="shared" si="453"/>
        <v>3064.6</v>
      </c>
      <c r="S227" s="103">
        <f t="shared" si="453"/>
        <v>0</v>
      </c>
      <c r="T227" s="103">
        <f t="shared" si="12"/>
        <v>55712.04</v>
      </c>
      <c r="U227" s="103">
        <f t="shared" ref="U227:Y227" si="454">IFERROR($M227*G227,"")</f>
        <v>7206</v>
      </c>
      <c r="V227" s="103">
        <f t="shared" si="454"/>
        <v>10107</v>
      </c>
      <c r="W227" s="103">
        <f t="shared" si="454"/>
        <v>2529</v>
      </c>
      <c r="X227" s="103">
        <f t="shared" si="454"/>
        <v>1155</v>
      </c>
      <c r="Y227" s="103">
        <f t="shared" si="454"/>
        <v>0</v>
      </c>
      <c r="Z227" s="103">
        <f t="shared" si="14"/>
        <v>20997</v>
      </c>
      <c r="AA227" s="126" t="s">
        <v>257</v>
      </c>
      <c r="AB227" s="126" t="s">
        <v>858</v>
      </c>
      <c r="AC227" s="129"/>
      <c r="AD227" s="129"/>
    </row>
    <row r="228" ht="15.75" customHeight="1">
      <c r="A228" s="184" t="s">
        <v>544</v>
      </c>
      <c r="B228" s="190" t="s">
        <v>545</v>
      </c>
      <c r="C228" s="190" t="s">
        <v>50</v>
      </c>
      <c r="D228" s="17" t="s">
        <v>309</v>
      </c>
      <c r="E228" s="186" t="s">
        <v>786</v>
      </c>
      <c r="F228" s="129" t="s">
        <v>256</v>
      </c>
      <c r="G228" s="187">
        <v>13009.0</v>
      </c>
      <c r="H228" s="187">
        <v>17929.0</v>
      </c>
      <c r="I228" s="187">
        <v>4601.0</v>
      </c>
      <c r="J228" s="187">
        <v>2233.0</v>
      </c>
      <c r="K228" s="187">
        <v>0.0</v>
      </c>
      <c r="L228" s="188">
        <f t="shared" si="10"/>
        <v>37772</v>
      </c>
      <c r="M228" s="101">
        <v>0.75</v>
      </c>
      <c r="N228" s="189">
        <v>1.99</v>
      </c>
      <c r="O228" s="103">
        <f t="shared" ref="O228:S228" si="455">IFERROR($N228*G228,"")</f>
        <v>25887.91</v>
      </c>
      <c r="P228" s="103">
        <f t="shared" si="455"/>
        <v>35678.71</v>
      </c>
      <c r="Q228" s="103">
        <f t="shared" si="455"/>
        <v>9155.99</v>
      </c>
      <c r="R228" s="103">
        <f t="shared" si="455"/>
        <v>4443.67</v>
      </c>
      <c r="S228" s="103">
        <f t="shared" si="455"/>
        <v>0</v>
      </c>
      <c r="T228" s="103">
        <f t="shared" si="12"/>
        <v>75166.28</v>
      </c>
      <c r="U228" s="103">
        <f t="shared" ref="U228:Y228" si="456">IFERROR($M228*G228,"")</f>
        <v>9756.75</v>
      </c>
      <c r="V228" s="103">
        <f t="shared" si="456"/>
        <v>13446.75</v>
      </c>
      <c r="W228" s="103">
        <f t="shared" si="456"/>
        <v>3450.75</v>
      </c>
      <c r="X228" s="103">
        <f t="shared" si="456"/>
        <v>1674.75</v>
      </c>
      <c r="Y228" s="103">
        <f t="shared" si="456"/>
        <v>0</v>
      </c>
      <c r="Z228" s="103">
        <f t="shared" si="14"/>
        <v>28329</v>
      </c>
      <c r="AA228" s="126" t="s">
        <v>257</v>
      </c>
      <c r="AB228" s="126" t="s">
        <v>858</v>
      </c>
      <c r="AC228" s="129"/>
      <c r="AD228" s="129"/>
    </row>
    <row r="229" ht="15.75" customHeight="1">
      <c r="A229" s="184" t="s">
        <v>546</v>
      </c>
      <c r="B229" s="190" t="s">
        <v>547</v>
      </c>
      <c r="C229" s="190" t="s">
        <v>50</v>
      </c>
      <c r="D229" s="17" t="s">
        <v>309</v>
      </c>
      <c r="E229" s="186" t="s">
        <v>786</v>
      </c>
      <c r="F229" s="129" t="s">
        <v>256</v>
      </c>
      <c r="G229" s="187">
        <v>14393.0</v>
      </c>
      <c r="H229" s="187">
        <v>19559.0</v>
      </c>
      <c r="I229" s="187">
        <v>5092.0</v>
      </c>
      <c r="J229" s="187">
        <v>2541.0</v>
      </c>
      <c r="K229" s="187">
        <v>0.0</v>
      </c>
      <c r="L229" s="188">
        <f t="shared" si="10"/>
        <v>41585</v>
      </c>
      <c r="M229" s="101">
        <v>0.75</v>
      </c>
      <c r="N229" s="189">
        <v>1.99</v>
      </c>
      <c r="O229" s="103">
        <f t="shared" ref="O229:S229" si="457">IFERROR($N229*G229,"")</f>
        <v>28642.07</v>
      </c>
      <c r="P229" s="103">
        <f t="shared" si="457"/>
        <v>38922.41</v>
      </c>
      <c r="Q229" s="103">
        <f t="shared" si="457"/>
        <v>10133.08</v>
      </c>
      <c r="R229" s="103">
        <f t="shared" si="457"/>
        <v>5056.59</v>
      </c>
      <c r="S229" s="103">
        <f t="shared" si="457"/>
        <v>0</v>
      </c>
      <c r="T229" s="103">
        <f t="shared" si="12"/>
        <v>82754.15</v>
      </c>
      <c r="U229" s="103">
        <f t="shared" ref="U229:Y229" si="458">IFERROR($M229*G229,"")</f>
        <v>10794.75</v>
      </c>
      <c r="V229" s="103">
        <f t="shared" si="458"/>
        <v>14669.25</v>
      </c>
      <c r="W229" s="103">
        <f t="shared" si="458"/>
        <v>3819</v>
      </c>
      <c r="X229" s="103">
        <f t="shared" si="458"/>
        <v>1905.75</v>
      </c>
      <c r="Y229" s="103">
        <f t="shared" si="458"/>
        <v>0</v>
      </c>
      <c r="Z229" s="103">
        <f t="shared" si="14"/>
        <v>31188.75</v>
      </c>
      <c r="AA229" s="126" t="s">
        <v>257</v>
      </c>
      <c r="AB229" s="126" t="s">
        <v>858</v>
      </c>
      <c r="AC229" s="129"/>
      <c r="AD229" s="129"/>
    </row>
    <row r="230" ht="15.75" customHeight="1">
      <c r="A230" s="184" t="s">
        <v>548</v>
      </c>
      <c r="B230" s="190" t="s">
        <v>549</v>
      </c>
      <c r="C230" s="190" t="s">
        <v>50</v>
      </c>
      <c r="D230" s="17" t="s">
        <v>309</v>
      </c>
      <c r="E230" s="186" t="s">
        <v>786</v>
      </c>
      <c r="F230" s="129" t="s">
        <v>256</v>
      </c>
      <c r="G230" s="187">
        <v>7364.0</v>
      </c>
      <c r="H230" s="187">
        <v>9314.0</v>
      </c>
      <c r="I230" s="187">
        <v>2641.0</v>
      </c>
      <c r="J230" s="187">
        <v>1540.0</v>
      </c>
      <c r="K230" s="187">
        <v>0.0</v>
      </c>
      <c r="L230" s="188">
        <f t="shared" si="10"/>
        <v>20859</v>
      </c>
      <c r="M230" s="101">
        <v>0.75</v>
      </c>
      <c r="N230" s="189">
        <v>1.99</v>
      </c>
      <c r="O230" s="103">
        <f t="shared" ref="O230:S230" si="459">IFERROR($N230*G230,"")</f>
        <v>14654.36</v>
      </c>
      <c r="P230" s="103">
        <f t="shared" si="459"/>
        <v>18534.86</v>
      </c>
      <c r="Q230" s="103">
        <f t="shared" si="459"/>
        <v>5255.59</v>
      </c>
      <c r="R230" s="103">
        <f t="shared" si="459"/>
        <v>3064.6</v>
      </c>
      <c r="S230" s="103">
        <f t="shared" si="459"/>
        <v>0</v>
      </c>
      <c r="T230" s="103">
        <f t="shared" si="12"/>
        <v>41509.41</v>
      </c>
      <c r="U230" s="103">
        <f t="shared" ref="U230:Y230" si="460">IFERROR($M230*G230,"")</f>
        <v>5523</v>
      </c>
      <c r="V230" s="103">
        <f t="shared" si="460"/>
        <v>6985.5</v>
      </c>
      <c r="W230" s="103">
        <f t="shared" si="460"/>
        <v>1980.75</v>
      </c>
      <c r="X230" s="103">
        <f t="shared" si="460"/>
        <v>1155</v>
      </c>
      <c r="Y230" s="103">
        <f t="shared" si="460"/>
        <v>0</v>
      </c>
      <c r="Z230" s="103">
        <f t="shared" si="14"/>
        <v>15644.25</v>
      </c>
      <c r="AA230" s="126" t="s">
        <v>257</v>
      </c>
      <c r="AB230" s="126" t="s">
        <v>858</v>
      </c>
      <c r="AC230" s="129"/>
      <c r="AD230" s="129"/>
    </row>
    <row r="231" ht="15.75" customHeight="1">
      <c r="A231" s="184" t="s">
        <v>550</v>
      </c>
      <c r="B231" s="190" t="s">
        <v>543</v>
      </c>
      <c r="C231" s="190" t="s">
        <v>50</v>
      </c>
      <c r="D231" s="17" t="s">
        <v>309</v>
      </c>
      <c r="E231" s="186" t="s">
        <v>786</v>
      </c>
      <c r="F231" s="129" t="s">
        <v>256</v>
      </c>
      <c r="G231" s="187">
        <v>0.0</v>
      </c>
      <c r="H231" s="187">
        <v>0.0</v>
      </c>
      <c r="I231" s="187">
        <v>4908.0</v>
      </c>
      <c r="J231" s="187">
        <v>1680.0</v>
      </c>
      <c r="K231" s="187">
        <v>0.0</v>
      </c>
      <c r="L231" s="188">
        <f t="shared" si="10"/>
        <v>6588</v>
      </c>
      <c r="M231" s="101">
        <v>0.75</v>
      </c>
      <c r="N231" s="189">
        <v>1.99</v>
      </c>
      <c r="O231" s="103">
        <f t="shared" ref="O231:S231" si="461">IFERROR($N231*G231,"")</f>
        <v>0</v>
      </c>
      <c r="P231" s="103">
        <f t="shared" si="461"/>
        <v>0</v>
      </c>
      <c r="Q231" s="103">
        <f t="shared" si="461"/>
        <v>9766.92</v>
      </c>
      <c r="R231" s="103">
        <f t="shared" si="461"/>
        <v>3343.2</v>
      </c>
      <c r="S231" s="103">
        <f t="shared" si="461"/>
        <v>0</v>
      </c>
      <c r="T231" s="103">
        <f t="shared" si="12"/>
        <v>13110.12</v>
      </c>
      <c r="U231" s="103">
        <f t="shared" ref="U231:Y231" si="462">IFERROR($M231*G231,"")</f>
        <v>0</v>
      </c>
      <c r="V231" s="103">
        <f t="shared" si="462"/>
        <v>0</v>
      </c>
      <c r="W231" s="103">
        <f t="shared" si="462"/>
        <v>3681</v>
      </c>
      <c r="X231" s="103">
        <f t="shared" si="462"/>
        <v>1260</v>
      </c>
      <c r="Y231" s="103">
        <f t="shared" si="462"/>
        <v>0</v>
      </c>
      <c r="Z231" s="103">
        <f t="shared" si="14"/>
        <v>4941</v>
      </c>
      <c r="AA231" s="126" t="s">
        <v>257</v>
      </c>
      <c r="AB231" s="126" t="s">
        <v>858</v>
      </c>
      <c r="AC231" s="129"/>
      <c r="AD231" s="129"/>
    </row>
    <row r="232" ht="15.75" customHeight="1">
      <c r="A232" s="184" t="s">
        <v>551</v>
      </c>
      <c r="B232" s="190" t="s">
        <v>545</v>
      </c>
      <c r="C232" s="190" t="s">
        <v>50</v>
      </c>
      <c r="D232" s="17" t="s">
        <v>309</v>
      </c>
      <c r="E232" s="186" t="s">
        <v>786</v>
      </c>
      <c r="F232" s="129" t="s">
        <v>256</v>
      </c>
      <c r="G232" s="187">
        <v>0.0</v>
      </c>
      <c r="H232" s="187">
        <v>0.0</v>
      </c>
      <c r="I232" s="187">
        <v>6553.0</v>
      </c>
      <c r="J232" s="187">
        <v>2436.0</v>
      </c>
      <c r="K232" s="187">
        <v>0.0</v>
      </c>
      <c r="L232" s="188">
        <f t="shared" si="10"/>
        <v>8989</v>
      </c>
      <c r="M232" s="101">
        <v>0.75</v>
      </c>
      <c r="N232" s="189">
        <v>1.99</v>
      </c>
      <c r="O232" s="103">
        <f t="shared" ref="O232:S232" si="463">IFERROR($N232*G232,"")</f>
        <v>0</v>
      </c>
      <c r="P232" s="103">
        <f t="shared" si="463"/>
        <v>0</v>
      </c>
      <c r="Q232" s="103">
        <f t="shared" si="463"/>
        <v>13040.47</v>
      </c>
      <c r="R232" s="103">
        <f t="shared" si="463"/>
        <v>4847.64</v>
      </c>
      <c r="S232" s="103">
        <f t="shared" si="463"/>
        <v>0</v>
      </c>
      <c r="T232" s="103">
        <f t="shared" si="12"/>
        <v>17888.11</v>
      </c>
      <c r="U232" s="103">
        <f t="shared" ref="U232:Y232" si="464">IFERROR($M232*G232,"")</f>
        <v>0</v>
      </c>
      <c r="V232" s="103">
        <f t="shared" si="464"/>
        <v>0</v>
      </c>
      <c r="W232" s="103">
        <f t="shared" si="464"/>
        <v>4914.75</v>
      </c>
      <c r="X232" s="103">
        <f t="shared" si="464"/>
        <v>1827</v>
      </c>
      <c r="Y232" s="103">
        <f t="shared" si="464"/>
        <v>0</v>
      </c>
      <c r="Z232" s="103">
        <f t="shared" si="14"/>
        <v>6741.75</v>
      </c>
      <c r="AA232" s="126" t="s">
        <v>257</v>
      </c>
      <c r="AB232" s="126" t="s">
        <v>858</v>
      </c>
      <c r="AC232" s="129"/>
      <c r="AD232" s="129"/>
    </row>
    <row r="233" ht="15.75" customHeight="1">
      <c r="A233" s="184" t="s">
        <v>552</v>
      </c>
      <c r="B233" s="190" t="s">
        <v>547</v>
      </c>
      <c r="C233" s="190" t="s">
        <v>50</v>
      </c>
      <c r="D233" s="17" t="s">
        <v>309</v>
      </c>
      <c r="E233" s="186" t="s">
        <v>786</v>
      </c>
      <c r="F233" s="186" t="s">
        <v>256</v>
      </c>
      <c r="G233" s="187">
        <v>0.0</v>
      </c>
      <c r="H233" s="187">
        <v>0.0</v>
      </c>
      <c r="I233" s="187">
        <v>7349.0</v>
      </c>
      <c r="J233" s="187">
        <v>2772.0</v>
      </c>
      <c r="K233" s="187">
        <v>0.0</v>
      </c>
      <c r="L233" s="188">
        <f t="shared" si="10"/>
        <v>10121</v>
      </c>
      <c r="M233" s="101">
        <v>0.75</v>
      </c>
      <c r="N233" s="189">
        <v>1.99</v>
      </c>
      <c r="O233" s="103">
        <f t="shared" ref="O233:S233" si="465">IFERROR($N233*G233,"")</f>
        <v>0</v>
      </c>
      <c r="P233" s="103">
        <f t="shared" si="465"/>
        <v>0</v>
      </c>
      <c r="Q233" s="103">
        <f t="shared" si="465"/>
        <v>14624.51</v>
      </c>
      <c r="R233" s="103">
        <f t="shared" si="465"/>
        <v>5516.28</v>
      </c>
      <c r="S233" s="103">
        <f t="shared" si="465"/>
        <v>0</v>
      </c>
      <c r="T233" s="103">
        <f t="shared" si="12"/>
        <v>20140.79</v>
      </c>
      <c r="U233" s="103">
        <f t="shared" ref="U233:Y233" si="466">IFERROR($M233*G233,"")</f>
        <v>0</v>
      </c>
      <c r="V233" s="103">
        <f t="shared" si="466"/>
        <v>0</v>
      </c>
      <c r="W233" s="103">
        <f t="shared" si="466"/>
        <v>5511.75</v>
      </c>
      <c r="X233" s="103">
        <f t="shared" si="466"/>
        <v>2079</v>
      </c>
      <c r="Y233" s="103">
        <f t="shared" si="466"/>
        <v>0</v>
      </c>
      <c r="Z233" s="103">
        <f t="shared" si="14"/>
        <v>7590.75</v>
      </c>
      <c r="AA233" s="126" t="s">
        <v>257</v>
      </c>
      <c r="AB233" s="126" t="s">
        <v>858</v>
      </c>
      <c r="AC233" s="129"/>
      <c r="AD233" s="129"/>
    </row>
    <row r="234" ht="15.75" customHeight="1">
      <c r="A234" s="184" t="s">
        <v>553</v>
      </c>
      <c r="B234" s="190" t="s">
        <v>549</v>
      </c>
      <c r="C234" s="190" t="s">
        <v>50</v>
      </c>
      <c r="D234" s="17" t="s">
        <v>309</v>
      </c>
      <c r="E234" s="186" t="s">
        <v>786</v>
      </c>
      <c r="F234" s="186" t="s">
        <v>256</v>
      </c>
      <c r="G234" s="187">
        <v>0.0</v>
      </c>
      <c r="H234" s="187">
        <v>0.0</v>
      </c>
      <c r="I234" s="187">
        <v>3812.0</v>
      </c>
      <c r="J234" s="187">
        <v>1680.0</v>
      </c>
      <c r="K234" s="187">
        <v>0.0</v>
      </c>
      <c r="L234" s="188">
        <f t="shared" si="10"/>
        <v>5492</v>
      </c>
      <c r="M234" s="101">
        <v>0.75</v>
      </c>
      <c r="N234" s="189">
        <v>1.99</v>
      </c>
      <c r="O234" s="103">
        <f t="shared" ref="O234:S234" si="467">IFERROR($N234*G234,"")</f>
        <v>0</v>
      </c>
      <c r="P234" s="103">
        <f t="shared" si="467"/>
        <v>0</v>
      </c>
      <c r="Q234" s="103">
        <f t="shared" si="467"/>
        <v>7585.88</v>
      </c>
      <c r="R234" s="103">
        <f t="shared" si="467"/>
        <v>3343.2</v>
      </c>
      <c r="S234" s="103">
        <f t="shared" si="467"/>
        <v>0</v>
      </c>
      <c r="T234" s="103">
        <f t="shared" si="12"/>
        <v>10929.08</v>
      </c>
      <c r="U234" s="103">
        <f t="shared" ref="U234:Y234" si="468">IFERROR($M234*G234,"")</f>
        <v>0</v>
      </c>
      <c r="V234" s="103">
        <f t="shared" si="468"/>
        <v>0</v>
      </c>
      <c r="W234" s="103">
        <f t="shared" si="468"/>
        <v>2859</v>
      </c>
      <c r="X234" s="103">
        <f t="shared" si="468"/>
        <v>1260</v>
      </c>
      <c r="Y234" s="103">
        <f t="shared" si="468"/>
        <v>0</v>
      </c>
      <c r="Z234" s="103">
        <f t="shared" si="14"/>
        <v>4119</v>
      </c>
      <c r="AA234" s="126" t="s">
        <v>257</v>
      </c>
      <c r="AB234" s="126" t="s">
        <v>858</v>
      </c>
      <c r="AC234" s="129"/>
      <c r="AD234" s="129"/>
    </row>
    <row r="235" ht="15.75" customHeight="1">
      <c r="A235" s="184" t="s">
        <v>554</v>
      </c>
      <c r="B235" s="190" t="s">
        <v>555</v>
      </c>
      <c r="C235" s="190" t="s">
        <v>51</v>
      </c>
      <c r="D235" s="17" t="s">
        <v>309</v>
      </c>
      <c r="E235" s="186" t="s">
        <v>786</v>
      </c>
      <c r="F235" s="186" t="s">
        <v>116</v>
      </c>
      <c r="G235" s="187">
        <v>0.0</v>
      </c>
      <c r="H235" s="187">
        <v>1600.0</v>
      </c>
      <c r="I235" s="187">
        <v>2144.0</v>
      </c>
      <c r="J235" s="187">
        <v>4512.0</v>
      </c>
      <c r="K235" s="187">
        <v>0.0</v>
      </c>
      <c r="L235" s="188">
        <f t="shared" si="10"/>
        <v>8256</v>
      </c>
      <c r="M235" s="101">
        <v>2.11</v>
      </c>
      <c r="N235" s="189">
        <v>4.49</v>
      </c>
      <c r="O235" s="103">
        <f t="shared" ref="O235:S235" si="469">IFERROR($N235*G235,"")</f>
        <v>0</v>
      </c>
      <c r="P235" s="103">
        <f t="shared" si="469"/>
        <v>7184</v>
      </c>
      <c r="Q235" s="103">
        <f t="shared" si="469"/>
        <v>9626.56</v>
      </c>
      <c r="R235" s="103">
        <f t="shared" si="469"/>
        <v>20258.88</v>
      </c>
      <c r="S235" s="103">
        <f t="shared" si="469"/>
        <v>0</v>
      </c>
      <c r="T235" s="103">
        <f t="shared" si="12"/>
        <v>37069.44</v>
      </c>
      <c r="U235" s="103">
        <f t="shared" ref="U235:Y235" si="470">IFERROR($M235*G235,"")</f>
        <v>0</v>
      </c>
      <c r="V235" s="103">
        <f t="shared" si="470"/>
        <v>3376</v>
      </c>
      <c r="W235" s="103">
        <f t="shared" si="470"/>
        <v>4523.84</v>
      </c>
      <c r="X235" s="103">
        <f t="shared" si="470"/>
        <v>9520.32</v>
      </c>
      <c r="Y235" s="103">
        <f t="shared" si="470"/>
        <v>0</v>
      </c>
      <c r="Z235" s="103">
        <f t="shared" si="14"/>
        <v>17420.16</v>
      </c>
      <c r="AA235" s="126" t="s">
        <v>512</v>
      </c>
      <c r="AB235" s="126" t="s">
        <v>855</v>
      </c>
      <c r="AC235" s="129"/>
      <c r="AD235" s="129"/>
    </row>
    <row r="236" ht="15.75" customHeight="1">
      <c r="A236" s="184" t="s">
        <v>556</v>
      </c>
      <c r="B236" s="190" t="s">
        <v>557</v>
      </c>
      <c r="C236" s="190" t="s">
        <v>52</v>
      </c>
      <c r="D236" s="17" t="s">
        <v>309</v>
      </c>
      <c r="E236" s="186" t="s">
        <v>786</v>
      </c>
      <c r="F236" s="129" t="s">
        <v>558</v>
      </c>
      <c r="G236" s="187">
        <v>4480.0</v>
      </c>
      <c r="H236" s="187">
        <v>0.0</v>
      </c>
      <c r="I236" s="187">
        <v>0.0</v>
      </c>
      <c r="J236" s="187">
        <v>0.0</v>
      </c>
      <c r="K236" s="187">
        <v>0.0</v>
      </c>
      <c r="L236" s="188">
        <f t="shared" si="10"/>
        <v>4480</v>
      </c>
      <c r="M236" s="101">
        <v>0.9</v>
      </c>
      <c r="N236" s="189">
        <v>1.69</v>
      </c>
      <c r="O236" s="103">
        <f t="shared" ref="O236:S236" si="471">IFERROR($N236*G236,"")</f>
        <v>7571.2</v>
      </c>
      <c r="P236" s="103">
        <f t="shared" si="471"/>
        <v>0</v>
      </c>
      <c r="Q236" s="103">
        <f t="shared" si="471"/>
        <v>0</v>
      </c>
      <c r="R236" s="103">
        <f t="shared" si="471"/>
        <v>0</v>
      </c>
      <c r="S236" s="103">
        <f t="shared" si="471"/>
        <v>0</v>
      </c>
      <c r="T236" s="103">
        <f t="shared" si="12"/>
        <v>7571.2</v>
      </c>
      <c r="U236" s="103">
        <f t="shared" ref="U236:Y236" si="472">IFERROR($M236*G236,"")</f>
        <v>4032</v>
      </c>
      <c r="V236" s="103">
        <f t="shared" si="472"/>
        <v>0</v>
      </c>
      <c r="W236" s="103">
        <f t="shared" si="472"/>
        <v>0</v>
      </c>
      <c r="X236" s="103">
        <f t="shared" si="472"/>
        <v>0</v>
      </c>
      <c r="Y236" s="103">
        <f t="shared" si="472"/>
        <v>0</v>
      </c>
      <c r="Z236" s="103">
        <f t="shared" si="14"/>
        <v>4032</v>
      </c>
      <c r="AA236" s="126" t="s">
        <v>559</v>
      </c>
      <c r="AB236" s="126" t="s">
        <v>858</v>
      </c>
      <c r="AC236" s="129"/>
      <c r="AD236" s="129"/>
    </row>
    <row r="237" ht="15.75" customHeight="1">
      <c r="A237" s="184" t="s">
        <v>560</v>
      </c>
      <c r="B237" s="190" t="s">
        <v>561</v>
      </c>
      <c r="C237" s="190" t="s">
        <v>47</v>
      </c>
      <c r="D237" s="17" t="s">
        <v>309</v>
      </c>
      <c r="E237" s="186" t="s">
        <v>786</v>
      </c>
      <c r="F237" s="129" t="s">
        <v>298</v>
      </c>
      <c r="G237" s="187">
        <v>0.0</v>
      </c>
      <c r="H237" s="187">
        <v>284.0</v>
      </c>
      <c r="I237" s="187">
        <v>688.0</v>
      </c>
      <c r="J237" s="187">
        <v>624.0</v>
      </c>
      <c r="K237" s="187">
        <v>0.0</v>
      </c>
      <c r="L237" s="188">
        <f t="shared" si="10"/>
        <v>1596</v>
      </c>
      <c r="M237" s="101">
        <v>1.06</v>
      </c>
      <c r="N237" s="189">
        <v>2.29</v>
      </c>
      <c r="O237" s="103">
        <f t="shared" ref="O237:S237" si="473">IFERROR($N237*G237,"")</f>
        <v>0</v>
      </c>
      <c r="P237" s="103">
        <f t="shared" si="473"/>
        <v>650.36</v>
      </c>
      <c r="Q237" s="103">
        <f t="shared" si="473"/>
        <v>1575.52</v>
      </c>
      <c r="R237" s="103">
        <f t="shared" si="473"/>
        <v>1428.96</v>
      </c>
      <c r="S237" s="103">
        <f t="shared" si="473"/>
        <v>0</v>
      </c>
      <c r="T237" s="103">
        <f t="shared" si="12"/>
        <v>3654.84</v>
      </c>
      <c r="U237" s="103">
        <f t="shared" ref="U237:Y237" si="474">IFERROR($M237*G237,"")</f>
        <v>0</v>
      </c>
      <c r="V237" s="103">
        <f t="shared" si="474"/>
        <v>301.04</v>
      </c>
      <c r="W237" s="103">
        <f t="shared" si="474"/>
        <v>729.28</v>
      </c>
      <c r="X237" s="103">
        <f t="shared" si="474"/>
        <v>661.44</v>
      </c>
      <c r="Y237" s="103">
        <f t="shared" si="474"/>
        <v>0</v>
      </c>
      <c r="Z237" s="103">
        <f t="shared" si="14"/>
        <v>1691.76</v>
      </c>
      <c r="AA237" s="126" t="s">
        <v>127</v>
      </c>
      <c r="AB237" s="126" t="s">
        <v>855</v>
      </c>
      <c r="AC237" s="129"/>
      <c r="AD237" s="129"/>
    </row>
    <row r="238" ht="15.75" customHeight="1">
      <c r="A238" s="184" t="s">
        <v>562</v>
      </c>
      <c r="B238" s="190" t="s">
        <v>563</v>
      </c>
      <c r="C238" s="190" t="s">
        <v>47</v>
      </c>
      <c r="D238" s="17" t="s">
        <v>309</v>
      </c>
      <c r="E238" s="186" t="s">
        <v>786</v>
      </c>
      <c r="F238" s="129" t="s">
        <v>298</v>
      </c>
      <c r="G238" s="187">
        <v>0.0</v>
      </c>
      <c r="H238" s="187">
        <v>284.0</v>
      </c>
      <c r="I238" s="187">
        <v>688.0</v>
      </c>
      <c r="J238" s="187">
        <v>624.0</v>
      </c>
      <c r="K238" s="187">
        <v>0.0</v>
      </c>
      <c r="L238" s="188">
        <f t="shared" si="10"/>
        <v>1596</v>
      </c>
      <c r="M238" s="101">
        <v>1.06</v>
      </c>
      <c r="N238" s="189">
        <v>2.29</v>
      </c>
      <c r="O238" s="103">
        <f t="shared" ref="O238:S238" si="475">IFERROR($N238*G238,"")</f>
        <v>0</v>
      </c>
      <c r="P238" s="103">
        <f t="shared" si="475"/>
        <v>650.36</v>
      </c>
      <c r="Q238" s="103">
        <f t="shared" si="475"/>
        <v>1575.52</v>
      </c>
      <c r="R238" s="103">
        <f t="shared" si="475"/>
        <v>1428.96</v>
      </c>
      <c r="S238" s="103">
        <f t="shared" si="475"/>
        <v>0</v>
      </c>
      <c r="T238" s="103">
        <f t="shared" si="12"/>
        <v>3654.84</v>
      </c>
      <c r="U238" s="103">
        <f t="shared" ref="U238:Y238" si="476">IFERROR($M238*G238,"")</f>
        <v>0</v>
      </c>
      <c r="V238" s="103">
        <f t="shared" si="476"/>
        <v>301.04</v>
      </c>
      <c r="W238" s="103">
        <f t="shared" si="476"/>
        <v>729.28</v>
      </c>
      <c r="X238" s="103">
        <f t="shared" si="476"/>
        <v>661.44</v>
      </c>
      <c r="Y238" s="103">
        <f t="shared" si="476"/>
        <v>0</v>
      </c>
      <c r="Z238" s="103">
        <f t="shared" si="14"/>
        <v>1691.76</v>
      </c>
      <c r="AA238" s="126" t="s">
        <v>127</v>
      </c>
      <c r="AB238" s="126" t="s">
        <v>855</v>
      </c>
      <c r="AC238" s="129"/>
      <c r="AD238" s="129"/>
    </row>
    <row r="239" ht="15.75" customHeight="1">
      <c r="A239" s="184" t="s">
        <v>564</v>
      </c>
      <c r="B239" s="190" t="s">
        <v>565</v>
      </c>
      <c r="C239" s="190" t="s">
        <v>47</v>
      </c>
      <c r="D239" s="17" t="s">
        <v>309</v>
      </c>
      <c r="E239" s="186" t="s">
        <v>786</v>
      </c>
      <c r="F239" s="129" t="s">
        <v>298</v>
      </c>
      <c r="G239" s="187">
        <v>0.0</v>
      </c>
      <c r="H239" s="187">
        <v>284.0</v>
      </c>
      <c r="I239" s="187">
        <v>688.0</v>
      </c>
      <c r="J239" s="187">
        <v>624.0</v>
      </c>
      <c r="K239" s="187">
        <v>0.0</v>
      </c>
      <c r="L239" s="188">
        <f t="shared" si="10"/>
        <v>1596</v>
      </c>
      <c r="M239" s="101">
        <v>1.06</v>
      </c>
      <c r="N239" s="189">
        <v>2.29</v>
      </c>
      <c r="O239" s="103">
        <f t="shared" ref="O239:S239" si="477">IFERROR($N239*G239,"")</f>
        <v>0</v>
      </c>
      <c r="P239" s="103">
        <f t="shared" si="477"/>
        <v>650.36</v>
      </c>
      <c r="Q239" s="103">
        <f t="shared" si="477"/>
        <v>1575.52</v>
      </c>
      <c r="R239" s="103">
        <f t="shared" si="477"/>
        <v>1428.96</v>
      </c>
      <c r="S239" s="103">
        <f t="shared" si="477"/>
        <v>0</v>
      </c>
      <c r="T239" s="103">
        <f t="shared" si="12"/>
        <v>3654.84</v>
      </c>
      <c r="U239" s="103">
        <f t="shared" ref="U239:Y239" si="478">IFERROR($M239*G239,"")</f>
        <v>0</v>
      </c>
      <c r="V239" s="103">
        <f t="shared" si="478"/>
        <v>301.04</v>
      </c>
      <c r="W239" s="103">
        <f t="shared" si="478"/>
        <v>729.28</v>
      </c>
      <c r="X239" s="103">
        <f t="shared" si="478"/>
        <v>661.44</v>
      </c>
      <c r="Y239" s="103">
        <f t="shared" si="478"/>
        <v>0</v>
      </c>
      <c r="Z239" s="103">
        <f t="shared" si="14"/>
        <v>1691.76</v>
      </c>
      <c r="AA239" s="126" t="s">
        <v>127</v>
      </c>
      <c r="AB239" s="126" t="s">
        <v>855</v>
      </c>
      <c r="AC239" s="129"/>
      <c r="AD239" s="129"/>
    </row>
    <row r="240" ht="15.75" customHeight="1">
      <c r="A240" s="184" t="s">
        <v>566</v>
      </c>
      <c r="B240" s="190" t="s">
        <v>567</v>
      </c>
      <c r="C240" s="190" t="s">
        <v>47</v>
      </c>
      <c r="D240" s="17" t="s">
        <v>309</v>
      </c>
      <c r="E240" s="186" t="s">
        <v>786</v>
      </c>
      <c r="F240" s="129" t="s">
        <v>298</v>
      </c>
      <c r="G240" s="187">
        <v>1296.0</v>
      </c>
      <c r="H240" s="187">
        <v>1248.0</v>
      </c>
      <c r="I240" s="187">
        <v>2352.0</v>
      </c>
      <c r="J240" s="187">
        <v>0.0</v>
      </c>
      <c r="K240" s="187">
        <v>0.0</v>
      </c>
      <c r="L240" s="188">
        <f t="shared" si="10"/>
        <v>4896</v>
      </c>
      <c r="M240" s="101">
        <v>1.4</v>
      </c>
      <c r="N240" s="189">
        <v>2.99</v>
      </c>
      <c r="O240" s="103">
        <f t="shared" ref="O240:S240" si="479">IFERROR($N240*G240,"")</f>
        <v>3875.04</v>
      </c>
      <c r="P240" s="103">
        <f t="shared" si="479"/>
        <v>3731.52</v>
      </c>
      <c r="Q240" s="103">
        <f t="shared" si="479"/>
        <v>7032.48</v>
      </c>
      <c r="R240" s="103">
        <f t="shared" si="479"/>
        <v>0</v>
      </c>
      <c r="S240" s="103">
        <f t="shared" si="479"/>
        <v>0</v>
      </c>
      <c r="T240" s="103">
        <f t="shared" si="12"/>
        <v>14639.04</v>
      </c>
      <c r="U240" s="103">
        <f t="shared" ref="U240:Y240" si="480">IFERROR($M240*G240,"")</f>
        <v>1814.4</v>
      </c>
      <c r="V240" s="103">
        <f t="shared" si="480"/>
        <v>1747.2</v>
      </c>
      <c r="W240" s="103">
        <f t="shared" si="480"/>
        <v>3292.8</v>
      </c>
      <c r="X240" s="103">
        <f t="shared" si="480"/>
        <v>0</v>
      </c>
      <c r="Y240" s="103">
        <f t="shared" si="480"/>
        <v>0</v>
      </c>
      <c r="Z240" s="103">
        <f t="shared" si="14"/>
        <v>6854.4</v>
      </c>
      <c r="AA240" s="126" t="s">
        <v>75</v>
      </c>
      <c r="AB240" s="126" t="s">
        <v>855</v>
      </c>
      <c r="AC240" s="129"/>
      <c r="AD240" s="129"/>
    </row>
    <row r="241" ht="15.75" customHeight="1">
      <c r="A241" s="184" t="s">
        <v>568</v>
      </c>
      <c r="B241" s="190" t="s">
        <v>569</v>
      </c>
      <c r="C241" s="190" t="s">
        <v>47</v>
      </c>
      <c r="D241" s="17" t="s">
        <v>309</v>
      </c>
      <c r="E241" s="186" t="s">
        <v>786</v>
      </c>
      <c r="F241" s="129" t="s">
        <v>298</v>
      </c>
      <c r="G241" s="187">
        <v>0.0</v>
      </c>
      <c r="H241" s="187">
        <v>426.0</v>
      </c>
      <c r="I241" s="187">
        <v>1032.0</v>
      </c>
      <c r="J241" s="187">
        <v>936.0</v>
      </c>
      <c r="K241" s="187">
        <v>0.0</v>
      </c>
      <c r="L241" s="188">
        <f t="shared" si="10"/>
        <v>2394</v>
      </c>
      <c r="M241" s="101">
        <v>1.06</v>
      </c>
      <c r="N241" s="189">
        <v>2.29</v>
      </c>
      <c r="O241" s="103">
        <f t="shared" ref="O241:S241" si="481">IFERROR($N241*G241,"")</f>
        <v>0</v>
      </c>
      <c r="P241" s="103">
        <f t="shared" si="481"/>
        <v>975.54</v>
      </c>
      <c r="Q241" s="103">
        <f t="shared" si="481"/>
        <v>2363.28</v>
      </c>
      <c r="R241" s="103">
        <f t="shared" si="481"/>
        <v>2143.44</v>
      </c>
      <c r="S241" s="103">
        <f t="shared" si="481"/>
        <v>0</v>
      </c>
      <c r="T241" s="103">
        <f t="shared" si="12"/>
        <v>5482.26</v>
      </c>
      <c r="U241" s="103">
        <f t="shared" ref="U241:Y241" si="482">IFERROR($M241*G241,"")</f>
        <v>0</v>
      </c>
      <c r="V241" s="103">
        <f t="shared" si="482"/>
        <v>451.56</v>
      </c>
      <c r="W241" s="103">
        <f t="shared" si="482"/>
        <v>1093.92</v>
      </c>
      <c r="X241" s="103">
        <f t="shared" si="482"/>
        <v>992.16</v>
      </c>
      <c r="Y241" s="103">
        <f t="shared" si="482"/>
        <v>0</v>
      </c>
      <c r="Z241" s="103">
        <f t="shared" si="14"/>
        <v>2537.64</v>
      </c>
      <c r="AA241" s="126" t="s">
        <v>127</v>
      </c>
      <c r="AB241" s="126" t="s">
        <v>855</v>
      </c>
      <c r="AC241" s="129"/>
      <c r="AD241" s="129"/>
    </row>
    <row r="242" ht="15.75" customHeight="1">
      <c r="A242" s="184" t="s">
        <v>570</v>
      </c>
      <c r="B242" s="190" t="s">
        <v>571</v>
      </c>
      <c r="C242" s="190" t="s">
        <v>47</v>
      </c>
      <c r="D242" s="17" t="s">
        <v>309</v>
      </c>
      <c r="E242" s="186" t="s">
        <v>786</v>
      </c>
      <c r="F242" s="129" t="s">
        <v>298</v>
      </c>
      <c r="G242" s="187">
        <v>0.0</v>
      </c>
      <c r="H242" s="187">
        <v>426.0</v>
      </c>
      <c r="I242" s="187">
        <v>1032.0</v>
      </c>
      <c r="J242" s="187">
        <v>936.0</v>
      </c>
      <c r="K242" s="187">
        <v>0.0</v>
      </c>
      <c r="L242" s="188">
        <f t="shared" si="10"/>
        <v>2394</v>
      </c>
      <c r="M242" s="101">
        <v>1.06</v>
      </c>
      <c r="N242" s="189">
        <v>2.29</v>
      </c>
      <c r="O242" s="103">
        <f t="shared" ref="O242:S242" si="483">IFERROR($N242*G242,"")</f>
        <v>0</v>
      </c>
      <c r="P242" s="103">
        <f t="shared" si="483"/>
        <v>975.54</v>
      </c>
      <c r="Q242" s="103">
        <f t="shared" si="483"/>
        <v>2363.28</v>
      </c>
      <c r="R242" s="103">
        <f t="shared" si="483"/>
        <v>2143.44</v>
      </c>
      <c r="S242" s="103">
        <f t="shared" si="483"/>
        <v>0</v>
      </c>
      <c r="T242" s="103">
        <f t="shared" si="12"/>
        <v>5482.26</v>
      </c>
      <c r="U242" s="103">
        <f t="shared" ref="U242:Y242" si="484">IFERROR($M242*G242,"")</f>
        <v>0</v>
      </c>
      <c r="V242" s="103">
        <f t="shared" si="484"/>
        <v>451.56</v>
      </c>
      <c r="W242" s="103">
        <f t="shared" si="484"/>
        <v>1093.92</v>
      </c>
      <c r="X242" s="103">
        <f t="shared" si="484"/>
        <v>992.16</v>
      </c>
      <c r="Y242" s="103">
        <f t="shared" si="484"/>
        <v>0</v>
      </c>
      <c r="Z242" s="103">
        <f t="shared" si="14"/>
        <v>2537.64</v>
      </c>
      <c r="AA242" s="126" t="s">
        <v>127</v>
      </c>
      <c r="AB242" s="126" t="s">
        <v>855</v>
      </c>
      <c r="AC242" s="129"/>
      <c r="AD242" s="129"/>
    </row>
    <row r="243" ht="15.75" customHeight="1">
      <c r="A243" s="184" t="s">
        <v>572</v>
      </c>
      <c r="B243" s="190" t="s">
        <v>573</v>
      </c>
      <c r="C243" s="190" t="s">
        <v>47</v>
      </c>
      <c r="D243" s="17" t="s">
        <v>309</v>
      </c>
      <c r="E243" s="186" t="s">
        <v>786</v>
      </c>
      <c r="F243" s="129" t="s">
        <v>298</v>
      </c>
      <c r="G243" s="187">
        <v>0.0</v>
      </c>
      <c r="H243" s="187">
        <v>728.0</v>
      </c>
      <c r="I243" s="187">
        <v>0.0</v>
      </c>
      <c r="J243" s="187">
        <v>616.0</v>
      </c>
      <c r="K243" s="187">
        <v>0.0</v>
      </c>
      <c r="L243" s="188">
        <f t="shared" si="10"/>
        <v>1344</v>
      </c>
      <c r="M243" s="101">
        <v>1.93</v>
      </c>
      <c r="N243" s="189">
        <v>3.99</v>
      </c>
      <c r="O243" s="103">
        <f t="shared" ref="O243:S243" si="485">IFERROR($N243*G243,"")</f>
        <v>0</v>
      </c>
      <c r="P243" s="103">
        <f t="shared" si="485"/>
        <v>2904.72</v>
      </c>
      <c r="Q243" s="103">
        <f t="shared" si="485"/>
        <v>0</v>
      </c>
      <c r="R243" s="103">
        <f t="shared" si="485"/>
        <v>2457.84</v>
      </c>
      <c r="S243" s="103">
        <f t="shared" si="485"/>
        <v>0</v>
      </c>
      <c r="T243" s="103">
        <f t="shared" si="12"/>
        <v>5362.56</v>
      </c>
      <c r="U243" s="103">
        <f t="shared" ref="U243:Y243" si="486">IFERROR($M243*G243,"")</f>
        <v>0</v>
      </c>
      <c r="V243" s="103">
        <f t="shared" si="486"/>
        <v>1405.04</v>
      </c>
      <c r="W243" s="103">
        <f t="shared" si="486"/>
        <v>0</v>
      </c>
      <c r="X243" s="103">
        <f t="shared" si="486"/>
        <v>1188.88</v>
      </c>
      <c r="Y243" s="103">
        <f t="shared" si="486"/>
        <v>0</v>
      </c>
      <c r="Z243" s="103">
        <f t="shared" si="14"/>
        <v>2593.92</v>
      </c>
      <c r="AA243" s="126" t="s">
        <v>127</v>
      </c>
      <c r="AB243" s="126" t="s">
        <v>855</v>
      </c>
      <c r="AC243" s="129"/>
      <c r="AD243" s="129"/>
    </row>
    <row r="244" ht="15.75" customHeight="1">
      <c r="A244" s="184" t="s">
        <v>574</v>
      </c>
      <c r="B244" s="190" t="s">
        <v>575</v>
      </c>
      <c r="C244" s="190" t="s">
        <v>47</v>
      </c>
      <c r="D244" s="17" t="s">
        <v>309</v>
      </c>
      <c r="E244" s="186" t="s">
        <v>786</v>
      </c>
      <c r="F244" s="129" t="s">
        <v>298</v>
      </c>
      <c r="G244" s="187">
        <v>0.0</v>
      </c>
      <c r="H244" s="187">
        <v>728.0</v>
      </c>
      <c r="I244" s="187">
        <v>0.0</v>
      </c>
      <c r="J244" s="187">
        <v>616.0</v>
      </c>
      <c r="K244" s="187">
        <v>0.0</v>
      </c>
      <c r="L244" s="188">
        <f t="shared" si="10"/>
        <v>1344</v>
      </c>
      <c r="M244" s="101">
        <v>1.93</v>
      </c>
      <c r="N244" s="189">
        <v>3.99</v>
      </c>
      <c r="O244" s="103">
        <f t="shared" ref="O244:S244" si="487">IFERROR($N244*G244,"")</f>
        <v>0</v>
      </c>
      <c r="P244" s="103">
        <f t="shared" si="487"/>
        <v>2904.72</v>
      </c>
      <c r="Q244" s="103">
        <f t="shared" si="487"/>
        <v>0</v>
      </c>
      <c r="R244" s="103">
        <f t="shared" si="487"/>
        <v>2457.84</v>
      </c>
      <c r="S244" s="103">
        <f t="shared" si="487"/>
        <v>0</v>
      </c>
      <c r="T244" s="103">
        <f t="shared" si="12"/>
        <v>5362.56</v>
      </c>
      <c r="U244" s="103">
        <f t="shared" ref="U244:Y244" si="488">IFERROR($M244*G244,"")</f>
        <v>0</v>
      </c>
      <c r="V244" s="103">
        <f t="shared" si="488"/>
        <v>1405.04</v>
      </c>
      <c r="W244" s="103">
        <f t="shared" si="488"/>
        <v>0</v>
      </c>
      <c r="X244" s="103">
        <f t="shared" si="488"/>
        <v>1188.88</v>
      </c>
      <c r="Y244" s="103">
        <f t="shared" si="488"/>
        <v>0</v>
      </c>
      <c r="Z244" s="103">
        <f t="shared" si="14"/>
        <v>2593.92</v>
      </c>
      <c r="AA244" s="126" t="s">
        <v>127</v>
      </c>
      <c r="AB244" s="126" t="s">
        <v>855</v>
      </c>
      <c r="AC244" s="129"/>
      <c r="AD244" s="129"/>
    </row>
    <row r="245" ht="15.75" customHeight="1">
      <c r="A245" s="184" t="s">
        <v>576</v>
      </c>
      <c r="B245" s="190" t="s">
        <v>577</v>
      </c>
      <c r="C245" s="190" t="s">
        <v>47</v>
      </c>
      <c r="D245" s="17" t="s">
        <v>309</v>
      </c>
      <c r="E245" s="186" t="s">
        <v>786</v>
      </c>
      <c r="F245" s="129" t="s">
        <v>298</v>
      </c>
      <c r="G245" s="187">
        <v>0.0</v>
      </c>
      <c r="H245" s="187">
        <v>728.0</v>
      </c>
      <c r="I245" s="187">
        <v>0.0</v>
      </c>
      <c r="J245" s="187">
        <v>616.0</v>
      </c>
      <c r="K245" s="187">
        <v>0.0</v>
      </c>
      <c r="L245" s="188">
        <f t="shared" si="10"/>
        <v>1344</v>
      </c>
      <c r="M245" s="101">
        <v>1.93</v>
      </c>
      <c r="N245" s="189">
        <v>3.99</v>
      </c>
      <c r="O245" s="103">
        <f t="shared" ref="O245:S245" si="489">IFERROR($N245*G245,"")</f>
        <v>0</v>
      </c>
      <c r="P245" s="103">
        <f t="shared" si="489"/>
        <v>2904.72</v>
      </c>
      <c r="Q245" s="103">
        <f t="shared" si="489"/>
        <v>0</v>
      </c>
      <c r="R245" s="103">
        <f t="shared" si="489"/>
        <v>2457.84</v>
      </c>
      <c r="S245" s="103">
        <f t="shared" si="489"/>
        <v>0</v>
      </c>
      <c r="T245" s="103">
        <f t="shared" si="12"/>
        <v>5362.56</v>
      </c>
      <c r="U245" s="103">
        <f t="shared" ref="U245:Y245" si="490">IFERROR($M245*G245,"")</f>
        <v>0</v>
      </c>
      <c r="V245" s="103">
        <f t="shared" si="490"/>
        <v>1405.04</v>
      </c>
      <c r="W245" s="103">
        <f t="shared" si="490"/>
        <v>0</v>
      </c>
      <c r="X245" s="103">
        <f t="shared" si="490"/>
        <v>1188.88</v>
      </c>
      <c r="Y245" s="103">
        <f t="shared" si="490"/>
        <v>0</v>
      </c>
      <c r="Z245" s="103">
        <f t="shared" si="14"/>
        <v>2593.92</v>
      </c>
      <c r="AA245" s="126" t="s">
        <v>127</v>
      </c>
      <c r="AB245" s="126" t="s">
        <v>855</v>
      </c>
      <c r="AC245" s="129"/>
      <c r="AD245" s="129"/>
    </row>
    <row r="246" ht="15.75" customHeight="1">
      <c r="A246" s="184" t="s">
        <v>578</v>
      </c>
      <c r="B246" s="190" t="s">
        <v>579</v>
      </c>
      <c r="C246" s="190" t="s">
        <v>47</v>
      </c>
      <c r="D246" s="17" t="s">
        <v>309</v>
      </c>
      <c r="E246" s="186" t="s">
        <v>786</v>
      </c>
      <c r="F246" s="129" t="s">
        <v>298</v>
      </c>
      <c r="G246" s="187">
        <v>852.0</v>
      </c>
      <c r="H246" s="187">
        <v>1200.0</v>
      </c>
      <c r="I246" s="187">
        <v>2064.0</v>
      </c>
      <c r="J246" s="187">
        <v>1980.0</v>
      </c>
      <c r="K246" s="187">
        <v>0.0</v>
      </c>
      <c r="L246" s="188">
        <f t="shared" si="10"/>
        <v>6096</v>
      </c>
      <c r="M246" s="101">
        <v>2.64</v>
      </c>
      <c r="N246" s="189">
        <v>5.49</v>
      </c>
      <c r="O246" s="103">
        <f t="shared" ref="O246:S246" si="491">IFERROR($N246*G246,"")</f>
        <v>4677.48</v>
      </c>
      <c r="P246" s="103">
        <f t="shared" si="491"/>
        <v>6588</v>
      </c>
      <c r="Q246" s="103">
        <f t="shared" si="491"/>
        <v>11331.36</v>
      </c>
      <c r="R246" s="103">
        <f t="shared" si="491"/>
        <v>10870.2</v>
      </c>
      <c r="S246" s="103">
        <f t="shared" si="491"/>
        <v>0</v>
      </c>
      <c r="T246" s="103">
        <f t="shared" si="12"/>
        <v>33467.04</v>
      </c>
      <c r="U246" s="103">
        <f t="shared" ref="U246:Y246" si="492">IFERROR($M246*G246,"")</f>
        <v>2249.28</v>
      </c>
      <c r="V246" s="103">
        <f t="shared" si="492"/>
        <v>3168</v>
      </c>
      <c r="W246" s="103">
        <f t="shared" si="492"/>
        <v>5448.96</v>
      </c>
      <c r="X246" s="103">
        <f t="shared" si="492"/>
        <v>5227.2</v>
      </c>
      <c r="Y246" s="103">
        <f t="shared" si="492"/>
        <v>0</v>
      </c>
      <c r="Z246" s="103">
        <f t="shared" si="14"/>
        <v>16093.44</v>
      </c>
      <c r="AA246" s="126" t="s">
        <v>127</v>
      </c>
      <c r="AB246" s="126" t="s">
        <v>855</v>
      </c>
      <c r="AC246" s="129"/>
      <c r="AD246" s="129"/>
    </row>
    <row r="247" ht="15.75" customHeight="1">
      <c r="A247" s="184" t="s">
        <v>580</v>
      </c>
      <c r="B247" s="190" t="s">
        <v>581</v>
      </c>
      <c r="C247" s="190" t="s">
        <v>47</v>
      </c>
      <c r="D247" s="17" t="s">
        <v>309</v>
      </c>
      <c r="E247" s="186" t="s">
        <v>786</v>
      </c>
      <c r="F247" s="129" t="s">
        <v>298</v>
      </c>
      <c r="G247" s="187">
        <v>0.0</v>
      </c>
      <c r="H247" s="187">
        <v>1752.0</v>
      </c>
      <c r="I247" s="187">
        <v>1212.0</v>
      </c>
      <c r="J247" s="187">
        <v>0.0</v>
      </c>
      <c r="K247" s="187">
        <v>0.0</v>
      </c>
      <c r="L247" s="188">
        <f t="shared" si="10"/>
        <v>2964</v>
      </c>
      <c r="M247" s="101">
        <v>1.57</v>
      </c>
      <c r="N247" s="189">
        <v>2.99</v>
      </c>
      <c r="O247" s="103">
        <f t="shared" ref="O247:S247" si="493">IFERROR($N247*G247,"")</f>
        <v>0</v>
      </c>
      <c r="P247" s="103">
        <f t="shared" si="493"/>
        <v>5238.48</v>
      </c>
      <c r="Q247" s="103">
        <f t="shared" si="493"/>
        <v>3623.88</v>
      </c>
      <c r="R247" s="103">
        <f t="shared" si="493"/>
        <v>0</v>
      </c>
      <c r="S247" s="103">
        <f t="shared" si="493"/>
        <v>0</v>
      </c>
      <c r="T247" s="103">
        <f t="shared" si="12"/>
        <v>8862.36</v>
      </c>
      <c r="U247" s="103">
        <f t="shared" ref="U247:Y247" si="494">IFERROR($M247*G247,"")</f>
        <v>0</v>
      </c>
      <c r="V247" s="103">
        <f t="shared" si="494"/>
        <v>2750.64</v>
      </c>
      <c r="W247" s="103">
        <f t="shared" si="494"/>
        <v>1902.84</v>
      </c>
      <c r="X247" s="103">
        <f t="shared" si="494"/>
        <v>0</v>
      </c>
      <c r="Y247" s="103">
        <f t="shared" si="494"/>
        <v>0</v>
      </c>
      <c r="Z247" s="103">
        <f t="shared" si="14"/>
        <v>4653.48</v>
      </c>
      <c r="AA247" s="126" t="s">
        <v>127</v>
      </c>
      <c r="AB247" s="126" t="s">
        <v>855</v>
      </c>
      <c r="AC247" s="129"/>
      <c r="AD247" s="129"/>
    </row>
    <row r="248" ht="15.75" customHeight="1">
      <c r="A248" s="184" t="s">
        <v>582</v>
      </c>
      <c r="B248" s="190" t="s">
        <v>583</v>
      </c>
      <c r="C248" s="190" t="s">
        <v>46</v>
      </c>
      <c r="D248" s="17" t="s">
        <v>309</v>
      </c>
      <c r="E248" s="186" t="s">
        <v>786</v>
      </c>
      <c r="F248" s="129" t="s">
        <v>298</v>
      </c>
      <c r="G248" s="187">
        <v>354.0</v>
      </c>
      <c r="H248" s="187">
        <v>0.0</v>
      </c>
      <c r="I248" s="187">
        <v>0.0</v>
      </c>
      <c r="J248" s="187">
        <v>0.0</v>
      </c>
      <c r="K248" s="187">
        <v>0.0</v>
      </c>
      <c r="L248" s="188">
        <f t="shared" si="10"/>
        <v>354</v>
      </c>
      <c r="M248" s="101">
        <v>6.04</v>
      </c>
      <c r="N248" s="189">
        <v>11.99</v>
      </c>
      <c r="O248" s="103">
        <f t="shared" ref="O248:S248" si="495">IFERROR($N248*G248,"")</f>
        <v>4244.46</v>
      </c>
      <c r="P248" s="103">
        <f t="shared" si="495"/>
        <v>0</v>
      </c>
      <c r="Q248" s="103">
        <f t="shared" si="495"/>
        <v>0</v>
      </c>
      <c r="R248" s="103">
        <f t="shared" si="495"/>
        <v>0</v>
      </c>
      <c r="S248" s="103">
        <f t="shared" si="495"/>
        <v>0</v>
      </c>
      <c r="T248" s="103">
        <f t="shared" si="12"/>
        <v>4244.46</v>
      </c>
      <c r="U248" s="103">
        <f t="shared" ref="U248:Y248" si="496">IFERROR($M248*G248,"")</f>
        <v>2138.16</v>
      </c>
      <c r="V248" s="103">
        <f t="shared" si="496"/>
        <v>0</v>
      </c>
      <c r="W248" s="103">
        <f t="shared" si="496"/>
        <v>0</v>
      </c>
      <c r="X248" s="103">
        <f t="shared" si="496"/>
        <v>0</v>
      </c>
      <c r="Y248" s="103">
        <f t="shared" si="496"/>
        <v>0</v>
      </c>
      <c r="Z248" s="103">
        <f t="shared" si="14"/>
        <v>2138.16</v>
      </c>
      <c r="AA248" s="126" t="s">
        <v>46</v>
      </c>
      <c r="AB248" s="126" t="s">
        <v>855</v>
      </c>
      <c r="AC248" s="129"/>
      <c r="AD248" s="129"/>
    </row>
    <row r="249" ht="15.75" customHeight="1">
      <c r="A249" s="184" t="s">
        <v>584</v>
      </c>
      <c r="B249" s="190" t="s">
        <v>585</v>
      </c>
      <c r="C249" s="190" t="s">
        <v>46</v>
      </c>
      <c r="D249" s="17" t="s">
        <v>309</v>
      </c>
      <c r="E249" s="186" t="s">
        <v>786</v>
      </c>
      <c r="F249" s="129" t="s">
        <v>298</v>
      </c>
      <c r="G249" s="187">
        <v>354.0</v>
      </c>
      <c r="H249" s="187">
        <v>0.0</v>
      </c>
      <c r="I249" s="187">
        <v>0.0</v>
      </c>
      <c r="J249" s="187">
        <v>0.0</v>
      </c>
      <c r="K249" s="187">
        <v>0.0</v>
      </c>
      <c r="L249" s="188">
        <f t="shared" si="10"/>
        <v>354</v>
      </c>
      <c r="M249" s="101">
        <v>6.04</v>
      </c>
      <c r="N249" s="189">
        <v>11.99</v>
      </c>
      <c r="O249" s="103">
        <f t="shared" ref="O249:S249" si="497">IFERROR($N249*G249,"")</f>
        <v>4244.46</v>
      </c>
      <c r="P249" s="103">
        <f t="shared" si="497"/>
        <v>0</v>
      </c>
      <c r="Q249" s="103">
        <f t="shared" si="497"/>
        <v>0</v>
      </c>
      <c r="R249" s="103">
        <f t="shared" si="497"/>
        <v>0</v>
      </c>
      <c r="S249" s="103">
        <f t="shared" si="497"/>
        <v>0</v>
      </c>
      <c r="T249" s="103">
        <f t="shared" si="12"/>
        <v>4244.46</v>
      </c>
      <c r="U249" s="103">
        <f t="shared" ref="U249:Y249" si="498">IFERROR($M249*G249,"")</f>
        <v>2138.16</v>
      </c>
      <c r="V249" s="103">
        <f t="shared" si="498"/>
        <v>0</v>
      </c>
      <c r="W249" s="103">
        <f t="shared" si="498"/>
        <v>0</v>
      </c>
      <c r="X249" s="103">
        <f t="shared" si="498"/>
        <v>0</v>
      </c>
      <c r="Y249" s="103">
        <f t="shared" si="498"/>
        <v>0</v>
      </c>
      <c r="Z249" s="103">
        <f t="shared" si="14"/>
        <v>2138.16</v>
      </c>
      <c r="AA249" s="126" t="s">
        <v>46</v>
      </c>
      <c r="AB249" s="126" t="s">
        <v>855</v>
      </c>
      <c r="AC249" s="129"/>
      <c r="AD249" s="129"/>
    </row>
    <row r="250" ht="15.75" customHeight="1">
      <c r="A250" s="184" t="s">
        <v>586</v>
      </c>
      <c r="B250" s="190" t="s">
        <v>587</v>
      </c>
      <c r="C250" s="190" t="s">
        <v>46</v>
      </c>
      <c r="D250" s="17" t="s">
        <v>309</v>
      </c>
      <c r="E250" s="186" t="s">
        <v>786</v>
      </c>
      <c r="F250" s="129" t="s">
        <v>298</v>
      </c>
      <c r="G250" s="187">
        <v>354.0</v>
      </c>
      <c r="H250" s="187">
        <v>0.0</v>
      </c>
      <c r="I250" s="187">
        <v>0.0</v>
      </c>
      <c r="J250" s="187">
        <v>0.0</v>
      </c>
      <c r="K250" s="187">
        <v>0.0</v>
      </c>
      <c r="L250" s="188">
        <f t="shared" si="10"/>
        <v>354</v>
      </c>
      <c r="M250" s="101">
        <v>6.04</v>
      </c>
      <c r="N250" s="189">
        <v>11.99</v>
      </c>
      <c r="O250" s="103">
        <f t="shared" ref="O250:S250" si="499">IFERROR($N250*G250,"")</f>
        <v>4244.46</v>
      </c>
      <c r="P250" s="103">
        <f t="shared" si="499"/>
        <v>0</v>
      </c>
      <c r="Q250" s="103">
        <f t="shared" si="499"/>
        <v>0</v>
      </c>
      <c r="R250" s="103">
        <f t="shared" si="499"/>
        <v>0</v>
      </c>
      <c r="S250" s="103">
        <f t="shared" si="499"/>
        <v>0</v>
      </c>
      <c r="T250" s="103">
        <f t="shared" si="12"/>
        <v>4244.46</v>
      </c>
      <c r="U250" s="103">
        <f t="shared" ref="U250:Y250" si="500">IFERROR($M250*G250,"")</f>
        <v>2138.16</v>
      </c>
      <c r="V250" s="103">
        <f t="shared" si="500"/>
        <v>0</v>
      </c>
      <c r="W250" s="103">
        <f t="shared" si="500"/>
        <v>0</v>
      </c>
      <c r="X250" s="103">
        <f t="shared" si="500"/>
        <v>0</v>
      </c>
      <c r="Y250" s="103">
        <f t="shared" si="500"/>
        <v>0</v>
      </c>
      <c r="Z250" s="103">
        <f t="shared" si="14"/>
        <v>2138.16</v>
      </c>
      <c r="AA250" s="126" t="s">
        <v>46</v>
      </c>
      <c r="AB250" s="126" t="s">
        <v>855</v>
      </c>
      <c r="AC250" s="129"/>
      <c r="AD250" s="129"/>
    </row>
    <row r="251" ht="15.75" customHeight="1">
      <c r="A251" s="184" t="s">
        <v>588</v>
      </c>
      <c r="B251" s="190" t="s">
        <v>589</v>
      </c>
      <c r="C251" s="190" t="s">
        <v>47</v>
      </c>
      <c r="D251" s="17" t="s">
        <v>309</v>
      </c>
      <c r="E251" s="186" t="s">
        <v>786</v>
      </c>
      <c r="F251" s="129" t="s">
        <v>298</v>
      </c>
      <c r="G251" s="187">
        <v>0.0</v>
      </c>
      <c r="H251" s="187">
        <v>900.0</v>
      </c>
      <c r="I251" s="187">
        <v>300.0</v>
      </c>
      <c r="J251" s="187">
        <v>0.0</v>
      </c>
      <c r="K251" s="187">
        <v>0.0</v>
      </c>
      <c r="L251" s="188">
        <f t="shared" si="10"/>
        <v>1200</v>
      </c>
      <c r="M251" s="101">
        <v>7.86</v>
      </c>
      <c r="N251" s="189">
        <v>16.99</v>
      </c>
      <c r="O251" s="103">
        <f t="shared" ref="O251:S251" si="501">IFERROR($N251*G251,"")</f>
        <v>0</v>
      </c>
      <c r="P251" s="103">
        <f t="shared" si="501"/>
        <v>15291</v>
      </c>
      <c r="Q251" s="103">
        <f t="shared" si="501"/>
        <v>5097</v>
      </c>
      <c r="R251" s="103">
        <f t="shared" si="501"/>
        <v>0</v>
      </c>
      <c r="S251" s="103">
        <f t="shared" si="501"/>
        <v>0</v>
      </c>
      <c r="T251" s="103">
        <f t="shared" si="12"/>
        <v>20388</v>
      </c>
      <c r="U251" s="103">
        <f t="shared" ref="U251:Y251" si="502">IFERROR($M251*G251,"")</f>
        <v>0</v>
      </c>
      <c r="V251" s="103">
        <f t="shared" si="502"/>
        <v>7074</v>
      </c>
      <c r="W251" s="103">
        <f t="shared" si="502"/>
        <v>2358</v>
      </c>
      <c r="X251" s="103">
        <f t="shared" si="502"/>
        <v>0</v>
      </c>
      <c r="Y251" s="103">
        <f t="shared" si="502"/>
        <v>0</v>
      </c>
      <c r="Z251" s="103">
        <f t="shared" si="14"/>
        <v>9432</v>
      </c>
      <c r="AA251" s="126" t="s">
        <v>127</v>
      </c>
      <c r="AB251" s="126" t="s">
        <v>855</v>
      </c>
      <c r="AC251" s="129"/>
      <c r="AD251" s="129"/>
    </row>
    <row r="252" ht="15.75" customHeight="1">
      <c r="A252" s="184" t="s">
        <v>590</v>
      </c>
      <c r="B252" s="190" t="s">
        <v>591</v>
      </c>
      <c r="C252" s="190" t="s">
        <v>47</v>
      </c>
      <c r="D252" s="17" t="s">
        <v>309</v>
      </c>
      <c r="E252" s="186" t="s">
        <v>786</v>
      </c>
      <c r="F252" s="129" t="s">
        <v>298</v>
      </c>
      <c r="G252" s="187">
        <v>0.0</v>
      </c>
      <c r="H252" s="187">
        <v>1200.0</v>
      </c>
      <c r="I252" s="187">
        <v>1428.0</v>
      </c>
      <c r="J252" s="187">
        <v>0.0</v>
      </c>
      <c r="K252" s="187">
        <v>0.0</v>
      </c>
      <c r="L252" s="188">
        <f t="shared" si="10"/>
        <v>2628</v>
      </c>
      <c r="M252" s="101">
        <v>5.03</v>
      </c>
      <c r="N252" s="189">
        <v>9.99</v>
      </c>
      <c r="O252" s="103">
        <f t="shared" ref="O252:S252" si="503">IFERROR($N252*G252,"")</f>
        <v>0</v>
      </c>
      <c r="P252" s="103">
        <f t="shared" si="503"/>
        <v>11988</v>
      </c>
      <c r="Q252" s="103">
        <f t="shared" si="503"/>
        <v>14265.72</v>
      </c>
      <c r="R252" s="103">
        <f t="shared" si="503"/>
        <v>0</v>
      </c>
      <c r="S252" s="103">
        <f t="shared" si="503"/>
        <v>0</v>
      </c>
      <c r="T252" s="103">
        <f t="shared" si="12"/>
        <v>26253.72</v>
      </c>
      <c r="U252" s="103">
        <f t="shared" ref="U252:Y252" si="504">IFERROR($M252*G252,"")</f>
        <v>0</v>
      </c>
      <c r="V252" s="103">
        <f t="shared" si="504"/>
        <v>6036</v>
      </c>
      <c r="W252" s="103">
        <f t="shared" si="504"/>
        <v>7182.84</v>
      </c>
      <c r="X252" s="103">
        <f t="shared" si="504"/>
        <v>0</v>
      </c>
      <c r="Y252" s="103">
        <f t="shared" si="504"/>
        <v>0</v>
      </c>
      <c r="Z252" s="103">
        <f t="shared" si="14"/>
        <v>13218.84</v>
      </c>
      <c r="AA252" s="126" t="s">
        <v>592</v>
      </c>
      <c r="AB252" s="126" t="s">
        <v>855</v>
      </c>
      <c r="AC252" s="129"/>
      <c r="AD252" s="129"/>
    </row>
    <row r="253" ht="15.75" customHeight="1">
      <c r="A253" s="184" t="s">
        <v>593</v>
      </c>
      <c r="B253" s="190" t="s">
        <v>594</v>
      </c>
      <c r="C253" s="190" t="s">
        <v>46</v>
      </c>
      <c r="D253" s="17" t="s">
        <v>309</v>
      </c>
      <c r="E253" s="186" t="s">
        <v>786</v>
      </c>
      <c r="F253" s="129" t="s">
        <v>298</v>
      </c>
      <c r="G253" s="187">
        <v>432.0</v>
      </c>
      <c r="H253" s="187">
        <v>0.0</v>
      </c>
      <c r="I253" s="187">
        <v>414.0</v>
      </c>
      <c r="J253" s="187">
        <v>303.0</v>
      </c>
      <c r="K253" s="187">
        <v>0.0</v>
      </c>
      <c r="L253" s="188">
        <f t="shared" si="10"/>
        <v>1149</v>
      </c>
      <c r="M253" s="101">
        <v>4.27</v>
      </c>
      <c r="N253" s="189">
        <v>7.99</v>
      </c>
      <c r="O253" s="103">
        <f t="shared" ref="O253:S253" si="505">IFERROR($N253*G253,"")</f>
        <v>3451.68</v>
      </c>
      <c r="P253" s="103">
        <f t="shared" si="505"/>
        <v>0</v>
      </c>
      <c r="Q253" s="103">
        <f t="shared" si="505"/>
        <v>3307.86</v>
      </c>
      <c r="R253" s="103">
        <f t="shared" si="505"/>
        <v>2420.97</v>
      </c>
      <c r="S253" s="103">
        <f t="shared" si="505"/>
        <v>0</v>
      </c>
      <c r="T253" s="103">
        <f t="shared" si="12"/>
        <v>9180.51</v>
      </c>
      <c r="U253" s="103">
        <f t="shared" ref="U253:Y253" si="506">IFERROR($M253*G253,"")</f>
        <v>1844.64</v>
      </c>
      <c r="V253" s="103">
        <f t="shared" si="506"/>
        <v>0</v>
      </c>
      <c r="W253" s="103">
        <f t="shared" si="506"/>
        <v>1767.78</v>
      </c>
      <c r="X253" s="103">
        <f t="shared" si="506"/>
        <v>1293.81</v>
      </c>
      <c r="Y253" s="103">
        <f t="shared" si="506"/>
        <v>0</v>
      </c>
      <c r="Z253" s="103">
        <f t="shared" si="14"/>
        <v>4906.23</v>
      </c>
      <c r="AA253" s="126" t="s">
        <v>46</v>
      </c>
      <c r="AB253" s="126" t="s">
        <v>855</v>
      </c>
      <c r="AC253" s="129"/>
      <c r="AD253" s="129"/>
    </row>
    <row r="254" ht="15.75" customHeight="1">
      <c r="A254" s="184" t="s">
        <v>595</v>
      </c>
      <c r="B254" s="190" t="s">
        <v>596</v>
      </c>
      <c r="C254" s="190" t="s">
        <v>46</v>
      </c>
      <c r="D254" s="17" t="s">
        <v>309</v>
      </c>
      <c r="E254" s="186" t="s">
        <v>786</v>
      </c>
      <c r="F254" s="129" t="s">
        <v>298</v>
      </c>
      <c r="G254" s="187">
        <v>432.0</v>
      </c>
      <c r="H254" s="187">
        <v>0.0</v>
      </c>
      <c r="I254" s="187">
        <v>414.0</v>
      </c>
      <c r="J254" s="187">
        <v>303.0</v>
      </c>
      <c r="K254" s="187">
        <v>0.0</v>
      </c>
      <c r="L254" s="188">
        <f t="shared" si="10"/>
        <v>1149</v>
      </c>
      <c r="M254" s="101">
        <v>4.27</v>
      </c>
      <c r="N254" s="189">
        <v>7.99</v>
      </c>
      <c r="O254" s="103">
        <f t="shared" ref="O254:S254" si="507">IFERROR($N254*G254,"")</f>
        <v>3451.68</v>
      </c>
      <c r="P254" s="103">
        <f t="shared" si="507"/>
        <v>0</v>
      </c>
      <c r="Q254" s="103">
        <f t="shared" si="507"/>
        <v>3307.86</v>
      </c>
      <c r="R254" s="103">
        <f t="shared" si="507"/>
        <v>2420.97</v>
      </c>
      <c r="S254" s="103">
        <f t="shared" si="507"/>
        <v>0</v>
      </c>
      <c r="T254" s="103">
        <f t="shared" si="12"/>
        <v>9180.51</v>
      </c>
      <c r="U254" s="103">
        <f t="shared" ref="U254:Y254" si="508">IFERROR($M254*G254,"")</f>
        <v>1844.64</v>
      </c>
      <c r="V254" s="103">
        <f t="shared" si="508"/>
        <v>0</v>
      </c>
      <c r="W254" s="103">
        <f t="shared" si="508"/>
        <v>1767.78</v>
      </c>
      <c r="X254" s="103">
        <f t="shared" si="508"/>
        <v>1293.81</v>
      </c>
      <c r="Y254" s="103">
        <f t="shared" si="508"/>
        <v>0</v>
      </c>
      <c r="Z254" s="103">
        <f t="shared" si="14"/>
        <v>4906.23</v>
      </c>
      <c r="AA254" s="126" t="s">
        <v>46</v>
      </c>
      <c r="AB254" s="126" t="s">
        <v>855</v>
      </c>
      <c r="AC254" s="129"/>
      <c r="AD254" s="129"/>
    </row>
    <row r="255" ht="15.75" customHeight="1">
      <c r="A255" s="184" t="s">
        <v>597</v>
      </c>
      <c r="B255" s="190" t="s">
        <v>598</v>
      </c>
      <c r="C255" s="190" t="s">
        <v>47</v>
      </c>
      <c r="D255" s="17" t="s">
        <v>309</v>
      </c>
      <c r="E255" s="186" t="s">
        <v>786</v>
      </c>
      <c r="F255" s="129" t="s">
        <v>298</v>
      </c>
      <c r="G255" s="187">
        <v>768.0</v>
      </c>
      <c r="H255" s="187">
        <v>1200.0</v>
      </c>
      <c r="I255" s="187">
        <v>0.0</v>
      </c>
      <c r="J255" s="187">
        <v>0.0</v>
      </c>
      <c r="K255" s="187">
        <v>0.0</v>
      </c>
      <c r="L255" s="188">
        <f t="shared" si="10"/>
        <v>1968</v>
      </c>
      <c r="M255" s="101">
        <v>1.86</v>
      </c>
      <c r="N255" s="189">
        <v>3.49</v>
      </c>
      <c r="O255" s="103">
        <f t="shared" ref="O255:S255" si="509">IFERROR($N255*G255,"")</f>
        <v>2680.32</v>
      </c>
      <c r="P255" s="103">
        <f t="shared" si="509"/>
        <v>4188</v>
      </c>
      <c r="Q255" s="103">
        <f t="shared" si="509"/>
        <v>0</v>
      </c>
      <c r="R255" s="103">
        <f t="shared" si="509"/>
        <v>0</v>
      </c>
      <c r="S255" s="103">
        <f t="shared" si="509"/>
        <v>0</v>
      </c>
      <c r="T255" s="103">
        <f t="shared" si="12"/>
        <v>6868.32</v>
      </c>
      <c r="U255" s="103">
        <f t="shared" ref="U255:Y255" si="510">IFERROR($M255*G255,"")</f>
        <v>1428.48</v>
      </c>
      <c r="V255" s="103">
        <f t="shared" si="510"/>
        <v>2232</v>
      </c>
      <c r="W255" s="103">
        <f t="shared" si="510"/>
        <v>0</v>
      </c>
      <c r="X255" s="103">
        <f t="shared" si="510"/>
        <v>0</v>
      </c>
      <c r="Y255" s="103">
        <f t="shared" si="510"/>
        <v>0</v>
      </c>
      <c r="Z255" s="103">
        <f t="shared" si="14"/>
        <v>3660.48</v>
      </c>
      <c r="AA255" s="126" t="s">
        <v>75</v>
      </c>
      <c r="AB255" s="126" t="s">
        <v>855</v>
      </c>
      <c r="AC255" s="129"/>
      <c r="AD255" s="129"/>
    </row>
    <row r="256" ht="15.75" customHeight="1">
      <c r="A256" s="184" t="s">
        <v>599</v>
      </c>
      <c r="B256" s="190" t="s">
        <v>600</v>
      </c>
      <c r="C256" s="190" t="s">
        <v>49</v>
      </c>
      <c r="D256" s="17" t="s">
        <v>309</v>
      </c>
      <c r="E256" s="186" t="s">
        <v>786</v>
      </c>
      <c r="F256" s="129" t="s">
        <v>298</v>
      </c>
      <c r="G256" s="187">
        <v>0.0</v>
      </c>
      <c r="H256" s="187">
        <v>900.0</v>
      </c>
      <c r="I256" s="187">
        <v>0.0</v>
      </c>
      <c r="J256" s="187">
        <v>0.0</v>
      </c>
      <c r="K256" s="187">
        <v>0.0</v>
      </c>
      <c r="L256" s="188">
        <f t="shared" si="10"/>
        <v>900</v>
      </c>
      <c r="M256" s="101">
        <v>2.61</v>
      </c>
      <c r="N256" s="189">
        <v>4.99</v>
      </c>
      <c r="O256" s="103">
        <f t="shared" ref="O256:S256" si="511">IFERROR($N256*G256,"")</f>
        <v>0</v>
      </c>
      <c r="P256" s="103">
        <f t="shared" si="511"/>
        <v>4491</v>
      </c>
      <c r="Q256" s="103">
        <f t="shared" si="511"/>
        <v>0</v>
      </c>
      <c r="R256" s="103">
        <f t="shared" si="511"/>
        <v>0</v>
      </c>
      <c r="S256" s="103">
        <f t="shared" si="511"/>
        <v>0</v>
      </c>
      <c r="T256" s="103">
        <f t="shared" si="12"/>
        <v>4491</v>
      </c>
      <c r="U256" s="103">
        <f t="shared" ref="U256:Y256" si="512">IFERROR($M256*G256,"")</f>
        <v>0</v>
      </c>
      <c r="V256" s="103">
        <f t="shared" si="512"/>
        <v>2349</v>
      </c>
      <c r="W256" s="103">
        <f t="shared" si="512"/>
        <v>0</v>
      </c>
      <c r="X256" s="103">
        <f t="shared" si="512"/>
        <v>0</v>
      </c>
      <c r="Y256" s="103">
        <f t="shared" si="512"/>
        <v>0</v>
      </c>
      <c r="Z256" s="103">
        <f t="shared" si="14"/>
        <v>2349</v>
      </c>
      <c r="AA256" s="126" t="s">
        <v>344</v>
      </c>
      <c r="AB256" s="126" t="s">
        <v>855</v>
      </c>
      <c r="AC256" s="129"/>
      <c r="AD256" s="129"/>
    </row>
    <row r="257" ht="15.75" customHeight="1">
      <c r="A257" s="184" t="s">
        <v>601</v>
      </c>
      <c r="B257" s="190" t="s">
        <v>602</v>
      </c>
      <c r="C257" s="190" t="s">
        <v>49</v>
      </c>
      <c r="D257" s="17" t="s">
        <v>309</v>
      </c>
      <c r="E257" s="186" t="s">
        <v>786</v>
      </c>
      <c r="F257" s="129" t="s">
        <v>298</v>
      </c>
      <c r="G257" s="187">
        <v>0.0</v>
      </c>
      <c r="H257" s="187">
        <v>900.0</v>
      </c>
      <c r="I257" s="187">
        <v>0.0</v>
      </c>
      <c r="J257" s="187">
        <v>0.0</v>
      </c>
      <c r="K257" s="187">
        <v>0.0</v>
      </c>
      <c r="L257" s="188">
        <f t="shared" si="10"/>
        <v>900</v>
      </c>
      <c r="M257" s="101">
        <v>2.61</v>
      </c>
      <c r="N257" s="189">
        <v>4.99</v>
      </c>
      <c r="O257" s="103">
        <f t="shared" ref="O257:S257" si="513">IFERROR($N257*G257,"")</f>
        <v>0</v>
      </c>
      <c r="P257" s="103">
        <f t="shared" si="513"/>
        <v>4491</v>
      </c>
      <c r="Q257" s="103">
        <f t="shared" si="513"/>
        <v>0</v>
      </c>
      <c r="R257" s="103">
        <f t="shared" si="513"/>
        <v>0</v>
      </c>
      <c r="S257" s="103">
        <f t="shared" si="513"/>
        <v>0</v>
      </c>
      <c r="T257" s="103">
        <f t="shared" si="12"/>
        <v>4491</v>
      </c>
      <c r="U257" s="103">
        <f t="shared" ref="U257:Y257" si="514">IFERROR($M257*G257,"")</f>
        <v>0</v>
      </c>
      <c r="V257" s="103">
        <f t="shared" si="514"/>
        <v>2349</v>
      </c>
      <c r="W257" s="103">
        <f t="shared" si="514"/>
        <v>0</v>
      </c>
      <c r="X257" s="103">
        <f t="shared" si="514"/>
        <v>0</v>
      </c>
      <c r="Y257" s="103">
        <f t="shared" si="514"/>
        <v>0</v>
      </c>
      <c r="Z257" s="103">
        <f t="shared" si="14"/>
        <v>2349</v>
      </c>
      <c r="AA257" s="126" t="s">
        <v>344</v>
      </c>
      <c r="AB257" s="126" t="s">
        <v>855</v>
      </c>
      <c r="AC257" s="129"/>
      <c r="AD257" s="129"/>
    </row>
    <row r="258" ht="15.75" customHeight="1">
      <c r="A258" s="184" t="s">
        <v>603</v>
      </c>
      <c r="B258" s="190" t="s">
        <v>604</v>
      </c>
      <c r="C258" s="190" t="s">
        <v>47</v>
      </c>
      <c r="D258" s="17" t="s">
        <v>309</v>
      </c>
      <c r="E258" s="186" t="s">
        <v>786</v>
      </c>
      <c r="F258" s="129" t="s">
        <v>298</v>
      </c>
      <c r="G258" s="187">
        <v>0.0</v>
      </c>
      <c r="H258" s="187">
        <v>900.0</v>
      </c>
      <c r="I258" s="187">
        <v>0.0</v>
      </c>
      <c r="J258" s="187">
        <v>0.0</v>
      </c>
      <c r="K258" s="187">
        <v>0.0</v>
      </c>
      <c r="L258" s="188">
        <f t="shared" si="10"/>
        <v>900</v>
      </c>
      <c r="M258" s="101">
        <v>2.76</v>
      </c>
      <c r="N258" s="189">
        <v>4.99</v>
      </c>
      <c r="O258" s="103">
        <f t="shared" ref="O258:S258" si="515">IFERROR($N258*G258,"")</f>
        <v>0</v>
      </c>
      <c r="P258" s="103">
        <f t="shared" si="515"/>
        <v>4491</v>
      </c>
      <c r="Q258" s="103">
        <f t="shared" si="515"/>
        <v>0</v>
      </c>
      <c r="R258" s="103">
        <f t="shared" si="515"/>
        <v>0</v>
      </c>
      <c r="S258" s="103">
        <f t="shared" si="515"/>
        <v>0</v>
      </c>
      <c r="T258" s="103">
        <f t="shared" si="12"/>
        <v>4491</v>
      </c>
      <c r="U258" s="103">
        <f t="shared" ref="U258:Y258" si="516">IFERROR($M258*G258,"")</f>
        <v>0</v>
      </c>
      <c r="V258" s="103">
        <f t="shared" si="516"/>
        <v>2484</v>
      </c>
      <c r="W258" s="103">
        <f t="shared" si="516"/>
        <v>0</v>
      </c>
      <c r="X258" s="103">
        <f t="shared" si="516"/>
        <v>0</v>
      </c>
      <c r="Y258" s="103">
        <f t="shared" si="516"/>
        <v>0</v>
      </c>
      <c r="Z258" s="103">
        <f t="shared" si="14"/>
        <v>2484</v>
      </c>
      <c r="AA258" s="126" t="s">
        <v>605</v>
      </c>
      <c r="AB258" s="126" t="s">
        <v>855</v>
      </c>
      <c r="AC258" s="129"/>
      <c r="AD258" s="129"/>
    </row>
    <row r="259" ht="15.75" customHeight="1">
      <c r="A259" s="184" t="s">
        <v>606</v>
      </c>
      <c r="B259" s="190" t="s">
        <v>607</v>
      </c>
      <c r="C259" s="190" t="s">
        <v>47</v>
      </c>
      <c r="D259" s="17" t="s">
        <v>309</v>
      </c>
      <c r="E259" s="186" t="s">
        <v>786</v>
      </c>
      <c r="F259" s="129" t="s">
        <v>298</v>
      </c>
      <c r="G259" s="187">
        <v>840.0</v>
      </c>
      <c r="H259" s="187">
        <v>1200.0</v>
      </c>
      <c r="I259" s="187">
        <v>1320.0</v>
      </c>
      <c r="J259" s="187">
        <v>0.0</v>
      </c>
      <c r="K259" s="187">
        <v>0.0</v>
      </c>
      <c r="L259" s="188">
        <f t="shared" si="10"/>
        <v>3360</v>
      </c>
      <c r="M259" s="101">
        <v>1.25</v>
      </c>
      <c r="N259" s="189">
        <v>2.49</v>
      </c>
      <c r="O259" s="103">
        <f t="shared" ref="O259:S259" si="517">IFERROR($N259*G259,"")</f>
        <v>2091.6</v>
      </c>
      <c r="P259" s="103">
        <f t="shared" si="517"/>
        <v>2988</v>
      </c>
      <c r="Q259" s="103">
        <f t="shared" si="517"/>
        <v>3286.8</v>
      </c>
      <c r="R259" s="103">
        <f t="shared" si="517"/>
        <v>0</v>
      </c>
      <c r="S259" s="103">
        <f t="shared" si="517"/>
        <v>0</v>
      </c>
      <c r="T259" s="103">
        <f t="shared" si="12"/>
        <v>8366.4</v>
      </c>
      <c r="U259" s="103">
        <f t="shared" ref="U259:Y259" si="518">IFERROR($M259*G259,"")</f>
        <v>1050</v>
      </c>
      <c r="V259" s="103">
        <f t="shared" si="518"/>
        <v>1500</v>
      </c>
      <c r="W259" s="103">
        <f t="shared" si="518"/>
        <v>1650</v>
      </c>
      <c r="X259" s="103">
        <f t="shared" si="518"/>
        <v>0</v>
      </c>
      <c r="Y259" s="103">
        <f t="shared" si="518"/>
        <v>0</v>
      </c>
      <c r="Z259" s="103">
        <f t="shared" si="14"/>
        <v>4200</v>
      </c>
      <c r="AA259" s="126" t="s">
        <v>75</v>
      </c>
      <c r="AB259" s="126" t="s">
        <v>855</v>
      </c>
      <c r="AC259" s="129"/>
      <c r="AD259" s="129"/>
    </row>
    <row r="260" ht="15.75" customHeight="1">
      <c r="A260" s="184" t="s">
        <v>608</v>
      </c>
      <c r="B260" s="190" t="s">
        <v>609</v>
      </c>
      <c r="C260" s="190" t="s">
        <v>47</v>
      </c>
      <c r="D260" s="17" t="s">
        <v>309</v>
      </c>
      <c r="E260" s="186" t="s">
        <v>786</v>
      </c>
      <c r="F260" s="129" t="s">
        <v>298</v>
      </c>
      <c r="G260" s="187">
        <v>276.0</v>
      </c>
      <c r="H260" s="187">
        <v>0.0</v>
      </c>
      <c r="I260" s="187">
        <v>0.0</v>
      </c>
      <c r="J260" s="187">
        <v>0.0</v>
      </c>
      <c r="K260" s="187">
        <v>0.0</v>
      </c>
      <c r="L260" s="188">
        <f t="shared" si="10"/>
        <v>276</v>
      </c>
      <c r="M260" s="101">
        <v>7.41</v>
      </c>
      <c r="N260" s="189">
        <v>12.99</v>
      </c>
      <c r="O260" s="103">
        <f t="shared" ref="O260:S260" si="519">IFERROR($N260*G260,"")</f>
        <v>3585.24</v>
      </c>
      <c r="P260" s="103">
        <f t="shared" si="519"/>
        <v>0</v>
      </c>
      <c r="Q260" s="103">
        <f t="shared" si="519"/>
        <v>0</v>
      </c>
      <c r="R260" s="103">
        <f t="shared" si="519"/>
        <v>0</v>
      </c>
      <c r="S260" s="103">
        <f t="shared" si="519"/>
        <v>0</v>
      </c>
      <c r="T260" s="103">
        <f t="shared" si="12"/>
        <v>3585.24</v>
      </c>
      <c r="U260" s="103">
        <f t="shared" ref="U260:Y260" si="520">IFERROR($M260*G260,"")</f>
        <v>2045.16</v>
      </c>
      <c r="V260" s="103">
        <f t="shared" si="520"/>
        <v>0</v>
      </c>
      <c r="W260" s="103">
        <f t="shared" si="520"/>
        <v>0</v>
      </c>
      <c r="X260" s="103">
        <f t="shared" si="520"/>
        <v>0</v>
      </c>
      <c r="Y260" s="103">
        <f t="shared" si="520"/>
        <v>0</v>
      </c>
      <c r="Z260" s="103">
        <f t="shared" si="14"/>
        <v>2045.16</v>
      </c>
      <c r="AA260" s="126" t="s">
        <v>592</v>
      </c>
      <c r="AB260" s="126" t="s">
        <v>855</v>
      </c>
      <c r="AC260" s="129"/>
      <c r="AD260" s="129"/>
    </row>
    <row r="261" ht="15.75" customHeight="1">
      <c r="A261" s="184" t="s">
        <v>610</v>
      </c>
      <c r="B261" s="190" t="s">
        <v>611</v>
      </c>
      <c r="C261" s="190" t="s">
        <v>47</v>
      </c>
      <c r="D261" s="17" t="s">
        <v>309</v>
      </c>
      <c r="E261" s="186" t="s">
        <v>786</v>
      </c>
      <c r="F261" s="129" t="s">
        <v>298</v>
      </c>
      <c r="G261" s="187">
        <v>0.0</v>
      </c>
      <c r="H261" s="187">
        <v>400.0</v>
      </c>
      <c r="I261" s="187">
        <v>436.0</v>
      </c>
      <c r="J261" s="187">
        <v>0.0</v>
      </c>
      <c r="K261" s="187">
        <v>0.0</v>
      </c>
      <c r="L261" s="188">
        <f t="shared" si="10"/>
        <v>836</v>
      </c>
      <c r="M261" s="101">
        <v>4.43</v>
      </c>
      <c r="N261" s="189">
        <v>7.99</v>
      </c>
      <c r="O261" s="103">
        <f t="shared" ref="O261:S261" si="521">IFERROR($N261*G261,"")</f>
        <v>0</v>
      </c>
      <c r="P261" s="103">
        <f t="shared" si="521"/>
        <v>3196</v>
      </c>
      <c r="Q261" s="103">
        <f t="shared" si="521"/>
        <v>3483.64</v>
      </c>
      <c r="R261" s="103">
        <f t="shared" si="521"/>
        <v>0</v>
      </c>
      <c r="S261" s="103">
        <f t="shared" si="521"/>
        <v>0</v>
      </c>
      <c r="T261" s="103">
        <f t="shared" si="12"/>
        <v>6679.64</v>
      </c>
      <c r="U261" s="103">
        <f t="shared" ref="U261:Y261" si="522">IFERROR($M261*G261,"")</f>
        <v>0</v>
      </c>
      <c r="V261" s="103">
        <f t="shared" si="522"/>
        <v>1772</v>
      </c>
      <c r="W261" s="103">
        <f t="shared" si="522"/>
        <v>1931.48</v>
      </c>
      <c r="X261" s="103">
        <f t="shared" si="522"/>
        <v>0</v>
      </c>
      <c r="Y261" s="103">
        <f t="shared" si="522"/>
        <v>0</v>
      </c>
      <c r="Z261" s="103">
        <f t="shared" si="14"/>
        <v>3703.48</v>
      </c>
      <c r="AA261" s="126" t="s">
        <v>127</v>
      </c>
      <c r="AB261" s="126" t="s">
        <v>855</v>
      </c>
      <c r="AC261" s="129"/>
      <c r="AD261" s="129"/>
    </row>
    <row r="262" ht="15.75" customHeight="1">
      <c r="A262" s="184" t="s">
        <v>612</v>
      </c>
      <c r="B262" s="190" t="s">
        <v>613</v>
      </c>
      <c r="C262" s="190" t="s">
        <v>47</v>
      </c>
      <c r="D262" s="17" t="s">
        <v>309</v>
      </c>
      <c r="E262" s="186" t="s">
        <v>786</v>
      </c>
      <c r="F262" s="129" t="s">
        <v>298</v>
      </c>
      <c r="G262" s="187">
        <v>0.0</v>
      </c>
      <c r="H262" s="187">
        <v>400.0</v>
      </c>
      <c r="I262" s="187">
        <v>0.0</v>
      </c>
      <c r="J262" s="187">
        <v>0.0</v>
      </c>
      <c r="K262" s="187">
        <v>0.0</v>
      </c>
      <c r="L262" s="188">
        <f t="shared" si="10"/>
        <v>400</v>
      </c>
      <c r="M262" s="101">
        <v>6.8</v>
      </c>
      <c r="N262" s="189">
        <v>12.99</v>
      </c>
      <c r="O262" s="103">
        <f t="shared" ref="O262:S262" si="523">IFERROR($N262*G262,"")</f>
        <v>0</v>
      </c>
      <c r="P262" s="103">
        <f t="shared" si="523"/>
        <v>5196</v>
      </c>
      <c r="Q262" s="103">
        <f t="shared" si="523"/>
        <v>0</v>
      </c>
      <c r="R262" s="103">
        <f t="shared" si="523"/>
        <v>0</v>
      </c>
      <c r="S262" s="103">
        <f t="shared" si="523"/>
        <v>0</v>
      </c>
      <c r="T262" s="103">
        <f t="shared" si="12"/>
        <v>5196</v>
      </c>
      <c r="U262" s="103">
        <f t="shared" ref="U262:Y262" si="524">IFERROR($M262*G262,"")</f>
        <v>0</v>
      </c>
      <c r="V262" s="103">
        <f t="shared" si="524"/>
        <v>2720</v>
      </c>
      <c r="W262" s="103">
        <f t="shared" si="524"/>
        <v>0</v>
      </c>
      <c r="X262" s="103">
        <f t="shared" si="524"/>
        <v>0</v>
      </c>
      <c r="Y262" s="103">
        <f t="shared" si="524"/>
        <v>0</v>
      </c>
      <c r="Z262" s="103">
        <f t="shared" si="14"/>
        <v>2720</v>
      </c>
      <c r="AA262" s="126" t="s">
        <v>310</v>
      </c>
      <c r="AB262" s="126" t="s">
        <v>855</v>
      </c>
      <c r="AC262" s="129"/>
      <c r="AD262" s="129"/>
    </row>
    <row r="263" ht="15.75" customHeight="1">
      <c r="A263" s="184" t="s">
        <v>614</v>
      </c>
      <c r="B263" s="190" t="s">
        <v>615</v>
      </c>
      <c r="C263" s="190" t="s">
        <v>47</v>
      </c>
      <c r="D263" s="17" t="s">
        <v>309</v>
      </c>
      <c r="E263" s="186" t="s">
        <v>786</v>
      </c>
      <c r="F263" s="129" t="s">
        <v>298</v>
      </c>
      <c r="G263" s="187">
        <v>0.0</v>
      </c>
      <c r="H263" s="187">
        <v>400.0</v>
      </c>
      <c r="I263" s="187">
        <v>0.0</v>
      </c>
      <c r="J263" s="187">
        <v>0.0</v>
      </c>
      <c r="K263" s="187">
        <v>0.0</v>
      </c>
      <c r="L263" s="188">
        <f t="shared" si="10"/>
        <v>400</v>
      </c>
      <c r="M263" s="101">
        <v>6.8</v>
      </c>
      <c r="N263" s="189">
        <v>12.99</v>
      </c>
      <c r="O263" s="103">
        <f t="shared" ref="O263:S263" si="525">IFERROR($N263*G263,"")</f>
        <v>0</v>
      </c>
      <c r="P263" s="103">
        <f t="shared" si="525"/>
        <v>5196</v>
      </c>
      <c r="Q263" s="103">
        <f t="shared" si="525"/>
        <v>0</v>
      </c>
      <c r="R263" s="103">
        <f t="shared" si="525"/>
        <v>0</v>
      </c>
      <c r="S263" s="103">
        <f t="shared" si="525"/>
        <v>0</v>
      </c>
      <c r="T263" s="103">
        <f t="shared" si="12"/>
        <v>5196</v>
      </c>
      <c r="U263" s="103">
        <f t="shared" ref="U263:Y263" si="526">IFERROR($M263*G263,"")</f>
        <v>0</v>
      </c>
      <c r="V263" s="103">
        <f t="shared" si="526"/>
        <v>2720</v>
      </c>
      <c r="W263" s="103">
        <f t="shared" si="526"/>
        <v>0</v>
      </c>
      <c r="X263" s="103">
        <f t="shared" si="526"/>
        <v>0</v>
      </c>
      <c r="Y263" s="103">
        <f t="shared" si="526"/>
        <v>0</v>
      </c>
      <c r="Z263" s="103">
        <f t="shared" si="14"/>
        <v>2720</v>
      </c>
      <c r="AA263" s="126" t="s">
        <v>310</v>
      </c>
      <c r="AB263" s="126" t="s">
        <v>855</v>
      </c>
      <c r="AC263" s="129"/>
      <c r="AD263" s="129"/>
    </row>
    <row r="264" ht="15.75" customHeight="1">
      <c r="A264" s="184" t="s">
        <v>616</v>
      </c>
      <c r="B264" s="190" t="s">
        <v>617</v>
      </c>
      <c r="C264" s="190" t="s">
        <v>47</v>
      </c>
      <c r="D264" s="17" t="s">
        <v>309</v>
      </c>
      <c r="E264" s="186" t="s">
        <v>786</v>
      </c>
      <c r="F264" s="129" t="s">
        <v>298</v>
      </c>
      <c r="G264" s="187">
        <v>0.0</v>
      </c>
      <c r="H264" s="187">
        <v>400.0</v>
      </c>
      <c r="I264" s="187">
        <v>436.0</v>
      </c>
      <c r="J264" s="187">
        <v>0.0</v>
      </c>
      <c r="K264" s="187">
        <v>0.0</v>
      </c>
      <c r="L264" s="188">
        <f t="shared" si="10"/>
        <v>836</v>
      </c>
      <c r="M264" s="101">
        <v>4.43</v>
      </c>
      <c r="N264" s="189">
        <v>7.99</v>
      </c>
      <c r="O264" s="103">
        <f t="shared" ref="O264:S264" si="527">IFERROR($N264*G264,"")</f>
        <v>0</v>
      </c>
      <c r="P264" s="103">
        <f t="shared" si="527"/>
        <v>3196</v>
      </c>
      <c r="Q264" s="103">
        <f t="shared" si="527"/>
        <v>3483.64</v>
      </c>
      <c r="R264" s="103">
        <f t="shared" si="527"/>
        <v>0</v>
      </c>
      <c r="S264" s="103">
        <f t="shared" si="527"/>
        <v>0</v>
      </c>
      <c r="T264" s="103">
        <f t="shared" si="12"/>
        <v>6679.64</v>
      </c>
      <c r="U264" s="103">
        <f t="shared" ref="U264:Y264" si="528">IFERROR($M264*G264,"")</f>
        <v>0</v>
      </c>
      <c r="V264" s="103">
        <f t="shared" si="528"/>
        <v>1772</v>
      </c>
      <c r="W264" s="103">
        <f t="shared" si="528"/>
        <v>1931.48</v>
      </c>
      <c r="X264" s="103">
        <f t="shared" si="528"/>
        <v>0</v>
      </c>
      <c r="Y264" s="103">
        <f t="shared" si="528"/>
        <v>0</v>
      </c>
      <c r="Z264" s="103">
        <f t="shared" si="14"/>
        <v>3703.48</v>
      </c>
      <c r="AA264" s="126" t="s">
        <v>127</v>
      </c>
      <c r="AB264" s="126" t="s">
        <v>855</v>
      </c>
      <c r="AC264" s="129"/>
      <c r="AD264" s="129"/>
    </row>
    <row r="265" ht="15.75" customHeight="1">
      <c r="A265" s="184" t="s">
        <v>618</v>
      </c>
      <c r="B265" s="190" t="s">
        <v>619</v>
      </c>
      <c r="C265" s="190" t="s">
        <v>47</v>
      </c>
      <c r="D265" s="17" t="s">
        <v>309</v>
      </c>
      <c r="E265" s="186" t="s">
        <v>786</v>
      </c>
      <c r="F265" s="129" t="s">
        <v>298</v>
      </c>
      <c r="G265" s="187">
        <v>0.0</v>
      </c>
      <c r="H265" s="187">
        <v>400.0</v>
      </c>
      <c r="I265" s="187">
        <v>436.0</v>
      </c>
      <c r="J265" s="187">
        <v>0.0</v>
      </c>
      <c r="K265" s="187">
        <v>0.0</v>
      </c>
      <c r="L265" s="188">
        <f t="shared" si="10"/>
        <v>836</v>
      </c>
      <c r="M265" s="101">
        <v>4.43</v>
      </c>
      <c r="N265" s="189">
        <v>7.99</v>
      </c>
      <c r="O265" s="103">
        <f t="shared" ref="O265:S265" si="529">IFERROR($N265*G265,"")</f>
        <v>0</v>
      </c>
      <c r="P265" s="103">
        <f t="shared" si="529"/>
        <v>3196</v>
      </c>
      <c r="Q265" s="103">
        <f t="shared" si="529"/>
        <v>3483.64</v>
      </c>
      <c r="R265" s="103">
        <f t="shared" si="529"/>
        <v>0</v>
      </c>
      <c r="S265" s="103">
        <f t="shared" si="529"/>
        <v>0</v>
      </c>
      <c r="T265" s="103">
        <f t="shared" si="12"/>
        <v>6679.64</v>
      </c>
      <c r="U265" s="103">
        <f t="shared" ref="U265:Y265" si="530">IFERROR($M265*G265,"")</f>
        <v>0</v>
      </c>
      <c r="V265" s="103">
        <f t="shared" si="530"/>
        <v>1772</v>
      </c>
      <c r="W265" s="103">
        <f t="shared" si="530"/>
        <v>1931.48</v>
      </c>
      <c r="X265" s="103">
        <f t="shared" si="530"/>
        <v>0</v>
      </c>
      <c r="Y265" s="103">
        <f t="shared" si="530"/>
        <v>0</v>
      </c>
      <c r="Z265" s="103">
        <f t="shared" si="14"/>
        <v>3703.48</v>
      </c>
      <c r="AA265" s="126" t="s">
        <v>127</v>
      </c>
      <c r="AB265" s="126" t="s">
        <v>855</v>
      </c>
      <c r="AC265" s="129"/>
      <c r="AD265" s="129"/>
    </row>
    <row r="266" ht="15.75" customHeight="1">
      <c r="A266" s="184" t="s">
        <v>620</v>
      </c>
      <c r="B266" s="190" t="s">
        <v>621</v>
      </c>
      <c r="C266" s="190" t="s">
        <v>47</v>
      </c>
      <c r="D266" s="17" t="s">
        <v>309</v>
      </c>
      <c r="E266" s="186" t="s">
        <v>786</v>
      </c>
      <c r="F266" s="129" t="s">
        <v>298</v>
      </c>
      <c r="G266" s="187">
        <v>0.0</v>
      </c>
      <c r="H266" s="187">
        <v>900.0</v>
      </c>
      <c r="I266" s="187">
        <v>0.0</v>
      </c>
      <c r="J266" s="187">
        <v>0.0</v>
      </c>
      <c r="K266" s="187">
        <v>0.0</v>
      </c>
      <c r="L266" s="188">
        <f t="shared" si="10"/>
        <v>900</v>
      </c>
      <c r="M266" s="101">
        <v>2.76</v>
      </c>
      <c r="N266" s="189">
        <v>4.99</v>
      </c>
      <c r="O266" s="103">
        <f t="shared" ref="O266:S266" si="531">IFERROR($N266*G266,"")</f>
        <v>0</v>
      </c>
      <c r="P266" s="103">
        <f t="shared" si="531"/>
        <v>4491</v>
      </c>
      <c r="Q266" s="103">
        <f t="shared" si="531"/>
        <v>0</v>
      </c>
      <c r="R266" s="103">
        <f t="shared" si="531"/>
        <v>0</v>
      </c>
      <c r="S266" s="103">
        <f t="shared" si="531"/>
        <v>0</v>
      </c>
      <c r="T266" s="103">
        <f t="shared" si="12"/>
        <v>4491</v>
      </c>
      <c r="U266" s="103">
        <f t="shared" ref="U266:Y266" si="532">IFERROR($M266*G266,"")</f>
        <v>0</v>
      </c>
      <c r="V266" s="103">
        <f t="shared" si="532"/>
        <v>2484</v>
      </c>
      <c r="W266" s="103">
        <f t="shared" si="532"/>
        <v>0</v>
      </c>
      <c r="X266" s="103">
        <f t="shared" si="532"/>
        <v>0</v>
      </c>
      <c r="Y266" s="103">
        <f t="shared" si="532"/>
        <v>0</v>
      </c>
      <c r="Z266" s="103">
        <f t="shared" si="14"/>
        <v>2484</v>
      </c>
      <c r="AA266" s="126" t="s">
        <v>605</v>
      </c>
      <c r="AB266" s="126" t="s">
        <v>855</v>
      </c>
      <c r="AC266" s="129"/>
      <c r="AD266" s="129"/>
    </row>
    <row r="267" ht="15.75" customHeight="1">
      <c r="A267" s="184" t="s">
        <v>622</v>
      </c>
      <c r="B267" s="190" t="s">
        <v>623</v>
      </c>
      <c r="C267" s="190" t="s">
        <v>47</v>
      </c>
      <c r="D267" s="17" t="s">
        <v>309</v>
      </c>
      <c r="E267" s="186" t="s">
        <v>786</v>
      </c>
      <c r="F267" s="129" t="s">
        <v>298</v>
      </c>
      <c r="G267" s="187">
        <v>0.0</v>
      </c>
      <c r="H267" s="187">
        <v>400.0</v>
      </c>
      <c r="I267" s="187">
        <v>0.0</v>
      </c>
      <c r="J267" s="187">
        <v>0.0</v>
      </c>
      <c r="K267" s="187">
        <v>0.0</v>
      </c>
      <c r="L267" s="188">
        <f t="shared" si="10"/>
        <v>400</v>
      </c>
      <c r="M267" s="101">
        <v>6.8</v>
      </c>
      <c r="N267" s="189">
        <v>12.99</v>
      </c>
      <c r="O267" s="103">
        <f t="shared" ref="O267:S267" si="533">IFERROR($N267*G267,"")</f>
        <v>0</v>
      </c>
      <c r="P267" s="103">
        <f t="shared" si="533"/>
        <v>5196</v>
      </c>
      <c r="Q267" s="103">
        <f t="shared" si="533"/>
        <v>0</v>
      </c>
      <c r="R267" s="103">
        <f t="shared" si="533"/>
        <v>0</v>
      </c>
      <c r="S267" s="103">
        <f t="shared" si="533"/>
        <v>0</v>
      </c>
      <c r="T267" s="103">
        <f t="shared" si="12"/>
        <v>5196</v>
      </c>
      <c r="U267" s="103">
        <f t="shared" ref="U267:Y267" si="534">IFERROR($M267*G267,"")</f>
        <v>0</v>
      </c>
      <c r="V267" s="103">
        <f t="shared" si="534"/>
        <v>2720</v>
      </c>
      <c r="W267" s="103">
        <f t="shared" si="534"/>
        <v>0</v>
      </c>
      <c r="X267" s="103">
        <f t="shared" si="534"/>
        <v>0</v>
      </c>
      <c r="Y267" s="103">
        <f t="shared" si="534"/>
        <v>0</v>
      </c>
      <c r="Z267" s="103">
        <f t="shared" si="14"/>
        <v>2720</v>
      </c>
      <c r="AA267" s="126" t="s">
        <v>310</v>
      </c>
      <c r="AB267" s="126" t="s">
        <v>855</v>
      </c>
      <c r="AC267" s="129"/>
      <c r="AD267" s="129"/>
    </row>
    <row r="268" ht="15.75" customHeight="1">
      <c r="A268" s="184" t="s">
        <v>624</v>
      </c>
      <c r="B268" s="190" t="s">
        <v>625</v>
      </c>
      <c r="C268" s="190" t="s">
        <v>47</v>
      </c>
      <c r="D268" s="17" t="s">
        <v>309</v>
      </c>
      <c r="E268" s="186" t="s">
        <v>786</v>
      </c>
      <c r="F268" s="129" t="s">
        <v>298</v>
      </c>
      <c r="G268" s="187">
        <v>276.0</v>
      </c>
      <c r="H268" s="187">
        <v>0.0</v>
      </c>
      <c r="I268" s="187">
        <v>0.0</v>
      </c>
      <c r="J268" s="187">
        <v>0.0</v>
      </c>
      <c r="K268" s="187">
        <v>0.0</v>
      </c>
      <c r="L268" s="188">
        <f t="shared" si="10"/>
        <v>276</v>
      </c>
      <c r="M268" s="101">
        <v>7.41</v>
      </c>
      <c r="N268" s="189">
        <v>12.99</v>
      </c>
      <c r="O268" s="103">
        <f t="shared" ref="O268:S268" si="535">IFERROR($N268*G268,"")</f>
        <v>3585.24</v>
      </c>
      <c r="P268" s="103">
        <f t="shared" si="535"/>
        <v>0</v>
      </c>
      <c r="Q268" s="103">
        <f t="shared" si="535"/>
        <v>0</v>
      </c>
      <c r="R268" s="103">
        <f t="shared" si="535"/>
        <v>0</v>
      </c>
      <c r="S268" s="103">
        <f t="shared" si="535"/>
        <v>0</v>
      </c>
      <c r="T268" s="103">
        <f t="shared" si="12"/>
        <v>3585.24</v>
      </c>
      <c r="U268" s="103">
        <f t="shared" ref="U268:Y268" si="536">IFERROR($M268*G268,"")</f>
        <v>2045.16</v>
      </c>
      <c r="V268" s="103">
        <f t="shared" si="536"/>
        <v>0</v>
      </c>
      <c r="W268" s="103">
        <f t="shared" si="536"/>
        <v>0</v>
      </c>
      <c r="X268" s="103">
        <f t="shared" si="536"/>
        <v>0</v>
      </c>
      <c r="Y268" s="103">
        <f t="shared" si="536"/>
        <v>0</v>
      </c>
      <c r="Z268" s="103">
        <f t="shared" si="14"/>
        <v>2045.16</v>
      </c>
      <c r="AA268" s="126" t="s">
        <v>592</v>
      </c>
      <c r="AB268" s="126" t="s">
        <v>855</v>
      </c>
      <c r="AC268" s="129"/>
      <c r="AD268" s="129"/>
    </row>
    <row r="269" ht="15.75" customHeight="1">
      <c r="A269" s="184" t="s">
        <v>626</v>
      </c>
      <c r="B269" s="190" t="s">
        <v>627</v>
      </c>
      <c r="C269" s="190" t="s">
        <v>48</v>
      </c>
      <c r="D269" s="17" t="s">
        <v>309</v>
      </c>
      <c r="E269" s="186" t="s">
        <v>786</v>
      </c>
      <c r="F269" s="129" t="s">
        <v>628</v>
      </c>
      <c r="G269" s="187">
        <v>1668.0</v>
      </c>
      <c r="H269" s="187">
        <v>1800.0</v>
      </c>
      <c r="I269" s="187">
        <v>0.0</v>
      </c>
      <c r="J269" s="187">
        <v>0.0</v>
      </c>
      <c r="K269" s="187">
        <v>0.0</v>
      </c>
      <c r="L269" s="188">
        <f t="shared" si="10"/>
        <v>3468</v>
      </c>
      <c r="M269" s="101">
        <v>2.05</v>
      </c>
      <c r="N269" s="189">
        <v>3.99</v>
      </c>
      <c r="O269" s="103">
        <f t="shared" ref="O269:S269" si="537">IFERROR($N269*G269,"")</f>
        <v>6655.32</v>
      </c>
      <c r="P269" s="103">
        <f t="shared" si="537"/>
        <v>7182</v>
      </c>
      <c r="Q269" s="103">
        <f t="shared" si="537"/>
        <v>0</v>
      </c>
      <c r="R269" s="103">
        <f t="shared" si="537"/>
        <v>0</v>
      </c>
      <c r="S269" s="103">
        <f t="shared" si="537"/>
        <v>0</v>
      </c>
      <c r="T269" s="103">
        <f t="shared" si="12"/>
        <v>13837.32</v>
      </c>
      <c r="U269" s="103">
        <f t="shared" ref="U269:Y269" si="538">IFERROR($M269*G269,"")</f>
        <v>3419.4</v>
      </c>
      <c r="V269" s="103">
        <f t="shared" si="538"/>
        <v>3690</v>
      </c>
      <c r="W269" s="103">
        <f t="shared" si="538"/>
        <v>0</v>
      </c>
      <c r="X269" s="103">
        <f t="shared" si="538"/>
        <v>0</v>
      </c>
      <c r="Y269" s="103">
        <f t="shared" si="538"/>
        <v>0</v>
      </c>
      <c r="Z269" s="103">
        <f t="shared" si="14"/>
        <v>7109.4</v>
      </c>
      <c r="AA269" s="126" t="s">
        <v>92</v>
      </c>
      <c r="AB269" s="126" t="s">
        <v>858</v>
      </c>
      <c r="AC269" s="129"/>
      <c r="AD269" s="129"/>
    </row>
    <row r="270" ht="15.75" customHeight="1">
      <c r="A270" s="184" t="s">
        <v>629</v>
      </c>
      <c r="B270" s="190" t="s">
        <v>630</v>
      </c>
      <c r="C270" s="190" t="s">
        <v>48</v>
      </c>
      <c r="D270" s="17" t="s">
        <v>309</v>
      </c>
      <c r="E270" s="186" t="s">
        <v>786</v>
      </c>
      <c r="F270" s="129" t="s">
        <v>628</v>
      </c>
      <c r="G270" s="187">
        <v>792.0</v>
      </c>
      <c r="H270" s="187">
        <v>1348.0</v>
      </c>
      <c r="I270" s="187">
        <v>536.0</v>
      </c>
      <c r="J270" s="187">
        <v>464.0</v>
      </c>
      <c r="K270" s="187">
        <v>0.0</v>
      </c>
      <c r="L270" s="188">
        <f t="shared" si="10"/>
        <v>3140</v>
      </c>
      <c r="M270" s="101">
        <v>2.66</v>
      </c>
      <c r="N270" s="189">
        <v>4.99</v>
      </c>
      <c r="O270" s="103">
        <f t="shared" ref="O270:S270" si="539">IFERROR($N270*G270,"")</f>
        <v>3952.08</v>
      </c>
      <c r="P270" s="103">
        <f t="shared" si="539"/>
        <v>6726.52</v>
      </c>
      <c r="Q270" s="103">
        <f t="shared" si="539"/>
        <v>2674.64</v>
      </c>
      <c r="R270" s="103">
        <f t="shared" si="539"/>
        <v>2315.36</v>
      </c>
      <c r="S270" s="103">
        <f t="shared" si="539"/>
        <v>0</v>
      </c>
      <c r="T270" s="103">
        <f t="shared" si="12"/>
        <v>15668.6</v>
      </c>
      <c r="U270" s="103">
        <f t="shared" ref="U270:Y270" si="540">IFERROR($M270*G270,"")</f>
        <v>2106.72</v>
      </c>
      <c r="V270" s="103">
        <f t="shared" si="540"/>
        <v>3585.68</v>
      </c>
      <c r="W270" s="103">
        <f t="shared" si="540"/>
        <v>1425.76</v>
      </c>
      <c r="X270" s="103">
        <f t="shared" si="540"/>
        <v>1234.24</v>
      </c>
      <c r="Y270" s="103">
        <f t="shared" si="540"/>
        <v>0</v>
      </c>
      <c r="Z270" s="103">
        <f t="shared" si="14"/>
        <v>8352.4</v>
      </c>
      <c r="AA270" s="126" t="s">
        <v>95</v>
      </c>
      <c r="AB270" s="126" t="s">
        <v>858</v>
      </c>
      <c r="AC270" s="129"/>
      <c r="AD270" s="129"/>
    </row>
    <row r="271" ht="15.75" customHeight="1">
      <c r="A271" s="184" t="s">
        <v>631</v>
      </c>
      <c r="B271" s="190" t="s">
        <v>632</v>
      </c>
      <c r="C271" s="190" t="s">
        <v>48</v>
      </c>
      <c r="D271" s="17" t="s">
        <v>309</v>
      </c>
      <c r="E271" s="186" t="s">
        <v>786</v>
      </c>
      <c r="F271" s="129" t="s">
        <v>628</v>
      </c>
      <c r="G271" s="187">
        <v>452.0</v>
      </c>
      <c r="H271" s="187">
        <v>856.0</v>
      </c>
      <c r="I271" s="187">
        <v>0.0</v>
      </c>
      <c r="J271" s="187">
        <v>0.0</v>
      </c>
      <c r="K271" s="187">
        <v>0.0</v>
      </c>
      <c r="L271" s="188">
        <f t="shared" si="10"/>
        <v>1308</v>
      </c>
      <c r="M271" s="101">
        <v>4.03</v>
      </c>
      <c r="N271" s="189">
        <v>7.99</v>
      </c>
      <c r="O271" s="103">
        <f t="shared" ref="O271:S271" si="541">IFERROR($N271*G271,"")</f>
        <v>3611.48</v>
      </c>
      <c r="P271" s="103">
        <f t="shared" si="541"/>
        <v>6839.44</v>
      </c>
      <c r="Q271" s="103">
        <f t="shared" si="541"/>
        <v>0</v>
      </c>
      <c r="R271" s="103">
        <f t="shared" si="541"/>
        <v>0</v>
      </c>
      <c r="S271" s="103">
        <f t="shared" si="541"/>
        <v>0</v>
      </c>
      <c r="T271" s="103">
        <f t="shared" si="12"/>
        <v>10450.92</v>
      </c>
      <c r="U271" s="103">
        <f t="shared" ref="U271:Y271" si="542">IFERROR($M271*G271,"")</f>
        <v>1821.56</v>
      </c>
      <c r="V271" s="103">
        <f t="shared" si="542"/>
        <v>3449.68</v>
      </c>
      <c r="W271" s="103">
        <f t="shared" si="542"/>
        <v>0</v>
      </c>
      <c r="X271" s="103">
        <f t="shared" si="542"/>
        <v>0</v>
      </c>
      <c r="Y271" s="103">
        <f t="shared" si="542"/>
        <v>0</v>
      </c>
      <c r="Z271" s="103">
        <f t="shared" si="14"/>
        <v>5271.24</v>
      </c>
      <c r="AA271" s="126" t="s">
        <v>95</v>
      </c>
      <c r="AB271" s="126" t="s">
        <v>858</v>
      </c>
      <c r="AC271" s="129"/>
      <c r="AD271" s="129"/>
    </row>
    <row r="272" ht="15.75" customHeight="1">
      <c r="A272" s="184" t="s">
        <v>633</v>
      </c>
      <c r="B272" s="190" t="s">
        <v>634</v>
      </c>
      <c r="C272" s="190" t="s">
        <v>48</v>
      </c>
      <c r="D272" s="17" t="s">
        <v>309</v>
      </c>
      <c r="E272" s="186" t="s">
        <v>786</v>
      </c>
      <c r="F272" s="129" t="s">
        <v>628</v>
      </c>
      <c r="G272" s="187">
        <v>1788.0</v>
      </c>
      <c r="H272" s="187">
        <v>1800.0</v>
      </c>
      <c r="I272" s="187">
        <v>912.0</v>
      </c>
      <c r="J272" s="187">
        <v>0.0</v>
      </c>
      <c r="K272" s="187">
        <v>0.0</v>
      </c>
      <c r="L272" s="188">
        <f t="shared" si="10"/>
        <v>4500</v>
      </c>
      <c r="M272" s="101">
        <v>1.94</v>
      </c>
      <c r="N272" s="189">
        <v>3.99</v>
      </c>
      <c r="O272" s="103">
        <f t="shared" ref="O272:S272" si="543">IFERROR($N272*G272,"")</f>
        <v>7134.12</v>
      </c>
      <c r="P272" s="103">
        <f t="shared" si="543"/>
        <v>7182</v>
      </c>
      <c r="Q272" s="103">
        <f t="shared" si="543"/>
        <v>3638.88</v>
      </c>
      <c r="R272" s="103">
        <f t="shared" si="543"/>
        <v>0</v>
      </c>
      <c r="S272" s="103">
        <f t="shared" si="543"/>
        <v>0</v>
      </c>
      <c r="T272" s="103">
        <f t="shared" si="12"/>
        <v>17955</v>
      </c>
      <c r="U272" s="103">
        <f t="shared" ref="U272:Y272" si="544">IFERROR($M272*G272,"")</f>
        <v>3468.72</v>
      </c>
      <c r="V272" s="103">
        <f t="shared" si="544"/>
        <v>3492</v>
      </c>
      <c r="W272" s="103">
        <f t="shared" si="544"/>
        <v>1769.28</v>
      </c>
      <c r="X272" s="103">
        <f t="shared" si="544"/>
        <v>0</v>
      </c>
      <c r="Y272" s="103">
        <f t="shared" si="544"/>
        <v>0</v>
      </c>
      <c r="Z272" s="103">
        <f t="shared" si="14"/>
        <v>8730</v>
      </c>
      <c r="AA272" s="126" t="s">
        <v>92</v>
      </c>
      <c r="AB272" s="126" t="s">
        <v>858</v>
      </c>
      <c r="AC272" s="129"/>
      <c r="AD272" s="129"/>
    </row>
    <row r="273" ht="15.75" customHeight="1">
      <c r="A273" s="184" t="s">
        <v>635</v>
      </c>
      <c r="B273" s="190" t="s">
        <v>636</v>
      </c>
      <c r="C273" s="190" t="s">
        <v>48</v>
      </c>
      <c r="D273" s="17" t="s">
        <v>309</v>
      </c>
      <c r="E273" s="186" t="s">
        <v>786</v>
      </c>
      <c r="F273" s="129" t="s">
        <v>628</v>
      </c>
      <c r="G273" s="187">
        <v>2160.0</v>
      </c>
      <c r="H273" s="187">
        <v>1800.0</v>
      </c>
      <c r="I273" s="187">
        <v>624.0</v>
      </c>
      <c r="J273" s="187">
        <v>1212.0</v>
      </c>
      <c r="K273" s="187">
        <v>0.0</v>
      </c>
      <c r="L273" s="188">
        <f t="shared" si="10"/>
        <v>5796</v>
      </c>
      <c r="M273" s="101">
        <v>3.97</v>
      </c>
      <c r="N273" s="189">
        <v>7.49</v>
      </c>
      <c r="O273" s="103">
        <f t="shared" ref="O273:S273" si="545">IFERROR($N273*G273,"")</f>
        <v>16178.4</v>
      </c>
      <c r="P273" s="103">
        <f t="shared" si="545"/>
        <v>13482</v>
      </c>
      <c r="Q273" s="103">
        <f t="shared" si="545"/>
        <v>4673.76</v>
      </c>
      <c r="R273" s="103">
        <f t="shared" si="545"/>
        <v>9077.88</v>
      </c>
      <c r="S273" s="103">
        <f t="shared" si="545"/>
        <v>0</v>
      </c>
      <c r="T273" s="103">
        <f t="shared" si="12"/>
        <v>43412.04</v>
      </c>
      <c r="U273" s="103">
        <f t="shared" ref="U273:Y273" si="546">IFERROR($M273*G273,"")</f>
        <v>8575.2</v>
      </c>
      <c r="V273" s="103">
        <f t="shared" si="546"/>
        <v>7146</v>
      </c>
      <c r="W273" s="103">
        <f t="shared" si="546"/>
        <v>2477.28</v>
      </c>
      <c r="X273" s="103">
        <f t="shared" si="546"/>
        <v>4811.64</v>
      </c>
      <c r="Y273" s="103">
        <f t="shared" si="546"/>
        <v>0</v>
      </c>
      <c r="Z273" s="103">
        <f t="shared" si="14"/>
        <v>23010.12</v>
      </c>
      <c r="AA273" s="126" t="s">
        <v>89</v>
      </c>
      <c r="AB273" s="126" t="s">
        <v>858</v>
      </c>
      <c r="AC273" s="129"/>
      <c r="AD273" s="129"/>
    </row>
    <row r="274" ht="15.75" customHeight="1">
      <c r="A274" s="184" t="s">
        <v>637</v>
      </c>
      <c r="B274" s="190" t="s">
        <v>638</v>
      </c>
      <c r="C274" s="190" t="s">
        <v>48</v>
      </c>
      <c r="D274" s="17" t="s">
        <v>309</v>
      </c>
      <c r="E274" s="186" t="s">
        <v>786</v>
      </c>
      <c r="F274" s="129" t="s">
        <v>628</v>
      </c>
      <c r="G274" s="187">
        <v>1668.0</v>
      </c>
      <c r="H274" s="187">
        <v>1800.0</v>
      </c>
      <c r="I274" s="187">
        <v>0.0</v>
      </c>
      <c r="J274" s="187">
        <v>1224.0</v>
      </c>
      <c r="K274" s="187">
        <v>0.0</v>
      </c>
      <c r="L274" s="188">
        <f t="shared" si="10"/>
        <v>4692</v>
      </c>
      <c r="M274" s="101">
        <v>2.16</v>
      </c>
      <c r="N274" s="189">
        <v>4.29</v>
      </c>
      <c r="O274" s="103">
        <f t="shared" ref="O274:S274" si="547">IFERROR($N274*G274,"")</f>
        <v>7155.72</v>
      </c>
      <c r="P274" s="103">
        <f t="shared" si="547"/>
        <v>7722</v>
      </c>
      <c r="Q274" s="103">
        <f t="shared" si="547"/>
        <v>0</v>
      </c>
      <c r="R274" s="103">
        <f t="shared" si="547"/>
        <v>5250.96</v>
      </c>
      <c r="S274" s="103">
        <f t="shared" si="547"/>
        <v>0</v>
      </c>
      <c r="T274" s="103">
        <f t="shared" si="12"/>
        <v>20128.68</v>
      </c>
      <c r="U274" s="103">
        <f t="shared" ref="U274:Y274" si="548">IFERROR($M274*G274,"")</f>
        <v>3602.88</v>
      </c>
      <c r="V274" s="103">
        <f t="shared" si="548"/>
        <v>3888</v>
      </c>
      <c r="W274" s="103">
        <f t="shared" si="548"/>
        <v>0</v>
      </c>
      <c r="X274" s="103">
        <f t="shared" si="548"/>
        <v>2643.84</v>
      </c>
      <c r="Y274" s="103">
        <f t="shared" si="548"/>
        <v>0</v>
      </c>
      <c r="Z274" s="103">
        <f t="shared" si="14"/>
        <v>10134.72</v>
      </c>
      <c r="AA274" s="126" t="s">
        <v>92</v>
      </c>
      <c r="AB274" s="126" t="s">
        <v>858</v>
      </c>
      <c r="AC274" s="129"/>
      <c r="AD274" s="129"/>
    </row>
    <row r="275" ht="15.75" customHeight="1">
      <c r="A275" s="184" t="s">
        <v>639</v>
      </c>
      <c r="B275" s="190" t="s">
        <v>640</v>
      </c>
      <c r="C275" s="190" t="s">
        <v>51</v>
      </c>
      <c r="D275" s="17" t="s">
        <v>309</v>
      </c>
      <c r="E275" s="186" t="s">
        <v>786</v>
      </c>
      <c r="F275" s="129" t="s">
        <v>641</v>
      </c>
      <c r="G275" s="187">
        <v>0.0</v>
      </c>
      <c r="H275" s="187">
        <v>1236.0</v>
      </c>
      <c r="I275" s="187">
        <v>0.0</v>
      </c>
      <c r="J275" s="187">
        <v>1110.0</v>
      </c>
      <c r="K275" s="187">
        <v>0.0</v>
      </c>
      <c r="L275" s="188">
        <f t="shared" si="10"/>
        <v>2346</v>
      </c>
      <c r="M275" s="101">
        <v>3.66</v>
      </c>
      <c r="N275" s="189">
        <v>6.99</v>
      </c>
      <c r="O275" s="103">
        <f t="shared" ref="O275:S275" si="549">IFERROR($N275*G275,"")</f>
        <v>0</v>
      </c>
      <c r="P275" s="103">
        <f t="shared" si="549"/>
        <v>8639.64</v>
      </c>
      <c r="Q275" s="103">
        <f t="shared" si="549"/>
        <v>0</v>
      </c>
      <c r="R275" s="103">
        <f t="shared" si="549"/>
        <v>7758.9</v>
      </c>
      <c r="S275" s="103">
        <f t="shared" si="549"/>
        <v>0</v>
      </c>
      <c r="T275" s="103">
        <f t="shared" si="12"/>
        <v>16398.54</v>
      </c>
      <c r="U275" s="103">
        <f t="shared" ref="U275:Y275" si="550">IFERROR($M275*G275,"")</f>
        <v>0</v>
      </c>
      <c r="V275" s="103">
        <f t="shared" si="550"/>
        <v>4523.76</v>
      </c>
      <c r="W275" s="103">
        <f t="shared" si="550"/>
        <v>0</v>
      </c>
      <c r="X275" s="103">
        <f t="shared" si="550"/>
        <v>4062.6</v>
      </c>
      <c r="Y275" s="103">
        <f t="shared" si="550"/>
        <v>0</v>
      </c>
      <c r="Z275" s="103">
        <f t="shared" si="14"/>
        <v>8586.36</v>
      </c>
      <c r="AA275" s="126" t="s">
        <v>512</v>
      </c>
      <c r="AB275" s="126" t="s">
        <v>855</v>
      </c>
      <c r="AC275" s="129"/>
      <c r="AD275" s="129"/>
    </row>
    <row r="276" ht="15.75" customHeight="1">
      <c r="A276" s="184" t="s">
        <v>642</v>
      </c>
      <c r="B276" s="190" t="s">
        <v>643</v>
      </c>
      <c r="C276" s="190" t="s">
        <v>51</v>
      </c>
      <c r="D276" s="17" t="s">
        <v>309</v>
      </c>
      <c r="E276" s="186" t="s">
        <v>786</v>
      </c>
      <c r="F276" s="129" t="s">
        <v>641</v>
      </c>
      <c r="G276" s="187">
        <v>0.0</v>
      </c>
      <c r="H276" s="187">
        <v>1236.0</v>
      </c>
      <c r="I276" s="187">
        <v>0.0</v>
      </c>
      <c r="J276" s="187">
        <v>1110.0</v>
      </c>
      <c r="K276" s="187">
        <v>0.0</v>
      </c>
      <c r="L276" s="188">
        <f t="shared" si="10"/>
        <v>2346</v>
      </c>
      <c r="M276" s="101">
        <v>3.66</v>
      </c>
      <c r="N276" s="189">
        <v>6.99</v>
      </c>
      <c r="O276" s="103">
        <f t="shared" ref="O276:S276" si="551">IFERROR($N276*G276,"")</f>
        <v>0</v>
      </c>
      <c r="P276" s="103">
        <f t="shared" si="551"/>
        <v>8639.64</v>
      </c>
      <c r="Q276" s="103">
        <f t="shared" si="551"/>
        <v>0</v>
      </c>
      <c r="R276" s="103">
        <f t="shared" si="551"/>
        <v>7758.9</v>
      </c>
      <c r="S276" s="103">
        <f t="shared" si="551"/>
        <v>0</v>
      </c>
      <c r="T276" s="103">
        <f t="shared" si="12"/>
        <v>16398.54</v>
      </c>
      <c r="U276" s="103">
        <f t="shared" ref="U276:Y276" si="552">IFERROR($M276*G276,"")</f>
        <v>0</v>
      </c>
      <c r="V276" s="103">
        <f t="shared" si="552"/>
        <v>4523.76</v>
      </c>
      <c r="W276" s="103">
        <f t="shared" si="552"/>
        <v>0</v>
      </c>
      <c r="X276" s="103">
        <f t="shared" si="552"/>
        <v>4062.6</v>
      </c>
      <c r="Y276" s="103">
        <f t="shared" si="552"/>
        <v>0</v>
      </c>
      <c r="Z276" s="103">
        <f t="shared" si="14"/>
        <v>8586.36</v>
      </c>
      <c r="AA276" s="126" t="s">
        <v>512</v>
      </c>
      <c r="AB276" s="126" t="s">
        <v>855</v>
      </c>
      <c r="AC276" s="129"/>
      <c r="AD276" s="129"/>
    </row>
    <row r="277" ht="15.75" customHeight="1">
      <c r="A277" s="184" t="s">
        <v>644</v>
      </c>
      <c r="B277" s="190" t="s">
        <v>645</v>
      </c>
      <c r="C277" s="190" t="s">
        <v>47</v>
      </c>
      <c r="D277" s="17" t="s">
        <v>309</v>
      </c>
      <c r="E277" s="186" t="s">
        <v>786</v>
      </c>
      <c r="F277" s="129" t="s">
        <v>641</v>
      </c>
      <c r="G277" s="187">
        <v>960.0</v>
      </c>
      <c r="H277" s="187">
        <v>0.0</v>
      </c>
      <c r="I277" s="187">
        <v>912.0</v>
      </c>
      <c r="J277" s="187">
        <v>0.0</v>
      </c>
      <c r="K277" s="187">
        <v>0.0</v>
      </c>
      <c r="L277" s="188">
        <f t="shared" si="10"/>
        <v>1872</v>
      </c>
      <c r="M277" s="101">
        <v>2.64</v>
      </c>
      <c r="N277" s="189">
        <v>4.99</v>
      </c>
      <c r="O277" s="103">
        <f t="shared" ref="O277:S277" si="553">IFERROR($N277*G277,"")</f>
        <v>4790.4</v>
      </c>
      <c r="P277" s="103">
        <f t="shared" si="553"/>
        <v>0</v>
      </c>
      <c r="Q277" s="103">
        <f t="shared" si="553"/>
        <v>4550.88</v>
      </c>
      <c r="R277" s="103">
        <f t="shared" si="553"/>
        <v>0</v>
      </c>
      <c r="S277" s="103">
        <f t="shared" si="553"/>
        <v>0</v>
      </c>
      <c r="T277" s="103">
        <f t="shared" si="12"/>
        <v>9341.28</v>
      </c>
      <c r="U277" s="103">
        <f t="shared" ref="U277:Y277" si="554">IFERROR($M277*G277,"")</f>
        <v>2534.4</v>
      </c>
      <c r="V277" s="103">
        <f t="shared" si="554"/>
        <v>0</v>
      </c>
      <c r="W277" s="103">
        <f t="shared" si="554"/>
        <v>2407.68</v>
      </c>
      <c r="X277" s="103">
        <f t="shared" si="554"/>
        <v>0</v>
      </c>
      <c r="Y277" s="103">
        <f t="shared" si="554"/>
        <v>0</v>
      </c>
      <c r="Z277" s="103">
        <f t="shared" si="14"/>
        <v>4942.08</v>
      </c>
      <c r="AA277" s="126" t="s">
        <v>127</v>
      </c>
      <c r="AB277" s="126" t="s">
        <v>855</v>
      </c>
      <c r="AC277" s="129"/>
      <c r="AD277" s="129"/>
    </row>
    <row r="278" ht="15.75" customHeight="1">
      <c r="A278" s="184" t="s">
        <v>646</v>
      </c>
      <c r="B278" s="190" t="s">
        <v>647</v>
      </c>
      <c r="C278" s="190" t="s">
        <v>52</v>
      </c>
      <c r="D278" s="17" t="s">
        <v>309</v>
      </c>
      <c r="E278" s="186" t="s">
        <v>786</v>
      </c>
      <c r="F278" s="129" t="s">
        <v>648</v>
      </c>
      <c r="G278" s="187">
        <v>2544.0</v>
      </c>
      <c r="H278" s="187">
        <v>0.0</v>
      </c>
      <c r="I278" s="187">
        <v>3228.0</v>
      </c>
      <c r="J278" s="187">
        <v>0.0</v>
      </c>
      <c r="K278" s="187">
        <v>0.0</v>
      </c>
      <c r="L278" s="188">
        <f t="shared" si="10"/>
        <v>5772</v>
      </c>
      <c r="M278" s="101">
        <v>1.5</v>
      </c>
      <c r="N278" s="189">
        <v>2.99</v>
      </c>
      <c r="O278" s="103">
        <f t="shared" ref="O278:S278" si="555">IFERROR($N278*G278,"")</f>
        <v>7606.56</v>
      </c>
      <c r="P278" s="103">
        <f t="shared" si="555"/>
        <v>0</v>
      </c>
      <c r="Q278" s="103">
        <f t="shared" si="555"/>
        <v>9651.72</v>
      </c>
      <c r="R278" s="103">
        <f t="shared" si="555"/>
        <v>0</v>
      </c>
      <c r="S278" s="103">
        <f t="shared" si="555"/>
        <v>0</v>
      </c>
      <c r="T278" s="103">
        <f t="shared" si="12"/>
        <v>17258.28</v>
      </c>
      <c r="U278" s="103">
        <f t="shared" ref="U278:Y278" si="556">IFERROR($M278*G278,"")</f>
        <v>3816</v>
      </c>
      <c r="V278" s="103">
        <f t="shared" si="556"/>
        <v>0</v>
      </c>
      <c r="W278" s="103">
        <f t="shared" si="556"/>
        <v>4842</v>
      </c>
      <c r="X278" s="103">
        <f t="shared" si="556"/>
        <v>0</v>
      </c>
      <c r="Y278" s="103">
        <f t="shared" si="556"/>
        <v>0</v>
      </c>
      <c r="Z278" s="103">
        <f t="shared" si="14"/>
        <v>8658</v>
      </c>
      <c r="AA278" s="126" t="s">
        <v>559</v>
      </c>
      <c r="AB278" s="126" t="s">
        <v>855</v>
      </c>
      <c r="AC278" s="129"/>
      <c r="AD278" s="129"/>
    </row>
    <row r="279" ht="15.75" customHeight="1">
      <c r="A279" s="184" t="s">
        <v>649</v>
      </c>
      <c r="B279" s="190" t="s">
        <v>650</v>
      </c>
      <c r="C279" s="190" t="s">
        <v>48</v>
      </c>
      <c r="D279" s="17" t="s">
        <v>309</v>
      </c>
      <c r="E279" s="186" t="s">
        <v>786</v>
      </c>
      <c r="F279" s="129" t="s">
        <v>651</v>
      </c>
      <c r="G279" s="187">
        <v>0.0</v>
      </c>
      <c r="H279" s="187">
        <v>1800.0</v>
      </c>
      <c r="I279" s="187">
        <v>720.0</v>
      </c>
      <c r="J279" s="187">
        <v>1248.0</v>
      </c>
      <c r="K279" s="187">
        <v>0.0</v>
      </c>
      <c r="L279" s="188">
        <f t="shared" si="10"/>
        <v>3768</v>
      </c>
      <c r="M279" s="101">
        <v>3.2</v>
      </c>
      <c r="N279" s="189">
        <v>6.49</v>
      </c>
      <c r="O279" s="103">
        <f t="shared" ref="O279:S279" si="557">IFERROR($N279*G279,"")</f>
        <v>0</v>
      </c>
      <c r="P279" s="103">
        <f t="shared" si="557"/>
        <v>11682</v>
      </c>
      <c r="Q279" s="103">
        <f t="shared" si="557"/>
        <v>4672.8</v>
      </c>
      <c r="R279" s="103">
        <f t="shared" si="557"/>
        <v>8099.52</v>
      </c>
      <c r="S279" s="103">
        <f t="shared" si="557"/>
        <v>0</v>
      </c>
      <c r="T279" s="103">
        <f t="shared" si="12"/>
        <v>24454.32</v>
      </c>
      <c r="U279" s="103">
        <f t="shared" ref="U279:Y279" si="558">IFERROR($M279*G279,"")</f>
        <v>0</v>
      </c>
      <c r="V279" s="103">
        <f t="shared" si="558"/>
        <v>5760</v>
      </c>
      <c r="W279" s="103">
        <f t="shared" si="558"/>
        <v>2304</v>
      </c>
      <c r="X279" s="103">
        <f t="shared" si="558"/>
        <v>3993.6</v>
      </c>
      <c r="Y279" s="103">
        <f t="shared" si="558"/>
        <v>0</v>
      </c>
      <c r="Z279" s="103">
        <f t="shared" si="14"/>
        <v>12057.6</v>
      </c>
      <c r="AA279" s="126" t="s">
        <v>95</v>
      </c>
      <c r="AB279" s="126" t="s">
        <v>855</v>
      </c>
      <c r="AC279" s="129"/>
      <c r="AD279" s="129"/>
    </row>
    <row r="280" ht="15.75" customHeight="1">
      <c r="A280" s="184" t="s">
        <v>652</v>
      </c>
      <c r="B280" s="190" t="s">
        <v>653</v>
      </c>
      <c r="C280" s="190" t="s">
        <v>49</v>
      </c>
      <c r="D280" s="17" t="s">
        <v>309</v>
      </c>
      <c r="E280" s="186" t="s">
        <v>786</v>
      </c>
      <c r="F280" s="129" t="s">
        <v>651</v>
      </c>
      <c r="G280" s="187">
        <v>0.0</v>
      </c>
      <c r="H280" s="187">
        <v>3600.0</v>
      </c>
      <c r="I280" s="187">
        <v>1200.0</v>
      </c>
      <c r="J280" s="187">
        <v>0.0</v>
      </c>
      <c r="K280" s="187">
        <v>0.0</v>
      </c>
      <c r="L280" s="188">
        <f t="shared" si="10"/>
        <v>4800</v>
      </c>
      <c r="M280" s="101">
        <v>0.5</v>
      </c>
      <c r="N280" s="189">
        <v>1.0</v>
      </c>
      <c r="O280" s="103">
        <f t="shared" ref="O280:S280" si="559">IFERROR($N280*G280,"")</f>
        <v>0</v>
      </c>
      <c r="P280" s="103">
        <f t="shared" si="559"/>
        <v>3600</v>
      </c>
      <c r="Q280" s="103">
        <f t="shared" si="559"/>
        <v>1200</v>
      </c>
      <c r="R280" s="103">
        <f t="shared" si="559"/>
        <v>0</v>
      </c>
      <c r="S280" s="103">
        <f t="shared" si="559"/>
        <v>0</v>
      </c>
      <c r="T280" s="103">
        <f t="shared" si="12"/>
        <v>4800</v>
      </c>
      <c r="U280" s="103">
        <f t="shared" ref="U280:Y280" si="560">IFERROR($M280*G280,"")</f>
        <v>0</v>
      </c>
      <c r="V280" s="103">
        <f t="shared" si="560"/>
        <v>1800</v>
      </c>
      <c r="W280" s="103">
        <f t="shared" si="560"/>
        <v>600</v>
      </c>
      <c r="X280" s="103">
        <f t="shared" si="560"/>
        <v>0</v>
      </c>
      <c r="Y280" s="103">
        <f t="shared" si="560"/>
        <v>0</v>
      </c>
      <c r="Z280" s="103">
        <f t="shared" si="14"/>
        <v>2400</v>
      </c>
      <c r="AA280" s="126" t="s">
        <v>654</v>
      </c>
      <c r="AB280" s="126" t="s">
        <v>855</v>
      </c>
      <c r="AC280" s="129"/>
      <c r="AD280" s="129"/>
    </row>
    <row r="281" ht="15.75" customHeight="1">
      <c r="A281" s="184" t="s">
        <v>655</v>
      </c>
      <c r="B281" s="190" t="s">
        <v>656</v>
      </c>
      <c r="C281" s="190" t="s">
        <v>47</v>
      </c>
      <c r="D281" s="17" t="s">
        <v>309</v>
      </c>
      <c r="E281" s="186" t="s">
        <v>786</v>
      </c>
      <c r="F281" s="129" t="s">
        <v>657</v>
      </c>
      <c r="G281" s="187">
        <v>0.0</v>
      </c>
      <c r="H281" s="187">
        <v>1200.0</v>
      </c>
      <c r="I281" s="187">
        <v>0.0</v>
      </c>
      <c r="J281" s="187">
        <v>0.0</v>
      </c>
      <c r="K281" s="187">
        <v>0.0</v>
      </c>
      <c r="L281" s="188">
        <f t="shared" si="10"/>
        <v>1200</v>
      </c>
      <c r="M281" s="101">
        <v>4.35</v>
      </c>
      <c r="N281" s="189">
        <v>7.99</v>
      </c>
      <c r="O281" s="103">
        <f t="shared" ref="O281:S281" si="561">IFERROR($N281*G281,"")</f>
        <v>0</v>
      </c>
      <c r="P281" s="103">
        <f t="shared" si="561"/>
        <v>9588</v>
      </c>
      <c r="Q281" s="103">
        <f t="shared" si="561"/>
        <v>0</v>
      </c>
      <c r="R281" s="103">
        <f t="shared" si="561"/>
        <v>0</v>
      </c>
      <c r="S281" s="103">
        <f t="shared" si="561"/>
        <v>0</v>
      </c>
      <c r="T281" s="103">
        <f t="shared" si="12"/>
        <v>9588</v>
      </c>
      <c r="U281" s="103">
        <f t="shared" ref="U281:Y281" si="562">IFERROR($M281*G281,"")</f>
        <v>0</v>
      </c>
      <c r="V281" s="103">
        <f t="shared" si="562"/>
        <v>5220</v>
      </c>
      <c r="W281" s="103">
        <f t="shared" si="562"/>
        <v>0</v>
      </c>
      <c r="X281" s="103">
        <f t="shared" si="562"/>
        <v>0</v>
      </c>
      <c r="Y281" s="103">
        <f t="shared" si="562"/>
        <v>0</v>
      </c>
      <c r="Z281" s="103">
        <f t="shared" si="14"/>
        <v>5220</v>
      </c>
      <c r="AA281" s="126" t="s">
        <v>75</v>
      </c>
      <c r="AB281" s="126" t="s">
        <v>858</v>
      </c>
      <c r="AC281" s="129"/>
      <c r="AD281" s="129"/>
    </row>
    <row r="282" ht="15.75" customHeight="1">
      <c r="A282" s="184" t="s">
        <v>658</v>
      </c>
      <c r="B282" s="190" t="s">
        <v>659</v>
      </c>
      <c r="C282" s="190" t="s">
        <v>47</v>
      </c>
      <c r="D282" s="17" t="s">
        <v>309</v>
      </c>
      <c r="E282" s="186" t="s">
        <v>786</v>
      </c>
      <c r="F282" s="129" t="s">
        <v>657</v>
      </c>
      <c r="G282" s="187">
        <v>0.0</v>
      </c>
      <c r="H282" s="187">
        <v>1200.0</v>
      </c>
      <c r="I282" s="187">
        <v>0.0</v>
      </c>
      <c r="J282" s="187">
        <v>0.0</v>
      </c>
      <c r="K282" s="187">
        <v>0.0</v>
      </c>
      <c r="L282" s="188">
        <f t="shared" si="10"/>
        <v>1200</v>
      </c>
      <c r="M282" s="101">
        <v>4.35</v>
      </c>
      <c r="N282" s="189">
        <v>7.99</v>
      </c>
      <c r="O282" s="103">
        <f t="shared" ref="O282:S282" si="563">IFERROR($N282*G282,"")</f>
        <v>0</v>
      </c>
      <c r="P282" s="103">
        <f t="shared" si="563"/>
        <v>9588</v>
      </c>
      <c r="Q282" s="103">
        <f t="shared" si="563"/>
        <v>0</v>
      </c>
      <c r="R282" s="103">
        <f t="shared" si="563"/>
        <v>0</v>
      </c>
      <c r="S282" s="103">
        <f t="shared" si="563"/>
        <v>0</v>
      </c>
      <c r="T282" s="103">
        <f t="shared" si="12"/>
        <v>9588</v>
      </c>
      <c r="U282" s="103">
        <f t="shared" ref="U282:Y282" si="564">IFERROR($M282*G282,"")</f>
        <v>0</v>
      </c>
      <c r="V282" s="103">
        <f t="shared" si="564"/>
        <v>5220</v>
      </c>
      <c r="W282" s="103">
        <f t="shared" si="564"/>
        <v>0</v>
      </c>
      <c r="X282" s="103">
        <f t="shared" si="564"/>
        <v>0</v>
      </c>
      <c r="Y282" s="103">
        <f t="shared" si="564"/>
        <v>0</v>
      </c>
      <c r="Z282" s="103">
        <f t="shared" si="14"/>
        <v>5220</v>
      </c>
      <c r="AA282" s="126" t="s">
        <v>75</v>
      </c>
      <c r="AB282" s="126" t="s">
        <v>858</v>
      </c>
      <c r="AC282" s="129"/>
      <c r="AD282" s="129"/>
    </row>
    <row r="283" ht="15.75" customHeight="1">
      <c r="A283" s="184" t="s">
        <v>660</v>
      </c>
      <c r="B283" s="190" t="s">
        <v>661</v>
      </c>
      <c r="C283" s="190" t="s">
        <v>47</v>
      </c>
      <c r="D283" s="17" t="s">
        <v>309</v>
      </c>
      <c r="E283" s="186" t="s">
        <v>786</v>
      </c>
      <c r="F283" s="129" t="s">
        <v>657</v>
      </c>
      <c r="G283" s="187">
        <v>0.0</v>
      </c>
      <c r="H283" s="187">
        <v>1200.0</v>
      </c>
      <c r="I283" s="187">
        <v>0.0</v>
      </c>
      <c r="J283" s="187">
        <v>0.0</v>
      </c>
      <c r="K283" s="187">
        <v>0.0</v>
      </c>
      <c r="L283" s="188">
        <f t="shared" si="10"/>
        <v>1200</v>
      </c>
      <c r="M283" s="101">
        <v>3.32</v>
      </c>
      <c r="N283" s="189">
        <v>5.99</v>
      </c>
      <c r="O283" s="103">
        <f t="shared" ref="O283:S283" si="565">IFERROR($N283*G283,"")</f>
        <v>0</v>
      </c>
      <c r="P283" s="103">
        <f t="shared" si="565"/>
        <v>7188</v>
      </c>
      <c r="Q283" s="103">
        <f t="shared" si="565"/>
        <v>0</v>
      </c>
      <c r="R283" s="103">
        <f t="shared" si="565"/>
        <v>0</v>
      </c>
      <c r="S283" s="103">
        <f t="shared" si="565"/>
        <v>0</v>
      </c>
      <c r="T283" s="103">
        <f t="shared" si="12"/>
        <v>7188</v>
      </c>
      <c r="U283" s="103">
        <f t="shared" ref="U283:Y283" si="566">IFERROR($M283*G283,"")</f>
        <v>0</v>
      </c>
      <c r="V283" s="103">
        <f t="shared" si="566"/>
        <v>3984</v>
      </c>
      <c r="W283" s="103">
        <f t="shared" si="566"/>
        <v>0</v>
      </c>
      <c r="X283" s="103">
        <f t="shared" si="566"/>
        <v>0</v>
      </c>
      <c r="Y283" s="103">
        <f t="shared" si="566"/>
        <v>0</v>
      </c>
      <c r="Z283" s="103">
        <f t="shared" si="14"/>
        <v>3984</v>
      </c>
      <c r="AA283" s="126" t="s">
        <v>75</v>
      </c>
      <c r="AB283" s="126" t="s">
        <v>858</v>
      </c>
      <c r="AC283" s="129"/>
      <c r="AD283" s="129"/>
    </row>
    <row r="284" ht="15.75" customHeight="1">
      <c r="A284" s="184" t="s">
        <v>662</v>
      </c>
      <c r="B284" s="190" t="s">
        <v>663</v>
      </c>
      <c r="C284" s="190" t="s">
        <v>47</v>
      </c>
      <c r="D284" s="17" t="s">
        <v>309</v>
      </c>
      <c r="E284" s="186" t="s">
        <v>786</v>
      </c>
      <c r="F284" s="129" t="s">
        <v>657</v>
      </c>
      <c r="G284" s="187">
        <v>1488.0</v>
      </c>
      <c r="H284" s="187">
        <v>0.0</v>
      </c>
      <c r="I284" s="187">
        <v>432.0</v>
      </c>
      <c r="J284" s="187">
        <v>0.0</v>
      </c>
      <c r="K284" s="187">
        <v>0.0</v>
      </c>
      <c r="L284" s="188">
        <f t="shared" si="10"/>
        <v>1920</v>
      </c>
      <c r="M284" s="101">
        <v>5.76</v>
      </c>
      <c r="N284" s="189">
        <v>10.99</v>
      </c>
      <c r="O284" s="103">
        <f t="shared" ref="O284:S284" si="567">IFERROR($N284*G284,"")</f>
        <v>16353.12</v>
      </c>
      <c r="P284" s="103">
        <f t="shared" si="567"/>
        <v>0</v>
      </c>
      <c r="Q284" s="103">
        <f t="shared" si="567"/>
        <v>4747.68</v>
      </c>
      <c r="R284" s="103">
        <f t="shared" si="567"/>
        <v>0</v>
      </c>
      <c r="S284" s="103">
        <f t="shared" si="567"/>
        <v>0</v>
      </c>
      <c r="T284" s="103">
        <f t="shared" si="12"/>
        <v>21100.8</v>
      </c>
      <c r="U284" s="103">
        <f t="shared" ref="U284:Y284" si="568">IFERROR($M284*G284,"")</f>
        <v>8570.88</v>
      </c>
      <c r="V284" s="103">
        <f t="shared" si="568"/>
        <v>0</v>
      </c>
      <c r="W284" s="103">
        <f t="shared" si="568"/>
        <v>2488.32</v>
      </c>
      <c r="X284" s="103">
        <f t="shared" si="568"/>
        <v>0</v>
      </c>
      <c r="Y284" s="103">
        <f t="shared" si="568"/>
        <v>0</v>
      </c>
      <c r="Z284" s="103">
        <f t="shared" si="14"/>
        <v>11059.2</v>
      </c>
      <c r="AA284" s="126" t="s">
        <v>75</v>
      </c>
      <c r="AB284" s="126" t="s">
        <v>858</v>
      </c>
      <c r="AC284" s="129"/>
      <c r="AD284" s="129"/>
    </row>
    <row r="285" ht="15.75" customHeight="1">
      <c r="A285" s="184" t="s">
        <v>664</v>
      </c>
      <c r="B285" s="190" t="s">
        <v>665</v>
      </c>
      <c r="C285" s="190" t="s">
        <v>49</v>
      </c>
      <c r="D285" s="17" t="s">
        <v>309</v>
      </c>
      <c r="E285" s="186" t="s">
        <v>786</v>
      </c>
      <c r="F285" s="129" t="s">
        <v>657</v>
      </c>
      <c r="G285" s="187">
        <v>1992.0</v>
      </c>
      <c r="H285" s="187">
        <v>72.0</v>
      </c>
      <c r="I285" s="187">
        <v>444.0</v>
      </c>
      <c r="J285" s="187">
        <v>0.0</v>
      </c>
      <c r="K285" s="187">
        <v>0.0</v>
      </c>
      <c r="L285" s="188">
        <f t="shared" si="10"/>
        <v>2508</v>
      </c>
      <c r="M285" s="101">
        <v>3.0</v>
      </c>
      <c r="N285" s="189">
        <v>5.99</v>
      </c>
      <c r="O285" s="103">
        <f t="shared" ref="O285:S285" si="569">IFERROR($N285*G285,"")</f>
        <v>11932.08</v>
      </c>
      <c r="P285" s="103">
        <f t="shared" si="569"/>
        <v>431.28</v>
      </c>
      <c r="Q285" s="103">
        <f t="shared" si="569"/>
        <v>2659.56</v>
      </c>
      <c r="R285" s="103">
        <f t="shared" si="569"/>
        <v>0</v>
      </c>
      <c r="S285" s="103">
        <f t="shared" si="569"/>
        <v>0</v>
      </c>
      <c r="T285" s="103">
        <f t="shared" si="12"/>
        <v>15022.92</v>
      </c>
      <c r="U285" s="103">
        <f t="shared" ref="U285:Y285" si="570">IFERROR($M285*G285,"")</f>
        <v>5976</v>
      </c>
      <c r="V285" s="103">
        <f t="shared" si="570"/>
        <v>216</v>
      </c>
      <c r="W285" s="103">
        <f t="shared" si="570"/>
        <v>1332</v>
      </c>
      <c r="X285" s="103">
        <f t="shared" si="570"/>
        <v>0</v>
      </c>
      <c r="Y285" s="103">
        <f t="shared" si="570"/>
        <v>0</v>
      </c>
      <c r="Z285" s="103">
        <f t="shared" si="14"/>
        <v>7524</v>
      </c>
      <c r="AA285" s="126" t="s">
        <v>350</v>
      </c>
      <c r="AB285" s="126" t="s">
        <v>858</v>
      </c>
      <c r="AC285" s="129"/>
      <c r="AD285" s="129"/>
    </row>
    <row r="286" ht="15.75" customHeight="1">
      <c r="A286" s="184" t="s">
        <v>666</v>
      </c>
      <c r="B286" s="190" t="s">
        <v>667</v>
      </c>
      <c r="C286" s="190" t="s">
        <v>51</v>
      </c>
      <c r="D286" s="17" t="s">
        <v>309</v>
      </c>
      <c r="E286" s="186" t="s">
        <v>786</v>
      </c>
      <c r="F286" s="129" t="s">
        <v>657</v>
      </c>
      <c r="G286" s="187">
        <v>912.0</v>
      </c>
      <c r="H286" s="187">
        <v>0.0</v>
      </c>
      <c r="I286" s="187">
        <v>0.0</v>
      </c>
      <c r="J286" s="187">
        <v>0.0</v>
      </c>
      <c r="K286" s="187">
        <v>0.0</v>
      </c>
      <c r="L286" s="188">
        <f t="shared" si="10"/>
        <v>912</v>
      </c>
      <c r="M286" s="101">
        <v>2.76</v>
      </c>
      <c r="N286" s="189">
        <v>4.99</v>
      </c>
      <c r="O286" s="103">
        <f t="shared" ref="O286:S286" si="571">IFERROR($N286*G286,"")</f>
        <v>4550.88</v>
      </c>
      <c r="P286" s="103">
        <f t="shared" si="571"/>
        <v>0</v>
      </c>
      <c r="Q286" s="103">
        <f t="shared" si="571"/>
        <v>0</v>
      </c>
      <c r="R286" s="103">
        <f t="shared" si="571"/>
        <v>0</v>
      </c>
      <c r="S286" s="103">
        <f t="shared" si="571"/>
        <v>0</v>
      </c>
      <c r="T286" s="103">
        <f t="shared" si="12"/>
        <v>4550.88</v>
      </c>
      <c r="U286" s="103">
        <f t="shared" ref="U286:Y286" si="572">IFERROR($M286*G286,"")</f>
        <v>2517.12</v>
      </c>
      <c r="V286" s="103">
        <f t="shared" si="572"/>
        <v>0</v>
      </c>
      <c r="W286" s="103">
        <f t="shared" si="572"/>
        <v>0</v>
      </c>
      <c r="X286" s="103">
        <f t="shared" si="572"/>
        <v>0</v>
      </c>
      <c r="Y286" s="103">
        <f t="shared" si="572"/>
        <v>0</v>
      </c>
      <c r="Z286" s="103">
        <f t="shared" si="14"/>
        <v>2517.12</v>
      </c>
      <c r="AA286" s="126" t="s">
        <v>512</v>
      </c>
      <c r="AB286" s="126" t="s">
        <v>858</v>
      </c>
      <c r="AC286" s="129"/>
      <c r="AD286" s="129"/>
    </row>
    <row r="287" ht="15.75" customHeight="1">
      <c r="A287" s="184" t="s">
        <v>668</v>
      </c>
      <c r="B287" s="190" t="s">
        <v>669</v>
      </c>
      <c r="C287" s="190" t="s">
        <v>49</v>
      </c>
      <c r="D287" s="17" t="s">
        <v>309</v>
      </c>
      <c r="E287" s="186" t="s">
        <v>786</v>
      </c>
      <c r="F287" s="129" t="s">
        <v>657</v>
      </c>
      <c r="G287" s="187">
        <v>0.0</v>
      </c>
      <c r="H287" s="187">
        <v>800.0</v>
      </c>
      <c r="I287" s="187">
        <v>0.0</v>
      </c>
      <c r="J287" s="187">
        <v>0.0</v>
      </c>
      <c r="K287" s="187">
        <v>0.0</v>
      </c>
      <c r="L287" s="188">
        <f t="shared" si="10"/>
        <v>800</v>
      </c>
      <c r="M287" s="101">
        <v>2.76</v>
      </c>
      <c r="N287" s="189">
        <v>4.99</v>
      </c>
      <c r="O287" s="103">
        <f t="shared" ref="O287:S287" si="573">IFERROR($N287*G287,"")</f>
        <v>0</v>
      </c>
      <c r="P287" s="103">
        <f t="shared" si="573"/>
        <v>3992</v>
      </c>
      <c r="Q287" s="103">
        <f t="shared" si="573"/>
        <v>0</v>
      </c>
      <c r="R287" s="103">
        <f t="shared" si="573"/>
        <v>0</v>
      </c>
      <c r="S287" s="103">
        <f t="shared" si="573"/>
        <v>0</v>
      </c>
      <c r="T287" s="103">
        <f t="shared" si="12"/>
        <v>3992</v>
      </c>
      <c r="U287" s="103">
        <f t="shared" ref="U287:Y287" si="574">IFERROR($M287*G287,"")</f>
        <v>0</v>
      </c>
      <c r="V287" s="103">
        <f t="shared" si="574"/>
        <v>2208</v>
      </c>
      <c r="W287" s="103">
        <f t="shared" si="574"/>
        <v>0</v>
      </c>
      <c r="X287" s="103">
        <f t="shared" si="574"/>
        <v>0</v>
      </c>
      <c r="Y287" s="103">
        <f t="shared" si="574"/>
        <v>0</v>
      </c>
      <c r="Z287" s="103">
        <f t="shared" si="14"/>
        <v>2208</v>
      </c>
      <c r="AA287" s="126" t="s">
        <v>344</v>
      </c>
      <c r="AB287" s="126" t="s">
        <v>858</v>
      </c>
      <c r="AC287" s="129" t="s">
        <v>862</v>
      </c>
      <c r="AD287" s="129"/>
    </row>
    <row r="288" ht="15.75" customHeight="1">
      <c r="A288" s="184" t="s">
        <v>670</v>
      </c>
      <c r="B288" s="190" t="s">
        <v>671</v>
      </c>
      <c r="C288" s="190" t="s">
        <v>49</v>
      </c>
      <c r="D288" s="17" t="s">
        <v>309</v>
      </c>
      <c r="E288" s="186" t="s">
        <v>786</v>
      </c>
      <c r="F288" s="129" t="s">
        <v>657</v>
      </c>
      <c r="G288" s="187">
        <v>0.0</v>
      </c>
      <c r="H288" s="187">
        <v>800.0</v>
      </c>
      <c r="I288" s="187">
        <v>0.0</v>
      </c>
      <c r="J288" s="187">
        <v>0.0</v>
      </c>
      <c r="K288" s="187">
        <v>0.0</v>
      </c>
      <c r="L288" s="188">
        <f t="shared" si="10"/>
        <v>800</v>
      </c>
      <c r="M288" s="101">
        <v>3.32</v>
      </c>
      <c r="N288" s="189">
        <v>5.99</v>
      </c>
      <c r="O288" s="103">
        <f t="shared" ref="O288:S288" si="575">IFERROR($N288*G288,"")</f>
        <v>0</v>
      </c>
      <c r="P288" s="103">
        <f t="shared" si="575"/>
        <v>4792</v>
      </c>
      <c r="Q288" s="103">
        <f t="shared" si="575"/>
        <v>0</v>
      </c>
      <c r="R288" s="103">
        <f t="shared" si="575"/>
        <v>0</v>
      </c>
      <c r="S288" s="103">
        <f t="shared" si="575"/>
        <v>0</v>
      </c>
      <c r="T288" s="103">
        <f t="shared" si="12"/>
        <v>4792</v>
      </c>
      <c r="U288" s="103">
        <f t="shared" ref="U288:Y288" si="576">IFERROR($M288*G288,"")</f>
        <v>0</v>
      </c>
      <c r="V288" s="103">
        <f t="shared" si="576"/>
        <v>2656</v>
      </c>
      <c r="W288" s="103">
        <f t="shared" si="576"/>
        <v>0</v>
      </c>
      <c r="X288" s="103">
        <f t="shared" si="576"/>
        <v>0</v>
      </c>
      <c r="Y288" s="103">
        <f t="shared" si="576"/>
        <v>0</v>
      </c>
      <c r="Z288" s="103">
        <f t="shared" si="14"/>
        <v>2656</v>
      </c>
      <c r="AA288" s="126" t="s">
        <v>344</v>
      </c>
      <c r="AB288" s="126" t="s">
        <v>858</v>
      </c>
      <c r="AC288" s="129"/>
      <c r="AD288" s="129"/>
    </row>
    <row r="289" ht="15.75" customHeight="1">
      <c r="A289" s="184" t="s">
        <v>672</v>
      </c>
      <c r="B289" s="190" t="s">
        <v>673</v>
      </c>
      <c r="C289" s="190" t="s">
        <v>49</v>
      </c>
      <c r="D289" s="17" t="s">
        <v>309</v>
      </c>
      <c r="E289" s="186" t="s">
        <v>786</v>
      </c>
      <c r="F289" s="129" t="s">
        <v>657</v>
      </c>
      <c r="G289" s="187">
        <v>0.0</v>
      </c>
      <c r="H289" s="187">
        <v>800.0</v>
      </c>
      <c r="I289" s="187">
        <v>0.0</v>
      </c>
      <c r="J289" s="187">
        <v>0.0</v>
      </c>
      <c r="K289" s="187">
        <v>0.0</v>
      </c>
      <c r="L289" s="188">
        <f t="shared" si="10"/>
        <v>800</v>
      </c>
      <c r="M289" s="101">
        <v>2.76</v>
      </c>
      <c r="N289" s="189">
        <v>4.99</v>
      </c>
      <c r="O289" s="103">
        <f t="shared" ref="O289:S289" si="577">IFERROR($N289*G289,"")</f>
        <v>0</v>
      </c>
      <c r="P289" s="103">
        <f t="shared" si="577"/>
        <v>3992</v>
      </c>
      <c r="Q289" s="103">
        <f t="shared" si="577"/>
        <v>0</v>
      </c>
      <c r="R289" s="103">
        <f t="shared" si="577"/>
        <v>0</v>
      </c>
      <c r="S289" s="103">
        <f t="shared" si="577"/>
        <v>0</v>
      </c>
      <c r="T289" s="103">
        <f t="shared" si="12"/>
        <v>3992</v>
      </c>
      <c r="U289" s="103">
        <f t="shared" ref="U289:Y289" si="578">IFERROR($M289*G289,"")</f>
        <v>0</v>
      </c>
      <c r="V289" s="103">
        <f t="shared" si="578"/>
        <v>2208</v>
      </c>
      <c r="W289" s="103">
        <f t="shared" si="578"/>
        <v>0</v>
      </c>
      <c r="X289" s="103">
        <f t="shared" si="578"/>
        <v>0</v>
      </c>
      <c r="Y289" s="103">
        <f t="shared" si="578"/>
        <v>0</v>
      </c>
      <c r="Z289" s="103">
        <f t="shared" si="14"/>
        <v>2208</v>
      </c>
      <c r="AA289" s="126" t="s">
        <v>344</v>
      </c>
      <c r="AB289" s="126" t="s">
        <v>858</v>
      </c>
      <c r="AC289" s="129"/>
      <c r="AD289" s="129"/>
    </row>
    <row r="290" ht="15.75" customHeight="1">
      <c r="A290" s="184" t="s">
        <v>674</v>
      </c>
      <c r="B290" s="190" t="s">
        <v>675</v>
      </c>
      <c r="C290" s="190" t="s">
        <v>49</v>
      </c>
      <c r="D290" s="17" t="s">
        <v>309</v>
      </c>
      <c r="E290" s="186" t="s">
        <v>786</v>
      </c>
      <c r="F290" s="129" t="s">
        <v>657</v>
      </c>
      <c r="G290" s="187">
        <v>0.0</v>
      </c>
      <c r="H290" s="187">
        <v>1800.0</v>
      </c>
      <c r="I290" s="187">
        <v>0.0</v>
      </c>
      <c r="J290" s="187">
        <v>0.0</v>
      </c>
      <c r="K290" s="187">
        <v>0.0</v>
      </c>
      <c r="L290" s="188">
        <f t="shared" si="10"/>
        <v>1800</v>
      </c>
      <c r="M290" s="101">
        <v>3.2</v>
      </c>
      <c r="N290" s="189">
        <v>5.99</v>
      </c>
      <c r="O290" s="103">
        <f t="shared" ref="O290:S290" si="579">IFERROR($N290*G290,"")</f>
        <v>0</v>
      </c>
      <c r="P290" s="103">
        <f t="shared" si="579"/>
        <v>10782</v>
      </c>
      <c r="Q290" s="103">
        <f t="shared" si="579"/>
        <v>0</v>
      </c>
      <c r="R290" s="103">
        <f t="shared" si="579"/>
        <v>0</v>
      </c>
      <c r="S290" s="103">
        <f t="shared" si="579"/>
        <v>0</v>
      </c>
      <c r="T290" s="103">
        <f t="shared" si="12"/>
        <v>10782</v>
      </c>
      <c r="U290" s="103">
        <f t="shared" ref="U290:Y290" si="580">IFERROR($M290*G290,"")</f>
        <v>0</v>
      </c>
      <c r="V290" s="103">
        <f t="shared" si="580"/>
        <v>5760</v>
      </c>
      <c r="W290" s="103">
        <f t="shared" si="580"/>
        <v>0</v>
      </c>
      <c r="X290" s="103">
        <f t="shared" si="580"/>
        <v>0</v>
      </c>
      <c r="Y290" s="103">
        <f t="shared" si="580"/>
        <v>0</v>
      </c>
      <c r="Z290" s="103">
        <f t="shared" si="14"/>
        <v>5760</v>
      </c>
      <c r="AA290" s="126" t="s">
        <v>344</v>
      </c>
      <c r="AB290" s="126" t="s">
        <v>858</v>
      </c>
      <c r="AC290" s="129"/>
      <c r="AD290" s="129"/>
    </row>
    <row r="291" ht="15.75" customHeight="1">
      <c r="A291" s="184" t="s">
        <v>676</v>
      </c>
      <c r="B291" s="190" t="s">
        <v>677</v>
      </c>
      <c r="C291" s="190" t="s">
        <v>49</v>
      </c>
      <c r="D291" s="17" t="s">
        <v>309</v>
      </c>
      <c r="E291" s="186" t="s">
        <v>786</v>
      </c>
      <c r="F291" s="129" t="s">
        <v>657</v>
      </c>
      <c r="G291" s="187">
        <v>0.0</v>
      </c>
      <c r="H291" s="187">
        <v>400.0</v>
      </c>
      <c r="I291" s="187">
        <v>0.0</v>
      </c>
      <c r="J291" s="187">
        <v>0.0</v>
      </c>
      <c r="K291" s="187">
        <v>0.0</v>
      </c>
      <c r="L291" s="188">
        <f t="shared" si="10"/>
        <v>400</v>
      </c>
      <c r="M291" s="101">
        <v>3.2</v>
      </c>
      <c r="N291" s="189">
        <v>5.99</v>
      </c>
      <c r="O291" s="103">
        <f t="shared" ref="O291:S291" si="581">IFERROR($N291*G291,"")</f>
        <v>0</v>
      </c>
      <c r="P291" s="103">
        <f t="shared" si="581"/>
        <v>2396</v>
      </c>
      <c r="Q291" s="103">
        <f t="shared" si="581"/>
        <v>0</v>
      </c>
      <c r="R291" s="103">
        <f t="shared" si="581"/>
        <v>0</v>
      </c>
      <c r="S291" s="103">
        <f t="shared" si="581"/>
        <v>0</v>
      </c>
      <c r="T291" s="103">
        <f t="shared" si="12"/>
        <v>2396</v>
      </c>
      <c r="U291" s="103">
        <f t="shared" ref="U291:Y291" si="582">IFERROR($M291*G291,"")</f>
        <v>0</v>
      </c>
      <c r="V291" s="103">
        <f t="shared" si="582"/>
        <v>1280</v>
      </c>
      <c r="W291" s="103">
        <f t="shared" si="582"/>
        <v>0</v>
      </c>
      <c r="X291" s="103">
        <f t="shared" si="582"/>
        <v>0</v>
      </c>
      <c r="Y291" s="103">
        <f t="shared" si="582"/>
        <v>0</v>
      </c>
      <c r="Z291" s="103">
        <f t="shared" si="14"/>
        <v>1280</v>
      </c>
      <c r="AA291" s="126" t="s">
        <v>344</v>
      </c>
      <c r="AB291" s="126" t="s">
        <v>858</v>
      </c>
      <c r="AC291" s="129"/>
      <c r="AD291" s="129"/>
    </row>
    <row r="292" ht="15.75" customHeight="1">
      <c r="A292" s="184" t="s">
        <v>678</v>
      </c>
      <c r="B292" s="190" t="s">
        <v>679</v>
      </c>
      <c r="C292" s="190" t="s">
        <v>49</v>
      </c>
      <c r="D292" s="17" t="s">
        <v>309</v>
      </c>
      <c r="E292" s="186" t="s">
        <v>786</v>
      </c>
      <c r="F292" s="129" t="s">
        <v>657</v>
      </c>
      <c r="G292" s="187">
        <v>0.0</v>
      </c>
      <c r="H292" s="187">
        <v>600.0</v>
      </c>
      <c r="I292" s="187">
        <v>0.0</v>
      </c>
      <c r="J292" s="187">
        <v>0.0</v>
      </c>
      <c r="K292" s="187">
        <v>0.0</v>
      </c>
      <c r="L292" s="188">
        <f t="shared" si="10"/>
        <v>600</v>
      </c>
      <c r="M292" s="101">
        <v>2.76</v>
      </c>
      <c r="N292" s="189">
        <v>4.99</v>
      </c>
      <c r="O292" s="103">
        <f t="shared" ref="O292:S292" si="583">IFERROR($N292*G292,"")</f>
        <v>0</v>
      </c>
      <c r="P292" s="103">
        <f t="shared" si="583"/>
        <v>2994</v>
      </c>
      <c r="Q292" s="103">
        <f t="shared" si="583"/>
        <v>0</v>
      </c>
      <c r="R292" s="103">
        <f t="shared" si="583"/>
        <v>0</v>
      </c>
      <c r="S292" s="103">
        <f t="shared" si="583"/>
        <v>0</v>
      </c>
      <c r="T292" s="103">
        <f t="shared" si="12"/>
        <v>2994</v>
      </c>
      <c r="U292" s="103">
        <f t="shared" ref="U292:Y292" si="584">IFERROR($M292*G292,"")</f>
        <v>0</v>
      </c>
      <c r="V292" s="103">
        <f t="shared" si="584"/>
        <v>1656</v>
      </c>
      <c r="W292" s="103">
        <f t="shared" si="584"/>
        <v>0</v>
      </c>
      <c r="X292" s="103">
        <f t="shared" si="584"/>
        <v>0</v>
      </c>
      <c r="Y292" s="103">
        <f t="shared" si="584"/>
        <v>0</v>
      </c>
      <c r="Z292" s="103">
        <f t="shared" si="14"/>
        <v>1656</v>
      </c>
      <c r="AA292" s="126" t="s">
        <v>344</v>
      </c>
      <c r="AB292" s="126" t="s">
        <v>858</v>
      </c>
      <c r="AC292" s="129"/>
      <c r="AD292" s="129"/>
    </row>
    <row r="293" ht="15.75" customHeight="1">
      <c r="A293" s="184" t="s">
        <v>680</v>
      </c>
      <c r="B293" s="190" t="s">
        <v>681</v>
      </c>
      <c r="C293" s="190" t="s">
        <v>47</v>
      </c>
      <c r="D293" s="17" t="s">
        <v>309</v>
      </c>
      <c r="E293" s="186" t="s">
        <v>786</v>
      </c>
      <c r="F293" s="129" t="s">
        <v>657</v>
      </c>
      <c r="G293" s="187">
        <v>1008.0</v>
      </c>
      <c r="H293" s="187">
        <v>3888.0</v>
      </c>
      <c r="I293" s="187">
        <v>2064.0</v>
      </c>
      <c r="J293" s="187">
        <v>2352.0</v>
      </c>
      <c r="K293" s="187">
        <v>0.0</v>
      </c>
      <c r="L293" s="188">
        <f t="shared" si="10"/>
        <v>9312</v>
      </c>
      <c r="M293" s="101">
        <v>1.93</v>
      </c>
      <c r="N293" s="189">
        <v>3.69</v>
      </c>
      <c r="O293" s="103">
        <f t="shared" ref="O293:S293" si="585">IFERROR($N293*G293,"")</f>
        <v>3719.52</v>
      </c>
      <c r="P293" s="103">
        <f t="shared" si="585"/>
        <v>14346.72</v>
      </c>
      <c r="Q293" s="103">
        <f t="shared" si="585"/>
        <v>7616.16</v>
      </c>
      <c r="R293" s="103">
        <f t="shared" si="585"/>
        <v>8678.88</v>
      </c>
      <c r="S293" s="103">
        <f t="shared" si="585"/>
        <v>0</v>
      </c>
      <c r="T293" s="103">
        <f t="shared" si="12"/>
        <v>34361.28</v>
      </c>
      <c r="U293" s="103">
        <f t="shared" ref="U293:Y293" si="586">IFERROR($M293*G293,"")</f>
        <v>1945.44</v>
      </c>
      <c r="V293" s="103">
        <f t="shared" si="586"/>
        <v>7503.84</v>
      </c>
      <c r="W293" s="103">
        <f t="shared" si="586"/>
        <v>3983.52</v>
      </c>
      <c r="X293" s="103">
        <f t="shared" si="586"/>
        <v>4539.36</v>
      </c>
      <c r="Y293" s="103">
        <f t="shared" si="586"/>
        <v>0</v>
      </c>
      <c r="Z293" s="103">
        <f t="shared" si="14"/>
        <v>17972.16</v>
      </c>
      <c r="AA293" s="126" t="s">
        <v>75</v>
      </c>
      <c r="AB293" s="126" t="s">
        <v>858</v>
      </c>
      <c r="AC293" s="129"/>
      <c r="AD293" s="129"/>
    </row>
    <row r="294" ht="15.75" customHeight="1">
      <c r="A294" s="184" t="s">
        <v>682</v>
      </c>
      <c r="B294" s="190" t="s">
        <v>683</v>
      </c>
      <c r="C294" s="190" t="s">
        <v>47</v>
      </c>
      <c r="D294" s="17" t="s">
        <v>309</v>
      </c>
      <c r="E294" s="186" t="s">
        <v>786</v>
      </c>
      <c r="F294" s="129" t="s">
        <v>657</v>
      </c>
      <c r="G294" s="187">
        <v>960.0</v>
      </c>
      <c r="H294" s="187">
        <v>0.0</v>
      </c>
      <c r="I294" s="187">
        <v>1200.0</v>
      </c>
      <c r="J294" s="187">
        <v>0.0</v>
      </c>
      <c r="K294" s="187">
        <v>0.0</v>
      </c>
      <c r="L294" s="188">
        <f t="shared" si="10"/>
        <v>2160</v>
      </c>
      <c r="M294" s="101">
        <v>1.93</v>
      </c>
      <c r="N294" s="189">
        <v>3.69</v>
      </c>
      <c r="O294" s="103">
        <f t="shared" ref="O294:S294" si="587">IFERROR($N294*G294,"")</f>
        <v>3542.4</v>
      </c>
      <c r="P294" s="103">
        <f t="shared" si="587"/>
        <v>0</v>
      </c>
      <c r="Q294" s="103">
        <f t="shared" si="587"/>
        <v>4428</v>
      </c>
      <c r="R294" s="103">
        <f t="shared" si="587"/>
        <v>0</v>
      </c>
      <c r="S294" s="103">
        <f t="shared" si="587"/>
        <v>0</v>
      </c>
      <c r="T294" s="103">
        <f t="shared" si="12"/>
        <v>7970.4</v>
      </c>
      <c r="U294" s="103">
        <f t="shared" ref="U294:Y294" si="588">IFERROR($M294*G294,"")</f>
        <v>1852.8</v>
      </c>
      <c r="V294" s="103">
        <f t="shared" si="588"/>
        <v>0</v>
      </c>
      <c r="W294" s="103">
        <f t="shared" si="588"/>
        <v>2316</v>
      </c>
      <c r="X294" s="103">
        <f t="shared" si="588"/>
        <v>0</v>
      </c>
      <c r="Y294" s="103">
        <f t="shared" si="588"/>
        <v>0</v>
      </c>
      <c r="Z294" s="103">
        <f t="shared" si="14"/>
        <v>4168.8</v>
      </c>
      <c r="AA294" s="126" t="s">
        <v>75</v>
      </c>
      <c r="AB294" s="126" t="s">
        <v>858</v>
      </c>
      <c r="AC294" s="129"/>
      <c r="AD294" s="129"/>
    </row>
    <row r="295" ht="15.75" customHeight="1">
      <c r="A295" s="184" t="s">
        <v>684</v>
      </c>
      <c r="B295" s="190" t="s">
        <v>685</v>
      </c>
      <c r="C295" s="190" t="s">
        <v>49</v>
      </c>
      <c r="D295" s="17" t="s">
        <v>309</v>
      </c>
      <c r="E295" s="186" t="s">
        <v>786</v>
      </c>
      <c r="F295" s="129" t="s">
        <v>657</v>
      </c>
      <c r="G295" s="187">
        <v>900.0</v>
      </c>
      <c r="H295" s="187">
        <v>0.0</v>
      </c>
      <c r="I295" s="187">
        <v>0.0</v>
      </c>
      <c r="J295" s="187">
        <v>0.0</v>
      </c>
      <c r="K295" s="187">
        <v>0.0</v>
      </c>
      <c r="L295" s="188">
        <f t="shared" si="10"/>
        <v>900</v>
      </c>
      <c r="M295" s="101">
        <v>2.44</v>
      </c>
      <c r="N295" s="189">
        <v>4.49</v>
      </c>
      <c r="O295" s="103">
        <f t="shared" ref="O295:S295" si="589">IFERROR($N295*G295,"")</f>
        <v>4041</v>
      </c>
      <c r="P295" s="103">
        <f t="shared" si="589"/>
        <v>0</v>
      </c>
      <c r="Q295" s="103">
        <f t="shared" si="589"/>
        <v>0</v>
      </c>
      <c r="R295" s="103">
        <f t="shared" si="589"/>
        <v>0</v>
      </c>
      <c r="S295" s="103">
        <f t="shared" si="589"/>
        <v>0</v>
      </c>
      <c r="T295" s="103">
        <f t="shared" si="12"/>
        <v>4041</v>
      </c>
      <c r="U295" s="103">
        <f t="shared" ref="U295:Y295" si="590">IFERROR($M295*G295,"")</f>
        <v>2196</v>
      </c>
      <c r="V295" s="103">
        <f t="shared" si="590"/>
        <v>0</v>
      </c>
      <c r="W295" s="103">
        <f t="shared" si="590"/>
        <v>0</v>
      </c>
      <c r="X295" s="103">
        <f t="shared" si="590"/>
        <v>0</v>
      </c>
      <c r="Y295" s="103">
        <f t="shared" si="590"/>
        <v>0</v>
      </c>
      <c r="Z295" s="103">
        <f t="shared" si="14"/>
        <v>2196</v>
      </c>
      <c r="AA295" s="126" t="s">
        <v>654</v>
      </c>
      <c r="AB295" s="126" t="s">
        <v>858</v>
      </c>
      <c r="AC295" s="129"/>
      <c r="AD295" s="129"/>
    </row>
    <row r="296" ht="15.75" customHeight="1">
      <c r="A296" s="184" t="s">
        <v>686</v>
      </c>
      <c r="B296" s="190" t="s">
        <v>687</v>
      </c>
      <c r="C296" s="190" t="s">
        <v>49</v>
      </c>
      <c r="D296" s="17" t="s">
        <v>309</v>
      </c>
      <c r="E296" s="186" t="s">
        <v>786</v>
      </c>
      <c r="F296" s="129" t="s">
        <v>657</v>
      </c>
      <c r="G296" s="187">
        <v>1992.0</v>
      </c>
      <c r="H296" s="187">
        <v>72.0</v>
      </c>
      <c r="I296" s="187">
        <v>444.0</v>
      </c>
      <c r="J296" s="187">
        <v>0.0</v>
      </c>
      <c r="K296" s="187">
        <v>0.0</v>
      </c>
      <c r="L296" s="188">
        <f t="shared" si="10"/>
        <v>2508</v>
      </c>
      <c r="M296" s="101">
        <v>3.0</v>
      </c>
      <c r="N296" s="189">
        <v>5.99</v>
      </c>
      <c r="O296" s="103">
        <f t="shared" ref="O296:S296" si="591">IFERROR($N296*G296,"")</f>
        <v>11932.08</v>
      </c>
      <c r="P296" s="103">
        <f t="shared" si="591"/>
        <v>431.28</v>
      </c>
      <c r="Q296" s="103">
        <f t="shared" si="591"/>
        <v>2659.56</v>
      </c>
      <c r="R296" s="103">
        <f t="shared" si="591"/>
        <v>0</v>
      </c>
      <c r="S296" s="103">
        <f t="shared" si="591"/>
        <v>0</v>
      </c>
      <c r="T296" s="103">
        <f t="shared" si="12"/>
        <v>15022.92</v>
      </c>
      <c r="U296" s="103">
        <f t="shared" ref="U296:Y296" si="592">IFERROR($M296*G296,"")</f>
        <v>5976</v>
      </c>
      <c r="V296" s="103">
        <f t="shared" si="592"/>
        <v>216</v>
      </c>
      <c r="W296" s="103">
        <f t="shared" si="592"/>
        <v>1332</v>
      </c>
      <c r="X296" s="103">
        <f t="shared" si="592"/>
        <v>0</v>
      </c>
      <c r="Y296" s="103">
        <f t="shared" si="592"/>
        <v>0</v>
      </c>
      <c r="Z296" s="103">
        <f t="shared" si="14"/>
        <v>7524</v>
      </c>
      <c r="AA296" s="126" t="s">
        <v>350</v>
      </c>
      <c r="AB296" s="126" t="s">
        <v>858</v>
      </c>
      <c r="AC296" s="129"/>
      <c r="AD296" s="129"/>
    </row>
    <row r="297" ht="15.75" customHeight="1">
      <c r="A297" s="184" t="s">
        <v>688</v>
      </c>
      <c r="B297" s="190" t="s">
        <v>689</v>
      </c>
      <c r="C297" s="190" t="s">
        <v>49</v>
      </c>
      <c r="D297" s="17" t="s">
        <v>309</v>
      </c>
      <c r="E297" s="186" t="s">
        <v>786</v>
      </c>
      <c r="F297" s="129" t="s">
        <v>657</v>
      </c>
      <c r="G297" s="187">
        <v>1992.0</v>
      </c>
      <c r="H297" s="187">
        <v>72.0</v>
      </c>
      <c r="I297" s="187">
        <v>444.0</v>
      </c>
      <c r="J297" s="187">
        <v>0.0</v>
      </c>
      <c r="K297" s="187">
        <v>0.0</v>
      </c>
      <c r="L297" s="188">
        <f t="shared" si="10"/>
        <v>2508</v>
      </c>
      <c r="M297" s="101">
        <v>3.0</v>
      </c>
      <c r="N297" s="189">
        <v>5.99</v>
      </c>
      <c r="O297" s="103">
        <f t="shared" ref="O297:S297" si="593">IFERROR($N297*G297,"")</f>
        <v>11932.08</v>
      </c>
      <c r="P297" s="103">
        <f t="shared" si="593"/>
        <v>431.28</v>
      </c>
      <c r="Q297" s="103">
        <f t="shared" si="593"/>
        <v>2659.56</v>
      </c>
      <c r="R297" s="103">
        <f t="shared" si="593"/>
        <v>0</v>
      </c>
      <c r="S297" s="103">
        <f t="shared" si="593"/>
        <v>0</v>
      </c>
      <c r="T297" s="103">
        <f t="shared" si="12"/>
        <v>15022.92</v>
      </c>
      <c r="U297" s="103">
        <f t="shared" ref="U297:Y297" si="594">IFERROR($M297*G297,"")</f>
        <v>5976</v>
      </c>
      <c r="V297" s="103">
        <f t="shared" si="594"/>
        <v>216</v>
      </c>
      <c r="W297" s="103">
        <f t="shared" si="594"/>
        <v>1332</v>
      </c>
      <c r="X297" s="103">
        <f t="shared" si="594"/>
        <v>0</v>
      </c>
      <c r="Y297" s="103">
        <f t="shared" si="594"/>
        <v>0</v>
      </c>
      <c r="Z297" s="103">
        <f t="shared" si="14"/>
        <v>7524</v>
      </c>
      <c r="AA297" s="126" t="s">
        <v>350</v>
      </c>
      <c r="AB297" s="126" t="s">
        <v>858</v>
      </c>
      <c r="AC297" s="129"/>
      <c r="AD297" s="129"/>
    </row>
    <row r="298" ht="15.75" customHeight="1">
      <c r="A298" s="184" t="s">
        <v>690</v>
      </c>
      <c r="B298" s="190" t="s">
        <v>691</v>
      </c>
      <c r="C298" s="190" t="s">
        <v>49</v>
      </c>
      <c r="D298" s="17" t="s">
        <v>309</v>
      </c>
      <c r="E298" s="186" t="s">
        <v>786</v>
      </c>
      <c r="F298" s="129" t="s">
        <v>657</v>
      </c>
      <c r="G298" s="187">
        <v>0.0</v>
      </c>
      <c r="H298" s="187">
        <v>592.0</v>
      </c>
      <c r="I298" s="187">
        <v>200.0</v>
      </c>
      <c r="J298" s="187">
        <v>520.0</v>
      </c>
      <c r="K298" s="187">
        <v>0.0</v>
      </c>
      <c r="L298" s="188">
        <f t="shared" si="10"/>
        <v>1312</v>
      </c>
      <c r="M298" s="101">
        <v>1.1</v>
      </c>
      <c r="N298" s="189">
        <v>1.99</v>
      </c>
      <c r="O298" s="103">
        <f t="shared" ref="O298:S298" si="595">IFERROR($N298*G298,"")</f>
        <v>0</v>
      </c>
      <c r="P298" s="103">
        <f t="shared" si="595"/>
        <v>1178.08</v>
      </c>
      <c r="Q298" s="103">
        <f t="shared" si="595"/>
        <v>398</v>
      </c>
      <c r="R298" s="103">
        <f t="shared" si="595"/>
        <v>1034.8</v>
      </c>
      <c r="S298" s="103">
        <f t="shared" si="595"/>
        <v>0</v>
      </c>
      <c r="T298" s="103">
        <f t="shared" si="12"/>
        <v>2610.88</v>
      </c>
      <c r="U298" s="103">
        <f t="shared" ref="U298:Y298" si="596">IFERROR($M298*G298,"")</f>
        <v>0</v>
      </c>
      <c r="V298" s="103">
        <f t="shared" si="596"/>
        <v>651.2</v>
      </c>
      <c r="W298" s="103">
        <f t="shared" si="596"/>
        <v>220</v>
      </c>
      <c r="X298" s="103">
        <f t="shared" si="596"/>
        <v>572</v>
      </c>
      <c r="Y298" s="103">
        <f t="shared" si="596"/>
        <v>0</v>
      </c>
      <c r="Z298" s="103">
        <f t="shared" si="14"/>
        <v>1443.2</v>
      </c>
      <c r="AA298" s="126" t="s">
        <v>654</v>
      </c>
      <c r="AB298" s="126" t="s">
        <v>858</v>
      </c>
      <c r="AC298" s="129"/>
      <c r="AD298" s="129"/>
    </row>
    <row r="299" ht="15.75" customHeight="1">
      <c r="A299" s="184" t="s">
        <v>692</v>
      </c>
      <c r="B299" s="190" t="s">
        <v>693</v>
      </c>
      <c r="C299" s="190" t="s">
        <v>49</v>
      </c>
      <c r="D299" s="17" t="s">
        <v>309</v>
      </c>
      <c r="E299" s="186" t="s">
        <v>786</v>
      </c>
      <c r="F299" s="129" t="s">
        <v>657</v>
      </c>
      <c r="G299" s="187">
        <v>0.0</v>
      </c>
      <c r="H299" s="187">
        <v>2368.0</v>
      </c>
      <c r="I299" s="187">
        <v>800.0</v>
      </c>
      <c r="J299" s="187">
        <v>2080.0</v>
      </c>
      <c r="K299" s="187">
        <v>0.0</v>
      </c>
      <c r="L299" s="188">
        <f t="shared" si="10"/>
        <v>5248</v>
      </c>
      <c r="M299" s="101">
        <v>1.1</v>
      </c>
      <c r="N299" s="189">
        <v>1.99</v>
      </c>
      <c r="O299" s="103">
        <f t="shared" ref="O299:S299" si="597">IFERROR($N299*G299,"")</f>
        <v>0</v>
      </c>
      <c r="P299" s="103">
        <f t="shared" si="597"/>
        <v>4712.32</v>
      </c>
      <c r="Q299" s="103">
        <f t="shared" si="597"/>
        <v>1592</v>
      </c>
      <c r="R299" s="103">
        <f t="shared" si="597"/>
        <v>4139.2</v>
      </c>
      <c r="S299" s="103">
        <f t="shared" si="597"/>
        <v>0</v>
      </c>
      <c r="T299" s="103">
        <f t="shared" si="12"/>
        <v>10443.52</v>
      </c>
      <c r="U299" s="103">
        <f t="shared" ref="U299:Y299" si="598">IFERROR($M299*G299,"")</f>
        <v>0</v>
      </c>
      <c r="V299" s="103">
        <f t="shared" si="598"/>
        <v>2604.8</v>
      </c>
      <c r="W299" s="103">
        <f t="shared" si="598"/>
        <v>880</v>
      </c>
      <c r="X299" s="103">
        <f t="shared" si="598"/>
        <v>2288</v>
      </c>
      <c r="Y299" s="103">
        <f t="shared" si="598"/>
        <v>0</v>
      </c>
      <c r="Z299" s="103">
        <f t="shared" si="14"/>
        <v>5772.8</v>
      </c>
      <c r="AA299" s="131" t="s">
        <v>654</v>
      </c>
      <c r="AB299" s="131" t="s">
        <v>858</v>
      </c>
      <c r="AC299" s="129"/>
      <c r="AD299" s="126"/>
    </row>
    <row r="300" ht="15.75" customHeight="1">
      <c r="A300" s="184" t="s">
        <v>694</v>
      </c>
      <c r="B300" s="190" t="s">
        <v>695</v>
      </c>
      <c r="C300" s="190" t="s">
        <v>49</v>
      </c>
      <c r="D300" s="17" t="s">
        <v>309</v>
      </c>
      <c r="E300" s="186" t="s">
        <v>786</v>
      </c>
      <c r="F300" s="129" t="s">
        <v>657</v>
      </c>
      <c r="G300" s="187">
        <v>0.0</v>
      </c>
      <c r="H300" s="187">
        <v>2960.0</v>
      </c>
      <c r="I300" s="187">
        <v>1000.0</v>
      </c>
      <c r="J300" s="187">
        <v>2600.0</v>
      </c>
      <c r="K300" s="187">
        <v>0.0</v>
      </c>
      <c r="L300" s="188">
        <f t="shared" si="10"/>
        <v>6560</v>
      </c>
      <c r="M300" s="101">
        <v>1.1</v>
      </c>
      <c r="N300" s="189">
        <v>1.99</v>
      </c>
      <c r="O300" s="103">
        <f t="shared" ref="O300:S300" si="599">IFERROR($N300*G300,"")</f>
        <v>0</v>
      </c>
      <c r="P300" s="103">
        <f t="shared" si="599"/>
        <v>5890.4</v>
      </c>
      <c r="Q300" s="103">
        <f t="shared" si="599"/>
        <v>1990</v>
      </c>
      <c r="R300" s="103">
        <f t="shared" si="599"/>
        <v>5174</v>
      </c>
      <c r="S300" s="103">
        <f t="shared" si="599"/>
        <v>0</v>
      </c>
      <c r="T300" s="103">
        <f t="shared" si="12"/>
        <v>13054.4</v>
      </c>
      <c r="U300" s="103">
        <f t="shared" ref="U300:Y300" si="600">IFERROR($M300*G300,"")</f>
        <v>0</v>
      </c>
      <c r="V300" s="103">
        <f t="shared" si="600"/>
        <v>3256</v>
      </c>
      <c r="W300" s="103">
        <f t="shared" si="600"/>
        <v>1100</v>
      </c>
      <c r="X300" s="103">
        <f t="shared" si="600"/>
        <v>2860</v>
      </c>
      <c r="Y300" s="103">
        <f t="shared" si="600"/>
        <v>0</v>
      </c>
      <c r="Z300" s="103">
        <f t="shared" si="14"/>
        <v>7216</v>
      </c>
      <c r="AA300" s="126" t="s">
        <v>654</v>
      </c>
      <c r="AB300" s="126" t="s">
        <v>858</v>
      </c>
      <c r="AC300" s="129"/>
      <c r="AD300" s="129"/>
    </row>
    <row r="301" ht="15.75" customHeight="1">
      <c r="A301" s="184" t="s">
        <v>696</v>
      </c>
      <c r="B301" s="190" t="s">
        <v>697</v>
      </c>
      <c r="C301" s="190" t="s">
        <v>49</v>
      </c>
      <c r="D301" s="17" t="s">
        <v>309</v>
      </c>
      <c r="E301" s="186" t="s">
        <v>786</v>
      </c>
      <c r="F301" s="129" t="s">
        <v>657</v>
      </c>
      <c r="G301" s="187">
        <v>0.0</v>
      </c>
      <c r="H301" s="187">
        <v>1776.0</v>
      </c>
      <c r="I301" s="187">
        <v>0.0</v>
      </c>
      <c r="J301" s="187">
        <v>0.0</v>
      </c>
      <c r="K301" s="187">
        <v>0.0</v>
      </c>
      <c r="L301" s="188">
        <f t="shared" si="10"/>
        <v>1776</v>
      </c>
      <c r="M301" s="101">
        <v>1.1</v>
      </c>
      <c r="N301" s="189">
        <v>1.99</v>
      </c>
      <c r="O301" s="103">
        <f t="shared" ref="O301:S301" si="601">IFERROR($N301*G301,"")</f>
        <v>0</v>
      </c>
      <c r="P301" s="103">
        <f t="shared" si="601"/>
        <v>3534.24</v>
      </c>
      <c r="Q301" s="103">
        <f t="shared" si="601"/>
        <v>0</v>
      </c>
      <c r="R301" s="103">
        <f t="shared" si="601"/>
        <v>0</v>
      </c>
      <c r="S301" s="103">
        <f t="shared" si="601"/>
        <v>0</v>
      </c>
      <c r="T301" s="103">
        <f t="shared" si="12"/>
        <v>3534.24</v>
      </c>
      <c r="U301" s="103">
        <f t="shared" ref="U301:Y301" si="602">IFERROR($M301*G301,"")</f>
        <v>0</v>
      </c>
      <c r="V301" s="103">
        <f t="shared" si="602"/>
        <v>1953.6</v>
      </c>
      <c r="W301" s="103">
        <f t="shared" si="602"/>
        <v>0</v>
      </c>
      <c r="X301" s="103">
        <f t="shared" si="602"/>
        <v>0</v>
      </c>
      <c r="Y301" s="103">
        <f t="shared" si="602"/>
        <v>0</v>
      </c>
      <c r="Z301" s="103">
        <f t="shared" si="14"/>
        <v>1953.6</v>
      </c>
      <c r="AA301" s="126" t="s">
        <v>654</v>
      </c>
      <c r="AB301" s="126" t="s">
        <v>858</v>
      </c>
      <c r="AC301" s="129"/>
      <c r="AD301" s="129"/>
    </row>
    <row r="302" ht="15.75" customHeight="1">
      <c r="A302" s="184" t="s">
        <v>698</v>
      </c>
      <c r="B302" s="190" t="s">
        <v>699</v>
      </c>
      <c r="C302" s="190" t="s">
        <v>49</v>
      </c>
      <c r="D302" s="17" t="s">
        <v>309</v>
      </c>
      <c r="E302" s="186" t="s">
        <v>786</v>
      </c>
      <c r="F302" s="129" t="s">
        <v>657</v>
      </c>
      <c r="G302" s="187">
        <v>0.0</v>
      </c>
      <c r="H302" s="187">
        <v>1776.0</v>
      </c>
      <c r="I302" s="187">
        <v>0.0</v>
      </c>
      <c r="J302" s="187">
        <v>0.0</v>
      </c>
      <c r="K302" s="187">
        <v>0.0</v>
      </c>
      <c r="L302" s="188">
        <f t="shared" si="10"/>
        <v>1776</v>
      </c>
      <c r="M302" s="101">
        <v>1.1</v>
      </c>
      <c r="N302" s="189">
        <v>1.99</v>
      </c>
      <c r="O302" s="103">
        <f t="shared" ref="O302:S302" si="603">IFERROR($N302*G302,"")</f>
        <v>0</v>
      </c>
      <c r="P302" s="103">
        <f t="shared" si="603"/>
        <v>3534.24</v>
      </c>
      <c r="Q302" s="103">
        <f t="shared" si="603"/>
        <v>0</v>
      </c>
      <c r="R302" s="103">
        <f t="shared" si="603"/>
        <v>0</v>
      </c>
      <c r="S302" s="103">
        <f t="shared" si="603"/>
        <v>0</v>
      </c>
      <c r="T302" s="103">
        <f t="shared" si="12"/>
        <v>3534.24</v>
      </c>
      <c r="U302" s="103">
        <f t="shared" ref="U302:Y302" si="604">IFERROR($M302*G302,"")</f>
        <v>0</v>
      </c>
      <c r="V302" s="103">
        <f t="shared" si="604"/>
        <v>1953.6</v>
      </c>
      <c r="W302" s="103">
        <f t="shared" si="604"/>
        <v>0</v>
      </c>
      <c r="X302" s="103">
        <f t="shared" si="604"/>
        <v>0</v>
      </c>
      <c r="Y302" s="103">
        <f t="shared" si="604"/>
        <v>0</v>
      </c>
      <c r="Z302" s="103">
        <f t="shared" si="14"/>
        <v>1953.6</v>
      </c>
      <c r="AA302" s="126" t="s">
        <v>654</v>
      </c>
      <c r="AB302" s="126" t="s">
        <v>858</v>
      </c>
      <c r="AC302" s="129"/>
      <c r="AD302" s="129"/>
    </row>
    <row r="303" ht="15.75" customHeight="1">
      <c r="A303" s="184" t="s">
        <v>700</v>
      </c>
      <c r="B303" s="190" t="s">
        <v>701</v>
      </c>
      <c r="C303" s="190" t="s">
        <v>49</v>
      </c>
      <c r="D303" s="17" t="s">
        <v>309</v>
      </c>
      <c r="E303" s="186" t="s">
        <v>786</v>
      </c>
      <c r="F303" s="129" t="s">
        <v>657</v>
      </c>
      <c r="G303" s="187">
        <v>0.0</v>
      </c>
      <c r="H303" s="187">
        <v>1776.0</v>
      </c>
      <c r="I303" s="187">
        <v>0.0</v>
      </c>
      <c r="J303" s="187">
        <v>0.0</v>
      </c>
      <c r="K303" s="187">
        <v>0.0</v>
      </c>
      <c r="L303" s="188">
        <f t="shared" si="10"/>
        <v>1776</v>
      </c>
      <c r="M303" s="101">
        <v>1.1</v>
      </c>
      <c r="N303" s="189">
        <v>1.99</v>
      </c>
      <c r="O303" s="103">
        <f t="shared" ref="O303:S303" si="605">IFERROR($N303*G303,"")</f>
        <v>0</v>
      </c>
      <c r="P303" s="103">
        <f t="shared" si="605"/>
        <v>3534.24</v>
      </c>
      <c r="Q303" s="103">
        <f t="shared" si="605"/>
        <v>0</v>
      </c>
      <c r="R303" s="103">
        <f t="shared" si="605"/>
        <v>0</v>
      </c>
      <c r="S303" s="103">
        <f t="shared" si="605"/>
        <v>0</v>
      </c>
      <c r="T303" s="103">
        <f t="shared" si="12"/>
        <v>3534.24</v>
      </c>
      <c r="U303" s="103">
        <f t="shared" ref="U303:Y303" si="606">IFERROR($M303*G303,"")</f>
        <v>0</v>
      </c>
      <c r="V303" s="103">
        <f t="shared" si="606"/>
        <v>1953.6</v>
      </c>
      <c r="W303" s="103">
        <f t="shared" si="606"/>
        <v>0</v>
      </c>
      <c r="X303" s="103">
        <f t="shared" si="606"/>
        <v>0</v>
      </c>
      <c r="Y303" s="103">
        <f t="shared" si="606"/>
        <v>0</v>
      </c>
      <c r="Z303" s="103">
        <f t="shared" si="14"/>
        <v>1953.6</v>
      </c>
      <c r="AA303" s="126" t="s">
        <v>654</v>
      </c>
      <c r="AB303" s="126" t="s">
        <v>858</v>
      </c>
      <c r="AC303" s="129"/>
      <c r="AD303" s="129"/>
    </row>
    <row r="304" ht="15.75" customHeight="1">
      <c r="A304" s="184" t="s">
        <v>702</v>
      </c>
      <c r="B304" s="190" t="s">
        <v>703</v>
      </c>
      <c r="C304" s="190" t="s">
        <v>49</v>
      </c>
      <c r="D304" s="17" t="s">
        <v>309</v>
      </c>
      <c r="E304" s="186" t="s">
        <v>786</v>
      </c>
      <c r="F304" s="129" t="s">
        <v>657</v>
      </c>
      <c r="G304" s="187">
        <v>0.0</v>
      </c>
      <c r="H304" s="187">
        <v>2640.0</v>
      </c>
      <c r="I304" s="187">
        <v>0.0</v>
      </c>
      <c r="J304" s="187">
        <v>1632.0</v>
      </c>
      <c r="K304" s="187">
        <v>0.0</v>
      </c>
      <c r="L304" s="188">
        <f t="shared" si="10"/>
        <v>4272</v>
      </c>
      <c r="M304" s="101">
        <v>2.42</v>
      </c>
      <c r="N304" s="189">
        <v>4.99</v>
      </c>
      <c r="O304" s="103">
        <f t="shared" ref="O304:S304" si="607">IFERROR($N304*G304,"")</f>
        <v>0</v>
      </c>
      <c r="P304" s="103">
        <f t="shared" si="607"/>
        <v>13173.6</v>
      </c>
      <c r="Q304" s="103">
        <f t="shared" si="607"/>
        <v>0</v>
      </c>
      <c r="R304" s="103">
        <f t="shared" si="607"/>
        <v>8143.68</v>
      </c>
      <c r="S304" s="103">
        <f t="shared" si="607"/>
        <v>0</v>
      </c>
      <c r="T304" s="103">
        <f t="shared" si="12"/>
        <v>21317.28</v>
      </c>
      <c r="U304" s="103">
        <f t="shared" ref="U304:Y304" si="608">IFERROR($M304*G304,"")</f>
        <v>0</v>
      </c>
      <c r="V304" s="103">
        <f t="shared" si="608"/>
        <v>6388.8</v>
      </c>
      <c r="W304" s="103">
        <f t="shared" si="608"/>
        <v>0</v>
      </c>
      <c r="X304" s="103">
        <f t="shared" si="608"/>
        <v>3949.44</v>
      </c>
      <c r="Y304" s="103">
        <f t="shared" si="608"/>
        <v>0</v>
      </c>
      <c r="Z304" s="103">
        <f t="shared" si="14"/>
        <v>10338.24</v>
      </c>
      <c r="AA304" s="126" t="s">
        <v>344</v>
      </c>
      <c r="AB304" s="126" t="s">
        <v>858</v>
      </c>
      <c r="AC304" s="129"/>
      <c r="AD304" s="129"/>
    </row>
    <row r="305" ht="15.75" customHeight="1">
      <c r="A305" s="184" t="s">
        <v>704</v>
      </c>
      <c r="B305" s="190" t="s">
        <v>705</v>
      </c>
      <c r="C305" s="190" t="s">
        <v>49</v>
      </c>
      <c r="D305" s="17" t="s">
        <v>309</v>
      </c>
      <c r="E305" s="186" t="s">
        <v>786</v>
      </c>
      <c r="F305" s="129" t="s">
        <v>657</v>
      </c>
      <c r="G305" s="187">
        <v>1020.0</v>
      </c>
      <c r="H305" s="187">
        <v>4020.0</v>
      </c>
      <c r="I305" s="187">
        <v>1320.0</v>
      </c>
      <c r="J305" s="187">
        <v>2100.0</v>
      </c>
      <c r="K305" s="187">
        <v>0.0</v>
      </c>
      <c r="L305" s="188">
        <f t="shared" si="10"/>
        <v>8460</v>
      </c>
      <c r="M305" s="101">
        <v>3.93</v>
      </c>
      <c r="N305" s="189">
        <v>7.49</v>
      </c>
      <c r="O305" s="103">
        <f t="shared" ref="O305:S305" si="609">IFERROR($N305*G305,"")</f>
        <v>7639.8</v>
      </c>
      <c r="P305" s="103">
        <f t="shared" si="609"/>
        <v>30109.8</v>
      </c>
      <c r="Q305" s="103">
        <f t="shared" si="609"/>
        <v>9886.8</v>
      </c>
      <c r="R305" s="103">
        <f t="shared" si="609"/>
        <v>15729</v>
      </c>
      <c r="S305" s="103">
        <f t="shared" si="609"/>
        <v>0</v>
      </c>
      <c r="T305" s="103">
        <f t="shared" si="12"/>
        <v>63365.4</v>
      </c>
      <c r="U305" s="103">
        <f t="shared" ref="U305:Y305" si="610">IFERROR($M305*G305,"")</f>
        <v>4008.6</v>
      </c>
      <c r="V305" s="103">
        <f t="shared" si="610"/>
        <v>15798.6</v>
      </c>
      <c r="W305" s="103">
        <f t="shared" si="610"/>
        <v>5187.6</v>
      </c>
      <c r="X305" s="103">
        <f t="shared" si="610"/>
        <v>8253</v>
      </c>
      <c r="Y305" s="103">
        <f t="shared" si="610"/>
        <v>0</v>
      </c>
      <c r="Z305" s="103">
        <f t="shared" si="14"/>
        <v>33247.8</v>
      </c>
      <c r="AA305" s="126" t="s">
        <v>654</v>
      </c>
      <c r="AB305" s="126" t="s">
        <v>858</v>
      </c>
      <c r="AC305" s="129"/>
      <c r="AD305" s="129"/>
    </row>
    <row r="306" ht="15.75" customHeight="1">
      <c r="A306" s="184" t="s">
        <v>706</v>
      </c>
      <c r="B306" s="190" t="s">
        <v>707</v>
      </c>
      <c r="C306" s="190" t="s">
        <v>49</v>
      </c>
      <c r="D306" s="17" t="s">
        <v>309</v>
      </c>
      <c r="E306" s="186" t="s">
        <v>786</v>
      </c>
      <c r="F306" s="129" t="s">
        <v>657</v>
      </c>
      <c r="G306" s="187">
        <v>5544.0</v>
      </c>
      <c r="H306" s="187">
        <v>4788.0</v>
      </c>
      <c r="I306" s="187">
        <v>3468.0</v>
      </c>
      <c r="J306" s="187">
        <v>4032.0</v>
      </c>
      <c r="K306" s="187">
        <v>0.0</v>
      </c>
      <c r="L306" s="188">
        <f t="shared" si="10"/>
        <v>17832</v>
      </c>
      <c r="M306" s="101">
        <v>2.44</v>
      </c>
      <c r="N306" s="189">
        <v>4.49</v>
      </c>
      <c r="O306" s="103">
        <f t="shared" ref="O306:S306" si="611">IFERROR($N306*G306,"")</f>
        <v>24892.56</v>
      </c>
      <c r="P306" s="103">
        <f t="shared" si="611"/>
        <v>21498.12</v>
      </c>
      <c r="Q306" s="103">
        <f t="shared" si="611"/>
        <v>15571.32</v>
      </c>
      <c r="R306" s="103">
        <f t="shared" si="611"/>
        <v>18103.68</v>
      </c>
      <c r="S306" s="103">
        <f t="shared" si="611"/>
        <v>0</v>
      </c>
      <c r="T306" s="103">
        <f t="shared" si="12"/>
        <v>80065.68</v>
      </c>
      <c r="U306" s="103">
        <f t="shared" ref="U306:Y306" si="612">IFERROR($M306*G306,"")</f>
        <v>13527.36</v>
      </c>
      <c r="V306" s="103">
        <f t="shared" si="612"/>
        <v>11682.72</v>
      </c>
      <c r="W306" s="103">
        <f t="shared" si="612"/>
        <v>8461.92</v>
      </c>
      <c r="X306" s="103">
        <f t="shared" si="612"/>
        <v>9838.08</v>
      </c>
      <c r="Y306" s="103">
        <f t="shared" si="612"/>
        <v>0</v>
      </c>
      <c r="Z306" s="103">
        <f t="shared" si="14"/>
        <v>43510.08</v>
      </c>
      <c r="AA306" s="126" t="s">
        <v>654</v>
      </c>
      <c r="AB306" s="126" t="s">
        <v>858</v>
      </c>
      <c r="AC306" s="129"/>
      <c r="AD306" s="129"/>
    </row>
    <row r="307" ht="15.75" customHeight="1">
      <c r="A307" s="184" t="s">
        <v>708</v>
      </c>
      <c r="B307" s="190" t="s">
        <v>709</v>
      </c>
      <c r="C307" s="190" t="s">
        <v>47</v>
      </c>
      <c r="D307" s="17" t="s">
        <v>309</v>
      </c>
      <c r="E307" s="186" t="s">
        <v>786</v>
      </c>
      <c r="F307" s="129" t="s">
        <v>657</v>
      </c>
      <c r="G307" s="187">
        <v>1440.0</v>
      </c>
      <c r="H307" s="187">
        <v>9936.0</v>
      </c>
      <c r="I307" s="187">
        <v>3312.0</v>
      </c>
      <c r="J307" s="187">
        <v>0.0</v>
      </c>
      <c r="K307" s="187">
        <v>0.0</v>
      </c>
      <c r="L307" s="188">
        <f t="shared" si="10"/>
        <v>14688</v>
      </c>
      <c r="M307" s="101">
        <v>1.22</v>
      </c>
      <c r="N307" s="189">
        <v>2.49</v>
      </c>
      <c r="O307" s="103">
        <f t="shared" ref="O307:S307" si="613">IFERROR($N307*G307,"")</f>
        <v>3585.6</v>
      </c>
      <c r="P307" s="103">
        <f t="shared" si="613"/>
        <v>24740.64</v>
      </c>
      <c r="Q307" s="103">
        <f t="shared" si="613"/>
        <v>8246.88</v>
      </c>
      <c r="R307" s="103">
        <f t="shared" si="613"/>
        <v>0</v>
      </c>
      <c r="S307" s="103">
        <f t="shared" si="613"/>
        <v>0</v>
      </c>
      <c r="T307" s="103">
        <f t="shared" si="12"/>
        <v>36573.12</v>
      </c>
      <c r="U307" s="103">
        <f t="shared" ref="U307:Y307" si="614">IFERROR($M307*G307,"")</f>
        <v>1756.8</v>
      </c>
      <c r="V307" s="103">
        <f t="shared" si="614"/>
        <v>12121.92</v>
      </c>
      <c r="W307" s="103">
        <f t="shared" si="614"/>
        <v>4040.64</v>
      </c>
      <c r="X307" s="103">
        <f t="shared" si="614"/>
        <v>0</v>
      </c>
      <c r="Y307" s="103">
        <f t="shared" si="614"/>
        <v>0</v>
      </c>
      <c r="Z307" s="103">
        <f t="shared" si="14"/>
        <v>17919.36</v>
      </c>
      <c r="AA307" s="126" t="s">
        <v>75</v>
      </c>
      <c r="AB307" s="126" t="s">
        <v>858</v>
      </c>
      <c r="AC307" s="129"/>
      <c r="AD307" s="129"/>
    </row>
    <row r="308" ht="15.75" customHeight="1">
      <c r="A308" s="184" t="s">
        <v>710</v>
      </c>
      <c r="B308" s="190" t="s">
        <v>711</v>
      </c>
      <c r="C308" s="190" t="s">
        <v>49</v>
      </c>
      <c r="D308" s="17" t="s">
        <v>309</v>
      </c>
      <c r="E308" s="186" t="s">
        <v>786</v>
      </c>
      <c r="F308" s="129" t="s">
        <v>657</v>
      </c>
      <c r="G308" s="187">
        <v>1824.0</v>
      </c>
      <c r="H308" s="187">
        <v>5280.0</v>
      </c>
      <c r="I308" s="187">
        <v>2784.0</v>
      </c>
      <c r="J308" s="187">
        <v>3648.0</v>
      </c>
      <c r="K308" s="187">
        <v>0.0</v>
      </c>
      <c r="L308" s="188">
        <f t="shared" si="10"/>
        <v>13536</v>
      </c>
      <c r="M308" s="101">
        <v>1.49</v>
      </c>
      <c r="N308" s="189">
        <v>2.99</v>
      </c>
      <c r="O308" s="103">
        <f t="shared" ref="O308:S308" si="615">IFERROR($N308*G308,"")</f>
        <v>5453.76</v>
      </c>
      <c r="P308" s="103">
        <f t="shared" si="615"/>
        <v>15787.2</v>
      </c>
      <c r="Q308" s="103">
        <f t="shared" si="615"/>
        <v>8324.16</v>
      </c>
      <c r="R308" s="103">
        <f t="shared" si="615"/>
        <v>10907.52</v>
      </c>
      <c r="S308" s="103">
        <f t="shared" si="615"/>
        <v>0</v>
      </c>
      <c r="T308" s="103">
        <f t="shared" si="12"/>
        <v>40472.64</v>
      </c>
      <c r="U308" s="103">
        <f t="shared" ref="U308:Y308" si="616">IFERROR($M308*G308,"")</f>
        <v>2717.76</v>
      </c>
      <c r="V308" s="103">
        <f t="shared" si="616"/>
        <v>7867.2</v>
      </c>
      <c r="W308" s="103">
        <f t="shared" si="616"/>
        <v>4148.16</v>
      </c>
      <c r="X308" s="103">
        <f t="shared" si="616"/>
        <v>5435.52</v>
      </c>
      <c r="Y308" s="103">
        <f t="shared" si="616"/>
        <v>0</v>
      </c>
      <c r="Z308" s="103">
        <f t="shared" si="14"/>
        <v>20168.64</v>
      </c>
      <c r="AA308" s="126" t="s">
        <v>654</v>
      </c>
      <c r="AB308" s="126" t="s">
        <v>858</v>
      </c>
      <c r="AC308" s="129"/>
      <c r="AD308" s="129"/>
    </row>
    <row r="309" ht="15.75" customHeight="1">
      <c r="A309" s="184" t="s">
        <v>712</v>
      </c>
      <c r="B309" s="190" t="s">
        <v>713</v>
      </c>
      <c r="C309" s="190" t="s">
        <v>49</v>
      </c>
      <c r="D309" s="17" t="s">
        <v>309</v>
      </c>
      <c r="E309" s="186" t="s">
        <v>786</v>
      </c>
      <c r="F309" s="129" t="s">
        <v>657</v>
      </c>
      <c r="G309" s="187">
        <v>0.0</v>
      </c>
      <c r="H309" s="187">
        <v>0.0</v>
      </c>
      <c r="I309" s="187">
        <v>1872.0</v>
      </c>
      <c r="J309" s="187">
        <v>0.0</v>
      </c>
      <c r="K309" s="187">
        <v>0.0</v>
      </c>
      <c r="L309" s="188">
        <f t="shared" si="10"/>
        <v>1872</v>
      </c>
      <c r="M309" s="101">
        <v>1.25</v>
      </c>
      <c r="N309" s="189">
        <v>2.49</v>
      </c>
      <c r="O309" s="103">
        <f t="shared" ref="O309:S309" si="617">IFERROR($N309*G309,"")</f>
        <v>0</v>
      </c>
      <c r="P309" s="103">
        <f t="shared" si="617"/>
        <v>0</v>
      </c>
      <c r="Q309" s="103">
        <f t="shared" si="617"/>
        <v>4661.28</v>
      </c>
      <c r="R309" s="103">
        <f t="shared" si="617"/>
        <v>0</v>
      </c>
      <c r="S309" s="103">
        <f t="shared" si="617"/>
        <v>0</v>
      </c>
      <c r="T309" s="103">
        <f t="shared" si="12"/>
        <v>4661.28</v>
      </c>
      <c r="U309" s="103">
        <f t="shared" ref="U309:Y309" si="618">IFERROR($M309*G309,"")</f>
        <v>0</v>
      </c>
      <c r="V309" s="103">
        <f t="shared" si="618"/>
        <v>0</v>
      </c>
      <c r="W309" s="103">
        <f t="shared" si="618"/>
        <v>2340</v>
      </c>
      <c r="X309" s="103">
        <f t="shared" si="618"/>
        <v>0</v>
      </c>
      <c r="Y309" s="103">
        <f t="shared" si="618"/>
        <v>0</v>
      </c>
      <c r="Z309" s="103">
        <f t="shared" si="14"/>
        <v>2340</v>
      </c>
      <c r="AA309" s="126" t="s">
        <v>654</v>
      </c>
      <c r="AB309" s="126" t="s">
        <v>858</v>
      </c>
      <c r="AC309" s="129"/>
      <c r="AD309" s="129"/>
    </row>
    <row r="310" ht="15.75" customHeight="1">
      <c r="A310" s="184" t="s">
        <v>714</v>
      </c>
      <c r="B310" s="190" t="s">
        <v>715</v>
      </c>
      <c r="C310" s="190" t="s">
        <v>47</v>
      </c>
      <c r="D310" s="17" t="s">
        <v>309</v>
      </c>
      <c r="E310" s="186" t="s">
        <v>786</v>
      </c>
      <c r="F310" s="129" t="s">
        <v>657</v>
      </c>
      <c r="G310" s="187">
        <v>3264.0</v>
      </c>
      <c r="H310" s="187">
        <v>3840.0</v>
      </c>
      <c r="I310" s="187">
        <v>2880.0</v>
      </c>
      <c r="J310" s="187">
        <v>0.0</v>
      </c>
      <c r="K310" s="187">
        <v>0.0</v>
      </c>
      <c r="L310" s="188">
        <f t="shared" si="10"/>
        <v>9984</v>
      </c>
      <c r="M310" s="101">
        <v>1.95</v>
      </c>
      <c r="N310" s="189">
        <v>3.69</v>
      </c>
      <c r="O310" s="103">
        <f t="shared" ref="O310:S310" si="619">IFERROR($N310*G310,"")</f>
        <v>12044.16</v>
      </c>
      <c r="P310" s="103">
        <f t="shared" si="619"/>
        <v>14169.6</v>
      </c>
      <c r="Q310" s="103">
        <f t="shared" si="619"/>
        <v>10627.2</v>
      </c>
      <c r="R310" s="103">
        <f t="shared" si="619"/>
        <v>0</v>
      </c>
      <c r="S310" s="103">
        <f t="shared" si="619"/>
        <v>0</v>
      </c>
      <c r="T310" s="103">
        <f t="shared" si="12"/>
        <v>36840.96</v>
      </c>
      <c r="U310" s="103">
        <f t="shared" ref="U310:Y310" si="620">IFERROR($M310*G310,"")</f>
        <v>6364.8</v>
      </c>
      <c r="V310" s="103">
        <f t="shared" si="620"/>
        <v>7488</v>
      </c>
      <c r="W310" s="103">
        <f t="shared" si="620"/>
        <v>5616</v>
      </c>
      <c r="X310" s="103">
        <f t="shared" si="620"/>
        <v>0</v>
      </c>
      <c r="Y310" s="103">
        <f t="shared" si="620"/>
        <v>0</v>
      </c>
      <c r="Z310" s="103">
        <f t="shared" si="14"/>
        <v>19468.8</v>
      </c>
      <c r="AA310" s="126" t="s">
        <v>75</v>
      </c>
      <c r="AB310" s="126" t="s">
        <v>858</v>
      </c>
      <c r="AC310" s="129"/>
      <c r="AD310" s="129"/>
    </row>
    <row r="311" ht="15.75" customHeight="1">
      <c r="A311" s="184" t="s">
        <v>716</v>
      </c>
      <c r="B311" s="190" t="s">
        <v>717</v>
      </c>
      <c r="C311" s="190" t="s">
        <v>49</v>
      </c>
      <c r="D311" s="17" t="s">
        <v>309</v>
      </c>
      <c r="E311" s="186" t="s">
        <v>786</v>
      </c>
      <c r="F311" s="129" t="s">
        <v>657</v>
      </c>
      <c r="G311" s="187">
        <v>0.0</v>
      </c>
      <c r="H311" s="187">
        <v>1824.0</v>
      </c>
      <c r="I311" s="187">
        <v>576.0</v>
      </c>
      <c r="J311" s="187">
        <v>0.0</v>
      </c>
      <c r="K311" s="187">
        <v>0.0</v>
      </c>
      <c r="L311" s="188">
        <f t="shared" si="10"/>
        <v>2400</v>
      </c>
      <c r="M311" s="101">
        <v>3.56</v>
      </c>
      <c r="N311" s="189">
        <v>6.99</v>
      </c>
      <c r="O311" s="103">
        <f t="shared" ref="O311:S311" si="621">IFERROR($N311*G311,"")</f>
        <v>0</v>
      </c>
      <c r="P311" s="103">
        <f t="shared" si="621"/>
        <v>12749.76</v>
      </c>
      <c r="Q311" s="103">
        <f t="shared" si="621"/>
        <v>4026.24</v>
      </c>
      <c r="R311" s="103">
        <f t="shared" si="621"/>
        <v>0</v>
      </c>
      <c r="S311" s="103">
        <f t="shared" si="621"/>
        <v>0</v>
      </c>
      <c r="T311" s="103">
        <f t="shared" si="12"/>
        <v>16776</v>
      </c>
      <c r="U311" s="103">
        <f t="shared" ref="U311:Y311" si="622">IFERROR($M311*G311,"")</f>
        <v>0</v>
      </c>
      <c r="V311" s="103">
        <f t="shared" si="622"/>
        <v>6493.44</v>
      </c>
      <c r="W311" s="103">
        <f t="shared" si="622"/>
        <v>2050.56</v>
      </c>
      <c r="X311" s="103">
        <f t="shared" si="622"/>
        <v>0</v>
      </c>
      <c r="Y311" s="103">
        <f t="shared" si="622"/>
        <v>0</v>
      </c>
      <c r="Z311" s="103">
        <f t="shared" si="14"/>
        <v>8544</v>
      </c>
      <c r="AA311" s="126" t="s">
        <v>654</v>
      </c>
      <c r="AB311" s="126" t="s">
        <v>858</v>
      </c>
      <c r="AC311" s="129"/>
      <c r="AD311" s="129"/>
    </row>
    <row r="312" ht="15.75" customHeight="1">
      <c r="A312" s="184" t="s">
        <v>718</v>
      </c>
      <c r="B312" s="190" t="s">
        <v>719</v>
      </c>
      <c r="C312" s="190" t="s">
        <v>49</v>
      </c>
      <c r="D312" s="17" t="s">
        <v>309</v>
      </c>
      <c r="E312" s="186" t="s">
        <v>786</v>
      </c>
      <c r="F312" s="129" t="s">
        <v>657</v>
      </c>
      <c r="G312" s="187">
        <v>2232.0</v>
      </c>
      <c r="H312" s="187">
        <v>996.0</v>
      </c>
      <c r="I312" s="187">
        <v>396.0</v>
      </c>
      <c r="J312" s="187">
        <v>1008.0</v>
      </c>
      <c r="K312" s="187">
        <v>0.0</v>
      </c>
      <c r="L312" s="188">
        <f t="shared" si="10"/>
        <v>4632</v>
      </c>
      <c r="M312" s="101">
        <v>2.44</v>
      </c>
      <c r="N312" s="189">
        <v>4.49</v>
      </c>
      <c r="O312" s="103">
        <f t="shared" ref="O312:S312" si="623">IFERROR($N312*G312,"")</f>
        <v>10021.68</v>
      </c>
      <c r="P312" s="103">
        <f t="shared" si="623"/>
        <v>4472.04</v>
      </c>
      <c r="Q312" s="103">
        <f t="shared" si="623"/>
        <v>1778.04</v>
      </c>
      <c r="R312" s="103">
        <f t="shared" si="623"/>
        <v>4525.92</v>
      </c>
      <c r="S312" s="103">
        <f t="shared" si="623"/>
        <v>0</v>
      </c>
      <c r="T312" s="103">
        <f t="shared" si="12"/>
        <v>20797.68</v>
      </c>
      <c r="U312" s="103">
        <f t="shared" ref="U312:Y312" si="624">IFERROR($M312*G312,"")</f>
        <v>5446.08</v>
      </c>
      <c r="V312" s="103">
        <f t="shared" si="624"/>
        <v>2430.24</v>
      </c>
      <c r="W312" s="103">
        <f t="shared" si="624"/>
        <v>966.24</v>
      </c>
      <c r="X312" s="103">
        <f t="shared" si="624"/>
        <v>2459.52</v>
      </c>
      <c r="Y312" s="103">
        <f t="shared" si="624"/>
        <v>0</v>
      </c>
      <c r="Z312" s="103">
        <f t="shared" si="14"/>
        <v>11302.08</v>
      </c>
      <c r="AA312" s="126" t="s">
        <v>344</v>
      </c>
      <c r="AB312" s="126" t="s">
        <v>858</v>
      </c>
      <c r="AC312" s="129"/>
      <c r="AD312" s="129"/>
    </row>
    <row r="313" ht="15.75" customHeight="1">
      <c r="A313" s="184" t="s">
        <v>720</v>
      </c>
      <c r="B313" s="190" t="s">
        <v>721</v>
      </c>
      <c r="C313" s="190" t="s">
        <v>46</v>
      </c>
      <c r="D313" s="17" t="s">
        <v>309</v>
      </c>
      <c r="E313" s="186" t="s">
        <v>786</v>
      </c>
      <c r="F313" s="129" t="s">
        <v>657</v>
      </c>
      <c r="G313" s="187">
        <v>1128.0</v>
      </c>
      <c r="H313" s="187">
        <v>0.0</v>
      </c>
      <c r="I313" s="187">
        <v>1056.0</v>
      </c>
      <c r="J313" s="187">
        <v>0.0</v>
      </c>
      <c r="K313" s="187">
        <v>0.0</v>
      </c>
      <c r="L313" s="188">
        <f t="shared" si="10"/>
        <v>2184</v>
      </c>
      <c r="M313" s="101">
        <v>3.97</v>
      </c>
      <c r="N313" s="189">
        <v>7.99</v>
      </c>
      <c r="O313" s="103">
        <f t="shared" ref="O313:S313" si="625">IFERROR($N313*G313,"")</f>
        <v>9012.72</v>
      </c>
      <c r="P313" s="103">
        <f t="shared" si="625"/>
        <v>0</v>
      </c>
      <c r="Q313" s="103">
        <f t="shared" si="625"/>
        <v>8437.44</v>
      </c>
      <c r="R313" s="103">
        <f t="shared" si="625"/>
        <v>0</v>
      </c>
      <c r="S313" s="103">
        <f t="shared" si="625"/>
        <v>0</v>
      </c>
      <c r="T313" s="103">
        <f t="shared" si="12"/>
        <v>17450.16</v>
      </c>
      <c r="U313" s="103">
        <f t="shared" ref="U313:Y313" si="626">IFERROR($M313*G313,"")</f>
        <v>4478.16</v>
      </c>
      <c r="V313" s="103">
        <f t="shared" si="626"/>
        <v>0</v>
      </c>
      <c r="W313" s="103">
        <f t="shared" si="626"/>
        <v>4192.32</v>
      </c>
      <c r="X313" s="103">
        <f t="shared" si="626"/>
        <v>0</v>
      </c>
      <c r="Y313" s="103">
        <f t="shared" si="626"/>
        <v>0</v>
      </c>
      <c r="Z313" s="103">
        <f t="shared" si="14"/>
        <v>8670.48</v>
      </c>
      <c r="AA313" s="126" t="s">
        <v>722</v>
      </c>
      <c r="AB313" s="126" t="s">
        <v>858</v>
      </c>
      <c r="AC313" s="129"/>
      <c r="AD313" s="129"/>
    </row>
    <row r="314" ht="15.75" customHeight="1">
      <c r="A314" s="184" t="s">
        <v>723</v>
      </c>
      <c r="B314" s="190" t="s">
        <v>724</v>
      </c>
      <c r="C314" s="190" t="s">
        <v>49</v>
      </c>
      <c r="D314" s="17" t="s">
        <v>309</v>
      </c>
      <c r="E314" s="186" t="s">
        <v>786</v>
      </c>
      <c r="F314" s="129" t="s">
        <v>657</v>
      </c>
      <c r="G314" s="187">
        <v>11028.0</v>
      </c>
      <c r="H314" s="187">
        <v>8214.0</v>
      </c>
      <c r="I314" s="187">
        <v>3858.0</v>
      </c>
      <c r="J314" s="187">
        <v>1512.0</v>
      </c>
      <c r="K314" s="187">
        <v>0.0</v>
      </c>
      <c r="L314" s="188">
        <f t="shared" si="10"/>
        <v>24612</v>
      </c>
      <c r="M314" s="101">
        <v>2.44</v>
      </c>
      <c r="N314" s="189">
        <v>4.49</v>
      </c>
      <c r="O314" s="103">
        <f t="shared" ref="O314:S314" si="627">IFERROR($N314*G314,"")</f>
        <v>49515.72</v>
      </c>
      <c r="P314" s="103">
        <f t="shared" si="627"/>
        <v>36880.86</v>
      </c>
      <c r="Q314" s="103">
        <f t="shared" si="627"/>
        <v>17322.42</v>
      </c>
      <c r="R314" s="103">
        <f t="shared" si="627"/>
        <v>6788.88</v>
      </c>
      <c r="S314" s="103">
        <f t="shared" si="627"/>
        <v>0</v>
      </c>
      <c r="T314" s="103">
        <f t="shared" si="12"/>
        <v>110507.88</v>
      </c>
      <c r="U314" s="103">
        <f t="shared" ref="U314:Y314" si="628">IFERROR($M314*G314,"")</f>
        <v>26908.32</v>
      </c>
      <c r="V314" s="103">
        <f t="shared" si="628"/>
        <v>20042.16</v>
      </c>
      <c r="W314" s="103">
        <f t="shared" si="628"/>
        <v>9413.52</v>
      </c>
      <c r="X314" s="103">
        <f t="shared" si="628"/>
        <v>3689.28</v>
      </c>
      <c r="Y314" s="103">
        <f t="shared" si="628"/>
        <v>0</v>
      </c>
      <c r="Z314" s="103">
        <f t="shared" si="14"/>
        <v>60053.28</v>
      </c>
      <c r="AA314" s="126" t="s">
        <v>654</v>
      </c>
      <c r="AB314" s="126" t="s">
        <v>858</v>
      </c>
      <c r="AC314" s="129"/>
      <c r="AD314" s="129"/>
    </row>
    <row r="315" ht="15.75" customHeight="1">
      <c r="A315" s="184" t="s">
        <v>725</v>
      </c>
      <c r="B315" s="190" t="s">
        <v>726</v>
      </c>
      <c r="C315" s="190" t="s">
        <v>47</v>
      </c>
      <c r="D315" s="17" t="s">
        <v>309</v>
      </c>
      <c r="E315" s="186" t="s">
        <v>786</v>
      </c>
      <c r="F315" s="129" t="s">
        <v>657</v>
      </c>
      <c r="G315" s="187">
        <v>792.0</v>
      </c>
      <c r="H315" s="187">
        <v>2340.0</v>
      </c>
      <c r="I315" s="187">
        <v>972.0</v>
      </c>
      <c r="J315" s="187">
        <v>0.0</v>
      </c>
      <c r="K315" s="187">
        <v>0.0</v>
      </c>
      <c r="L315" s="188">
        <f t="shared" si="10"/>
        <v>4104</v>
      </c>
      <c r="M315" s="101">
        <v>4.98</v>
      </c>
      <c r="N315" s="189">
        <v>8.99</v>
      </c>
      <c r="O315" s="103">
        <f t="shared" ref="O315:S315" si="629">IFERROR($N315*G315,"")</f>
        <v>7120.08</v>
      </c>
      <c r="P315" s="103">
        <f t="shared" si="629"/>
        <v>21036.6</v>
      </c>
      <c r="Q315" s="103">
        <f t="shared" si="629"/>
        <v>8738.28</v>
      </c>
      <c r="R315" s="103">
        <f t="shared" si="629"/>
        <v>0</v>
      </c>
      <c r="S315" s="103">
        <f t="shared" si="629"/>
        <v>0</v>
      </c>
      <c r="T315" s="103">
        <f t="shared" si="12"/>
        <v>36894.96</v>
      </c>
      <c r="U315" s="103">
        <f t="shared" ref="U315:Y315" si="630">IFERROR($M315*G315,"")</f>
        <v>3944.16</v>
      </c>
      <c r="V315" s="103">
        <f t="shared" si="630"/>
        <v>11653.2</v>
      </c>
      <c r="W315" s="103">
        <f t="shared" si="630"/>
        <v>4840.56</v>
      </c>
      <c r="X315" s="103">
        <f t="shared" si="630"/>
        <v>0</v>
      </c>
      <c r="Y315" s="103">
        <f t="shared" si="630"/>
        <v>0</v>
      </c>
      <c r="Z315" s="103">
        <f t="shared" si="14"/>
        <v>20437.92</v>
      </c>
      <c r="AA315" s="126" t="s">
        <v>75</v>
      </c>
      <c r="AB315" s="126" t="s">
        <v>858</v>
      </c>
      <c r="AC315" s="129"/>
      <c r="AD315" s="129"/>
    </row>
    <row r="316" ht="15.75" customHeight="1">
      <c r="A316" s="184" t="s">
        <v>727</v>
      </c>
      <c r="B316" s="190" t="s">
        <v>728</v>
      </c>
      <c r="C316" s="190" t="s">
        <v>49</v>
      </c>
      <c r="D316" s="17" t="s">
        <v>309</v>
      </c>
      <c r="E316" s="186" t="s">
        <v>786</v>
      </c>
      <c r="F316" s="129" t="s">
        <v>657</v>
      </c>
      <c r="G316" s="187">
        <v>1116.0</v>
      </c>
      <c r="H316" s="187">
        <v>498.0</v>
      </c>
      <c r="I316" s="187">
        <v>198.0</v>
      </c>
      <c r="J316" s="187">
        <v>504.0</v>
      </c>
      <c r="K316" s="187">
        <v>0.0</v>
      </c>
      <c r="L316" s="188">
        <f t="shared" si="10"/>
        <v>2316</v>
      </c>
      <c r="M316" s="101">
        <v>2.44</v>
      </c>
      <c r="N316" s="189">
        <v>4.49</v>
      </c>
      <c r="O316" s="103">
        <f t="shared" ref="O316:S316" si="631">IFERROR($N316*G316,"")</f>
        <v>5010.84</v>
      </c>
      <c r="P316" s="103">
        <f t="shared" si="631"/>
        <v>2236.02</v>
      </c>
      <c r="Q316" s="103">
        <f t="shared" si="631"/>
        <v>889.02</v>
      </c>
      <c r="R316" s="103">
        <f t="shared" si="631"/>
        <v>2262.96</v>
      </c>
      <c r="S316" s="103">
        <f t="shared" si="631"/>
        <v>0</v>
      </c>
      <c r="T316" s="103">
        <f t="shared" si="12"/>
        <v>10398.84</v>
      </c>
      <c r="U316" s="103">
        <f t="shared" ref="U316:Y316" si="632">IFERROR($M316*G316,"")</f>
        <v>2723.04</v>
      </c>
      <c r="V316" s="103">
        <f t="shared" si="632"/>
        <v>1215.12</v>
      </c>
      <c r="W316" s="103">
        <f t="shared" si="632"/>
        <v>483.12</v>
      </c>
      <c r="X316" s="103">
        <f t="shared" si="632"/>
        <v>1229.76</v>
      </c>
      <c r="Y316" s="103">
        <f t="shared" si="632"/>
        <v>0</v>
      </c>
      <c r="Z316" s="103">
        <f t="shared" si="14"/>
        <v>5651.04</v>
      </c>
      <c r="AA316" s="126" t="s">
        <v>344</v>
      </c>
      <c r="AB316" s="126" t="s">
        <v>858</v>
      </c>
      <c r="AC316" s="129"/>
      <c r="AD316" s="129"/>
    </row>
    <row r="317" ht="15.75" customHeight="1">
      <c r="A317" s="184" t="s">
        <v>729</v>
      </c>
      <c r="B317" s="190" t="s">
        <v>730</v>
      </c>
      <c r="C317" s="190" t="s">
        <v>47</v>
      </c>
      <c r="D317" s="17" t="s">
        <v>309</v>
      </c>
      <c r="E317" s="186" t="s">
        <v>786</v>
      </c>
      <c r="F317" s="129" t="s">
        <v>298</v>
      </c>
      <c r="G317" s="187">
        <v>1200.0</v>
      </c>
      <c r="H317" s="187">
        <v>0.0</v>
      </c>
      <c r="I317" s="187">
        <v>0.0</v>
      </c>
      <c r="J317" s="187">
        <v>0.0</v>
      </c>
      <c r="K317" s="187">
        <v>0.0</v>
      </c>
      <c r="L317" s="188">
        <f t="shared" si="10"/>
        <v>1200</v>
      </c>
      <c r="M317" s="101">
        <v>1.6</v>
      </c>
      <c r="N317" s="189">
        <v>2.99</v>
      </c>
      <c r="O317" s="103">
        <f t="shared" ref="O317:S317" si="633">IFERROR($N317*G317,"")</f>
        <v>3588</v>
      </c>
      <c r="P317" s="103">
        <f t="shared" si="633"/>
        <v>0</v>
      </c>
      <c r="Q317" s="103">
        <f t="shared" si="633"/>
        <v>0</v>
      </c>
      <c r="R317" s="103">
        <f t="shared" si="633"/>
        <v>0</v>
      </c>
      <c r="S317" s="103">
        <f t="shared" si="633"/>
        <v>0</v>
      </c>
      <c r="T317" s="103">
        <f t="shared" si="12"/>
        <v>3588</v>
      </c>
      <c r="U317" s="103">
        <f t="shared" ref="U317:Y317" si="634">IFERROR($M317*G317,"")</f>
        <v>1920</v>
      </c>
      <c r="V317" s="103">
        <f t="shared" si="634"/>
        <v>0</v>
      </c>
      <c r="W317" s="103">
        <f t="shared" si="634"/>
        <v>0</v>
      </c>
      <c r="X317" s="103">
        <f t="shared" si="634"/>
        <v>0</v>
      </c>
      <c r="Y317" s="103">
        <f t="shared" si="634"/>
        <v>0</v>
      </c>
      <c r="Z317" s="103">
        <f t="shared" si="14"/>
        <v>1920</v>
      </c>
      <c r="AA317" s="126" t="s">
        <v>75</v>
      </c>
      <c r="AB317" s="126" t="s">
        <v>855</v>
      </c>
      <c r="AC317" s="129"/>
      <c r="AD317" s="129"/>
    </row>
    <row r="318" ht="15.75" customHeight="1">
      <c r="A318" s="184" t="s">
        <v>731</v>
      </c>
      <c r="B318" s="190" t="s">
        <v>732</v>
      </c>
      <c r="C318" s="190" t="s">
        <v>47</v>
      </c>
      <c r="D318" s="17" t="s">
        <v>309</v>
      </c>
      <c r="E318" s="186" t="s">
        <v>786</v>
      </c>
      <c r="F318" s="129" t="s">
        <v>298</v>
      </c>
      <c r="G318" s="187">
        <v>1200.0</v>
      </c>
      <c r="H318" s="187">
        <v>0.0</v>
      </c>
      <c r="I318" s="187">
        <v>0.0</v>
      </c>
      <c r="J318" s="187">
        <v>0.0</v>
      </c>
      <c r="K318" s="187">
        <v>0.0</v>
      </c>
      <c r="L318" s="188">
        <f t="shared" si="10"/>
        <v>1200</v>
      </c>
      <c r="M318" s="101">
        <v>1.6</v>
      </c>
      <c r="N318" s="189">
        <v>2.99</v>
      </c>
      <c r="O318" s="103">
        <f t="shared" ref="O318:S318" si="635">IFERROR($N318*G318,"")</f>
        <v>3588</v>
      </c>
      <c r="P318" s="103">
        <f t="shared" si="635"/>
        <v>0</v>
      </c>
      <c r="Q318" s="103">
        <f t="shared" si="635"/>
        <v>0</v>
      </c>
      <c r="R318" s="103">
        <f t="shared" si="635"/>
        <v>0</v>
      </c>
      <c r="S318" s="103">
        <f t="shared" si="635"/>
        <v>0</v>
      </c>
      <c r="T318" s="103">
        <f t="shared" si="12"/>
        <v>3588</v>
      </c>
      <c r="U318" s="103">
        <f t="shared" ref="U318:Y318" si="636">IFERROR($M318*G318,"")</f>
        <v>1920</v>
      </c>
      <c r="V318" s="103">
        <f t="shared" si="636"/>
        <v>0</v>
      </c>
      <c r="W318" s="103">
        <f t="shared" si="636"/>
        <v>0</v>
      </c>
      <c r="X318" s="103">
        <f t="shared" si="636"/>
        <v>0</v>
      </c>
      <c r="Y318" s="103">
        <f t="shared" si="636"/>
        <v>0</v>
      </c>
      <c r="Z318" s="103">
        <f t="shared" si="14"/>
        <v>1920</v>
      </c>
      <c r="AA318" s="126" t="s">
        <v>75</v>
      </c>
      <c r="AB318" s="126" t="s">
        <v>855</v>
      </c>
      <c r="AC318" s="129"/>
      <c r="AD318" s="129"/>
    </row>
    <row r="319" ht="15.75" customHeight="1">
      <c r="A319" s="184" t="s">
        <v>733</v>
      </c>
      <c r="B319" s="190" t="s">
        <v>734</v>
      </c>
      <c r="C319" s="190" t="s">
        <v>47</v>
      </c>
      <c r="D319" s="17" t="s">
        <v>309</v>
      </c>
      <c r="E319" s="186" t="s">
        <v>786</v>
      </c>
      <c r="F319" s="129" t="s">
        <v>298</v>
      </c>
      <c r="G319" s="187">
        <v>1200.0</v>
      </c>
      <c r="H319" s="187">
        <v>0.0</v>
      </c>
      <c r="I319" s="187">
        <v>0.0</v>
      </c>
      <c r="J319" s="187">
        <v>0.0</v>
      </c>
      <c r="K319" s="187">
        <v>0.0</v>
      </c>
      <c r="L319" s="188">
        <f t="shared" si="10"/>
        <v>1200</v>
      </c>
      <c r="M319" s="101">
        <v>1.6</v>
      </c>
      <c r="N319" s="189">
        <v>2.99</v>
      </c>
      <c r="O319" s="103">
        <f t="shared" ref="O319:S319" si="637">IFERROR($N319*G319,"")</f>
        <v>3588</v>
      </c>
      <c r="P319" s="103">
        <f t="shared" si="637"/>
        <v>0</v>
      </c>
      <c r="Q319" s="103">
        <f t="shared" si="637"/>
        <v>0</v>
      </c>
      <c r="R319" s="103">
        <f t="shared" si="637"/>
        <v>0</v>
      </c>
      <c r="S319" s="103">
        <f t="shared" si="637"/>
        <v>0</v>
      </c>
      <c r="T319" s="103">
        <f t="shared" si="12"/>
        <v>3588</v>
      </c>
      <c r="U319" s="103">
        <f t="shared" ref="U319:Y319" si="638">IFERROR($M319*G319,"")</f>
        <v>1920</v>
      </c>
      <c r="V319" s="103">
        <f t="shared" si="638"/>
        <v>0</v>
      </c>
      <c r="W319" s="103">
        <f t="shared" si="638"/>
        <v>0</v>
      </c>
      <c r="X319" s="103">
        <f t="shared" si="638"/>
        <v>0</v>
      </c>
      <c r="Y319" s="103">
        <f t="shared" si="638"/>
        <v>0</v>
      </c>
      <c r="Z319" s="103">
        <f t="shared" si="14"/>
        <v>1920</v>
      </c>
      <c r="AA319" s="126" t="s">
        <v>75</v>
      </c>
      <c r="AB319" s="126" t="s">
        <v>855</v>
      </c>
      <c r="AC319" s="129"/>
      <c r="AD319" s="129"/>
    </row>
    <row r="320" ht="15.75" customHeight="1">
      <c r="A320" s="184" t="s">
        <v>735</v>
      </c>
      <c r="B320" s="190" t="s">
        <v>736</v>
      </c>
      <c r="C320" s="190" t="s">
        <v>49</v>
      </c>
      <c r="D320" s="17" t="s">
        <v>309</v>
      </c>
      <c r="E320" s="186" t="s">
        <v>786</v>
      </c>
      <c r="F320" s="129" t="s">
        <v>737</v>
      </c>
      <c r="G320" s="187">
        <v>864.0</v>
      </c>
      <c r="H320" s="187">
        <v>4752.0</v>
      </c>
      <c r="I320" s="187">
        <v>1368.0</v>
      </c>
      <c r="J320" s="187">
        <v>0.0</v>
      </c>
      <c r="K320" s="187">
        <v>0.0</v>
      </c>
      <c r="L320" s="188">
        <f t="shared" si="10"/>
        <v>6984</v>
      </c>
      <c r="M320" s="101">
        <v>1.28</v>
      </c>
      <c r="N320" s="189">
        <v>2.49</v>
      </c>
      <c r="O320" s="103">
        <f t="shared" ref="O320:S320" si="639">IFERROR($N320*G320,"")</f>
        <v>2151.36</v>
      </c>
      <c r="P320" s="103">
        <f t="shared" si="639"/>
        <v>11832.48</v>
      </c>
      <c r="Q320" s="103">
        <f t="shared" si="639"/>
        <v>3406.32</v>
      </c>
      <c r="R320" s="103">
        <f t="shared" si="639"/>
        <v>0</v>
      </c>
      <c r="S320" s="103">
        <f t="shared" si="639"/>
        <v>0</v>
      </c>
      <c r="T320" s="103">
        <f t="shared" si="12"/>
        <v>17390.16</v>
      </c>
      <c r="U320" s="103">
        <f t="shared" ref="U320:Y320" si="640">IFERROR($M320*G320,"")</f>
        <v>1105.92</v>
      </c>
      <c r="V320" s="103">
        <f t="shared" si="640"/>
        <v>6082.56</v>
      </c>
      <c r="W320" s="103">
        <f t="shared" si="640"/>
        <v>1751.04</v>
      </c>
      <c r="X320" s="103">
        <f t="shared" si="640"/>
        <v>0</v>
      </c>
      <c r="Y320" s="103">
        <f t="shared" si="640"/>
        <v>0</v>
      </c>
      <c r="Z320" s="103">
        <f t="shared" si="14"/>
        <v>8939.52</v>
      </c>
      <c r="AA320" s="126" t="s">
        <v>350</v>
      </c>
      <c r="AB320" s="126" t="s">
        <v>855</v>
      </c>
      <c r="AC320" s="129"/>
      <c r="AD320" s="129"/>
    </row>
    <row r="321" ht="15.75" customHeight="1">
      <c r="A321" s="184" t="s">
        <v>738</v>
      </c>
      <c r="B321" s="190" t="s">
        <v>739</v>
      </c>
      <c r="C321" s="190" t="s">
        <v>48</v>
      </c>
      <c r="D321" s="17" t="s">
        <v>309</v>
      </c>
      <c r="E321" s="186" t="s">
        <v>786</v>
      </c>
      <c r="F321" s="129" t="s">
        <v>737</v>
      </c>
      <c r="G321" s="187">
        <v>0.0</v>
      </c>
      <c r="H321" s="187">
        <v>1800.0</v>
      </c>
      <c r="I321" s="187">
        <v>648.0</v>
      </c>
      <c r="J321" s="187">
        <v>0.0</v>
      </c>
      <c r="K321" s="187">
        <v>0.0</v>
      </c>
      <c r="L321" s="188">
        <f t="shared" si="10"/>
        <v>2448</v>
      </c>
      <c r="M321" s="101">
        <v>1.25</v>
      </c>
      <c r="N321" s="189">
        <v>2.49</v>
      </c>
      <c r="O321" s="103">
        <f t="shared" ref="O321:S321" si="641">IFERROR($N321*G321,"")</f>
        <v>0</v>
      </c>
      <c r="P321" s="103">
        <f t="shared" si="641"/>
        <v>4482</v>
      </c>
      <c r="Q321" s="103">
        <f t="shared" si="641"/>
        <v>1613.52</v>
      </c>
      <c r="R321" s="103">
        <f t="shared" si="641"/>
        <v>0</v>
      </c>
      <c r="S321" s="103">
        <f t="shared" si="641"/>
        <v>0</v>
      </c>
      <c r="T321" s="103">
        <f t="shared" si="12"/>
        <v>6095.52</v>
      </c>
      <c r="U321" s="103">
        <f t="shared" ref="U321:Y321" si="642">IFERROR($M321*G321,"")</f>
        <v>0</v>
      </c>
      <c r="V321" s="103">
        <f t="shared" si="642"/>
        <v>2250</v>
      </c>
      <c r="W321" s="103">
        <f t="shared" si="642"/>
        <v>810</v>
      </c>
      <c r="X321" s="103">
        <f t="shared" si="642"/>
        <v>0</v>
      </c>
      <c r="Y321" s="103">
        <f t="shared" si="642"/>
        <v>0</v>
      </c>
      <c r="Z321" s="103">
        <f t="shared" si="14"/>
        <v>3060</v>
      </c>
      <c r="AA321" s="126" t="s">
        <v>92</v>
      </c>
      <c r="AB321" s="126" t="s">
        <v>855</v>
      </c>
      <c r="AC321" s="129"/>
      <c r="AD321" s="129"/>
    </row>
    <row r="322" ht="15.75" customHeight="1">
      <c r="A322" s="184" t="s">
        <v>740</v>
      </c>
      <c r="B322" s="190" t="s">
        <v>741</v>
      </c>
      <c r="C322" s="190" t="s">
        <v>47</v>
      </c>
      <c r="D322" s="17" t="s">
        <v>309</v>
      </c>
      <c r="E322" s="186" t="s">
        <v>786</v>
      </c>
      <c r="F322" s="129" t="s">
        <v>742</v>
      </c>
      <c r="G322" s="187">
        <v>924.0</v>
      </c>
      <c r="H322" s="187">
        <v>1200.0</v>
      </c>
      <c r="I322" s="187">
        <v>336.0</v>
      </c>
      <c r="J322" s="187">
        <v>1920.0</v>
      </c>
      <c r="K322" s="187">
        <v>0.0</v>
      </c>
      <c r="L322" s="188">
        <f t="shared" si="10"/>
        <v>4380</v>
      </c>
      <c r="M322" s="101">
        <v>2.09</v>
      </c>
      <c r="N322" s="189">
        <v>3.99</v>
      </c>
      <c r="O322" s="103">
        <f t="shared" ref="O322:S322" si="643">IFERROR($N322*G322,"")</f>
        <v>3686.76</v>
      </c>
      <c r="P322" s="103">
        <f t="shared" si="643"/>
        <v>4788</v>
      </c>
      <c r="Q322" s="103">
        <f t="shared" si="643"/>
        <v>1340.64</v>
      </c>
      <c r="R322" s="103">
        <f t="shared" si="643"/>
        <v>7660.8</v>
      </c>
      <c r="S322" s="103">
        <f t="shared" si="643"/>
        <v>0</v>
      </c>
      <c r="T322" s="103">
        <f t="shared" si="12"/>
        <v>17476.2</v>
      </c>
      <c r="U322" s="103">
        <f t="shared" ref="U322:Y322" si="644">IFERROR($M322*G322,"")</f>
        <v>1931.16</v>
      </c>
      <c r="V322" s="103">
        <f t="shared" si="644"/>
        <v>2508</v>
      </c>
      <c r="W322" s="103">
        <f t="shared" si="644"/>
        <v>702.24</v>
      </c>
      <c r="X322" s="103">
        <f t="shared" si="644"/>
        <v>4012.8</v>
      </c>
      <c r="Y322" s="103">
        <f t="shared" si="644"/>
        <v>0</v>
      </c>
      <c r="Z322" s="103">
        <f t="shared" si="14"/>
        <v>9154.2</v>
      </c>
      <c r="AA322" s="126" t="s">
        <v>183</v>
      </c>
      <c r="AB322" s="126" t="s">
        <v>855</v>
      </c>
      <c r="AC322" s="129"/>
      <c r="AD322" s="129"/>
    </row>
    <row r="323" ht="15.75" customHeight="1">
      <c r="A323" s="184" t="s">
        <v>743</v>
      </c>
      <c r="B323" s="190" t="s">
        <v>744</v>
      </c>
      <c r="C323" s="190" t="s">
        <v>49</v>
      </c>
      <c r="D323" s="17" t="s">
        <v>309</v>
      </c>
      <c r="E323" s="186" t="s">
        <v>786</v>
      </c>
      <c r="F323" s="129" t="s">
        <v>742</v>
      </c>
      <c r="G323" s="187">
        <v>648.0</v>
      </c>
      <c r="H323" s="187">
        <v>392.0</v>
      </c>
      <c r="I323" s="187">
        <v>792.0</v>
      </c>
      <c r="J323" s="187">
        <v>0.0</v>
      </c>
      <c r="K323" s="187">
        <v>0.0</v>
      </c>
      <c r="L323" s="188">
        <f t="shared" si="10"/>
        <v>1832</v>
      </c>
      <c r="M323" s="101">
        <v>1.7</v>
      </c>
      <c r="N323" s="189">
        <v>3.49</v>
      </c>
      <c r="O323" s="103">
        <f t="shared" ref="O323:S323" si="645">IFERROR($N323*G323,"")</f>
        <v>2261.52</v>
      </c>
      <c r="P323" s="103">
        <f t="shared" si="645"/>
        <v>1368.08</v>
      </c>
      <c r="Q323" s="103">
        <f t="shared" si="645"/>
        <v>2764.08</v>
      </c>
      <c r="R323" s="103">
        <f t="shared" si="645"/>
        <v>0</v>
      </c>
      <c r="S323" s="103">
        <f t="shared" si="645"/>
        <v>0</v>
      </c>
      <c r="T323" s="103">
        <f t="shared" si="12"/>
        <v>6393.68</v>
      </c>
      <c r="U323" s="103">
        <f t="shared" ref="U323:Y323" si="646">IFERROR($M323*G323,"")</f>
        <v>1101.6</v>
      </c>
      <c r="V323" s="103">
        <f t="shared" si="646"/>
        <v>666.4</v>
      </c>
      <c r="W323" s="103">
        <f t="shared" si="646"/>
        <v>1346.4</v>
      </c>
      <c r="X323" s="103">
        <f t="shared" si="646"/>
        <v>0</v>
      </c>
      <c r="Y323" s="103">
        <f t="shared" si="646"/>
        <v>0</v>
      </c>
      <c r="Z323" s="103">
        <f t="shared" si="14"/>
        <v>3114.4</v>
      </c>
      <c r="AA323" s="126" t="s">
        <v>654</v>
      </c>
      <c r="AB323" s="126" t="s">
        <v>855</v>
      </c>
      <c r="AC323" s="129"/>
      <c r="AD323" s="129"/>
    </row>
    <row r="324" ht="15.75" customHeight="1">
      <c r="A324" s="184" t="s">
        <v>745</v>
      </c>
      <c r="B324" s="190" t="s">
        <v>746</v>
      </c>
      <c r="C324" s="190" t="s">
        <v>49</v>
      </c>
      <c r="D324" s="17" t="s">
        <v>309</v>
      </c>
      <c r="E324" s="186" t="s">
        <v>786</v>
      </c>
      <c r="F324" s="129" t="s">
        <v>742</v>
      </c>
      <c r="G324" s="187">
        <v>648.0</v>
      </c>
      <c r="H324" s="187">
        <v>392.0</v>
      </c>
      <c r="I324" s="187">
        <v>792.0</v>
      </c>
      <c r="J324" s="187">
        <v>0.0</v>
      </c>
      <c r="K324" s="187">
        <v>0.0</v>
      </c>
      <c r="L324" s="188">
        <f t="shared" si="10"/>
        <v>1832</v>
      </c>
      <c r="M324" s="101">
        <v>1.7</v>
      </c>
      <c r="N324" s="189">
        <v>3.49</v>
      </c>
      <c r="O324" s="103">
        <f t="shared" ref="O324:S324" si="647">IFERROR($N324*G324,"")</f>
        <v>2261.52</v>
      </c>
      <c r="P324" s="103">
        <f t="shared" si="647"/>
        <v>1368.08</v>
      </c>
      <c r="Q324" s="103">
        <f t="shared" si="647"/>
        <v>2764.08</v>
      </c>
      <c r="R324" s="103">
        <f t="shared" si="647"/>
        <v>0</v>
      </c>
      <c r="S324" s="103">
        <f t="shared" si="647"/>
        <v>0</v>
      </c>
      <c r="T324" s="103">
        <f t="shared" si="12"/>
        <v>6393.68</v>
      </c>
      <c r="U324" s="103">
        <f t="shared" ref="U324:Y324" si="648">IFERROR($M324*G324,"")</f>
        <v>1101.6</v>
      </c>
      <c r="V324" s="103">
        <f t="shared" si="648"/>
        <v>666.4</v>
      </c>
      <c r="W324" s="103">
        <f t="shared" si="648"/>
        <v>1346.4</v>
      </c>
      <c r="X324" s="103">
        <f t="shared" si="648"/>
        <v>0</v>
      </c>
      <c r="Y324" s="103">
        <f t="shared" si="648"/>
        <v>0</v>
      </c>
      <c r="Z324" s="103">
        <f t="shared" si="14"/>
        <v>3114.4</v>
      </c>
      <c r="AA324" s="126" t="s">
        <v>654</v>
      </c>
      <c r="AB324" s="126" t="s">
        <v>855</v>
      </c>
      <c r="AC324" s="129"/>
      <c r="AD324" s="129"/>
    </row>
    <row r="325" ht="15.75" customHeight="1">
      <c r="A325" s="184" t="s">
        <v>747</v>
      </c>
      <c r="B325" s="190" t="s">
        <v>748</v>
      </c>
      <c r="C325" s="190" t="s">
        <v>49</v>
      </c>
      <c r="D325" s="17" t="s">
        <v>309</v>
      </c>
      <c r="E325" s="186" t="s">
        <v>786</v>
      </c>
      <c r="F325" s="129" t="s">
        <v>742</v>
      </c>
      <c r="G325" s="187">
        <v>486.0</v>
      </c>
      <c r="H325" s="187">
        <v>294.0</v>
      </c>
      <c r="I325" s="187">
        <v>594.0</v>
      </c>
      <c r="J325" s="187">
        <v>0.0</v>
      </c>
      <c r="K325" s="187">
        <v>0.0</v>
      </c>
      <c r="L325" s="188">
        <f t="shared" si="10"/>
        <v>1374</v>
      </c>
      <c r="M325" s="101">
        <v>1.7</v>
      </c>
      <c r="N325" s="189">
        <v>3.49</v>
      </c>
      <c r="O325" s="103">
        <f t="shared" ref="O325:S325" si="649">IFERROR($N325*G325,"")</f>
        <v>1696.14</v>
      </c>
      <c r="P325" s="103">
        <f t="shared" si="649"/>
        <v>1026.06</v>
      </c>
      <c r="Q325" s="103">
        <f t="shared" si="649"/>
        <v>2073.06</v>
      </c>
      <c r="R325" s="103">
        <f t="shared" si="649"/>
        <v>0</v>
      </c>
      <c r="S325" s="103">
        <f t="shared" si="649"/>
        <v>0</v>
      </c>
      <c r="T325" s="103">
        <f t="shared" si="12"/>
        <v>4795.26</v>
      </c>
      <c r="U325" s="103">
        <f t="shared" ref="U325:Y325" si="650">IFERROR($M325*G325,"")</f>
        <v>826.2</v>
      </c>
      <c r="V325" s="103">
        <f t="shared" si="650"/>
        <v>499.8</v>
      </c>
      <c r="W325" s="103">
        <f t="shared" si="650"/>
        <v>1009.8</v>
      </c>
      <c r="X325" s="103">
        <f t="shared" si="650"/>
        <v>0</v>
      </c>
      <c r="Y325" s="103">
        <f t="shared" si="650"/>
        <v>0</v>
      </c>
      <c r="Z325" s="103">
        <f t="shared" si="14"/>
        <v>2335.8</v>
      </c>
      <c r="AA325" s="126" t="s">
        <v>654</v>
      </c>
      <c r="AB325" s="126" t="s">
        <v>855</v>
      </c>
      <c r="AC325" s="129"/>
      <c r="AD325" s="129"/>
    </row>
    <row r="326" ht="15.75" customHeight="1">
      <c r="A326" s="184" t="s">
        <v>749</v>
      </c>
      <c r="B326" s="190" t="s">
        <v>750</v>
      </c>
      <c r="C326" s="190" t="s">
        <v>49</v>
      </c>
      <c r="D326" s="17" t="s">
        <v>309</v>
      </c>
      <c r="E326" s="186" t="s">
        <v>786</v>
      </c>
      <c r="F326" s="129" t="s">
        <v>742</v>
      </c>
      <c r="G326" s="187">
        <v>486.0</v>
      </c>
      <c r="H326" s="187">
        <v>294.0</v>
      </c>
      <c r="I326" s="187">
        <v>594.0</v>
      </c>
      <c r="J326" s="187">
        <v>0.0</v>
      </c>
      <c r="K326" s="187">
        <v>0.0</v>
      </c>
      <c r="L326" s="188">
        <f t="shared" si="10"/>
        <v>1374</v>
      </c>
      <c r="M326" s="101">
        <v>1.7</v>
      </c>
      <c r="N326" s="189">
        <v>3.49</v>
      </c>
      <c r="O326" s="103">
        <f t="shared" ref="O326:S326" si="651">IFERROR($N326*G326,"")</f>
        <v>1696.14</v>
      </c>
      <c r="P326" s="103">
        <f t="shared" si="651"/>
        <v>1026.06</v>
      </c>
      <c r="Q326" s="103">
        <f t="shared" si="651"/>
        <v>2073.06</v>
      </c>
      <c r="R326" s="103">
        <f t="shared" si="651"/>
        <v>0</v>
      </c>
      <c r="S326" s="103">
        <f t="shared" si="651"/>
        <v>0</v>
      </c>
      <c r="T326" s="103">
        <f t="shared" si="12"/>
        <v>4795.26</v>
      </c>
      <c r="U326" s="103">
        <f t="shared" ref="U326:Y326" si="652">IFERROR($M326*G326,"")</f>
        <v>826.2</v>
      </c>
      <c r="V326" s="103">
        <f t="shared" si="652"/>
        <v>499.8</v>
      </c>
      <c r="W326" s="103">
        <f t="shared" si="652"/>
        <v>1009.8</v>
      </c>
      <c r="X326" s="103">
        <f t="shared" si="652"/>
        <v>0</v>
      </c>
      <c r="Y326" s="103">
        <f t="shared" si="652"/>
        <v>0</v>
      </c>
      <c r="Z326" s="103">
        <f t="shared" si="14"/>
        <v>2335.8</v>
      </c>
      <c r="AA326" s="126" t="s">
        <v>654</v>
      </c>
      <c r="AB326" s="126" t="s">
        <v>855</v>
      </c>
      <c r="AC326" s="129"/>
      <c r="AD326" s="129"/>
    </row>
    <row r="327" ht="15.75" customHeight="1">
      <c r="A327" s="184" t="s">
        <v>751</v>
      </c>
      <c r="B327" s="190" t="s">
        <v>752</v>
      </c>
      <c r="C327" s="190" t="s">
        <v>49</v>
      </c>
      <c r="D327" s="17" t="s">
        <v>309</v>
      </c>
      <c r="E327" s="186" t="s">
        <v>786</v>
      </c>
      <c r="F327" s="129" t="s">
        <v>742</v>
      </c>
      <c r="G327" s="187">
        <v>4128.0</v>
      </c>
      <c r="H327" s="187">
        <v>7080.0</v>
      </c>
      <c r="I327" s="187">
        <v>0.0</v>
      </c>
      <c r="J327" s="187">
        <v>0.0</v>
      </c>
      <c r="K327" s="187">
        <v>0.0</v>
      </c>
      <c r="L327" s="188">
        <f t="shared" si="10"/>
        <v>11208</v>
      </c>
      <c r="M327" s="101">
        <v>1.5</v>
      </c>
      <c r="N327" s="189">
        <v>2.99</v>
      </c>
      <c r="O327" s="103">
        <f t="shared" ref="O327:S327" si="653">IFERROR($N327*G327,"")</f>
        <v>12342.72</v>
      </c>
      <c r="P327" s="103">
        <f t="shared" si="653"/>
        <v>21169.2</v>
      </c>
      <c r="Q327" s="103">
        <f t="shared" si="653"/>
        <v>0</v>
      </c>
      <c r="R327" s="103">
        <f t="shared" si="653"/>
        <v>0</v>
      </c>
      <c r="S327" s="103">
        <f t="shared" si="653"/>
        <v>0</v>
      </c>
      <c r="T327" s="103">
        <f t="shared" si="12"/>
        <v>33511.92</v>
      </c>
      <c r="U327" s="103">
        <f t="shared" ref="U327:Y327" si="654">IFERROR($M327*G327,"")</f>
        <v>6192</v>
      </c>
      <c r="V327" s="103">
        <f t="shared" si="654"/>
        <v>10620</v>
      </c>
      <c r="W327" s="103">
        <f t="shared" si="654"/>
        <v>0</v>
      </c>
      <c r="X327" s="103">
        <f t="shared" si="654"/>
        <v>0</v>
      </c>
      <c r="Y327" s="103">
        <f t="shared" si="654"/>
        <v>0</v>
      </c>
      <c r="Z327" s="103">
        <f t="shared" si="14"/>
        <v>16812</v>
      </c>
      <c r="AA327" s="126" t="s">
        <v>654</v>
      </c>
      <c r="AB327" s="126" t="s">
        <v>855</v>
      </c>
      <c r="AC327" s="129"/>
      <c r="AD327" s="129"/>
    </row>
    <row r="328" ht="15.75" customHeight="1">
      <c r="A328" s="184" t="s">
        <v>753</v>
      </c>
      <c r="B328" s="190" t="s">
        <v>754</v>
      </c>
      <c r="C328" s="190" t="s">
        <v>49</v>
      </c>
      <c r="D328" s="17" t="s">
        <v>309</v>
      </c>
      <c r="E328" s="186" t="s">
        <v>786</v>
      </c>
      <c r="F328" s="129" t="s">
        <v>742</v>
      </c>
      <c r="G328" s="187">
        <v>0.0</v>
      </c>
      <c r="H328" s="187">
        <v>3312.0</v>
      </c>
      <c r="I328" s="187">
        <v>2400.0</v>
      </c>
      <c r="J328" s="187">
        <v>0.0</v>
      </c>
      <c r="K328" s="187">
        <v>0.0</v>
      </c>
      <c r="L328" s="188">
        <f t="shared" si="10"/>
        <v>5712</v>
      </c>
      <c r="M328" s="101">
        <v>0.72</v>
      </c>
      <c r="N328" s="189">
        <v>1.49</v>
      </c>
      <c r="O328" s="103">
        <f t="shared" ref="O328:S328" si="655">IFERROR($N328*G328,"")</f>
        <v>0</v>
      </c>
      <c r="P328" s="103">
        <f t="shared" si="655"/>
        <v>4934.88</v>
      </c>
      <c r="Q328" s="103">
        <f t="shared" si="655"/>
        <v>3576</v>
      </c>
      <c r="R328" s="103">
        <f t="shared" si="655"/>
        <v>0</v>
      </c>
      <c r="S328" s="103">
        <f t="shared" si="655"/>
        <v>0</v>
      </c>
      <c r="T328" s="103">
        <f t="shared" si="12"/>
        <v>8510.88</v>
      </c>
      <c r="U328" s="103">
        <f t="shared" ref="U328:Y328" si="656">IFERROR($M328*G328,"")</f>
        <v>0</v>
      </c>
      <c r="V328" s="103">
        <f t="shared" si="656"/>
        <v>2384.64</v>
      </c>
      <c r="W328" s="103">
        <f t="shared" si="656"/>
        <v>1728</v>
      </c>
      <c r="X328" s="103">
        <f t="shared" si="656"/>
        <v>0</v>
      </c>
      <c r="Y328" s="103">
        <f t="shared" si="656"/>
        <v>0</v>
      </c>
      <c r="Z328" s="103">
        <f t="shared" si="14"/>
        <v>4112.64</v>
      </c>
      <c r="AA328" s="126" t="s">
        <v>363</v>
      </c>
      <c r="AB328" s="126" t="s">
        <v>855</v>
      </c>
      <c r="AC328" s="129"/>
      <c r="AD328" s="129"/>
    </row>
    <row r="329" ht="15.75" customHeight="1">
      <c r="A329" s="184" t="s">
        <v>755</v>
      </c>
      <c r="B329" s="190" t="s">
        <v>756</v>
      </c>
      <c r="C329" s="190" t="s">
        <v>49</v>
      </c>
      <c r="D329" s="17" t="s">
        <v>309</v>
      </c>
      <c r="E329" s="186" t="s">
        <v>786</v>
      </c>
      <c r="F329" s="129" t="s">
        <v>757</v>
      </c>
      <c r="G329" s="187">
        <v>736.0</v>
      </c>
      <c r="H329" s="187">
        <v>600.0</v>
      </c>
      <c r="I329" s="187">
        <v>536.0</v>
      </c>
      <c r="J329" s="187">
        <v>0.0</v>
      </c>
      <c r="K329" s="187">
        <v>0.0</v>
      </c>
      <c r="L329" s="188">
        <f t="shared" si="10"/>
        <v>1872</v>
      </c>
      <c r="M329" s="101">
        <v>1.68</v>
      </c>
      <c r="N329" s="189">
        <v>2.99</v>
      </c>
      <c r="O329" s="103">
        <f t="shared" ref="O329:S329" si="657">IFERROR($N329*G329,"")</f>
        <v>2200.64</v>
      </c>
      <c r="P329" s="103">
        <f t="shared" si="657"/>
        <v>1794</v>
      </c>
      <c r="Q329" s="103">
        <f t="shared" si="657"/>
        <v>1602.64</v>
      </c>
      <c r="R329" s="103">
        <f t="shared" si="657"/>
        <v>0</v>
      </c>
      <c r="S329" s="103">
        <f t="shared" si="657"/>
        <v>0</v>
      </c>
      <c r="T329" s="103">
        <f t="shared" si="12"/>
        <v>5597.28</v>
      </c>
      <c r="U329" s="103">
        <f t="shared" ref="U329:Y329" si="658">IFERROR($M329*G329,"")</f>
        <v>1236.48</v>
      </c>
      <c r="V329" s="103">
        <f t="shared" si="658"/>
        <v>1008</v>
      </c>
      <c r="W329" s="103">
        <f t="shared" si="658"/>
        <v>900.48</v>
      </c>
      <c r="X329" s="103">
        <f t="shared" si="658"/>
        <v>0</v>
      </c>
      <c r="Y329" s="103">
        <f t="shared" si="658"/>
        <v>0</v>
      </c>
      <c r="Z329" s="103">
        <f t="shared" si="14"/>
        <v>3144.96</v>
      </c>
      <c r="AA329" s="126" t="s">
        <v>350</v>
      </c>
      <c r="AB329" s="126" t="s">
        <v>855</v>
      </c>
      <c r="AC329" s="129"/>
      <c r="AD329" s="129"/>
    </row>
    <row r="330" ht="15.75" customHeight="1">
      <c r="A330" s="184" t="s">
        <v>758</v>
      </c>
      <c r="B330" s="190" t="s">
        <v>759</v>
      </c>
      <c r="C330" s="190" t="s">
        <v>49</v>
      </c>
      <c r="D330" s="17" t="s">
        <v>309</v>
      </c>
      <c r="E330" s="186" t="s">
        <v>786</v>
      </c>
      <c r="F330" s="129" t="s">
        <v>757</v>
      </c>
      <c r="G330" s="187">
        <v>736.0</v>
      </c>
      <c r="H330" s="187">
        <v>600.0</v>
      </c>
      <c r="I330" s="187">
        <v>536.0</v>
      </c>
      <c r="J330" s="187">
        <v>0.0</v>
      </c>
      <c r="K330" s="187">
        <v>0.0</v>
      </c>
      <c r="L330" s="188">
        <f t="shared" si="10"/>
        <v>1872</v>
      </c>
      <c r="M330" s="101">
        <v>1.68</v>
      </c>
      <c r="N330" s="189">
        <v>2.99</v>
      </c>
      <c r="O330" s="103">
        <f t="shared" ref="O330:S330" si="659">IFERROR($N330*G330,"")</f>
        <v>2200.64</v>
      </c>
      <c r="P330" s="103">
        <f t="shared" si="659"/>
        <v>1794</v>
      </c>
      <c r="Q330" s="103">
        <f t="shared" si="659"/>
        <v>1602.64</v>
      </c>
      <c r="R330" s="103">
        <f t="shared" si="659"/>
        <v>0</v>
      </c>
      <c r="S330" s="103">
        <f t="shared" si="659"/>
        <v>0</v>
      </c>
      <c r="T330" s="103">
        <f t="shared" si="12"/>
        <v>5597.28</v>
      </c>
      <c r="U330" s="103">
        <f t="shared" ref="U330:Y330" si="660">IFERROR($M330*G330,"")</f>
        <v>1236.48</v>
      </c>
      <c r="V330" s="103">
        <f t="shared" si="660"/>
        <v>1008</v>
      </c>
      <c r="W330" s="103">
        <f t="shared" si="660"/>
        <v>900.48</v>
      </c>
      <c r="X330" s="103">
        <f t="shared" si="660"/>
        <v>0</v>
      </c>
      <c r="Y330" s="103">
        <f t="shared" si="660"/>
        <v>0</v>
      </c>
      <c r="Z330" s="103">
        <f t="shared" si="14"/>
        <v>3144.96</v>
      </c>
      <c r="AA330" s="126" t="s">
        <v>350</v>
      </c>
      <c r="AB330" s="126" t="s">
        <v>855</v>
      </c>
      <c r="AC330" s="129"/>
      <c r="AD330" s="129"/>
    </row>
    <row r="331" ht="15.75" customHeight="1">
      <c r="A331" s="184" t="s">
        <v>760</v>
      </c>
      <c r="B331" s="190" t="s">
        <v>761</v>
      </c>
      <c r="C331" s="190" t="s">
        <v>49</v>
      </c>
      <c r="D331" s="17" t="s">
        <v>309</v>
      </c>
      <c r="E331" s="186" t="s">
        <v>786</v>
      </c>
      <c r="F331" s="129" t="s">
        <v>757</v>
      </c>
      <c r="G331" s="187">
        <v>736.0</v>
      </c>
      <c r="H331" s="187">
        <v>600.0</v>
      </c>
      <c r="I331" s="187">
        <v>536.0</v>
      </c>
      <c r="J331" s="187">
        <v>0.0</v>
      </c>
      <c r="K331" s="187">
        <v>0.0</v>
      </c>
      <c r="L331" s="188">
        <f t="shared" si="10"/>
        <v>1872</v>
      </c>
      <c r="M331" s="101">
        <v>1.68</v>
      </c>
      <c r="N331" s="189">
        <v>2.99</v>
      </c>
      <c r="O331" s="103">
        <f t="shared" ref="O331:S331" si="661">IFERROR($N331*G331,"")</f>
        <v>2200.64</v>
      </c>
      <c r="P331" s="103">
        <f t="shared" si="661"/>
        <v>1794</v>
      </c>
      <c r="Q331" s="103">
        <f t="shared" si="661"/>
        <v>1602.64</v>
      </c>
      <c r="R331" s="103">
        <f t="shared" si="661"/>
        <v>0</v>
      </c>
      <c r="S331" s="103">
        <f t="shared" si="661"/>
        <v>0</v>
      </c>
      <c r="T331" s="103">
        <f t="shared" si="12"/>
        <v>5597.28</v>
      </c>
      <c r="U331" s="103">
        <f t="shared" ref="U331:Y331" si="662">IFERROR($M331*G331,"")</f>
        <v>1236.48</v>
      </c>
      <c r="V331" s="103">
        <f t="shared" si="662"/>
        <v>1008</v>
      </c>
      <c r="W331" s="103">
        <f t="shared" si="662"/>
        <v>900.48</v>
      </c>
      <c r="X331" s="103">
        <f t="shared" si="662"/>
        <v>0</v>
      </c>
      <c r="Y331" s="103">
        <f t="shared" si="662"/>
        <v>0</v>
      </c>
      <c r="Z331" s="103">
        <f t="shared" si="14"/>
        <v>3144.96</v>
      </c>
      <c r="AA331" s="126" t="s">
        <v>350</v>
      </c>
      <c r="AB331" s="126" t="s">
        <v>855</v>
      </c>
      <c r="AC331" s="129"/>
      <c r="AD331" s="129"/>
    </row>
    <row r="332" ht="15.75" customHeight="1">
      <c r="A332" s="184" t="s">
        <v>762</v>
      </c>
      <c r="B332" s="190" t="s">
        <v>763</v>
      </c>
      <c r="C332" s="190" t="s">
        <v>49</v>
      </c>
      <c r="D332" s="17" t="s">
        <v>309</v>
      </c>
      <c r="E332" s="186" t="s">
        <v>786</v>
      </c>
      <c r="F332" s="129" t="s">
        <v>657</v>
      </c>
      <c r="G332" s="187">
        <v>5580.0</v>
      </c>
      <c r="H332" s="187">
        <v>2490.0</v>
      </c>
      <c r="I332" s="187">
        <v>990.0</v>
      </c>
      <c r="J332" s="187">
        <v>2520.0</v>
      </c>
      <c r="K332" s="187">
        <v>0.0</v>
      </c>
      <c r="L332" s="188">
        <f t="shared" si="10"/>
        <v>11580</v>
      </c>
      <c r="M332" s="101">
        <v>2.44</v>
      </c>
      <c r="N332" s="189">
        <v>4.49</v>
      </c>
      <c r="O332" s="103">
        <f t="shared" ref="O332:S332" si="663">IFERROR($N332*G332,"")</f>
        <v>25054.2</v>
      </c>
      <c r="P332" s="103">
        <f t="shared" si="663"/>
        <v>11180.1</v>
      </c>
      <c r="Q332" s="103">
        <f t="shared" si="663"/>
        <v>4445.1</v>
      </c>
      <c r="R332" s="103">
        <f t="shared" si="663"/>
        <v>11314.8</v>
      </c>
      <c r="S332" s="103">
        <f t="shared" si="663"/>
        <v>0</v>
      </c>
      <c r="T332" s="103">
        <f t="shared" si="12"/>
        <v>51994.2</v>
      </c>
      <c r="U332" s="103">
        <f t="shared" ref="U332:Y332" si="664">IFERROR($M332*G332,"")</f>
        <v>13615.2</v>
      </c>
      <c r="V332" s="103">
        <f t="shared" si="664"/>
        <v>6075.6</v>
      </c>
      <c r="W332" s="103">
        <f t="shared" si="664"/>
        <v>2415.6</v>
      </c>
      <c r="X332" s="103">
        <f t="shared" si="664"/>
        <v>6148.8</v>
      </c>
      <c r="Y332" s="103">
        <f t="shared" si="664"/>
        <v>0</v>
      </c>
      <c r="Z332" s="103">
        <f t="shared" si="14"/>
        <v>28255.2</v>
      </c>
      <c r="AA332" s="126" t="s">
        <v>344</v>
      </c>
      <c r="AB332" s="126" t="s">
        <v>858</v>
      </c>
      <c r="AC332" s="129"/>
      <c r="AD332" s="129"/>
    </row>
    <row r="333" ht="15.75" customHeight="1">
      <c r="A333" s="184" t="s">
        <v>764</v>
      </c>
      <c r="B333" s="190" t="s">
        <v>765</v>
      </c>
      <c r="C333" s="190" t="s">
        <v>47</v>
      </c>
      <c r="D333" s="17" t="s">
        <v>309</v>
      </c>
      <c r="E333" s="186" t="s">
        <v>786</v>
      </c>
      <c r="F333" s="129" t="s">
        <v>766</v>
      </c>
      <c r="G333" s="187">
        <v>330.0</v>
      </c>
      <c r="H333" s="187">
        <v>600.0</v>
      </c>
      <c r="I333" s="187">
        <v>0.0</v>
      </c>
      <c r="J333" s="187">
        <v>0.0</v>
      </c>
      <c r="K333" s="187">
        <v>0.0</v>
      </c>
      <c r="L333" s="188">
        <f t="shared" si="10"/>
        <v>930</v>
      </c>
      <c r="M333" s="101">
        <v>3.08</v>
      </c>
      <c r="N333" s="189">
        <v>5.99</v>
      </c>
      <c r="O333" s="103">
        <f t="shared" ref="O333:S333" si="665">IFERROR($N333*G333,"")</f>
        <v>1976.7</v>
      </c>
      <c r="P333" s="103">
        <f t="shared" si="665"/>
        <v>3594</v>
      </c>
      <c r="Q333" s="103">
        <f t="shared" si="665"/>
        <v>0</v>
      </c>
      <c r="R333" s="103">
        <f t="shared" si="665"/>
        <v>0</v>
      </c>
      <c r="S333" s="103">
        <f t="shared" si="665"/>
        <v>0</v>
      </c>
      <c r="T333" s="103">
        <f t="shared" si="12"/>
        <v>5570.7</v>
      </c>
      <c r="U333" s="103">
        <f t="shared" ref="U333:Y333" si="666">IFERROR($M333*G333,"")</f>
        <v>1016.4</v>
      </c>
      <c r="V333" s="103">
        <f t="shared" si="666"/>
        <v>1848</v>
      </c>
      <c r="W333" s="103">
        <f t="shared" si="666"/>
        <v>0</v>
      </c>
      <c r="X333" s="103">
        <f t="shared" si="666"/>
        <v>0</v>
      </c>
      <c r="Y333" s="103">
        <f t="shared" si="666"/>
        <v>0</v>
      </c>
      <c r="Z333" s="103">
        <f t="shared" si="14"/>
        <v>2864.4</v>
      </c>
      <c r="AA333" s="126" t="s">
        <v>75</v>
      </c>
      <c r="AB333" s="126" t="s">
        <v>855</v>
      </c>
      <c r="AC333" s="129"/>
      <c r="AD333" s="129"/>
    </row>
    <row r="334" ht="15.75" customHeight="1">
      <c r="A334" s="184" t="s">
        <v>767</v>
      </c>
      <c r="B334" s="190" t="s">
        <v>768</v>
      </c>
      <c r="C334" s="190" t="s">
        <v>47</v>
      </c>
      <c r="D334" s="17" t="s">
        <v>309</v>
      </c>
      <c r="E334" s="186" t="s">
        <v>786</v>
      </c>
      <c r="F334" s="129" t="s">
        <v>766</v>
      </c>
      <c r="G334" s="187">
        <v>330.0</v>
      </c>
      <c r="H334" s="187">
        <v>600.0</v>
      </c>
      <c r="I334" s="187">
        <v>0.0</v>
      </c>
      <c r="J334" s="187">
        <v>0.0</v>
      </c>
      <c r="K334" s="187">
        <v>0.0</v>
      </c>
      <c r="L334" s="188">
        <f t="shared" si="10"/>
        <v>930</v>
      </c>
      <c r="M334" s="101">
        <v>3.08</v>
      </c>
      <c r="N334" s="189">
        <v>5.99</v>
      </c>
      <c r="O334" s="103">
        <f t="shared" ref="O334:S334" si="667">IFERROR($N334*G334,"")</f>
        <v>1976.7</v>
      </c>
      <c r="P334" s="103">
        <f t="shared" si="667"/>
        <v>3594</v>
      </c>
      <c r="Q334" s="103">
        <f t="shared" si="667"/>
        <v>0</v>
      </c>
      <c r="R334" s="103">
        <f t="shared" si="667"/>
        <v>0</v>
      </c>
      <c r="S334" s="103">
        <f t="shared" si="667"/>
        <v>0</v>
      </c>
      <c r="T334" s="103">
        <f t="shared" si="12"/>
        <v>5570.7</v>
      </c>
      <c r="U334" s="103">
        <f t="shared" ref="U334:Y334" si="668">IFERROR($M334*G334,"")</f>
        <v>1016.4</v>
      </c>
      <c r="V334" s="103">
        <f t="shared" si="668"/>
        <v>1848</v>
      </c>
      <c r="W334" s="103">
        <f t="shared" si="668"/>
        <v>0</v>
      </c>
      <c r="X334" s="103">
        <f t="shared" si="668"/>
        <v>0</v>
      </c>
      <c r="Y334" s="103">
        <f t="shared" si="668"/>
        <v>0</v>
      </c>
      <c r="Z334" s="103">
        <f t="shared" si="14"/>
        <v>2864.4</v>
      </c>
      <c r="AA334" s="126" t="s">
        <v>75</v>
      </c>
      <c r="AB334" s="126" t="s">
        <v>855</v>
      </c>
      <c r="AC334" s="129"/>
      <c r="AD334" s="129"/>
    </row>
    <row r="335" ht="15.75" customHeight="1">
      <c r="A335" s="184" t="s">
        <v>769</v>
      </c>
      <c r="B335" s="190" t="s">
        <v>770</v>
      </c>
      <c r="C335" s="190" t="s">
        <v>47</v>
      </c>
      <c r="D335" s="17" t="s">
        <v>309</v>
      </c>
      <c r="E335" s="186" t="s">
        <v>786</v>
      </c>
      <c r="F335" s="129" t="s">
        <v>766</v>
      </c>
      <c r="G335" s="187">
        <v>2528.0</v>
      </c>
      <c r="H335" s="187">
        <v>5200.0</v>
      </c>
      <c r="I335" s="187">
        <v>1392.0</v>
      </c>
      <c r="J335" s="187">
        <v>0.0</v>
      </c>
      <c r="K335" s="187">
        <v>0.0</v>
      </c>
      <c r="L335" s="188">
        <f t="shared" si="10"/>
        <v>9120</v>
      </c>
      <c r="M335" s="101">
        <v>2.36</v>
      </c>
      <c r="N335" s="189">
        <v>4.99</v>
      </c>
      <c r="O335" s="103">
        <f t="shared" ref="O335:S335" si="669">IFERROR($N335*G335,"")</f>
        <v>12614.72</v>
      </c>
      <c r="P335" s="103">
        <f t="shared" si="669"/>
        <v>25948</v>
      </c>
      <c r="Q335" s="103">
        <f t="shared" si="669"/>
        <v>6946.08</v>
      </c>
      <c r="R335" s="103">
        <f t="shared" si="669"/>
        <v>0</v>
      </c>
      <c r="S335" s="103">
        <f t="shared" si="669"/>
        <v>0</v>
      </c>
      <c r="T335" s="103">
        <f t="shared" si="12"/>
        <v>45508.8</v>
      </c>
      <c r="U335" s="103">
        <f t="shared" ref="U335:Y335" si="670">IFERROR($M335*G335,"")</f>
        <v>5966.08</v>
      </c>
      <c r="V335" s="103">
        <f t="shared" si="670"/>
        <v>12272</v>
      </c>
      <c r="W335" s="103">
        <f t="shared" si="670"/>
        <v>3285.12</v>
      </c>
      <c r="X335" s="103">
        <f t="shared" si="670"/>
        <v>0</v>
      </c>
      <c r="Y335" s="103">
        <f t="shared" si="670"/>
        <v>0</v>
      </c>
      <c r="Z335" s="103">
        <f t="shared" si="14"/>
        <v>21523.2</v>
      </c>
      <c r="AA335" s="126" t="s">
        <v>75</v>
      </c>
      <c r="AB335" s="126" t="s">
        <v>855</v>
      </c>
      <c r="AC335" s="129"/>
      <c r="AD335" s="129"/>
    </row>
    <row r="336" ht="15.75" customHeight="1">
      <c r="A336" s="184" t="s">
        <v>771</v>
      </c>
      <c r="B336" s="190" t="s">
        <v>772</v>
      </c>
      <c r="C336" s="190" t="s">
        <v>47</v>
      </c>
      <c r="D336" s="17" t="s">
        <v>309</v>
      </c>
      <c r="E336" s="186" t="s">
        <v>786</v>
      </c>
      <c r="F336" s="129" t="s">
        <v>766</v>
      </c>
      <c r="G336" s="187">
        <v>1264.0</v>
      </c>
      <c r="H336" s="187">
        <v>2600.0</v>
      </c>
      <c r="I336" s="187">
        <v>696.0</v>
      </c>
      <c r="J336" s="187">
        <v>0.0</v>
      </c>
      <c r="K336" s="187">
        <v>0.0</v>
      </c>
      <c r="L336" s="188">
        <f t="shared" si="10"/>
        <v>4560</v>
      </c>
      <c r="M336" s="101">
        <v>2.36</v>
      </c>
      <c r="N336" s="189">
        <v>4.99</v>
      </c>
      <c r="O336" s="103">
        <f t="shared" ref="O336:S336" si="671">IFERROR($N336*G336,"")</f>
        <v>6307.36</v>
      </c>
      <c r="P336" s="103">
        <f t="shared" si="671"/>
        <v>12974</v>
      </c>
      <c r="Q336" s="103">
        <f t="shared" si="671"/>
        <v>3473.04</v>
      </c>
      <c r="R336" s="103">
        <f t="shared" si="671"/>
        <v>0</v>
      </c>
      <c r="S336" s="103">
        <f t="shared" si="671"/>
        <v>0</v>
      </c>
      <c r="T336" s="103">
        <f t="shared" si="12"/>
        <v>22754.4</v>
      </c>
      <c r="U336" s="103">
        <f t="shared" ref="U336:Y336" si="672">IFERROR($M336*G336,"")</f>
        <v>2983.04</v>
      </c>
      <c r="V336" s="103">
        <f t="shared" si="672"/>
        <v>6136</v>
      </c>
      <c r="W336" s="103">
        <f t="shared" si="672"/>
        <v>1642.56</v>
      </c>
      <c r="X336" s="103">
        <f t="shared" si="672"/>
        <v>0</v>
      </c>
      <c r="Y336" s="103">
        <f t="shared" si="672"/>
        <v>0</v>
      </c>
      <c r="Z336" s="103">
        <f t="shared" si="14"/>
        <v>10761.6</v>
      </c>
      <c r="AA336" s="126" t="s">
        <v>75</v>
      </c>
      <c r="AB336" s="126" t="s">
        <v>855</v>
      </c>
      <c r="AC336" s="129"/>
      <c r="AD336" s="129"/>
    </row>
    <row r="337" ht="15.75" customHeight="1">
      <c r="A337" s="184" t="s">
        <v>773</v>
      </c>
      <c r="B337" s="190" t="s">
        <v>774</v>
      </c>
      <c r="C337" s="190" t="s">
        <v>47</v>
      </c>
      <c r="D337" s="17" t="s">
        <v>309</v>
      </c>
      <c r="E337" s="186" t="s">
        <v>786</v>
      </c>
      <c r="F337" s="129" t="s">
        <v>766</v>
      </c>
      <c r="G337" s="187">
        <v>1552.0</v>
      </c>
      <c r="H337" s="187">
        <v>0.0</v>
      </c>
      <c r="I337" s="187">
        <v>3456.0</v>
      </c>
      <c r="J337" s="187">
        <v>1600.0</v>
      </c>
      <c r="K337" s="187">
        <v>0.0</v>
      </c>
      <c r="L337" s="188">
        <f t="shared" si="10"/>
        <v>6608</v>
      </c>
      <c r="M337" s="101">
        <v>3.65</v>
      </c>
      <c r="N337" s="189">
        <v>6.99</v>
      </c>
      <c r="O337" s="103">
        <f t="shared" ref="O337:S337" si="673">IFERROR($N337*G337,"")</f>
        <v>10848.48</v>
      </c>
      <c r="P337" s="103">
        <f t="shared" si="673"/>
        <v>0</v>
      </c>
      <c r="Q337" s="103">
        <f t="shared" si="673"/>
        <v>24157.44</v>
      </c>
      <c r="R337" s="103">
        <f t="shared" si="673"/>
        <v>11184</v>
      </c>
      <c r="S337" s="103">
        <f t="shared" si="673"/>
        <v>0</v>
      </c>
      <c r="T337" s="103">
        <f t="shared" si="12"/>
        <v>46189.92</v>
      </c>
      <c r="U337" s="103">
        <f t="shared" ref="U337:Y337" si="674">IFERROR($M337*G337,"")</f>
        <v>5664.8</v>
      </c>
      <c r="V337" s="103">
        <f t="shared" si="674"/>
        <v>0</v>
      </c>
      <c r="W337" s="103">
        <f t="shared" si="674"/>
        <v>12614.4</v>
      </c>
      <c r="X337" s="103">
        <f t="shared" si="674"/>
        <v>5840</v>
      </c>
      <c r="Y337" s="103">
        <f t="shared" si="674"/>
        <v>0</v>
      </c>
      <c r="Z337" s="103">
        <f t="shared" si="14"/>
        <v>24119.2</v>
      </c>
      <c r="AA337" s="126" t="s">
        <v>75</v>
      </c>
      <c r="AB337" s="126" t="s">
        <v>855</v>
      </c>
      <c r="AC337" s="129"/>
      <c r="AD337" s="129"/>
    </row>
    <row r="338" ht="15.75" customHeight="1">
      <c r="A338" s="184" t="s">
        <v>775</v>
      </c>
      <c r="B338" s="190" t="s">
        <v>776</v>
      </c>
      <c r="C338" s="190" t="s">
        <v>47</v>
      </c>
      <c r="D338" s="17" t="s">
        <v>309</v>
      </c>
      <c r="E338" s="186" t="s">
        <v>786</v>
      </c>
      <c r="F338" s="129" t="s">
        <v>766</v>
      </c>
      <c r="G338" s="187">
        <v>776.0</v>
      </c>
      <c r="H338" s="187">
        <v>0.0</v>
      </c>
      <c r="I338" s="187">
        <v>1728.0</v>
      </c>
      <c r="J338" s="187">
        <v>800.0</v>
      </c>
      <c r="K338" s="187">
        <v>0.0</v>
      </c>
      <c r="L338" s="188">
        <f t="shared" si="10"/>
        <v>3304</v>
      </c>
      <c r="M338" s="101">
        <v>3.65</v>
      </c>
      <c r="N338" s="189">
        <v>6.99</v>
      </c>
      <c r="O338" s="103">
        <f t="shared" ref="O338:S338" si="675">IFERROR($N338*G338,"")</f>
        <v>5424.24</v>
      </c>
      <c r="P338" s="103">
        <f t="shared" si="675"/>
        <v>0</v>
      </c>
      <c r="Q338" s="103">
        <f t="shared" si="675"/>
        <v>12078.72</v>
      </c>
      <c r="R338" s="103">
        <f t="shared" si="675"/>
        <v>5592</v>
      </c>
      <c r="S338" s="103">
        <f t="shared" si="675"/>
        <v>0</v>
      </c>
      <c r="T338" s="103">
        <f t="shared" si="12"/>
        <v>23094.96</v>
      </c>
      <c r="U338" s="103">
        <f t="shared" ref="U338:Y338" si="676">IFERROR($M338*G338,"")</f>
        <v>2832.4</v>
      </c>
      <c r="V338" s="103">
        <f t="shared" si="676"/>
        <v>0</v>
      </c>
      <c r="W338" s="103">
        <f t="shared" si="676"/>
        <v>6307.2</v>
      </c>
      <c r="X338" s="103">
        <f t="shared" si="676"/>
        <v>2920</v>
      </c>
      <c r="Y338" s="103">
        <f t="shared" si="676"/>
        <v>0</v>
      </c>
      <c r="Z338" s="103">
        <f t="shared" si="14"/>
        <v>12059.6</v>
      </c>
      <c r="AA338" s="126" t="s">
        <v>75</v>
      </c>
      <c r="AB338" s="126" t="s">
        <v>855</v>
      </c>
      <c r="AC338" s="129"/>
      <c r="AD338" s="129"/>
    </row>
    <row r="339" ht="15.75" customHeight="1">
      <c r="A339" s="184" t="s">
        <v>777</v>
      </c>
      <c r="B339" s="190" t="s">
        <v>778</v>
      </c>
      <c r="C339" s="190" t="s">
        <v>47</v>
      </c>
      <c r="D339" s="17" t="s">
        <v>309</v>
      </c>
      <c r="E339" s="186" t="s">
        <v>786</v>
      </c>
      <c r="F339" s="129" t="s">
        <v>766</v>
      </c>
      <c r="G339" s="187">
        <v>444.0</v>
      </c>
      <c r="H339" s="187">
        <v>600.0</v>
      </c>
      <c r="I339" s="187">
        <v>366.0</v>
      </c>
      <c r="J339" s="187">
        <v>654.0</v>
      </c>
      <c r="K339" s="187">
        <v>0.0</v>
      </c>
      <c r="L339" s="188">
        <f t="shared" si="10"/>
        <v>2064</v>
      </c>
      <c r="M339" s="101">
        <v>3.02</v>
      </c>
      <c r="N339" s="189">
        <v>5.99</v>
      </c>
      <c r="O339" s="103">
        <f t="shared" ref="O339:S339" si="677">IFERROR($N339*G339,"")</f>
        <v>2659.56</v>
      </c>
      <c r="P339" s="103">
        <f t="shared" si="677"/>
        <v>3594</v>
      </c>
      <c r="Q339" s="103">
        <f t="shared" si="677"/>
        <v>2192.34</v>
      </c>
      <c r="R339" s="103">
        <f t="shared" si="677"/>
        <v>3917.46</v>
      </c>
      <c r="S339" s="103">
        <f t="shared" si="677"/>
        <v>0</v>
      </c>
      <c r="T339" s="103">
        <f t="shared" si="12"/>
        <v>12363.36</v>
      </c>
      <c r="U339" s="103">
        <f t="shared" ref="U339:Y339" si="678">IFERROR($M339*G339,"")</f>
        <v>1340.88</v>
      </c>
      <c r="V339" s="103">
        <f t="shared" si="678"/>
        <v>1812</v>
      </c>
      <c r="W339" s="103">
        <f t="shared" si="678"/>
        <v>1105.32</v>
      </c>
      <c r="X339" s="103">
        <f t="shared" si="678"/>
        <v>1975.08</v>
      </c>
      <c r="Y339" s="103">
        <f t="shared" si="678"/>
        <v>0</v>
      </c>
      <c r="Z339" s="103">
        <f t="shared" si="14"/>
        <v>6233.28</v>
      </c>
      <c r="AA339" s="126" t="s">
        <v>75</v>
      </c>
      <c r="AB339" s="126" t="s">
        <v>855</v>
      </c>
      <c r="AC339" s="129"/>
      <c r="AD339" s="129"/>
    </row>
    <row r="340" ht="15.75" customHeight="1">
      <c r="A340" s="184" t="s">
        <v>779</v>
      </c>
      <c r="B340" s="190" t="s">
        <v>780</v>
      </c>
      <c r="C340" s="190" t="s">
        <v>47</v>
      </c>
      <c r="D340" s="17" t="s">
        <v>309</v>
      </c>
      <c r="E340" s="186" t="s">
        <v>786</v>
      </c>
      <c r="F340" s="129" t="s">
        <v>766</v>
      </c>
      <c r="G340" s="187">
        <v>444.0</v>
      </c>
      <c r="H340" s="187">
        <v>600.0</v>
      </c>
      <c r="I340" s="187">
        <v>366.0</v>
      </c>
      <c r="J340" s="187">
        <v>654.0</v>
      </c>
      <c r="K340" s="187">
        <v>0.0</v>
      </c>
      <c r="L340" s="188">
        <f t="shared" si="10"/>
        <v>2064</v>
      </c>
      <c r="M340" s="101">
        <v>3.02</v>
      </c>
      <c r="N340" s="189">
        <v>5.99</v>
      </c>
      <c r="O340" s="103">
        <f t="shared" ref="O340:S340" si="679">IFERROR($N340*G340,"")</f>
        <v>2659.56</v>
      </c>
      <c r="P340" s="103">
        <f t="shared" si="679"/>
        <v>3594</v>
      </c>
      <c r="Q340" s="103">
        <f t="shared" si="679"/>
        <v>2192.34</v>
      </c>
      <c r="R340" s="103">
        <f t="shared" si="679"/>
        <v>3917.46</v>
      </c>
      <c r="S340" s="103">
        <f t="shared" si="679"/>
        <v>0</v>
      </c>
      <c r="T340" s="103">
        <f t="shared" si="12"/>
        <v>12363.36</v>
      </c>
      <c r="U340" s="103">
        <f t="shared" ref="U340:Y340" si="680">IFERROR($M340*G340,"")</f>
        <v>1340.88</v>
      </c>
      <c r="V340" s="103">
        <f t="shared" si="680"/>
        <v>1812</v>
      </c>
      <c r="W340" s="103">
        <f t="shared" si="680"/>
        <v>1105.32</v>
      </c>
      <c r="X340" s="103">
        <f t="shared" si="680"/>
        <v>1975.08</v>
      </c>
      <c r="Y340" s="103">
        <f t="shared" si="680"/>
        <v>0</v>
      </c>
      <c r="Z340" s="103">
        <f t="shared" si="14"/>
        <v>6233.28</v>
      </c>
      <c r="AA340" s="126" t="s">
        <v>75</v>
      </c>
      <c r="AB340" s="126" t="s">
        <v>855</v>
      </c>
      <c r="AC340" s="129"/>
      <c r="AD340" s="129"/>
    </row>
    <row r="341" ht="15.75" customHeight="1">
      <c r="A341" s="194"/>
      <c r="B341" s="194"/>
      <c r="C341" s="194"/>
      <c r="D341" s="194"/>
      <c r="E341" s="194"/>
      <c r="F341" s="194"/>
      <c r="G341" s="195"/>
      <c r="H341" s="195"/>
      <c r="I341" s="195"/>
      <c r="J341" s="195"/>
      <c r="K341" s="195"/>
      <c r="L341" s="195"/>
      <c r="M341" s="196"/>
      <c r="N341" s="196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  <c r="AA341" s="197"/>
      <c r="AB341" s="197"/>
      <c r="AC341" s="194"/>
      <c r="AD341" s="194"/>
    </row>
    <row r="342" ht="15.75" customHeight="1">
      <c r="A342" s="129"/>
      <c r="B342" s="129"/>
      <c r="C342" s="162"/>
      <c r="D342" s="129"/>
      <c r="E342" s="129"/>
      <c r="F342" s="132"/>
      <c r="G342" s="132"/>
      <c r="H342" s="132"/>
      <c r="I342" s="132"/>
      <c r="J342" s="132"/>
      <c r="K342" s="132"/>
      <c r="L342" s="159"/>
      <c r="M342" s="159"/>
      <c r="N342" s="131"/>
      <c r="O342" s="131"/>
      <c r="P342" s="131"/>
      <c r="Q342" s="131"/>
      <c r="R342" s="131"/>
      <c r="S342" s="131"/>
      <c r="T342" s="131"/>
      <c r="U342" s="131"/>
      <c r="V342" s="131"/>
      <c r="W342" s="131"/>
      <c r="X342" s="131"/>
      <c r="Y342" s="131"/>
      <c r="Z342" s="131"/>
      <c r="AA342" s="131"/>
      <c r="AB342" s="129"/>
      <c r="AC342" s="129"/>
      <c r="AD342" s="129"/>
    </row>
    <row r="343" ht="15.75" customHeight="1">
      <c r="A343" s="129"/>
      <c r="B343" s="129"/>
      <c r="C343" s="162"/>
      <c r="D343" s="129"/>
      <c r="E343" s="129"/>
      <c r="F343" s="132"/>
      <c r="G343" s="132"/>
      <c r="H343" s="132"/>
      <c r="I343" s="132"/>
      <c r="J343" s="132"/>
      <c r="K343" s="132"/>
      <c r="L343" s="159"/>
      <c r="M343" s="159"/>
      <c r="N343" s="131"/>
      <c r="O343" s="131"/>
      <c r="P343" s="131"/>
      <c r="Q343" s="131"/>
      <c r="R343" s="131"/>
      <c r="S343" s="131"/>
      <c r="T343" s="131"/>
      <c r="U343" s="131"/>
      <c r="V343" s="131"/>
      <c r="W343" s="131"/>
      <c r="X343" s="131"/>
      <c r="Y343" s="131"/>
      <c r="Z343" s="131"/>
      <c r="AA343" s="131"/>
      <c r="AB343" s="129"/>
      <c r="AC343" s="129"/>
      <c r="AD343" s="129"/>
    </row>
    <row r="344" ht="15.75" customHeight="1">
      <c r="A344" s="184"/>
      <c r="B344" s="190"/>
      <c r="C344" s="190"/>
      <c r="D344" s="17"/>
      <c r="E344" s="186"/>
      <c r="F344" s="129"/>
      <c r="G344" s="187"/>
      <c r="H344" s="187"/>
      <c r="I344" s="187"/>
      <c r="J344" s="187"/>
      <c r="K344" s="187"/>
      <c r="L344" s="188"/>
      <c r="M344" s="101"/>
      <c r="N344" s="189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26"/>
      <c r="AB344" s="126"/>
      <c r="AC344" s="129"/>
      <c r="AD344" s="129"/>
    </row>
    <row r="345" ht="15.75" customHeight="1">
      <c r="A345" s="129"/>
      <c r="B345" s="129"/>
      <c r="C345" s="162"/>
      <c r="D345" s="129"/>
      <c r="E345" s="129"/>
      <c r="F345" s="132"/>
      <c r="G345" s="132"/>
      <c r="H345" s="132"/>
      <c r="I345" s="132"/>
      <c r="J345" s="132"/>
      <c r="K345" s="132"/>
      <c r="L345" s="159"/>
      <c r="M345" s="159"/>
      <c r="N345" s="131"/>
      <c r="O345" s="131"/>
      <c r="P345" s="131"/>
      <c r="Q345" s="131"/>
      <c r="R345" s="131"/>
      <c r="S345" s="131"/>
      <c r="T345" s="131"/>
      <c r="U345" s="131"/>
      <c r="V345" s="131"/>
      <c r="W345" s="131"/>
      <c r="X345" s="131"/>
      <c r="Y345" s="131"/>
      <c r="Z345" s="131"/>
      <c r="AA345" s="131"/>
      <c r="AB345" s="129"/>
      <c r="AC345" s="129"/>
      <c r="AD345" s="129"/>
    </row>
    <row r="346" ht="15.75" customHeight="1">
      <c r="A346" s="129"/>
      <c r="B346" s="129"/>
      <c r="C346" s="162"/>
      <c r="D346" s="129"/>
      <c r="E346" s="129"/>
      <c r="F346" s="132"/>
      <c r="G346" s="132"/>
      <c r="H346" s="132"/>
      <c r="I346" s="132"/>
      <c r="J346" s="132"/>
      <c r="K346" s="132"/>
      <c r="L346" s="159"/>
      <c r="M346" s="159"/>
      <c r="N346" s="131"/>
      <c r="O346" s="131"/>
      <c r="P346" s="131"/>
      <c r="Q346" s="131"/>
      <c r="R346" s="131"/>
      <c r="S346" s="131"/>
      <c r="T346" s="131"/>
      <c r="U346" s="131"/>
      <c r="V346" s="131"/>
      <c r="W346" s="131"/>
      <c r="X346" s="131"/>
      <c r="Y346" s="131"/>
      <c r="Z346" s="131"/>
      <c r="AA346" s="131"/>
      <c r="AB346" s="129"/>
      <c r="AC346" s="129"/>
      <c r="AD346" s="129"/>
    </row>
    <row r="347" ht="15.75" customHeight="1">
      <c r="A347" s="129"/>
      <c r="B347" s="129"/>
      <c r="C347" s="162"/>
      <c r="D347" s="129"/>
      <c r="E347" s="129"/>
      <c r="F347" s="132"/>
      <c r="G347" s="132"/>
      <c r="H347" s="132"/>
      <c r="I347" s="132"/>
      <c r="J347" s="132"/>
      <c r="K347" s="132"/>
      <c r="L347" s="159"/>
      <c r="M347" s="159"/>
      <c r="N347" s="131"/>
      <c r="O347" s="131"/>
      <c r="P347" s="131"/>
      <c r="Q347" s="131"/>
      <c r="R347" s="131"/>
      <c r="S347" s="131"/>
      <c r="T347" s="131"/>
      <c r="U347" s="131"/>
      <c r="V347" s="131"/>
      <c r="W347" s="131"/>
      <c r="X347" s="131"/>
      <c r="Y347" s="131"/>
      <c r="Z347" s="131"/>
      <c r="AA347" s="131"/>
      <c r="AB347" s="129"/>
      <c r="AC347" s="129"/>
      <c r="AD347" s="129"/>
    </row>
    <row r="348" ht="15.75" customHeight="1">
      <c r="A348" s="129"/>
      <c r="B348" s="129"/>
      <c r="C348" s="162"/>
      <c r="D348" s="129"/>
      <c r="E348" s="129"/>
      <c r="F348" s="132"/>
      <c r="G348" s="132"/>
      <c r="H348" s="132"/>
      <c r="I348" s="132"/>
      <c r="J348" s="132"/>
      <c r="K348" s="132"/>
      <c r="L348" s="159"/>
      <c r="M348" s="159"/>
      <c r="N348" s="131"/>
      <c r="O348" s="131"/>
      <c r="P348" s="131"/>
      <c r="Q348" s="131"/>
      <c r="R348" s="131"/>
      <c r="S348" s="131"/>
      <c r="T348" s="131"/>
      <c r="U348" s="131"/>
      <c r="V348" s="131"/>
      <c r="W348" s="131"/>
      <c r="X348" s="131"/>
      <c r="Y348" s="131"/>
      <c r="Z348" s="131"/>
      <c r="AA348" s="131"/>
      <c r="AB348" s="129"/>
      <c r="AC348" s="129"/>
      <c r="AD348" s="129"/>
    </row>
    <row r="349" ht="15.75" customHeight="1">
      <c r="A349" s="129"/>
      <c r="B349" s="129"/>
      <c r="C349" s="162"/>
      <c r="D349" s="129"/>
      <c r="E349" s="129"/>
      <c r="F349" s="132"/>
      <c r="G349" s="132"/>
      <c r="H349" s="132"/>
      <c r="I349" s="132"/>
      <c r="J349" s="132"/>
      <c r="K349" s="132"/>
      <c r="L349" s="159"/>
      <c r="M349" s="159"/>
      <c r="N349" s="131"/>
      <c r="O349" s="131"/>
      <c r="P349" s="131"/>
      <c r="Q349" s="131"/>
      <c r="R349" s="131"/>
      <c r="S349" s="131"/>
      <c r="T349" s="131"/>
      <c r="U349" s="131"/>
      <c r="V349" s="131"/>
      <c r="W349" s="131"/>
      <c r="X349" s="131"/>
      <c r="Y349" s="131"/>
      <c r="Z349" s="131"/>
      <c r="AA349" s="131"/>
      <c r="AB349" s="129"/>
      <c r="AC349" s="129"/>
      <c r="AD349" s="129"/>
    </row>
    <row r="350" ht="15.75" customHeight="1">
      <c r="A350" s="129"/>
      <c r="B350" s="129"/>
      <c r="C350" s="162"/>
      <c r="D350" s="129"/>
      <c r="E350" s="129"/>
      <c r="F350" s="132"/>
      <c r="G350" s="132"/>
      <c r="H350" s="132"/>
      <c r="I350" s="132"/>
      <c r="J350" s="132"/>
      <c r="K350" s="132"/>
      <c r="L350" s="159"/>
      <c r="M350" s="159"/>
      <c r="N350" s="131"/>
      <c r="O350" s="131"/>
      <c r="P350" s="131"/>
      <c r="Q350" s="131"/>
      <c r="R350" s="131"/>
      <c r="S350" s="131"/>
      <c r="T350" s="131"/>
      <c r="U350" s="131"/>
      <c r="V350" s="131"/>
      <c r="W350" s="131"/>
      <c r="X350" s="131"/>
      <c r="Y350" s="131"/>
      <c r="Z350" s="131"/>
      <c r="AA350" s="131"/>
      <c r="AB350" s="129"/>
      <c r="AC350" s="129"/>
      <c r="AD350" s="129"/>
    </row>
    <row r="351" ht="15.75" customHeight="1">
      <c r="A351" s="129"/>
      <c r="B351" s="129"/>
      <c r="C351" s="162"/>
      <c r="D351" s="129"/>
      <c r="E351" s="129"/>
      <c r="F351" s="132"/>
      <c r="G351" s="132"/>
      <c r="H351" s="132"/>
      <c r="I351" s="132"/>
      <c r="J351" s="132"/>
      <c r="K351" s="132"/>
      <c r="L351" s="159"/>
      <c r="M351" s="159"/>
      <c r="N351" s="131"/>
      <c r="O351" s="131"/>
      <c r="P351" s="131"/>
      <c r="Q351" s="131"/>
      <c r="R351" s="131"/>
      <c r="S351" s="131"/>
      <c r="T351" s="131"/>
      <c r="U351" s="131"/>
      <c r="V351" s="131"/>
      <c r="W351" s="131"/>
      <c r="X351" s="131"/>
      <c r="Y351" s="131"/>
      <c r="Z351" s="131"/>
      <c r="AA351" s="131"/>
      <c r="AB351" s="129"/>
      <c r="AC351" s="129"/>
      <c r="AD351" s="129"/>
    </row>
    <row r="352" ht="15.75" customHeight="1">
      <c r="A352" s="129"/>
      <c r="B352" s="129"/>
      <c r="C352" s="162"/>
      <c r="D352" s="129"/>
      <c r="E352" s="129"/>
      <c r="F352" s="132"/>
      <c r="G352" s="132"/>
      <c r="H352" s="132"/>
      <c r="I352" s="132"/>
      <c r="J352" s="132"/>
      <c r="K352" s="132"/>
      <c r="L352" s="159"/>
      <c r="M352" s="159"/>
      <c r="N352" s="131"/>
      <c r="O352" s="131"/>
      <c r="P352" s="131"/>
      <c r="Q352" s="131"/>
      <c r="R352" s="131"/>
      <c r="S352" s="131"/>
      <c r="T352" s="131"/>
      <c r="U352" s="131"/>
      <c r="V352" s="131"/>
      <c r="W352" s="131"/>
      <c r="X352" s="131"/>
      <c r="Y352" s="131"/>
      <c r="Z352" s="131"/>
      <c r="AA352" s="131"/>
      <c r="AB352" s="129"/>
      <c r="AC352" s="129"/>
      <c r="AD352" s="129"/>
    </row>
    <row r="353" ht="15.75" customHeight="1">
      <c r="A353" s="129"/>
      <c r="B353" s="129"/>
      <c r="C353" s="162"/>
      <c r="D353" s="129"/>
      <c r="E353" s="129"/>
      <c r="F353" s="132"/>
      <c r="G353" s="132"/>
      <c r="H353" s="132"/>
      <c r="I353" s="132"/>
      <c r="J353" s="132"/>
      <c r="K353" s="132"/>
      <c r="L353" s="159"/>
      <c r="M353" s="159"/>
      <c r="N353" s="131"/>
      <c r="O353" s="131"/>
      <c r="P353" s="131"/>
      <c r="Q353" s="131"/>
      <c r="R353" s="131"/>
      <c r="S353" s="131"/>
      <c r="T353" s="131"/>
      <c r="U353" s="131"/>
      <c r="V353" s="131"/>
      <c r="W353" s="131"/>
      <c r="X353" s="131"/>
      <c r="Y353" s="131"/>
      <c r="Z353" s="131"/>
      <c r="AA353" s="131"/>
      <c r="AB353" s="129"/>
      <c r="AC353" s="129"/>
      <c r="AD353" s="129"/>
    </row>
    <row r="354" ht="15.75" customHeight="1">
      <c r="A354" s="129"/>
      <c r="B354" s="129"/>
      <c r="C354" s="162"/>
      <c r="D354" s="129"/>
      <c r="E354" s="129"/>
      <c r="F354" s="132"/>
      <c r="G354" s="132"/>
      <c r="H354" s="132"/>
      <c r="I354" s="132"/>
      <c r="J354" s="132"/>
      <c r="K354" s="132"/>
      <c r="L354" s="159"/>
      <c r="M354" s="159"/>
      <c r="N354" s="131"/>
      <c r="O354" s="131"/>
      <c r="P354" s="131"/>
      <c r="Q354" s="131"/>
      <c r="R354" s="131"/>
      <c r="S354" s="131"/>
      <c r="T354" s="131"/>
      <c r="U354" s="131"/>
      <c r="V354" s="131"/>
      <c r="W354" s="131"/>
      <c r="X354" s="131"/>
      <c r="Y354" s="131"/>
      <c r="Z354" s="131"/>
      <c r="AA354" s="131"/>
      <c r="AB354" s="129"/>
      <c r="AC354" s="129"/>
      <c r="AD354" s="129"/>
    </row>
    <row r="355" ht="15.75" customHeight="1">
      <c r="A355" s="129"/>
      <c r="B355" s="129"/>
      <c r="C355" s="162"/>
      <c r="D355" s="129"/>
      <c r="E355" s="129"/>
      <c r="F355" s="132"/>
      <c r="G355" s="132"/>
      <c r="H355" s="132"/>
      <c r="I355" s="132"/>
      <c r="J355" s="132"/>
      <c r="K355" s="132"/>
      <c r="L355" s="159"/>
      <c r="M355" s="159"/>
      <c r="N355" s="131"/>
      <c r="O355" s="131"/>
      <c r="P355" s="131"/>
      <c r="Q355" s="131"/>
      <c r="R355" s="131"/>
      <c r="S355" s="131"/>
      <c r="T355" s="131"/>
      <c r="U355" s="131"/>
      <c r="V355" s="131"/>
      <c r="W355" s="131"/>
      <c r="X355" s="131"/>
      <c r="Y355" s="131"/>
      <c r="Z355" s="131"/>
      <c r="AA355" s="131"/>
      <c r="AB355" s="129"/>
      <c r="AC355" s="129"/>
      <c r="AD355" s="129"/>
    </row>
    <row r="356" ht="15.75" customHeight="1">
      <c r="A356" s="129"/>
      <c r="B356" s="129"/>
      <c r="C356" s="162"/>
      <c r="D356" s="129"/>
      <c r="E356" s="129"/>
      <c r="F356" s="132"/>
      <c r="G356" s="132"/>
      <c r="H356" s="132"/>
      <c r="I356" s="132"/>
      <c r="J356" s="132"/>
      <c r="K356" s="132"/>
      <c r="L356" s="159"/>
      <c r="M356" s="159"/>
      <c r="N356" s="131"/>
      <c r="O356" s="131"/>
      <c r="P356" s="131"/>
      <c r="Q356" s="131"/>
      <c r="R356" s="131"/>
      <c r="S356" s="131"/>
      <c r="T356" s="131"/>
      <c r="U356" s="131"/>
      <c r="V356" s="131"/>
      <c r="W356" s="131"/>
      <c r="X356" s="131"/>
      <c r="Y356" s="131"/>
      <c r="Z356" s="131"/>
      <c r="AA356" s="131"/>
      <c r="AB356" s="129"/>
      <c r="AC356" s="129"/>
      <c r="AD356" s="129"/>
    </row>
    <row r="357" ht="15.75" customHeight="1">
      <c r="A357" s="129"/>
      <c r="B357" s="129"/>
      <c r="C357" s="162"/>
      <c r="D357" s="129"/>
      <c r="E357" s="129"/>
      <c r="F357" s="132"/>
      <c r="G357" s="132"/>
      <c r="H357" s="132"/>
      <c r="I357" s="132"/>
      <c r="J357" s="132"/>
      <c r="K357" s="132"/>
      <c r="L357" s="159"/>
      <c r="M357" s="159"/>
      <c r="N357" s="131"/>
      <c r="O357" s="131"/>
      <c r="P357" s="131"/>
      <c r="Q357" s="131"/>
      <c r="R357" s="131"/>
      <c r="S357" s="131"/>
      <c r="T357" s="131"/>
      <c r="U357" s="131"/>
      <c r="V357" s="131"/>
      <c r="W357" s="131"/>
      <c r="X357" s="131"/>
      <c r="Y357" s="131"/>
      <c r="Z357" s="131"/>
      <c r="AA357" s="131"/>
      <c r="AB357" s="129"/>
      <c r="AC357" s="129"/>
      <c r="AD357" s="129"/>
    </row>
    <row r="358" ht="15.75" customHeight="1">
      <c r="A358" s="129"/>
      <c r="B358" s="129"/>
      <c r="C358" s="162"/>
      <c r="D358" s="129"/>
      <c r="E358" s="129"/>
      <c r="F358" s="132"/>
      <c r="G358" s="132"/>
      <c r="H358" s="132"/>
      <c r="I358" s="132"/>
      <c r="J358" s="132"/>
      <c r="K358" s="132"/>
      <c r="L358" s="159"/>
      <c r="M358" s="159"/>
      <c r="N358" s="131"/>
      <c r="O358" s="131"/>
      <c r="P358" s="131"/>
      <c r="Q358" s="131"/>
      <c r="R358" s="131"/>
      <c r="S358" s="131"/>
      <c r="T358" s="131"/>
      <c r="U358" s="131"/>
      <c r="V358" s="131"/>
      <c r="W358" s="131"/>
      <c r="X358" s="131"/>
      <c r="Y358" s="131"/>
      <c r="Z358" s="131"/>
      <c r="AA358" s="131"/>
      <c r="AB358" s="129"/>
      <c r="AC358" s="129"/>
      <c r="AD358" s="129"/>
    </row>
    <row r="359" ht="15.75" customHeight="1">
      <c r="A359" s="129"/>
      <c r="B359" s="129"/>
      <c r="C359" s="162"/>
      <c r="D359" s="129"/>
      <c r="E359" s="129"/>
      <c r="F359" s="132"/>
      <c r="G359" s="132"/>
      <c r="H359" s="132"/>
      <c r="I359" s="132"/>
      <c r="J359" s="132"/>
      <c r="K359" s="132"/>
      <c r="L359" s="159"/>
      <c r="M359" s="159"/>
      <c r="N359" s="131"/>
      <c r="O359" s="131"/>
      <c r="P359" s="131"/>
      <c r="Q359" s="131"/>
      <c r="R359" s="131"/>
      <c r="S359" s="131"/>
      <c r="T359" s="131"/>
      <c r="U359" s="131"/>
      <c r="V359" s="131"/>
      <c r="W359" s="131"/>
      <c r="X359" s="131"/>
      <c r="Y359" s="131"/>
      <c r="Z359" s="131"/>
      <c r="AA359" s="131"/>
      <c r="AB359" s="129"/>
      <c r="AC359" s="129"/>
      <c r="AD359" s="129"/>
    </row>
    <row r="360" ht="15.75" customHeight="1">
      <c r="A360" s="129"/>
      <c r="B360" s="129"/>
      <c r="C360" s="162"/>
      <c r="D360" s="129"/>
      <c r="E360" s="129"/>
      <c r="F360" s="132"/>
      <c r="G360" s="132"/>
      <c r="H360" s="132"/>
      <c r="I360" s="132"/>
      <c r="J360" s="132"/>
      <c r="K360" s="132"/>
      <c r="L360" s="159"/>
      <c r="M360" s="159"/>
      <c r="N360" s="131"/>
      <c r="O360" s="131"/>
      <c r="P360" s="131"/>
      <c r="Q360" s="131"/>
      <c r="R360" s="131"/>
      <c r="S360" s="131"/>
      <c r="T360" s="131"/>
      <c r="U360" s="131"/>
      <c r="V360" s="131"/>
      <c r="W360" s="131"/>
      <c r="X360" s="131"/>
      <c r="Y360" s="131"/>
      <c r="Z360" s="131"/>
      <c r="AA360" s="131"/>
      <c r="AB360" s="129"/>
      <c r="AC360" s="129"/>
      <c r="AD360" s="129"/>
    </row>
    <row r="361" ht="15.75" customHeight="1">
      <c r="A361" s="129"/>
      <c r="B361" s="129"/>
      <c r="C361" s="162"/>
      <c r="D361" s="129"/>
      <c r="E361" s="129"/>
      <c r="F361" s="132"/>
      <c r="G361" s="132"/>
      <c r="H361" s="132"/>
      <c r="I361" s="132"/>
      <c r="J361" s="132"/>
      <c r="K361" s="132"/>
      <c r="L361" s="159"/>
      <c r="M361" s="159"/>
      <c r="N361" s="131"/>
      <c r="O361" s="131"/>
      <c r="P361" s="131"/>
      <c r="Q361" s="131"/>
      <c r="R361" s="131"/>
      <c r="S361" s="131"/>
      <c r="T361" s="131"/>
      <c r="U361" s="131"/>
      <c r="V361" s="131"/>
      <c r="W361" s="131"/>
      <c r="X361" s="131"/>
      <c r="Y361" s="131"/>
      <c r="Z361" s="131"/>
      <c r="AA361" s="131"/>
      <c r="AB361" s="129"/>
      <c r="AC361" s="129"/>
      <c r="AD361" s="129"/>
    </row>
    <row r="362" ht="15.75" customHeight="1">
      <c r="A362" s="129"/>
      <c r="B362" s="129"/>
      <c r="C362" s="162"/>
      <c r="D362" s="129"/>
      <c r="E362" s="129"/>
      <c r="F362" s="132"/>
      <c r="G362" s="132"/>
      <c r="H362" s="132"/>
      <c r="I362" s="132"/>
      <c r="J362" s="132"/>
      <c r="K362" s="132"/>
      <c r="L362" s="159"/>
      <c r="M362" s="159"/>
      <c r="N362" s="131"/>
      <c r="O362" s="131"/>
      <c r="P362" s="131"/>
      <c r="Q362" s="131"/>
      <c r="R362" s="131"/>
      <c r="S362" s="131"/>
      <c r="T362" s="131"/>
      <c r="U362" s="131"/>
      <c r="V362" s="131"/>
      <c r="W362" s="131"/>
      <c r="X362" s="131"/>
      <c r="Y362" s="131"/>
      <c r="Z362" s="131"/>
      <c r="AA362" s="131"/>
      <c r="AB362" s="129"/>
      <c r="AC362" s="129"/>
      <c r="AD362" s="129"/>
    </row>
    <row r="363" ht="15.75" customHeight="1">
      <c r="A363" s="129"/>
      <c r="B363" s="129"/>
      <c r="C363" s="162"/>
      <c r="D363" s="129"/>
      <c r="E363" s="129"/>
      <c r="F363" s="132"/>
      <c r="G363" s="132"/>
      <c r="H363" s="132"/>
      <c r="I363" s="132"/>
      <c r="J363" s="132"/>
      <c r="K363" s="132"/>
      <c r="L363" s="159"/>
      <c r="M363" s="159"/>
      <c r="N363" s="131"/>
      <c r="O363" s="131"/>
      <c r="P363" s="131"/>
      <c r="Q363" s="131"/>
      <c r="R363" s="131"/>
      <c r="S363" s="131"/>
      <c r="T363" s="131"/>
      <c r="U363" s="131"/>
      <c r="V363" s="131"/>
      <c r="W363" s="131"/>
      <c r="X363" s="131"/>
      <c r="Y363" s="131"/>
      <c r="Z363" s="131"/>
      <c r="AA363" s="131"/>
      <c r="AB363" s="129"/>
      <c r="AC363" s="129"/>
      <c r="AD363" s="129"/>
    </row>
    <row r="364" ht="15.75" customHeight="1">
      <c r="A364" s="129"/>
      <c r="B364" s="129"/>
      <c r="C364" s="162"/>
      <c r="D364" s="129"/>
      <c r="E364" s="129"/>
      <c r="F364" s="132"/>
      <c r="G364" s="132"/>
      <c r="H364" s="132"/>
      <c r="I364" s="132"/>
      <c r="J364" s="132"/>
      <c r="K364" s="132"/>
      <c r="L364" s="159"/>
      <c r="M364" s="159"/>
      <c r="N364" s="131"/>
      <c r="O364" s="131"/>
      <c r="P364" s="131"/>
      <c r="Q364" s="131"/>
      <c r="R364" s="131"/>
      <c r="S364" s="131"/>
      <c r="T364" s="131"/>
      <c r="U364" s="131"/>
      <c r="V364" s="131"/>
      <c r="W364" s="131"/>
      <c r="X364" s="131"/>
      <c r="Y364" s="131"/>
      <c r="Z364" s="131"/>
      <c r="AA364" s="131"/>
      <c r="AB364" s="129"/>
      <c r="AC364" s="129"/>
      <c r="AD364" s="129"/>
    </row>
    <row r="365" ht="15.75" customHeight="1">
      <c r="A365" s="129"/>
      <c r="B365" s="129"/>
      <c r="C365" s="162"/>
      <c r="D365" s="129"/>
      <c r="E365" s="129"/>
      <c r="F365" s="132"/>
      <c r="G365" s="132"/>
      <c r="H365" s="132"/>
      <c r="I365" s="132"/>
      <c r="J365" s="132"/>
      <c r="K365" s="132"/>
      <c r="L365" s="159"/>
      <c r="M365" s="159"/>
      <c r="N365" s="131"/>
      <c r="O365" s="131"/>
      <c r="P365" s="131"/>
      <c r="Q365" s="131"/>
      <c r="R365" s="131"/>
      <c r="S365" s="131"/>
      <c r="T365" s="131"/>
      <c r="U365" s="131"/>
      <c r="V365" s="131"/>
      <c r="W365" s="131"/>
      <c r="X365" s="131"/>
      <c r="Y365" s="131"/>
      <c r="Z365" s="131"/>
      <c r="AA365" s="131"/>
      <c r="AB365" s="129"/>
      <c r="AC365" s="129"/>
      <c r="AD365" s="129"/>
    </row>
    <row r="366" ht="15.75" customHeight="1">
      <c r="A366" s="129"/>
      <c r="B366" s="129"/>
      <c r="C366" s="162"/>
      <c r="D366" s="129"/>
      <c r="E366" s="129"/>
      <c r="F366" s="132"/>
      <c r="G366" s="132"/>
      <c r="H366" s="132"/>
      <c r="I366" s="132"/>
      <c r="J366" s="132"/>
      <c r="K366" s="132"/>
      <c r="L366" s="159"/>
      <c r="M366" s="159"/>
      <c r="N366" s="131"/>
      <c r="O366" s="131"/>
      <c r="P366" s="131"/>
      <c r="Q366" s="131"/>
      <c r="R366" s="131"/>
      <c r="S366" s="131"/>
      <c r="T366" s="131"/>
      <c r="U366" s="131"/>
      <c r="V366" s="131"/>
      <c r="W366" s="131"/>
      <c r="X366" s="131"/>
      <c r="Y366" s="131"/>
      <c r="Z366" s="131"/>
      <c r="AA366" s="131"/>
      <c r="AB366" s="129"/>
      <c r="AC366" s="129"/>
      <c r="AD366" s="129"/>
    </row>
    <row r="367" ht="15.75" customHeight="1">
      <c r="A367" s="129"/>
      <c r="B367" s="129"/>
      <c r="C367" s="162"/>
      <c r="D367" s="129"/>
      <c r="E367" s="129"/>
      <c r="F367" s="132"/>
      <c r="G367" s="132"/>
      <c r="H367" s="132"/>
      <c r="I367" s="132"/>
      <c r="J367" s="132"/>
      <c r="K367" s="132"/>
      <c r="L367" s="159"/>
      <c r="M367" s="159"/>
      <c r="N367" s="131"/>
      <c r="O367" s="131"/>
      <c r="P367" s="131"/>
      <c r="Q367" s="131"/>
      <c r="R367" s="131"/>
      <c r="S367" s="131"/>
      <c r="T367" s="131"/>
      <c r="U367" s="131"/>
      <c r="V367" s="131"/>
      <c r="W367" s="131"/>
      <c r="X367" s="131"/>
      <c r="Y367" s="131"/>
      <c r="Z367" s="131"/>
      <c r="AA367" s="131"/>
      <c r="AB367" s="129"/>
      <c r="AC367" s="129"/>
      <c r="AD367" s="129"/>
    </row>
    <row r="368" ht="15.75" customHeight="1">
      <c r="A368" s="129"/>
      <c r="B368" s="129"/>
      <c r="C368" s="162"/>
      <c r="D368" s="129"/>
      <c r="E368" s="129"/>
      <c r="F368" s="132"/>
      <c r="G368" s="132"/>
      <c r="H368" s="132"/>
      <c r="I368" s="132"/>
      <c r="J368" s="132"/>
      <c r="K368" s="132"/>
      <c r="L368" s="159"/>
      <c r="M368" s="159"/>
      <c r="N368" s="131"/>
      <c r="O368" s="131"/>
      <c r="P368" s="131"/>
      <c r="Q368" s="131"/>
      <c r="R368" s="131"/>
      <c r="S368" s="131"/>
      <c r="T368" s="131"/>
      <c r="U368" s="131"/>
      <c r="V368" s="131"/>
      <c r="W368" s="131"/>
      <c r="X368" s="131"/>
      <c r="Y368" s="131"/>
      <c r="Z368" s="131"/>
      <c r="AA368" s="131"/>
      <c r="AB368" s="129"/>
      <c r="AC368" s="129"/>
      <c r="AD368" s="129"/>
    </row>
    <row r="369" ht="15.75" customHeight="1">
      <c r="A369" s="129"/>
      <c r="B369" s="129"/>
      <c r="C369" s="162"/>
      <c r="D369" s="129"/>
      <c r="E369" s="129"/>
      <c r="F369" s="132"/>
      <c r="G369" s="132"/>
      <c r="H369" s="132"/>
      <c r="I369" s="132"/>
      <c r="J369" s="132"/>
      <c r="K369" s="132"/>
      <c r="L369" s="159"/>
      <c r="M369" s="159"/>
      <c r="N369" s="131"/>
      <c r="O369" s="131"/>
      <c r="P369" s="131"/>
      <c r="Q369" s="131"/>
      <c r="R369" s="131"/>
      <c r="S369" s="131"/>
      <c r="T369" s="131"/>
      <c r="U369" s="131"/>
      <c r="V369" s="131"/>
      <c r="W369" s="131"/>
      <c r="X369" s="131"/>
      <c r="Y369" s="131"/>
      <c r="Z369" s="131"/>
      <c r="AA369" s="131"/>
      <c r="AB369" s="129"/>
      <c r="AC369" s="129"/>
      <c r="AD369" s="129"/>
    </row>
    <row r="370" ht="15.75" customHeight="1">
      <c r="A370" s="129"/>
      <c r="B370" s="129"/>
      <c r="C370" s="162"/>
      <c r="D370" s="129"/>
      <c r="E370" s="129"/>
      <c r="F370" s="132"/>
      <c r="G370" s="132"/>
      <c r="H370" s="132"/>
      <c r="I370" s="132"/>
      <c r="J370" s="132"/>
      <c r="K370" s="132"/>
      <c r="L370" s="159"/>
      <c r="M370" s="159"/>
      <c r="N370" s="131"/>
      <c r="O370" s="131"/>
      <c r="P370" s="131"/>
      <c r="Q370" s="131"/>
      <c r="R370" s="131"/>
      <c r="S370" s="131"/>
      <c r="T370" s="131"/>
      <c r="U370" s="131"/>
      <c r="V370" s="131"/>
      <c r="W370" s="131"/>
      <c r="X370" s="131"/>
      <c r="Y370" s="131"/>
      <c r="Z370" s="131"/>
      <c r="AA370" s="131"/>
      <c r="AB370" s="129"/>
      <c r="AC370" s="129"/>
      <c r="AD370" s="129"/>
    </row>
    <row r="371" ht="15.75" customHeight="1">
      <c r="A371" s="129"/>
      <c r="B371" s="129"/>
      <c r="C371" s="162"/>
      <c r="D371" s="129"/>
      <c r="E371" s="129"/>
      <c r="F371" s="132"/>
      <c r="G371" s="132"/>
      <c r="H371" s="132"/>
      <c r="I371" s="132"/>
      <c r="J371" s="132"/>
      <c r="K371" s="132"/>
      <c r="L371" s="159"/>
      <c r="M371" s="159"/>
      <c r="N371" s="131"/>
      <c r="O371" s="131"/>
      <c r="P371" s="131"/>
      <c r="Q371" s="131"/>
      <c r="R371" s="131"/>
      <c r="S371" s="131"/>
      <c r="T371" s="131"/>
      <c r="U371" s="131"/>
      <c r="V371" s="131"/>
      <c r="W371" s="131"/>
      <c r="X371" s="131"/>
      <c r="Y371" s="131"/>
      <c r="Z371" s="131"/>
      <c r="AA371" s="131"/>
      <c r="AB371" s="129"/>
      <c r="AC371" s="129"/>
      <c r="AD371" s="129"/>
    </row>
    <row r="372" ht="15.75" customHeight="1">
      <c r="A372" s="129"/>
      <c r="B372" s="129"/>
      <c r="C372" s="162"/>
      <c r="D372" s="129"/>
      <c r="E372" s="129"/>
      <c r="F372" s="132"/>
      <c r="G372" s="132"/>
      <c r="H372" s="132"/>
      <c r="I372" s="132"/>
      <c r="J372" s="132"/>
      <c r="K372" s="132"/>
      <c r="L372" s="159"/>
      <c r="M372" s="159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29"/>
      <c r="AC372" s="129"/>
      <c r="AD372" s="129"/>
    </row>
    <row r="373" ht="15.75" customHeight="1">
      <c r="A373" s="129"/>
      <c r="B373" s="129"/>
      <c r="C373" s="162"/>
      <c r="D373" s="129"/>
      <c r="E373" s="129"/>
      <c r="F373" s="132"/>
      <c r="G373" s="132"/>
      <c r="H373" s="132"/>
      <c r="I373" s="132"/>
      <c r="J373" s="132"/>
      <c r="K373" s="132"/>
      <c r="L373" s="159"/>
      <c r="M373" s="159"/>
      <c r="N373" s="131"/>
      <c r="O373" s="131"/>
      <c r="P373" s="131"/>
      <c r="Q373" s="131"/>
      <c r="R373" s="131"/>
      <c r="S373" s="131"/>
      <c r="T373" s="131"/>
      <c r="U373" s="131"/>
      <c r="V373" s="131"/>
      <c r="W373" s="131"/>
      <c r="X373" s="131"/>
      <c r="Y373" s="131"/>
      <c r="Z373" s="131"/>
      <c r="AA373" s="131"/>
      <c r="AB373" s="129"/>
      <c r="AC373" s="129"/>
      <c r="AD373" s="129"/>
    </row>
    <row r="374" ht="15.75" customHeight="1">
      <c r="A374" s="129"/>
      <c r="B374" s="129"/>
      <c r="C374" s="162"/>
      <c r="D374" s="129"/>
      <c r="E374" s="129"/>
      <c r="F374" s="132"/>
      <c r="G374" s="132"/>
      <c r="H374" s="132"/>
      <c r="I374" s="132"/>
      <c r="J374" s="132"/>
      <c r="K374" s="132"/>
      <c r="L374" s="159"/>
      <c r="M374" s="159"/>
      <c r="N374" s="131"/>
      <c r="O374" s="131"/>
      <c r="P374" s="131"/>
      <c r="Q374" s="131"/>
      <c r="R374" s="131"/>
      <c r="S374" s="131"/>
      <c r="T374" s="131"/>
      <c r="U374" s="131"/>
      <c r="V374" s="131"/>
      <c r="W374" s="131"/>
      <c r="X374" s="131"/>
      <c r="Y374" s="131"/>
      <c r="Z374" s="131"/>
      <c r="AA374" s="131"/>
      <c r="AB374" s="129"/>
      <c r="AC374" s="129"/>
      <c r="AD374" s="129"/>
    </row>
    <row r="375" ht="15.75" customHeight="1">
      <c r="A375" s="129"/>
      <c r="B375" s="129"/>
      <c r="C375" s="162"/>
      <c r="D375" s="129"/>
      <c r="E375" s="129"/>
      <c r="F375" s="132"/>
      <c r="G375" s="132"/>
      <c r="H375" s="132"/>
      <c r="I375" s="132"/>
      <c r="J375" s="132"/>
      <c r="K375" s="132"/>
      <c r="L375" s="159"/>
      <c r="M375" s="159"/>
      <c r="N375" s="131"/>
      <c r="O375" s="131"/>
      <c r="P375" s="131"/>
      <c r="Q375" s="131"/>
      <c r="R375" s="131"/>
      <c r="S375" s="131"/>
      <c r="T375" s="131"/>
      <c r="U375" s="131"/>
      <c r="V375" s="131"/>
      <c r="W375" s="131"/>
      <c r="X375" s="131"/>
      <c r="Y375" s="131"/>
      <c r="Z375" s="131"/>
      <c r="AA375" s="131"/>
      <c r="AB375" s="129"/>
      <c r="AC375" s="129"/>
      <c r="AD375" s="129"/>
    </row>
    <row r="376" ht="15.75" customHeight="1">
      <c r="A376" s="129"/>
      <c r="B376" s="129"/>
      <c r="C376" s="162"/>
      <c r="D376" s="129"/>
      <c r="E376" s="129"/>
      <c r="F376" s="132"/>
      <c r="G376" s="132"/>
      <c r="H376" s="132"/>
      <c r="I376" s="132"/>
      <c r="J376" s="132"/>
      <c r="K376" s="132"/>
      <c r="L376" s="159"/>
      <c r="M376" s="159"/>
      <c r="N376" s="131"/>
      <c r="O376" s="131"/>
      <c r="P376" s="131"/>
      <c r="Q376" s="131"/>
      <c r="R376" s="131"/>
      <c r="S376" s="131"/>
      <c r="T376" s="131"/>
      <c r="U376" s="131"/>
      <c r="V376" s="131"/>
      <c r="W376" s="131"/>
      <c r="X376" s="131"/>
      <c r="Y376" s="131"/>
      <c r="Z376" s="131"/>
      <c r="AA376" s="131"/>
      <c r="AB376" s="129"/>
      <c r="AC376" s="129"/>
      <c r="AD376" s="129"/>
    </row>
    <row r="377" ht="15.75" customHeight="1">
      <c r="A377" s="129"/>
      <c r="B377" s="129"/>
      <c r="C377" s="162"/>
      <c r="D377" s="129"/>
      <c r="E377" s="129"/>
      <c r="F377" s="132"/>
      <c r="G377" s="132"/>
      <c r="H377" s="132"/>
      <c r="I377" s="132"/>
      <c r="J377" s="132"/>
      <c r="K377" s="132"/>
      <c r="L377" s="159"/>
      <c r="M377" s="159"/>
      <c r="N377" s="131"/>
      <c r="O377" s="131"/>
      <c r="P377" s="131"/>
      <c r="Q377" s="131"/>
      <c r="R377" s="131"/>
      <c r="S377" s="131"/>
      <c r="T377" s="131"/>
      <c r="U377" s="131"/>
      <c r="V377" s="131"/>
      <c r="W377" s="131"/>
      <c r="X377" s="131"/>
      <c r="Y377" s="131"/>
      <c r="Z377" s="131"/>
      <c r="AA377" s="131"/>
      <c r="AB377" s="129"/>
      <c r="AC377" s="129"/>
      <c r="AD377" s="129"/>
    </row>
    <row r="378" ht="15.75" customHeight="1">
      <c r="A378" s="129"/>
      <c r="B378" s="129"/>
      <c r="C378" s="162"/>
      <c r="D378" s="129"/>
      <c r="E378" s="129"/>
      <c r="F378" s="132"/>
      <c r="G378" s="132"/>
      <c r="H378" s="132"/>
      <c r="I378" s="132"/>
      <c r="J378" s="132"/>
      <c r="K378" s="132"/>
      <c r="L378" s="159"/>
      <c r="M378" s="159"/>
      <c r="N378" s="131"/>
      <c r="O378" s="131"/>
      <c r="P378" s="131"/>
      <c r="Q378" s="131"/>
      <c r="R378" s="131"/>
      <c r="S378" s="131"/>
      <c r="T378" s="131"/>
      <c r="U378" s="131"/>
      <c r="V378" s="131"/>
      <c r="W378" s="131"/>
      <c r="X378" s="131"/>
      <c r="Y378" s="131"/>
      <c r="Z378" s="131"/>
      <c r="AA378" s="131"/>
      <c r="AB378" s="129"/>
      <c r="AC378" s="129"/>
      <c r="AD378" s="129"/>
    </row>
    <row r="379" ht="15.75" customHeight="1">
      <c r="A379" s="129"/>
      <c r="B379" s="129"/>
      <c r="C379" s="162"/>
      <c r="D379" s="129"/>
      <c r="E379" s="129"/>
      <c r="F379" s="132"/>
      <c r="G379" s="132"/>
      <c r="H379" s="132"/>
      <c r="I379" s="132"/>
      <c r="J379" s="132"/>
      <c r="K379" s="132"/>
      <c r="L379" s="159"/>
      <c r="M379" s="159"/>
      <c r="N379" s="131"/>
      <c r="O379" s="131"/>
      <c r="P379" s="131"/>
      <c r="Q379" s="131"/>
      <c r="R379" s="131"/>
      <c r="S379" s="131"/>
      <c r="T379" s="131"/>
      <c r="U379" s="131"/>
      <c r="V379" s="131"/>
      <c r="W379" s="131"/>
      <c r="X379" s="131"/>
      <c r="Y379" s="131"/>
      <c r="Z379" s="131"/>
      <c r="AA379" s="131"/>
      <c r="AB379" s="129"/>
      <c r="AC379" s="129"/>
      <c r="AD379" s="129"/>
    </row>
    <row r="380" ht="15.75" customHeight="1">
      <c r="A380" s="129"/>
      <c r="B380" s="129"/>
      <c r="C380" s="162"/>
      <c r="D380" s="129"/>
      <c r="E380" s="129"/>
      <c r="F380" s="132"/>
      <c r="G380" s="132"/>
      <c r="H380" s="132"/>
      <c r="I380" s="132"/>
      <c r="J380" s="132"/>
      <c r="K380" s="132"/>
      <c r="L380" s="159"/>
      <c r="M380" s="159"/>
      <c r="N380" s="131"/>
      <c r="O380" s="131"/>
      <c r="P380" s="131"/>
      <c r="Q380" s="131"/>
      <c r="R380" s="131"/>
      <c r="S380" s="131"/>
      <c r="T380" s="131"/>
      <c r="U380" s="131"/>
      <c r="V380" s="131"/>
      <c r="W380" s="131"/>
      <c r="X380" s="131"/>
      <c r="Y380" s="131"/>
      <c r="Z380" s="131"/>
      <c r="AA380" s="131"/>
      <c r="AB380" s="129"/>
      <c r="AC380" s="129"/>
      <c r="AD380" s="129"/>
    </row>
    <row r="381" ht="15.75" customHeight="1">
      <c r="A381" s="129"/>
      <c r="B381" s="129"/>
      <c r="C381" s="162"/>
      <c r="D381" s="129"/>
      <c r="E381" s="129"/>
      <c r="F381" s="132"/>
      <c r="G381" s="132"/>
      <c r="H381" s="132"/>
      <c r="I381" s="132"/>
      <c r="J381" s="132"/>
      <c r="K381" s="132"/>
      <c r="L381" s="159"/>
      <c r="M381" s="159"/>
      <c r="N381" s="131"/>
      <c r="O381" s="131"/>
      <c r="P381" s="131"/>
      <c r="Q381" s="131"/>
      <c r="R381" s="131"/>
      <c r="S381" s="131"/>
      <c r="T381" s="131"/>
      <c r="U381" s="131"/>
      <c r="V381" s="131"/>
      <c r="W381" s="131"/>
      <c r="X381" s="131"/>
      <c r="Y381" s="131"/>
      <c r="Z381" s="131"/>
      <c r="AA381" s="131"/>
      <c r="AB381" s="129"/>
      <c r="AC381" s="129"/>
      <c r="AD381" s="129"/>
    </row>
    <row r="382" ht="15.75" customHeight="1">
      <c r="A382" s="129"/>
      <c r="B382" s="129"/>
      <c r="C382" s="162"/>
      <c r="D382" s="129"/>
      <c r="E382" s="129"/>
      <c r="F382" s="132"/>
      <c r="G382" s="132"/>
      <c r="H382" s="132"/>
      <c r="I382" s="132"/>
      <c r="J382" s="132"/>
      <c r="K382" s="132"/>
      <c r="L382" s="159"/>
      <c r="M382" s="159"/>
      <c r="N382" s="131"/>
      <c r="O382" s="131"/>
      <c r="P382" s="131"/>
      <c r="Q382" s="131"/>
      <c r="R382" s="131"/>
      <c r="S382" s="131"/>
      <c r="T382" s="131"/>
      <c r="U382" s="131"/>
      <c r="V382" s="131"/>
      <c r="W382" s="131"/>
      <c r="X382" s="131"/>
      <c r="Y382" s="131"/>
      <c r="Z382" s="131"/>
      <c r="AA382" s="131"/>
      <c r="AB382" s="129"/>
      <c r="AC382" s="129"/>
      <c r="AD382" s="129"/>
    </row>
    <row r="383" ht="15.75" customHeight="1">
      <c r="A383" s="129"/>
      <c r="B383" s="129"/>
      <c r="C383" s="162"/>
      <c r="D383" s="129"/>
      <c r="E383" s="129"/>
      <c r="F383" s="132"/>
      <c r="G383" s="132"/>
      <c r="H383" s="132"/>
      <c r="I383" s="132"/>
      <c r="J383" s="132"/>
      <c r="K383" s="132"/>
      <c r="L383" s="159"/>
      <c r="M383" s="159"/>
      <c r="N383" s="131"/>
      <c r="O383" s="131"/>
      <c r="P383" s="131"/>
      <c r="Q383" s="131"/>
      <c r="R383" s="131"/>
      <c r="S383" s="131"/>
      <c r="T383" s="131"/>
      <c r="U383" s="131"/>
      <c r="V383" s="131"/>
      <c r="W383" s="131"/>
      <c r="X383" s="131"/>
      <c r="Y383" s="131"/>
      <c r="Z383" s="131"/>
      <c r="AA383" s="131"/>
      <c r="AB383" s="129"/>
      <c r="AC383" s="129"/>
      <c r="AD383" s="129"/>
    </row>
    <row r="384" ht="15.75" customHeight="1">
      <c r="A384" s="129"/>
      <c r="B384" s="129"/>
      <c r="C384" s="162"/>
      <c r="D384" s="129"/>
      <c r="E384" s="129"/>
      <c r="F384" s="132"/>
      <c r="G384" s="132"/>
      <c r="H384" s="132"/>
      <c r="I384" s="132"/>
      <c r="J384" s="132"/>
      <c r="K384" s="132"/>
      <c r="L384" s="159"/>
      <c r="M384" s="159"/>
      <c r="N384" s="131"/>
      <c r="O384" s="131"/>
      <c r="P384" s="131"/>
      <c r="Q384" s="131"/>
      <c r="R384" s="131"/>
      <c r="S384" s="131"/>
      <c r="T384" s="131"/>
      <c r="U384" s="131"/>
      <c r="V384" s="131"/>
      <c r="W384" s="131"/>
      <c r="X384" s="131"/>
      <c r="Y384" s="131"/>
      <c r="Z384" s="131"/>
      <c r="AA384" s="131"/>
      <c r="AB384" s="129"/>
      <c r="AC384" s="129"/>
      <c r="AD384" s="129"/>
    </row>
    <row r="385" ht="15.75" customHeight="1">
      <c r="A385" s="129"/>
      <c r="B385" s="129"/>
      <c r="C385" s="162"/>
      <c r="D385" s="129"/>
      <c r="E385" s="129"/>
      <c r="F385" s="132"/>
      <c r="G385" s="132"/>
      <c r="H385" s="132"/>
      <c r="I385" s="132"/>
      <c r="J385" s="132"/>
      <c r="K385" s="132"/>
      <c r="L385" s="159"/>
      <c r="M385" s="159"/>
      <c r="N385" s="131"/>
      <c r="O385" s="131"/>
      <c r="P385" s="131"/>
      <c r="Q385" s="131"/>
      <c r="R385" s="131"/>
      <c r="S385" s="131"/>
      <c r="T385" s="131"/>
      <c r="U385" s="131"/>
      <c r="V385" s="131"/>
      <c r="W385" s="131"/>
      <c r="X385" s="131"/>
      <c r="Y385" s="131"/>
      <c r="Z385" s="131"/>
      <c r="AA385" s="131"/>
      <c r="AB385" s="129"/>
      <c r="AC385" s="129"/>
      <c r="AD385" s="129"/>
    </row>
    <row r="386" ht="15.75" customHeight="1">
      <c r="A386" s="129"/>
      <c r="B386" s="129"/>
      <c r="C386" s="162"/>
      <c r="D386" s="129"/>
      <c r="E386" s="129"/>
      <c r="F386" s="132"/>
      <c r="G386" s="132"/>
      <c r="H386" s="132"/>
      <c r="I386" s="132"/>
      <c r="J386" s="132"/>
      <c r="K386" s="132"/>
      <c r="L386" s="159"/>
      <c r="M386" s="159"/>
      <c r="N386" s="131"/>
      <c r="O386" s="131"/>
      <c r="P386" s="131"/>
      <c r="Q386" s="131"/>
      <c r="R386" s="131"/>
      <c r="S386" s="131"/>
      <c r="T386" s="131"/>
      <c r="U386" s="131"/>
      <c r="V386" s="131"/>
      <c r="W386" s="131"/>
      <c r="X386" s="131"/>
      <c r="Y386" s="131"/>
      <c r="Z386" s="131"/>
      <c r="AA386" s="131"/>
      <c r="AB386" s="129"/>
      <c r="AC386" s="129"/>
      <c r="AD386" s="129"/>
    </row>
    <row r="387" ht="15.75" customHeight="1">
      <c r="A387" s="129"/>
      <c r="B387" s="129"/>
      <c r="C387" s="162"/>
      <c r="D387" s="129"/>
      <c r="E387" s="129"/>
      <c r="F387" s="132"/>
      <c r="G387" s="132"/>
      <c r="H387" s="132"/>
      <c r="I387" s="132"/>
      <c r="J387" s="132"/>
      <c r="K387" s="132"/>
      <c r="L387" s="159"/>
      <c r="M387" s="159"/>
      <c r="N387" s="131"/>
      <c r="O387" s="131"/>
      <c r="P387" s="131"/>
      <c r="Q387" s="131"/>
      <c r="R387" s="131"/>
      <c r="S387" s="131"/>
      <c r="T387" s="131"/>
      <c r="U387" s="131"/>
      <c r="V387" s="131"/>
      <c r="W387" s="131"/>
      <c r="X387" s="131"/>
      <c r="Y387" s="131"/>
      <c r="Z387" s="131"/>
      <c r="AA387" s="131"/>
      <c r="AB387" s="129"/>
      <c r="AC387" s="129"/>
      <c r="AD387" s="129"/>
    </row>
    <row r="388" ht="15.75" customHeight="1">
      <c r="A388" s="129"/>
      <c r="B388" s="129"/>
      <c r="C388" s="162"/>
      <c r="D388" s="129"/>
      <c r="E388" s="129"/>
      <c r="F388" s="132"/>
      <c r="G388" s="132"/>
      <c r="H388" s="132"/>
      <c r="I388" s="132"/>
      <c r="J388" s="132"/>
      <c r="K388" s="132"/>
      <c r="L388" s="159"/>
      <c r="M388" s="159"/>
      <c r="N388" s="131"/>
      <c r="O388" s="131"/>
      <c r="P388" s="131"/>
      <c r="Q388" s="131"/>
      <c r="R388" s="131"/>
      <c r="S388" s="131"/>
      <c r="T388" s="131"/>
      <c r="U388" s="131"/>
      <c r="V388" s="131"/>
      <c r="W388" s="131"/>
      <c r="X388" s="131"/>
      <c r="Y388" s="131"/>
      <c r="Z388" s="131"/>
      <c r="AA388" s="131"/>
      <c r="AB388" s="129"/>
      <c r="AC388" s="129"/>
      <c r="AD388" s="129"/>
    </row>
    <row r="389" ht="15.75" customHeight="1">
      <c r="A389" s="129"/>
      <c r="B389" s="129"/>
      <c r="C389" s="162"/>
      <c r="D389" s="129"/>
      <c r="E389" s="129"/>
      <c r="F389" s="132"/>
      <c r="G389" s="132"/>
      <c r="H389" s="132"/>
      <c r="I389" s="132"/>
      <c r="J389" s="132"/>
      <c r="K389" s="132"/>
      <c r="L389" s="159"/>
      <c r="M389" s="159"/>
      <c r="N389" s="131"/>
      <c r="O389" s="131"/>
      <c r="P389" s="131"/>
      <c r="Q389" s="131"/>
      <c r="R389" s="131"/>
      <c r="S389" s="131"/>
      <c r="T389" s="131"/>
      <c r="U389" s="131"/>
      <c r="V389" s="131"/>
      <c r="W389" s="131"/>
      <c r="X389" s="131"/>
      <c r="Y389" s="131"/>
      <c r="Z389" s="131"/>
      <c r="AA389" s="131"/>
      <c r="AB389" s="129"/>
      <c r="AC389" s="129"/>
      <c r="AD389" s="129"/>
    </row>
    <row r="390" ht="15.75" customHeight="1">
      <c r="A390" s="129"/>
      <c r="B390" s="129"/>
      <c r="C390" s="162"/>
      <c r="D390" s="129"/>
      <c r="E390" s="129"/>
      <c r="F390" s="132"/>
      <c r="G390" s="132"/>
      <c r="H390" s="132"/>
      <c r="I390" s="132"/>
      <c r="J390" s="132"/>
      <c r="K390" s="132"/>
      <c r="L390" s="159"/>
      <c r="M390" s="159"/>
      <c r="N390" s="131"/>
      <c r="O390" s="131"/>
      <c r="P390" s="131"/>
      <c r="Q390" s="131"/>
      <c r="R390" s="131"/>
      <c r="S390" s="131"/>
      <c r="T390" s="131"/>
      <c r="U390" s="131"/>
      <c r="V390" s="131"/>
      <c r="W390" s="131"/>
      <c r="X390" s="131"/>
      <c r="Y390" s="131"/>
      <c r="Z390" s="131"/>
      <c r="AA390" s="131"/>
      <c r="AB390" s="129"/>
      <c r="AC390" s="129"/>
      <c r="AD390" s="129"/>
    </row>
    <row r="391" ht="15.75" customHeight="1">
      <c r="A391" s="129"/>
      <c r="B391" s="129"/>
      <c r="C391" s="162"/>
      <c r="D391" s="129"/>
      <c r="E391" s="129"/>
      <c r="F391" s="132"/>
      <c r="G391" s="132"/>
      <c r="H391" s="132"/>
      <c r="I391" s="132"/>
      <c r="J391" s="132"/>
      <c r="K391" s="132"/>
      <c r="L391" s="159"/>
      <c r="M391" s="159"/>
      <c r="N391" s="131"/>
      <c r="O391" s="131"/>
      <c r="P391" s="131"/>
      <c r="Q391" s="131"/>
      <c r="R391" s="131"/>
      <c r="S391" s="131"/>
      <c r="T391" s="131"/>
      <c r="U391" s="131"/>
      <c r="V391" s="131"/>
      <c r="W391" s="131"/>
      <c r="X391" s="131"/>
      <c r="Y391" s="131"/>
      <c r="Z391" s="131"/>
      <c r="AA391" s="131"/>
      <c r="AB391" s="129"/>
      <c r="AC391" s="129"/>
      <c r="AD391" s="129"/>
    </row>
    <row r="392" ht="15.75" customHeight="1">
      <c r="A392" s="129"/>
      <c r="B392" s="129"/>
      <c r="C392" s="162"/>
      <c r="D392" s="129"/>
      <c r="E392" s="129"/>
      <c r="F392" s="132"/>
      <c r="G392" s="132"/>
      <c r="H392" s="132"/>
      <c r="I392" s="132"/>
      <c r="J392" s="132"/>
      <c r="K392" s="132"/>
      <c r="L392" s="159"/>
      <c r="M392" s="159"/>
      <c r="N392" s="131"/>
      <c r="O392" s="131"/>
      <c r="P392" s="131"/>
      <c r="Q392" s="131"/>
      <c r="R392" s="131"/>
      <c r="S392" s="131"/>
      <c r="T392" s="131"/>
      <c r="U392" s="131"/>
      <c r="V392" s="131"/>
      <c r="W392" s="131"/>
      <c r="X392" s="131"/>
      <c r="Y392" s="131"/>
      <c r="Z392" s="131"/>
      <c r="AA392" s="131"/>
      <c r="AB392" s="129"/>
      <c r="AC392" s="129"/>
      <c r="AD392" s="129"/>
    </row>
    <row r="393" ht="15.75" customHeight="1">
      <c r="A393" s="129"/>
      <c r="B393" s="129"/>
      <c r="C393" s="162"/>
      <c r="D393" s="129"/>
      <c r="E393" s="129"/>
      <c r="F393" s="132"/>
      <c r="G393" s="132"/>
      <c r="H393" s="132"/>
      <c r="I393" s="132"/>
      <c r="J393" s="132"/>
      <c r="K393" s="132"/>
      <c r="L393" s="159"/>
      <c r="M393" s="159"/>
      <c r="N393" s="131"/>
      <c r="O393" s="131"/>
      <c r="P393" s="131"/>
      <c r="Q393" s="131"/>
      <c r="R393" s="131"/>
      <c r="S393" s="131"/>
      <c r="T393" s="131"/>
      <c r="U393" s="131"/>
      <c r="V393" s="131"/>
      <c r="W393" s="131"/>
      <c r="X393" s="131"/>
      <c r="Y393" s="131"/>
      <c r="Z393" s="131"/>
      <c r="AA393" s="131"/>
      <c r="AB393" s="129"/>
      <c r="AC393" s="129"/>
      <c r="AD393" s="129"/>
    </row>
    <row r="394" ht="15.75" customHeight="1">
      <c r="A394" s="129"/>
      <c r="B394" s="129"/>
      <c r="C394" s="162"/>
      <c r="D394" s="129"/>
      <c r="E394" s="129"/>
      <c r="F394" s="132"/>
      <c r="G394" s="132"/>
      <c r="H394" s="132"/>
      <c r="I394" s="132"/>
      <c r="J394" s="132"/>
      <c r="K394" s="132"/>
      <c r="L394" s="159"/>
      <c r="M394" s="159"/>
      <c r="N394" s="131"/>
      <c r="O394" s="131"/>
      <c r="P394" s="131"/>
      <c r="Q394" s="131"/>
      <c r="R394" s="131"/>
      <c r="S394" s="131"/>
      <c r="T394" s="131"/>
      <c r="U394" s="131"/>
      <c r="V394" s="131"/>
      <c r="W394" s="131"/>
      <c r="X394" s="131"/>
      <c r="Y394" s="131"/>
      <c r="Z394" s="131"/>
      <c r="AA394" s="131"/>
      <c r="AB394" s="129"/>
      <c r="AC394" s="129"/>
      <c r="AD394" s="129"/>
    </row>
    <row r="395" ht="15.75" customHeight="1">
      <c r="A395" s="129"/>
      <c r="B395" s="129"/>
      <c r="C395" s="162"/>
      <c r="D395" s="129"/>
      <c r="E395" s="129"/>
      <c r="F395" s="132"/>
      <c r="G395" s="132"/>
      <c r="H395" s="132"/>
      <c r="I395" s="132"/>
      <c r="J395" s="132"/>
      <c r="K395" s="132"/>
      <c r="L395" s="159"/>
      <c r="M395" s="159"/>
      <c r="N395" s="131"/>
      <c r="O395" s="131"/>
      <c r="P395" s="131"/>
      <c r="Q395" s="131"/>
      <c r="R395" s="131"/>
      <c r="S395" s="131"/>
      <c r="T395" s="131"/>
      <c r="U395" s="131"/>
      <c r="V395" s="131"/>
      <c r="W395" s="131"/>
      <c r="X395" s="131"/>
      <c r="Y395" s="131"/>
      <c r="Z395" s="131"/>
      <c r="AA395" s="131"/>
      <c r="AB395" s="129"/>
      <c r="AC395" s="129"/>
      <c r="AD395" s="129"/>
    </row>
    <row r="396" ht="15.75" customHeight="1">
      <c r="A396" s="129"/>
      <c r="B396" s="129"/>
      <c r="C396" s="162"/>
      <c r="D396" s="129"/>
      <c r="E396" s="129"/>
      <c r="F396" s="132"/>
      <c r="G396" s="132"/>
      <c r="H396" s="132"/>
      <c r="I396" s="132"/>
      <c r="J396" s="132"/>
      <c r="K396" s="132"/>
      <c r="L396" s="159"/>
      <c r="M396" s="159"/>
      <c r="N396" s="131"/>
      <c r="O396" s="131"/>
      <c r="P396" s="131"/>
      <c r="Q396" s="131"/>
      <c r="R396" s="131"/>
      <c r="S396" s="131"/>
      <c r="T396" s="131"/>
      <c r="U396" s="131"/>
      <c r="V396" s="131"/>
      <c r="W396" s="131"/>
      <c r="X396" s="131"/>
      <c r="Y396" s="131"/>
      <c r="Z396" s="131"/>
      <c r="AA396" s="131"/>
      <c r="AB396" s="129"/>
      <c r="AC396" s="129"/>
      <c r="AD396" s="129"/>
    </row>
    <row r="397" ht="15.75" customHeight="1">
      <c r="A397" s="129"/>
      <c r="B397" s="129"/>
      <c r="C397" s="162"/>
      <c r="D397" s="129"/>
      <c r="E397" s="129"/>
      <c r="F397" s="132"/>
      <c r="G397" s="132"/>
      <c r="H397" s="132"/>
      <c r="I397" s="132"/>
      <c r="J397" s="132"/>
      <c r="K397" s="132"/>
      <c r="L397" s="159"/>
      <c r="M397" s="159"/>
      <c r="N397" s="131"/>
      <c r="O397" s="131"/>
      <c r="P397" s="131"/>
      <c r="Q397" s="131"/>
      <c r="R397" s="131"/>
      <c r="S397" s="131"/>
      <c r="T397" s="131"/>
      <c r="U397" s="131"/>
      <c r="V397" s="131"/>
      <c r="W397" s="131"/>
      <c r="X397" s="131"/>
      <c r="Y397" s="131"/>
      <c r="Z397" s="131"/>
      <c r="AA397" s="131"/>
      <c r="AB397" s="129"/>
      <c r="AC397" s="129"/>
      <c r="AD397" s="129"/>
    </row>
    <row r="398" ht="15.75" customHeight="1">
      <c r="A398" s="129"/>
      <c r="B398" s="129"/>
      <c r="C398" s="162"/>
      <c r="D398" s="129"/>
      <c r="E398" s="129"/>
      <c r="F398" s="132"/>
      <c r="G398" s="132"/>
      <c r="H398" s="132"/>
      <c r="I398" s="132"/>
      <c r="J398" s="132"/>
      <c r="K398" s="132"/>
      <c r="L398" s="159"/>
      <c r="M398" s="159"/>
      <c r="N398" s="131"/>
      <c r="O398" s="131"/>
      <c r="P398" s="131"/>
      <c r="Q398" s="131"/>
      <c r="R398" s="131"/>
      <c r="S398" s="131"/>
      <c r="T398" s="131"/>
      <c r="U398" s="131"/>
      <c r="V398" s="131"/>
      <c r="W398" s="131"/>
      <c r="X398" s="131"/>
      <c r="Y398" s="131"/>
      <c r="Z398" s="131"/>
      <c r="AA398" s="131"/>
      <c r="AB398" s="129"/>
      <c r="AC398" s="129"/>
      <c r="AD398" s="129"/>
    </row>
    <row r="399" ht="15.75" customHeight="1">
      <c r="A399" s="129"/>
      <c r="B399" s="129"/>
      <c r="C399" s="162"/>
      <c r="D399" s="129"/>
      <c r="E399" s="129"/>
      <c r="F399" s="132"/>
      <c r="G399" s="132"/>
      <c r="H399" s="132"/>
      <c r="I399" s="132"/>
      <c r="J399" s="132"/>
      <c r="K399" s="132"/>
      <c r="L399" s="159"/>
      <c r="M399" s="159"/>
      <c r="N399" s="131"/>
      <c r="O399" s="131"/>
      <c r="P399" s="131"/>
      <c r="Q399" s="131"/>
      <c r="R399" s="131"/>
      <c r="S399" s="131"/>
      <c r="T399" s="131"/>
      <c r="U399" s="131"/>
      <c r="V399" s="131"/>
      <c r="W399" s="131"/>
      <c r="X399" s="131"/>
      <c r="Y399" s="131"/>
      <c r="Z399" s="131"/>
      <c r="AA399" s="131"/>
      <c r="AB399" s="129"/>
      <c r="AC399" s="129"/>
      <c r="AD399" s="129"/>
    </row>
    <row r="400" ht="15.75" customHeight="1">
      <c r="A400" s="129"/>
      <c r="B400" s="129"/>
      <c r="C400" s="162"/>
      <c r="D400" s="129"/>
      <c r="E400" s="129"/>
      <c r="F400" s="132"/>
      <c r="G400" s="132"/>
      <c r="H400" s="132"/>
      <c r="I400" s="132"/>
      <c r="J400" s="132"/>
      <c r="K400" s="132"/>
      <c r="L400" s="159"/>
      <c r="M400" s="159"/>
      <c r="N400" s="131"/>
      <c r="O400" s="131"/>
      <c r="P400" s="131"/>
      <c r="Q400" s="131"/>
      <c r="R400" s="131"/>
      <c r="S400" s="131"/>
      <c r="T400" s="131"/>
      <c r="U400" s="131"/>
      <c r="V400" s="131"/>
      <c r="W400" s="131"/>
      <c r="X400" s="131"/>
      <c r="Y400" s="131"/>
      <c r="Z400" s="131"/>
      <c r="AA400" s="131"/>
      <c r="AB400" s="129"/>
      <c r="AC400" s="129"/>
      <c r="AD400" s="129"/>
    </row>
    <row r="401" ht="15.75" customHeight="1">
      <c r="A401" s="129"/>
      <c r="B401" s="129"/>
      <c r="C401" s="162"/>
      <c r="D401" s="129"/>
      <c r="E401" s="129"/>
      <c r="F401" s="132"/>
      <c r="G401" s="132"/>
      <c r="H401" s="132"/>
      <c r="I401" s="132"/>
      <c r="J401" s="132"/>
      <c r="K401" s="132"/>
      <c r="L401" s="159"/>
      <c r="M401" s="159"/>
      <c r="N401" s="131"/>
      <c r="O401" s="131"/>
      <c r="P401" s="131"/>
      <c r="Q401" s="131"/>
      <c r="R401" s="131"/>
      <c r="S401" s="131"/>
      <c r="T401" s="131"/>
      <c r="U401" s="131"/>
      <c r="V401" s="131"/>
      <c r="W401" s="131"/>
      <c r="X401" s="131"/>
      <c r="Y401" s="131"/>
      <c r="Z401" s="131"/>
      <c r="AA401" s="131"/>
      <c r="AB401" s="129"/>
      <c r="AC401" s="129"/>
      <c r="AD401" s="129"/>
    </row>
    <row r="402" ht="15.75" customHeight="1">
      <c r="A402" s="129"/>
      <c r="B402" s="129"/>
      <c r="C402" s="162"/>
      <c r="D402" s="129"/>
      <c r="E402" s="129"/>
      <c r="F402" s="132"/>
      <c r="G402" s="132"/>
      <c r="H402" s="132"/>
      <c r="I402" s="132"/>
      <c r="J402" s="132"/>
      <c r="K402" s="132"/>
      <c r="L402" s="159"/>
      <c r="M402" s="159"/>
      <c r="N402" s="131"/>
      <c r="O402" s="131"/>
      <c r="P402" s="131"/>
      <c r="Q402" s="131"/>
      <c r="R402" s="131"/>
      <c r="S402" s="131"/>
      <c r="T402" s="131"/>
      <c r="U402" s="131"/>
      <c r="V402" s="131"/>
      <c r="W402" s="131"/>
      <c r="X402" s="131"/>
      <c r="Y402" s="131"/>
      <c r="Z402" s="131"/>
      <c r="AA402" s="131"/>
      <c r="AB402" s="129"/>
      <c r="AC402" s="129"/>
      <c r="AD402" s="129"/>
    </row>
    <row r="403" ht="15.75" customHeight="1">
      <c r="A403" s="129"/>
      <c r="B403" s="129"/>
      <c r="C403" s="162"/>
      <c r="D403" s="129"/>
      <c r="E403" s="129"/>
      <c r="F403" s="132"/>
      <c r="G403" s="132"/>
      <c r="H403" s="132"/>
      <c r="I403" s="132"/>
      <c r="J403" s="132"/>
      <c r="K403" s="132"/>
      <c r="L403" s="159"/>
      <c r="M403" s="159"/>
      <c r="N403" s="131"/>
      <c r="O403" s="131"/>
      <c r="P403" s="131"/>
      <c r="Q403" s="131"/>
      <c r="R403" s="131"/>
      <c r="S403" s="131"/>
      <c r="T403" s="131"/>
      <c r="U403" s="131"/>
      <c r="V403" s="131"/>
      <c r="W403" s="131"/>
      <c r="X403" s="131"/>
      <c r="Y403" s="131"/>
      <c r="Z403" s="131"/>
      <c r="AA403" s="131"/>
      <c r="AB403" s="129"/>
      <c r="AC403" s="129"/>
      <c r="AD403" s="129"/>
    </row>
    <row r="404" ht="15.75" customHeight="1">
      <c r="A404" s="129"/>
      <c r="B404" s="129"/>
      <c r="C404" s="162"/>
      <c r="D404" s="129"/>
      <c r="E404" s="129"/>
      <c r="F404" s="132"/>
      <c r="G404" s="132"/>
      <c r="H404" s="132"/>
      <c r="I404" s="132"/>
      <c r="J404" s="132"/>
      <c r="K404" s="132"/>
      <c r="L404" s="159"/>
      <c r="M404" s="159"/>
      <c r="N404" s="131"/>
      <c r="O404" s="131"/>
      <c r="P404" s="131"/>
      <c r="Q404" s="131"/>
      <c r="R404" s="131"/>
      <c r="S404" s="131"/>
      <c r="T404" s="131"/>
      <c r="U404" s="131"/>
      <c r="V404" s="131"/>
      <c r="W404" s="131"/>
      <c r="X404" s="131"/>
      <c r="Y404" s="131"/>
      <c r="Z404" s="131"/>
      <c r="AA404" s="131"/>
      <c r="AB404" s="129"/>
      <c r="AC404" s="129"/>
      <c r="AD404" s="129"/>
    </row>
    <row r="405" ht="15.75" customHeight="1">
      <c r="A405" s="129"/>
      <c r="B405" s="129"/>
      <c r="C405" s="162"/>
      <c r="D405" s="129"/>
      <c r="E405" s="129"/>
      <c r="F405" s="132"/>
      <c r="G405" s="132"/>
      <c r="H405" s="132"/>
      <c r="I405" s="132"/>
      <c r="J405" s="132"/>
      <c r="K405" s="132"/>
      <c r="L405" s="159"/>
      <c r="M405" s="159"/>
      <c r="N405" s="131"/>
      <c r="O405" s="131"/>
      <c r="P405" s="131"/>
      <c r="Q405" s="131"/>
      <c r="R405" s="131"/>
      <c r="S405" s="131"/>
      <c r="T405" s="131"/>
      <c r="U405" s="131"/>
      <c r="V405" s="131"/>
      <c r="W405" s="131"/>
      <c r="X405" s="131"/>
      <c r="Y405" s="131"/>
      <c r="Z405" s="131"/>
      <c r="AA405" s="131"/>
      <c r="AB405" s="129"/>
      <c r="AC405" s="129"/>
      <c r="AD405" s="129"/>
    </row>
    <row r="406" ht="15.75" customHeight="1">
      <c r="A406" s="129"/>
      <c r="B406" s="129"/>
      <c r="C406" s="162"/>
      <c r="D406" s="129"/>
      <c r="E406" s="129"/>
      <c r="F406" s="132"/>
      <c r="G406" s="132"/>
      <c r="H406" s="132"/>
      <c r="I406" s="132"/>
      <c r="J406" s="132"/>
      <c r="K406" s="132"/>
      <c r="L406" s="159"/>
      <c r="M406" s="159"/>
      <c r="N406" s="131"/>
      <c r="O406" s="131"/>
      <c r="P406" s="131"/>
      <c r="Q406" s="131"/>
      <c r="R406" s="131"/>
      <c r="S406" s="131"/>
      <c r="T406" s="131"/>
      <c r="U406" s="131"/>
      <c r="V406" s="131"/>
      <c r="W406" s="131"/>
      <c r="X406" s="131"/>
      <c r="Y406" s="131"/>
      <c r="Z406" s="131"/>
      <c r="AA406" s="131"/>
      <c r="AB406" s="129"/>
      <c r="AC406" s="129"/>
      <c r="AD406" s="129"/>
    </row>
    <row r="407" ht="15.75" customHeight="1">
      <c r="A407" s="129"/>
      <c r="B407" s="129"/>
      <c r="C407" s="162"/>
      <c r="D407" s="129"/>
      <c r="E407" s="129"/>
      <c r="F407" s="132"/>
      <c r="G407" s="132"/>
      <c r="H407" s="132"/>
      <c r="I407" s="132"/>
      <c r="J407" s="132"/>
      <c r="K407" s="132"/>
      <c r="L407" s="159"/>
      <c r="M407" s="159"/>
      <c r="N407" s="131"/>
      <c r="O407" s="131"/>
      <c r="P407" s="131"/>
      <c r="Q407" s="131"/>
      <c r="R407" s="131"/>
      <c r="S407" s="131"/>
      <c r="T407" s="131"/>
      <c r="U407" s="131"/>
      <c r="V407" s="131"/>
      <c r="W407" s="131"/>
      <c r="X407" s="131"/>
      <c r="Y407" s="131"/>
      <c r="Z407" s="131"/>
      <c r="AA407" s="131"/>
      <c r="AB407" s="129"/>
      <c r="AC407" s="129"/>
      <c r="AD407" s="129"/>
    </row>
    <row r="408" ht="15.75" customHeight="1">
      <c r="A408" s="129"/>
      <c r="B408" s="129"/>
      <c r="C408" s="162"/>
      <c r="D408" s="129"/>
      <c r="E408" s="129"/>
      <c r="F408" s="132"/>
      <c r="G408" s="132"/>
      <c r="H408" s="132"/>
      <c r="I408" s="132"/>
      <c r="J408" s="132"/>
      <c r="K408" s="132"/>
      <c r="L408" s="159"/>
      <c r="M408" s="159"/>
      <c r="N408" s="131"/>
      <c r="O408" s="131"/>
      <c r="P408" s="131"/>
      <c r="Q408" s="131"/>
      <c r="R408" s="131"/>
      <c r="S408" s="131"/>
      <c r="T408" s="131"/>
      <c r="U408" s="131"/>
      <c r="V408" s="131"/>
      <c r="W408" s="131"/>
      <c r="X408" s="131"/>
      <c r="Y408" s="131"/>
      <c r="Z408" s="131"/>
      <c r="AA408" s="131"/>
      <c r="AB408" s="129"/>
      <c r="AC408" s="129"/>
      <c r="AD408" s="129"/>
    </row>
    <row r="409" ht="15.75" customHeight="1">
      <c r="A409" s="129"/>
      <c r="B409" s="129"/>
      <c r="C409" s="162"/>
      <c r="D409" s="129"/>
      <c r="E409" s="129"/>
      <c r="F409" s="132"/>
      <c r="G409" s="132"/>
      <c r="H409" s="132"/>
      <c r="I409" s="132"/>
      <c r="J409" s="132"/>
      <c r="K409" s="132"/>
      <c r="L409" s="159"/>
      <c r="M409" s="159"/>
      <c r="N409" s="131"/>
      <c r="O409" s="131"/>
      <c r="P409" s="131"/>
      <c r="Q409" s="131"/>
      <c r="R409" s="131"/>
      <c r="S409" s="131"/>
      <c r="T409" s="131"/>
      <c r="U409" s="131"/>
      <c r="V409" s="131"/>
      <c r="W409" s="131"/>
      <c r="X409" s="131"/>
      <c r="Y409" s="131"/>
      <c r="Z409" s="131"/>
      <c r="AA409" s="131"/>
      <c r="AB409" s="129"/>
      <c r="AC409" s="129"/>
      <c r="AD409" s="129"/>
    </row>
    <row r="410" ht="15.75" customHeight="1">
      <c r="A410" s="129"/>
      <c r="B410" s="129"/>
      <c r="C410" s="162"/>
      <c r="D410" s="129"/>
      <c r="E410" s="129"/>
      <c r="F410" s="132"/>
      <c r="G410" s="132"/>
      <c r="H410" s="132"/>
      <c r="I410" s="132"/>
      <c r="J410" s="132"/>
      <c r="K410" s="132"/>
      <c r="L410" s="159"/>
      <c r="M410" s="159"/>
      <c r="N410" s="131"/>
      <c r="O410" s="131"/>
      <c r="P410" s="131"/>
      <c r="Q410" s="131"/>
      <c r="R410" s="131"/>
      <c r="S410" s="131"/>
      <c r="T410" s="131"/>
      <c r="U410" s="131"/>
      <c r="V410" s="131"/>
      <c r="W410" s="131"/>
      <c r="X410" s="131"/>
      <c r="Y410" s="131"/>
      <c r="Z410" s="131"/>
      <c r="AA410" s="131"/>
      <c r="AB410" s="129"/>
      <c r="AC410" s="129"/>
      <c r="AD410" s="129"/>
    </row>
    <row r="411" ht="15.75" customHeight="1">
      <c r="A411" s="129"/>
      <c r="B411" s="129"/>
      <c r="C411" s="162"/>
      <c r="D411" s="129"/>
      <c r="E411" s="129"/>
      <c r="F411" s="132"/>
      <c r="G411" s="132"/>
      <c r="H411" s="132"/>
      <c r="I411" s="132"/>
      <c r="J411" s="132"/>
      <c r="K411" s="132"/>
      <c r="L411" s="159"/>
      <c r="M411" s="159"/>
      <c r="N411" s="131"/>
      <c r="O411" s="131"/>
      <c r="P411" s="131"/>
      <c r="Q411" s="131"/>
      <c r="R411" s="131"/>
      <c r="S411" s="131"/>
      <c r="T411" s="131"/>
      <c r="U411" s="131"/>
      <c r="V411" s="131"/>
      <c r="W411" s="131"/>
      <c r="X411" s="131"/>
      <c r="Y411" s="131"/>
      <c r="Z411" s="131"/>
      <c r="AA411" s="131"/>
      <c r="AB411" s="129"/>
      <c r="AC411" s="129"/>
      <c r="AD411" s="129"/>
    </row>
    <row r="412" ht="15.75" customHeight="1">
      <c r="A412" s="129"/>
      <c r="B412" s="129"/>
      <c r="C412" s="162"/>
      <c r="D412" s="129"/>
      <c r="E412" s="129"/>
      <c r="F412" s="132"/>
      <c r="G412" s="132"/>
      <c r="H412" s="132"/>
      <c r="I412" s="132"/>
      <c r="J412" s="132"/>
      <c r="K412" s="132"/>
      <c r="L412" s="159"/>
      <c r="M412" s="159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29"/>
      <c r="AC412" s="129"/>
      <c r="AD412" s="129"/>
    </row>
    <row r="413" ht="15.75" customHeight="1">
      <c r="A413" s="129"/>
      <c r="B413" s="129"/>
      <c r="C413" s="162"/>
      <c r="D413" s="129"/>
      <c r="E413" s="129"/>
      <c r="F413" s="132"/>
      <c r="G413" s="132"/>
      <c r="H413" s="132"/>
      <c r="I413" s="132"/>
      <c r="J413" s="132"/>
      <c r="K413" s="132"/>
      <c r="L413" s="159"/>
      <c r="M413" s="159"/>
      <c r="N413" s="131"/>
      <c r="O413" s="131"/>
      <c r="P413" s="131"/>
      <c r="Q413" s="131"/>
      <c r="R413" s="131"/>
      <c r="S413" s="131"/>
      <c r="T413" s="131"/>
      <c r="U413" s="131"/>
      <c r="V413" s="131"/>
      <c r="W413" s="131"/>
      <c r="X413" s="131"/>
      <c r="Y413" s="131"/>
      <c r="Z413" s="131"/>
      <c r="AA413" s="131"/>
      <c r="AB413" s="129"/>
      <c r="AC413" s="129"/>
      <c r="AD413" s="129"/>
    </row>
    <row r="414" ht="15.75" customHeight="1">
      <c r="A414" s="129"/>
      <c r="B414" s="129"/>
      <c r="C414" s="162"/>
      <c r="D414" s="129"/>
      <c r="E414" s="129"/>
      <c r="F414" s="132"/>
      <c r="G414" s="132"/>
      <c r="H414" s="132"/>
      <c r="I414" s="132"/>
      <c r="J414" s="132"/>
      <c r="K414" s="132"/>
      <c r="L414" s="159"/>
      <c r="M414" s="159"/>
      <c r="N414" s="131"/>
      <c r="O414" s="131"/>
      <c r="P414" s="131"/>
      <c r="Q414" s="131"/>
      <c r="R414" s="131"/>
      <c r="S414" s="131"/>
      <c r="T414" s="131"/>
      <c r="U414" s="131"/>
      <c r="V414" s="131"/>
      <c r="W414" s="131"/>
      <c r="X414" s="131"/>
      <c r="Y414" s="131"/>
      <c r="Z414" s="131"/>
      <c r="AA414" s="131"/>
      <c r="AB414" s="129"/>
      <c r="AC414" s="129"/>
      <c r="AD414" s="129"/>
    </row>
    <row r="415" ht="15.75" customHeight="1">
      <c r="A415" s="129"/>
      <c r="B415" s="129"/>
      <c r="C415" s="162"/>
      <c r="D415" s="129"/>
      <c r="E415" s="129"/>
      <c r="F415" s="132"/>
      <c r="G415" s="132"/>
      <c r="H415" s="132"/>
      <c r="I415" s="132"/>
      <c r="J415" s="132"/>
      <c r="K415" s="132"/>
      <c r="L415" s="159"/>
      <c r="M415" s="159"/>
      <c r="N415" s="131"/>
      <c r="O415" s="131"/>
      <c r="P415" s="131"/>
      <c r="Q415" s="131"/>
      <c r="R415" s="131"/>
      <c r="S415" s="131"/>
      <c r="T415" s="131"/>
      <c r="U415" s="131"/>
      <c r="V415" s="131"/>
      <c r="W415" s="131"/>
      <c r="X415" s="131"/>
      <c r="Y415" s="131"/>
      <c r="Z415" s="131"/>
      <c r="AA415" s="131"/>
      <c r="AB415" s="129"/>
      <c r="AC415" s="129"/>
      <c r="AD415" s="129"/>
    </row>
    <row r="416" ht="15.75" customHeight="1">
      <c r="A416" s="129"/>
      <c r="B416" s="129"/>
      <c r="C416" s="162"/>
      <c r="D416" s="129"/>
      <c r="E416" s="129"/>
      <c r="F416" s="132"/>
      <c r="G416" s="132"/>
      <c r="H416" s="132"/>
      <c r="I416" s="132"/>
      <c r="J416" s="132"/>
      <c r="K416" s="132"/>
      <c r="L416" s="159"/>
      <c r="M416" s="159"/>
      <c r="N416" s="131"/>
      <c r="O416" s="131"/>
      <c r="P416" s="131"/>
      <c r="Q416" s="131"/>
      <c r="R416" s="131"/>
      <c r="S416" s="131"/>
      <c r="T416" s="131"/>
      <c r="U416" s="131"/>
      <c r="V416" s="131"/>
      <c r="W416" s="131"/>
      <c r="X416" s="131"/>
      <c r="Y416" s="131"/>
      <c r="Z416" s="131"/>
      <c r="AA416" s="131"/>
      <c r="AB416" s="129"/>
      <c r="AC416" s="129"/>
      <c r="AD416" s="129"/>
    </row>
    <row r="417" ht="15.75" customHeight="1">
      <c r="A417" s="129"/>
      <c r="B417" s="129"/>
      <c r="C417" s="162"/>
      <c r="D417" s="129"/>
      <c r="E417" s="129"/>
      <c r="F417" s="132"/>
      <c r="G417" s="132"/>
      <c r="H417" s="132"/>
      <c r="I417" s="132"/>
      <c r="J417" s="132"/>
      <c r="K417" s="132"/>
      <c r="L417" s="159"/>
      <c r="M417" s="159"/>
      <c r="N417" s="131"/>
      <c r="O417" s="131"/>
      <c r="P417" s="131"/>
      <c r="Q417" s="131"/>
      <c r="R417" s="131"/>
      <c r="S417" s="131"/>
      <c r="T417" s="131"/>
      <c r="U417" s="131"/>
      <c r="V417" s="131"/>
      <c r="W417" s="131"/>
      <c r="X417" s="131"/>
      <c r="Y417" s="131"/>
      <c r="Z417" s="131"/>
      <c r="AA417" s="131"/>
      <c r="AB417" s="129"/>
      <c r="AC417" s="129"/>
      <c r="AD417" s="129"/>
    </row>
    <row r="418" ht="15.75" customHeight="1">
      <c r="A418" s="129"/>
      <c r="B418" s="129"/>
      <c r="C418" s="162"/>
      <c r="D418" s="129"/>
      <c r="E418" s="129"/>
      <c r="F418" s="132"/>
      <c r="G418" s="132"/>
      <c r="H418" s="132"/>
      <c r="I418" s="132"/>
      <c r="J418" s="132"/>
      <c r="K418" s="132"/>
      <c r="L418" s="159"/>
      <c r="M418" s="159"/>
      <c r="N418" s="131"/>
      <c r="O418" s="131"/>
      <c r="P418" s="131"/>
      <c r="Q418" s="131"/>
      <c r="R418" s="131"/>
      <c r="S418" s="131"/>
      <c r="T418" s="131"/>
      <c r="U418" s="131"/>
      <c r="V418" s="131"/>
      <c r="W418" s="131"/>
      <c r="X418" s="131"/>
      <c r="Y418" s="131"/>
      <c r="Z418" s="131"/>
      <c r="AA418" s="131"/>
      <c r="AB418" s="129"/>
      <c r="AC418" s="129"/>
      <c r="AD418" s="129"/>
    </row>
    <row r="419" ht="15.75" customHeight="1">
      <c r="A419" s="129"/>
      <c r="B419" s="129"/>
      <c r="C419" s="162"/>
      <c r="D419" s="129"/>
      <c r="E419" s="129"/>
      <c r="F419" s="132"/>
      <c r="G419" s="132"/>
      <c r="H419" s="132"/>
      <c r="I419" s="132"/>
      <c r="J419" s="132"/>
      <c r="K419" s="132"/>
      <c r="L419" s="159"/>
      <c r="M419" s="159"/>
      <c r="N419" s="131"/>
      <c r="O419" s="131"/>
      <c r="P419" s="131"/>
      <c r="Q419" s="131"/>
      <c r="R419" s="131"/>
      <c r="S419" s="131"/>
      <c r="T419" s="131"/>
      <c r="U419" s="131"/>
      <c r="V419" s="131"/>
      <c r="W419" s="131"/>
      <c r="X419" s="131"/>
      <c r="Y419" s="131"/>
      <c r="Z419" s="131"/>
      <c r="AA419" s="131"/>
      <c r="AB419" s="129"/>
      <c r="AC419" s="129"/>
      <c r="AD419" s="129"/>
    </row>
    <row r="420" ht="15.75" customHeight="1">
      <c r="A420" s="129"/>
      <c r="B420" s="129"/>
      <c r="C420" s="162"/>
      <c r="D420" s="129"/>
      <c r="E420" s="129"/>
      <c r="F420" s="132"/>
      <c r="G420" s="132"/>
      <c r="H420" s="132"/>
      <c r="I420" s="132"/>
      <c r="J420" s="132"/>
      <c r="K420" s="132"/>
      <c r="L420" s="159"/>
      <c r="M420" s="159"/>
      <c r="N420" s="131"/>
      <c r="O420" s="131"/>
      <c r="P420" s="131"/>
      <c r="Q420" s="131"/>
      <c r="R420" s="131"/>
      <c r="S420" s="131"/>
      <c r="T420" s="131"/>
      <c r="U420" s="131"/>
      <c r="V420" s="131"/>
      <c r="W420" s="131"/>
      <c r="X420" s="131"/>
      <c r="Y420" s="131"/>
      <c r="Z420" s="131"/>
      <c r="AA420" s="131"/>
      <c r="AB420" s="129"/>
      <c r="AC420" s="129"/>
      <c r="AD420" s="129"/>
    </row>
    <row r="421" ht="15.75" customHeight="1">
      <c r="A421" s="129"/>
      <c r="B421" s="129"/>
      <c r="C421" s="162"/>
      <c r="D421" s="129"/>
      <c r="E421" s="129"/>
      <c r="F421" s="132"/>
      <c r="G421" s="132"/>
      <c r="H421" s="132"/>
      <c r="I421" s="132"/>
      <c r="J421" s="132"/>
      <c r="K421" s="132"/>
      <c r="L421" s="159"/>
      <c r="M421" s="159"/>
      <c r="N421" s="131"/>
      <c r="O421" s="131"/>
      <c r="P421" s="131"/>
      <c r="Q421" s="131"/>
      <c r="R421" s="131"/>
      <c r="S421" s="131"/>
      <c r="T421" s="131"/>
      <c r="U421" s="131"/>
      <c r="V421" s="131"/>
      <c r="W421" s="131"/>
      <c r="X421" s="131"/>
      <c r="Y421" s="131"/>
      <c r="Z421" s="131"/>
      <c r="AA421" s="131"/>
      <c r="AB421" s="129"/>
      <c r="AC421" s="129"/>
      <c r="AD421" s="129"/>
    </row>
    <row r="422" ht="15.75" customHeight="1">
      <c r="A422" s="129"/>
      <c r="B422" s="129"/>
      <c r="C422" s="162"/>
      <c r="D422" s="129"/>
      <c r="E422" s="129"/>
      <c r="F422" s="132"/>
      <c r="G422" s="132"/>
      <c r="H422" s="132"/>
      <c r="I422" s="132"/>
      <c r="J422" s="132"/>
      <c r="K422" s="132"/>
      <c r="L422" s="159"/>
      <c r="M422" s="159"/>
      <c r="N422" s="131"/>
      <c r="O422" s="131"/>
      <c r="P422" s="131"/>
      <c r="Q422" s="131"/>
      <c r="R422" s="131"/>
      <c r="S422" s="131"/>
      <c r="T422" s="131"/>
      <c r="U422" s="131"/>
      <c r="V422" s="131"/>
      <c r="W422" s="131"/>
      <c r="X422" s="131"/>
      <c r="Y422" s="131"/>
      <c r="Z422" s="131"/>
      <c r="AA422" s="131"/>
      <c r="AB422" s="129"/>
      <c r="AC422" s="129"/>
      <c r="AD422" s="129"/>
    </row>
    <row r="423" ht="15.75" customHeight="1">
      <c r="A423" s="129"/>
      <c r="B423" s="129"/>
      <c r="C423" s="162"/>
      <c r="D423" s="129"/>
      <c r="E423" s="129"/>
      <c r="F423" s="132"/>
      <c r="G423" s="132"/>
      <c r="H423" s="132"/>
      <c r="I423" s="132"/>
      <c r="J423" s="132"/>
      <c r="K423" s="132"/>
      <c r="L423" s="159"/>
      <c r="M423" s="159"/>
      <c r="N423" s="131"/>
      <c r="O423" s="131"/>
      <c r="P423" s="131"/>
      <c r="Q423" s="131"/>
      <c r="R423" s="131"/>
      <c r="S423" s="131"/>
      <c r="T423" s="131"/>
      <c r="U423" s="131"/>
      <c r="V423" s="131"/>
      <c r="W423" s="131"/>
      <c r="X423" s="131"/>
      <c r="Y423" s="131"/>
      <c r="Z423" s="131"/>
      <c r="AA423" s="131"/>
      <c r="AB423" s="129"/>
      <c r="AC423" s="129"/>
      <c r="AD423" s="129"/>
    </row>
    <row r="424" ht="15.75" customHeight="1">
      <c r="A424" s="129"/>
      <c r="B424" s="129"/>
      <c r="C424" s="162"/>
      <c r="D424" s="129"/>
      <c r="E424" s="129"/>
      <c r="F424" s="132"/>
      <c r="G424" s="132"/>
      <c r="H424" s="132"/>
      <c r="I424" s="132"/>
      <c r="J424" s="132"/>
      <c r="K424" s="132"/>
      <c r="L424" s="159"/>
      <c r="M424" s="159"/>
      <c r="N424" s="131"/>
      <c r="O424" s="131"/>
      <c r="P424" s="131"/>
      <c r="Q424" s="131"/>
      <c r="R424" s="131"/>
      <c r="S424" s="131"/>
      <c r="T424" s="131"/>
      <c r="U424" s="131"/>
      <c r="V424" s="131"/>
      <c r="W424" s="131"/>
      <c r="X424" s="131"/>
      <c r="Y424" s="131"/>
      <c r="Z424" s="131"/>
      <c r="AA424" s="131"/>
      <c r="AB424" s="129"/>
      <c r="AC424" s="129"/>
      <c r="AD424" s="129"/>
    </row>
    <row r="425" ht="15.75" customHeight="1">
      <c r="A425" s="129"/>
      <c r="B425" s="129"/>
      <c r="C425" s="162"/>
      <c r="D425" s="129"/>
      <c r="E425" s="129"/>
      <c r="F425" s="132"/>
      <c r="G425" s="132"/>
      <c r="H425" s="132"/>
      <c r="I425" s="132"/>
      <c r="J425" s="132"/>
      <c r="K425" s="132"/>
      <c r="L425" s="159"/>
      <c r="M425" s="159"/>
      <c r="N425" s="131"/>
      <c r="O425" s="131"/>
      <c r="P425" s="131"/>
      <c r="Q425" s="131"/>
      <c r="R425" s="131"/>
      <c r="S425" s="131"/>
      <c r="T425" s="131"/>
      <c r="U425" s="131"/>
      <c r="V425" s="131"/>
      <c r="W425" s="131"/>
      <c r="X425" s="131"/>
      <c r="Y425" s="131"/>
      <c r="Z425" s="131"/>
      <c r="AA425" s="131"/>
      <c r="AB425" s="129"/>
      <c r="AC425" s="129"/>
      <c r="AD425" s="129"/>
    </row>
    <row r="426" ht="15.75" customHeight="1">
      <c r="A426" s="129"/>
      <c r="B426" s="129"/>
      <c r="C426" s="162"/>
      <c r="D426" s="129"/>
      <c r="E426" s="129"/>
      <c r="F426" s="132"/>
      <c r="G426" s="132"/>
      <c r="H426" s="132"/>
      <c r="I426" s="132"/>
      <c r="J426" s="132"/>
      <c r="K426" s="132"/>
      <c r="L426" s="159"/>
      <c r="M426" s="159"/>
      <c r="N426" s="131"/>
      <c r="O426" s="131"/>
      <c r="P426" s="131"/>
      <c r="Q426" s="131"/>
      <c r="R426" s="131"/>
      <c r="S426" s="131"/>
      <c r="T426" s="131"/>
      <c r="U426" s="131"/>
      <c r="V426" s="131"/>
      <c r="W426" s="131"/>
      <c r="X426" s="131"/>
      <c r="Y426" s="131"/>
      <c r="Z426" s="131"/>
      <c r="AA426" s="131"/>
      <c r="AB426" s="129"/>
      <c r="AC426" s="129"/>
      <c r="AD426" s="129"/>
    </row>
    <row r="427" ht="15.75" customHeight="1">
      <c r="A427" s="129"/>
      <c r="B427" s="129"/>
      <c r="C427" s="162"/>
      <c r="D427" s="129"/>
      <c r="E427" s="129"/>
      <c r="F427" s="132"/>
      <c r="G427" s="132"/>
      <c r="H427" s="132"/>
      <c r="I427" s="132"/>
      <c r="J427" s="132"/>
      <c r="K427" s="132"/>
      <c r="L427" s="159"/>
      <c r="M427" s="159"/>
      <c r="N427" s="131"/>
      <c r="O427" s="131"/>
      <c r="P427" s="131"/>
      <c r="Q427" s="131"/>
      <c r="R427" s="131"/>
      <c r="S427" s="131"/>
      <c r="T427" s="131"/>
      <c r="U427" s="131"/>
      <c r="V427" s="131"/>
      <c r="W427" s="131"/>
      <c r="X427" s="131"/>
      <c r="Y427" s="131"/>
      <c r="Z427" s="131"/>
      <c r="AA427" s="131"/>
      <c r="AB427" s="129"/>
      <c r="AC427" s="129"/>
      <c r="AD427" s="129"/>
    </row>
    <row r="428" ht="15.75" customHeight="1">
      <c r="A428" s="129"/>
      <c r="B428" s="129"/>
      <c r="C428" s="162"/>
      <c r="D428" s="129"/>
      <c r="E428" s="129"/>
      <c r="F428" s="132"/>
      <c r="G428" s="132"/>
      <c r="H428" s="132"/>
      <c r="I428" s="132"/>
      <c r="J428" s="132"/>
      <c r="K428" s="132"/>
      <c r="L428" s="159"/>
      <c r="M428" s="159"/>
      <c r="N428" s="131"/>
      <c r="O428" s="131"/>
      <c r="P428" s="131"/>
      <c r="Q428" s="131"/>
      <c r="R428" s="131"/>
      <c r="S428" s="131"/>
      <c r="T428" s="131"/>
      <c r="U428" s="131"/>
      <c r="V428" s="131"/>
      <c r="W428" s="131"/>
      <c r="X428" s="131"/>
      <c r="Y428" s="131"/>
      <c r="Z428" s="131"/>
      <c r="AA428" s="131"/>
      <c r="AB428" s="129"/>
      <c r="AC428" s="129"/>
      <c r="AD428" s="129"/>
    </row>
    <row r="429" ht="15.75" customHeight="1">
      <c r="A429" s="129"/>
      <c r="B429" s="129"/>
      <c r="C429" s="162"/>
      <c r="D429" s="129"/>
      <c r="E429" s="129"/>
      <c r="F429" s="132"/>
      <c r="G429" s="132"/>
      <c r="H429" s="132"/>
      <c r="I429" s="132"/>
      <c r="J429" s="132"/>
      <c r="K429" s="132"/>
      <c r="L429" s="159"/>
      <c r="M429" s="159"/>
      <c r="N429" s="131"/>
      <c r="O429" s="131"/>
      <c r="P429" s="131"/>
      <c r="Q429" s="131"/>
      <c r="R429" s="131"/>
      <c r="S429" s="131"/>
      <c r="T429" s="131"/>
      <c r="U429" s="131"/>
      <c r="V429" s="131"/>
      <c r="W429" s="131"/>
      <c r="X429" s="131"/>
      <c r="Y429" s="131"/>
      <c r="Z429" s="131"/>
      <c r="AA429" s="131"/>
      <c r="AB429" s="129"/>
      <c r="AC429" s="129"/>
      <c r="AD429" s="129"/>
    </row>
    <row r="430" ht="15.75" customHeight="1">
      <c r="A430" s="129"/>
      <c r="B430" s="129"/>
      <c r="C430" s="162"/>
      <c r="D430" s="129"/>
      <c r="E430" s="129"/>
      <c r="F430" s="132"/>
      <c r="G430" s="132"/>
      <c r="H430" s="132"/>
      <c r="I430" s="132"/>
      <c r="J430" s="132"/>
      <c r="K430" s="132"/>
      <c r="L430" s="159"/>
      <c r="M430" s="159"/>
      <c r="N430" s="131"/>
      <c r="O430" s="131"/>
      <c r="P430" s="131"/>
      <c r="Q430" s="131"/>
      <c r="R430" s="131"/>
      <c r="S430" s="131"/>
      <c r="T430" s="131"/>
      <c r="U430" s="131"/>
      <c r="V430" s="131"/>
      <c r="W430" s="131"/>
      <c r="X430" s="131"/>
      <c r="Y430" s="131"/>
      <c r="Z430" s="131"/>
      <c r="AA430" s="131"/>
      <c r="AB430" s="129"/>
      <c r="AC430" s="129"/>
      <c r="AD430" s="129"/>
    </row>
    <row r="431" ht="15.75" customHeight="1">
      <c r="A431" s="129"/>
      <c r="B431" s="129"/>
      <c r="C431" s="162"/>
      <c r="D431" s="129"/>
      <c r="E431" s="129"/>
      <c r="F431" s="132"/>
      <c r="G431" s="132"/>
      <c r="H431" s="132"/>
      <c r="I431" s="132"/>
      <c r="J431" s="132"/>
      <c r="K431" s="132"/>
      <c r="L431" s="159"/>
      <c r="M431" s="159"/>
      <c r="N431" s="131"/>
      <c r="O431" s="131"/>
      <c r="P431" s="131"/>
      <c r="Q431" s="131"/>
      <c r="R431" s="131"/>
      <c r="S431" s="131"/>
      <c r="T431" s="131"/>
      <c r="U431" s="131"/>
      <c r="V431" s="131"/>
      <c r="W431" s="131"/>
      <c r="X431" s="131"/>
      <c r="Y431" s="131"/>
      <c r="Z431" s="131"/>
      <c r="AA431" s="131"/>
      <c r="AB431" s="129"/>
      <c r="AC431" s="129"/>
      <c r="AD431" s="129"/>
    </row>
    <row r="432" ht="15.75" customHeight="1">
      <c r="A432" s="129"/>
      <c r="B432" s="129"/>
      <c r="C432" s="162"/>
      <c r="D432" s="129"/>
      <c r="E432" s="129"/>
      <c r="F432" s="132"/>
      <c r="G432" s="132"/>
      <c r="H432" s="132"/>
      <c r="I432" s="132"/>
      <c r="J432" s="132"/>
      <c r="K432" s="132"/>
      <c r="L432" s="159"/>
      <c r="M432" s="159"/>
      <c r="N432" s="131"/>
      <c r="O432" s="131"/>
      <c r="P432" s="131"/>
      <c r="Q432" s="131"/>
      <c r="R432" s="131"/>
      <c r="S432" s="131"/>
      <c r="T432" s="131"/>
      <c r="U432" s="131"/>
      <c r="V432" s="131"/>
      <c r="W432" s="131"/>
      <c r="X432" s="131"/>
      <c r="Y432" s="131"/>
      <c r="Z432" s="131"/>
      <c r="AA432" s="131"/>
      <c r="AB432" s="129"/>
      <c r="AC432" s="129"/>
      <c r="AD432" s="129"/>
    </row>
    <row r="433" ht="15.75" customHeight="1">
      <c r="A433" s="129"/>
      <c r="B433" s="129"/>
      <c r="C433" s="162"/>
      <c r="D433" s="129"/>
      <c r="E433" s="129"/>
      <c r="F433" s="132"/>
      <c r="G433" s="132"/>
      <c r="H433" s="132"/>
      <c r="I433" s="132"/>
      <c r="J433" s="132"/>
      <c r="K433" s="132"/>
      <c r="L433" s="159"/>
      <c r="M433" s="159"/>
      <c r="N433" s="131"/>
      <c r="O433" s="131"/>
      <c r="P433" s="131"/>
      <c r="Q433" s="131"/>
      <c r="R433" s="131"/>
      <c r="S433" s="131"/>
      <c r="T433" s="131"/>
      <c r="U433" s="131"/>
      <c r="V433" s="131"/>
      <c r="W433" s="131"/>
      <c r="X433" s="131"/>
      <c r="Y433" s="131"/>
      <c r="Z433" s="131"/>
      <c r="AA433" s="131"/>
      <c r="AB433" s="129"/>
      <c r="AC433" s="129"/>
      <c r="AD433" s="129"/>
    </row>
    <row r="434" ht="15.75" customHeight="1">
      <c r="A434" s="129"/>
      <c r="B434" s="129"/>
      <c r="C434" s="162"/>
      <c r="D434" s="129"/>
      <c r="E434" s="129"/>
      <c r="F434" s="132"/>
      <c r="G434" s="132"/>
      <c r="H434" s="132"/>
      <c r="I434" s="132"/>
      <c r="J434" s="132"/>
      <c r="K434" s="132"/>
      <c r="L434" s="159"/>
      <c r="M434" s="159"/>
      <c r="N434" s="131"/>
      <c r="O434" s="131"/>
      <c r="P434" s="131"/>
      <c r="Q434" s="131"/>
      <c r="R434" s="131"/>
      <c r="S434" s="131"/>
      <c r="T434" s="131"/>
      <c r="U434" s="131"/>
      <c r="V434" s="131"/>
      <c r="W434" s="131"/>
      <c r="X434" s="131"/>
      <c r="Y434" s="131"/>
      <c r="Z434" s="131"/>
      <c r="AA434" s="131"/>
      <c r="AB434" s="129"/>
      <c r="AC434" s="129"/>
      <c r="AD434" s="129"/>
    </row>
    <row r="435" ht="15.75" customHeight="1">
      <c r="A435" s="129"/>
      <c r="B435" s="129"/>
      <c r="C435" s="162"/>
      <c r="D435" s="129"/>
      <c r="E435" s="129"/>
      <c r="F435" s="132"/>
      <c r="G435" s="132"/>
      <c r="H435" s="132"/>
      <c r="I435" s="132"/>
      <c r="J435" s="132"/>
      <c r="K435" s="132"/>
      <c r="L435" s="159"/>
      <c r="M435" s="159"/>
      <c r="N435" s="131"/>
      <c r="O435" s="131"/>
      <c r="P435" s="131"/>
      <c r="Q435" s="131"/>
      <c r="R435" s="131"/>
      <c r="S435" s="131"/>
      <c r="T435" s="131"/>
      <c r="U435" s="131"/>
      <c r="V435" s="131"/>
      <c r="W435" s="131"/>
      <c r="X435" s="131"/>
      <c r="Y435" s="131"/>
      <c r="Z435" s="131"/>
      <c r="AA435" s="131"/>
      <c r="AB435" s="129"/>
      <c r="AC435" s="129"/>
      <c r="AD435" s="129"/>
    </row>
    <row r="436" ht="15.75" customHeight="1">
      <c r="A436" s="129"/>
      <c r="B436" s="129"/>
      <c r="C436" s="162"/>
      <c r="D436" s="129"/>
      <c r="E436" s="129"/>
      <c r="F436" s="132"/>
      <c r="G436" s="132"/>
      <c r="H436" s="132"/>
      <c r="I436" s="132"/>
      <c r="J436" s="132"/>
      <c r="K436" s="132"/>
      <c r="L436" s="159"/>
      <c r="M436" s="159"/>
      <c r="N436" s="131"/>
      <c r="O436" s="131"/>
      <c r="P436" s="131"/>
      <c r="Q436" s="131"/>
      <c r="R436" s="131"/>
      <c r="S436" s="131"/>
      <c r="T436" s="131"/>
      <c r="U436" s="131"/>
      <c r="V436" s="131"/>
      <c r="W436" s="131"/>
      <c r="X436" s="131"/>
      <c r="Y436" s="131"/>
      <c r="Z436" s="131"/>
      <c r="AA436" s="131"/>
      <c r="AB436" s="129"/>
      <c r="AC436" s="129"/>
      <c r="AD436" s="129"/>
    </row>
    <row r="437" ht="15.75" customHeight="1">
      <c r="A437" s="129"/>
      <c r="B437" s="129"/>
      <c r="C437" s="162"/>
      <c r="D437" s="129"/>
      <c r="E437" s="129"/>
      <c r="F437" s="132"/>
      <c r="G437" s="132"/>
      <c r="H437" s="132"/>
      <c r="I437" s="132"/>
      <c r="J437" s="132"/>
      <c r="K437" s="132"/>
      <c r="L437" s="159"/>
      <c r="M437" s="159"/>
      <c r="N437" s="131"/>
      <c r="O437" s="131"/>
      <c r="P437" s="131"/>
      <c r="Q437" s="131"/>
      <c r="R437" s="131"/>
      <c r="S437" s="131"/>
      <c r="T437" s="131"/>
      <c r="U437" s="131"/>
      <c r="V437" s="131"/>
      <c r="W437" s="131"/>
      <c r="X437" s="131"/>
      <c r="Y437" s="131"/>
      <c r="Z437" s="131"/>
      <c r="AA437" s="131"/>
      <c r="AB437" s="129"/>
      <c r="AC437" s="129"/>
      <c r="AD437" s="129"/>
    </row>
    <row r="438" ht="15.75" customHeight="1">
      <c r="A438" s="129"/>
      <c r="B438" s="129"/>
      <c r="C438" s="162"/>
      <c r="D438" s="129"/>
      <c r="E438" s="129"/>
      <c r="F438" s="132"/>
      <c r="G438" s="132"/>
      <c r="H438" s="132"/>
      <c r="I438" s="132"/>
      <c r="J438" s="132"/>
      <c r="K438" s="132"/>
      <c r="L438" s="159"/>
      <c r="M438" s="159"/>
      <c r="N438" s="131"/>
      <c r="O438" s="131"/>
      <c r="P438" s="131"/>
      <c r="Q438" s="131"/>
      <c r="R438" s="131"/>
      <c r="S438" s="131"/>
      <c r="T438" s="131"/>
      <c r="U438" s="131"/>
      <c r="V438" s="131"/>
      <c r="W438" s="131"/>
      <c r="X438" s="131"/>
      <c r="Y438" s="131"/>
      <c r="Z438" s="131"/>
      <c r="AA438" s="131"/>
      <c r="AB438" s="129"/>
      <c r="AC438" s="129"/>
      <c r="AD438" s="129"/>
    </row>
    <row r="439" ht="15.75" customHeight="1">
      <c r="A439" s="129"/>
      <c r="B439" s="129"/>
      <c r="C439" s="162"/>
      <c r="D439" s="129"/>
      <c r="E439" s="129"/>
      <c r="F439" s="132"/>
      <c r="G439" s="132"/>
      <c r="H439" s="132"/>
      <c r="I439" s="132"/>
      <c r="J439" s="132"/>
      <c r="K439" s="132"/>
      <c r="L439" s="159"/>
      <c r="M439" s="159"/>
      <c r="N439" s="131"/>
      <c r="O439" s="131"/>
      <c r="P439" s="131"/>
      <c r="Q439" s="131"/>
      <c r="R439" s="131"/>
      <c r="S439" s="131"/>
      <c r="T439" s="131"/>
      <c r="U439" s="131"/>
      <c r="V439" s="131"/>
      <c r="W439" s="131"/>
      <c r="X439" s="131"/>
      <c r="Y439" s="131"/>
      <c r="Z439" s="131"/>
      <c r="AA439" s="131"/>
      <c r="AB439" s="129"/>
      <c r="AC439" s="129"/>
      <c r="AD439" s="129"/>
    </row>
    <row r="440" ht="15.75" customHeight="1">
      <c r="A440" s="129"/>
      <c r="B440" s="129"/>
      <c r="C440" s="162"/>
      <c r="D440" s="129"/>
      <c r="E440" s="129"/>
      <c r="F440" s="132"/>
      <c r="G440" s="132"/>
      <c r="H440" s="132"/>
      <c r="I440" s="132"/>
      <c r="J440" s="132"/>
      <c r="K440" s="132"/>
      <c r="L440" s="159"/>
      <c r="M440" s="159"/>
      <c r="N440" s="131"/>
      <c r="O440" s="131"/>
      <c r="P440" s="131"/>
      <c r="Q440" s="131"/>
      <c r="R440" s="131"/>
      <c r="S440" s="131"/>
      <c r="T440" s="131"/>
      <c r="U440" s="131"/>
      <c r="V440" s="131"/>
      <c r="W440" s="131"/>
      <c r="X440" s="131"/>
      <c r="Y440" s="131"/>
      <c r="Z440" s="131"/>
      <c r="AA440" s="131"/>
      <c r="AB440" s="129"/>
      <c r="AC440" s="129"/>
      <c r="AD440" s="129"/>
    </row>
    <row r="441" ht="15.75" customHeight="1">
      <c r="A441" s="129"/>
      <c r="B441" s="129"/>
      <c r="C441" s="162"/>
      <c r="D441" s="129"/>
      <c r="E441" s="129"/>
      <c r="F441" s="132"/>
      <c r="G441" s="132"/>
      <c r="H441" s="132"/>
      <c r="I441" s="132"/>
      <c r="J441" s="132"/>
      <c r="K441" s="132"/>
      <c r="L441" s="159"/>
      <c r="M441" s="159"/>
      <c r="N441" s="131"/>
      <c r="O441" s="131"/>
      <c r="P441" s="131"/>
      <c r="Q441" s="131"/>
      <c r="R441" s="131"/>
      <c r="S441" s="131"/>
      <c r="T441" s="131"/>
      <c r="U441" s="131"/>
      <c r="V441" s="131"/>
      <c r="W441" s="131"/>
      <c r="X441" s="131"/>
      <c r="Y441" s="131"/>
      <c r="Z441" s="131"/>
      <c r="AA441" s="131"/>
      <c r="AB441" s="129"/>
      <c r="AC441" s="129"/>
      <c r="AD441" s="129"/>
    </row>
    <row r="442" ht="15.75" customHeight="1">
      <c r="A442" s="129"/>
      <c r="B442" s="129"/>
      <c r="C442" s="162"/>
      <c r="D442" s="129"/>
      <c r="E442" s="129"/>
      <c r="F442" s="132"/>
      <c r="G442" s="132"/>
      <c r="H442" s="132"/>
      <c r="I442" s="132"/>
      <c r="J442" s="132"/>
      <c r="K442" s="132"/>
      <c r="L442" s="159"/>
      <c r="M442" s="159"/>
      <c r="N442" s="131"/>
      <c r="O442" s="131"/>
      <c r="P442" s="131"/>
      <c r="Q442" s="131"/>
      <c r="R442" s="131"/>
      <c r="S442" s="131"/>
      <c r="T442" s="131"/>
      <c r="U442" s="131"/>
      <c r="V442" s="131"/>
      <c r="W442" s="131"/>
      <c r="X442" s="131"/>
      <c r="Y442" s="131"/>
      <c r="Z442" s="131"/>
      <c r="AA442" s="131"/>
      <c r="AB442" s="129"/>
      <c r="AC442" s="129"/>
      <c r="AD442" s="129"/>
    </row>
    <row r="443" ht="15.75" customHeight="1">
      <c r="A443" s="129"/>
      <c r="B443" s="129"/>
      <c r="C443" s="162"/>
      <c r="D443" s="129"/>
      <c r="E443" s="129"/>
      <c r="F443" s="132"/>
      <c r="G443" s="132"/>
      <c r="H443" s="132"/>
      <c r="I443" s="132"/>
      <c r="J443" s="132"/>
      <c r="K443" s="132"/>
      <c r="L443" s="159"/>
      <c r="M443" s="159"/>
      <c r="N443" s="131"/>
      <c r="O443" s="131"/>
      <c r="P443" s="131"/>
      <c r="Q443" s="131"/>
      <c r="R443" s="131"/>
      <c r="S443" s="131"/>
      <c r="T443" s="131"/>
      <c r="U443" s="131"/>
      <c r="V443" s="131"/>
      <c r="W443" s="131"/>
      <c r="X443" s="131"/>
      <c r="Y443" s="131"/>
      <c r="Z443" s="131"/>
      <c r="AA443" s="131"/>
      <c r="AB443" s="129"/>
      <c r="AC443" s="129"/>
      <c r="AD443" s="129"/>
    </row>
    <row r="444" ht="15.75" customHeight="1">
      <c r="A444" s="129"/>
      <c r="B444" s="129"/>
      <c r="C444" s="162"/>
      <c r="D444" s="129"/>
      <c r="E444" s="129"/>
      <c r="F444" s="132"/>
      <c r="G444" s="132"/>
      <c r="H444" s="132"/>
      <c r="I444" s="132"/>
      <c r="J444" s="132"/>
      <c r="K444" s="132"/>
      <c r="L444" s="159"/>
      <c r="M444" s="159"/>
      <c r="N444" s="131"/>
      <c r="O444" s="131"/>
      <c r="P444" s="131"/>
      <c r="Q444" s="131"/>
      <c r="R444" s="131"/>
      <c r="S444" s="131"/>
      <c r="T444" s="131"/>
      <c r="U444" s="131"/>
      <c r="V444" s="131"/>
      <c r="W444" s="131"/>
      <c r="X444" s="131"/>
      <c r="Y444" s="131"/>
      <c r="Z444" s="131"/>
      <c r="AA444" s="131"/>
      <c r="AB444" s="129"/>
      <c r="AC444" s="129"/>
      <c r="AD444" s="129"/>
    </row>
    <row r="445" ht="15.75" customHeight="1">
      <c r="A445" s="129"/>
      <c r="B445" s="129"/>
      <c r="C445" s="162"/>
      <c r="D445" s="129"/>
      <c r="E445" s="129"/>
      <c r="F445" s="132"/>
      <c r="G445" s="132"/>
      <c r="H445" s="132"/>
      <c r="I445" s="132"/>
      <c r="J445" s="132"/>
      <c r="K445" s="132"/>
      <c r="L445" s="159"/>
      <c r="M445" s="159"/>
      <c r="N445" s="131"/>
      <c r="O445" s="131"/>
      <c r="P445" s="131"/>
      <c r="Q445" s="131"/>
      <c r="R445" s="131"/>
      <c r="S445" s="131"/>
      <c r="T445" s="131"/>
      <c r="U445" s="131"/>
      <c r="V445" s="131"/>
      <c r="W445" s="131"/>
      <c r="X445" s="131"/>
      <c r="Y445" s="131"/>
      <c r="Z445" s="131"/>
      <c r="AA445" s="131"/>
      <c r="AB445" s="129"/>
      <c r="AC445" s="129"/>
      <c r="AD445" s="129"/>
    </row>
    <row r="446" ht="15.75" customHeight="1">
      <c r="A446" s="129"/>
      <c r="B446" s="129"/>
      <c r="C446" s="162"/>
      <c r="D446" s="129"/>
      <c r="E446" s="129"/>
      <c r="F446" s="132"/>
      <c r="G446" s="132"/>
      <c r="H446" s="132"/>
      <c r="I446" s="132"/>
      <c r="J446" s="132"/>
      <c r="K446" s="132"/>
      <c r="L446" s="159"/>
      <c r="M446" s="159"/>
      <c r="N446" s="131"/>
      <c r="O446" s="131"/>
      <c r="P446" s="131"/>
      <c r="Q446" s="131"/>
      <c r="R446" s="131"/>
      <c r="S446" s="131"/>
      <c r="T446" s="131"/>
      <c r="U446" s="131"/>
      <c r="V446" s="131"/>
      <c r="W446" s="131"/>
      <c r="X446" s="131"/>
      <c r="Y446" s="131"/>
      <c r="Z446" s="131"/>
      <c r="AA446" s="131"/>
      <c r="AB446" s="129"/>
      <c r="AC446" s="129"/>
      <c r="AD446" s="129"/>
    </row>
    <row r="447" ht="15.75" customHeight="1">
      <c r="A447" s="129"/>
      <c r="B447" s="129"/>
      <c r="C447" s="162"/>
      <c r="D447" s="129"/>
      <c r="E447" s="129"/>
      <c r="F447" s="132"/>
      <c r="G447" s="132"/>
      <c r="H447" s="132"/>
      <c r="I447" s="132"/>
      <c r="J447" s="132"/>
      <c r="K447" s="132"/>
      <c r="L447" s="159"/>
      <c r="M447" s="159"/>
      <c r="N447" s="131"/>
      <c r="O447" s="131"/>
      <c r="P447" s="131"/>
      <c r="Q447" s="131"/>
      <c r="R447" s="131"/>
      <c r="S447" s="131"/>
      <c r="T447" s="131"/>
      <c r="U447" s="131"/>
      <c r="V447" s="131"/>
      <c r="W447" s="131"/>
      <c r="X447" s="131"/>
      <c r="Y447" s="131"/>
      <c r="Z447" s="131"/>
      <c r="AA447" s="131"/>
      <c r="AB447" s="129"/>
      <c r="AC447" s="129"/>
      <c r="AD447" s="129"/>
    </row>
    <row r="448" ht="15.75" customHeight="1">
      <c r="A448" s="129"/>
      <c r="B448" s="129"/>
      <c r="C448" s="162"/>
      <c r="D448" s="129"/>
      <c r="E448" s="129"/>
      <c r="F448" s="132"/>
      <c r="G448" s="132"/>
      <c r="H448" s="132"/>
      <c r="I448" s="132"/>
      <c r="J448" s="132"/>
      <c r="K448" s="132"/>
      <c r="L448" s="159"/>
      <c r="M448" s="159"/>
      <c r="N448" s="131"/>
      <c r="O448" s="131"/>
      <c r="P448" s="131"/>
      <c r="Q448" s="131"/>
      <c r="R448" s="131"/>
      <c r="S448" s="131"/>
      <c r="T448" s="131"/>
      <c r="U448" s="131"/>
      <c r="V448" s="131"/>
      <c r="W448" s="131"/>
      <c r="X448" s="131"/>
      <c r="Y448" s="131"/>
      <c r="Z448" s="131"/>
      <c r="AA448" s="131"/>
      <c r="AB448" s="129"/>
      <c r="AC448" s="129"/>
      <c r="AD448" s="129"/>
    </row>
    <row r="449" ht="15.75" customHeight="1">
      <c r="A449" s="129"/>
      <c r="B449" s="129"/>
      <c r="C449" s="162"/>
      <c r="D449" s="129"/>
      <c r="E449" s="129"/>
      <c r="F449" s="132"/>
      <c r="G449" s="132"/>
      <c r="H449" s="132"/>
      <c r="I449" s="132"/>
      <c r="J449" s="132"/>
      <c r="K449" s="132"/>
      <c r="L449" s="159"/>
      <c r="M449" s="159"/>
      <c r="N449" s="131"/>
      <c r="O449" s="131"/>
      <c r="P449" s="131"/>
      <c r="Q449" s="131"/>
      <c r="R449" s="131"/>
      <c r="S449" s="131"/>
      <c r="T449" s="131"/>
      <c r="U449" s="131"/>
      <c r="V449" s="131"/>
      <c r="W449" s="131"/>
      <c r="X449" s="131"/>
      <c r="Y449" s="131"/>
      <c r="Z449" s="131"/>
      <c r="AA449" s="131"/>
      <c r="AB449" s="129"/>
      <c r="AC449" s="129"/>
      <c r="AD449" s="129"/>
    </row>
    <row r="450" ht="15.75" customHeight="1">
      <c r="A450" s="129"/>
      <c r="B450" s="129"/>
      <c r="C450" s="162"/>
      <c r="D450" s="129"/>
      <c r="E450" s="129"/>
      <c r="F450" s="132"/>
      <c r="G450" s="132"/>
      <c r="H450" s="132"/>
      <c r="I450" s="132"/>
      <c r="J450" s="132"/>
      <c r="K450" s="132"/>
      <c r="L450" s="159"/>
      <c r="M450" s="159"/>
      <c r="N450" s="131"/>
      <c r="O450" s="131"/>
      <c r="P450" s="131"/>
      <c r="Q450" s="131"/>
      <c r="R450" s="131"/>
      <c r="S450" s="131"/>
      <c r="T450" s="131"/>
      <c r="U450" s="131"/>
      <c r="V450" s="131"/>
      <c r="W450" s="131"/>
      <c r="X450" s="131"/>
      <c r="Y450" s="131"/>
      <c r="Z450" s="131"/>
      <c r="AA450" s="131"/>
      <c r="AB450" s="129"/>
      <c r="AC450" s="129"/>
      <c r="AD450" s="129"/>
    </row>
    <row r="451" ht="15.75" customHeight="1">
      <c r="A451" s="129"/>
      <c r="B451" s="129"/>
      <c r="C451" s="162"/>
      <c r="D451" s="129"/>
      <c r="E451" s="129"/>
      <c r="F451" s="132"/>
      <c r="G451" s="132"/>
      <c r="H451" s="132"/>
      <c r="I451" s="132"/>
      <c r="J451" s="132"/>
      <c r="K451" s="132"/>
      <c r="L451" s="159"/>
      <c r="M451" s="159"/>
      <c r="N451" s="131"/>
      <c r="O451" s="131"/>
      <c r="P451" s="131"/>
      <c r="Q451" s="131"/>
      <c r="R451" s="131"/>
      <c r="S451" s="131"/>
      <c r="T451" s="131"/>
      <c r="U451" s="131"/>
      <c r="V451" s="131"/>
      <c r="W451" s="131"/>
      <c r="X451" s="131"/>
      <c r="Y451" s="131"/>
      <c r="Z451" s="131"/>
      <c r="AA451" s="131"/>
      <c r="AB451" s="129"/>
      <c r="AC451" s="129"/>
      <c r="AD451" s="129"/>
    </row>
    <row r="452" ht="15.75" customHeight="1">
      <c r="A452" s="129"/>
      <c r="B452" s="129"/>
      <c r="C452" s="162"/>
      <c r="D452" s="129"/>
      <c r="E452" s="129"/>
      <c r="F452" s="132"/>
      <c r="G452" s="132"/>
      <c r="H452" s="132"/>
      <c r="I452" s="132"/>
      <c r="J452" s="132"/>
      <c r="K452" s="132"/>
      <c r="L452" s="159"/>
      <c r="M452" s="159"/>
      <c r="N452" s="131"/>
      <c r="O452" s="131"/>
      <c r="P452" s="131"/>
      <c r="Q452" s="131"/>
      <c r="R452" s="131"/>
      <c r="S452" s="131"/>
      <c r="T452" s="131"/>
      <c r="U452" s="131"/>
      <c r="V452" s="131"/>
      <c r="W452" s="131"/>
      <c r="X452" s="131"/>
      <c r="Y452" s="131"/>
      <c r="Z452" s="131"/>
      <c r="AA452" s="131"/>
      <c r="AB452" s="129"/>
      <c r="AC452" s="129"/>
      <c r="AD452" s="129"/>
    </row>
    <row r="453" ht="15.75" customHeight="1">
      <c r="A453" s="129"/>
      <c r="B453" s="129"/>
      <c r="C453" s="162"/>
      <c r="D453" s="129"/>
      <c r="E453" s="129"/>
      <c r="F453" s="132"/>
      <c r="G453" s="132"/>
      <c r="H453" s="132"/>
      <c r="I453" s="132"/>
      <c r="J453" s="132"/>
      <c r="K453" s="132"/>
      <c r="L453" s="159"/>
      <c r="M453" s="159"/>
      <c r="N453" s="131"/>
      <c r="O453" s="131"/>
      <c r="P453" s="131"/>
      <c r="Q453" s="131"/>
      <c r="R453" s="131"/>
      <c r="S453" s="131"/>
      <c r="T453" s="131"/>
      <c r="U453" s="131"/>
      <c r="V453" s="131"/>
      <c r="W453" s="131"/>
      <c r="X453" s="131"/>
      <c r="Y453" s="131"/>
      <c r="Z453" s="131"/>
      <c r="AA453" s="131"/>
      <c r="AB453" s="129"/>
      <c r="AC453" s="129"/>
      <c r="AD453" s="129"/>
    </row>
    <row r="454" ht="15.75" customHeight="1">
      <c r="A454" s="129"/>
      <c r="B454" s="129"/>
      <c r="C454" s="162"/>
      <c r="D454" s="129"/>
      <c r="E454" s="129"/>
      <c r="F454" s="132"/>
      <c r="G454" s="132"/>
      <c r="H454" s="132"/>
      <c r="I454" s="132"/>
      <c r="J454" s="132"/>
      <c r="K454" s="132"/>
      <c r="L454" s="159"/>
      <c r="M454" s="159"/>
      <c r="N454" s="131"/>
      <c r="O454" s="131"/>
      <c r="P454" s="131"/>
      <c r="Q454" s="131"/>
      <c r="R454" s="131"/>
      <c r="S454" s="131"/>
      <c r="T454" s="131"/>
      <c r="U454" s="131"/>
      <c r="V454" s="131"/>
      <c r="W454" s="131"/>
      <c r="X454" s="131"/>
      <c r="Y454" s="131"/>
      <c r="Z454" s="131"/>
      <c r="AA454" s="131"/>
      <c r="AB454" s="129"/>
      <c r="AC454" s="129"/>
      <c r="AD454" s="129"/>
    </row>
    <row r="455" ht="15.75" customHeight="1">
      <c r="A455" s="129"/>
      <c r="B455" s="129"/>
      <c r="C455" s="162"/>
      <c r="D455" s="129"/>
      <c r="E455" s="129"/>
      <c r="F455" s="132"/>
      <c r="G455" s="132"/>
      <c r="H455" s="132"/>
      <c r="I455" s="132"/>
      <c r="J455" s="132"/>
      <c r="K455" s="132"/>
      <c r="L455" s="159"/>
      <c r="M455" s="159"/>
      <c r="N455" s="131"/>
      <c r="O455" s="131"/>
      <c r="P455" s="131"/>
      <c r="Q455" s="131"/>
      <c r="R455" s="131"/>
      <c r="S455" s="131"/>
      <c r="T455" s="131"/>
      <c r="U455" s="131"/>
      <c r="V455" s="131"/>
      <c r="W455" s="131"/>
      <c r="X455" s="131"/>
      <c r="Y455" s="131"/>
      <c r="Z455" s="131"/>
      <c r="AA455" s="131"/>
      <c r="AB455" s="129"/>
      <c r="AC455" s="129"/>
      <c r="AD455" s="129"/>
    </row>
    <row r="456" ht="15.75" customHeight="1">
      <c r="A456" s="129"/>
      <c r="B456" s="129"/>
      <c r="C456" s="162"/>
      <c r="D456" s="129"/>
      <c r="E456" s="129"/>
      <c r="F456" s="132"/>
      <c r="G456" s="132"/>
      <c r="H456" s="132"/>
      <c r="I456" s="132"/>
      <c r="J456" s="132"/>
      <c r="K456" s="132"/>
      <c r="L456" s="159"/>
      <c r="M456" s="159"/>
      <c r="N456" s="131"/>
      <c r="O456" s="131"/>
      <c r="P456" s="131"/>
      <c r="Q456" s="131"/>
      <c r="R456" s="131"/>
      <c r="S456" s="131"/>
      <c r="T456" s="131"/>
      <c r="U456" s="131"/>
      <c r="V456" s="131"/>
      <c r="W456" s="131"/>
      <c r="X456" s="131"/>
      <c r="Y456" s="131"/>
      <c r="Z456" s="131"/>
      <c r="AA456" s="131"/>
      <c r="AB456" s="129"/>
      <c r="AC456" s="129"/>
      <c r="AD456" s="129"/>
    </row>
    <row r="457" ht="15.75" customHeight="1">
      <c r="A457" s="129"/>
      <c r="B457" s="129"/>
      <c r="C457" s="162"/>
      <c r="D457" s="129"/>
      <c r="E457" s="129"/>
      <c r="F457" s="132"/>
      <c r="G457" s="132"/>
      <c r="H457" s="132"/>
      <c r="I457" s="132"/>
      <c r="J457" s="132"/>
      <c r="K457" s="132"/>
      <c r="L457" s="159"/>
      <c r="M457" s="159"/>
      <c r="N457" s="131"/>
      <c r="O457" s="131"/>
      <c r="P457" s="131"/>
      <c r="Q457" s="131"/>
      <c r="R457" s="131"/>
      <c r="S457" s="131"/>
      <c r="T457" s="131"/>
      <c r="U457" s="131"/>
      <c r="V457" s="131"/>
      <c r="W457" s="131"/>
      <c r="X457" s="131"/>
      <c r="Y457" s="131"/>
      <c r="Z457" s="131"/>
      <c r="AA457" s="131"/>
      <c r="AB457" s="129"/>
      <c r="AC457" s="129"/>
      <c r="AD457" s="129"/>
    </row>
    <row r="458" ht="15.75" customHeight="1">
      <c r="A458" s="129"/>
      <c r="B458" s="129"/>
      <c r="C458" s="162"/>
      <c r="D458" s="129"/>
      <c r="E458" s="129"/>
      <c r="F458" s="132"/>
      <c r="G458" s="132"/>
      <c r="H458" s="132"/>
      <c r="I458" s="132"/>
      <c r="J458" s="132"/>
      <c r="K458" s="132"/>
      <c r="L458" s="159"/>
      <c r="M458" s="159"/>
      <c r="N458" s="131"/>
      <c r="O458" s="131"/>
      <c r="P458" s="131"/>
      <c r="Q458" s="131"/>
      <c r="R458" s="131"/>
      <c r="S458" s="131"/>
      <c r="T458" s="131"/>
      <c r="U458" s="131"/>
      <c r="V458" s="131"/>
      <c r="W458" s="131"/>
      <c r="X458" s="131"/>
      <c r="Y458" s="131"/>
      <c r="Z458" s="131"/>
      <c r="AA458" s="131"/>
      <c r="AB458" s="129"/>
      <c r="AC458" s="129"/>
      <c r="AD458" s="129"/>
    </row>
    <row r="459" ht="15.75" customHeight="1">
      <c r="A459" s="129"/>
      <c r="B459" s="129"/>
      <c r="C459" s="162"/>
      <c r="D459" s="129"/>
      <c r="E459" s="129"/>
      <c r="F459" s="132"/>
      <c r="G459" s="132"/>
      <c r="H459" s="132"/>
      <c r="I459" s="132"/>
      <c r="J459" s="132"/>
      <c r="K459" s="132"/>
      <c r="L459" s="159"/>
      <c r="M459" s="159"/>
      <c r="N459" s="131"/>
      <c r="O459" s="131"/>
      <c r="P459" s="131"/>
      <c r="Q459" s="131"/>
      <c r="R459" s="131"/>
      <c r="S459" s="131"/>
      <c r="T459" s="131"/>
      <c r="U459" s="131"/>
      <c r="V459" s="131"/>
      <c r="W459" s="131"/>
      <c r="X459" s="131"/>
      <c r="Y459" s="131"/>
      <c r="Z459" s="131"/>
      <c r="AA459" s="131"/>
      <c r="AB459" s="129"/>
      <c r="AC459" s="129"/>
      <c r="AD459" s="129"/>
    </row>
    <row r="460" ht="15.75" customHeight="1">
      <c r="A460" s="129"/>
      <c r="B460" s="129"/>
      <c r="C460" s="162"/>
      <c r="D460" s="129"/>
      <c r="E460" s="129"/>
      <c r="F460" s="132"/>
      <c r="G460" s="132"/>
      <c r="H460" s="132"/>
      <c r="I460" s="132"/>
      <c r="J460" s="132"/>
      <c r="K460" s="132"/>
      <c r="L460" s="159"/>
      <c r="M460" s="159"/>
      <c r="N460" s="131"/>
      <c r="O460" s="131"/>
      <c r="P460" s="131"/>
      <c r="Q460" s="131"/>
      <c r="R460" s="131"/>
      <c r="S460" s="131"/>
      <c r="T460" s="131"/>
      <c r="U460" s="131"/>
      <c r="V460" s="131"/>
      <c r="W460" s="131"/>
      <c r="X460" s="131"/>
      <c r="Y460" s="131"/>
      <c r="Z460" s="131"/>
      <c r="AA460" s="131"/>
      <c r="AB460" s="129"/>
      <c r="AC460" s="129"/>
      <c r="AD460" s="129"/>
    </row>
    <row r="461" ht="15.75" customHeight="1">
      <c r="A461" s="129"/>
      <c r="B461" s="129"/>
      <c r="C461" s="162"/>
      <c r="D461" s="129"/>
      <c r="E461" s="129"/>
      <c r="F461" s="132"/>
      <c r="G461" s="132"/>
      <c r="H461" s="132"/>
      <c r="I461" s="132"/>
      <c r="J461" s="132"/>
      <c r="K461" s="132"/>
      <c r="L461" s="159"/>
      <c r="M461" s="159"/>
      <c r="N461" s="131"/>
      <c r="O461" s="131"/>
      <c r="P461" s="131"/>
      <c r="Q461" s="131"/>
      <c r="R461" s="131"/>
      <c r="S461" s="131"/>
      <c r="T461" s="131"/>
      <c r="U461" s="131"/>
      <c r="V461" s="131"/>
      <c r="W461" s="131"/>
      <c r="X461" s="131"/>
      <c r="Y461" s="131"/>
      <c r="Z461" s="131"/>
      <c r="AA461" s="131"/>
      <c r="AB461" s="129"/>
      <c r="AC461" s="129"/>
      <c r="AD461" s="129"/>
    </row>
    <row r="462" ht="15.75" customHeight="1">
      <c r="A462" s="129"/>
      <c r="B462" s="129"/>
      <c r="C462" s="162"/>
      <c r="D462" s="129"/>
      <c r="E462" s="129"/>
      <c r="F462" s="132"/>
      <c r="G462" s="132"/>
      <c r="H462" s="132"/>
      <c r="I462" s="132"/>
      <c r="J462" s="132"/>
      <c r="K462" s="132"/>
      <c r="L462" s="159"/>
      <c r="M462" s="159"/>
      <c r="N462" s="131"/>
      <c r="O462" s="131"/>
      <c r="P462" s="131"/>
      <c r="Q462" s="131"/>
      <c r="R462" s="131"/>
      <c r="S462" s="131"/>
      <c r="T462" s="131"/>
      <c r="U462" s="131"/>
      <c r="V462" s="131"/>
      <c r="W462" s="131"/>
      <c r="X462" s="131"/>
      <c r="Y462" s="131"/>
      <c r="Z462" s="131"/>
      <c r="AA462" s="131"/>
      <c r="AB462" s="129"/>
      <c r="AC462" s="129"/>
      <c r="AD462" s="129"/>
    </row>
    <row r="463" ht="15.75" customHeight="1">
      <c r="A463" s="129"/>
      <c r="B463" s="129"/>
      <c r="C463" s="162"/>
      <c r="D463" s="129"/>
      <c r="E463" s="129"/>
      <c r="F463" s="132"/>
      <c r="G463" s="132"/>
      <c r="H463" s="132"/>
      <c r="I463" s="132"/>
      <c r="J463" s="132"/>
      <c r="K463" s="132"/>
      <c r="L463" s="159"/>
      <c r="M463" s="159"/>
      <c r="N463" s="131"/>
      <c r="O463" s="131"/>
      <c r="P463" s="131"/>
      <c r="Q463" s="131"/>
      <c r="R463" s="131"/>
      <c r="S463" s="131"/>
      <c r="T463" s="131"/>
      <c r="U463" s="131"/>
      <c r="V463" s="131"/>
      <c r="W463" s="131"/>
      <c r="X463" s="131"/>
      <c r="Y463" s="131"/>
      <c r="Z463" s="131"/>
      <c r="AA463" s="131"/>
      <c r="AB463" s="129"/>
      <c r="AC463" s="129"/>
      <c r="AD463" s="129"/>
    </row>
    <row r="464" ht="15.75" customHeight="1">
      <c r="A464" s="129"/>
      <c r="B464" s="129"/>
      <c r="C464" s="162"/>
      <c r="D464" s="129"/>
      <c r="E464" s="129"/>
      <c r="F464" s="132"/>
      <c r="G464" s="132"/>
      <c r="H464" s="132"/>
      <c r="I464" s="132"/>
      <c r="J464" s="132"/>
      <c r="K464" s="132"/>
      <c r="L464" s="159"/>
      <c r="M464" s="159"/>
      <c r="N464" s="131"/>
      <c r="O464" s="131"/>
      <c r="P464" s="131"/>
      <c r="Q464" s="131"/>
      <c r="R464" s="131"/>
      <c r="S464" s="131"/>
      <c r="T464" s="131"/>
      <c r="U464" s="131"/>
      <c r="V464" s="131"/>
      <c r="W464" s="131"/>
      <c r="X464" s="131"/>
      <c r="Y464" s="131"/>
      <c r="Z464" s="131"/>
      <c r="AA464" s="131"/>
      <c r="AB464" s="129"/>
      <c r="AC464" s="129"/>
      <c r="AD464" s="129"/>
    </row>
    <row r="465" ht="15.75" customHeight="1">
      <c r="A465" s="129"/>
      <c r="B465" s="129"/>
      <c r="C465" s="162"/>
      <c r="D465" s="129"/>
      <c r="E465" s="129"/>
      <c r="F465" s="132"/>
      <c r="G465" s="132"/>
      <c r="H465" s="132"/>
      <c r="I465" s="132"/>
      <c r="J465" s="132"/>
      <c r="K465" s="132"/>
      <c r="L465" s="159"/>
      <c r="M465" s="159"/>
      <c r="N465" s="131"/>
      <c r="O465" s="131"/>
      <c r="P465" s="131"/>
      <c r="Q465" s="131"/>
      <c r="R465" s="131"/>
      <c r="S465" s="131"/>
      <c r="T465" s="131"/>
      <c r="U465" s="131"/>
      <c r="V465" s="131"/>
      <c r="W465" s="131"/>
      <c r="X465" s="131"/>
      <c r="Y465" s="131"/>
      <c r="Z465" s="131"/>
      <c r="AA465" s="131"/>
      <c r="AB465" s="129"/>
      <c r="AC465" s="129"/>
      <c r="AD465" s="129"/>
    </row>
    <row r="466" ht="15.75" customHeight="1">
      <c r="A466" s="129"/>
      <c r="B466" s="129"/>
      <c r="C466" s="162"/>
      <c r="D466" s="129"/>
      <c r="E466" s="129"/>
      <c r="F466" s="132"/>
      <c r="G466" s="132"/>
      <c r="H466" s="132"/>
      <c r="I466" s="132"/>
      <c r="J466" s="132"/>
      <c r="K466" s="132"/>
      <c r="L466" s="159"/>
      <c r="M466" s="159"/>
      <c r="N466" s="131"/>
      <c r="O466" s="131"/>
      <c r="P466" s="131"/>
      <c r="Q466" s="131"/>
      <c r="R466" s="131"/>
      <c r="S466" s="131"/>
      <c r="T466" s="131"/>
      <c r="U466" s="131"/>
      <c r="V466" s="131"/>
      <c r="W466" s="131"/>
      <c r="X466" s="131"/>
      <c r="Y466" s="131"/>
      <c r="Z466" s="131"/>
      <c r="AA466" s="131"/>
      <c r="AB466" s="129"/>
      <c r="AC466" s="129"/>
      <c r="AD466" s="129"/>
    </row>
    <row r="467" ht="15.75" customHeight="1">
      <c r="A467" s="129"/>
      <c r="B467" s="129"/>
      <c r="C467" s="162"/>
      <c r="D467" s="129"/>
      <c r="E467" s="129"/>
      <c r="F467" s="132"/>
      <c r="G467" s="132"/>
      <c r="H467" s="132"/>
      <c r="I467" s="132"/>
      <c r="J467" s="132"/>
      <c r="K467" s="132"/>
      <c r="L467" s="159"/>
      <c r="M467" s="159"/>
      <c r="N467" s="131"/>
      <c r="O467" s="131"/>
      <c r="P467" s="131"/>
      <c r="Q467" s="131"/>
      <c r="R467" s="131"/>
      <c r="S467" s="131"/>
      <c r="T467" s="131"/>
      <c r="U467" s="131"/>
      <c r="V467" s="131"/>
      <c r="W467" s="131"/>
      <c r="X467" s="131"/>
      <c r="Y467" s="131"/>
      <c r="Z467" s="131"/>
      <c r="AA467" s="131"/>
      <c r="AB467" s="129"/>
      <c r="AC467" s="129"/>
      <c r="AD467" s="129"/>
    </row>
    <row r="468" ht="15.75" customHeight="1">
      <c r="A468" s="129"/>
      <c r="B468" s="129"/>
      <c r="C468" s="162"/>
      <c r="D468" s="129"/>
      <c r="E468" s="129"/>
      <c r="F468" s="132"/>
      <c r="G468" s="132"/>
      <c r="H468" s="132"/>
      <c r="I468" s="132"/>
      <c r="J468" s="132"/>
      <c r="K468" s="132"/>
      <c r="L468" s="159"/>
      <c r="M468" s="159"/>
      <c r="N468" s="131"/>
      <c r="O468" s="131"/>
      <c r="P468" s="131"/>
      <c r="Q468" s="131"/>
      <c r="R468" s="131"/>
      <c r="S468" s="131"/>
      <c r="T468" s="131"/>
      <c r="U468" s="131"/>
      <c r="V468" s="131"/>
      <c r="W468" s="131"/>
      <c r="X468" s="131"/>
      <c r="Y468" s="131"/>
      <c r="Z468" s="131"/>
      <c r="AA468" s="131"/>
      <c r="AB468" s="129"/>
      <c r="AC468" s="129"/>
      <c r="AD468" s="129"/>
    </row>
    <row r="469" ht="15.75" customHeight="1">
      <c r="A469" s="129"/>
      <c r="B469" s="129"/>
      <c r="C469" s="162"/>
      <c r="D469" s="129"/>
      <c r="E469" s="129"/>
      <c r="F469" s="132"/>
      <c r="G469" s="132"/>
      <c r="H469" s="132"/>
      <c r="I469" s="132"/>
      <c r="J469" s="132"/>
      <c r="K469" s="132"/>
      <c r="L469" s="159"/>
      <c r="M469" s="159"/>
      <c r="N469" s="131"/>
      <c r="O469" s="131"/>
      <c r="P469" s="131"/>
      <c r="Q469" s="131"/>
      <c r="R469" s="131"/>
      <c r="S469" s="131"/>
      <c r="T469" s="131"/>
      <c r="U469" s="131"/>
      <c r="V469" s="131"/>
      <c r="W469" s="131"/>
      <c r="X469" s="131"/>
      <c r="Y469" s="131"/>
      <c r="Z469" s="131"/>
      <c r="AA469" s="131"/>
      <c r="AB469" s="129"/>
      <c r="AC469" s="129"/>
      <c r="AD469" s="129"/>
    </row>
    <row r="470" ht="15.75" customHeight="1">
      <c r="A470" s="129"/>
      <c r="B470" s="129"/>
      <c r="C470" s="162"/>
      <c r="D470" s="129"/>
      <c r="E470" s="129"/>
      <c r="F470" s="132"/>
      <c r="G470" s="132"/>
      <c r="H470" s="132"/>
      <c r="I470" s="132"/>
      <c r="J470" s="132"/>
      <c r="K470" s="132"/>
      <c r="L470" s="159"/>
      <c r="M470" s="159"/>
      <c r="N470" s="131"/>
      <c r="O470" s="131"/>
      <c r="P470" s="131"/>
      <c r="Q470" s="131"/>
      <c r="R470" s="131"/>
      <c r="S470" s="131"/>
      <c r="T470" s="131"/>
      <c r="U470" s="131"/>
      <c r="V470" s="131"/>
      <c r="W470" s="131"/>
      <c r="X470" s="131"/>
      <c r="Y470" s="131"/>
      <c r="Z470" s="131"/>
      <c r="AA470" s="131"/>
      <c r="AB470" s="129"/>
      <c r="AC470" s="129"/>
      <c r="AD470" s="129"/>
    </row>
    <row r="471" ht="15.75" customHeight="1">
      <c r="A471" s="129"/>
      <c r="B471" s="129"/>
      <c r="C471" s="162"/>
      <c r="D471" s="129"/>
      <c r="E471" s="129"/>
      <c r="F471" s="132"/>
      <c r="G471" s="132"/>
      <c r="H471" s="132"/>
      <c r="I471" s="132"/>
      <c r="J471" s="132"/>
      <c r="K471" s="132"/>
      <c r="L471" s="159"/>
      <c r="M471" s="159"/>
      <c r="N471" s="131"/>
      <c r="O471" s="131"/>
      <c r="P471" s="131"/>
      <c r="Q471" s="131"/>
      <c r="R471" s="131"/>
      <c r="S471" s="131"/>
      <c r="T471" s="131"/>
      <c r="U471" s="131"/>
      <c r="V471" s="131"/>
      <c r="W471" s="131"/>
      <c r="X471" s="131"/>
      <c r="Y471" s="131"/>
      <c r="Z471" s="131"/>
      <c r="AA471" s="131"/>
      <c r="AB471" s="129"/>
      <c r="AC471" s="129"/>
      <c r="AD471" s="129"/>
    </row>
    <row r="472" ht="15.75" customHeight="1">
      <c r="A472" s="129"/>
      <c r="B472" s="129"/>
      <c r="C472" s="162"/>
      <c r="D472" s="129"/>
      <c r="E472" s="129"/>
      <c r="F472" s="132"/>
      <c r="G472" s="132"/>
      <c r="H472" s="132"/>
      <c r="I472" s="132"/>
      <c r="J472" s="132"/>
      <c r="K472" s="132"/>
      <c r="L472" s="159"/>
      <c r="M472" s="159"/>
      <c r="N472" s="131"/>
      <c r="O472" s="131"/>
      <c r="P472" s="131"/>
      <c r="Q472" s="131"/>
      <c r="R472" s="131"/>
      <c r="S472" s="131"/>
      <c r="T472" s="131"/>
      <c r="U472" s="131"/>
      <c r="V472" s="131"/>
      <c r="W472" s="131"/>
      <c r="X472" s="131"/>
      <c r="Y472" s="131"/>
      <c r="Z472" s="131"/>
      <c r="AA472" s="131"/>
      <c r="AB472" s="129"/>
      <c r="AC472" s="129"/>
      <c r="AD472" s="129"/>
    </row>
    <row r="473" ht="15.75" customHeight="1">
      <c r="A473" s="129"/>
      <c r="B473" s="129"/>
      <c r="C473" s="162"/>
      <c r="D473" s="129"/>
      <c r="E473" s="129"/>
      <c r="F473" s="132"/>
      <c r="G473" s="132"/>
      <c r="H473" s="132"/>
      <c r="I473" s="132"/>
      <c r="J473" s="132"/>
      <c r="K473" s="132"/>
      <c r="L473" s="159"/>
      <c r="M473" s="159"/>
      <c r="N473" s="131"/>
      <c r="O473" s="131"/>
      <c r="P473" s="131"/>
      <c r="Q473" s="131"/>
      <c r="R473" s="131"/>
      <c r="S473" s="131"/>
      <c r="T473" s="131"/>
      <c r="U473" s="131"/>
      <c r="V473" s="131"/>
      <c r="W473" s="131"/>
      <c r="X473" s="131"/>
      <c r="Y473" s="131"/>
      <c r="Z473" s="131"/>
      <c r="AA473" s="131"/>
      <c r="AB473" s="129"/>
      <c r="AC473" s="129"/>
      <c r="AD473" s="129"/>
    </row>
    <row r="474" ht="15.75" customHeight="1">
      <c r="A474" s="129"/>
      <c r="B474" s="129"/>
      <c r="C474" s="162"/>
      <c r="D474" s="129"/>
      <c r="E474" s="129"/>
      <c r="F474" s="132"/>
      <c r="G474" s="132"/>
      <c r="H474" s="132"/>
      <c r="I474" s="132"/>
      <c r="J474" s="132"/>
      <c r="K474" s="132"/>
      <c r="L474" s="159"/>
      <c r="M474" s="159"/>
      <c r="N474" s="131"/>
      <c r="O474" s="131"/>
      <c r="P474" s="131"/>
      <c r="Q474" s="131"/>
      <c r="R474" s="131"/>
      <c r="S474" s="131"/>
      <c r="T474" s="131"/>
      <c r="U474" s="131"/>
      <c r="V474" s="131"/>
      <c r="W474" s="131"/>
      <c r="X474" s="131"/>
      <c r="Y474" s="131"/>
      <c r="Z474" s="131"/>
      <c r="AA474" s="131"/>
      <c r="AB474" s="129"/>
      <c r="AC474" s="129"/>
      <c r="AD474" s="129"/>
    </row>
    <row r="475" ht="15.75" customHeight="1">
      <c r="A475" s="129"/>
      <c r="B475" s="129"/>
      <c r="C475" s="162"/>
      <c r="D475" s="129"/>
      <c r="E475" s="129"/>
      <c r="F475" s="132"/>
      <c r="G475" s="132"/>
      <c r="H475" s="132"/>
      <c r="I475" s="132"/>
      <c r="J475" s="132"/>
      <c r="K475" s="132"/>
      <c r="L475" s="159"/>
      <c r="M475" s="159"/>
      <c r="N475" s="131"/>
      <c r="O475" s="131"/>
      <c r="P475" s="131"/>
      <c r="Q475" s="131"/>
      <c r="R475" s="131"/>
      <c r="S475" s="131"/>
      <c r="T475" s="131"/>
      <c r="U475" s="131"/>
      <c r="V475" s="131"/>
      <c r="W475" s="131"/>
      <c r="X475" s="131"/>
      <c r="Y475" s="131"/>
      <c r="Z475" s="131"/>
      <c r="AA475" s="131"/>
      <c r="AB475" s="129"/>
      <c r="AC475" s="129"/>
      <c r="AD475" s="129"/>
    </row>
    <row r="476" ht="15.75" customHeight="1">
      <c r="A476" s="129"/>
      <c r="B476" s="129"/>
      <c r="C476" s="162"/>
      <c r="D476" s="129"/>
      <c r="E476" s="129"/>
      <c r="F476" s="132"/>
      <c r="G476" s="132"/>
      <c r="H476" s="132"/>
      <c r="I476" s="132"/>
      <c r="J476" s="132"/>
      <c r="K476" s="132"/>
      <c r="L476" s="159"/>
      <c r="M476" s="159"/>
      <c r="N476" s="131"/>
      <c r="O476" s="131"/>
      <c r="P476" s="131"/>
      <c r="Q476" s="131"/>
      <c r="R476" s="131"/>
      <c r="S476" s="131"/>
      <c r="T476" s="131"/>
      <c r="U476" s="131"/>
      <c r="V476" s="131"/>
      <c r="W476" s="131"/>
      <c r="X476" s="131"/>
      <c r="Y476" s="131"/>
      <c r="Z476" s="131"/>
      <c r="AA476" s="131"/>
      <c r="AB476" s="129"/>
      <c r="AC476" s="129"/>
      <c r="AD476" s="129"/>
    </row>
    <row r="477" ht="15.75" customHeight="1">
      <c r="A477" s="129"/>
      <c r="B477" s="129"/>
      <c r="C477" s="162"/>
      <c r="D477" s="129"/>
      <c r="E477" s="129"/>
      <c r="F477" s="132"/>
      <c r="G477" s="132"/>
      <c r="H477" s="132"/>
      <c r="I477" s="132"/>
      <c r="J477" s="132"/>
      <c r="K477" s="132"/>
      <c r="L477" s="159"/>
      <c r="M477" s="159"/>
      <c r="N477" s="131"/>
      <c r="O477" s="131"/>
      <c r="P477" s="131"/>
      <c r="Q477" s="131"/>
      <c r="R477" s="131"/>
      <c r="S477" s="131"/>
      <c r="T477" s="131"/>
      <c r="U477" s="131"/>
      <c r="V477" s="131"/>
      <c r="W477" s="131"/>
      <c r="X477" s="131"/>
      <c r="Y477" s="131"/>
      <c r="Z477" s="131"/>
      <c r="AA477" s="131"/>
      <c r="AB477" s="129"/>
      <c r="AC477" s="129"/>
      <c r="AD477" s="129"/>
    </row>
    <row r="478" ht="15.75" customHeight="1">
      <c r="A478" s="129"/>
      <c r="B478" s="129"/>
      <c r="C478" s="162"/>
      <c r="D478" s="129"/>
      <c r="E478" s="129"/>
      <c r="F478" s="132"/>
      <c r="G478" s="132"/>
      <c r="H478" s="132"/>
      <c r="I478" s="132"/>
      <c r="J478" s="132"/>
      <c r="K478" s="132"/>
      <c r="L478" s="159"/>
      <c r="M478" s="159"/>
      <c r="N478" s="131"/>
      <c r="O478" s="131"/>
      <c r="P478" s="131"/>
      <c r="Q478" s="131"/>
      <c r="R478" s="131"/>
      <c r="S478" s="131"/>
      <c r="T478" s="131"/>
      <c r="U478" s="131"/>
      <c r="V478" s="131"/>
      <c r="W478" s="131"/>
      <c r="X478" s="131"/>
      <c r="Y478" s="131"/>
      <c r="Z478" s="131"/>
      <c r="AA478" s="131"/>
      <c r="AB478" s="129"/>
      <c r="AC478" s="129"/>
      <c r="AD478" s="129"/>
    </row>
    <row r="479" ht="15.75" customHeight="1">
      <c r="A479" s="129"/>
      <c r="B479" s="129"/>
      <c r="C479" s="162"/>
      <c r="D479" s="129"/>
      <c r="E479" s="129"/>
      <c r="F479" s="132"/>
      <c r="G479" s="132"/>
      <c r="H479" s="132"/>
      <c r="I479" s="132"/>
      <c r="J479" s="132"/>
      <c r="K479" s="132"/>
      <c r="L479" s="159"/>
      <c r="M479" s="159"/>
      <c r="N479" s="131"/>
      <c r="O479" s="131"/>
      <c r="P479" s="131"/>
      <c r="Q479" s="131"/>
      <c r="R479" s="131"/>
      <c r="S479" s="131"/>
      <c r="T479" s="131"/>
      <c r="U479" s="131"/>
      <c r="V479" s="131"/>
      <c r="W479" s="131"/>
      <c r="X479" s="131"/>
      <c r="Y479" s="131"/>
      <c r="Z479" s="131"/>
      <c r="AA479" s="131"/>
      <c r="AB479" s="129"/>
      <c r="AC479" s="129"/>
      <c r="AD479" s="129"/>
    </row>
    <row r="480" ht="15.75" customHeight="1">
      <c r="A480" s="129"/>
      <c r="B480" s="129"/>
      <c r="C480" s="162"/>
      <c r="D480" s="129"/>
      <c r="E480" s="129"/>
      <c r="F480" s="132"/>
      <c r="G480" s="132"/>
      <c r="H480" s="132"/>
      <c r="I480" s="132"/>
      <c r="J480" s="132"/>
      <c r="K480" s="132"/>
      <c r="L480" s="159"/>
      <c r="M480" s="159"/>
      <c r="N480" s="131"/>
      <c r="O480" s="131"/>
      <c r="P480" s="131"/>
      <c r="Q480" s="131"/>
      <c r="R480" s="131"/>
      <c r="S480" s="131"/>
      <c r="T480" s="131"/>
      <c r="U480" s="131"/>
      <c r="V480" s="131"/>
      <c r="W480" s="131"/>
      <c r="X480" s="131"/>
      <c r="Y480" s="131"/>
      <c r="Z480" s="131"/>
      <c r="AA480" s="131"/>
      <c r="AB480" s="129"/>
      <c r="AC480" s="129"/>
      <c r="AD480" s="129"/>
    </row>
    <row r="481" ht="15.75" customHeight="1">
      <c r="A481" s="129"/>
      <c r="B481" s="129"/>
      <c r="C481" s="162"/>
      <c r="D481" s="129"/>
      <c r="E481" s="129"/>
      <c r="F481" s="132"/>
      <c r="G481" s="132"/>
      <c r="H481" s="132"/>
      <c r="I481" s="132"/>
      <c r="J481" s="132"/>
      <c r="K481" s="132"/>
      <c r="L481" s="159"/>
      <c r="M481" s="159"/>
      <c r="N481" s="131"/>
      <c r="O481" s="131"/>
      <c r="P481" s="131"/>
      <c r="Q481" s="131"/>
      <c r="R481" s="131"/>
      <c r="S481" s="131"/>
      <c r="T481" s="131"/>
      <c r="U481" s="131"/>
      <c r="V481" s="131"/>
      <c r="W481" s="131"/>
      <c r="X481" s="131"/>
      <c r="Y481" s="131"/>
      <c r="Z481" s="131"/>
      <c r="AA481" s="131"/>
      <c r="AB481" s="129"/>
      <c r="AC481" s="129"/>
      <c r="AD481" s="129"/>
    </row>
    <row r="482" ht="15.75" customHeight="1">
      <c r="A482" s="129"/>
      <c r="B482" s="129"/>
      <c r="C482" s="162"/>
      <c r="D482" s="129"/>
      <c r="E482" s="129"/>
      <c r="F482" s="132"/>
      <c r="G482" s="132"/>
      <c r="H482" s="132"/>
      <c r="I482" s="132"/>
      <c r="J482" s="132"/>
      <c r="K482" s="132"/>
      <c r="L482" s="159"/>
      <c r="M482" s="159"/>
      <c r="N482" s="131"/>
      <c r="O482" s="131"/>
      <c r="P482" s="131"/>
      <c r="Q482" s="131"/>
      <c r="R482" s="131"/>
      <c r="S482" s="131"/>
      <c r="T482" s="131"/>
      <c r="U482" s="131"/>
      <c r="V482" s="131"/>
      <c r="W482" s="131"/>
      <c r="X482" s="131"/>
      <c r="Y482" s="131"/>
      <c r="Z482" s="131"/>
      <c r="AA482" s="131"/>
      <c r="AB482" s="129"/>
      <c r="AC482" s="129"/>
      <c r="AD482" s="129"/>
    </row>
    <row r="483" ht="15.75" customHeight="1">
      <c r="A483" s="129"/>
      <c r="B483" s="129"/>
      <c r="C483" s="162"/>
      <c r="D483" s="129"/>
      <c r="E483" s="129"/>
      <c r="F483" s="132"/>
      <c r="G483" s="132"/>
      <c r="H483" s="132"/>
      <c r="I483" s="132"/>
      <c r="J483" s="132"/>
      <c r="K483" s="132"/>
      <c r="L483" s="159"/>
      <c r="M483" s="159"/>
      <c r="N483" s="131"/>
      <c r="O483" s="131"/>
      <c r="P483" s="131"/>
      <c r="Q483" s="131"/>
      <c r="R483" s="131"/>
      <c r="S483" s="131"/>
      <c r="T483" s="131"/>
      <c r="U483" s="131"/>
      <c r="V483" s="131"/>
      <c r="W483" s="131"/>
      <c r="X483" s="131"/>
      <c r="Y483" s="131"/>
      <c r="Z483" s="131"/>
      <c r="AA483" s="131"/>
      <c r="AB483" s="129"/>
      <c r="AC483" s="129"/>
      <c r="AD483" s="129"/>
    </row>
    <row r="484" ht="15.75" customHeight="1">
      <c r="A484" s="129"/>
      <c r="B484" s="129"/>
      <c r="C484" s="162"/>
      <c r="D484" s="129"/>
      <c r="E484" s="129"/>
      <c r="F484" s="132"/>
      <c r="G484" s="132"/>
      <c r="H484" s="132"/>
      <c r="I484" s="132"/>
      <c r="J484" s="132"/>
      <c r="K484" s="132"/>
      <c r="L484" s="159"/>
      <c r="M484" s="159"/>
      <c r="N484" s="131"/>
      <c r="O484" s="131"/>
      <c r="P484" s="131"/>
      <c r="Q484" s="131"/>
      <c r="R484" s="131"/>
      <c r="S484" s="131"/>
      <c r="T484" s="131"/>
      <c r="U484" s="131"/>
      <c r="V484" s="131"/>
      <c r="W484" s="131"/>
      <c r="X484" s="131"/>
      <c r="Y484" s="131"/>
      <c r="Z484" s="131"/>
      <c r="AA484" s="131"/>
      <c r="AB484" s="129"/>
      <c r="AC484" s="129"/>
      <c r="AD484" s="129"/>
    </row>
    <row r="485" ht="15.75" customHeight="1">
      <c r="A485" s="129"/>
      <c r="B485" s="129"/>
      <c r="C485" s="162"/>
      <c r="D485" s="129"/>
      <c r="E485" s="129"/>
      <c r="F485" s="132"/>
      <c r="G485" s="132"/>
      <c r="H485" s="132"/>
      <c r="I485" s="132"/>
      <c r="J485" s="132"/>
      <c r="K485" s="132"/>
      <c r="L485" s="159"/>
      <c r="M485" s="159"/>
      <c r="N485" s="131"/>
      <c r="O485" s="131"/>
      <c r="P485" s="131"/>
      <c r="Q485" s="131"/>
      <c r="R485" s="131"/>
      <c r="S485" s="131"/>
      <c r="T485" s="131"/>
      <c r="U485" s="131"/>
      <c r="V485" s="131"/>
      <c r="W485" s="131"/>
      <c r="X485" s="131"/>
      <c r="Y485" s="131"/>
      <c r="Z485" s="131"/>
      <c r="AA485" s="131"/>
      <c r="AB485" s="129"/>
      <c r="AC485" s="129"/>
      <c r="AD485" s="129"/>
    </row>
    <row r="486" ht="15.75" customHeight="1">
      <c r="A486" s="129"/>
      <c r="B486" s="129"/>
      <c r="C486" s="162"/>
      <c r="D486" s="129"/>
      <c r="E486" s="129"/>
      <c r="F486" s="132"/>
      <c r="G486" s="132"/>
      <c r="H486" s="132"/>
      <c r="I486" s="132"/>
      <c r="J486" s="132"/>
      <c r="K486" s="132"/>
      <c r="L486" s="159"/>
      <c r="M486" s="159"/>
      <c r="N486" s="131"/>
      <c r="O486" s="131"/>
      <c r="P486" s="131"/>
      <c r="Q486" s="131"/>
      <c r="R486" s="131"/>
      <c r="S486" s="131"/>
      <c r="T486" s="131"/>
      <c r="U486" s="131"/>
      <c r="V486" s="131"/>
      <c r="W486" s="131"/>
      <c r="X486" s="131"/>
      <c r="Y486" s="131"/>
      <c r="Z486" s="131"/>
      <c r="AA486" s="131"/>
      <c r="AB486" s="129"/>
      <c r="AC486" s="129"/>
      <c r="AD486" s="129"/>
    </row>
    <row r="487" ht="15.75" customHeight="1">
      <c r="A487" s="129"/>
      <c r="B487" s="129"/>
      <c r="C487" s="162"/>
      <c r="D487" s="129"/>
      <c r="E487" s="129"/>
      <c r="F487" s="132"/>
      <c r="G487" s="132"/>
      <c r="H487" s="132"/>
      <c r="I487" s="132"/>
      <c r="J487" s="132"/>
      <c r="K487" s="132"/>
      <c r="L487" s="159"/>
      <c r="M487" s="159"/>
      <c r="N487" s="131"/>
      <c r="O487" s="131"/>
      <c r="P487" s="131"/>
      <c r="Q487" s="131"/>
      <c r="R487" s="131"/>
      <c r="S487" s="131"/>
      <c r="T487" s="131"/>
      <c r="U487" s="131"/>
      <c r="V487" s="131"/>
      <c r="W487" s="131"/>
      <c r="X487" s="131"/>
      <c r="Y487" s="131"/>
      <c r="Z487" s="131"/>
      <c r="AA487" s="131"/>
      <c r="AB487" s="129"/>
      <c r="AC487" s="129"/>
      <c r="AD487" s="129"/>
    </row>
    <row r="488" ht="15.75" customHeight="1">
      <c r="A488" s="129"/>
      <c r="B488" s="129"/>
      <c r="C488" s="162"/>
      <c r="D488" s="129"/>
      <c r="E488" s="129"/>
      <c r="F488" s="132"/>
      <c r="G488" s="132"/>
      <c r="H488" s="132"/>
      <c r="I488" s="132"/>
      <c r="J488" s="132"/>
      <c r="K488" s="132"/>
      <c r="L488" s="159"/>
      <c r="M488" s="159"/>
      <c r="N488" s="131"/>
      <c r="O488" s="131"/>
      <c r="P488" s="131"/>
      <c r="Q488" s="131"/>
      <c r="R488" s="131"/>
      <c r="S488" s="131"/>
      <c r="T488" s="131"/>
      <c r="U488" s="131"/>
      <c r="V488" s="131"/>
      <c r="W488" s="131"/>
      <c r="X488" s="131"/>
      <c r="Y488" s="131"/>
      <c r="Z488" s="131"/>
      <c r="AA488" s="131"/>
      <c r="AB488" s="129"/>
      <c r="AC488" s="129"/>
      <c r="AD488" s="129"/>
    </row>
    <row r="489" ht="15.75" customHeight="1">
      <c r="A489" s="129"/>
      <c r="B489" s="129"/>
      <c r="C489" s="162"/>
      <c r="D489" s="129"/>
      <c r="E489" s="129"/>
      <c r="F489" s="132"/>
      <c r="G489" s="132"/>
      <c r="H489" s="132"/>
      <c r="I489" s="132"/>
      <c r="J489" s="132"/>
      <c r="K489" s="132"/>
      <c r="L489" s="159"/>
      <c r="M489" s="159"/>
      <c r="N489" s="131"/>
      <c r="O489" s="131"/>
      <c r="P489" s="131"/>
      <c r="Q489" s="131"/>
      <c r="R489" s="131"/>
      <c r="S489" s="131"/>
      <c r="T489" s="131"/>
      <c r="U489" s="131"/>
      <c r="V489" s="131"/>
      <c r="W489" s="131"/>
      <c r="X489" s="131"/>
      <c r="Y489" s="131"/>
      <c r="Z489" s="131"/>
      <c r="AA489" s="131"/>
      <c r="AB489" s="129"/>
      <c r="AC489" s="129"/>
      <c r="AD489" s="129"/>
    </row>
    <row r="490" ht="15.75" customHeight="1">
      <c r="A490" s="129"/>
      <c r="B490" s="129"/>
      <c r="C490" s="162"/>
      <c r="D490" s="129"/>
      <c r="E490" s="129"/>
      <c r="F490" s="132"/>
      <c r="G490" s="132"/>
      <c r="H490" s="132"/>
      <c r="I490" s="132"/>
      <c r="J490" s="132"/>
      <c r="K490" s="132"/>
      <c r="L490" s="159"/>
      <c r="M490" s="159"/>
      <c r="N490" s="131"/>
      <c r="O490" s="131"/>
      <c r="P490" s="131"/>
      <c r="Q490" s="131"/>
      <c r="R490" s="131"/>
      <c r="S490" s="131"/>
      <c r="T490" s="131"/>
      <c r="U490" s="131"/>
      <c r="V490" s="131"/>
      <c r="W490" s="131"/>
      <c r="X490" s="131"/>
      <c r="Y490" s="131"/>
      <c r="Z490" s="131"/>
      <c r="AA490" s="131"/>
      <c r="AB490" s="129"/>
      <c r="AC490" s="129"/>
      <c r="AD490" s="129"/>
    </row>
    <row r="491" ht="15.75" customHeight="1">
      <c r="A491" s="129"/>
      <c r="B491" s="129"/>
      <c r="C491" s="162"/>
      <c r="D491" s="129"/>
      <c r="E491" s="129"/>
      <c r="F491" s="132"/>
      <c r="G491" s="132"/>
      <c r="H491" s="132"/>
      <c r="I491" s="132"/>
      <c r="J491" s="132"/>
      <c r="K491" s="132"/>
      <c r="L491" s="159"/>
      <c r="M491" s="159"/>
      <c r="N491" s="131"/>
      <c r="O491" s="131"/>
      <c r="P491" s="131"/>
      <c r="Q491" s="131"/>
      <c r="R491" s="131"/>
      <c r="S491" s="131"/>
      <c r="T491" s="131"/>
      <c r="U491" s="131"/>
      <c r="V491" s="131"/>
      <c r="W491" s="131"/>
      <c r="X491" s="131"/>
      <c r="Y491" s="131"/>
      <c r="Z491" s="131"/>
      <c r="AA491" s="131"/>
      <c r="AB491" s="129"/>
      <c r="AC491" s="129"/>
      <c r="AD491" s="129"/>
    </row>
    <row r="492" ht="15.75" customHeight="1">
      <c r="A492" s="129"/>
      <c r="B492" s="129"/>
      <c r="C492" s="162"/>
      <c r="D492" s="129"/>
      <c r="E492" s="129"/>
      <c r="F492" s="132"/>
      <c r="G492" s="132"/>
      <c r="H492" s="132"/>
      <c r="I492" s="132"/>
      <c r="J492" s="132"/>
      <c r="K492" s="132"/>
      <c r="L492" s="159"/>
      <c r="M492" s="159"/>
      <c r="N492" s="131"/>
      <c r="O492" s="131"/>
      <c r="P492" s="131"/>
      <c r="Q492" s="131"/>
      <c r="R492" s="131"/>
      <c r="S492" s="131"/>
      <c r="T492" s="131"/>
      <c r="U492" s="131"/>
      <c r="V492" s="131"/>
      <c r="W492" s="131"/>
      <c r="X492" s="131"/>
      <c r="Y492" s="131"/>
      <c r="Z492" s="131"/>
      <c r="AA492" s="131"/>
      <c r="AB492" s="129"/>
      <c r="AC492" s="129"/>
      <c r="AD492" s="129"/>
    </row>
    <row r="493" ht="15.75" customHeight="1">
      <c r="A493" s="129"/>
      <c r="B493" s="129"/>
      <c r="C493" s="162"/>
      <c r="D493" s="129"/>
      <c r="E493" s="129"/>
      <c r="F493" s="132"/>
      <c r="G493" s="132"/>
      <c r="H493" s="132"/>
      <c r="I493" s="132"/>
      <c r="J493" s="132"/>
      <c r="K493" s="132"/>
      <c r="L493" s="159"/>
      <c r="M493" s="159"/>
      <c r="N493" s="131"/>
      <c r="O493" s="131"/>
      <c r="P493" s="131"/>
      <c r="Q493" s="131"/>
      <c r="R493" s="131"/>
      <c r="S493" s="131"/>
      <c r="T493" s="131"/>
      <c r="U493" s="131"/>
      <c r="V493" s="131"/>
      <c r="W493" s="131"/>
      <c r="X493" s="131"/>
      <c r="Y493" s="131"/>
      <c r="Z493" s="131"/>
      <c r="AA493" s="131"/>
      <c r="AB493" s="129"/>
      <c r="AC493" s="129"/>
      <c r="AD493" s="129"/>
    </row>
    <row r="494" ht="15.75" customHeight="1">
      <c r="A494" s="129"/>
      <c r="B494" s="129"/>
      <c r="C494" s="162"/>
      <c r="D494" s="129"/>
      <c r="E494" s="129"/>
      <c r="F494" s="132"/>
      <c r="G494" s="132"/>
      <c r="H494" s="132"/>
      <c r="I494" s="132"/>
      <c r="J494" s="132"/>
      <c r="K494" s="132"/>
      <c r="L494" s="159"/>
      <c r="M494" s="159"/>
      <c r="N494" s="131"/>
      <c r="O494" s="131"/>
      <c r="P494" s="131"/>
      <c r="Q494" s="131"/>
      <c r="R494" s="131"/>
      <c r="S494" s="131"/>
      <c r="T494" s="131"/>
      <c r="U494" s="131"/>
      <c r="V494" s="131"/>
      <c r="W494" s="131"/>
      <c r="X494" s="131"/>
      <c r="Y494" s="131"/>
      <c r="Z494" s="131"/>
      <c r="AA494" s="131"/>
      <c r="AB494" s="129"/>
      <c r="AC494" s="129"/>
      <c r="AD494" s="129"/>
    </row>
    <row r="495" ht="15.75" customHeight="1">
      <c r="A495" s="129"/>
      <c r="B495" s="129"/>
      <c r="C495" s="162"/>
      <c r="D495" s="129"/>
      <c r="E495" s="129"/>
      <c r="F495" s="132"/>
      <c r="G495" s="132"/>
      <c r="H495" s="132"/>
      <c r="I495" s="132"/>
      <c r="J495" s="132"/>
      <c r="K495" s="132"/>
      <c r="L495" s="159"/>
      <c r="M495" s="159"/>
      <c r="N495" s="131"/>
      <c r="O495" s="131"/>
      <c r="P495" s="131"/>
      <c r="Q495" s="131"/>
      <c r="R495" s="131"/>
      <c r="S495" s="131"/>
      <c r="T495" s="131"/>
      <c r="U495" s="131"/>
      <c r="V495" s="131"/>
      <c r="W495" s="131"/>
      <c r="X495" s="131"/>
      <c r="Y495" s="131"/>
      <c r="Z495" s="131"/>
      <c r="AA495" s="131"/>
      <c r="AB495" s="129"/>
      <c r="AC495" s="129"/>
      <c r="AD495" s="129"/>
    </row>
    <row r="496" ht="15.75" customHeight="1">
      <c r="A496" s="129"/>
      <c r="B496" s="129"/>
      <c r="C496" s="162"/>
      <c r="D496" s="129"/>
      <c r="E496" s="129"/>
      <c r="F496" s="132"/>
      <c r="G496" s="132"/>
      <c r="H496" s="132"/>
      <c r="I496" s="132"/>
      <c r="J496" s="132"/>
      <c r="K496" s="132"/>
      <c r="L496" s="159"/>
      <c r="M496" s="159"/>
      <c r="N496" s="131"/>
      <c r="O496" s="131"/>
      <c r="P496" s="131"/>
      <c r="Q496" s="131"/>
      <c r="R496" s="131"/>
      <c r="S496" s="131"/>
      <c r="T496" s="131"/>
      <c r="U496" s="131"/>
      <c r="V496" s="131"/>
      <c r="W496" s="131"/>
      <c r="X496" s="131"/>
      <c r="Y496" s="131"/>
      <c r="Z496" s="131"/>
      <c r="AA496" s="131"/>
      <c r="AB496" s="129"/>
      <c r="AC496" s="129"/>
      <c r="AD496" s="129"/>
    </row>
    <row r="497" ht="15.75" customHeight="1">
      <c r="A497" s="129"/>
      <c r="B497" s="129"/>
      <c r="C497" s="162"/>
      <c r="D497" s="129"/>
      <c r="E497" s="129"/>
      <c r="F497" s="132"/>
      <c r="G497" s="132"/>
      <c r="H497" s="132"/>
      <c r="I497" s="132"/>
      <c r="J497" s="132"/>
      <c r="K497" s="132"/>
      <c r="L497" s="159"/>
      <c r="M497" s="159"/>
      <c r="N497" s="131"/>
      <c r="O497" s="131"/>
      <c r="P497" s="131"/>
      <c r="Q497" s="131"/>
      <c r="R497" s="131"/>
      <c r="S497" s="131"/>
      <c r="T497" s="131"/>
      <c r="U497" s="131"/>
      <c r="V497" s="131"/>
      <c r="W497" s="131"/>
      <c r="X497" s="131"/>
      <c r="Y497" s="131"/>
      <c r="Z497" s="131"/>
      <c r="AA497" s="131"/>
      <c r="AB497" s="129"/>
      <c r="AC497" s="129"/>
      <c r="AD497" s="129"/>
    </row>
    <row r="498" ht="15.75" customHeight="1">
      <c r="A498" s="129"/>
      <c r="B498" s="129"/>
      <c r="C498" s="162"/>
      <c r="D498" s="129"/>
      <c r="E498" s="129"/>
      <c r="F498" s="132"/>
      <c r="G498" s="132"/>
      <c r="H498" s="132"/>
      <c r="I498" s="132"/>
      <c r="J498" s="132"/>
      <c r="K498" s="132"/>
      <c r="L498" s="159"/>
      <c r="M498" s="159"/>
      <c r="N498" s="131"/>
      <c r="O498" s="131"/>
      <c r="P498" s="131"/>
      <c r="Q498" s="131"/>
      <c r="R498" s="131"/>
      <c r="S498" s="131"/>
      <c r="T498" s="131"/>
      <c r="U498" s="131"/>
      <c r="V498" s="131"/>
      <c r="W498" s="131"/>
      <c r="X498" s="131"/>
      <c r="Y498" s="131"/>
      <c r="Z498" s="131"/>
      <c r="AA498" s="131"/>
      <c r="AB498" s="129"/>
      <c r="AC498" s="129"/>
      <c r="AD498" s="129"/>
    </row>
    <row r="499" ht="15.75" customHeight="1">
      <c r="A499" s="129"/>
      <c r="B499" s="129"/>
      <c r="C499" s="162"/>
      <c r="D499" s="129"/>
      <c r="E499" s="129"/>
      <c r="F499" s="132"/>
      <c r="G499" s="132"/>
      <c r="H499" s="132"/>
      <c r="I499" s="132"/>
      <c r="J499" s="132"/>
      <c r="K499" s="132"/>
      <c r="L499" s="159"/>
      <c r="M499" s="159"/>
      <c r="N499" s="131"/>
      <c r="O499" s="131"/>
      <c r="P499" s="131"/>
      <c r="Q499" s="131"/>
      <c r="R499" s="131"/>
      <c r="S499" s="131"/>
      <c r="T499" s="131"/>
      <c r="U499" s="131"/>
      <c r="V499" s="131"/>
      <c r="W499" s="131"/>
      <c r="X499" s="131"/>
      <c r="Y499" s="131"/>
      <c r="Z499" s="131"/>
      <c r="AA499" s="131"/>
      <c r="AB499" s="129"/>
      <c r="AC499" s="129"/>
      <c r="AD499" s="129"/>
    </row>
    <row r="500" ht="15.75" customHeight="1">
      <c r="A500" s="129"/>
      <c r="B500" s="129"/>
      <c r="C500" s="162"/>
      <c r="D500" s="129"/>
      <c r="E500" s="129"/>
      <c r="F500" s="132"/>
      <c r="G500" s="132"/>
      <c r="H500" s="132"/>
      <c r="I500" s="132"/>
      <c r="J500" s="132"/>
      <c r="K500" s="132"/>
      <c r="L500" s="159"/>
      <c r="M500" s="159"/>
      <c r="N500" s="131"/>
      <c r="O500" s="131"/>
      <c r="P500" s="131"/>
      <c r="Q500" s="131"/>
      <c r="R500" s="131"/>
      <c r="S500" s="131"/>
      <c r="T500" s="131"/>
      <c r="U500" s="131"/>
      <c r="V500" s="131"/>
      <c r="W500" s="131"/>
      <c r="X500" s="131"/>
      <c r="Y500" s="131"/>
      <c r="Z500" s="131"/>
      <c r="AA500" s="131"/>
      <c r="AB500" s="129"/>
      <c r="AC500" s="129"/>
      <c r="AD500" s="129"/>
    </row>
    <row r="501" ht="15.75" customHeight="1">
      <c r="A501" s="129"/>
      <c r="B501" s="129"/>
      <c r="C501" s="162"/>
      <c r="D501" s="129"/>
      <c r="E501" s="129"/>
      <c r="F501" s="132"/>
      <c r="G501" s="132"/>
      <c r="H501" s="132"/>
      <c r="I501" s="132"/>
      <c r="J501" s="132"/>
      <c r="K501" s="132"/>
      <c r="L501" s="159"/>
      <c r="M501" s="159"/>
      <c r="N501" s="131"/>
      <c r="O501" s="131"/>
      <c r="P501" s="131"/>
      <c r="Q501" s="131"/>
      <c r="R501" s="131"/>
      <c r="S501" s="131"/>
      <c r="T501" s="131"/>
      <c r="U501" s="131"/>
      <c r="V501" s="131"/>
      <c r="W501" s="131"/>
      <c r="X501" s="131"/>
      <c r="Y501" s="131"/>
      <c r="Z501" s="131"/>
      <c r="AA501" s="131"/>
      <c r="AB501" s="129"/>
      <c r="AC501" s="129"/>
      <c r="AD501" s="129"/>
    </row>
    <row r="502" ht="15.75" customHeight="1">
      <c r="A502" s="129"/>
      <c r="B502" s="129"/>
      <c r="C502" s="162"/>
      <c r="D502" s="129"/>
      <c r="E502" s="129"/>
      <c r="F502" s="132"/>
      <c r="G502" s="132"/>
      <c r="H502" s="132"/>
      <c r="I502" s="132"/>
      <c r="J502" s="132"/>
      <c r="K502" s="132"/>
      <c r="L502" s="159"/>
      <c r="M502" s="159"/>
      <c r="N502" s="131"/>
      <c r="O502" s="131"/>
      <c r="P502" s="131"/>
      <c r="Q502" s="131"/>
      <c r="R502" s="131"/>
      <c r="S502" s="131"/>
      <c r="T502" s="131"/>
      <c r="U502" s="131"/>
      <c r="V502" s="131"/>
      <c r="W502" s="131"/>
      <c r="X502" s="131"/>
      <c r="Y502" s="131"/>
      <c r="Z502" s="131"/>
      <c r="AA502" s="131"/>
      <c r="AB502" s="129"/>
      <c r="AC502" s="129"/>
      <c r="AD502" s="129"/>
    </row>
    <row r="503" ht="15.75" customHeight="1">
      <c r="A503" s="129"/>
      <c r="B503" s="129"/>
      <c r="C503" s="162"/>
      <c r="D503" s="129"/>
      <c r="E503" s="129"/>
      <c r="F503" s="132"/>
      <c r="G503" s="132"/>
      <c r="H503" s="132"/>
      <c r="I503" s="132"/>
      <c r="J503" s="132"/>
      <c r="K503" s="132"/>
      <c r="L503" s="159"/>
      <c r="M503" s="159"/>
      <c r="N503" s="131"/>
      <c r="O503" s="131"/>
      <c r="P503" s="131"/>
      <c r="Q503" s="131"/>
      <c r="R503" s="131"/>
      <c r="S503" s="131"/>
      <c r="T503" s="131"/>
      <c r="U503" s="131"/>
      <c r="V503" s="131"/>
      <c r="W503" s="131"/>
      <c r="X503" s="131"/>
      <c r="Y503" s="131"/>
      <c r="Z503" s="131"/>
      <c r="AA503" s="131"/>
      <c r="AB503" s="129"/>
      <c r="AC503" s="129"/>
      <c r="AD503" s="129"/>
    </row>
    <row r="504" ht="15.75" customHeight="1">
      <c r="A504" s="129"/>
      <c r="B504" s="129"/>
      <c r="C504" s="162"/>
      <c r="D504" s="129"/>
      <c r="E504" s="129"/>
      <c r="F504" s="132"/>
      <c r="G504" s="132"/>
      <c r="H504" s="132"/>
      <c r="I504" s="132"/>
      <c r="J504" s="132"/>
      <c r="K504" s="132"/>
      <c r="L504" s="159"/>
      <c r="M504" s="159"/>
      <c r="N504" s="131"/>
      <c r="O504" s="131"/>
      <c r="P504" s="131"/>
      <c r="Q504" s="131"/>
      <c r="R504" s="131"/>
      <c r="S504" s="131"/>
      <c r="T504" s="131"/>
      <c r="U504" s="131"/>
      <c r="V504" s="131"/>
      <c r="W504" s="131"/>
      <c r="X504" s="131"/>
      <c r="Y504" s="131"/>
      <c r="Z504" s="131"/>
      <c r="AA504" s="131"/>
      <c r="AB504" s="129"/>
      <c r="AC504" s="129"/>
      <c r="AD504" s="129"/>
    </row>
    <row r="505" ht="15.75" customHeight="1">
      <c r="A505" s="129"/>
      <c r="B505" s="129"/>
      <c r="C505" s="162"/>
      <c r="D505" s="129"/>
      <c r="E505" s="129"/>
      <c r="F505" s="132"/>
      <c r="G505" s="132"/>
      <c r="H505" s="132"/>
      <c r="I505" s="132"/>
      <c r="J505" s="132"/>
      <c r="K505" s="132"/>
      <c r="L505" s="159"/>
      <c r="M505" s="159"/>
      <c r="N505" s="131"/>
      <c r="O505" s="131"/>
      <c r="P505" s="131"/>
      <c r="Q505" s="131"/>
      <c r="R505" s="131"/>
      <c r="S505" s="131"/>
      <c r="T505" s="131"/>
      <c r="U505" s="131"/>
      <c r="V505" s="131"/>
      <c r="W505" s="131"/>
      <c r="X505" s="131"/>
      <c r="Y505" s="131"/>
      <c r="Z505" s="131"/>
      <c r="AA505" s="131"/>
      <c r="AB505" s="129"/>
      <c r="AC505" s="129"/>
      <c r="AD505" s="129"/>
    </row>
    <row r="506" ht="15.75" customHeight="1">
      <c r="A506" s="129"/>
      <c r="B506" s="129"/>
      <c r="C506" s="162"/>
      <c r="D506" s="129"/>
      <c r="E506" s="129"/>
      <c r="F506" s="132"/>
      <c r="G506" s="132"/>
      <c r="H506" s="132"/>
      <c r="I506" s="132"/>
      <c r="J506" s="132"/>
      <c r="K506" s="132"/>
      <c r="L506" s="159"/>
      <c r="M506" s="159"/>
      <c r="N506" s="131"/>
      <c r="O506" s="131"/>
      <c r="P506" s="131"/>
      <c r="Q506" s="131"/>
      <c r="R506" s="131"/>
      <c r="S506" s="131"/>
      <c r="T506" s="131"/>
      <c r="U506" s="131"/>
      <c r="V506" s="131"/>
      <c r="W506" s="131"/>
      <c r="X506" s="131"/>
      <c r="Y506" s="131"/>
      <c r="Z506" s="131"/>
      <c r="AA506" s="131"/>
      <c r="AB506" s="129"/>
      <c r="AC506" s="129"/>
      <c r="AD506" s="129"/>
    </row>
    <row r="507" ht="15.75" customHeight="1">
      <c r="A507" s="129"/>
      <c r="B507" s="129"/>
      <c r="C507" s="162"/>
      <c r="D507" s="129"/>
      <c r="E507" s="129"/>
      <c r="F507" s="132"/>
      <c r="G507" s="132"/>
      <c r="H507" s="132"/>
      <c r="I507" s="132"/>
      <c r="J507" s="132"/>
      <c r="K507" s="132"/>
      <c r="L507" s="159"/>
      <c r="M507" s="159"/>
      <c r="N507" s="131"/>
      <c r="O507" s="131"/>
      <c r="P507" s="131"/>
      <c r="Q507" s="131"/>
      <c r="R507" s="131"/>
      <c r="S507" s="131"/>
      <c r="T507" s="131"/>
      <c r="U507" s="131"/>
      <c r="V507" s="131"/>
      <c r="W507" s="131"/>
      <c r="X507" s="131"/>
      <c r="Y507" s="131"/>
      <c r="Z507" s="131"/>
      <c r="AA507" s="131"/>
      <c r="AB507" s="129"/>
      <c r="AC507" s="129"/>
      <c r="AD507" s="129"/>
    </row>
    <row r="508" ht="15.75" customHeight="1">
      <c r="A508" s="129"/>
      <c r="B508" s="129"/>
      <c r="C508" s="162"/>
      <c r="D508" s="129"/>
      <c r="E508" s="129"/>
      <c r="F508" s="132"/>
      <c r="G508" s="132"/>
      <c r="H508" s="132"/>
      <c r="I508" s="132"/>
      <c r="J508" s="132"/>
      <c r="K508" s="132"/>
      <c r="L508" s="159"/>
      <c r="M508" s="159"/>
      <c r="N508" s="131"/>
      <c r="O508" s="131"/>
      <c r="P508" s="131"/>
      <c r="Q508" s="131"/>
      <c r="R508" s="131"/>
      <c r="S508" s="131"/>
      <c r="T508" s="131"/>
      <c r="U508" s="131"/>
      <c r="V508" s="131"/>
      <c r="W508" s="131"/>
      <c r="X508" s="131"/>
      <c r="Y508" s="131"/>
      <c r="Z508" s="131"/>
      <c r="AA508" s="131"/>
      <c r="AB508" s="129"/>
      <c r="AC508" s="129"/>
      <c r="AD508" s="129"/>
    </row>
    <row r="509" ht="15.75" customHeight="1">
      <c r="A509" s="129"/>
      <c r="B509" s="129"/>
      <c r="C509" s="162"/>
      <c r="D509" s="129"/>
      <c r="E509" s="129"/>
      <c r="F509" s="132"/>
      <c r="G509" s="132"/>
      <c r="H509" s="132"/>
      <c r="I509" s="132"/>
      <c r="J509" s="132"/>
      <c r="K509" s="132"/>
      <c r="L509" s="159"/>
      <c r="M509" s="159"/>
      <c r="N509" s="131"/>
      <c r="O509" s="131"/>
      <c r="P509" s="131"/>
      <c r="Q509" s="131"/>
      <c r="R509" s="131"/>
      <c r="S509" s="131"/>
      <c r="T509" s="131"/>
      <c r="U509" s="131"/>
      <c r="V509" s="131"/>
      <c r="W509" s="131"/>
      <c r="X509" s="131"/>
      <c r="Y509" s="131"/>
      <c r="Z509" s="131"/>
      <c r="AA509" s="131"/>
      <c r="AB509" s="129"/>
      <c r="AC509" s="129"/>
      <c r="AD509" s="129"/>
    </row>
    <row r="510" ht="15.75" customHeight="1">
      <c r="A510" s="129"/>
      <c r="B510" s="129"/>
      <c r="C510" s="162"/>
      <c r="D510" s="129"/>
      <c r="E510" s="129"/>
      <c r="F510" s="132"/>
      <c r="G510" s="132"/>
      <c r="H510" s="132"/>
      <c r="I510" s="132"/>
      <c r="J510" s="132"/>
      <c r="K510" s="132"/>
      <c r="L510" s="159"/>
      <c r="M510" s="159"/>
      <c r="N510" s="131"/>
      <c r="O510" s="131"/>
      <c r="P510" s="131"/>
      <c r="Q510" s="131"/>
      <c r="R510" s="131"/>
      <c r="S510" s="131"/>
      <c r="T510" s="131"/>
      <c r="U510" s="131"/>
      <c r="V510" s="131"/>
      <c r="W510" s="131"/>
      <c r="X510" s="131"/>
      <c r="Y510" s="131"/>
      <c r="Z510" s="131"/>
      <c r="AA510" s="131"/>
      <c r="AB510" s="129"/>
      <c r="AC510" s="129"/>
      <c r="AD510" s="129"/>
    </row>
    <row r="511" ht="15.75" customHeight="1">
      <c r="A511" s="129"/>
      <c r="B511" s="129"/>
      <c r="C511" s="162"/>
      <c r="D511" s="129"/>
      <c r="E511" s="129"/>
      <c r="F511" s="132"/>
      <c r="G511" s="132"/>
      <c r="H511" s="132"/>
      <c r="I511" s="132"/>
      <c r="J511" s="132"/>
      <c r="K511" s="132"/>
      <c r="L511" s="159"/>
      <c r="M511" s="159"/>
      <c r="N511" s="131"/>
      <c r="O511" s="131"/>
      <c r="P511" s="131"/>
      <c r="Q511" s="131"/>
      <c r="R511" s="131"/>
      <c r="S511" s="131"/>
      <c r="T511" s="131"/>
      <c r="U511" s="131"/>
      <c r="V511" s="131"/>
      <c r="W511" s="131"/>
      <c r="X511" s="131"/>
      <c r="Y511" s="131"/>
      <c r="Z511" s="131"/>
      <c r="AA511" s="131"/>
      <c r="AB511" s="129"/>
      <c r="AC511" s="129"/>
      <c r="AD511" s="129"/>
    </row>
    <row r="512" ht="15.75" customHeight="1">
      <c r="A512" s="129"/>
      <c r="B512" s="129"/>
      <c r="C512" s="162"/>
      <c r="D512" s="129"/>
      <c r="E512" s="129"/>
      <c r="F512" s="132"/>
      <c r="G512" s="132"/>
      <c r="H512" s="132"/>
      <c r="I512" s="132"/>
      <c r="J512" s="132"/>
      <c r="K512" s="132"/>
      <c r="L512" s="159"/>
      <c r="M512" s="159"/>
      <c r="N512" s="131"/>
      <c r="O512" s="131"/>
      <c r="P512" s="131"/>
      <c r="Q512" s="131"/>
      <c r="R512" s="131"/>
      <c r="S512" s="131"/>
      <c r="T512" s="131"/>
      <c r="U512" s="131"/>
      <c r="V512" s="131"/>
      <c r="W512" s="131"/>
      <c r="X512" s="131"/>
      <c r="Y512" s="131"/>
      <c r="Z512" s="131"/>
      <c r="AA512" s="131"/>
      <c r="AB512" s="129"/>
      <c r="AC512" s="129"/>
      <c r="AD512" s="129"/>
    </row>
    <row r="513" ht="15.75" customHeight="1">
      <c r="A513" s="129"/>
      <c r="B513" s="129"/>
      <c r="C513" s="162"/>
      <c r="D513" s="129"/>
      <c r="E513" s="129"/>
      <c r="F513" s="132"/>
      <c r="G513" s="132"/>
      <c r="H513" s="132"/>
      <c r="I513" s="132"/>
      <c r="J513" s="132"/>
      <c r="K513" s="132"/>
      <c r="L513" s="159"/>
      <c r="M513" s="159"/>
      <c r="N513" s="131"/>
      <c r="O513" s="131"/>
      <c r="P513" s="131"/>
      <c r="Q513" s="131"/>
      <c r="R513" s="131"/>
      <c r="S513" s="131"/>
      <c r="T513" s="131"/>
      <c r="U513" s="131"/>
      <c r="V513" s="131"/>
      <c r="W513" s="131"/>
      <c r="X513" s="131"/>
      <c r="Y513" s="131"/>
      <c r="Z513" s="131"/>
      <c r="AA513" s="131"/>
      <c r="AB513" s="129"/>
      <c r="AC513" s="129"/>
      <c r="AD513" s="129"/>
    </row>
    <row r="514" ht="15.75" customHeight="1">
      <c r="A514" s="129"/>
      <c r="B514" s="129"/>
      <c r="C514" s="162"/>
      <c r="D514" s="129"/>
      <c r="E514" s="129"/>
      <c r="F514" s="132"/>
      <c r="G514" s="132"/>
      <c r="H514" s="132"/>
      <c r="I514" s="132"/>
      <c r="J514" s="132"/>
      <c r="K514" s="132"/>
      <c r="L514" s="159"/>
      <c r="M514" s="159"/>
      <c r="N514" s="131"/>
      <c r="O514" s="131"/>
      <c r="P514" s="131"/>
      <c r="Q514" s="131"/>
      <c r="R514" s="131"/>
      <c r="S514" s="131"/>
      <c r="T514" s="131"/>
      <c r="U514" s="131"/>
      <c r="V514" s="131"/>
      <c r="W514" s="131"/>
      <c r="X514" s="131"/>
      <c r="Y514" s="131"/>
      <c r="Z514" s="131"/>
      <c r="AA514" s="131"/>
      <c r="AB514" s="129"/>
      <c r="AC514" s="129"/>
      <c r="AD514" s="129"/>
    </row>
    <row r="515" ht="15.75" customHeight="1">
      <c r="A515" s="129"/>
      <c r="B515" s="129"/>
      <c r="C515" s="162"/>
      <c r="D515" s="129"/>
      <c r="E515" s="129"/>
      <c r="F515" s="132"/>
      <c r="G515" s="132"/>
      <c r="H515" s="132"/>
      <c r="I515" s="132"/>
      <c r="J515" s="132"/>
      <c r="K515" s="132"/>
      <c r="L515" s="159"/>
      <c r="M515" s="159"/>
      <c r="N515" s="131"/>
      <c r="O515" s="131"/>
      <c r="P515" s="131"/>
      <c r="Q515" s="131"/>
      <c r="R515" s="131"/>
      <c r="S515" s="131"/>
      <c r="T515" s="131"/>
      <c r="U515" s="131"/>
      <c r="V515" s="131"/>
      <c r="W515" s="131"/>
      <c r="X515" s="131"/>
      <c r="Y515" s="131"/>
      <c r="Z515" s="131"/>
      <c r="AA515" s="131"/>
      <c r="AB515" s="129"/>
      <c r="AC515" s="129"/>
      <c r="AD515" s="129"/>
    </row>
    <row r="516" ht="15.75" customHeight="1">
      <c r="A516" s="129"/>
      <c r="B516" s="129"/>
      <c r="C516" s="162"/>
      <c r="D516" s="129"/>
      <c r="E516" s="129"/>
      <c r="F516" s="132"/>
      <c r="G516" s="132"/>
      <c r="H516" s="132"/>
      <c r="I516" s="132"/>
      <c r="J516" s="132"/>
      <c r="K516" s="132"/>
      <c r="L516" s="159"/>
      <c r="M516" s="159"/>
      <c r="N516" s="131"/>
      <c r="O516" s="131"/>
      <c r="P516" s="131"/>
      <c r="Q516" s="131"/>
      <c r="R516" s="131"/>
      <c r="S516" s="131"/>
      <c r="T516" s="131"/>
      <c r="U516" s="131"/>
      <c r="V516" s="131"/>
      <c r="W516" s="131"/>
      <c r="X516" s="131"/>
      <c r="Y516" s="131"/>
      <c r="Z516" s="131"/>
      <c r="AA516" s="131"/>
      <c r="AB516" s="129"/>
      <c r="AC516" s="129"/>
      <c r="AD516" s="129"/>
    </row>
    <row r="517" ht="15.75" customHeight="1">
      <c r="A517" s="129"/>
      <c r="B517" s="129"/>
      <c r="C517" s="162"/>
      <c r="D517" s="129"/>
      <c r="E517" s="129"/>
      <c r="F517" s="132"/>
      <c r="G517" s="132"/>
      <c r="H517" s="132"/>
      <c r="I517" s="132"/>
      <c r="J517" s="132"/>
      <c r="K517" s="132"/>
      <c r="L517" s="159"/>
      <c r="M517" s="159"/>
      <c r="N517" s="131"/>
      <c r="O517" s="131"/>
      <c r="P517" s="131"/>
      <c r="Q517" s="131"/>
      <c r="R517" s="131"/>
      <c r="S517" s="131"/>
      <c r="T517" s="131"/>
      <c r="U517" s="131"/>
      <c r="V517" s="131"/>
      <c r="W517" s="131"/>
      <c r="X517" s="131"/>
      <c r="Y517" s="131"/>
      <c r="Z517" s="131"/>
      <c r="AA517" s="131"/>
      <c r="AB517" s="129"/>
      <c r="AC517" s="129"/>
      <c r="AD517" s="129"/>
    </row>
    <row r="518" ht="15.75" customHeight="1">
      <c r="A518" s="129"/>
      <c r="B518" s="129"/>
      <c r="C518" s="162"/>
      <c r="D518" s="129"/>
      <c r="E518" s="129"/>
      <c r="F518" s="132"/>
      <c r="G518" s="132"/>
      <c r="H518" s="132"/>
      <c r="I518" s="132"/>
      <c r="J518" s="132"/>
      <c r="K518" s="132"/>
      <c r="L518" s="159"/>
      <c r="M518" s="159"/>
      <c r="N518" s="131"/>
      <c r="O518" s="131"/>
      <c r="P518" s="131"/>
      <c r="Q518" s="131"/>
      <c r="R518" s="131"/>
      <c r="S518" s="131"/>
      <c r="T518" s="131"/>
      <c r="U518" s="131"/>
      <c r="V518" s="131"/>
      <c r="W518" s="131"/>
      <c r="X518" s="131"/>
      <c r="Y518" s="131"/>
      <c r="Z518" s="131"/>
      <c r="AA518" s="131"/>
      <c r="AB518" s="129"/>
      <c r="AC518" s="129"/>
      <c r="AD518" s="129"/>
    </row>
    <row r="519" ht="15.75" customHeight="1">
      <c r="A519" s="129"/>
      <c r="B519" s="129"/>
      <c r="C519" s="162"/>
      <c r="D519" s="129"/>
      <c r="E519" s="129"/>
      <c r="F519" s="132"/>
      <c r="G519" s="132"/>
      <c r="H519" s="132"/>
      <c r="I519" s="132"/>
      <c r="J519" s="132"/>
      <c r="K519" s="132"/>
      <c r="L519" s="159"/>
      <c r="M519" s="159"/>
      <c r="N519" s="131"/>
      <c r="O519" s="131"/>
      <c r="P519" s="131"/>
      <c r="Q519" s="131"/>
      <c r="R519" s="131"/>
      <c r="S519" s="131"/>
      <c r="T519" s="131"/>
      <c r="U519" s="131"/>
      <c r="V519" s="131"/>
      <c r="W519" s="131"/>
      <c r="X519" s="131"/>
      <c r="Y519" s="131"/>
      <c r="Z519" s="131"/>
      <c r="AA519" s="131"/>
      <c r="AB519" s="129"/>
      <c r="AC519" s="129"/>
      <c r="AD519" s="129"/>
    </row>
    <row r="520" ht="15.75" customHeight="1">
      <c r="A520" s="129"/>
      <c r="B520" s="129"/>
      <c r="C520" s="162"/>
      <c r="D520" s="129"/>
      <c r="E520" s="129"/>
      <c r="F520" s="132"/>
      <c r="G520" s="132"/>
      <c r="H520" s="132"/>
      <c r="I520" s="132"/>
      <c r="J520" s="132"/>
      <c r="K520" s="132"/>
      <c r="L520" s="159"/>
      <c r="M520" s="159"/>
      <c r="N520" s="131"/>
      <c r="O520" s="131"/>
      <c r="P520" s="131"/>
      <c r="Q520" s="131"/>
      <c r="R520" s="131"/>
      <c r="S520" s="131"/>
      <c r="T520" s="131"/>
      <c r="U520" s="131"/>
      <c r="V520" s="131"/>
      <c r="W520" s="131"/>
      <c r="X520" s="131"/>
      <c r="Y520" s="131"/>
      <c r="Z520" s="131"/>
      <c r="AA520" s="131"/>
      <c r="AB520" s="129"/>
      <c r="AC520" s="129"/>
      <c r="AD520" s="129"/>
    </row>
    <row r="521" ht="15.75" customHeight="1">
      <c r="A521" s="129"/>
      <c r="B521" s="129"/>
      <c r="C521" s="162"/>
      <c r="D521" s="129"/>
      <c r="E521" s="129"/>
      <c r="F521" s="132"/>
      <c r="G521" s="132"/>
      <c r="H521" s="132"/>
      <c r="I521" s="132"/>
      <c r="J521" s="132"/>
      <c r="K521" s="132"/>
      <c r="L521" s="159"/>
      <c r="M521" s="159"/>
      <c r="N521" s="131"/>
      <c r="O521" s="131"/>
      <c r="P521" s="131"/>
      <c r="Q521" s="131"/>
      <c r="R521" s="131"/>
      <c r="S521" s="131"/>
      <c r="T521" s="131"/>
      <c r="U521" s="131"/>
      <c r="V521" s="131"/>
      <c r="W521" s="131"/>
      <c r="X521" s="131"/>
      <c r="Y521" s="131"/>
      <c r="Z521" s="131"/>
      <c r="AA521" s="131"/>
      <c r="AB521" s="129"/>
      <c r="AC521" s="129"/>
      <c r="AD521" s="129"/>
    </row>
    <row r="522" ht="15.75" customHeight="1">
      <c r="A522" s="129"/>
      <c r="B522" s="129"/>
      <c r="C522" s="162"/>
      <c r="D522" s="129"/>
      <c r="E522" s="129"/>
      <c r="F522" s="132"/>
      <c r="G522" s="132"/>
      <c r="H522" s="132"/>
      <c r="I522" s="132"/>
      <c r="J522" s="132"/>
      <c r="K522" s="132"/>
      <c r="L522" s="159"/>
      <c r="M522" s="159"/>
      <c r="N522" s="131"/>
      <c r="O522" s="131"/>
      <c r="P522" s="131"/>
      <c r="Q522" s="131"/>
      <c r="R522" s="131"/>
      <c r="S522" s="131"/>
      <c r="T522" s="131"/>
      <c r="U522" s="131"/>
      <c r="V522" s="131"/>
      <c r="W522" s="131"/>
      <c r="X522" s="131"/>
      <c r="Y522" s="131"/>
      <c r="Z522" s="131"/>
      <c r="AA522" s="131"/>
      <c r="AB522" s="129"/>
      <c r="AC522" s="129"/>
      <c r="AD522" s="129"/>
    </row>
    <row r="523" ht="15.75" customHeight="1">
      <c r="A523" s="129"/>
      <c r="B523" s="129"/>
      <c r="C523" s="162"/>
      <c r="D523" s="129"/>
      <c r="E523" s="129"/>
      <c r="F523" s="132"/>
      <c r="G523" s="132"/>
      <c r="H523" s="132"/>
      <c r="I523" s="132"/>
      <c r="J523" s="132"/>
      <c r="K523" s="132"/>
      <c r="L523" s="159"/>
      <c r="M523" s="159"/>
      <c r="N523" s="131"/>
      <c r="O523" s="131"/>
      <c r="P523" s="131"/>
      <c r="Q523" s="131"/>
      <c r="R523" s="131"/>
      <c r="S523" s="131"/>
      <c r="T523" s="131"/>
      <c r="U523" s="131"/>
      <c r="V523" s="131"/>
      <c r="W523" s="131"/>
      <c r="X523" s="131"/>
      <c r="Y523" s="131"/>
      <c r="Z523" s="131"/>
      <c r="AA523" s="131"/>
      <c r="AB523" s="129"/>
      <c r="AC523" s="129"/>
      <c r="AD523" s="129"/>
    </row>
    <row r="524" ht="15.75" customHeight="1">
      <c r="A524" s="129"/>
      <c r="B524" s="129"/>
      <c r="C524" s="162"/>
      <c r="D524" s="129"/>
      <c r="E524" s="129"/>
      <c r="F524" s="132"/>
      <c r="G524" s="132"/>
      <c r="H524" s="132"/>
      <c r="I524" s="132"/>
      <c r="J524" s="132"/>
      <c r="K524" s="132"/>
      <c r="L524" s="159"/>
      <c r="M524" s="159"/>
      <c r="N524" s="131"/>
      <c r="O524" s="131"/>
      <c r="P524" s="131"/>
      <c r="Q524" s="131"/>
      <c r="R524" s="131"/>
      <c r="S524" s="131"/>
      <c r="T524" s="131"/>
      <c r="U524" s="131"/>
      <c r="V524" s="131"/>
      <c r="W524" s="131"/>
      <c r="X524" s="131"/>
      <c r="Y524" s="131"/>
      <c r="Z524" s="131"/>
      <c r="AA524" s="131"/>
      <c r="AB524" s="129"/>
      <c r="AC524" s="129"/>
      <c r="AD524" s="129"/>
    </row>
    <row r="525" ht="15.75" customHeight="1">
      <c r="A525" s="129"/>
      <c r="B525" s="129"/>
      <c r="C525" s="162"/>
      <c r="D525" s="129"/>
      <c r="E525" s="129"/>
      <c r="F525" s="132"/>
      <c r="G525" s="132"/>
      <c r="H525" s="132"/>
      <c r="I525" s="132"/>
      <c r="J525" s="132"/>
      <c r="K525" s="132"/>
      <c r="L525" s="159"/>
      <c r="M525" s="159"/>
      <c r="N525" s="131"/>
      <c r="O525" s="131"/>
      <c r="P525" s="131"/>
      <c r="Q525" s="131"/>
      <c r="R525" s="131"/>
      <c r="S525" s="131"/>
      <c r="T525" s="131"/>
      <c r="U525" s="131"/>
      <c r="V525" s="131"/>
      <c r="W525" s="131"/>
      <c r="X525" s="131"/>
      <c r="Y525" s="131"/>
      <c r="Z525" s="131"/>
      <c r="AA525" s="131"/>
      <c r="AB525" s="129"/>
      <c r="AC525" s="129"/>
      <c r="AD525" s="129"/>
    </row>
    <row r="526" ht="15.75" customHeight="1">
      <c r="A526" s="129"/>
      <c r="B526" s="129"/>
      <c r="C526" s="162"/>
      <c r="D526" s="129"/>
      <c r="E526" s="129"/>
      <c r="F526" s="132"/>
      <c r="G526" s="132"/>
      <c r="H526" s="132"/>
      <c r="I526" s="132"/>
      <c r="J526" s="132"/>
      <c r="K526" s="132"/>
      <c r="L526" s="159"/>
      <c r="M526" s="159"/>
      <c r="N526" s="131"/>
      <c r="O526" s="131"/>
      <c r="P526" s="131"/>
      <c r="Q526" s="131"/>
      <c r="R526" s="131"/>
      <c r="S526" s="131"/>
      <c r="T526" s="131"/>
      <c r="U526" s="131"/>
      <c r="V526" s="131"/>
      <c r="W526" s="131"/>
      <c r="X526" s="131"/>
      <c r="Y526" s="131"/>
      <c r="Z526" s="131"/>
      <c r="AA526" s="131"/>
      <c r="AB526" s="129"/>
      <c r="AC526" s="129"/>
      <c r="AD526" s="129"/>
    </row>
    <row r="527" ht="15.75" customHeight="1">
      <c r="A527" s="129"/>
      <c r="B527" s="129"/>
      <c r="C527" s="162"/>
      <c r="D527" s="129"/>
      <c r="E527" s="129"/>
      <c r="F527" s="132"/>
      <c r="G527" s="132"/>
      <c r="H527" s="132"/>
      <c r="I527" s="132"/>
      <c r="J527" s="132"/>
      <c r="K527" s="132"/>
      <c r="L527" s="159"/>
      <c r="M527" s="159"/>
      <c r="N527" s="131"/>
      <c r="O527" s="131"/>
      <c r="P527" s="131"/>
      <c r="Q527" s="131"/>
      <c r="R527" s="131"/>
      <c r="S527" s="131"/>
      <c r="T527" s="131"/>
      <c r="U527" s="131"/>
      <c r="V527" s="131"/>
      <c r="W527" s="131"/>
      <c r="X527" s="131"/>
      <c r="Y527" s="131"/>
      <c r="Z527" s="131"/>
      <c r="AA527" s="131"/>
      <c r="AB527" s="129"/>
      <c r="AC527" s="129"/>
      <c r="AD527" s="129"/>
    </row>
    <row r="528" ht="15.75" customHeight="1">
      <c r="A528" s="129"/>
      <c r="B528" s="129"/>
      <c r="C528" s="162"/>
      <c r="D528" s="129"/>
      <c r="E528" s="129"/>
      <c r="F528" s="132"/>
      <c r="G528" s="132"/>
      <c r="H528" s="132"/>
      <c r="I528" s="132"/>
      <c r="J528" s="132"/>
      <c r="K528" s="132"/>
      <c r="L528" s="159"/>
      <c r="M528" s="159"/>
      <c r="N528" s="131"/>
      <c r="O528" s="131"/>
      <c r="P528" s="131"/>
      <c r="Q528" s="131"/>
      <c r="R528" s="131"/>
      <c r="S528" s="131"/>
      <c r="T528" s="131"/>
      <c r="U528" s="131"/>
      <c r="V528" s="131"/>
      <c r="W528" s="131"/>
      <c r="X528" s="131"/>
      <c r="Y528" s="131"/>
      <c r="Z528" s="131"/>
      <c r="AA528" s="131"/>
      <c r="AB528" s="129"/>
      <c r="AC528" s="129"/>
      <c r="AD528" s="129"/>
    </row>
    <row r="529" ht="15.75" customHeight="1">
      <c r="A529" s="129"/>
      <c r="B529" s="129"/>
      <c r="C529" s="162"/>
      <c r="D529" s="129"/>
      <c r="E529" s="129"/>
      <c r="F529" s="132"/>
      <c r="G529" s="132"/>
      <c r="H529" s="132"/>
      <c r="I529" s="132"/>
      <c r="J529" s="132"/>
      <c r="K529" s="132"/>
      <c r="L529" s="159"/>
      <c r="M529" s="159"/>
      <c r="N529" s="131"/>
      <c r="O529" s="131"/>
      <c r="P529" s="131"/>
      <c r="Q529" s="131"/>
      <c r="R529" s="131"/>
      <c r="S529" s="131"/>
      <c r="T529" s="131"/>
      <c r="U529" s="131"/>
      <c r="V529" s="131"/>
      <c r="W529" s="131"/>
      <c r="X529" s="131"/>
      <c r="Y529" s="131"/>
      <c r="Z529" s="131"/>
      <c r="AA529" s="131"/>
      <c r="AB529" s="129"/>
      <c r="AC529" s="129"/>
      <c r="AD529" s="129"/>
    </row>
    <row r="530" ht="15.75" customHeight="1">
      <c r="A530" s="129"/>
      <c r="B530" s="129"/>
      <c r="C530" s="162"/>
      <c r="D530" s="129"/>
      <c r="E530" s="129"/>
      <c r="F530" s="132"/>
      <c r="G530" s="132"/>
      <c r="H530" s="132"/>
      <c r="I530" s="132"/>
      <c r="J530" s="132"/>
      <c r="K530" s="132"/>
      <c r="L530" s="159"/>
      <c r="M530" s="159"/>
      <c r="N530" s="131"/>
      <c r="O530" s="131"/>
      <c r="P530" s="131"/>
      <c r="Q530" s="131"/>
      <c r="R530" s="131"/>
      <c r="S530" s="131"/>
      <c r="T530" s="131"/>
      <c r="U530" s="131"/>
      <c r="V530" s="131"/>
      <c r="W530" s="131"/>
      <c r="X530" s="131"/>
      <c r="Y530" s="131"/>
      <c r="Z530" s="131"/>
      <c r="AA530" s="131"/>
      <c r="AB530" s="129"/>
      <c r="AC530" s="129"/>
      <c r="AD530" s="129"/>
    </row>
    <row r="531" ht="15.75" customHeight="1">
      <c r="A531" s="129"/>
      <c r="B531" s="129"/>
      <c r="C531" s="162"/>
      <c r="D531" s="129"/>
      <c r="E531" s="129"/>
      <c r="F531" s="132"/>
      <c r="G531" s="132"/>
      <c r="H531" s="132"/>
      <c r="I531" s="132"/>
      <c r="J531" s="132"/>
      <c r="K531" s="132"/>
      <c r="L531" s="159"/>
      <c r="M531" s="159"/>
      <c r="N531" s="131"/>
      <c r="O531" s="131"/>
      <c r="P531" s="131"/>
      <c r="Q531" s="131"/>
      <c r="R531" s="131"/>
      <c r="S531" s="131"/>
      <c r="T531" s="131"/>
      <c r="U531" s="131"/>
      <c r="V531" s="131"/>
      <c r="W531" s="131"/>
      <c r="X531" s="131"/>
      <c r="Y531" s="131"/>
      <c r="Z531" s="131"/>
      <c r="AA531" s="131"/>
      <c r="AB531" s="129"/>
      <c r="AC531" s="129"/>
      <c r="AD531" s="129"/>
    </row>
    <row r="532" ht="15.75" customHeight="1">
      <c r="A532" s="129"/>
      <c r="B532" s="129"/>
      <c r="C532" s="162"/>
      <c r="D532" s="129"/>
      <c r="E532" s="129"/>
      <c r="F532" s="132"/>
      <c r="G532" s="132"/>
      <c r="H532" s="132"/>
      <c r="I532" s="132"/>
      <c r="J532" s="132"/>
      <c r="K532" s="132"/>
      <c r="L532" s="159"/>
      <c r="M532" s="159"/>
      <c r="N532" s="131"/>
      <c r="O532" s="131"/>
      <c r="P532" s="131"/>
      <c r="Q532" s="131"/>
      <c r="R532" s="131"/>
      <c r="S532" s="131"/>
      <c r="T532" s="131"/>
      <c r="U532" s="131"/>
      <c r="V532" s="131"/>
      <c r="W532" s="131"/>
      <c r="X532" s="131"/>
      <c r="Y532" s="131"/>
      <c r="Z532" s="131"/>
      <c r="AA532" s="131"/>
      <c r="AB532" s="129"/>
      <c r="AC532" s="129"/>
      <c r="AD532" s="129"/>
    </row>
    <row r="533" ht="15.75" customHeight="1">
      <c r="A533" s="129"/>
      <c r="B533" s="129"/>
      <c r="C533" s="162"/>
      <c r="D533" s="129"/>
      <c r="E533" s="129"/>
      <c r="F533" s="132"/>
      <c r="G533" s="132"/>
      <c r="H533" s="132"/>
      <c r="I533" s="132"/>
      <c r="J533" s="132"/>
      <c r="K533" s="132"/>
      <c r="L533" s="159"/>
      <c r="M533" s="159"/>
      <c r="N533" s="131"/>
      <c r="O533" s="131"/>
      <c r="P533" s="131"/>
      <c r="Q533" s="131"/>
      <c r="R533" s="131"/>
      <c r="S533" s="131"/>
      <c r="T533" s="131"/>
      <c r="U533" s="131"/>
      <c r="V533" s="131"/>
      <c r="W533" s="131"/>
      <c r="X533" s="131"/>
      <c r="Y533" s="131"/>
      <c r="Z533" s="131"/>
      <c r="AA533" s="131"/>
      <c r="AB533" s="129"/>
      <c r="AC533" s="129"/>
      <c r="AD533" s="129"/>
    </row>
    <row r="534" ht="15.75" customHeight="1">
      <c r="A534" s="129"/>
      <c r="B534" s="129"/>
      <c r="C534" s="162"/>
      <c r="D534" s="129"/>
      <c r="E534" s="129"/>
      <c r="F534" s="132"/>
      <c r="G534" s="132"/>
      <c r="H534" s="132"/>
      <c r="I534" s="132"/>
      <c r="J534" s="132"/>
      <c r="K534" s="132"/>
      <c r="L534" s="159"/>
      <c r="M534" s="159"/>
      <c r="N534" s="131"/>
      <c r="O534" s="131"/>
      <c r="P534" s="131"/>
      <c r="Q534" s="131"/>
      <c r="R534" s="131"/>
      <c r="S534" s="131"/>
      <c r="T534" s="131"/>
      <c r="U534" s="131"/>
      <c r="V534" s="131"/>
      <c r="W534" s="131"/>
      <c r="X534" s="131"/>
      <c r="Y534" s="131"/>
      <c r="Z534" s="131"/>
      <c r="AA534" s="131"/>
      <c r="AB534" s="129"/>
      <c r="AC534" s="129"/>
      <c r="AD534" s="129"/>
    </row>
    <row r="535" ht="15.75" customHeight="1">
      <c r="A535" s="129"/>
      <c r="B535" s="129"/>
      <c r="C535" s="162"/>
      <c r="D535" s="129"/>
      <c r="E535" s="129"/>
      <c r="F535" s="132"/>
      <c r="G535" s="132"/>
      <c r="H535" s="132"/>
      <c r="I535" s="132"/>
      <c r="J535" s="132"/>
      <c r="K535" s="132"/>
      <c r="L535" s="159"/>
      <c r="M535" s="159"/>
      <c r="N535" s="131"/>
      <c r="O535" s="131"/>
      <c r="P535" s="131"/>
      <c r="Q535" s="131"/>
      <c r="R535" s="131"/>
      <c r="S535" s="131"/>
      <c r="T535" s="131"/>
      <c r="U535" s="131"/>
      <c r="V535" s="131"/>
      <c r="W535" s="131"/>
      <c r="X535" s="131"/>
      <c r="Y535" s="131"/>
      <c r="Z535" s="131"/>
      <c r="AA535" s="131"/>
      <c r="AB535" s="129"/>
      <c r="AC535" s="129"/>
      <c r="AD535" s="129"/>
    </row>
    <row r="536" ht="15.75" customHeight="1">
      <c r="A536" s="129"/>
      <c r="B536" s="129"/>
      <c r="C536" s="162"/>
      <c r="D536" s="129"/>
      <c r="E536" s="129"/>
      <c r="F536" s="132"/>
      <c r="G536" s="132"/>
      <c r="H536" s="132"/>
      <c r="I536" s="132"/>
      <c r="J536" s="132"/>
      <c r="K536" s="132"/>
      <c r="L536" s="159"/>
      <c r="M536" s="159"/>
      <c r="N536" s="131"/>
      <c r="O536" s="131"/>
      <c r="P536" s="131"/>
      <c r="Q536" s="131"/>
      <c r="R536" s="131"/>
      <c r="S536" s="131"/>
      <c r="T536" s="131"/>
      <c r="U536" s="131"/>
      <c r="V536" s="131"/>
      <c r="W536" s="131"/>
      <c r="X536" s="131"/>
      <c r="Y536" s="131"/>
      <c r="Z536" s="131"/>
      <c r="AA536" s="131"/>
      <c r="AB536" s="129"/>
      <c r="AC536" s="129"/>
      <c r="AD536" s="129"/>
    </row>
    <row r="537" ht="15.75" customHeight="1">
      <c r="A537" s="129"/>
      <c r="B537" s="129"/>
      <c r="C537" s="162"/>
      <c r="D537" s="129"/>
      <c r="E537" s="129"/>
      <c r="F537" s="132"/>
      <c r="G537" s="132"/>
      <c r="H537" s="132"/>
      <c r="I537" s="132"/>
      <c r="J537" s="132"/>
      <c r="K537" s="132"/>
      <c r="L537" s="159"/>
      <c r="M537" s="159"/>
      <c r="N537" s="131"/>
      <c r="O537" s="131"/>
      <c r="P537" s="131"/>
      <c r="Q537" s="131"/>
      <c r="R537" s="131"/>
      <c r="S537" s="131"/>
      <c r="T537" s="131"/>
      <c r="U537" s="131"/>
      <c r="V537" s="131"/>
      <c r="W537" s="131"/>
      <c r="X537" s="131"/>
      <c r="Y537" s="131"/>
      <c r="Z537" s="131"/>
      <c r="AA537" s="131"/>
      <c r="AB537" s="129"/>
      <c r="AC537" s="129"/>
      <c r="AD537" s="129"/>
    </row>
    <row r="538" ht="15.75" customHeight="1">
      <c r="A538" s="129"/>
      <c r="B538" s="129"/>
      <c r="C538" s="162"/>
      <c r="D538" s="129"/>
      <c r="E538" s="129"/>
      <c r="F538" s="132"/>
      <c r="G538" s="132"/>
      <c r="H538" s="132"/>
      <c r="I538" s="132"/>
      <c r="J538" s="132"/>
      <c r="K538" s="132"/>
      <c r="L538" s="159"/>
      <c r="M538" s="159"/>
      <c r="N538" s="131"/>
      <c r="O538" s="131"/>
      <c r="P538" s="131"/>
      <c r="Q538" s="131"/>
      <c r="R538" s="131"/>
      <c r="S538" s="131"/>
      <c r="T538" s="131"/>
      <c r="U538" s="131"/>
      <c r="V538" s="131"/>
      <c r="W538" s="131"/>
      <c r="X538" s="131"/>
      <c r="Y538" s="131"/>
      <c r="Z538" s="131"/>
      <c r="AA538" s="131"/>
      <c r="AB538" s="129"/>
      <c r="AC538" s="129"/>
      <c r="AD538" s="129"/>
    </row>
    <row r="539" ht="15.75" customHeight="1">
      <c r="A539" s="129"/>
      <c r="B539" s="129"/>
      <c r="C539" s="162"/>
      <c r="D539" s="129"/>
      <c r="E539" s="129"/>
      <c r="F539" s="132"/>
      <c r="G539" s="132"/>
      <c r="H539" s="132"/>
      <c r="I539" s="132"/>
      <c r="J539" s="132"/>
      <c r="K539" s="132"/>
      <c r="L539" s="159"/>
      <c r="M539" s="159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29"/>
      <c r="AC539" s="129"/>
      <c r="AD539" s="129"/>
    </row>
    <row r="540" ht="15.75" customHeight="1">
      <c r="A540" s="129"/>
      <c r="B540" s="129"/>
      <c r="C540" s="162"/>
      <c r="D540" s="129"/>
      <c r="E540" s="129"/>
      <c r="F540" s="132"/>
      <c r="G540" s="132"/>
      <c r="H540" s="132"/>
      <c r="I540" s="132"/>
      <c r="J540" s="132"/>
      <c r="K540" s="132"/>
      <c r="L540" s="159"/>
      <c r="M540" s="159"/>
      <c r="N540" s="131"/>
      <c r="O540" s="131"/>
      <c r="P540" s="131"/>
      <c r="Q540" s="131"/>
      <c r="R540" s="131"/>
      <c r="S540" s="131"/>
      <c r="T540" s="131"/>
      <c r="U540" s="131"/>
      <c r="V540" s="131"/>
      <c r="W540" s="131"/>
      <c r="X540" s="131"/>
      <c r="Y540" s="131"/>
      <c r="Z540" s="131"/>
      <c r="AA540" s="131"/>
      <c r="AB540" s="129"/>
      <c r="AC540" s="129"/>
      <c r="AD540" s="129"/>
    </row>
    <row r="541" ht="15.75" customHeight="1">
      <c r="A541" s="129"/>
      <c r="B541" s="129"/>
      <c r="C541" s="162"/>
      <c r="D541" s="129"/>
      <c r="E541" s="129"/>
      <c r="F541" s="132"/>
      <c r="G541" s="132"/>
      <c r="H541" s="132"/>
      <c r="I541" s="132"/>
      <c r="J541" s="132"/>
      <c r="K541" s="132"/>
      <c r="L541" s="159"/>
      <c r="M541" s="159"/>
      <c r="N541" s="131"/>
      <c r="O541" s="131"/>
      <c r="P541" s="131"/>
      <c r="Q541" s="131"/>
      <c r="R541" s="131"/>
      <c r="S541" s="131"/>
      <c r="T541" s="131"/>
      <c r="U541" s="131"/>
      <c r="V541" s="131"/>
      <c r="W541" s="131"/>
      <c r="X541" s="131"/>
      <c r="Y541" s="131"/>
      <c r="Z541" s="131"/>
      <c r="AA541" s="131"/>
      <c r="AB541" s="129"/>
      <c r="AC541" s="129"/>
      <c r="AD541" s="129"/>
    </row>
    <row r="542" ht="15.75" customHeight="1">
      <c r="A542" s="129"/>
      <c r="B542" s="129"/>
      <c r="C542" s="162"/>
      <c r="D542" s="129"/>
      <c r="E542" s="129"/>
      <c r="F542" s="132"/>
      <c r="G542" s="132"/>
      <c r="H542" s="132"/>
      <c r="I542" s="132"/>
      <c r="J542" s="132"/>
      <c r="K542" s="132"/>
      <c r="L542" s="159"/>
      <c r="M542" s="159"/>
      <c r="N542" s="131"/>
      <c r="O542" s="131"/>
      <c r="P542" s="131"/>
      <c r="Q542" s="131"/>
      <c r="R542" s="131"/>
      <c r="S542" s="131"/>
      <c r="T542" s="131"/>
      <c r="U542" s="131"/>
      <c r="V542" s="131"/>
      <c r="W542" s="131"/>
      <c r="X542" s="131"/>
      <c r="Y542" s="131"/>
      <c r="Z542" s="131"/>
      <c r="AA542" s="131"/>
      <c r="AB542" s="129"/>
      <c r="AC542" s="129"/>
      <c r="AD542" s="129"/>
    </row>
    <row r="543" ht="15.75" customHeight="1">
      <c r="A543" s="129"/>
      <c r="B543" s="129"/>
      <c r="C543" s="162"/>
      <c r="D543" s="129"/>
      <c r="E543" s="129"/>
      <c r="F543" s="132"/>
      <c r="G543" s="132"/>
      <c r="H543" s="132"/>
      <c r="I543" s="132"/>
      <c r="J543" s="132"/>
      <c r="K543" s="132"/>
      <c r="L543" s="159"/>
      <c r="M543" s="159"/>
      <c r="N543" s="131"/>
      <c r="O543" s="131"/>
      <c r="P543" s="131"/>
      <c r="Q543" s="131"/>
      <c r="R543" s="131"/>
      <c r="S543" s="131"/>
      <c r="T543" s="131"/>
      <c r="U543" s="131"/>
      <c r="V543" s="131"/>
      <c r="W543" s="131"/>
      <c r="X543" s="131"/>
      <c r="Y543" s="131"/>
      <c r="Z543" s="131"/>
      <c r="AA543" s="131"/>
      <c r="AB543" s="129"/>
      <c r="AC543" s="129"/>
      <c r="AD543" s="129"/>
    </row>
    <row r="544" ht="15.75" customHeight="1">
      <c r="A544" s="129"/>
      <c r="B544" s="129"/>
      <c r="C544" s="162"/>
      <c r="D544" s="129"/>
      <c r="E544" s="129"/>
      <c r="F544" s="132"/>
      <c r="G544" s="132"/>
      <c r="H544" s="132"/>
      <c r="I544" s="132"/>
      <c r="J544" s="132"/>
      <c r="K544" s="132"/>
      <c r="L544" s="159"/>
      <c r="M544" s="159"/>
      <c r="N544" s="131"/>
      <c r="O544" s="131"/>
      <c r="P544" s="131"/>
      <c r="Q544" s="131"/>
      <c r="R544" s="131"/>
      <c r="S544" s="131"/>
      <c r="T544" s="131"/>
      <c r="U544" s="131"/>
      <c r="V544" s="131"/>
      <c r="W544" s="131"/>
      <c r="X544" s="131"/>
      <c r="Y544" s="131"/>
      <c r="Z544" s="131"/>
      <c r="AA544" s="131"/>
      <c r="AB544" s="129"/>
      <c r="AC544" s="129"/>
      <c r="AD544" s="129"/>
    </row>
    <row r="545" ht="15.75" customHeight="1">
      <c r="A545" s="129"/>
      <c r="B545" s="129"/>
      <c r="C545" s="162"/>
      <c r="D545" s="129"/>
      <c r="E545" s="129"/>
      <c r="F545" s="132"/>
      <c r="G545" s="132"/>
      <c r="H545" s="132"/>
      <c r="I545" s="132"/>
      <c r="J545" s="132"/>
      <c r="K545" s="132"/>
      <c r="L545" s="159"/>
      <c r="M545" s="159"/>
      <c r="N545" s="131"/>
      <c r="O545" s="131"/>
      <c r="P545" s="131"/>
      <c r="Q545" s="131"/>
      <c r="R545" s="131"/>
      <c r="S545" s="131"/>
      <c r="T545" s="131"/>
      <c r="U545" s="131"/>
      <c r="V545" s="131"/>
      <c r="W545" s="131"/>
      <c r="X545" s="131"/>
      <c r="Y545" s="131"/>
      <c r="Z545" s="131"/>
      <c r="AA545" s="131"/>
      <c r="AB545" s="129"/>
      <c r="AC545" s="129"/>
      <c r="AD545" s="129"/>
    </row>
    <row r="546" ht="15.75" customHeight="1">
      <c r="A546" s="129"/>
      <c r="B546" s="129"/>
      <c r="C546" s="162"/>
      <c r="D546" s="129"/>
      <c r="E546" s="129"/>
      <c r="F546" s="132"/>
      <c r="G546" s="132"/>
      <c r="H546" s="132"/>
      <c r="I546" s="132"/>
      <c r="J546" s="132"/>
      <c r="K546" s="132"/>
      <c r="L546" s="159"/>
      <c r="M546" s="159"/>
      <c r="N546" s="131"/>
      <c r="O546" s="131"/>
      <c r="P546" s="131"/>
      <c r="Q546" s="131"/>
      <c r="R546" s="131"/>
      <c r="S546" s="131"/>
      <c r="T546" s="131"/>
      <c r="U546" s="131"/>
      <c r="V546" s="131"/>
      <c r="W546" s="131"/>
      <c r="X546" s="131"/>
      <c r="Y546" s="131"/>
      <c r="Z546" s="131"/>
      <c r="AA546" s="131"/>
      <c r="AB546" s="129"/>
      <c r="AC546" s="129"/>
      <c r="AD546" s="129"/>
    </row>
    <row r="547" ht="15.75" customHeight="1">
      <c r="A547" s="129"/>
      <c r="B547" s="129"/>
      <c r="C547" s="162"/>
      <c r="D547" s="129"/>
      <c r="E547" s="129"/>
      <c r="F547" s="132"/>
      <c r="G547" s="132"/>
      <c r="H547" s="132"/>
      <c r="I547" s="132"/>
      <c r="J547" s="132"/>
      <c r="K547" s="132"/>
      <c r="L547" s="159"/>
      <c r="M547" s="159"/>
      <c r="N547" s="131"/>
      <c r="O547" s="131"/>
      <c r="P547" s="131"/>
      <c r="Q547" s="131"/>
      <c r="R547" s="131"/>
      <c r="S547" s="131"/>
      <c r="T547" s="131"/>
      <c r="U547" s="131"/>
      <c r="V547" s="131"/>
      <c r="W547" s="131"/>
      <c r="X547" s="131"/>
      <c r="Y547" s="131"/>
      <c r="Z547" s="131"/>
      <c r="AA547" s="131"/>
      <c r="AB547" s="129"/>
      <c r="AC547" s="129"/>
      <c r="AD547" s="129"/>
    </row>
    <row r="548" ht="15.75" customHeight="1">
      <c r="A548" s="129"/>
      <c r="B548" s="129"/>
      <c r="C548" s="162"/>
      <c r="D548" s="129"/>
      <c r="E548" s="129"/>
      <c r="F548" s="132"/>
      <c r="G548" s="132"/>
      <c r="H548" s="132"/>
      <c r="I548" s="132"/>
      <c r="J548" s="132"/>
      <c r="K548" s="132"/>
      <c r="L548" s="159"/>
      <c r="M548" s="159"/>
      <c r="N548" s="131"/>
      <c r="O548" s="131"/>
      <c r="P548" s="131"/>
      <c r="Q548" s="131"/>
      <c r="R548" s="131"/>
      <c r="S548" s="131"/>
      <c r="T548" s="131"/>
      <c r="U548" s="131"/>
      <c r="V548" s="131"/>
      <c r="W548" s="131"/>
      <c r="X548" s="131"/>
      <c r="Y548" s="131"/>
      <c r="Z548" s="131"/>
      <c r="AA548" s="131"/>
      <c r="AB548" s="129"/>
      <c r="AC548" s="129"/>
      <c r="AD548" s="129"/>
    </row>
    <row r="549" ht="15.75" customHeight="1">
      <c r="A549" s="129"/>
      <c r="B549" s="129"/>
      <c r="C549" s="162"/>
      <c r="D549" s="129"/>
      <c r="E549" s="129"/>
      <c r="F549" s="132"/>
      <c r="G549" s="132"/>
      <c r="H549" s="132"/>
      <c r="I549" s="132"/>
      <c r="J549" s="132"/>
      <c r="K549" s="132"/>
      <c r="L549" s="159"/>
      <c r="M549" s="159"/>
      <c r="N549" s="131"/>
      <c r="O549" s="131"/>
      <c r="P549" s="131"/>
      <c r="Q549" s="131"/>
      <c r="R549" s="131"/>
      <c r="S549" s="131"/>
      <c r="T549" s="131"/>
      <c r="U549" s="131"/>
      <c r="V549" s="131"/>
      <c r="W549" s="131"/>
      <c r="X549" s="131"/>
      <c r="Y549" s="131"/>
      <c r="Z549" s="131"/>
      <c r="AA549" s="131"/>
      <c r="AB549" s="129"/>
      <c r="AC549" s="129"/>
      <c r="AD549" s="129"/>
    </row>
    <row r="550" ht="15.75" customHeight="1">
      <c r="A550" s="129"/>
      <c r="B550" s="129"/>
      <c r="C550" s="162"/>
      <c r="D550" s="129"/>
      <c r="E550" s="129"/>
      <c r="F550" s="132"/>
      <c r="G550" s="132"/>
      <c r="H550" s="132"/>
      <c r="I550" s="132"/>
      <c r="J550" s="132"/>
      <c r="K550" s="132"/>
      <c r="L550" s="159"/>
      <c r="M550" s="159"/>
      <c r="N550" s="131"/>
      <c r="O550" s="131"/>
      <c r="P550" s="131"/>
      <c r="Q550" s="131"/>
      <c r="R550" s="131"/>
      <c r="S550" s="131"/>
      <c r="T550" s="131"/>
      <c r="U550" s="131"/>
      <c r="V550" s="131"/>
      <c r="W550" s="131"/>
      <c r="X550" s="131"/>
      <c r="Y550" s="131"/>
      <c r="Z550" s="131"/>
      <c r="AA550" s="131"/>
      <c r="AB550" s="129"/>
      <c r="AC550" s="129"/>
      <c r="AD550" s="129"/>
    </row>
    <row r="551" ht="15.75" customHeight="1">
      <c r="A551" s="129"/>
      <c r="B551" s="129"/>
      <c r="C551" s="162"/>
      <c r="D551" s="129"/>
      <c r="E551" s="129"/>
      <c r="F551" s="132"/>
      <c r="G551" s="132"/>
      <c r="H551" s="132"/>
      <c r="I551" s="132"/>
      <c r="J551" s="132"/>
      <c r="K551" s="132"/>
      <c r="L551" s="159"/>
      <c r="M551" s="159"/>
      <c r="N551" s="131"/>
      <c r="O551" s="131"/>
      <c r="P551" s="131"/>
      <c r="Q551" s="131"/>
      <c r="R551" s="131"/>
      <c r="S551" s="131"/>
      <c r="T551" s="131"/>
      <c r="U551" s="131"/>
      <c r="V551" s="131"/>
      <c r="W551" s="131"/>
      <c r="X551" s="131"/>
      <c r="Y551" s="131"/>
      <c r="Z551" s="131"/>
      <c r="AA551" s="131"/>
      <c r="AB551" s="129"/>
      <c r="AC551" s="129"/>
      <c r="AD551" s="129"/>
    </row>
    <row r="552" ht="15.75" customHeight="1">
      <c r="A552" s="129"/>
      <c r="B552" s="129"/>
      <c r="C552" s="162"/>
      <c r="D552" s="129"/>
      <c r="E552" s="129"/>
      <c r="F552" s="132"/>
      <c r="G552" s="132"/>
      <c r="H552" s="132"/>
      <c r="I552" s="132"/>
      <c r="J552" s="132"/>
      <c r="K552" s="132"/>
      <c r="L552" s="159"/>
      <c r="M552" s="159"/>
      <c r="N552" s="131"/>
      <c r="O552" s="131"/>
      <c r="P552" s="131"/>
      <c r="Q552" s="131"/>
      <c r="R552" s="131"/>
      <c r="S552" s="131"/>
      <c r="T552" s="131"/>
      <c r="U552" s="131"/>
      <c r="V552" s="131"/>
      <c r="W552" s="131"/>
      <c r="X552" s="131"/>
      <c r="Y552" s="131"/>
      <c r="Z552" s="131"/>
      <c r="AA552" s="131"/>
      <c r="AB552" s="129"/>
      <c r="AC552" s="129"/>
      <c r="AD552" s="129"/>
    </row>
    <row r="553" ht="15.75" customHeight="1">
      <c r="A553" s="129"/>
      <c r="B553" s="129"/>
      <c r="C553" s="162"/>
      <c r="D553" s="129"/>
      <c r="E553" s="129"/>
      <c r="F553" s="132"/>
      <c r="G553" s="132"/>
      <c r="H553" s="132"/>
      <c r="I553" s="132"/>
      <c r="J553" s="132"/>
      <c r="K553" s="132"/>
      <c r="L553" s="159"/>
      <c r="M553" s="159"/>
      <c r="N553" s="131"/>
      <c r="O553" s="131"/>
      <c r="P553" s="131"/>
      <c r="Q553" s="131"/>
      <c r="R553" s="131"/>
      <c r="S553" s="131"/>
      <c r="T553" s="131"/>
      <c r="U553" s="131"/>
      <c r="V553" s="131"/>
      <c r="W553" s="131"/>
      <c r="X553" s="131"/>
      <c r="Y553" s="131"/>
      <c r="Z553" s="131"/>
      <c r="AA553" s="131"/>
      <c r="AB553" s="129"/>
      <c r="AC553" s="129"/>
      <c r="AD553" s="129"/>
    </row>
    <row r="554" ht="15.75" customHeight="1">
      <c r="A554" s="129"/>
      <c r="B554" s="129"/>
      <c r="C554" s="162"/>
      <c r="D554" s="129"/>
      <c r="E554" s="129"/>
      <c r="F554" s="132"/>
      <c r="G554" s="132"/>
      <c r="H554" s="132"/>
      <c r="I554" s="132"/>
      <c r="J554" s="132"/>
      <c r="K554" s="132"/>
      <c r="L554" s="159"/>
      <c r="M554" s="159"/>
      <c r="N554" s="131"/>
      <c r="O554" s="131"/>
      <c r="P554" s="131"/>
      <c r="Q554" s="131"/>
      <c r="R554" s="131"/>
      <c r="S554" s="131"/>
      <c r="T554" s="131"/>
      <c r="U554" s="131"/>
      <c r="V554" s="131"/>
      <c r="W554" s="131"/>
      <c r="X554" s="131"/>
      <c r="Y554" s="131"/>
      <c r="Z554" s="131"/>
      <c r="AA554" s="131"/>
      <c r="AB554" s="129"/>
      <c r="AC554" s="129"/>
      <c r="AD554" s="129"/>
    </row>
    <row r="555" ht="15.75" customHeight="1">
      <c r="A555" s="129"/>
      <c r="B555" s="129"/>
      <c r="C555" s="162"/>
      <c r="D555" s="129"/>
      <c r="E555" s="129"/>
      <c r="F555" s="132"/>
      <c r="G555" s="132"/>
      <c r="H555" s="132"/>
      <c r="I555" s="132"/>
      <c r="J555" s="132"/>
      <c r="K555" s="132"/>
      <c r="L555" s="159"/>
      <c r="M555" s="159"/>
      <c r="N555" s="131"/>
      <c r="O555" s="131"/>
      <c r="P555" s="131"/>
      <c r="Q555" s="131"/>
      <c r="R555" s="131"/>
      <c r="S555" s="131"/>
      <c r="T555" s="131"/>
      <c r="U555" s="131"/>
      <c r="V555" s="131"/>
      <c r="W555" s="131"/>
      <c r="X555" s="131"/>
      <c r="Y555" s="131"/>
      <c r="Z555" s="131"/>
      <c r="AA555" s="131"/>
      <c r="AB555" s="129"/>
      <c r="AC555" s="129"/>
      <c r="AD555" s="129"/>
    </row>
    <row r="556" ht="15.75" customHeight="1">
      <c r="A556" s="129"/>
      <c r="B556" s="129"/>
      <c r="C556" s="162"/>
      <c r="D556" s="129"/>
      <c r="E556" s="129"/>
      <c r="F556" s="132"/>
      <c r="G556" s="132"/>
      <c r="H556" s="132"/>
      <c r="I556" s="132"/>
      <c r="J556" s="132"/>
      <c r="K556" s="132"/>
      <c r="L556" s="159"/>
      <c r="M556" s="159"/>
      <c r="N556" s="131"/>
      <c r="O556" s="131"/>
      <c r="P556" s="131"/>
      <c r="Q556" s="131"/>
      <c r="R556" s="131"/>
      <c r="S556" s="131"/>
      <c r="T556" s="131"/>
      <c r="U556" s="131"/>
      <c r="V556" s="131"/>
      <c r="W556" s="131"/>
      <c r="X556" s="131"/>
      <c r="Y556" s="131"/>
      <c r="Z556" s="131"/>
      <c r="AA556" s="131"/>
      <c r="AB556" s="129"/>
      <c r="AC556" s="129"/>
      <c r="AD556" s="129"/>
    </row>
    <row r="557" ht="15.75" customHeight="1">
      <c r="A557" s="129"/>
      <c r="B557" s="129"/>
      <c r="C557" s="162"/>
      <c r="D557" s="129"/>
      <c r="E557" s="129"/>
      <c r="F557" s="132"/>
      <c r="G557" s="132"/>
      <c r="H557" s="132"/>
      <c r="I557" s="132"/>
      <c r="J557" s="132"/>
      <c r="K557" s="132"/>
      <c r="L557" s="159"/>
      <c r="M557" s="159"/>
      <c r="N557" s="131"/>
      <c r="O557" s="131"/>
      <c r="P557" s="131"/>
      <c r="Q557" s="131"/>
      <c r="R557" s="131"/>
      <c r="S557" s="131"/>
      <c r="T557" s="131"/>
      <c r="U557" s="131"/>
      <c r="V557" s="131"/>
      <c r="W557" s="131"/>
      <c r="X557" s="131"/>
      <c r="Y557" s="131"/>
      <c r="Z557" s="131"/>
      <c r="AA557" s="131"/>
      <c r="AB557" s="129"/>
      <c r="AC557" s="129"/>
      <c r="AD557" s="129"/>
    </row>
    <row r="558" ht="15.75" customHeight="1">
      <c r="A558" s="129"/>
      <c r="B558" s="129"/>
      <c r="C558" s="162"/>
      <c r="D558" s="129"/>
      <c r="E558" s="129"/>
      <c r="F558" s="132"/>
      <c r="G558" s="132"/>
      <c r="H558" s="132"/>
      <c r="I558" s="132"/>
      <c r="J558" s="132"/>
      <c r="K558" s="132"/>
      <c r="L558" s="159"/>
      <c r="M558" s="159"/>
      <c r="N558" s="131"/>
      <c r="O558" s="131"/>
      <c r="P558" s="131"/>
      <c r="Q558" s="131"/>
      <c r="R558" s="131"/>
      <c r="S558" s="131"/>
      <c r="T558" s="131"/>
      <c r="U558" s="131"/>
      <c r="V558" s="131"/>
      <c r="W558" s="131"/>
      <c r="X558" s="131"/>
      <c r="Y558" s="131"/>
      <c r="Z558" s="131"/>
      <c r="AA558" s="131"/>
      <c r="AB558" s="129"/>
      <c r="AC558" s="129"/>
      <c r="AD558" s="129"/>
    </row>
    <row r="559" ht="15.75" customHeight="1">
      <c r="A559" s="129"/>
      <c r="B559" s="129"/>
      <c r="C559" s="162"/>
      <c r="D559" s="129"/>
      <c r="E559" s="129"/>
      <c r="F559" s="132"/>
      <c r="G559" s="132"/>
      <c r="H559" s="132"/>
      <c r="I559" s="132"/>
      <c r="J559" s="132"/>
      <c r="K559" s="132"/>
      <c r="L559" s="159"/>
      <c r="M559" s="159"/>
      <c r="N559" s="131"/>
      <c r="O559" s="131"/>
      <c r="P559" s="131"/>
      <c r="Q559" s="131"/>
      <c r="R559" s="131"/>
      <c r="S559" s="131"/>
      <c r="T559" s="131"/>
      <c r="U559" s="131"/>
      <c r="V559" s="131"/>
      <c r="W559" s="131"/>
      <c r="X559" s="131"/>
      <c r="Y559" s="131"/>
      <c r="Z559" s="131"/>
      <c r="AA559" s="131"/>
      <c r="AB559" s="129"/>
      <c r="AC559" s="129"/>
      <c r="AD559" s="129"/>
    </row>
    <row r="560" ht="15.75" customHeight="1">
      <c r="A560" s="129"/>
      <c r="B560" s="129"/>
      <c r="C560" s="162"/>
      <c r="D560" s="129"/>
      <c r="E560" s="129"/>
      <c r="F560" s="132"/>
      <c r="G560" s="132"/>
      <c r="H560" s="132"/>
      <c r="I560" s="132"/>
      <c r="J560" s="132"/>
      <c r="K560" s="132"/>
      <c r="L560" s="159"/>
      <c r="M560" s="159"/>
      <c r="N560" s="131"/>
      <c r="O560" s="131"/>
      <c r="P560" s="131"/>
      <c r="Q560" s="131"/>
      <c r="R560" s="131"/>
      <c r="S560" s="131"/>
      <c r="T560" s="131"/>
      <c r="U560" s="131"/>
      <c r="V560" s="131"/>
      <c r="W560" s="131"/>
      <c r="X560" s="131"/>
      <c r="Y560" s="131"/>
      <c r="Z560" s="131"/>
      <c r="AA560" s="131"/>
      <c r="AB560" s="129"/>
      <c r="AC560" s="129"/>
      <c r="AD560" s="129"/>
    </row>
    <row r="561" ht="15.75" customHeight="1">
      <c r="A561" s="129"/>
      <c r="B561" s="129"/>
      <c r="C561" s="162"/>
      <c r="D561" s="129"/>
      <c r="E561" s="129"/>
      <c r="F561" s="132"/>
      <c r="G561" s="132"/>
      <c r="H561" s="132"/>
      <c r="I561" s="132"/>
      <c r="J561" s="132"/>
      <c r="K561" s="132"/>
      <c r="L561" s="159"/>
      <c r="M561" s="159"/>
      <c r="N561" s="131"/>
      <c r="O561" s="131"/>
      <c r="P561" s="131"/>
      <c r="Q561" s="131"/>
      <c r="R561" s="131"/>
      <c r="S561" s="131"/>
      <c r="T561" s="131"/>
      <c r="U561" s="131"/>
      <c r="V561" s="131"/>
      <c r="W561" s="131"/>
      <c r="X561" s="131"/>
      <c r="Y561" s="131"/>
      <c r="Z561" s="131"/>
      <c r="AA561" s="131"/>
      <c r="AB561" s="129"/>
      <c r="AC561" s="129"/>
      <c r="AD561" s="129"/>
    </row>
    <row r="562" ht="15.75" customHeight="1">
      <c r="A562" s="129"/>
      <c r="B562" s="129"/>
      <c r="C562" s="162"/>
      <c r="D562" s="129"/>
      <c r="E562" s="129"/>
      <c r="F562" s="132"/>
      <c r="G562" s="132"/>
      <c r="H562" s="132"/>
      <c r="I562" s="132"/>
      <c r="J562" s="132"/>
      <c r="K562" s="132"/>
      <c r="L562" s="159"/>
      <c r="M562" s="159"/>
      <c r="N562" s="131"/>
      <c r="O562" s="131"/>
      <c r="P562" s="131"/>
      <c r="Q562" s="131"/>
      <c r="R562" s="131"/>
      <c r="S562" s="131"/>
      <c r="T562" s="131"/>
      <c r="U562" s="131"/>
      <c r="V562" s="131"/>
      <c r="W562" s="131"/>
      <c r="X562" s="131"/>
      <c r="Y562" s="131"/>
      <c r="Z562" s="131"/>
      <c r="AA562" s="131"/>
      <c r="AB562" s="129"/>
      <c r="AC562" s="129"/>
      <c r="AD562" s="129"/>
    </row>
    <row r="563" ht="15.75" customHeight="1">
      <c r="A563" s="129"/>
      <c r="B563" s="129"/>
      <c r="C563" s="162"/>
      <c r="D563" s="129"/>
      <c r="E563" s="129"/>
      <c r="F563" s="132"/>
      <c r="G563" s="132"/>
      <c r="H563" s="132"/>
      <c r="I563" s="132"/>
      <c r="J563" s="132"/>
      <c r="K563" s="132"/>
      <c r="L563" s="159"/>
      <c r="M563" s="159"/>
      <c r="N563" s="131"/>
      <c r="O563" s="131"/>
      <c r="P563" s="131"/>
      <c r="Q563" s="131"/>
      <c r="R563" s="131"/>
      <c r="S563" s="131"/>
      <c r="T563" s="131"/>
      <c r="U563" s="131"/>
      <c r="V563" s="131"/>
      <c r="W563" s="131"/>
      <c r="X563" s="131"/>
      <c r="Y563" s="131"/>
      <c r="Z563" s="131"/>
      <c r="AA563" s="131"/>
      <c r="AB563" s="129"/>
      <c r="AC563" s="129"/>
      <c r="AD563" s="129"/>
    </row>
    <row r="564" ht="15.75" customHeight="1">
      <c r="A564" s="129"/>
      <c r="B564" s="129"/>
      <c r="C564" s="162"/>
      <c r="D564" s="129"/>
      <c r="E564" s="129"/>
      <c r="F564" s="132"/>
      <c r="G564" s="132"/>
      <c r="H564" s="132"/>
      <c r="I564" s="132"/>
      <c r="J564" s="132"/>
      <c r="K564" s="132"/>
      <c r="L564" s="159"/>
      <c r="M564" s="159"/>
      <c r="N564" s="131"/>
      <c r="O564" s="131"/>
      <c r="P564" s="131"/>
      <c r="Q564" s="131"/>
      <c r="R564" s="131"/>
      <c r="S564" s="131"/>
      <c r="T564" s="131"/>
      <c r="U564" s="131"/>
      <c r="V564" s="131"/>
      <c r="W564" s="131"/>
      <c r="X564" s="131"/>
      <c r="Y564" s="131"/>
      <c r="Z564" s="131"/>
      <c r="AA564" s="131"/>
      <c r="AB564" s="129"/>
      <c r="AC564" s="129"/>
      <c r="AD564" s="129"/>
    </row>
    <row r="565" ht="15.75" customHeight="1">
      <c r="A565" s="129"/>
      <c r="B565" s="129"/>
      <c r="C565" s="162"/>
      <c r="D565" s="129"/>
      <c r="E565" s="129"/>
      <c r="F565" s="132"/>
      <c r="G565" s="132"/>
      <c r="H565" s="132"/>
      <c r="I565" s="132"/>
      <c r="J565" s="132"/>
      <c r="K565" s="132"/>
      <c r="L565" s="159"/>
      <c r="M565" s="159"/>
      <c r="N565" s="131"/>
      <c r="O565" s="131"/>
      <c r="P565" s="131"/>
      <c r="Q565" s="131"/>
      <c r="R565" s="131"/>
      <c r="S565" s="131"/>
      <c r="T565" s="131"/>
      <c r="U565" s="131"/>
      <c r="V565" s="131"/>
      <c r="W565" s="131"/>
      <c r="X565" s="131"/>
      <c r="Y565" s="131"/>
      <c r="Z565" s="131"/>
      <c r="AA565" s="131"/>
      <c r="AB565" s="129"/>
      <c r="AC565" s="129"/>
      <c r="AD565" s="129"/>
    </row>
    <row r="566" ht="15.75" customHeight="1">
      <c r="A566" s="129"/>
      <c r="B566" s="129"/>
      <c r="C566" s="162"/>
      <c r="D566" s="129"/>
      <c r="E566" s="129"/>
      <c r="F566" s="132"/>
      <c r="G566" s="132"/>
      <c r="H566" s="132"/>
      <c r="I566" s="132"/>
      <c r="J566" s="132"/>
      <c r="K566" s="132"/>
      <c r="L566" s="159"/>
      <c r="M566" s="159"/>
      <c r="N566" s="131"/>
      <c r="O566" s="131"/>
      <c r="P566" s="131"/>
      <c r="Q566" s="131"/>
      <c r="R566" s="131"/>
      <c r="S566" s="131"/>
      <c r="T566" s="131"/>
      <c r="U566" s="131"/>
      <c r="V566" s="131"/>
      <c r="W566" s="131"/>
      <c r="X566" s="131"/>
      <c r="Y566" s="131"/>
      <c r="Z566" s="131"/>
      <c r="AA566" s="131"/>
      <c r="AB566" s="129"/>
      <c r="AC566" s="129"/>
      <c r="AD566" s="129"/>
    </row>
    <row r="567" ht="15.75" customHeight="1">
      <c r="A567" s="129"/>
      <c r="B567" s="129"/>
      <c r="C567" s="162"/>
      <c r="D567" s="129"/>
      <c r="E567" s="129"/>
      <c r="F567" s="132"/>
      <c r="G567" s="132"/>
      <c r="H567" s="132"/>
      <c r="I567" s="132"/>
      <c r="J567" s="132"/>
      <c r="K567" s="132"/>
      <c r="L567" s="159"/>
      <c r="M567" s="159"/>
      <c r="N567" s="131"/>
      <c r="O567" s="131"/>
      <c r="P567" s="131"/>
      <c r="Q567" s="131"/>
      <c r="R567" s="131"/>
      <c r="S567" s="131"/>
      <c r="T567" s="131"/>
      <c r="U567" s="131"/>
      <c r="V567" s="131"/>
      <c r="W567" s="131"/>
      <c r="X567" s="131"/>
      <c r="Y567" s="131"/>
      <c r="Z567" s="131"/>
      <c r="AA567" s="131"/>
      <c r="AB567" s="129"/>
      <c r="AC567" s="129"/>
      <c r="AD567" s="129"/>
    </row>
    <row r="568" ht="15.75" customHeight="1">
      <c r="A568" s="129"/>
      <c r="B568" s="129"/>
      <c r="C568" s="162"/>
      <c r="D568" s="129"/>
      <c r="E568" s="129"/>
      <c r="F568" s="132"/>
      <c r="G568" s="132"/>
      <c r="H568" s="132"/>
      <c r="I568" s="132"/>
      <c r="J568" s="132"/>
      <c r="K568" s="132"/>
      <c r="L568" s="159"/>
      <c r="M568" s="159"/>
      <c r="N568" s="131"/>
      <c r="O568" s="131"/>
      <c r="P568" s="131"/>
      <c r="Q568" s="131"/>
      <c r="R568" s="131"/>
      <c r="S568" s="131"/>
      <c r="T568" s="131"/>
      <c r="U568" s="131"/>
      <c r="V568" s="131"/>
      <c r="W568" s="131"/>
      <c r="X568" s="131"/>
      <c r="Y568" s="131"/>
      <c r="Z568" s="131"/>
      <c r="AA568" s="131"/>
      <c r="AB568" s="129"/>
      <c r="AC568" s="129"/>
      <c r="AD568" s="129"/>
    </row>
    <row r="569" ht="15.75" customHeight="1">
      <c r="A569" s="129"/>
      <c r="B569" s="129"/>
      <c r="C569" s="162"/>
      <c r="D569" s="129"/>
      <c r="E569" s="129"/>
      <c r="F569" s="132"/>
      <c r="G569" s="132"/>
      <c r="H569" s="132"/>
      <c r="I569" s="132"/>
      <c r="J569" s="132"/>
      <c r="K569" s="132"/>
      <c r="L569" s="159"/>
      <c r="M569" s="159"/>
      <c r="N569" s="131"/>
      <c r="O569" s="131"/>
      <c r="P569" s="131"/>
      <c r="Q569" s="131"/>
      <c r="R569" s="131"/>
      <c r="S569" s="131"/>
      <c r="T569" s="131"/>
      <c r="U569" s="131"/>
      <c r="V569" s="131"/>
      <c r="W569" s="131"/>
      <c r="X569" s="131"/>
      <c r="Y569" s="131"/>
      <c r="Z569" s="131"/>
      <c r="AA569" s="131"/>
      <c r="AB569" s="129"/>
      <c r="AC569" s="129"/>
      <c r="AD569" s="129"/>
    </row>
    <row r="570" ht="15.75" customHeight="1">
      <c r="A570" s="129"/>
      <c r="B570" s="129"/>
      <c r="C570" s="162"/>
      <c r="D570" s="129"/>
      <c r="E570" s="129"/>
      <c r="F570" s="132"/>
      <c r="G570" s="132"/>
      <c r="H570" s="132"/>
      <c r="I570" s="132"/>
      <c r="J570" s="132"/>
      <c r="K570" s="132"/>
      <c r="L570" s="159"/>
      <c r="M570" s="159"/>
      <c r="N570" s="131"/>
      <c r="O570" s="131"/>
      <c r="P570" s="131"/>
      <c r="Q570" s="131"/>
      <c r="R570" s="131"/>
      <c r="S570" s="131"/>
      <c r="T570" s="131"/>
      <c r="U570" s="131"/>
      <c r="V570" s="131"/>
      <c r="W570" s="131"/>
      <c r="X570" s="131"/>
      <c r="Y570" s="131"/>
      <c r="Z570" s="131"/>
      <c r="AA570" s="131"/>
      <c r="AB570" s="129"/>
      <c r="AC570" s="129"/>
      <c r="AD570" s="129"/>
    </row>
    <row r="571" ht="15.75" customHeight="1">
      <c r="A571" s="129"/>
      <c r="B571" s="129"/>
      <c r="C571" s="162"/>
      <c r="D571" s="129"/>
      <c r="E571" s="129"/>
      <c r="F571" s="132"/>
      <c r="G571" s="132"/>
      <c r="H571" s="132"/>
      <c r="I571" s="132"/>
      <c r="J571" s="132"/>
      <c r="K571" s="132"/>
      <c r="L571" s="159"/>
      <c r="M571" s="159"/>
      <c r="N571" s="131"/>
      <c r="O571" s="131"/>
      <c r="P571" s="131"/>
      <c r="Q571" s="131"/>
      <c r="R571" s="131"/>
      <c r="S571" s="131"/>
      <c r="T571" s="131"/>
      <c r="U571" s="131"/>
      <c r="V571" s="131"/>
      <c r="W571" s="131"/>
      <c r="X571" s="131"/>
      <c r="Y571" s="131"/>
      <c r="Z571" s="131"/>
      <c r="AA571" s="131"/>
      <c r="AB571" s="129"/>
      <c r="AC571" s="129"/>
      <c r="AD571" s="129"/>
    </row>
    <row r="572" ht="15.75" customHeight="1">
      <c r="A572" s="129"/>
      <c r="B572" s="129"/>
      <c r="C572" s="162"/>
      <c r="D572" s="129"/>
      <c r="E572" s="129"/>
      <c r="F572" s="132"/>
      <c r="G572" s="132"/>
      <c r="H572" s="132"/>
      <c r="I572" s="132"/>
      <c r="J572" s="132"/>
      <c r="K572" s="132"/>
      <c r="L572" s="159"/>
      <c r="M572" s="159"/>
      <c r="N572" s="131"/>
      <c r="O572" s="131"/>
      <c r="P572" s="131"/>
      <c r="Q572" s="131"/>
      <c r="R572" s="131"/>
      <c r="S572" s="131"/>
      <c r="T572" s="131"/>
      <c r="U572" s="131"/>
      <c r="V572" s="131"/>
      <c r="W572" s="131"/>
      <c r="X572" s="131"/>
      <c r="Y572" s="131"/>
      <c r="Z572" s="131"/>
      <c r="AA572" s="131"/>
      <c r="AB572" s="129"/>
      <c r="AC572" s="129"/>
      <c r="AD572" s="129"/>
    </row>
    <row r="573" ht="15.75" customHeight="1">
      <c r="A573" s="129"/>
      <c r="B573" s="129"/>
      <c r="C573" s="162"/>
      <c r="D573" s="129"/>
      <c r="E573" s="129"/>
      <c r="F573" s="132"/>
      <c r="G573" s="132"/>
      <c r="H573" s="132"/>
      <c r="I573" s="132"/>
      <c r="J573" s="132"/>
      <c r="K573" s="132"/>
      <c r="L573" s="159"/>
      <c r="M573" s="159"/>
      <c r="N573" s="131"/>
      <c r="O573" s="131"/>
      <c r="P573" s="131"/>
      <c r="Q573" s="131"/>
      <c r="R573" s="131"/>
      <c r="S573" s="131"/>
      <c r="T573" s="131"/>
      <c r="U573" s="131"/>
      <c r="V573" s="131"/>
      <c r="W573" s="131"/>
      <c r="X573" s="131"/>
      <c r="Y573" s="131"/>
      <c r="Z573" s="131"/>
      <c r="AA573" s="131"/>
      <c r="AB573" s="129"/>
      <c r="AC573" s="129"/>
      <c r="AD573" s="129"/>
    </row>
    <row r="574" ht="15.75" customHeight="1">
      <c r="A574" s="129"/>
      <c r="B574" s="129"/>
      <c r="C574" s="162"/>
      <c r="D574" s="129"/>
      <c r="E574" s="129"/>
      <c r="F574" s="132"/>
      <c r="G574" s="132"/>
      <c r="H574" s="132"/>
      <c r="I574" s="132"/>
      <c r="J574" s="132"/>
      <c r="K574" s="132"/>
      <c r="L574" s="159"/>
      <c r="M574" s="159"/>
      <c r="N574" s="131"/>
      <c r="O574" s="131"/>
      <c r="P574" s="131"/>
      <c r="Q574" s="131"/>
      <c r="R574" s="131"/>
      <c r="S574" s="131"/>
      <c r="T574" s="131"/>
      <c r="U574" s="131"/>
      <c r="V574" s="131"/>
      <c r="W574" s="131"/>
      <c r="X574" s="131"/>
      <c r="Y574" s="131"/>
      <c r="Z574" s="131"/>
      <c r="AA574" s="131"/>
      <c r="AB574" s="129"/>
      <c r="AC574" s="129"/>
      <c r="AD574" s="129"/>
    </row>
    <row r="575" ht="15.75" customHeight="1">
      <c r="A575" s="129"/>
      <c r="B575" s="129"/>
      <c r="C575" s="162"/>
      <c r="D575" s="129"/>
      <c r="E575" s="129"/>
      <c r="F575" s="132"/>
      <c r="G575" s="132"/>
      <c r="H575" s="132"/>
      <c r="I575" s="132"/>
      <c r="J575" s="132"/>
      <c r="K575" s="132"/>
      <c r="L575" s="159"/>
      <c r="M575" s="159"/>
      <c r="N575" s="131"/>
      <c r="O575" s="131"/>
      <c r="P575" s="131"/>
      <c r="Q575" s="131"/>
      <c r="R575" s="131"/>
      <c r="S575" s="131"/>
      <c r="T575" s="131"/>
      <c r="U575" s="131"/>
      <c r="V575" s="131"/>
      <c r="W575" s="131"/>
      <c r="X575" s="131"/>
      <c r="Y575" s="131"/>
      <c r="Z575" s="131"/>
      <c r="AA575" s="131"/>
      <c r="AB575" s="129"/>
      <c r="AC575" s="129"/>
      <c r="AD575" s="129"/>
    </row>
    <row r="576" ht="15.75" customHeight="1">
      <c r="A576" s="129"/>
      <c r="B576" s="129"/>
      <c r="C576" s="162"/>
      <c r="D576" s="129"/>
      <c r="E576" s="129"/>
      <c r="F576" s="132"/>
      <c r="G576" s="132"/>
      <c r="H576" s="132"/>
      <c r="I576" s="132"/>
      <c r="J576" s="132"/>
      <c r="K576" s="132"/>
      <c r="L576" s="159"/>
      <c r="M576" s="159"/>
      <c r="N576" s="131"/>
      <c r="O576" s="131"/>
      <c r="P576" s="131"/>
      <c r="Q576" s="131"/>
      <c r="R576" s="131"/>
      <c r="S576" s="131"/>
      <c r="T576" s="131"/>
      <c r="U576" s="131"/>
      <c r="V576" s="131"/>
      <c r="W576" s="131"/>
      <c r="X576" s="131"/>
      <c r="Y576" s="131"/>
      <c r="Z576" s="131"/>
      <c r="AA576" s="131"/>
      <c r="AB576" s="129"/>
      <c r="AC576" s="129"/>
      <c r="AD576" s="129"/>
    </row>
    <row r="577" ht="15.75" customHeight="1">
      <c r="A577" s="129"/>
      <c r="B577" s="129"/>
      <c r="C577" s="162"/>
      <c r="D577" s="129"/>
      <c r="E577" s="129"/>
      <c r="F577" s="132"/>
      <c r="G577" s="132"/>
      <c r="H577" s="132"/>
      <c r="I577" s="132"/>
      <c r="J577" s="132"/>
      <c r="K577" s="132"/>
      <c r="L577" s="159"/>
      <c r="M577" s="159"/>
      <c r="N577" s="131"/>
      <c r="O577" s="131"/>
      <c r="P577" s="131"/>
      <c r="Q577" s="131"/>
      <c r="R577" s="131"/>
      <c r="S577" s="131"/>
      <c r="T577" s="131"/>
      <c r="U577" s="131"/>
      <c r="V577" s="131"/>
      <c r="W577" s="131"/>
      <c r="X577" s="131"/>
      <c r="Y577" s="131"/>
      <c r="Z577" s="131"/>
      <c r="AA577" s="131"/>
      <c r="AB577" s="129"/>
      <c r="AC577" s="129"/>
      <c r="AD577" s="129"/>
    </row>
    <row r="578" ht="15.75" customHeight="1">
      <c r="A578" s="129"/>
      <c r="B578" s="129"/>
      <c r="C578" s="162"/>
      <c r="D578" s="129"/>
      <c r="E578" s="129"/>
      <c r="F578" s="132"/>
      <c r="G578" s="132"/>
      <c r="H578" s="132"/>
      <c r="I578" s="132"/>
      <c r="J578" s="132"/>
      <c r="K578" s="132"/>
      <c r="L578" s="159"/>
      <c r="M578" s="159"/>
      <c r="N578" s="131"/>
      <c r="O578" s="131"/>
      <c r="P578" s="131"/>
      <c r="Q578" s="131"/>
      <c r="R578" s="131"/>
      <c r="S578" s="131"/>
      <c r="T578" s="131"/>
      <c r="U578" s="131"/>
      <c r="V578" s="131"/>
      <c r="W578" s="131"/>
      <c r="X578" s="131"/>
      <c r="Y578" s="131"/>
      <c r="Z578" s="131"/>
      <c r="AA578" s="131"/>
      <c r="AB578" s="129"/>
      <c r="AC578" s="129"/>
      <c r="AD578" s="129"/>
    </row>
    <row r="579" ht="15.75" customHeight="1">
      <c r="A579" s="129"/>
      <c r="B579" s="129"/>
      <c r="C579" s="162"/>
      <c r="D579" s="129"/>
      <c r="E579" s="129"/>
      <c r="F579" s="132"/>
      <c r="G579" s="132"/>
      <c r="H579" s="132"/>
      <c r="I579" s="132"/>
      <c r="J579" s="132"/>
      <c r="K579" s="132"/>
      <c r="L579" s="159"/>
      <c r="M579" s="159"/>
      <c r="N579" s="131"/>
      <c r="O579" s="131"/>
      <c r="P579" s="131"/>
      <c r="Q579" s="131"/>
      <c r="R579" s="131"/>
      <c r="S579" s="131"/>
      <c r="T579" s="131"/>
      <c r="U579" s="131"/>
      <c r="V579" s="131"/>
      <c r="W579" s="131"/>
      <c r="X579" s="131"/>
      <c r="Y579" s="131"/>
      <c r="Z579" s="131"/>
      <c r="AA579" s="131"/>
      <c r="AB579" s="129"/>
      <c r="AC579" s="129"/>
      <c r="AD579" s="129"/>
    </row>
    <row r="580" ht="15.75" customHeight="1">
      <c r="A580" s="129"/>
      <c r="B580" s="129"/>
      <c r="C580" s="162"/>
      <c r="D580" s="129"/>
      <c r="E580" s="129"/>
      <c r="F580" s="132"/>
      <c r="G580" s="132"/>
      <c r="H580" s="132"/>
      <c r="I580" s="132"/>
      <c r="J580" s="132"/>
      <c r="K580" s="132"/>
      <c r="L580" s="159"/>
      <c r="M580" s="159"/>
      <c r="N580" s="131"/>
      <c r="O580" s="131"/>
      <c r="P580" s="131"/>
      <c r="Q580" s="131"/>
      <c r="R580" s="131"/>
      <c r="S580" s="131"/>
      <c r="T580" s="131"/>
      <c r="U580" s="131"/>
      <c r="V580" s="131"/>
      <c r="W580" s="131"/>
      <c r="X580" s="131"/>
      <c r="Y580" s="131"/>
      <c r="Z580" s="131"/>
      <c r="AA580" s="131"/>
      <c r="AB580" s="129"/>
      <c r="AC580" s="129"/>
      <c r="AD580" s="129"/>
    </row>
    <row r="581" ht="15.75" customHeight="1">
      <c r="A581" s="129"/>
      <c r="B581" s="129"/>
      <c r="C581" s="162"/>
      <c r="D581" s="129"/>
      <c r="E581" s="129"/>
      <c r="F581" s="132"/>
      <c r="G581" s="132"/>
      <c r="H581" s="132"/>
      <c r="I581" s="132"/>
      <c r="J581" s="132"/>
      <c r="K581" s="132"/>
      <c r="L581" s="159"/>
      <c r="M581" s="159"/>
      <c r="N581" s="131"/>
      <c r="O581" s="131"/>
      <c r="P581" s="131"/>
      <c r="Q581" s="131"/>
      <c r="R581" s="131"/>
      <c r="S581" s="131"/>
      <c r="T581" s="131"/>
      <c r="U581" s="131"/>
      <c r="V581" s="131"/>
      <c r="W581" s="131"/>
      <c r="X581" s="131"/>
      <c r="Y581" s="131"/>
      <c r="Z581" s="131"/>
      <c r="AA581" s="131"/>
      <c r="AB581" s="129"/>
      <c r="AC581" s="129"/>
      <c r="AD581" s="129"/>
    </row>
    <row r="582" ht="15.75" customHeight="1">
      <c r="A582" s="129"/>
      <c r="B582" s="129"/>
      <c r="C582" s="162"/>
      <c r="D582" s="129"/>
      <c r="E582" s="129"/>
      <c r="F582" s="132"/>
      <c r="G582" s="132"/>
      <c r="H582" s="132"/>
      <c r="I582" s="132"/>
      <c r="J582" s="132"/>
      <c r="K582" s="132"/>
      <c r="L582" s="159"/>
      <c r="M582" s="159"/>
      <c r="N582" s="131"/>
      <c r="O582" s="131"/>
      <c r="P582" s="131"/>
      <c r="Q582" s="131"/>
      <c r="R582" s="131"/>
      <c r="S582" s="131"/>
      <c r="T582" s="131"/>
      <c r="U582" s="131"/>
      <c r="V582" s="131"/>
      <c r="W582" s="131"/>
      <c r="X582" s="131"/>
      <c r="Y582" s="131"/>
      <c r="Z582" s="131"/>
      <c r="AA582" s="131"/>
      <c r="AB582" s="129"/>
      <c r="AC582" s="129"/>
      <c r="AD582" s="129"/>
    </row>
    <row r="583" ht="15.75" customHeight="1">
      <c r="A583" s="129"/>
      <c r="B583" s="129"/>
      <c r="C583" s="162"/>
      <c r="D583" s="129"/>
      <c r="E583" s="129"/>
      <c r="F583" s="132"/>
      <c r="G583" s="132"/>
      <c r="H583" s="132"/>
      <c r="I583" s="132"/>
      <c r="J583" s="132"/>
      <c r="K583" s="132"/>
      <c r="L583" s="159"/>
      <c r="M583" s="159"/>
      <c r="N583" s="131"/>
      <c r="O583" s="131"/>
      <c r="P583" s="131"/>
      <c r="Q583" s="131"/>
      <c r="R583" s="131"/>
      <c r="S583" s="131"/>
      <c r="T583" s="131"/>
      <c r="U583" s="131"/>
      <c r="V583" s="131"/>
      <c r="W583" s="131"/>
      <c r="X583" s="131"/>
      <c r="Y583" s="131"/>
      <c r="Z583" s="131"/>
      <c r="AA583" s="131"/>
      <c r="AB583" s="129"/>
      <c r="AC583" s="129"/>
      <c r="AD583" s="129"/>
    </row>
    <row r="584" ht="15.75" customHeight="1">
      <c r="A584" s="129"/>
      <c r="B584" s="129"/>
      <c r="C584" s="162"/>
      <c r="D584" s="129"/>
      <c r="E584" s="129"/>
      <c r="F584" s="132"/>
      <c r="G584" s="132"/>
      <c r="H584" s="132"/>
      <c r="I584" s="132"/>
      <c r="J584" s="132"/>
      <c r="K584" s="132"/>
      <c r="L584" s="159"/>
      <c r="M584" s="159"/>
      <c r="N584" s="131"/>
      <c r="O584" s="131"/>
      <c r="P584" s="131"/>
      <c r="Q584" s="131"/>
      <c r="R584" s="131"/>
      <c r="S584" s="131"/>
      <c r="T584" s="131"/>
      <c r="U584" s="131"/>
      <c r="V584" s="131"/>
      <c r="W584" s="131"/>
      <c r="X584" s="131"/>
      <c r="Y584" s="131"/>
      <c r="Z584" s="131"/>
      <c r="AA584" s="131"/>
      <c r="AB584" s="129"/>
      <c r="AC584" s="129"/>
      <c r="AD584" s="129"/>
    </row>
    <row r="585" ht="15.75" customHeight="1">
      <c r="A585" s="129"/>
      <c r="B585" s="129"/>
      <c r="C585" s="162"/>
      <c r="D585" s="129"/>
      <c r="E585" s="129"/>
      <c r="F585" s="132"/>
      <c r="G585" s="132"/>
      <c r="H585" s="132"/>
      <c r="I585" s="132"/>
      <c r="J585" s="132"/>
      <c r="K585" s="132"/>
      <c r="L585" s="159"/>
      <c r="M585" s="159"/>
      <c r="N585" s="131"/>
      <c r="O585" s="131"/>
      <c r="P585" s="131"/>
      <c r="Q585" s="131"/>
      <c r="R585" s="131"/>
      <c r="S585" s="131"/>
      <c r="T585" s="131"/>
      <c r="U585" s="131"/>
      <c r="V585" s="131"/>
      <c r="W585" s="131"/>
      <c r="X585" s="131"/>
      <c r="Y585" s="131"/>
      <c r="Z585" s="131"/>
      <c r="AA585" s="131"/>
      <c r="AB585" s="129"/>
      <c r="AC585" s="129"/>
      <c r="AD585" s="129"/>
    </row>
    <row r="586" ht="15.75" customHeight="1">
      <c r="A586" s="129"/>
      <c r="B586" s="129"/>
      <c r="C586" s="162"/>
      <c r="D586" s="129"/>
      <c r="E586" s="129"/>
      <c r="F586" s="132"/>
      <c r="G586" s="132"/>
      <c r="H586" s="132"/>
      <c r="I586" s="132"/>
      <c r="J586" s="132"/>
      <c r="K586" s="132"/>
      <c r="L586" s="159"/>
      <c r="M586" s="159"/>
      <c r="N586" s="131"/>
      <c r="O586" s="131"/>
      <c r="P586" s="131"/>
      <c r="Q586" s="131"/>
      <c r="R586" s="131"/>
      <c r="S586" s="131"/>
      <c r="T586" s="131"/>
      <c r="U586" s="131"/>
      <c r="V586" s="131"/>
      <c r="W586" s="131"/>
      <c r="X586" s="131"/>
      <c r="Y586" s="131"/>
      <c r="Z586" s="131"/>
      <c r="AA586" s="131"/>
      <c r="AB586" s="129"/>
      <c r="AC586" s="129"/>
      <c r="AD586" s="129"/>
    </row>
    <row r="587" ht="15.75" customHeight="1">
      <c r="A587" s="129"/>
      <c r="B587" s="129"/>
      <c r="C587" s="162"/>
      <c r="D587" s="129"/>
      <c r="E587" s="129"/>
      <c r="F587" s="132"/>
      <c r="G587" s="132"/>
      <c r="H587" s="132"/>
      <c r="I587" s="132"/>
      <c r="J587" s="132"/>
      <c r="K587" s="132"/>
      <c r="L587" s="159"/>
      <c r="M587" s="159"/>
      <c r="N587" s="131"/>
      <c r="O587" s="131"/>
      <c r="P587" s="131"/>
      <c r="Q587" s="131"/>
      <c r="R587" s="131"/>
      <c r="S587" s="131"/>
      <c r="T587" s="131"/>
      <c r="U587" s="131"/>
      <c r="V587" s="131"/>
      <c r="W587" s="131"/>
      <c r="X587" s="131"/>
      <c r="Y587" s="131"/>
      <c r="Z587" s="131"/>
      <c r="AA587" s="131"/>
      <c r="AB587" s="129"/>
      <c r="AC587" s="129"/>
      <c r="AD587" s="129"/>
    </row>
    <row r="588" ht="15.75" customHeight="1">
      <c r="A588" s="129"/>
      <c r="B588" s="129"/>
      <c r="C588" s="162"/>
      <c r="D588" s="129"/>
      <c r="E588" s="129"/>
      <c r="F588" s="132"/>
      <c r="G588" s="132"/>
      <c r="H588" s="132"/>
      <c r="I588" s="132"/>
      <c r="J588" s="132"/>
      <c r="K588" s="132"/>
      <c r="L588" s="159"/>
      <c r="M588" s="159"/>
      <c r="N588" s="131"/>
      <c r="O588" s="131"/>
      <c r="P588" s="131"/>
      <c r="Q588" s="131"/>
      <c r="R588" s="131"/>
      <c r="S588" s="131"/>
      <c r="T588" s="131"/>
      <c r="U588" s="131"/>
      <c r="V588" s="131"/>
      <c r="W588" s="131"/>
      <c r="X588" s="131"/>
      <c r="Y588" s="131"/>
      <c r="Z588" s="131"/>
      <c r="AA588" s="131"/>
      <c r="AB588" s="129"/>
      <c r="AC588" s="129"/>
      <c r="AD588" s="129"/>
    </row>
    <row r="589" ht="15.75" customHeight="1">
      <c r="A589" s="129"/>
      <c r="B589" s="129"/>
      <c r="C589" s="162"/>
      <c r="D589" s="129"/>
      <c r="E589" s="129"/>
      <c r="F589" s="132"/>
      <c r="G589" s="132"/>
      <c r="H589" s="132"/>
      <c r="I589" s="132"/>
      <c r="J589" s="132"/>
      <c r="K589" s="132"/>
      <c r="L589" s="159"/>
      <c r="M589" s="159"/>
      <c r="N589" s="131"/>
      <c r="O589" s="131"/>
      <c r="P589" s="131"/>
      <c r="Q589" s="131"/>
      <c r="R589" s="131"/>
      <c r="S589" s="131"/>
      <c r="T589" s="131"/>
      <c r="U589" s="131"/>
      <c r="V589" s="131"/>
      <c r="W589" s="131"/>
      <c r="X589" s="131"/>
      <c r="Y589" s="131"/>
      <c r="Z589" s="131"/>
      <c r="AA589" s="131"/>
      <c r="AB589" s="129"/>
      <c r="AC589" s="129"/>
      <c r="AD589" s="129"/>
    </row>
    <row r="590" ht="15.75" customHeight="1">
      <c r="A590" s="129"/>
      <c r="B590" s="129"/>
      <c r="C590" s="162"/>
      <c r="D590" s="129"/>
      <c r="E590" s="129"/>
      <c r="F590" s="132"/>
      <c r="G590" s="132"/>
      <c r="H590" s="132"/>
      <c r="I590" s="132"/>
      <c r="J590" s="132"/>
      <c r="K590" s="132"/>
      <c r="L590" s="159"/>
      <c r="M590" s="159"/>
      <c r="N590" s="131"/>
      <c r="O590" s="131"/>
      <c r="P590" s="131"/>
      <c r="Q590" s="131"/>
      <c r="R590" s="131"/>
      <c r="S590" s="131"/>
      <c r="T590" s="131"/>
      <c r="U590" s="131"/>
      <c r="V590" s="131"/>
      <c r="W590" s="131"/>
      <c r="X590" s="131"/>
      <c r="Y590" s="131"/>
      <c r="Z590" s="131"/>
      <c r="AA590" s="131"/>
      <c r="AB590" s="129"/>
      <c r="AC590" s="129"/>
      <c r="AD590" s="129"/>
    </row>
    <row r="591" ht="15.75" customHeight="1">
      <c r="A591" s="129"/>
      <c r="B591" s="129"/>
      <c r="C591" s="162"/>
      <c r="D591" s="129"/>
      <c r="E591" s="129"/>
      <c r="F591" s="132"/>
      <c r="G591" s="132"/>
      <c r="H591" s="132"/>
      <c r="I591" s="132"/>
      <c r="J591" s="132"/>
      <c r="K591" s="132"/>
      <c r="L591" s="159"/>
      <c r="M591" s="159"/>
      <c r="N591" s="131"/>
      <c r="O591" s="131"/>
      <c r="P591" s="131"/>
      <c r="Q591" s="131"/>
      <c r="R591" s="131"/>
      <c r="S591" s="131"/>
      <c r="T591" s="131"/>
      <c r="U591" s="131"/>
      <c r="V591" s="131"/>
      <c r="W591" s="131"/>
      <c r="X591" s="131"/>
      <c r="Y591" s="131"/>
      <c r="Z591" s="131"/>
      <c r="AA591" s="131"/>
      <c r="AB591" s="129"/>
      <c r="AC591" s="129"/>
      <c r="AD591" s="129"/>
    </row>
    <row r="592" ht="15.75" customHeight="1">
      <c r="A592" s="129"/>
      <c r="B592" s="129"/>
      <c r="C592" s="162"/>
      <c r="D592" s="129"/>
      <c r="E592" s="129"/>
      <c r="F592" s="132"/>
      <c r="G592" s="132"/>
      <c r="H592" s="132"/>
      <c r="I592" s="132"/>
      <c r="J592" s="132"/>
      <c r="K592" s="132"/>
      <c r="L592" s="159"/>
      <c r="M592" s="159"/>
      <c r="N592" s="131"/>
      <c r="O592" s="131"/>
      <c r="P592" s="131"/>
      <c r="Q592" s="131"/>
      <c r="R592" s="131"/>
      <c r="S592" s="131"/>
      <c r="T592" s="131"/>
      <c r="U592" s="131"/>
      <c r="V592" s="131"/>
      <c r="W592" s="131"/>
      <c r="X592" s="131"/>
      <c r="Y592" s="131"/>
      <c r="Z592" s="131"/>
      <c r="AA592" s="131"/>
      <c r="AB592" s="129"/>
      <c r="AC592" s="129"/>
      <c r="AD592" s="129"/>
    </row>
    <row r="593" ht="15.75" customHeight="1">
      <c r="A593" s="129"/>
      <c r="B593" s="129"/>
      <c r="C593" s="162"/>
      <c r="D593" s="129"/>
      <c r="E593" s="129"/>
      <c r="F593" s="132"/>
      <c r="G593" s="132"/>
      <c r="H593" s="132"/>
      <c r="I593" s="132"/>
      <c r="J593" s="132"/>
      <c r="K593" s="132"/>
      <c r="L593" s="159"/>
      <c r="M593" s="159"/>
      <c r="N593" s="131"/>
      <c r="O593" s="131"/>
      <c r="P593" s="131"/>
      <c r="Q593" s="131"/>
      <c r="R593" s="131"/>
      <c r="S593" s="131"/>
      <c r="T593" s="131"/>
      <c r="U593" s="131"/>
      <c r="V593" s="131"/>
      <c r="W593" s="131"/>
      <c r="X593" s="131"/>
      <c r="Y593" s="131"/>
      <c r="Z593" s="131"/>
      <c r="AA593" s="131"/>
      <c r="AB593" s="129"/>
      <c r="AC593" s="129"/>
      <c r="AD593" s="129"/>
    </row>
    <row r="594" ht="15.75" customHeight="1">
      <c r="A594" s="129"/>
      <c r="B594" s="129"/>
      <c r="C594" s="162"/>
      <c r="D594" s="129"/>
      <c r="E594" s="129"/>
      <c r="F594" s="132"/>
      <c r="G594" s="132"/>
      <c r="H594" s="132"/>
      <c r="I594" s="132"/>
      <c r="J594" s="132"/>
      <c r="K594" s="132"/>
      <c r="L594" s="159"/>
      <c r="M594" s="159"/>
      <c r="N594" s="131"/>
      <c r="O594" s="131"/>
      <c r="P594" s="131"/>
      <c r="Q594" s="131"/>
      <c r="R594" s="131"/>
      <c r="S594" s="131"/>
      <c r="T594" s="131"/>
      <c r="U594" s="131"/>
      <c r="V594" s="131"/>
      <c r="W594" s="131"/>
      <c r="X594" s="131"/>
      <c r="Y594" s="131"/>
      <c r="Z594" s="131"/>
      <c r="AA594" s="131"/>
      <c r="AB594" s="129"/>
      <c r="AC594" s="129"/>
      <c r="AD594" s="129"/>
    </row>
    <row r="595" ht="15.75" customHeight="1">
      <c r="A595" s="129"/>
      <c r="B595" s="129"/>
      <c r="C595" s="162"/>
      <c r="D595" s="129"/>
      <c r="E595" s="129"/>
      <c r="F595" s="132"/>
      <c r="G595" s="132"/>
      <c r="H595" s="132"/>
      <c r="I595" s="132"/>
      <c r="J595" s="132"/>
      <c r="K595" s="132"/>
      <c r="L595" s="159"/>
      <c r="M595" s="159"/>
      <c r="N595" s="131"/>
      <c r="O595" s="131"/>
      <c r="P595" s="131"/>
      <c r="Q595" s="131"/>
      <c r="R595" s="131"/>
      <c r="S595" s="131"/>
      <c r="T595" s="131"/>
      <c r="U595" s="131"/>
      <c r="V595" s="131"/>
      <c r="W595" s="131"/>
      <c r="X595" s="131"/>
      <c r="Y595" s="131"/>
      <c r="Z595" s="131"/>
      <c r="AA595" s="131"/>
      <c r="AB595" s="129"/>
      <c r="AC595" s="129"/>
      <c r="AD595" s="129"/>
    </row>
    <row r="596" ht="15.75" customHeight="1">
      <c r="A596" s="129"/>
      <c r="B596" s="129"/>
      <c r="C596" s="162"/>
      <c r="D596" s="129"/>
      <c r="E596" s="129"/>
      <c r="F596" s="132"/>
      <c r="G596" s="132"/>
      <c r="H596" s="132"/>
      <c r="I596" s="132"/>
      <c r="J596" s="132"/>
      <c r="K596" s="132"/>
      <c r="L596" s="159"/>
      <c r="M596" s="159"/>
      <c r="N596" s="131"/>
      <c r="O596" s="131"/>
      <c r="P596" s="131"/>
      <c r="Q596" s="131"/>
      <c r="R596" s="131"/>
      <c r="S596" s="131"/>
      <c r="T596" s="131"/>
      <c r="U596" s="131"/>
      <c r="V596" s="131"/>
      <c r="W596" s="131"/>
      <c r="X596" s="131"/>
      <c r="Y596" s="131"/>
      <c r="Z596" s="131"/>
      <c r="AA596" s="131"/>
      <c r="AB596" s="129"/>
      <c r="AC596" s="129"/>
      <c r="AD596" s="129"/>
    </row>
    <row r="597" ht="15.75" customHeight="1">
      <c r="A597" s="129"/>
      <c r="B597" s="129"/>
      <c r="C597" s="162"/>
      <c r="D597" s="129"/>
      <c r="E597" s="129"/>
      <c r="F597" s="132"/>
      <c r="G597" s="132"/>
      <c r="H597" s="132"/>
      <c r="I597" s="132"/>
      <c r="J597" s="132"/>
      <c r="K597" s="132"/>
      <c r="L597" s="159"/>
      <c r="M597" s="159"/>
      <c r="N597" s="131"/>
      <c r="O597" s="131"/>
      <c r="P597" s="131"/>
      <c r="Q597" s="131"/>
      <c r="R597" s="131"/>
      <c r="S597" s="131"/>
      <c r="T597" s="131"/>
      <c r="U597" s="131"/>
      <c r="V597" s="131"/>
      <c r="W597" s="131"/>
      <c r="X597" s="131"/>
      <c r="Y597" s="131"/>
      <c r="Z597" s="131"/>
      <c r="AA597" s="131"/>
      <c r="AB597" s="129"/>
      <c r="AC597" s="129"/>
      <c r="AD597" s="129"/>
    </row>
    <row r="598" ht="15.75" customHeight="1">
      <c r="A598" s="129"/>
      <c r="B598" s="129"/>
      <c r="C598" s="162"/>
      <c r="D598" s="129"/>
      <c r="E598" s="129"/>
      <c r="F598" s="132"/>
      <c r="G598" s="132"/>
      <c r="H598" s="132"/>
      <c r="I598" s="132"/>
      <c r="J598" s="132"/>
      <c r="K598" s="132"/>
      <c r="L598" s="159"/>
      <c r="M598" s="159"/>
      <c r="N598" s="131"/>
      <c r="O598" s="131"/>
      <c r="P598" s="131"/>
      <c r="Q598" s="131"/>
      <c r="R598" s="131"/>
      <c r="S598" s="131"/>
      <c r="T598" s="131"/>
      <c r="U598" s="131"/>
      <c r="V598" s="131"/>
      <c r="W598" s="131"/>
      <c r="X598" s="131"/>
      <c r="Y598" s="131"/>
      <c r="Z598" s="131"/>
      <c r="AA598" s="131"/>
      <c r="AB598" s="129"/>
      <c r="AC598" s="129"/>
      <c r="AD598" s="129"/>
    </row>
    <row r="599" ht="15.75" customHeight="1">
      <c r="A599" s="129"/>
      <c r="B599" s="129"/>
      <c r="C599" s="162"/>
      <c r="D599" s="129"/>
      <c r="E599" s="129"/>
      <c r="F599" s="132"/>
      <c r="G599" s="132"/>
      <c r="H599" s="132"/>
      <c r="I599" s="132"/>
      <c r="J599" s="132"/>
      <c r="K599" s="132"/>
      <c r="L599" s="159"/>
      <c r="M599" s="159"/>
      <c r="N599" s="131"/>
      <c r="O599" s="131"/>
      <c r="P599" s="131"/>
      <c r="Q599" s="131"/>
      <c r="R599" s="131"/>
      <c r="S599" s="131"/>
      <c r="T599" s="131"/>
      <c r="U599" s="131"/>
      <c r="V599" s="131"/>
      <c r="W599" s="131"/>
      <c r="X599" s="131"/>
      <c r="Y599" s="131"/>
      <c r="Z599" s="131"/>
      <c r="AA599" s="131"/>
      <c r="AB599" s="129"/>
      <c r="AC599" s="129"/>
      <c r="AD599" s="129"/>
    </row>
    <row r="600" ht="15.75" customHeight="1">
      <c r="A600" s="129"/>
      <c r="B600" s="129"/>
      <c r="C600" s="162"/>
      <c r="D600" s="129"/>
      <c r="E600" s="129"/>
      <c r="F600" s="132"/>
      <c r="G600" s="132"/>
      <c r="H600" s="132"/>
      <c r="I600" s="132"/>
      <c r="J600" s="132"/>
      <c r="K600" s="132"/>
      <c r="L600" s="159"/>
      <c r="M600" s="159"/>
      <c r="N600" s="131"/>
      <c r="O600" s="131"/>
      <c r="P600" s="131"/>
      <c r="Q600" s="131"/>
      <c r="R600" s="131"/>
      <c r="S600" s="131"/>
      <c r="T600" s="131"/>
      <c r="U600" s="131"/>
      <c r="V600" s="131"/>
      <c r="W600" s="131"/>
      <c r="X600" s="131"/>
      <c r="Y600" s="131"/>
      <c r="Z600" s="131"/>
      <c r="AA600" s="131"/>
      <c r="AB600" s="129"/>
      <c r="AC600" s="129"/>
      <c r="AD600" s="129"/>
    </row>
    <row r="601" ht="15.75" customHeight="1">
      <c r="A601" s="129"/>
      <c r="B601" s="129"/>
      <c r="C601" s="162"/>
      <c r="D601" s="129"/>
      <c r="E601" s="129"/>
      <c r="F601" s="132"/>
      <c r="G601" s="132"/>
      <c r="H601" s="132"/>
      <c r="I601" s="132"/>
      <c r="J601" s="132"/>
      <c r="K601" s="132"/>
      <c r="L601" s="159"/>
      <c r="M601" s="159"/>
      <c r="N601" s="131"/>
      <c r="O601" s="131"/>
      <c r="P601" s="131"/>
      <c r="Q601" s="131"/>
      <c r="R601" s="131"/>
      <c r="S601" s="131"/>
      <c r="T601" s="131"/>
      <c r="U601" s="131"/>
      <c r="V601" s="131"/>
      <c r="W601" s="131"/>
      <c r="X601" s="131"/>
      <c r="Y601" s="131"/>
      <c r="Z601" s="131"/>
      <c r="AA601" s="131"/>
      <c r="AB601" s="129"/>
      <c r="AC601" s="129"/>
      <c r="AD601" s="129"/>
    </row>
    <row r="602" ht="15.75" customHeight="1">
      <c r="A602" s="129"/>
      <c r="B602" s="129"/>
      <c r="C602" s="162"/>
      <c r="D602" s="129"/>
      <c r="E602" s="129"/>
      <c r="F602" s="132"/>
      <c r="G602" s="132"/>
      <c r="H602" s="132"/>
      <c r="I602" s="132"/>
      <c r="J602" s="132"/>
      <c r="K602" s="132"/>
      <c r="L602" s="159"/>
      <c r="M602" s="159"/>
      <c r="N602" s="131"/>
      <c r="O602" s="131"/>
      <c r="P602" s="131"/>
      <c r="Q602" s="131"/>
      <c r="R602" s="131"/>
      <c r="S602" s="131"/>
      <c r="T602" s="131"/>
      <c r="U602" s="131"/>
      <c r="V602" s="131"/>
      <c r="W602" s="131"/>
      <c r="X602" s="131"/>
      <c r="Y602" s="131"/>
      <c r="Z602" s="131"/>
      <c r="AA602" s="131"/>
      <c r="AB602" s="129"/>
      <c r="AC602" s="129"/>
      <c r="AD602" s="129"/>
    </row>
    <row r="603" ht="15.75" customHeight="1">
      <c r="A603" s="129"/>
      <c r="B603" s="129"/>
      <c r="C603" s="162"/>
      <c r="D603" s="129"/>
      <c r="E603" s="129"/>
      <c r="F603" s="132"/>
      <c r="G603" s="132"/>
      <c r="H603" s="132"/>
      <c r="I603" s="132"/>
      <c r="J603" s="132"/>
      <c r="K603" s="132"/>
      <c r="L603" s="159"/>
      <c r="M603" s="159"/>
      <c r="N603" s="131"/>
      <c r="O603" s="131"/>
      <c r="P603" s="131"/>
      <c r="Q603" s="131"/>
      <c r="R603" s="131"/>
      <c r="S603" s="131"/>
      <c r="T603" s="131"/>
      <c r="U603" s="131"/>
      <c r="V603" s="131"/>
      <c r="W603" s="131"/>
      <c r="X603" s="131"/>
      <c r="Y603" s="131"/>
      <c r="Z603" s="131"/>
      <c r="AA603" s="131"/>
      <c r="AB603" s="129"/>
      <c r="AC603" s="129"/>
      <c r="AD603" s="129"/>
    </row>
    <row r="604" ht="15.75" customHeight="1">
      <c r="A604" s="129"/>
      <c r="B604" s="129"/>
      <c r="C604" s="162"/>
      <c r="D604" s="129"/>
      <c r="E604" s="129"/>
      <c r="F604" s="132"/>
      <c r="G604" s="132"/>
      <c r="H604" s="132"/>
      <c r="I604" s="132"/>
      <c r="J604" s="132"/>
      <c r="K604" s="132"/>
      <c r="L604" s="159"/>
      <c r="M604" s="159"/>
      <c r="N604" s="131"/>
      <c r="O604" s="131"/>
      <c r="P604" s="131"/>
      <c r="Q604" s="131"/>
      <c r="R604" s="131"/>
      <c r="S604" s="131"/>
      <c r="T604" s="131"/>
      <c r="U604" s="131"/>
      <c r="V604" s="131"/>
      <c r="W604" s="131"/>
      <c r="X604" s="131"/>
      <c r="Y604" s="131"/>
      <c r="Z604" s="131"/>
      <c r="AA604" s="131"/>
      <c r="AB604" s="129"/>
      <c r="AC604" s="129"/>
      <c r="AD604" s="129"/>
    </row>
    <row r="605" ht="15.75" customHeight="1">
      <c r="A605" s="129"/>
      <c r="B605" s="129"/>
      <c r="C605" s="162"/>
      <c r="D605" s="129"/>
      <c r="E605" s="129"/>
      <c r="F605" s="132"/>
      <c r="G605" s="132"/>
      <c r="H605" s="132"/>
      <c r="I605" s="132"/>
      <c r="J605" s="132"/>
      <c r="K605" s="132"/>
      <c r="L605" s="159"/>
      <c r="M605" s="159"/>
      <c r="N605" s="131"/>
      <c r="O605" s="131"/>
      <c r="P605" s="131"/>
      <c r="Q605" s="131"/>
      <c r="R605" s="131"/>
      <c r="S605" s="131"/>
      <c r="T605" s="131"/>
      <c r="U605" s="131"/>
      <c r="V605" s="131"/>
      <c r="W605" s="131"/>
      <c r="X605" s="131"/>
      <c r="Y605" s="131"/>
      <c r="Z605" s="131"/>
      <c r="AA605" s="131"/>
      <c r="AB605" s="129"/>
      <c r="AC605" s="129"/>
      <c r="AD605" s="129"/>
    </row>
    <row r="606" ht="15.75" customHeight="1">
      <c r="A606" s="129"/>
      <c r="B606" s="129"/>
      <c r="C606" s="162"/>
      <c r="D606" s="129"/>
      <c r="E606" s="129"/>
      <c r="F606" s="132"/>
      <c r="G606" s="132"/>
      <c r="H606" s="132"/>
      <c r="I606" s="132"/>
      <c r="J606" s="132"/>
      <c r="K606" s="132"/>
      <c r="L606" s="159"/>
      <c r="M606" s="159"/>
      <c r="N606" s="131"/>
      <c r="O606" s="131"/>
      <c r="P606" s="131"/>
      <c r="Q606" s="131"/>
      <c r="R606" s="131"/>
      <c r="S606" s="131"/>
      <c r="T606" s="131"/>
      <c r="U606" s="131"/>
      <c r="V606" s="131"/>
      <c r="W606" s="131"/>
      <c r="X606" s="131"/>
      <c r="Y606" s="131"/>
      <c r="Z606" s="131"/>
      <c r="AA606" s="131"/>
      <c r="AB606" s="129"/>
      <c r="AC606" s="129"/>
      <c r="AD606" s="129"/>
    </row>
    <row r="607" ht="15.75" customHeight="1">
      <c r="A607" s="129"/>
      <c r="B607" s="129"/>
      <c r="C607" s="162"/>
      <c r="D607" s="129"/>
      <c r="E607" s="129"/>
      <c r="F607" s="132"/>
      <c r="G607" s="132"/>
      <c r="H607" s="132"/>
      <c r="I607" s="132"/>
      <c r="J607" s="132"/>
      <c r="K607" s="132"/>
      <c r="L607" s="159"/>
      <c r="M607" s="159"/>
      <c r="N607" s="131"/>
      <c r="O607" s="131"/>
      <c r="P607" s="131"/>
      <c r="Q607" s="131"/>
      <c r="R607" s="131"/>
      <c r="S607" s="131"/>
      <c r="T607" s="131"/>
      <c r="U607" s="131"/>
      <c r="V607" s="131"/>
      <c r="W607" s="131"/>
      <c r="X607" s="131"/>
      <c r="Y607" s="131"/>
      <c r="Z607" s="131"/>
      <c r="AA607" s="131"/>
      <c r="AB607" s="129"/>
      <c r="AC607" s="129"/>
      <c r="AD607" s="129"/>
    </row>
    <row r="608" ht="15.75" customHeight="1">
      <c r="A608" s="129"/>
      <c r="B608" s="129"/>
      <c r="C608" s="162"/>
      <c r="D608" s="129"/>
      <c r="E608" s="129"/>
      <c r="F608" s="132"/>
      <c r="G608" s="132"/>
      <c r="H608" s="132"/>
      <c r="I608" s="132"/>
      <c r="J608" s="132"/>
      <c r="K608" s="132"/>
      <c r="L608" s="159"/>
      <c r="M608" s="159"/>
      <c r="N608" s="131"/>
      <c r="O608" s="131"/>
      <c r="P608" s="131"/>
      <c r="Q608" s="131"/>
      <c r="R608" s="131"/>
      <c r="S608" s="131"/>
      <c r="T608" s="131"/>
      <c r="U608" s="131"/>
      <c r="V608" s="131"/>
      <c r="W608" s="131"/>
      <c r="X608" s="131"/>
      <c r="Y608" s="131"/>
      <c r="Z608" s="131"/>
      <c r="AA608" s="131"/>
      <c r="AB608" s="129"/>
      <c r="AC608" s="129"/>
      <c r="AD608" s="129"/>
    </row>
    <row r="609" ht="15.75" customHeight="1">
      <c r="A609" s="129"/>
      <c r="B609" s="129"/>
      <c r="C609" s="162"/>
      <c r="D609" s="129"/>
      <c r="E609" s="129"/>
      <c r="F609" s="132"/>
      <c r="G609" s="132"/>
      <c r="H609" s="132"/>
      <c r="I609" s="132"/>
      <c r="J609" s="132"/>
      <c r="K609" s="132"/>
      <c r="L609" s="159"/>
      <c r="M609" s="159"/>
      <c r="N609" s="131"/>
      <c r="O609" s="131"/>
      <c r="P609" s="131"/>
      <c r="Q609" s="131"/>
      <c r="R609" s="131"/>
      <c r="S609" s="131"/>
      <c r="T609" s="131"/>
      <c r="U609" s="131"/>
      <c r="V609" s="131"/>
      <c r="W609" s="131"/>
      <c r="X609" s="131"/>
      <c r="Y609" s="131"/>
      <c r="Z609" s="131"/>
      <c r="AA609" s="131"/>
      <c r="AB609" s="129"/>
      <c r="AC609" s="129"/>
      <c r="AD609" s="129"/>
    </row>
    <row r="610" ht="15.75" customHeight="1">
      <c r="A610" s="129"/>
      <c r="B610" s="129"/>
      <c r="C610" s="162"/>
      <c r="D610" s="129"/>
      <c r="E610" s="129"/>
      <c r="F610" s="132"/>
      <c r="G610" s="132"/>
      <c r="H610" s="132"/>
      <c r="I610" s="132"/>
      <c r="J610" s="132"/>
      <c r="K610" s="132"/>
      <c r="L610" s="159"/>
      <c r="M610" s="159"/>
      <c r="N610" s="131"/>
      <c r="O610" s="131"/>
      <c r="P610" s="131"/>
      <c r="Q610" s="131"/>
      <c r="R610" s="131"/>
      <c r="S610" s="131"/>
      <c r="T610" s="131"/>
      <c r="U610" s="131"/>
      <c r="V610" s="131"/>
      <c r="W610" s="131"/>
      <c r="X610" s="131"/>
      <c r="Y610" s="131"/>
      <c r="Z610" s="131"/>
      <c r="AA610" s="131"/>
      <c r="AB610" s="129"/>
      <c r="AC610" s="129"/>
      <c r="AD610" s="129"/>
    </row>
    <row r="611" ht="15.75" customHeight="1">
      <c r="A611" s="129"/>
      <c r="B611" s="129"/>
      <c r="C611" s="162"/>
      <c r="D611" s="129"/>
      <c r="E611" s="129"/>
      <c r="F611" s="132"/>
      <c r="G611" s="132"/>
      <c r="H611" s="132"/>
      <c r="I611" s="132"/>
      <c r="J611" s="132"/>
      <c r="K611" s="132"/>
      <c r="L611" s="159"/>
      <c r="M611" s="159"/>
      <c r="N611" s="131"/>
      <c r="O611" s="131"/>
      <c r="P611" s="131"/>
      <c r="Q611" s="131"/>
      <c r="R611" s="131"/>
      <c r="S611" s="131"/>
      <c r="T611" s="131"/>
      <c r="U611" s="131"/>
      <c r="V611" s="131"/>
      <c r="W611" s="131"/>
      <c r="X611" s="131"/>
      <c r="Y611" s="131"/>
      <c r="Z611" s="131"/>
      <c r="AA611" s="131"/>
      <c r="AB611" s="129"/>
      <c r="AC611" s="129"/>
      <c r="AD611" s="129"/>
    </row>
    <row r="612" ht="15.75" customHeight="1">
      <c r="A612" s="129"/>
      <c r="B612" s="129"/>
      <c r="C612" s="162"/>
      <c r="D612" s="129"/>
      <c r="E612" s="129"/>
      <c r="F612" s="132"/>
      <c r="G612" s="132"/>
      <c r="H612" s="132"/>
      <c r="I612" s="132"/>
      <c r="J612" s="132"/>
      <c r="K612" s="132"/>
      <c r="L612" s="159"/>
      <c r="M612" s="159"/>
      <c r="N612" s="131"/>
      <c r="O612" s="131"/>
      <c r="P612" s="131"/>
      <c r="Q612" s="131"/>
      <c r="R612" s="131"/>
      <c r="S612" s="131"/>
      <c r="T612" s="131"/>
      <c r="U612" s="131"/>
      <c r="V612" s="131"/>
      <c r="W612" s="131"/>
      <c r="X612" s="131"/>
      <c r="Y612" s="131"/>
      <c r="Z612" s="131"/>
      <c r="AA612" s="131"/>
      <c r="AB612" s="129"/>
      <c r="AC612" s="129"/>
      <c r="AD612" s="129"/>
    </row>
    <row r="613" ht="15.75" customHeight="1">
      <c r="A613" s="129"/>
      <c r="B613" s="129"/>
      <c r="C613" s="162"/>
      <c r="D613" s="129"/>
      <c r="E613" s="129"/>
      <c r="F613" s="132"/>
      <c r="G613" s="132"/>
      <c r="H613" s="132"/>
      <c r="I613" s="132"/>
      <c r="J613" s="132"/>
      <c r="K613" s="132"/>
      <c r="L613" s="159"/>
      <c r="M613" s="159"/>
      <c r="N613" s="131"/>
      <c r="O613" s="131"/>
      <c r="P613" s="131"/>
      <c r="Q613" s="131"/>
      <c r="R613" s="131"/>
      <c r="S613" s="131"/>
      <c r="T613" s="131"/>
      <c r="U613" s="131"/>
      <c r="V613" s="131"/>
      <c r="W613" s="131"/>
      <c r="X613" s="131"/>
      <c r="Y613" s="131"/>
      <c r="Z613" s="131"/>
      <c r="AA613" s="131"/>
      <c r="AB613" s="129"/>
      <c r="AC613" s="129"/>
      <c r="AD613" s="129"/>
    </row>
    <row r="614" ht="15.75" customHeight="1">
      <c r="A614" s="129"/>
      <c r="B614" s="129"/>
      <c r="C614" s="162"/>
      <c r="D614" s="129"/>
      <c r="E614" s="129"/>
      <c r="F614" s="132"/>
      <c r="G614" s="132"/>
      <c r="H614" s="132"/>
      <c r="I614" s="132"/>
      <c r="J614" s="132"/>
      <c r="K614" s="132"/>
      <c r="L614" s="159"/>
      <c r="M614" s="159"/>
      <c r="N614" s="131"/>
      <c r="O614" s="131"/>
      <c r="P614" s="131"/>
      <c r="Q614" s="131"/>
      <c r="R614" s="131"/>
      <c r="S614" s="131"/>
      <c r="T614" s="131"/>
      <c r="U614" s="131"/>
      <c r="V614" s="131"/>
      <c r="W614" s="131"/>
      <c r="X614" s="131"/>
      <c r="Y614" s="131"/>
      <c r="Z614" s="131"/>
      <c r="AA614" s="131"/>
      <c r="AB614" s="129"/>
      <c r="AC614" s="129"/>
      <c r="AD614" s="129"/>
    </row>
    <row r="615" ht="15.75" customHeight="1">
      <c r="A615" s="129"/>
      <c r="B615" s="129"/>
      <c r="C615" s="162"/>
      <c r="D615" s="129"/>
      <c r="E615" s="129"/>
      <c r="F615" s="132"/>
      <c r="G615" s="132"/>
      <c r="H615" s="132"/>
      <c r="I615" s="132"/>
      <c r="J615" s="132"/>
      <c r="K615" s="132"/>
      <c r="L615" s="159"/>
      <c r="M615" s="159"/>
      <c r="N615" s="131"/>
      <c r="O615" s="131"/>
      <c r="P615" s="131"/>
      <c r="Q615" s="131"/>
      <c r="R615" s="131"/>
      <c r="S615" s="131"/>
      <c r="T615" s="131"/>
      <c r="U615" s="131"/>
      <c r="V615" s="131"/>
      <c r="W615" s="131"/>
      <c r="X615" s="131"/>
      <c r="Y615" s="131"/>
      <c r="Z615" s="131"/>
      <c r="AA615" s="131"/>
      <c r="AB615" s="129"/>
      <c r="AC615" s="129"/>
      <c r="AD615" s="129"/>
    </row>
    <row r="616" ht="15.75" customHeight="1">
      <c r="A616" s="129"/>
      <c r="B616" s="129"/>
      <c r="C616" s="162"/>
      <c r="D616" s="129"/>
      <c r="E616" s="129"/>
      <c r="F616" s="132"/>
      <c r="G616" s="132"/>
      <c r="H616" s="132"/>
      <c r="I616" s="132"/>
      <c r="J616" s="132"/>
      <c r="K616" s="132"/>
      <c r="L616" s="159"/>
      <c r="M616" s="159"/>
      <c r="N616" s="131"/>
      <c r="O616" s="131"/>
      <c r="P616" s="131"/>
      <c r="Q616" s="131"/>
      <c r="R616" s="131"/>
      <c r="S616" s="131"/>
      <c r="T616" s="131"/>
      <c r="U616" s="131"/>
      <c r="V616" s="131"/>
      <c r="W616" s="131"/>
      <c r="X616" s="131"/>
      <c r="Y616" s="131"/>
      <c r="Z616" s="131"/>
      <c r="AA616" s="131"/>
      <c r="AB616" s="129"/>
      <c r="AC616" s="129"/>
      <c r="AD616" s="129"/>
    </row>
    <row r="617" ht="15.75" customHeight="1">
      <c r="A617" s="129"/>
      <c r="B617" s="129"/>
      <c r="C617" s="162"/>
      <c r="D617" s="129"/>
      <c r="E617" s="129"/>
      <c r="F617" s="132"/>
      <c r="G617" s="132"/>
      <c r="H617" s="132"/>
      <c r="I617" s="132"/>
      <c r="J617" s="132"/>
      <c r="K617" s="132"/>
      <c r="L617" s="159"/>
      <c r="M617" s="159"/>
      <c r="N617" s="131"/>
      <c r="O617" s="131"/>
      <c r="P617" s="131"/>
      <c r="Q617" s="131"/>
      <c r="R617" s="131"/>
      <c r="S617" s="131"/>
      <c r="T617" s="131"/>
      <c r="U617" s="131"/>
      <c r="V617" s="131"/>
      <c r="W617" s="131"/>
      <c r="X617" s="131"/>
      <c r="Y617" s="131"/>
      <c r="Z617" s="131"/>
      <c r="AA617" s="131"/>
      <c r="AB617" s="129"/>
      <c r="AC617" s="129"/>
      <c r="AD617" s="129"/>
    </row>
    <row r="618" ht="15.75" customHeight="1">
      <c r="A618" s="129"/>
      <c r="B618" s="129"/>
      <c r="C618" s="162"/>
      <c r="D618" s="129"/>
      <c r="E618" s="129"/>
      <c r="F618" s="132"/>
      <c r="G618" s="132"/>
      <c r="H618" s="132"/>
      <c r="I618" s="132"/>
      <c r="J618" s="132"/>
      <c r="K618" s="132"/>
      <c r="L618" s="159"/>
      <c r="M618" s="159"/>
      <c r="N618" s="131"/>
      <c r="O618" s="131"/>
      <c r="P618" s="131"/>
      <c r="Q618" s="131"/>
      <c r="R618" s="131"/>
      <c r="S618" s="131"/>
      <c r="T618" s="131"/>
      <c r="U618" s="131"/>
      <c r="V618" s="131"/>
      <c r="W618" s="131"/>
      <c r="X618" s="131"/>
      <c r="Y618" s="131"/>
      <c r="Z618" s="131"/>
      <c r="AA618" s="131"/>
      <c r="AB618" s="129"/>
      <c r="AC618" s="129"/>
      <c r="AD618" s="129"/>
    </row>
    <row r="619" ht="15.75" customHeight="1">
      <c r="A619" s="129"/>
      <c r="B619" s="129"/>
      <c r="C619" s="162"/>
      <c r="D619" s="129"/>
      <c r="E619" s="129"/>
      <c r="F619" s="132"/>
      <c r="G619" s="132"/>
      <c r="H619" s="132"/>
      <c r="I619" s="132"/>
      <c r="J619" s="132"/>
      <c r="K619" s="132"/>
      <c r="L619" s="159"/>
      <c r="M619" s="159"/>
      <c r="N619" s="131"/>
      <c r="O619" s="131"/>
      <c r="P619" s="131"/>
      <c r="Q619" s="131"/>
      <c r="R619" s="131"/>
      <c r="S619" s="131"/>
      <c r="T619" s="131"/>
      <c r="U619" s="131"/>
      <c r="V619" s="131"/>
      <c r="W619" s="131"/>
      <c r="X619" s="131"/>
      <c r="Y619" s="131"/>
      <c r="Z619" s="131"/>
      <c r="AA619" s="131"/>
      <c r="AB619" s="129"/>
      <c r="AC619" s="129"/>
      <c r="AD619" s="129"/>
    </row>
    <row r="620" ht="15.75" customHeight="1">
      <c r="A620" s="129"/>
      <c r="B620" s="129"/>
      <c r="C620" s="162"/>
      <c r="D620" s="129"/>
      <c r="E620" s="129"/>
      <c r="F620" s="132"/>
      <c r="G620" s="132"/>
      <c r="H620" s="132"/>
      <c r="I620" s="132"/>
      <c r="J620" s="132"/>
      <c r="K620" s="132"/>
      <c r="L620" s="159"/>
      <c r="M620" s="159"/>
      <c r="N620" s="131"/>
      <c r="O620" s="131"/>
      <c r="P620" s="131"/>
      <c r="Q620" s="131"/>
      <c r="R620" s="131"/>
      <c r="S620" s="131"/>
      <c r="T620" s="131"/>
      <c r="U620" s="131"/>
      <c r="V620" s="131"/>
      <c r="W620" s="131"/>
      <c r="X620" s="131"/>
      <c r="Y620" s="131"/>
      <c r="Z620" s="131"/>
      <c r="AA620" s="131"/>
      <c r="AB620" s="129"/>
      <c r="AC620" s="129"/>
      <c r="AD620" s="129"/>
    </row>
    <row r="621" ht="15.75" customHeight="1">
      <c r="A621" s="129"/>
      <c r="B621" s="129"/>
      <c r="C621" s="162"/>
      <c r="D621" s="129"/>
      <c r="E621" s="129"/>
      <c r="F621" s="132"/>
      <c r="G621" s="132"/>
      <c r="H621" s="132"/>
      <c r="I621" s="132"/>
      <c r="J621" s="132"/>
      <c r="K621" s="132"/>
      <c r="L621" s="159"/>
      <c r="M621" s="159"/>
      <c r="N621" s="131"/>
      <c r="O621" s="131"/>
      <c r="P621" s="131"/>
      <c r="Q621" s="131"/>
      <c r="R621" s="131"/>
      <c r="S621" s="131"/>
      <c r="T621" s="131"/>
      <c r="U621" s="131"/>
      <c r="V621" s="131"/>
      <c r="W621" s="131"/>
      <c r="X621" s="131"/>
      <c r="Y621" s="131"/>
      <c r="Z621" s="131"/>
      <c r="AA621" s="131"/>
      <c r="AB621" s="129"/>
      <c r="AC621" s="129"/>
      <c r="AD621" s="129"/>
    </row>
    <row r="622" ht="15.75" customHeight="1">
      <c r="A622" s="129"/>
      <c r="B622" s="129"/>
      <c r="C622" s="162"/>
      <c r="D622" s="129"/>
      <c r="E622" s="129"/>
      <c r="F622" s="132"/>
      <c r="G622" s="132"/>
      <c r="H622" s="132"/>
      <c r="I622" s="132"/>
      <c r="J622" s="132"/>
      <c r="K622" s="132"/>
      <c r="L622" s="159"/>
      <c r="M622" s="159"/>
      <c r="N622" s="131"/>
      <c r="O622" s="131"/>
      <c r="P622" s="131"/>
      <c r="Q622" s="131"/>
      <c r="R622" s="131"/>
      <c r="S622" s="131"/>
      <c r="T622" s="131"/>
      <c r="U622" s="131"/>
      <c r="V622" s="131"/>
      <c r="W622" s="131"/>
      <c r="X622" s="131"/>
      <c r="Y622" s="131"/>
      <c r="Z622" s="131"/>
      <c r="AA622" s="131"/>
      <c r="AB622" s="129"/>
      <c r="AC622" s="129"/>
      <c r="AD622" s="129"/>
    </row>
    <row r="623" ht="15.75" customHeight="1">
      <c r="A623" s="129"/>
      <c r="B623" s="129"/>
      <c r="C623" s="162"/>
      <c r="D623" s="129"/>
      <c r="E623" s="129"/>
      <c r="F623" s="132"/>
      <c r="G623" s="132"/>
      <c r="H623" s="132"/>
      <c r="I623" s="132"/>
      <c r="J623" s="132"/>
      <c r="K623" s="132"/>
      <c r="L623" s="159"/>
      <c r="M623" s="159"/>
      <c r="N623" s="131"/>
      <c r="O623" s="131"/>
      <c r="P623" s="131"/>
      <c r="Q623" s="131"/>
      <c r="R623" s="131"/>
      <c r="S623" s="131"/>
      <c r="T623" s="131"/>
      <c r="U623" s="131"/>
      <c r="V623" s="131"/>
      <c r="W623" s="131"/>
      <c r="X623" s="131"/>
      <c r="Y623" s="131"/>
      <c r="Z623" s="131"/>
      <c r="AA623" s="131"/>
      <c r="AB623" s="129"/>
      <c r="AC623" s="129"/>
      <c r="AD623" s="129"/>
    </row>
    <row r="624" ht="15.75" customHeight="1">
      <c r="A624" s="129"/>
      <c r="B624" s="129"/>
      <c r="C624" s="162"/>
      <c r="D624" s="129"/>
      <c r="E624" s="129"/>
      <c r="F624" s="132"/>
      <c r="G624" s="132"/>
      <c r="H624" s="132"/>
      <c r="I624" s="132"/>
      <c r="J624" s="132"/>
      <c r="K624" s="132"/>
      <c r="L624" s="159"/>
      <c r="M624" s="159"/>
      <c r="N624" s="131"/>
      <c r="O624" s="131"/>
      <c r="P624" s="131"/>
      <c r="Q624" s="131"/>
      <c r="R624" s="131"/>
      <c r="S624" s="131"/>
      <c r="T624" s="131"/>
      <c r="U624" s="131"/>
      <c r="V624" s="131"/>
      <c r="W624" s="131"/>
      <c r="X624" s="131"/>
      <c r="Y624" s="131"/>
      <c r="Z624" s="131"/>
      <c r="AA624" s="131"/>
      <c r="AB624" s="129"/>
      <c r="AC624" s="129"/>
      <c r="AD624" s="129"/>
    </row>
    <row r="625" ht="15.75" customHeight="1">
      <c r="A625" s="129"/>
      <c r="B625" s="129"/>
      <c r="C625" s="162"/>
      <c r="D625" s="129"/>
      <c r="E625" s="129"/>
      <c r="F625" s="132"/>
      <c r="G625" s="132"/>
      <c r="H625" s="132"/>
      <c r="I625" s="132"/>
      <c r="J625" s="132"/>
      <c r="K625" s="132"/>
      <c r="L625" s="159"/>
      <c r="M625" s="159"/>
      <c r="N625" s="131"/>
      <c r="O625" s="131"/>
      <c r="P625" s="131"/>
      <c r="Q625" s="131"/>
      <c r="R625" s="131"/>
      <c r="S625" s="131"/>
      <c r="T625" s="131"/>
      <c r="U625" s="131"/>
      <c r="V625" s="131"/>
      <c r="W625" s="131"/>
      <c r="X625" s="131"/>
      <c r="Y625" s="131"/>
      <c r="Z625" s="131"/>
      <c r="AA625" s="131"/>
      <c r="AB625" s="129"/>
      <c r="AC625" s="129"/>
      <c r="AD625" s="129"/>
    </row>
    <row r="626" ht="15.75" customHeight="1">
      <c r="A626" s="129"/>
      <c r="B626" s="129"/>
      <c r="C626" s="162"/>
      <c r="D626" s="129"/>
      <c r="E626" s="129"/>
      <c r="F626" s="132"/>
      <c r="G626" s="132"/>
      <c r="H626" s="132"/>
      <c r="I626" s="132"/>
      <c r="J626" s="132"/>
      <c r="K626" s="132"/>
      <c r="L626" s="159"/>
      <c r="M626" s="159"/>
      <c r="N626" s="131"/>
      <c r="O626" s="131"/>
      <c r="P626" s="131"/>
      <c r="Q626" s="131"/>
      <c r="R626" s="131"/>
      <c r="S626" s="131"/>
      <c r="T626" s="131"/>
      <c r="U626" s="131"/>
      <c r="V626" s="131"/>
      <c r="W626" s="131"/>
      <c r="X626" s="131"/>
      <c r="Y626" s="131"/>
      <c r="Z626" s="131"/>
      <c r="AA626" s="131"/>
      <c r="AB626" s="129"/>
      <c r="AC626" s="129"/>
      <c r="AD626" s="129"/>
    </row>
    <row r="627" ht="15.75" customHeight="1">
      <c r="A627" s="129"/>
      <c r="B627" s="129"/>
      <c r="C627" s="162"/>
      <c r="D627" s="129"/>
      <c r="E627" s="129"/>
      <c r="F627" s="132"/>
      <c r="G627" s="132"/>
      <c r="H627" s="132"/>
      <c r="I627" s="132"/>
      <c r="J627" s="132"/>
      <c r="K627" s="132"/>
      <c r="L627" s="159"/>
      <c r="M627" s="159"/>
      <c r="N627" s="131"/>
      <c r="O627" s="131"/>
      <c r="P627" s="131"/>
      <c r="Q627" s="131"/>
      <c r="R627" s="131"/>
      <c r="S627" s="131"/>
      <c r="T627" s="131"/>
      <c r="U627" s="131"/>
      <c r="V627" s="131"/>
      <c r="W627" s="131"/>
      <c r="X627" s="131"/>
      <c r="Y627" s="131"/>
      <c r="Z627" s="131"/>
      <c r="AA627" s="131"/>
      <c r="AB627" s="129"/>
      <c r="AC627" s="129"/>
      <c r="AD627" s="129"/>
    </row>
    <row r="628" ht="15.75" customHeight="1">
      <c r="A628" s="129"/>
      <c r="B628" s="129"/>
      <c r="C628" s="162"/>
      <c r="D628" s="129"/>
      <c r="E628" s="129"/>
      <c r="F628" s="132"/>
      <c r="G628" s="132"/>
      <c r="H628" s="132"/>
      <c r="I628" s="132"/>
      <c r="J628" s="132"/>
      <c r="K628" s="132"/>
      <c r="L628" s="159"/>
      <c r="M628" s="159"/>
      <c r="N628" s="131"/>
      <c r="O628" s="131"/>
      <c r="P628" s="131"/>
      <c r="Q628" s="131"/>
      <c r="R628" s="131"/>
      <c r="S628" s="131"/>
      <c r="T628" s="131"/>
      <c r="U628" s="131"/>
      <c r="V628" s="131"/>
      <c r="W628" s="131"/>
      <c r="X628" s="131"/>
      <c r="Y628" s="131"/>
      <c r="Z628" s="131"/>
      <c r="AA628" s="131"/>
      <c r="AB628" s="129"/>
      <c r="AC628" s="129"/>
      <c r="AD628" s="129"/>
    </row>
    <row r="629" ht="15.75" customHeight="1">
      <c r="A629" s="129"/>
      <c r="B629" s="129"/>
      <c r="C629" s="162"/>
      <c r="D629" s="129"/>
      <c r="E629" s="129"/>
      <c r="F629" s="132"/>
      <c r="G629" s="132"/>
      <c r="H629" s="132"/>
      <c r="I629" s="132"/>
      <c r="J629" s="132"/>
      <c r="K629" s="132"/>
      <c r="L629" s="159"/>
      <c r="M629" s="159"/>
      <c r="N629" s="131"/>
      <c r="O629" s="131"/>
      <c r="P629" s="131"/>
      <c r="Q629" s="131"/>
      <c r="R629" s="131"/>
      <c r="S629" s="131"/>
      <c r="T629" s="131"/>
      <c r="U629" s="131"/>
      <c r="V629" s="131"/>
      <c r="W629" s="131"/>
      <c r="X629" s="131"/>
      <c r="Y629" s="131"/>
      <c r="Z629" s="131"/>
      <c r="AA629" s="131"/>
      <c r="AB629" s="129"/>
      <c r="AC629" s="129"/>
      <c r="AD629" s="129"/>
    </row>
    <row r="630" ht="15.75" customHeight="1">
      <c r="A630" s="129"/>
      <c r="B630" s="129"/>
      <c r="C630" s="162"/>
      <c r="D630" s="129"/>
      <c r="E630" s="129"/>
      <c r="F630" s="132"/>
      <c r="G630" s="132"/>
      <c r="H630" s="132"/>
      <c r="I630" s="132"/>
      <c r="J630" s="132"/>
      <c r="K630" s="132"/>
      <c r="L630" s="159"/>
      <c r="M630" s="159"/>
      <c r="N630" s="131"/>
      <c r="O630" s="131"/>
      <c r="P630" s="131"/>
      <c r="Q630" s="131"/>
      <c r="R630" s="131"/>
      <c r="S630" s="131"/>
      <c r="T630" s="131"/>
      <c r="U630" s="131"/>
      <c r="V630" s="131"/>
      <c r="W630" s="131"/>
      <c r="X630" s="131"/>
      <c r="Y630" s="131"/>
      <c r="Z630" s="131"/>
      <c r="AA630" s="131"/>
      <c r="AB630" s="129"/>
      <c r="AC630" s="129"/>
      <c r="AD630" s="129"/>
    </row>
    <row r="631" ht="15.75" customHeight="1">
      <c r="A631" s="129"/>
      <c r="B631" s="129"/>
      <c r="C631" s="162"/>
      <c r="D631" s="129"/>
      <c r="E631" s="129"/>
      <c r="F631" s="132"/>
      <c r="G631" s="132"/>
      <c r="H631" s="132"/>
      <c r="I631" s="132"/>
      <c r="J631" s="132"/>
      <c r="K631" s="132"/>
      <c r="L631" s="159"/>
      <c r="M631" s="159"/>
      <c r="N631" s="131"/>
      <c r="O631" s="131"/>
      <c r="P631" s="131"/>
      <c r="Q631" s="131"/>
      <c r="R631" s="131"/>
      <c r="S631" s="131"/>
      <c r="T631" s="131"/>
      <c r="U631" s="131"/>
      <c r="V631" s="131"/>
      <c r="W631" s="131"/>
      <c r="X631" s="131"/>
      <c r="Y631" s="131"/>
      <c r="Z631" s="131"/>
      <c r="AA631" s="131"/>
      <c r="AB631" s="129"/>
      <c r="AC631" s="129"/>
      <c r="AD631" s="129"/>
    </row>
    <row r="632" ht="15.75" customHeight="1">
      <c r="A632" s="129"/>
      <c r="B632" s="129"/>
      <c r="C632" s="162"/>
      <c r="D632" s="129"/>
      <c r="E632" s="129"/>
      <c r="F632" s="132"/>
      <c r="G632" s="132"/>
      <c r="H632" s="132"/>
      <c r="I632" s="132"/>
      <c r="J632" s="132"/>
      <c r="K632" s="132"/>
      <c r="L632" s="159"/>
      <c r="M632" s="159"/>
      <c r="N632" s="131"/>
      <c r="O632" s="131"/>
      <c r="P632" s="131"/>
      <c r="Q632" s="131"/>
      <c r="R632" s="131"/>
      <c r="S632" s="131"/>
      <c r="T632" s="131"/>
      <c r="U632" s="131"/>
      <c r="V632" s="131"/>
      <c r="W632" s="131"/>
      <c r="X632" s="131"/>
      <c r="Y632" s="131"/>
      <c r="Z632" s="131"/>
      <c r="AA632" s="131"/>
      <c r="AB632" s="129"/>
      <c r="AC632" s="129"/>
      <c r="AD632" s="129"/>
    </row>
    <row r="633" ht="15.75" customHeight="1">
      <c r="A633" s="129"/>
      <c r="B633" s="129"/>
      <c r="C633" s="162"/>
      <c r="D633" s="129"/>
      <c r="E633" s="129"/>
      <c r="F633" s="132"/>
      <c r="G633" s="132"/>
      <c r="H633" s="132"/>
      <c r="I633" s="132"/>
      <c r="J633" s="132"/>
      <c r="K633" s="132"/>
      <c r="L633" s="159"/>
      <c r="M633" s="159"/>
      <c r="N633" s="131"/>
      <c r="O633" s="131"/>
      <c r="P633" s="131"/>
      <c r="Q633" s="131"/>
      <c r="R633" s="131"/>
      <c r="S633" s="131"/>
      <c r="T633" s="131"/>
      <c r="U633" s="131"/>
      <c r="V633" s="131"/>
      <c r="W633" s="131"/>
      <c r="X633" s="131"/>
      <c r="Y633" s="131"/>
      <c r="Z633" s="131"/>
      <c r="AA633" s="131"/>
      <c r="AB633" s="129"/>
      <c r="AC633" s="129"/>
      <c r="AD633" s="129"/>
    </row>
    <row r="634" ht="15.75" customHeight="1">
      <c r="A634" s="129"/>
      <c r="B634" s="129"/>
      <c r="C634" s="162"/>
      <c r="D634" s="129"/>
      <c r="E634" s="129"/>
      <c r="F634" s="132"/>
      <c r="G634" s="132"/>
      <c r="H634" s="132"/>
      <c r="I634" s="132"/>
      <c r="J634" s="132"/>
      <c r="K634" s="132"/>
      <c r="L634" s="159"/>
      <c r="M634" s="159"/>
      <c r="N634" s="131"/>
      <c r="O634" s="131"/>
      <c r="P634" s="131"/>
      <c r="Q634" s="131"/>
      <c r="R634" s="131"/>
      <c r="S634" s="131"/>
      <c r="T634" s="131"/>
      <c r="U634" s="131"/>
      <c r="V634" s="131"/>
      <c r="W634" s="131"/>
      <c r="X634" s="131"/>
      <c r="Y634" s="131"/>
      <c r="Z634" s="131"/>
      <c r="AA634" s="131"/>
      <c r="AB634" s="129"/>
      <c r="AC634" s="129"/>
      <c r="AD634" s="129"/>
    </row>
    <row r="635" ht="15.75" customHeight="1">
      <c r="A635" s="129"/>
      <c r="B635" s="129"/>
      <c r="C635" s="162"/>
      <c r="D635" s="129"/>
      <c r="E635" s="129"/>
      <c r="F635" s="132"/>
      <c r="G635" s="132"/>
      <c r="H635" s="132"/>
      <c r="I635" s="132"/>
      <c r="J635" s="132"/>
      <c r="K635" s="132"/>
      <c r="L635" s="159"/>
      <c r="M635" s="159"/>
      <c r="N635" s="131"/>
      <c r="O635" s="131"/>
      <c r="P635" s="131"/>
      <c r="Q635" s="131"/>
      <c r="R635" s="131"/>
      <c r="S635" s="131"/>
      <c r="T635" s="131"/>
      <c r="U635" s="131"/>
      <c r="V635" s="131"/>
      <c r="W635" s="131"/>
      <c r="X635" s="131"/>
      <c r="Y635" s="131"/>
      <c r="Z635" s="131"/>
      <c r="AA635" s="131"/>
      <c r="AB635" s="129"/>
      <c r="AC635" s="129"/>
      <c r="AD635" s="129"/>
    </row>
    <row r="636" ht="15.75" customHeight="1">
      <c r="A636" s="129"/>
      <c r="B636" s="129"/>
      <c r="C636" s="162"/>
      <c r="D636" s="129"/>
      <c r="E636" s="129"/>
      <c r="F636" s="132"/>
      <c r="G636" s="132"/>
      <c r="H636" s="132"/>
      <c r="I636" s="132"/>
      <c r="J636" s="132"/>
      <c r="K636" s="132"/>
      <c r="L636" s="159"/>
      <c r="M636" s="159"/>
      <c r="N636" s="131"/>
      <c r="O636" s="131"/>
      <c r="P636" s="131"/>
      <c r="Q636" s="131"/>
      <c r="R636" s="131"/>
      <c r="S636" s="131"/>
      <c r="T636" s="131"/>
      <c r="U636" s="131"/>
      <c r="V636" s="131"/>
      <c r="W636" s="131"/>
      <c r="X636" s="131"/>
      <c r="Y636" s="131"/>
      <c r="Z636" s="131"/>
      <c r="AA636" s="131"/>
      <c r="AB636" s="129"/>
      <c r="AC636" s="129"/>
      <c r="AD636" s="129"/>
    </row>
    <row r="637" ht="15.75" customHeight="1">
      <c r="A637" s="129"/>
      <c r="B637" s="129"/>
      <c r="C637" s="162"/>
      <c r="D637" s="129"/>
      <c r="E637" s="129"/>
      <c r="F637" s="132"/>
      <c r="G637" s="132"/>
      <c r="H637" s="132"/>
      <c r="I637" s="132"/>
      <c r="J637" s="132"/>
      <c r="K637" s="132"/>
      <c r="L637" s="159"/>
      <c r="M637" s="159"/>
      <c r="N637" s="131"/>
      <c r="O637" s="131"/>
      <c r="P637" s="131"/>
      <c r="Q637" s="131"/>
      <c r="R637" s="131"/>
      <c r="S637" s="131"/>
      <c r="T637" s="131"/>
      <c r="U637" s="131"/>
      <c r="V637" s="131"/>
      <c r="W637" s="131"/>
      <c r="X637" s="131"/>
      <c r="Y637" s="131"/>
      <c r="Z637" s="131"/>
      <c r="AA637" s="131"/>
      <c r="AB637" s="129"/>
      <c r="AC637" s="129"/>
      <c r="AD637" s="129"/>
    </row>
    <row r="638" ht="15.75" customHeight="1">
      <c r="A638" s="129"/>
      <c r="B638" s="129"/>
      <c r="C638" s="162"/>
      <c r="D638" s="129"/>
      <c r="E638" s="129"/>
      <c r="F638" s="132"/>
      <c r="G638" s="132"/>
      <c r="H638" s="132"/>
      <c r="I638" s="132"/>
      <c r="J638" s="132"/>
      <c r="K638" s="132"/>
      <c r="L638" s="159"/>
      <c r="M638" s="159"/>
      <c r="N638" s="131"/>
      <c r="O638" s="131"/>
      <c r="P638" s="131"/>
      <c r="Q638" s="131"/>
      <c r="R638" s="131"/>
      <c r="S638" s="131"/>
      <c r="T638" s="131"/>
      <c r="U638" s="131"/>
      <c r="V638" s="131"/>
      <c r="W638" s="131"/>
      <c r="X638" s="131"/>
      <c r="Y638" s="131"/>
      <c r="Z638" s="131"/>
      <c r="AA638" s="131"/>
      <c r="AB638" s="129"/>
      <c r="AC638" s="129"/>
      <c r="AD638" s="129"/>
    </row>
    <row r="639" ht="15.75" customHeight="1">
      <c r="A639" s="129"/>
      <c r="B639" s="129"/>
      <c r="C639" s="162"/>
      <c r="D639" s="129"/>
      <c r="E639" s="129"/>
      <c r="F639" s="132"/>
      <c r="G639" s="132"/>
      <c r="H639" s="132"/>
      <c r="I639" s="132"/>
      <c r="J639" s="132"/>
      <c r="K639" s="132"/>
      <c r="L639" s="159"/>
      <c r="M639" s="159"/>
      <c r="N639" s="131"/>
      <c r="O639" s="131"/>
      <c r="P639" s="131"/>
      <c r="Q639" s="131"/>
      <c r="R639" s="131"/>
      <c r="S639" s="131"/>
      <c r="T639" s="131"/>
      <c r="U639" s="131"/>
      <c r="V639" s="131"/>
      <c r="W639" s="131"/>
      <c r="X639" s="131"/>
      <c r="Y639" s="131"/>
      <c r="Z639" s="131"/>
      <c r="AA639" s="131"/>
      <c r="AB639" s="129"/>
      <c r="AC639" s="129"/>
      <c r="AD639" s="129"/>
    </row>
    <row r="640" ht="15.75" customHeight="1">
      <c r="A640" s="129"/>
      <c r="B640" s="129"/>
      <c r="C640" s="162"/>
      <c r="D640" s="129"/>
      <c r="E640" s="129"/>
      <c r="F640" s="132"/>
      <c r="G640" s="132"/>
      <c r="H640" s="132"/>
      <c r="I640" s="132"/>
      <c r="J640" s="132"/>
      <c r="K640" s="132"/>
      <c r="L640" s="159"/>
      <c r="M640" s="159"/>
      <c r="N640" s="131"/>
      <c r="O640" s="131"/>
      <c r="P640" s="131"/>
      <c r="Q640" s="131"/>
      <c r="R640" s="131"/>
      <c r="S640" s="131"/>
      <c r="T640" s="131"/>
      <c r="U640" s="131"/>
      <c r="V640" s="131"/>
      <c r="W640" s="131"/>
      <c r="X640" s="131"/>
      <c r="Y640" s="131"/>
      <c r="Z640" s="131"/>
      <c r="AA640" s="131"/>
      <c r="AB640" s="129"/>
      <c r="AC640" s="129"/>
      <c r="AD640" s="129"/>
    </row>
    <row r="641" ht="15.75" customHeight="1">
      <c r="A641" s="129"/>
      <c r="B641" s="129"/>
      <c r="C641" s="162"/>
      <c r="D641" s="129"/>
      <c r="E641" s="129"/>
      <c r="F641" s="132"/>
      <c r="G641" s="132"/>
      <c r="H641" s="132"/>
      <c r="I641" s="132"/>
      <c r="J641" s="132"/>
      <c r="K641" s="132"/>
      <c r="L641" s="159"/>
      <c r="M641" s="159"/>
      <c r="N641" s="131"/>
      <c r="O641" s="131"/>
      <c r="P641" s="131"/>
      <c r="Q641" s="131"/>
      <c r="R641" s="131"/>
      <c r="S641" s="131"/>
      <c r="T641" s="131"/>
      <c r="U641" s="131"/>
      <c r="V641" s="131"/>
      <c r="W641" s="131"/>
      <c r="X641" s="131"/>
      <c r="Y641" s="131"/>
      <c r="Z641" s="131"/>
      <c r="AA641" s="131"/>
      <c r="AB641" s="129"/>
      <c r="AC641" s="129"/>
      <c r="AD641" s="129"/>
    </row>
    <row r="642" ht="15.75" customHeight="1">
      <c r="A642" s="129"/>
      <c r="B642" s="129"/>
      <c r="C642" s="162"/>
      <c r="D642" s="129"/>
      <c r="E642" s="129"/>
      <c r="F642" s="132"/>
      <c r="G642" s="132"/>
      <c r="H642" s="132"/>
      <c r="I642" s="132"/>
      <c r="J642" s="132"/>
      <c r="K642" s="132"/>
      <c r="L642" s="159"/>
      <c r="M642" s="159"/>
      <c r="N642" s="131"/>
      <c r="O642" s="131"/>
      <c r="P642" s="131"/>
      <c r="Q642" s="131"/>
      <c r="R642" s="131"/>
      <c r="S642" s="131"/>
      <c r="T642" s="131"/>
      <c r="U642" s="131"/>
      <c r="V642" s="131"/>
      <c r="W642" s="131"/>
      <c r="X642" s="131"/>
      <c r="Y642" s="131"/>
      <c r="Z642" s="131"/>
      <c r="AA642" s="131"/>
      <c r="AB642" s="129"/>
      <c r="AC642" s="129"/>
      <c r="AD642" s="129"/>
    </row>
    <row r="643" ht="15.75" customHeight="1">
      <c r="A643" s="129"/>
      <c r="B643" s="129"/>
      <c r="C643" s="162"/>
      <c r="D643" s="129"/>
      <c r="E643" s="129"/>
      <c r="F643" s="132"/>
      <c r="G643" s="132"/>
      <c r="H643" s="132"/>
      <c r="I643" s="132"/>
      <c r="J643" s="132"/>
      <c r="K643" s="132"/>
      <c r="L643" s="159"/>
      <c r="M643" s="159"/>
      <c r="N643" s="131"/>
      <c r="O643" s="131"/>
      <c r="P643" s="131"/>
      <c r="Q643" s="131"/>
      <c r="R643" s="131"/>
      <c r="S643" s="131"/>
      <c r="T643" s="131"/>
      <c r="U643" s="131"/>
      <c r="V643" s="131"/>
      <c r="W643" s="131"/>
      <c r="X643" s="131"/>
      <c r="Y643" s="131"/>
      <c r="Z643" s="131"/>
      <c r="AA643" s="131"/>
      <c r="AB643" s="129"/>
      <c r="AC643" s="129"/>
      <c r="AD643" s="129"/>
    </row>
    <row r="644" ht="15.75" customHeight="1">
      <c r="A644" s="129"/>
      <c r="B644" s="129"/>
      <c r="C644" s="162"/>
      <c r="D644" s="129"/>
      <c r="E644" s="129"/>
      <c r="F644" s="132"/>
      <c r="G644" s="132"/>
      <c r="H644" s="132"/>
      <c r="I644" s="132"/>
      <c r="J644" s="132"/>
      <c r="K644" s="132"/>
      <c r="L644" s="159"/>
      <c r="M644" s="159"/>
      <c r="N644" s="131"/>
      <c r="O644" s="131"/>
      <c r="P644" s="131"/>
      <c r="Q644" s="131"/>
      <c r="R644" s="131"/>
      <c r="S644" s="131"/>
      <c r="T644" s="131"/>
      <c r="U644" s="131"/>
      <c r="V644" s="131"/>
      <c r="W644" s="131"/>
      <c r="X644" s="131"/>
      <c r="Y644" s="131"/>
      <c r="Z644" s="131"/>
      <c r="AA644" s="131"/>
      <c r="AB644" s="129"/>
      <c r="AC644" s="129"/>
      <c r="AD644" s="129"/>
    </row>
    <row r="645" ht="15.75" customHeight="1">
      <c r="A645" s="129"/>
      <c r="B645" s="129"/>
      <c r="C645" s="162"/>
      <c r="D645" s="129"/>
      <c r="E645" s="129"/>
      <c r="F645" s="132"/>
      <c r="G645" s="132"/>
      <c r="H645" s="132"/>
      <c r="I645" s="132"/>
      <c r="J645" s="132"/>
      <c r="K645" s="132"/>
      <c r="L645" s="159"/>
      <c r="M645" s="159"/>
      <c r="N645" s="131"/>
      <c r="O645" s="131"/>
      <c r="P645" s="131"/>
      <c r="Q645" s="131"/>
      <c r="R645" s="131"/>
      <c r="S645" s="131"/>
      <c r="T645" s="131"/>
      <c r="U645" s="131"/>
      <c r="V645" s="131"/>
      <c r="W645" s="131"/>
      <c r="X645" s="131"/>
      <c r="Y645" s="131"/>
      <c r="Z645" s="131"/>
      <c r="AA645" s="131"/>
      <c r="AB645" s="129"/>
      <c r="AC645" s="129"/>
      <c r="AD645" s="129"/>
    </row>
    <row r="646" ht="15.75" customHeight="1">
      <c r="A646" s="129"/>
      <c r="B646" s="129"/>
      <c r="C646" s="162"/>
      <c r="D646" s="129"/>
      <c r="E646" s="129"/>
      <c r="F646" s="132"/>
      <c r="G646" s="132"/>
      <c r="H646" s="132"/>
      <c r="I646" s="132"/>
      <c r="J646" s="132"/>
      <c r="K646" s="132"/>
      <c r="L646" s="159"/>
      <c r="M646" s="159"/>
      <c r="N646" s="131"/>
      <c r="O646" s="131"/>
      <c r="P646" s="131"/>
      <c r="Q646" s="131"/>
      <c r="R646" s="131"/>
      <c r="S646" s="131"/>
      <c r="T646" s="131"/>
      <c r="U646" s="131"/>
      <c r="V646" s="131"/>
      <c r="W646" s="131"/>
      <c r="X646" s="131"/>
      <c r="Y646" s="131"/>
      <c r="Z646" s="131"/>
      <c r="AA646" s="131"/>
      <c r="AB646" s="129"/>
      <c r="AC646" s="129"/>
      <c r="AD646" s="129"/>
    </row>
    <row r="647" ht="15.75" customHeight="1">
      <c r="A647" s="129"/>
      <c r="B647" s="129"/>
      <c r="C647" s="162"/>
      <c r="D647" s="129"/>
      <c r="E647" s="129"/>
      <c r="F647" s="132"/>
      <c r="G647" s="132"/>
      <c r="H647" s="132"/>
      <c r="I647" s="132"/>
      <c r="J647" s="132"/>
      <c r="K647" s="132"/>
      <c r="L647" s="159"/>
      <c r="M647" s="159"/>
      <c r="N647" s="131"/>
      <c r="O647" s="131"/>
      <c r="P647" s="131"/>
      <c r="Q647" s="131"/>
      <c r="R647" s="131"/>
      <c r="S647" s="131"/>
      <c r="T647" s="131"/>
      <c r="U647" s="131"/>
      <c r="V647" s="131"/>
      <c r="W647" s="131"/>
      <c r="X647" s="131"/>
      <c r="Y647" s="131"/>
      <c r="Z647" s="131"/>
      <c r="AA647" s="131"/>
      <c r="AB647" s="129"/>
      <c r="AC647" s="129"/>
      <c r="AD647" s="129"/>
    </row>
    <row r="648" ht="15.75" customHeight="1">
      <c r="A648" s="129"/>
      <c r="B648" s="129"/>
      <c r="C648" s="162"/>
      <c r="D648" s="129"/>
      <c r="E648" s="129"/>
      <c r="F648" s="132"/>
      <c r="G648" s="132"/>
      <c r="H648" s="132"/>
      <c r="I648" s="132"/>
      <c r="J648" s="132"/>
      <c r="K648" s="132"/>
      <c r="L648" s="159"/>
      <c r="M648" s="159"/>
      <c r="N648" s="131"/>
      <c r="O648" s="131"/>
      <c r="P648" s="131"/>
      <c r="Q648" s="131"/>
      <c r="R648" s="131"/>
      <c r="S648" s="131"/>
      <c r="T648" s="131"/>
      <c r="U648" s="131"/>
      <c r="V648" s="131"/>
      <c r="W648" s="131"/>
      <c r="X648" s="131"/>
      <c r="Y648" s="131"/>
      <c r="Z648" s="131"/>
      <c r="AA648" s="131"/>
      <c r="AB648" s="129"/>
      <c r="AC648" s="129"/>
      <c r="AD648" s="129"/>
    </row>
    <row r="649" ht="15.75" customHeight="1">
      <c r="A649" s="129"/>
      <c r="B649" s="129"/>
      <c r="C649" s="162"/>
      <c r="D649" s="129"/>
      <c r="E649" s="129"/>
      <c r="F649" s="132"/>
      <c r="G649" s="132"/>
      <c r="H649" s="132"/>
      <c r="I649" s="132"/>
      <c r="J649" s="132"/>
      <c r="K649" s="132"/>
      <c r="L649" s="159"/>
      <c r="M649" s="159"/>
      <c r="N649" s="131"/>
      <c r="O649" s="131"/>
      <c r="P649" s="131"/>
      <c r="Q649" s="131"/>
      <c r="R649" s="131"/>
      <c r="S649" s="131"/>
      <c r="T649" s="131"/>
      <c r="U649" s="131"/>
      <c r="V649" s="131"/>
      <c r="W649" s="131"/>
      <c r="X649" s="131"/>
      <c r="Y649" s="131"/>
      <c r="Z649" s="131"/>
      <c r="AA649" s="131"/>
      <c r="AB649" s="129"/>
      <c r="AC649" s="129"/>
      <c r="AD649" s="129"/>
    </row>
    <row r="650" ht="15.75" customHeight="1">
      <c r="A650" s="129"/>
      <c r="B650" s="129"/>
      <c r="C650" s="162"/>
      <c r="D650" s="129"/>
      <c r="E650" s="129"/>
      <c r="F650" s="132"/>
      <c r="G650" s="132"/>
      <c r="H650" s="132"/>
      <c r="I650" s="132"/>
      <c r="J650" s="132"/>
      <c r="K650" s="132"/>
      <c r="L650" s="159"/>
      <c r="M650" s="159"/>
      <c r="N650" s="131"/>
      <c r="O650" s="131"/>
      <c r="P650" s="131"/>
      <c r="Q650" s="131"/>
      <c r="R650" s="131"/>
      <c r="S650" s="131"/>
      <c r="T650" s="131"/>
      <c r="U650" s="131"/>
      <c r="V650" s="131"/>
      <c r="W650" s="131"/>
      <c r="X650" s="131"/>
      <c r="Y650" s="131"/>
      <c r="Z650" s="131"/>
      <c r="AA650" s="131"/>
      <c r="AB650" s="129"/>
      <c r="AC650" s="129"/>
      <c r="AD650" s="129"/>
    </row>
    <row r="651" ht="15.75" customHeight="1">
      <c r="A651" s="129"/>
      <c r="B651" s="129"/>
      <c r="C651" s="162"/>
      <c r="D651" s="129"/>
      <c r="E651" s="129"/>
      <c r="F651" s="132"/>
      <c r="G651" s="132"/>
      <c r="H651" s="132"/>
      <c r="I651" s="132"/>
      <c r="J651" s="132"/>
      <c r="K651" s="132"/>
      <c r="L651" s="159"/>
      <c r="M651" s="159"/>
      <c r="N651" s="131"/>
      <c r="O651" s="131"/>
      <c r="P651" s="131"/>
      <c r="Q651" s="131"/>
      <c r="R651" s="131"/>
      <c r="S651" s="131"/>
      <c r="T651" s="131"/>
      <c r="U651" s="131"/>
      <c r="V651" s="131"/>
      <c r="W651" s="131"/>
      <c r="X651" s="131"/>
      <c r="Y651" s="131"/>
      <c r="Z651" s="131"/>
      <c r="AA651" s="131"/>
      <c r="AB651" s="129"/>
      <c r="AC651" s="129"/>
      <c r="AD651" s="129"/>
    </row>
    <row r="652" ht="15.75" customHeight="1">
      <c r="A652" s="129"/>
      <c r="B652" s="129"/>
      <c r="C652" s="162"/>
      <c r="D652" s="129"/>
      <c r="E652" s="129"/>
      <c r="F652" s="132"/>
      <c r="G652" s="132"/>
      <c r="H652" s="132"/>
      <c r="I652" s="132"/>
      <c r="J652" s="132"/>
      <c r="K652" s="132"/>
      <c r="L652" s="159"/>
      <c r="M652" s="159"/>
      <c r="N652" s="131"/>
      <c r="O652" s="131"/>
      <c r="P652" s="131"/>
      <c r="Q652" s="131"/>
      <c r="R652" s="131"/>
      <c r="S652" s="131"/>
      <c r="T652" s="131"/>
      <c r="U652" s="131"/>
      <c r="V652" s="131"/>
      <c r="W652" s="131"/>
      <c r="X652" s="131"/>
      <c r="Y652" s="131"/>
      <c r="Z652" s="131"/>
      <c r="AA652" s="131"/>
      <c r="AB652" s="129"/>
      <c r="AC652" s="129"/>
      <c r="AD652" s="129"/>
    </row>
    <row r="653" ht="15.75" customHeight="1">
      <c r="A653" s="129"/>
      <c r="B653" s="129"/>
      <c r="C653" s="162"/>
      <c r="D653" s="129"/>
      <c r="E653" s="129"/>
      <c r="F653" s="132"/>
      <c r="G653" s="132"/>
      <c r="H653" s="132"/>
      <c r="I653" s="132"/>
      <c r="J653" s="132"/>
      <c r="K653" s="132"/>
      <c r="L653" s="159"/>
      <c r="M653" s="159"/>
      <c r="N653" s="131"/>
      <c r="O653" s="131"/>
      <c r="P653" s="131"/>
      <c r="Q653" s="131"/>
      <c r="R653" s="131"/>
      <c r="S653" s="131"/>
      <c r="T653" s="131"/>
      <c r="U653" s="131"/>
      <c r="V653" s="131"/>
      <c r="W653" s="131"/>
      <c r="X653" s="131"/>
      <c r="Y653" s="131"/>
      <c r="Z653" s="131"/>
      <c r="AA653" s="131"/>
      <c r="AB653" s="129"/>
      <c r="AC653" s="129"/>
      <c r="AD653" s="129"/>
    </row>
    <row r="654" ht="15.75" customHeight="1">
      <c r="A654" s="129"/>
      <c r="B654" s="129"/>
      <c r="C654" s="162"/>
      <c r="D654" s="129"/>
      <c r="E654" s="129"/>
      <c r="F654" s="132"/>
      <c r="G654" s="132"/>
      <c r="H654" s="132"/>
      <c r="I654" s="132"/>
      <c r="J654" s="132"/>
      <c r="K654" s="132"/>
      <c r="L654" s="159"/>
      <c r="M654" s="159"/>
      <c r="N654" s="131"/>
      <c r="O654" s="131"/>
      <c r="P654" s="131"/>
      <c r="Q654" s="131"/>
      <c r="R654" s="131"/>
      <c r="S654" s="131"/>
      <c r="T654" s="131"/>
      <c r="U654" s="131"/>
      <c r="V654" s="131"/>
      <c r="W654" s="131"/>
      <c r="X654" s="131"/>
      <c r="Y654" s="131"/>
      <c r="Z654" s="131"/>
      <c r="AA654" s="131"/>
      <c r="AB654" s="129"/>
      <c r="AC654" s="129"/>
      <c r="AD654" s="129"/>
    </row>
    <row r="655" ht="15.75" customHeight="1">
      <c r="A655" s="129"/>
      <c r="B655" s="129"/>
      <c r="C655" s="162"/>
      <c r="D655" s="129"/>
      <c r="E655" s="129"/>
      <c r="F655" s="132"/>
      <c r="G655" s="132"/>
      <c r="H655" s="132"/>
      <c r="I655" s="132"/>
      <c r="J655" s="132"/>
      <c r="K655" s="132"/>
      <c r="L655" s="159"/>
      <c r="M655" s="159"/>
      <c r="N655" s="131"/>
      <c r="O655" s="131"/>
      <c r="P655" s="131"/>
      <c r="Q655" s="131"/>
      <c r="R655" s="131"/>
      <c r="S655" s="131"/>
      <c r="T655" s="131"/>
      <c r="U655" s="131"/>
      <c r="V655" s="131"/>
      <c r="W655" s="131"/>
      <c r="X655" s="131"/>
      <c r="Y655" s="131"/>
      <c r="Z655" s="131"/>
      <c r="AA655" s="131"/>
      <c r="AB655" s="129"/>
      <c r="AC655" s="129"/>
      <c r="AD655" s="129"/>
    </row>
    <row r="656" ht="15.75" customHeight="1">
      <c r="A656" s="129"/>
      <c r="B656" s="129"/>
      <c r="C656" s="162"/>
      <c r="D656" s="129"/>
      <c r="E656" s="129"/>
      <c r="F656" s="132"/>
      <c r="G656" s="132"/>
      <c r="H656" s="132"/>
      <c r="I656" s="132"/>
      <c r="J656" s="132"/>
      <c r="K656" s="132"/>
      <c r="L656" s="159"/>
      <c r="M656" s="159"/>
      <c r="N656" s="131"/>
      <c r="O656" s="131"/>
      <c r="P656" s="131"/>
      <c r="Q656" s="131"/>
      <c r="R656" s="131"/>
      <c r="S656" s="131"/>
      <c r="T656" s="131"/>
      <c r="U656" s="131"/>
      <c r="V656" s="131"/>
      <c r="W656" s="131"/>
      <c r="X656" s="131"/>
      <c r="Y656" s="131"/>
      <c r="Z656" s="131"/>
      <c r="AA656" s="131"/>
      <c r="AB656" s="129"/>
      <c r="AC656" s="129"/>
      <c r="AD656" s="129"/>
    </row>
    <row r="657" ht="15.75" customHeight="1">
      <c r="A657" s="129"/>
      <c r="B657" s="129"/>
      <c r="C657" s="162"/>
      <c r="D657" s="129"/>
      <c r="E657" s="129"/>
      <c r="F657" s="132"/>
      <c r="G657" s="132"/>
      <c r="H657" s="132"/>
      <c r="I657" s="132"/>
      <c r="J657" s="132"/>
      <c r="K657" s="132"/>
      <c r="L657" s="159"/>
      <c r="M657" s="159"/>
      <c r="N657" s="131"/>
      <c r="O657" s="131"/>
      <c r="P657" s="131"/>
      <c r="Q657" s="131"/>
      <c r="R657" s="131"/>
      <c r="S657" s="131"/>
      <c r="T657" s="131"/>
      <c r="U657" s="131"/>
      <c r="V657" s="131"/>
      <c r="W657" s="131"/>
      <c r="X657" s="131"/>
      <c r="Y657" s="131"/>
      <c r="Z657" s="131"/>
      <c r="AA657" s="131"/>
      <c r="AB657" s="129"/>
      <c r="AC657" s="129"/>
      <c r="AD657" s="129"/>
    </row>
    <row r="658" ht="15.75" customHeight="1">
      <c r="A658" s="129"/>
      <c r="B658" s="129"/>
      <c r="C658" s="162"/>
      <c r="D658" s="129"/>
      <c r="E658" s="129"/>
      <c r="F658" s="132"/>
      <c r="G658" s="132"/>
      <c r="H658" s="132"/>
      <c r="I658" s="132"/>
      <c r="J658" s="132"/>
      <c r="K658" s="132"/>
      <c r="L658" s="159"/>
      <c r="M658" s="159"/>
      <c r="N658" s="131"/>
      <c r="O658" s="131"/>
      <c r="P658" s="131"/>
      <c r="Q658" s="131"/>
      <c r="R658" s="131"/>
      <c r="S658" s="131"/>
      <c r="T658" s="131"/>
      <c r="U658" s="131"/>
      <c r="V658" s="131"/>
      <c r="W658" s="131"/>
      <c r="X658" s="131"/>
      <c r="Y658" s="131"/>
      <c r="Z658" s="131"/>
      <c r="AA658" s="131"/>
      <c r="AB658" s="129"/>
      <c r="AC658" s="129"/>
      <c r="AD658" s="129"/>
    </row>
    <row r="659" ht="15.75" customHeight="1">
      <c r="A659" s="129"/>
      <c r="B659" s="129"/>
      <c r="C659" s="162"/>
      <c r="D659" s="129"/>
      <c r="E659" s="129"/>
      <c r="F659" s="132"/>
      <c r="G659" s="132"/>
      <c r="H659" s="132"/>
      <c r="I659" s="132"/>
      <c r="J659" s="132"/>
      <c r="K659" s="132"/>
      <c r="L659" s="159"/>
      <c r="M659" s="159"/>
      <c r="N659" s="131"/>
      <c r="O659" s="131"/>
      <c r="P659" s="131"/>
      <c r="Q659" s="131"/>
      <c r="R659" s="131"/>
      <c r="S659" s="131"/>
      <c r="T659" s="131"/>
      <c r="U659" s="131"/>
      <c r="V659" s="131"/>
      <c r="W659" s="131"/>
      <c r="X659" s="131"/>
      <c r="Y659" s="131"/>
      <c r="Z659" s="131"/>
      <c r="AA659" s="131"/>
      <c r="AB659" s="129"/>
      <c r="AC659" s="129"/>
      <c r="AD659" s="129"/>
    </row>
    <row r="660" ht="15.75" customHeight="1">
      <c r="A660" s="129"/>
      <c r="B660" s="129"/>
      <c r="C660" s="162"/>
      <c r="D660" s="129"/>
      <c r="E660" s="129"/>
      <c r="F660" s="132"/>
      <c r="G660" s="132"/>
      <c r="H660" s="132"/>
      <c r="I660" s="132"/>
      <c r="J660" s="132"/>
      <c r="K660" s="132"/>
      <c r="L660" s="159"/>
      <c r="M660" s="159"/>
      <c r="N660" s="131"/>
      <c r="O660" s="131"/>
      <c r="P660" s="131"/>
      <c r="Q660" s="131"/>
      <c r="R660" s="131"/>
      <c r="S660" s="131"/>
      <c r="T660" s="131"/>
      <c r="U660" s="131"/>
      <c r="V660" s="131"/>
      <c r="W660" s="131"/>
      <c r="X660" s="131"/>
      <c r="Y660" s="131"/>
      <c r="Z660" s="131"/>
      <c r="AA660" s="131"/>
      <c r="AB660" s="129"/>
      <c r="AC660" s="129"/>
      <c r="AD660" s="129"/>
    </row>
    <row r="661" ht="15.75" customHeight="1">
      <c r="A661" s="129"/>
      <c r="B661" s="129"/>
      <c r="C661" s="162"/>
      <c r="D661" s="129"/>
      <c r="E661" s="129"/>
      <c r="F661" s="132"/>
      <c r="G661" s="132"/>
      <c r="H661" s="132"/>
      <c r="I661" s="132"/>
      <c r="J661" s="132"/>
      <c r="K661" s="132"/>
      <c r="L661" s="159"/>
      <c r="M661" s="159"/>
      <c r="N661" s="131"/>
      <c r="O661" s="131"/>
      <c r="P661" s="131"/>
      <c r="Q661" s="131"/>
      <c r="R661" s="131"/>
      <c r="S661" s="131"/>
      <c r="T661" s="131"/>
      <c r="U661" s="131"/>
      <c r="V661" s="131"/>
      <c r="W661" s="131"/>
      <c r="X661" s="131"/>
      <c r="Y661" s="131"/>
      <c r="Z661" s="131"/>
      <c r="AA661" s="131"/>
      <c r="AB661" s="129"/>
      <c r="AC661" s="129"/>
      <c r="AD661" s="129"/>
    </row>
    <row r="662" ht="15.75" customHeight="1">
      <c r="A662" s="129"/>
      <c r="B662" s="129"/>
      <c r="C662" s="162"/>
      <c r="D662" s="129"/>
      <c r="E662" s="129"/>
      <c r="F662" s="132"/>
      <c r="G662" s="132"/>
      <c r="H662" s="132"/>
      <c r="I662" s="132"/>
      <c r="J662" s="132"/>
      <c r="K662" s="132"/>
      <c r="L662" s="159"/>
      <c r="M662" s="159"/>
      <c r="N662" s="131"/>
      <c r="O662" s="131"/>
      <c r="P662" s="131"/>
      <c r="Q662" s="131"/>
      <c r="R662" s="131"/>
      <c r="S662" s="131"/>
      <c r="T662" s="131"/>
      <c r="U662" s="131"/>
      <c r="V662" s="131"/>
      <c r="W662" s="131"/>
      <c r="X662" s="131"/>
      <c r="Y662" s="131"/>
      <c r="Z662" s="131"/>
      <c r="AA662" s="131"/>
      <c r="AB662" s="129"/>
      <c r="AC662" s="129"/>
      <c r="AD662" s="129"/>
    </row>
    <row r="663" ht="15.75" customHeight="1">
      <c r="A663" s="129"/>
      <c r="B663" s="129"/>
      <c r="C663" s="162"/>
      <c r="D663" s="129"/>
      <c r="E663" s="129"/>
      <c r="F663" s="132"/>
      <c r="G663" s="132"/>
      <c r="H663" s="132"/>
      <c r="I663" s="132"/>
      <c r="J663" s="132"/>
      <c r="K663" s="132"/>
      <c r="L663" s="159"/>
      <c r="M663" s="159"/>
      <c r="N663" s="131"/>
      <c r="O663" s="131"/>
      <c r="P663" s="131"/>
      <c r="Q663" s="131"/>
      <c r="R663" s="131"/>
      <c r="S663" s="131"/>
      <c r="T663" s="131"/>
      <c r="U663" s="131"/>
      <c r="V663" s="131"/>
      <c r="W663" s="131"/>
      <c r="X663" s="131"/>
      <c r="Y663" s="131"/>
      <c r="Z663" s="131"/>
      <c r="AA663" s="131"/>
      <c r="AB663" s="129"/>
      <c r="AC663" s="129"/>
      <c r="AD663" s="129"/>
    </row>
    <row r="664" ht="15.75" customHeight="1">
      <c r="A664" s="129"/>
      <c r="B664" s="129"/>
      <c r="C664" s="162"/>
      <c r="D664" s="129"/>
      <c r="E664" s="129"/>
      <c r="F664" s="132"/>
      <c r="G664" s="132"/>
      <c r="H664" s="132"/>
      <c r="I664" s="132"/>
      <c r="J664" s="132"/>
      <c r="K664" s="132"/>
      <c r="L664" s="159"/>
      <c r="M664" s="159"/>
      <c r="N664" s="131"/>
      <c r="O664" s="131"/>
      <c r="P664" s="131"/>
      <c r="Q664" s="131"/>
      <c r="R664" s="131"/>
      <c r="S664" s="131"/>
      <c r="T664" s="131"/>
      <c r="U664" s="131"/>
      <c r="V664" s="131"/>
      <c r="W664" s="131"/>
      <c r="X664" s="131"/>
      <c r="Y664" s="131"/>
      <c r="Z664" s="131"/>
      <c r="AA664" s="131"/>
      <c r="AB664" s="129"/>
      <c r="AC664" s="129"/>
      <c r="AD664" s="129"/>
    </row>
    <row r="665" ht="15.75" customHeight="1">
      <c r="A665" s="129"/>
      <c r="B665" s="129"/>
      <c r="C665" s="162"/>
      <c r="D665" s="129"/>
      <c r="E665" s="129"/>
      <c r="F665" s="132"/>
      <c r="G665" s="132"/>
      <c r="H665" s="132"/>
      <c r="I665" s="132"/>
      <c r="J665" s="132"/>
      <c r="K665" s="132"/>
      <c r="L665" s="159"/>
      <c r="M665" s="159"/>
      <c r="N665" s="131"/>
      <c r="O665" s="131"/>
      <c r="P665" s="131"/>
      <c r="Q665" s="131"/>
      <c r="R665" s="131"/>
      <c r="S665" s="131"/>
      <c r="T665" s="131"/>
      <c r="U665" s="131"/>
      <c r="V665" s="131"/>
      <c r="W665" s="131"/>
      <c r="X665" s="131"/>
      <c r="Y665" s="131"/>
      <c r="Z665" s="131"/>
      <c r="AA665" s="131"/>
      <c r="AB665" s="129"/>
      <c r="AC665" s="129"/>
      <c r="AD665" s="129"/>
    </row>
    <row r="666" ht="15.75" customHeight="1">
      <c r="A666" s="129"/>
      <c r="B666" s="129"/>
      <c r="C666" s="162"/>
      <c r="D666" s="129"/>
      <c r="E666" s="129"/>
      <c r="F666" s="132"/>
      <c r="G666" s="132"/>
      <c r="H666" s="132"/>
      <c r="I666" s="132"/>
      <c r="J666" s="132"/>
      <c r="K666" s="132"/>
      <c r="L666" s="159"/>
      <c r="M666" s="159"/>
      <c r="N666" s="131"/>
      <c r="O666" s="131"/>
      <c r="P666" s="131"/>
      <c r="Q666" s="131"/>
      <c r="R666" s="131"/>
      <c r="S666" s="131"/>
      <c r="T666" s="131"/>
      <c r="U666" s="131"/>
      <c r="V666" s="131"/>
      <c r="W666" s="131"/>
      <c r="X666" s="131"/>
      <c r="Y666" s="131"/>
      <c r="Z666" s="131"/>
      <c r="AA666" s="131"/>
      <c r="AB666" s="129"/>
      <c r="AC666" s="129"/>
      <c r="AD666" s="129"/>
    </row>
    <row r="667" ht="15.75" customHeight="1">
      <c r="A667" s="129"/>
      <c r="B667" s="129"/>
      <c r="C667" s="162"/>
      <c r="D667" s="129"/>
      <c r="E667" s="129"/>
      <c r="F667" s="132"/>
      <c r="G667" s="132"/>
      <c r="H667" s="132"/>
      <c r="I667" s="132"/>
      <c r="J667" s="132"/>
      <c r="K667" s="132"/>
      <c r="L667" s="159"/>
      <c r="M667" s="159"/>
      <c r="N667" s="131"/>
      <c r="O667" s="131"/>
      <c r="P667" s="131"/>
      <c r="Q667" s="131"/>
      <c r="R667" s="131"/>
      <c r="S667" s="131"/>
      <c r="T667" s="131"/>
      <c r="U667" s="131"/>
      <c r="V667" s="131"/>
      <c r="W667" s="131"/>
      <c r="X667" s="131"/>
      <c r="Y667" s="131"/>
      <c r="Z667" s="131"/>
      <c r="AA667" s="131"/>
      <c r="AB667" s="129"/>
      <c r="AC667" s="129"/>
      <c r="AD667" s="129"/>
    </row>
    <row r="668" ht="15.75" customHeight="1">
      <c r="A668" s="129"/>
      <c r="B668" s="129"/>
      <c r="C668" s="162"/>
      <c r="D668" s="129"/>
      <c r="E668" s="129"/>
      <c r="F668" s="132"/>
      <c r="G668" s="132"/>
      <c r="H668" s="132"/>
      <c r="I668" s="132"/>
      <c r="J668" s="132"/>
      <c r="K668" s="132"/>
      <c r="L668" s="159"/>
      <c r="M668" s="159"/>
      <c r="N668" s="131"/>
      <c r="O668" s="131"/>
      <c r="P668" s="131"/>
      <c r="Q668" s="131"/>
      <c r="R668" s="131"/>
      <c r="S668" s="131"/>
      <c r="T668" s="131"/>
      <c r="U668" s="131"/>
      <c r="V668" s="131"/>
      <c r="W668" s="131"/>
      <c r="X668" s="131"/>
      <c r="Y668" s="131"/>
      <c r="Z668" s="131"/>
      <c r="AA668" s="131"/>
      <c r="AB668" s="129"/>
      <c r="AC668" s="129"/>
      <c r="AD668" s="129"/>
    </row>
    <row r="669" ht="15.75" customHeight="1">
      <c r="A669" s="129"/>
      <c r="B669" s="129"/>
      <c r="C669" s="162"/>
      <c r="D669" s="129"/>
      <c r="E669" s="129"/>
      <c r="F669" s="132"/>
      <c r="G669" s="132"/>
      <c r="H669" s="132"/>
      <c r="I669" s="132"/>
      <c r="J669" s="132"/>
      <c r="K669" s="132"/>
      <c r="L669" s="159"/>
      <c r="M669" s="159"/>
      <c r="N669" s="131"/>
      <c r="O669" s="131"/>
      <c r="P669" s="131"/>
      <c r="Q669" s="131"/>
      <c r="R669" s="131"/>
      <c r="S669" s="131"/>
      <c r="T669" s="131"/>
      <c r="U669" s="131"/>
      <c r="V669" s="131"/>
      <c r="W669" s="131"/>
      <c r="X669" s="131"/>
      <c r="Y669" s="131"/>
      <c r="Z669" s="131"/>
      <c r="AA669" s="131"/>
      <c r="AB669" s="129"/>
      <c r="AC669" s="129"/>
      <c r="AD669" s="129"/>
    </row>
    <row r="670" ht="15.75" customHeight="1">
      <c r="A670" s="129"/>
      <c r="B670" s="129"/>
      <c r="C670" s="162"/>
      <c r="D670" s="129"/>
      <c r="E670" s="129"/>
      <c r="F670" s="132"/>
      <c r="G670" s="132"/>
      <c r="H670" s="132"/>
      <c r="I670" s="132"/>
      <c r="J670" s="132"/>
      <c r="K670" s="132"/>
      <c r="L670" s="159"/>
      <c r="M670" s="159"/>
      <c r="N670" s="131"/>
      <c r="O670" s="131"/>
      <c r="P670" s="131"/>
      <c r="Q670" s="131"/>
      <c r="R670" s="131"/>
      <c r="S670" s="131"/>
      <c r="T670" s="131"/>
      <c r="U670" s="131"/>
      <c r="V670" s="131"/>
      <c r="W670" s="131"/>
      <c r="X670" s="131"/>
      <c r="Y670" s="131"/>
      <c r="Z670" s="131"/>
      <c r="AA670" s="131"/>
      <c r="AB670" s="129"/>
      <c r="AC670" s="129"/>
      <c r="AD670" s="129"/>
    </row>
    <row r="671" ht="15.75" customHeight="1">
      <c r="A671" s="129"/>
      <c r="B671" s="129"/>
      <c r="C671" s="162"/>
      <c r="D671" s="129"/>
      <c r="E671" s="129"/>
      <c r="F671" s="132"/>
      <c r="G671" s="132"/>
      <c r="H671" s="132"/>
      <c r="I671" s="132"/>
      <c r="J671" s="132"/>
      <c r="K671" s="132"/>
      <c r="L671" s="159"/>
      <c r="M671" s="159"/>
      <c r="N671" s="131"/>
      <c r="O671" s="131"/>
      <c r="P671" s="131"/>
      <c r="Q671" s="131"/>
      <c r="R671" s="131"/>
      <c r="S671" s="131"/>
      <c r="T671" s="131"/>
      <c r="U671" s="131"/>
      <c r="V671" s="131"/>
      <c r="W671" s="131"/>
      <c r="X671" s="131"/>
      <c r="Y671" s="131"/>
      <c r="Z671" s="131"/>
      <c r="AA671" s="131"/>
      <c r="AB671" s="129"/>
      <c r="AC671" s="129"/>
      <c r="AD671" s="129"/>
    </row>
    <row r="672" ht="15.75" customHeight="1">
      <c r="A672" s="129"/>
      <c r="B672" s="129"/>
      <c r="C672" s="162"/>
      <c r="D672" s="129"/>
      <c r="E672" s="129"/>
      <c r="F672" s="132"/>
      <c r="G672" s="132"/>
      <c r="H672" s="132"/>
      <c r="I672" s="132"/>
      <c r="J672" s="132"/>
      <c r="K672" s="132"/>
      <c r="L672" s="159"/>
      <c r="M672" s="159"/>
      <c r="N672" s="131"/>
      <c r="O672" s="131"/>
      <c r="P672" s="131"/>
      <c r="Q672" s="131"/>
      <c r="R672" s="131"/>
      <c r="S672" s="131"/>
      <c r="T672" s="131"/>
      <c r="U672" s="131"/>
      <c r="V672" s="131"/>
      <c r="W672" s="131"/>
      <c r="X672" s="131"/>
      <c r="Y672" s="131"/>
      <c r="Z672" s="131"/>
      <c r="AA672" s="131"/>
      <c r="AB672" s="129"/>
      <c r="AC672" s="129"/>
      <c r="AD672" s="129"/>
    </row>
    <row r="673" ht="15.75" customHeight="1">
      <c r="A673" s="129"/>
      <c r="B673" s="129"/>
      <c r="C673" s="162"/>
      <c r="D673" s="129"/>
      <c r="E673" s="129"/>
      <c r="F673" s="132"/>
      <c r="G673" s="132"/>
      <c r="H673" s="132"/>
      <c r="I673" s="132"/>
      <c r="J673" s="132"/>
      <c r="K673" s="132"/>
      <c r="L673" s="159"/>
      <c r="M673" s="159"/>
      <c r="N673" s="131"/>
      <c r="O673" s="131"/>
      <c r="P673" s="131"/>
      <c r="Q673" s="131"/>
      <c r="R673" s="131"/>
      <c r="S673" s="131"/>
      <c r="T673" s="131"/>
      <c r="U673" s="131"/>
      <c r="V673" s="131"/>
      <c r="W673" s="131"/>
      <c r="X673" s="131"/>
      <c r="Y673" s="131"/>
      <c r="Z673" s="131"/>
      <c r="AA673" s="131"/>
      <c r="AB673" s="129"/>
      <c r="AC673" s="129"/>
      <c r="AD673" s="129"/>
    </row>
    <row r="674" ht="15.75" customHeight="1">
      <c r="A674" s="129"/>
      <c r="B674" s="129"/>
      <c r="C674" s="162"/>
      <c r="D674" s="129"/>
      <c r="E674" s="129"/>
      <c r="F674" s="132"/>
      <c r="G674" s="132"/>
      <c r="H674" s="132"/>
      <c r="I674" s="132"/>
      <c r="J674" s="132"/>
      <c r="K674" s="132"/>
      <c r="L674" s="159"/>
      <c r="M674" s="159"/>
      <c r="N674" s="131"/>
      <c r="O674" s="131"/>
      <c r="P674" s="131"/>
      <c r="Q674" s="131"/>
      <c r="R674" s="131"/>
      <c r="S674" s="131"/>
      <c r="T674" s="131"/>
      <c r="U674" s="131"/>
      <c r="V674" s="131"/>
      <c r="W674" s="131"/>
      <c r="X674" s="131"/>
      <c r="Y674" s="131"/>
      <c r="Z674" s="131"/>
      <c r="AA674" s="131"/>
      <c r="AB674" s="129"/>
      <c r="AC674" s="129"/>
      <c r="AD674" s="129"/>
    </row>
    <row r="675" ht="15.75" customHeight="1">
      <c r="A675" s="129"/>
      <c r="B675" s="129"/>
      <c r="C675" s="162"/>
      <c r="D675" s="129"/>
      <c r="E675" s="129"/>
      <c r="F675" s="132"/>
      <c r="G675" s="132"/>
      <c r="H675" s="132"/>
      <c r="I675" s="132"/>
      <c r="J675" s="132"/>
      <c r="K675" s="132"/>
      <c r="L675" s="159"/>
      <c r="M675" s="159"/>
      <c r="N675" s="131"/>
      <c r="O675" s="131"/>
      <c r="P675" s="131"/>
      <c r="Q675" s="131"/>
      <c r="R675" s="131"/>
      <c r="S675" s="131"/>
      <c r="T675" s="131"/>
      <c r="U675" s="131"/>
      <c r="V675" s="131"/>
      <c r="W675" s="131"/>
      <c r="X675" s="131"/>
      <c r="Y675" s="131"/>
      <c r="Z675" s="131"/>
      <c r="AA675" s="131"/>
      <c r="AB675" s="129"/>
      <c r="AC675" s="129"/>
      <c r="AD675" s="129"/>
    </row>
    <row r="676" ht="15.75" customHeight="1">
      <c r="A676" s="129"/>
      <c r="B676" s="129"/>
      <c r="C676" s="162"/>
      <c r="D676" s="129"/>
      <c r="E676" s="129"/>
      <c r="F676" s="132"/>
      <c r="G676" s="132"/>
      <c r="H676" s="132"/>
      <c r="I676" s="132"/>
      <c r="J676" s="132"/>
      <c r="K676" s="132"/>
      <c r="L676" s="159"/>
      <c r="M676" s="159"/>
      <c r="N676" s="131"/>
      <c r="O676" s="131"/>
      <c r="P676" s="131"/>
      <c r="Q676" s="131"/>
      <c r="R676" s="131"/>
      <c r="S676" s="131"/>
      <c r="T676" s="131"/>
      <c r="U676" s="131"/>
      <c r="V676" s="131"/>
      <c r="W676" s="131"/>
      <c r="X676" s="131"/>
      <c r="Y676" s="131"/>
      <c r="Z676" s="131"/>
      <c r="AA676" s="131"/>
      <c r="AB676" s="129"/>
      <c r="AC676" s="129"/>
      <c r="AD676" s="129"/>
    </row>
    <row r="677" ht="15.75" customHeight="1">
      <c r="A677" s="129"/>
      <c r="B677" s="129"/>
      <c r="C677" s="162"/>
      <c r="D677" s="129"/>
      <c r="E677" s="129"/>
      <c r="F677" s="132"/>
      <c r="G677" s="132"/>
      <c r="H677" s="132"/>
      <c r="I677" s="132"/>
      <c r="J677" s="132"/>
      <c r="K677" s="132"/>
      <c r="L677" s="159"/>
      <c r="M677" s="159"/>
      <c r="N677" s="131"/>
      <c r="O677" s="131"/>
      <c r="P677" s="131"/>
      <c r="Q677" s="131"/>
      <c r="R677" s="131"/>
      <c r="S677" s="131"/>
      <c r="T677" s="131"/>
      <c r="U677" s="131"/>
      <c r="V677" s="131"/>
      <c r="W677" s="131"/>
      <c r="X677" s="131"/>
      <c r="Y677" s="131"/>
      <c r="Z677" s="131"/>
      <c r="AA677" s="131"/>
      <c r="AB677" s="129"/>
      <c r="AC677" s="129"/>
      <c r="AD677" s="129"/>
    </row>
    <row r="678" ht="15.75" customHeight="1">
      <c r="A678" s="129"/>
      <c r="B678" s="129"/>
      <c r="C678" s="162"/>
      <c r="D678" s="129"/>
      <c r="E678" s="129"/>
      <c r="F678" s="132"/>
      <c r="G678" s="132"/>
      <c r="H678" s="132"/>
      <c r="I678" s="132"/>
      <c r="J678" s="132"/>
      <c r="K678" s="132"/>
      <c r="L678" s="159"/>
      <c r="M678" s="159"/>
      <c r="N678" s="131"/>
      <c r="O678" s="131"/>
      <c r="P678" s="131"/>
      <c r="Q678" s="131"/>
      <c r="R678" s="131"/>
      <c r="S678" s="131"/>
      <c r="T678" s="131"/>
      <c r="U678" s="131"/>
      <c r="V678" s="131"/>
      <c r="W678" s="131"/>
      <c r="X678" s="131"/>
      <c r="Y678" s="131"/>
      <c r="Z678" s="131"/>
      <c r="AA678" s="131"/>
      <c r="AB678" s="129"/>
      <c r="AC678" s="129"/>
      <c r="AD678" s="129"/>
    </row>
    <row r="679" ht="15.75" customHeight="1">
      <c r="A679" s="129"/>
      <c r="B679" s="129"/>
      <c r="C679" s="162"/>
      <c r="D679" s="129"/>
      <c r="E679" s="129"/>
      <c r="F679" s="132"/>
      <c r="G679" s="132"/>
      <c r="H679" s="132"/>
      <c r="I679" s="132"/>
      <c r="J679" s="132"/>
      <c r="K679" s="132"/>
      <c r="L679" s="159"/>
      <c r="M679" s="159"/>
      <c r="N679" s="131"/>
      <c r="O679" s="131"/>
      <c r="P679" s="131"/>
      <c r="Q679" s="131"/>
      <c r="R679" s="131"/>
      <c r="S679" s="131"/>
      <c r="T679" s="131"/>
      <c r="U679" s="131"/>
      <c r="V679" s="131"/>
      <c r="W679" s="131"/>
      <c r="X679" s="131"/>
      <c r="Y679" s="131"/>
      <c r="Z679" s="131"/>
      <c r="AA679" s="131"/>
      <c r="AB679" s="129"/>
      <c r="AC679" s="129"/>
      <c r="AD679" s="129"/>
    </row>
    <row r="680" ht="15.75" customHeight="1">
      <c r="A680" s="129"/>
      <c r="B680" s="129"/>
      <c r="C680" s="162"/>
      <c r="D680" s="129"/>
      <c r="E680" s="129"/>
      <c r="F680" s="132"/>
      <c r="G680" s="132"/>
      <c r="H680" s="132"/>
      <c r="I680" s="132"/>
      <c r="J680" s="132"/>
      <c r="K680" s="132"/>
      <c r="L680" s="159"/>
      <c r="M680" s="159"/>
      <c r="N680" s="131"/>
      <c r="O680" s="131"/>
      <c r="P680" s="131"/>
      <c r="Q680" s="131"/>
      <c r="R680" s="131"/>
      <c r="S680" s="131"/>
      <c r="T680" s="131"/>
      <c r="U680" s="131"/>
      <c r="V680" s="131"/>
      <c r="W680" s="131"/>
      <c r="X680" s="131"/>
      <c r="Y680" s="131"/>
      <c r="Z680" s="131"/>
      <c r="AA680" s="131"/>
      <c r="AB680" s="129"/>
      <c r="AC680" s="129"/>
      <c r="AD680" s="129"/>
    </row>
    <row r="681" ht="15.75" customHeight="1">
      <c r="A681" s="129"/>
      <c r="B681" s="129"/>
      <c r="C681" s="162"/>
      <c r="D681" s="129"/>
      <c r="E681" s="129"/>
      <c r="F681" s="132"/>
      <c r="G681" s="132"/>
      <c r="H681" s="132"/>
      <c r="I681" s="132"/>
      <c r="J681" s="132"/>
      <c r="K681" s="132"/>
      <c r="L681" s="159"/>
      <c r="M681" s="159"/>
      <c r="N681" s="131"/>
      <c r="O681" s="131"/>
      <c r="P681" s="131"/>
      <c r="Q681" s="131"/>
      <c r="R681" s="131"/>
      <c r="S681" s="131"/>
      <c r="T681" s="131"/>
      <c r="U681" s="131"/>
      <c r="V681" s="131"/>
      <c r="W681" s="131"/>
      <c r="X681" s="131"/>
      <c r="Y681" s="131"/>
      <c r="Z681" s="131"/>
      <c r="AA681" s="131"/>
      <c r="AB681" s="129"/>
      <c r="AC681" s="129"/>
      <c r="AD681" s="129"/>
    </row>
    <row r="682" ht="15.75" customHeight="1">
      <c r="A682" s="129"/>
      <c r="B682" s="129"/>
      <c r="C682" s="162"/>
      <c r="D682" s="129"/>
      <c r="E682" s="129"/>
      <c r="F682" s="132"/>
      <c r="G682" s="132"/>
      <c r="H682" s="132"/>
      <c r="I682" s="132"/>
      <c r="J682" s="132"/>
      <c r="K682" s="132"/>
      <c r="L682" s="159"/>
      <c r="M682" s="159"/>
      <c r="N682" s="131"/>
      <c r="O682" s="131"/>
      <c r="P682" s="131"/>
      <c r="Q682" s="131"/>
      <c r="R682" s="131"/>
      <c r="S682" s="131"/>
      <c r="T682" s="131"/>
      <c r="U682" s="131"/>
      <c r="V682" s="131"/>
      <c r="W682" s="131"/>
      <c r="X682" s="131"/>
      <c r="Y682" s="131"/>
      <c r="Z682" s="131"/>
      <c r="AA682" s="131"/>
      <c r="AB682" s="129"/>
      <c r="AC682" s="129"/>
      <c r="AD682" s="129"/>
    </row>
    <row r="683" ht="15.75" customHeight="1">
      <c r="A683" s="129"/>
      <c r="B683" s="129"/>
      <c r="C683" s="162"/>
      <c r="D683" s="129"/>
      <c r="E683" s="129"/>
      <c r="F683" s="132"/>
      <c r="G683" s="132"/>
      <c r="H683" s="132"/>
      <c r="I683" s="132"/>
      <c r="J683" s="132"/>
      <c r="K683" s="132"/>
      <c r="L683" s="159"/>
      <c r="M683" s="159"/>
      <c r="N683" s="131"/>
      <c r="O683" s="131"/>
      <c r="P683" s="131"/>
      <c r="Q683" s="131"/>
      <c r="R683" s="131"/>
      <c r="S683" s="131"/>
      <c r="T683" s="131"/>
      <c r="U683" s="131"/>
      <c r="V683" s="131"/>
      <c r="W683" s="131"/>
      <c r="X683" s="131"/>
      <c r="Y683" s="131"/>
      <c r="Z683" s="131"/>
      <c r="AA683" s="131"/>
      <c r="AB683" s="129"/>
      <c r="AC683" s="129"/>
      <c r="AD683" s="129"/>
    </row>
    <row r="684" ht="15.75" customHeight="1">
      <c r="A684" s="129"/>
      <c r="B684" s="129"/>
      <c r="C684" s="162"/>
      <c r="D684" s="129"/>
      <c r="E684" s="129"/>
      <c r="F684" s="132"/>
      <c r="G684" s="132"/>
      <c r="H684" s="132"/>
      <c r="I684" s="132"/>
      <c r="J684" s="132"/>
      <c r="K684" s="132"/>
      <c r="L684" s="159"/>
      <c r="M684" s="159"/>
      <c r="N684" s="131"/>
      <c r="O684" s="131"/>
      <c r="P684" s="131"/>
      <c r="Q684" s="131"/>
      <c r="R684" s="131"/>
      <c r="S684" s="131"/>
      <c r="T684" s="131"/>
      <c r="U684" s="131"/>
      <c r="V684" s="131"/>
      <c r="W684" s="131"/>
      <c r="X684" s="131"/>
      <c r="Y684" s="131"/>
      <c r="Z684" s="131"/>
      <c r="AA684" s="131"/>
      <c r="AB684" s="129"/>
      <c r="AC684" s="129"/>
      <c r="AD684" s="129"/>
    </row>
    <row r="685" ht="15.75" customHeight="1">
      <c r="A685" s="129"/>
      <c r="B685" s="129"/>
      <c r="C685" s="162"/>
      <c r="D685" s="129"/>
      <c r="E685" s="129"/>
      <c r="F685" s="132"/>
      <c r="G685" s="132"/>
      <c r="H685" s="132"/>
      <c r="I685" s="132"/>
      <c r="J685" s="132"/>
      <c r="K685" s="132"/>
      <c r="L685" s="159"/>
      <c r="M685" s="159"/>
      <c r="N685" s="131"/>
      <c r="O685" s="131"/>
      <c r="P685" s="131"/>
      <c r="Q685" s="131"/>
      <c r="R685" s="131"/>
      <c r="S685" s="131"/>
      <c r="T685" s="131"/>
      <c r="U685" s="131"/>
      <c r="V685" s="131"/>
      <c r="W685" s="131"/>
      <c r="X685" s="131"/>
      <c r="Y685" s="131"/>
      <c r="Z685" s="131"/>
      <c r="AA685" s="131"/>
      <c r="AB685" s="129"/>
      <c r="AC685" s="129"/>
      <c r="AD685" s="129"/>
    </row>
    <row r="686" ht="15.75" customHeight="1">
      <c r="A686" s="129"/>
      <c r="B686" s="129"/>
      <c r="C686" s="162"/>
      <c r="D686" s="129"/>
      <c r="E686" s="129"/>
      <c r="F686" s="132"/>
      <c r="G686" s="132"/>
      <c r="H686" s="132"/>
      <c r="I686" s="132"/>
      <c r="J686" s="132"/>
      <c r="K686" s="132"/>
      <c r="L686" s="159"/>
      <c r="M686" s="159"/>
      <c r="N686" s="131"/>
      <c r="O686" s="131"/>
      <c r="P686" s="131"/>
      <c r="Q686" s="131"/>
      <c r="R686" s="131"/>
      <c r="S686" s="131"/>
      <c r="T686" s="131"/>
      <c r="U686" s="131"/>
      <c r="V686" s="131"/>
      <c r="W686" s="131"/>
      <c r="X686" s="131"/>
      <c r="Y686" s="131"/>
      <c r="Z686" s="131"/>
      <c r="AA686" s="131"/>
      <c r="AB686" s="129"/>
      <c r="AC686" s="129"/>
      <c r="AD686" s="129"/>
    </row>
    <row r="687" ht="15.75" customHeight="1">
      <c r="A687" s="129"/>
      <c r="B687" s="129"/>
      <c r="C687" s="162"/>
      <c r="D687" s="129"/>
      <c r="E687" s="129"/>
      <c r="F687" s="132"/>
      <c r="G687" s="132"/>
      <c r="H687" s="132"/>
      <c r="I687" s="132"/>
      <c r="J687" s="132"/>
      <c r="K687" s="132"/>
      <c r="L687" s="159"/>
      <c r="M687" s="159"/>
      <c r="N687" s="131"/>
      <c r="O687" s="131"/>
      <c r="P687" s="131"/>
      <c r="Q687" s="131"/>
      <c r="R687" s="131"/>
      <c r="S687" s="131"/>
      <c r="T687" s="131"/>
      <c r="U687" s="131"/>
      <c r="V687" s="131"/>
      <c r="W687" s="131"/>
      <c r="X687" s="131"/>
      <c r="Y687" s="131"/>
      <c r="Z687" s="131"/>
      <c r="AA687" s="131"/>
      <c r="AB687" s="129"/>
      <c r="AC687" s="129"/>
      <c r="AD687" s="129"/>
    </row>
    <row r="688" ht="15.75" customHeight="1">
      <c r="A688" s="129"/>
      <c r="B688" s="129"/>
      <c r="C688" s="162"/>
      <c r="D688" s="129"/>
      <c r="E688" s="129"/>
      <c r="F688" s="132"/>
      <c r="G688" s="132"/>
      <c r="H688" s="132"/>
      <c r="I688" s="132"/>
      <c r="J688" s="132"/>
      <c r="K688" s="132"/>
      <c r="L688" s="159"/>
      <c r="M688" s="159"/>
      <c r="N688" s="131"/>
      <c r="O688" s="131"/>
      <c r="P688" s="131"/>
      <c r="Q688" s="131"/>
      <c r="R688" s="131"/>
      <c r="S688" s="131"/>
      <c r="T688" s="131"/>
      <c r="U688" s="131"/>
      <c r="V688" s="131"/>
      <c r="W688" s="131"/>
      <c r="X688" s="131"/>
      <c r="Y688" s="131"/>
      <c r="Z688" s="131"/>
      <c r="AA688" s="131"/>
      <c r="AB688" s="129"/>
      <c r="AC688" s="129"/>
      <c r="AD688" s="129"/>
    </row>
    <row r="689" ht="15.75" customHeight="1">
      <c r="A689" s="129"/>
      <c r="B689" s="129"/>
      <c r="C689" s="162"/>
      <c r="D689" s="129"/>
      <c r="E689" s="129"/>
      <c r="F689" s="132"/>
      <c r="G689" s="132"/>
      <c r="H689" s="132"/>
      <c r="I689" s="132"/>
      <c r="J689" s="132"/>
      <c r="K689" s="132"/>
      <c r="L689" s="159"/>
      <c r="M689" s="159"/>
      <c r="N689" s="131"/>
      <c r="O689" s="131"/>
      <c r="P689" s="131"/>
      <c r="Q689" s="131"/>
      <c r="R689" s="131"/>
      <c r="S689" s="131"/>
      <c r="T689" s="131"/>
      <c r="U689" s="131"/>
      <c r="V689" s="131"/>
      <c r="W689" s="131"/>
      <c r="X689" s="131"/>
      <c r="Y689" s="131"/>
      <c r="Z689" s="131"/>
      <c r="AA689" s="131"/>
      <c r="AB689" s="129"/>
      <c r="AC689" s="129"/>
      <c r="AD689" s="129"/>
    </row>
    <row r="690" ht="15.75" customHeight="1">
      <c r="A690" s="129"/>
      <c r="B690" s="129"/>
      <c r="C690" s="162"/>
      <c r="D690" s="129"/>
      <c r="E690" s="129"/>
      <c r="F690" s="132"/>
      <c r="G690" s="132"/>
      <c r="H690" s="132"/>
      <c r="I690" s="132"/>
      <c r="J690" s="132"/>
      <c r="K690" s="132"/>
      <c r="L690" s="159"/>
      <c r="M690" s="159"/>
      <c r="N690" s="131"/>
      <c r="O690" s="131"/>
      <c r="P690" s="131"/>
      <c r="Q690" s="131"/>
      <c r="R690" s="131"/>
      <c r="S690" s="131"/>
      <c r="T690" s="131"/>
      <c r="U690" s="131"/>
      <c r="V690" s="131"/>
      <c r="W690" s="131"/>
      <c r="X690" s="131"/>
      <c r="Y690" s="131"/>
      <c r="Z690" s="131"/>
      <c r="AA690" s="131"/>
      <c r="AB690" s="129"/>
      <c r="AC690" s="129"/>
      <c r="AD690" s="129"/>
    </row>
    <row r="691" ht="15.75" customHeight="1">
      <c r="A691" s="129"/>
      <c r="B691" s="129"/>
      <c r="C691" s="162"/>
      <c r="D691" s="129"/>
      <c r="E691" s="129"/>
      <c r="F691" s="132"/>
      <c r="G691" s="132"/>
      <c r="H691" s="132"/>
      <c r="I691" s="132"/>
      <c r="J691" s="132"/>
      <c r="K691" s="132"/>
      <c r="L691" s="159"/>
      <c r="M691" s="159"/>
      <c r="N691" s="131"/>
      <c r="O691" s="131"/>
      <c r="P691" s="131"/>
      <c r="Q691" s="131"/>
      <c r="R691" s="131"/>
      <c r="S691" s="131"/>
      <c r="T691" s="131"/>
      <c r="U691" s="131"/>
      <c r="V691" s="131"/>
      <c r="W691" s="131"/>
      <c r="X691" s="131"/>
      <c r="Y691" s="131"/>
      <c r="Z691" s="131"/>
      <c r="AA691" s="131"/>
      <c r="AB691" s="129"/>
      <c r="AC691" s="129"/>
      <c r="AD691" s="129"/>
    </row>
    <row r="692" ht="15.75" customHeight="1">
      <c r="A692" s="129"/>
      <c r="B692" s="129"/>
      <c r="C692" s="162"/>
      <c r="D692" s="129"/>
      <c r="E692" s="129"/>
      <c r="F692" s="132"/>
      <c r="G692" s="132"/>
      <c r="H692" s="132"/>
      <c r="I692" s="132"/>
      <c r="J692" s="132"/>
      <c r="K692" s="132"/>
      <c r="L692" s="159"/>
      <c r="M692" s="159"/>
      <c r="N692" s="131"/>
      <c r="O692" s="131"/>
      <c r="P692" s="131"/>
      <c r="Q692" s="131"/>
      <c r="R692" s="131"/>
      <c r="S692" s="131"/>
      <c r="T692" s="131"/>
      <c r="U692" s="131"/>
      <c r="V692" s="131"/>
      <c r="W692" s="131"/>
      <c r="X692" s="131"/>
      <c r="Y692" s="131"/>
      <c r="Z692" s="131"/>
      <c r="AA692" s="131"/>
      <c r="AB692" s="129"/>
      <c r="AC692" s="129"/>
      <c r="AD692" s="129"/>
    </row>
    <row r="693" ht="15.75" customHeight="1">
      <c r="A693" s="129"/>
      <c r="B693" s="129"/>
      <c r="C693" s="162"/>
      <c r="D693" s="129"/>
      <c r="E693" s="129"/>
      <c r="F693" s="132"/>
      <c r="G693" s="132"/>
      <c r="H693" s="132"/>
      <c r="I693" s="132"/>
      <c r="J693" s="132"/>
      <c r="K693" s="132"/>
      <c r="L693" s="159"/>
      <c r="M693" s="159"/>
      <c r="N693" s="131"/>
      <c r="O693" s="131"/>
      <c r="P693" s="131"/>
      <c r="Q693" s="131"/>
      <c r="R693" s="131"/>
      <c r="S693" s="131"/>
      <c r="T693" s="131"/>
      <c r="U693" s="131"/>
      <c r="V693" s="131"/>
      <c r="W693" s="131"/>
      <c r="X693" s="131"/>
      <c r="Y693" s="131"/>
      <c r="Z693" s="131"/>
      <c r="AA693" s="131"/>
      <c r="AB693" s="129"/>
      <c r="AC693" s="129"/>
      <c r="AD693" s="129"/>
    </row>
    <row r="694" ht="15.75" customHeight="1">
      <c r="A694" s="129"/>
      <c r="B694" s="129"/>
      <c r="C694" s="162"/>
      <c r="D694" s="129"/>
      <c r="E694" s="129"/>
      <c r="F694" s="132"/>
      <c r="G694" s="132"/>
      <c r="H694" s="132"/>
      <c r="I694" s="132"/>
      <c r="J694" s="132"/>
      <c r="K694" s="132"/>
      <c r="L694" s="159"/>
      <c r="M694" s="159"/>
      <c r="N694" s="131"/>
      <c r="O694" s="131"/>
      <c r="P694" s="131"/>
      <c r="Q694" s="131"/>
      <c r="R694" s="131"/>
      <c r="S694" s="131"/>
      <c r="T694" s="131"/>
      <c r="U694" s="131"/>
      <c r="V694" s="131"/>
      <c r="W694" s="131"/>
      <c r="X694" s="131"/>
      <c r="Y694" s="131"/>
      <c r="Z694" s="131"/>
      <c r="AA694" s="131"/>
      <c r="AB694" s="129"/>
      <c r="AC694" s="129"/>
      <c r="AD694" s="129"/>
    </row>
    <row r="695" ht="15.75" customHeight="1">
      <c r="A695" s="129"/>
      <c r="B695" s="129"/>
      <c r="C695" s="162"/>
      <c r="D695" s="129"/>
      <c r="E695" s="129"/>
      <c r="F695" s="132"/>
      <c r="G695" s="132"/>
      <c r="H695" s="132"/>
      <c r="I695" s="132"/>
      <c r="J695" s="132"/>
      <c r="K695" s="132"/>
      <c r="L695" s="159"/>
      <c r="M695" s="159"/>
      <c r="N695" s="131"/>
      <c r="O695" s="131"/>
      <c r="P695" s="131"/>
      <c r="Q695" s="131"/>
      <c r="R695" s="131"/>
      <c r="S695" s="131"/>
      <c r="T695" s="131"/>
      <c r="U695" s="131"/>
      <c r="V695" s="131"/>
      <c r="W695" s="131"/>
      <c r="X695" s="131"/>
      <c r="Y695" s="131"/>
      <c r="Z695" s="131"/>
      <c r="AA695" s="131"/>
      <c r="AB695" s="129"/>
      <c r="AC695" s="129"/>
      <c r="AD695" s="129"/>
    </row>
    <row r="696" ht="15.75" customHeight="1">
      <c r="A696" s="129"/>
      <c r="B696" s="129"/>
      <c r="C696" s="162"/>
      <c r="D696" s="129"/>
      <c r="E696" s="129"/>
      <c r="F696" s="132"/>
      <c r="G696" s="132"/>
      <c r="H696" s="132"/>
      <c r="I696" s="132"/>
      <c r="J696" s="132"/>
      <c r="K696" s="132"/>
      <c r="L696" s="159"/>
      <c r="M696" s="159"/>
      <c r="N696" s="131"/>
      <c r="O696" s="131"/>
      <c r="P696" s="131"/>
      <c r="Q696" s="131"/>
      <c r="R696" s="131"/>
      <c r="S696" s="131"/>
      <c r="T696" s="131"/>
      <c r="U696" s="131"/>
      <c r="V696" s="131"/>
      <c r="W696" s="131"/>
      <c r="X696" s="131"/>
      <c r="Y696" s="131"/>
      <c r="Z696" s="131"/>
      <c r="AA696" s="131"/>
      <c r="AB696" s="129"/>
      <c r="AC696" s="129"/>
      <c r="AD696" s="129"/>
    </row>
    <row r="697" ht="15.75" customHeight="1">
      <c r="A697" s="129"/>
      <c r="B697" s="129"/>
      <c r="C697" s="162"/>
      <c r="D697" s="129"/>
      <c r="E697" s="129"/>
      <c r="F697" s="132"/>
      <c r="G697" s="132"/>
      <c r="H697" s="132"/>
      <c r="I697" s="132"/>
      <c r="J697" s="132"/>
      <c r="K697" s="132"/>
      <c r="L697" s="159"/>
      <c r="M697" s="159"/>
      <c r="N697" s="131"/>
      <c r="O697" s="131"/>
      <c r="P697" s="131"/>
      <c r="Q697" s="131"/>
      <c r="R697" s="131"/>
      <c r="S697" s="131"/>
      <c r="T697" s="131"/>
      <c r="U697" s="131"/>
      <c r="V697" s="131"/>
      <c r="W697" s="131"/>
      <c r="X697" s="131"/>
      <c r="Y697" s="131"/>
      <c r="Z697" s="131"/>
      <c r="AA697" s="131"/>
      <c r="AB697" s="129"/>
      <c r="AC697" s="129"/>
      <c r="AD697" s="129"/>
    </row>
    <row r="698" ht="15.75" customHeight="1">
      <c r="A698" s="129"/>
      <c r="B698" s="129"/>
      <c r="C698" s="162"/>
      <c r="D698" s="129"/>
      <c r="E698" s="129"/>
      <c r="F698" s="132"/>
      <c r="G698" s="132"/>
      <c r="H698" s="132"/>
      <c r="I698" s="132"/>
      <c r="J698" s="132"/>
      <c r="K698" s="132"/>
      <c r="L698" s="159"/>
      <c r="M698" s="159"/>
      <c r="N698" s="131"/>
      <c r="O698" s="131"/>
      <c r="P698" s="131"/>
      <c r="Q698" s="131"/>
      <c r="R698" s="131"/>
      <c r="S698" s="131"/>
      <c r="T698" s="131"/>
      <c r="U698" s="131"/>
      <c r="V698" s="131"/>
      <c r="W698" s="131"/>
      <c r="X698" s="131"/>
      <c r="Y698" s="131"/>
      <c r="Z698" s="131"/>
      <c r="AA698" s="131"/>
      <c r="AB698" s="129"/>
      <c r="AC698" s="129"/>
      <c r="AD698" s="129"/>
    </row>
    <row r="699" ht="15.75" customHeight="1">
      <c r="A699" s="129"/>
      <c r="B699" s="129"/>
      <c r="C699" s="162"/>
      <c r="D699" s="129"/>
      <c r="E699" s="129"/>
      <c r="F699" s="132"/>
      <c r="G699" s="132"/>
      <c r="H699" s="132"/>
      <c r="I699" s="132"/>
      <c r="J699" s="132"/>
      <c r="K699" s="132"/>
      <c r="L699" s="159"/>
      <c r="M699" s="159"/>
      <c r="N699" s="131"/>
      <c r="O699" s="131"/>
      <c r="P699" s="131"/>
      <c r="Q699" s="131"/>
      <c r="R699" s="131"/>
      <c r="S699" s="131"/>
      <c r="T699" s="131"/>
      <c r="U699" s="131"/>
      <c r="V699" s="131"/>
      <c r="W699" s="131"/>
      <c r="X699" s="131"/>
      <c r="Y699" s="131"/>
      <c r="Z699" s="131"/>
      <c r="AA699" s="131"/>
      <c r="AB699" s="129"/>
      <c r="AC699" s="129"/>
      <c r="AD699" s="129"/>
    </row>
    <row r="700" ht="15.75" customHeight="1">
      <c r="A700" s="129"/>
      <c r="B700" s="129"/>
      <c r="C700" s="162"/>
      <c r="D700" s="129"/>
      <c r="E700" s="129"/>
      <c r="F700" s="132"/>
      <c r="G700" s="132"/>
      <c r="H700" s="132"/>
      <c r="I700" s="132"/>
      <c r="J700" s="132"/>
      <c r="K700" s="132"/>
      <c r="L700" s="159"/>
      <c r="M700" s="159"/>
      <c r="N700" s="131"/>
      <c r="O700" s="131"/>
      <c r="P700" s="131"/>
      <c r="Q700" s="131"/>
      <c r="R700" s="131"/>
      <c r="S700" s="131"/>
      <c r="T700" s="131"/>
      <c r="U700" s="131"/>
      <c r="V700" s="131"/>
      <c r="W700" s="131"/>
      <c r="X700" s="131"/>
      <c r="Y700" s="131"/>
      <c r="Z700" s="131"/>
      <c r="AA700" s="131"/>
      <c r="AB700" s="129"/>
      <c r="AC700" s="129"/>
      <c r="AD700" s="129"/>
    </row>
    <row r="701" ht="15.75" customHeight="1">
      <c r="A701" s="129"/>
      <c r="B701" s="129"/>
      <c r="C701" s="162"/>
      <c r="D701" s="129"/>
      <c r="E701" s="129"/>
      <c r="F701" s="132"/>
      <c r="G701" s="132"/>
      <c r="H701" s="132"/>
      <c r="I701" s="132"/>
      <c r="J701" s="132"/>
      <c r="K701" s="132"/>
      <c r="L701" s="159"/>
      <c r="M701" s="159"/>
      <c r="N701" s="131"/>
      <c r="O701" s="131"/>
      <c r="P701" s="131"/>
      <c r="Q701" s="131"/>
      <c r="R701" s="131"/>
      <c r="S701" s="131"/>
      <c r="T701" s="131"/>
      <c r="U701" s="131"/>
      <c r="V701" s="131"/>
      <c r="W701" s="131"/>
      <c r="X701" s="131"/>
      <c r="Y701" s="131"/>
      <c r="Z701" s="131"/>
      <c r="AA701" s="131"/>
      <c r="AB701" s="129"/>
      <c r="AC701" s="129"/>
      <c r="AD701" s="129"/>
    </row>
    <row r="702" ht="15.75" customHeight="1">
      <c r="A702" s="129"/>
      <c r="B702" s="129"/>
      <c r="C702" s="162"/>
      <c r="D702" s="129"/>
      <c r="E702" s="129"/>
      <c r="F702" s="132"/>
      <c r="G702" s="132"/>
      <c r="H702" s="132"/>
      <c r="I702" s="132"/>
      <c r="J702" s="132"/>
      <c r="K702" s="132"/>
      <c r="L702" s="159"/>
      <c r="M702" s="159"/>
      <c r="N702" s="131"/>
      <c r="O702" s="131"/>
      <c r="P702" s="131"/>
      <c r="Q702" s="131"/>
      <c r="R702" s="131"/>
      <c r="S702" s="131"/>
      <c r="T702" s="131"/>
      <c r="U702" s="131"/>
      <c r="V702" s="131"/>
      <c r="W702" s="131"/>
      <c r="X702" s="131"/>
      <c r="Y702" s="131"/>
      <c r="Z702" s="131"/>
      <c r="AA702" s="131"/>
      <c r="AB702" s="129"/>
      <c r="AC702" s="129"/>
      <c r="AD702" s="129"/>
    </row>
    <row r="703" ht="15.75" customHeight="1">
      <c r="A703" s="129"/>
      <c r="B703" s="129"/>
      <c r="C703" s="162"/>
      <c r="D703" s="129"/>
      <c r="E703" s="129"/>
      <c r="F703" s="132"/>
      <c r="G703" s="132"/>
      <c r="H703" s="132"/>
      <c r="I703" s="132"/>
      <c r="J703" s="132"/>
      <c r="K703" s="132"/>
      <c r="L703" s="159"/>
      <c r="M703" s="159"/>
      <c r="N703" s="131"/>
      <c r="O703" s="131"/>
      <c r="P703" s="131"/>
      <c r="Q703" s="131"/>
      <c r="R703" s="131"/>
      <c r="S703" s="131"/>
      <c r="T703" s="131"/>
      <c r="U703" s="131"/>
      <c r="V703" s="131"/>
      <c r="W703" s="131"/>
      <c r="X703" s="131"/>
      <c r="Y703" s="131"/>
      <c r="Z703" s="131"/>
      <c r="AA703" s="131"/>
      <c r="AB703" s="129"/>
      <c r="AC703" s="129"/>
      <c r="AD703" s="129"/>
    </row>
    <row r="704" ht="15.75" customHeight="1">
      <c r="A704" s="129"/>
      <c r="B704" s="129"/>
      <c r="C704" s="162"/>
      <c r="D704" s="129"/>
      <c r="E704" s="129"/>
      <c r="F704" s="132"/>
      <c r="G704" s="132"/>
      <c r="H704" s="132"/>
      <c r="I704" s="132"/>
      <c r="J704" s="132"/>
      <c r="K704" s="132"/>
      <c r="L704" s="159"/>
      <c r="M704" s="159"/>
      <c r="N704" s="131"/>
      <c r="O704" s="131"/>
      <c r="P704" s="131"/>
      <c r="Q704" s="131"/>
      <c r="R704" s="131"/>
      <c r="S704" s="131"/>
      <c r="T704" s="131"/>
      <c r="U704" s="131"/>
      <c r="V704" s="131"/>
      <c r="W704" s="131"/>
      <c r="X704" s="131"/>
      <c r="Y704" s="131"/>
      <c r="Z704" s="131"/>
      <c r="AA704" s="131"/>
      <c r="AB704" s="129"/>
      <c r="AC704" s="129"/>
      <c r="AD704" s="129"/>
    </row>
    <row r="705" ht="15.75" customHeight="1">
      <c r="A705" s="129"/>
      <c r="B705" s="129"/>
      <c r="C705" s="162"/>
      <c r="D705" s="129"/>
      <c r="E705" s="129"/>
      <c r="F705" s="132"/>
      <c r="G705" s="132"/>
      <c r="H705" s="132"/>
      <c r="I705" s="132"/>
      <c r="J705" s="132"/>
      <c r="K705" s="132"/>
      <c r="L705" s="159"/>
      <c r="M705" s="159"/>
      <c r="N705" s="131"/>
      <c r="O705" s="131"/>
      <c r="P705" s="131"/>
      <c r="Q705" s="131"/>
      <c r="R705" s="131"/>
      <c r="S705" s="131"/>
      <c r="T705" s="131"/>
      <c r="U705" s="131"/>
      <c r="V705" s="131"/>
      <c r="W705" s="131"/>
      <c r="X705" s="131"/>
      <c r="Y705" s="131"/>
      <c r="Z705" s="131"/>
      <c r="AA705" s="131"/>
      <c r="AB705" s="129"/>
      <c r="AC705" s="129"/>
      <c r="AD705" s="129"/>
    </row>
    <row r="706" ht="15.75" customHeight="1">
      <c r="A706" s="129"/>
      <c r="B706" s="129"/>
      <c r="C706" s="162"/>
      <c r="D706" s="129"/>
      <c r="E706" s="129"/>
      <c r="F706" s="132"/>
      <c r="G706" s="132"/>
      <c r="H706" s="132"/>
      <c r="I706" s="132"/>
      <c r="J706" s="132"/>
      <c r="K706" s="132"/>
      <c r="L706" s="159"/>
      <c r="M706" s="159"/>
      <c r="N706" s="131"/>
      <c r="O706" s="131"/>
      <c r="P706" s="131"/>
      <c r="Q706" s="131"/>
      <c r="R706" s="131"/>
      <c r="S706" s="131"/>
      <c r="T706" s="131"/>
      <c r="U706" s="131"/>
      <c r="V706" s="131"/>
      <c r="W706" s="131"/>
      <c r="X706" s="131"/>
      <c r="Y706" s="131"/>
      <c r="Z706" s="131"/>
      <c r="AA706" s="131"/>
      <c r="AB706" s="129"/>
      <c r="AC706" s="129"/>
      <c r="AD706" s="129"/>
    </row>
    <row r="707" ht="15.75" customHeight="1">
      <c r="A707" s="129"/>
      <c r="B707" s="129"/>
      <c r="C707" s="162"/>
      <c r="D707" s="129"/>
      <c r="E707" s="129"/>
      <c r="F707" s="132"/>
      <c r="G707" s="132"/>
      <c r="H707" s="132"/>
      <c r="I707" s="132"/>
      <c r="J707" s="132"/>
      <c r="K707" s="132"/>
      <c r="L707" s="159"/>
      <c r="M707" s="159"/>
      <c r="N707" s="131"/>
      <c r="O707" s="131"/>
      <c r="P707" s="131"/>
      <c r="Q707" s="131"/>
      <c r="R707" s="131"/>
      <c r="S707" s="131"/>
      <c r="T707" s="131"/>
      <c r="U707" s="131"/>
      <c r="V707" s="131"/>
      <c r="W707" s="131"/>
      <c r="X707" s="131"/>
      <c r="Y707" s="131"/>
      <c r="Z707" s="131"/>
      <c r="AA707" s="131"/>
      <c r="AB707" s="129"/>
      <c r="AC707" s="129"/>
      <c r="AD707" s="129"/>
    </row>
    <row r="708" ht="15.75" customHeight="1">
      <c r="A708" s="129"/>
      <c r="B708" s="129"/>
      <c r="C708" s="162"/>
      <c r="D708" s="129"/>
      <c r="E708" s="129"/>
      <c r="F708" s="132"/>
      <c r="G708" s="132"/>
      <c r="H708" s="132"/>
      <c r="I708" s="132"/>
      <c r="J708" s="132"/>
      <c r="K708" s="132"/>
      <c r="L708" s="159"/>
      <c r="M708" s="159"/>
      <c r="N708" s="131"/>
      <c r="O708" s="131"/>
      <c r="P708" s="131"/>
      <c r="Q708" s="131"/>
      <c r="R708" s="131"/>
      <c r="S708" s="131"/>
      <c r="T708" s="131"/>
      <c r="U708" s="131"/>
      <c r="V708" s="131"/>
      <c r="W708" s="131"/>
      <c r="X708" s="131"/>
      <c r="Y708" s="131"/>
      <c r="Z708" s="131"/>
      <c r="AA708" s="131"/>
      <c r="AB708" s="129"/>
      <c r="AC708" s="129"/>
      <c r="AD708" s="129"/>
    </row>
    <row r="709" ht="15.75" customHeight="1">
      <c r="A709" s="129"/>
      <c r="B709" s="129"/>
      <c r="C709" s="162"/>
      <c r="D709" s="129"/>
      <c r="E709" s="129"/>
      <c r="F709" s="132"/>
      <c r="G709" s="132"/>
      <c r="H709" s="132"/>
      <c r="I709" s="132"/>
      <c r="J709" s="132"/>
      <c r="K709" s="132"/>
      <c r="L709" s="159"/>
      <c r="M709" s="159"/>
      <c r="N709" s="131"/>
      <c r="O709" s="131"/>
      <c r="P709" s="131"/>
      <c r="Q709" s="131"/>
      <c r="R709" s="131"/>
      <c r="S709" s="131"/>
      <c r="T709" s="131"/>
      <c r="U709" s="131"/>
      <c r="V709" s="131"/>
      <c r="W709" s="131"/>
      <c r="X709" s="131"/>
      <c r="Y709" s="131"/>
      <c r="Z709" s="131"/>
      <c r="AA709" s="131"/>
      <c r="AB709" s="129"/>
      <c r="AC709" s="129"/>
      <c r="AD709" s="129"/>
    </row>
    <row r="710" ht="15.75" customHeight="1">
      <c r="A710" s="129"/>
      <c r="B710" s="129"/>
      <c r="C710" s="162"/>
      <c r="D710" s="129"/>
      <c r="E710" s="129"/>
      <c r="F710" s="132"/>
      <c r="G710" s="132"/>
      <c r="H710" s="132"/>
      <c r="I710" s="132"/>
      <c r="J710" s="132"/>
      <c r="K710" s="132"/>
      <c r="L710" s="159"/>
      <c r="M710" s="159"/>
      <c r="N710" s="131"/>
      <c r="O710" s="131"/>
      <c r="P710" s="131"/>
      <c r="Q710" s="131"/>
      <c r="R710" s="131"/>
      <c r="S710" s="131"/>
      <c r="T710" s="131"/>
      <c r="U710" s="131"/>
      <c r="V710" s="131"/>
      <c r="W710" s="131"/>
      <c r="X710" s="131"/>
      <c r="Y710" s="131"/>
      <c r="Z710" s="131"/>
      <c r="AA710" s="131"/>
      <c r="AB710" s="129"/>
      <c r="AC710" s="129"/>
      <c r="AD710" s="129"/>
    </row>
    <row r="711" ht="15.75" customHeight="1">
      <c r="A711" s="129"/>
      <c r="B711" s="129"/>
      <c r="C711" s="162"/>
      <c r="D711" s="129"/>
      <c r="E711" s="129"/>
      <c r="F711" s="132"/>
      <c r="G711" s="132"/>
      <c r="H711" s="132"/>
      <c r="I711" s="132"/>
      <c r="J711" s="132"/>
      <c r="K711" s="132"/>
      <c r="L711" s="159"/>
      <c r="M711" s="159"/>
      <c r="N711" s="131"/>
      <c r="O711" s="131"/>
      <c r="P711" s="131"/>
      <c r="Q711" s="131"/>
      <c r="R711" s="131"/>
      <c r="S711" s="131"/>
      <c r="T711" s="131"/>
      <c r="U711" s="131"/>
      <c r="V711" s="131"/>
      <c r="W711" s="131"/>
      <c r="X711" s="131"/>
      <c r="Y711" s="131"/>
      <c r="Z711" s="131"/>
      <c r="AA711" s="131"/>
      <c r="AB711" s="129"/>
      <c r="AC711" s="129"/>
      <c r="AD711" s="129"/>
    </row>
    <row r="712" ht="15.75" customHeight="1">
      <c r="A712" s="129"/>
      <c r="B712" s="129"/>
      <c r="C712" s="162"/>
      <c r="D712" s="129"/>
      <c r="E712" s="129"/>
      <c r="F712" s="132"/>
      <c r="G712" s="132"/>
      <c r="H712" s="132"/>
      <c r="I712" s="132"/>
      <c r="J712" s="132"/>
      <c r="K712" s="132"/>
      <c r="L712" s="159"/>
      <c r="M712" s="159"/>
      <c r="N712" s="131"/>
      <c r="O712" s="131"/>
      <c r="P712" s="131"/>
      <c r="Q712" s="131"/>
      <c r="R712" s="131"/>
      <c r="S712" s="131"/>
      <c r="T712" s="131"/>
      <c r="U712" s="131"/>
      <c r="V712" s="131"/>
      <c r="W712" s="131"/>
      <c r="X712" s="131"/>
      <c r="Y712" s="131"/>
      <c r="Z712" s="131"/>
      <c r="AA712" s="131"/>
      <c r="AB712" s="129"/>
      <c r="AC712" s="129"/>
      <c r="AD712" s="129"/>
    </row>
    <row r="713" ht="15.75" customHeight="1">
      <c r="A713" s="129"/>
      <c r="B713" s="129"/>
      <c r="C713" s="162"/>
      <c r="D713" s="129"/>
      <c r="E713" s="129"/>
      <c r="F713" s="132"/>
      <c r="G713" s="132"/>
      <c r="H713" s="132"/>
      <c r="I713" s="132"/>
      <c r="J713" s="132"/>
      <c r="K713" s="132"/>
      <c r="L713" s="159"/>
      <c r="M713" s="159"/>
      <c r="N713" s="131"/>
      <c r="O713" s="131"/>
      <c r="P713" s="131"/>
      <c r="Q713" s="131"/>
      <c r="R713" s="131"/>
      <c r="S713" s="131"/>
      <c r="T713" s="131"/>
      <c r="U713" s="131"/>
      <c r="V713" s="131"/>
      <c r="W713" s="131"/>
      <c r="X713" s="131"/>
      <c r="Y713" s="131"/>
      <c r="Z713" s="131"/>
      <c r="AA713" s="131"/>
      <c r="AB713" s="129"/>
      <c r="AC713" s="129"/>
      <c r="AD713" s="129"/>
    </row>
    <row r="714" ht="15.75" customHeight="1">
      <c r="A714" s="129"/>
      <c r="B714" s="129"/>
      <c r="C714" s="162"/>
      <c r="D714" s="129"/>
      <c r="E714" s="129"/>
      <c r="F714" s="132"/>
      <c r="G714" s="132"/>
      <c r="H714" s="132"/>
      <c r="I714" s="132"/>
      <c r="J714" s="132"/>
      <c r="K714" s="132"/>
      <c r="L714" s="159"/>
      <c r="M714" s="159"/>
      <c r="N714" s="131"/>
      <c r="O714" s="131"/>
      <c r="P714" s="131"/>
      <c r="Q714" s="131"/>
      <c r="R714" s="131"/>
      <c r="S714" s="131"/>
      <c r="T714" s="131"/>
      <c r="U714" s="131"/>
      <c r="V714" s="131"/>
      <c r="W714" s="131"/>
      <c r="X714" s="131"/>
      <c r="Y714" s="131"/>
      <c r="Z714" s="131"/>
      <c r="AA714" s="131"/>
      <c r="AB714" s="129"/>
      <c r="AC714" s="129"/>
      <c r="AD714" s="129"/>
    </row>
    <row r="715" ht="15.75" customHeight="1">
      <c r="A715" s="129"/>
      <c r="B715" s="129"/>
      <c r="C715" s="162"/>
      <c r="D715" s="129"/>
      <c r="E715" s="129"/>
      <c r="F715" s="132"/>
      <c r="G715" s="132"/>
      <c r="H715" s="132"/>
      <c r="I715" s="132"/>
      <c r="J715" s="132"/>
      <c r="K715" s="132"/>
      <c r="L715" s="159"/>
      <c r="M715" s="159"/>
      <c r="N715" s="131"/>
      <c r="O715" s="131"/>
      <c r="P715" s="131"/>
      <c r="Q715" s="131"/>
      <c r="R715" s="131"/>
      <c r="S715" s="131"/>
      <c r="T715" s="131"/>
      <c r="U715" s="131"/>
      <c r="V715" s="131"/>
      <c r="W715" s="131"/>
      <c r="X715" s="131"/>
      <c r="Y715" s="131"/>
      <c r="Z715" s="131"/>
      <c r="AA715" s="131"/>
      <c r="AB715" s="129"/>
      <c r="AC715" s="129"/>
      <c r="AD715" s="129"/>
    </row>
    <row r="716" ht="15.75" customHeight="1">
      <c r="A716" s="129"/>
      <c r="B716" s="129"/>
      <c r="C716" s="162"/>
      <c r="D716" s="129"/>
      <c r="E716" s="129"/>
      <c r="F716" s="132"/>
      <c r="G716" s="132"/>
      <c r="H716" s="132"/>
      <c r="I716" s="132"/>
      <c r="J716" s="132"/>
      <c r="K716" s="132"/>
      <c r="L716" s="159"/>
      <c r="M716" s="159"/>
      <c r="N716" s="131"/>
      <c r="O716" s="131"/>
      <c r="P716" s="131"/>
      <c r="Q716" s="131"/>
      <c r="R716" s="131"/>
      <c r="S716" s="131"/>
      <c r="T716" s="131"/>
      <c r="U716" s="131"/>
      <c r="V716" s="131"/>
      <c r="W716" s="131"/>
      <c r="X716" s="131"/>
      <c r="Y716" s="131"/>
      <c r="Z716" s="131"/>
      <c r="AA716" s="131"/>
      <c r="AB716" s="129"/>
      <c r="AC716" s="129"/>
      <c r="AD716" s="129"/>
    </row>
    <row r="717" ht="15.75" customHeight="1">
      <c r="A717" s="129"/>
      <c r="B717" s="129"/>
      <c r="C717" s="162"/>
      <c r="D717" s="129"/>
      <c r="E717" s="129"/>
      <c r="F717" s="132"/>
      <c r="G717" s="132"/>
      <c r="H717" s="132"/>
      <c r="I717" s="132"/>
      <c r="J717" s="132"/>
      <c r="K717" s="132"/>
      <c r="L717" s="159"/>
      <c r="M717" s="159"/>
      <c r="N717" s="131"/>
      <c r="O717" s="131"/>
      <c r="P717" s="131"/>
      <c r="Q717" s="131"/>
      <c r="R717" s="131"/>
      <c r="S717" s="131"/>
      <c r="T717" s="131"/>
      <c r="U717" s="131"/>
      <c r="V717" s="131"/>
      <c r="W717" s="131"/>
      <c r="X717" s="131"/>
      <c r="Y717" s="131"/>
      <c r="Z717" s="131"/>
      <c r="AA717" s="131"/>
      <c r="AB717" s="129"/>
      <c r="AC717" s="129"/>
      <c r="AD717" s="129"/>
    </row>
    <row r="718" ht="15.75" customHeight="1">
      <c r="A718" s="129"/>
      <c r="B718" s="129"/>
      <c r="C718" s="162"/>
      <c r="D718" s="129"/>
      <c r="E718" s="129"/>
      <c r="F718" s="132"/>
      <c r="G718" s="132"/>
      <c r="H718" s="132"/>
      <c r="I718" s="132"/>
      <c r="J718" s="132"/>
      <c r="K718" s="132"/>
      <c r="L718" s="159"/>
      <c r="M718" s="159"/>
      <c r="N718" s="131"/>
      <c r="O718" s="131"/>
      <c r="P718" s="131"/>
      <c r="Q718" s="131"/>
      <c r="R718" s="131"/>
      <c r="S718" s="131"/>
      <c r="T718" s="131"/>
      <c r="U718" s="131"/>
      <c r="V718" s="131"/>
      <c r="W718" s="131"/>
      <c r="X718" s="131"/>
      <c r="Y718" s="131"/>
      <c r="Z718" s="131"/>
      <c r="AA718" s="131"/>
      <c r="AB718" s="129"/>
      <c r="AC718" s="129"/>
      <c r="AD718" s="129"/>
    </row>
    <row r="719" ht="15.75" customHeight="1">
      <c r="A719" s="129"/>
      <c r="B719" s="129"/>
      <c r="C719" s="162"/>
      <c r="D719" s="129"/>
      <c r="E719" s="129"/>
      <c r="F719" s="132"/>
      <c r="G719" s="132"/>
      <c r="H719" s="132"/>
      <c r="I719" s="132"/>
      <c r="J719" s="132"/>
      <c r="K719" s="132"/>
      <c r="L719" s="159"/>
      <c r="M719" s="159"/>
      <c r="N719" s="131"/>
      <c r="O719" s="131"/>
      <c r="P719" s="131"/>
      <c r="Q719" s="131"/>
      <c r="R719" s="131"/>
      <c r="S719" s="131"/>
      <c r="T719" s="131"/>
      <c r="U719" s="131"/>
      <c r="V719" s="131"/>
      <c r="W719" s="131"/>
      <c r="X719" s="131"/>
      <c r="Y719" s="131"/>
      <c r="Z719" s="131"/>
      <c r="AA719" s="131"/>
      <c r="AB719" s="129"/>
      <c r="AC719" s="129"/>
      <c r="AD719" s="129"/>
    </row>
    <row r="720" ht="15.75" customHeight="1">
      <c r="A720" s="129"/>
      <c r="B720" s="129"/>
      <c r="C720" s="162"/>
      <c r="D720" s="129"/>
      <c r="E720" s="129"/>
      <c r="F720" s="132"/>
      <c r="G720" s="132"/>
      <c r="H720" s="132"/>
      <c r="I720" s="132"/>
      <c r="J720" s="132"/>
      <c r="K720" s="132"/>
      <c r="L720" s="159"/>
      <c r="M720" s="159"/>
      <c r="N720" s="131"/>
      <c r="O720" s="131"/>
      <c r="P720" s="131"/>
      <c r="Q720" s="131"/>
      <c r="R720" s="131"/>
      <c r="S720" s="131"/>
      <c r="T720" s="131"/>
      <c r="U720" s="131"/>
      <c r="V720" s="131"/>
      <c r="W720" s="131"/>
      <c r="X720" s="131"/>
      <c r="Y720" s="131"/>
      <c r="Z720" s="131"/>
      <c r="AA720" s="131"/>
      <c r="AB720" s="129"/>
      <c r="AC720" s="129"/>
      <c r="AD720" s="129"/>
    </row>
    <row r="721" ht="15.75" customHeight="1">
      <c r="A721" s="129"/>
      <c r="B721" s="129"/>
      <c r="C721" s="162"/>
      <c r="D721" s="129"/>
      <c r="E721" s="129"/>
      <c r="F721" s="132"/>
      <c r="G721" s="132"/>
      <c r="H721" s="132"/>
      <c r="I721" s="132"/>
      <c r="J721" s="132"/>
      <c r="K721" s="132"/>
      <c r="L721" s="159"/>
      <c r="M721" s="159"/>
      <c r="N721" s="131"/>
      <c r="O721" s="131"/>
      <c r="P721" s="131"/>
      <c r="Q721" s="131"/>
      <c r="R721" s="131"/>
      <c r="S721" s="131"/>
      <c r="T721" s="131"/>
      <c r="U721" s="131"/>
      <c r="V721" s="131"/>
      <c r="W721" s="131"/>
      <c r="X721" s="131"/>
      <c r="Y721" s="131"/>
      <c r="Z721" s="131"/>
      <c r="AA721" s="131"/>
      <c r="AB721" s="129"/>
      <c r="AC721" s="129"/>
      <c r="AD721" s="129"/>
    </row>
    <row r="722" ht="15.75" customHeight="1">
      <c r="A722" s="129"/>
      <c r="B722" s="129"/>
      <c r="C722" s="162"/>
      <c r="D722" s="129"/>
      <c r="E722" s="129"/>
      <c r="F722" s="132"/>
      <c r="G722" s="132"/>
      <c r="H722" s="132"/>
      <c r="I722" s="132"/>
      <c r="J722" s="132"/>
      <c r="K722" s="132"/>
      <c r="L722" s="159"/>
      <c r="M722" s="159"/>
      <c r="N722" s="131"/>
      <c r="O722" s="131"/>
      <c r="P722" s="131"/>
      <c r="Q722" s="131"/>
      <c r="R722" s="131"/>
      <c r="S722" s="131"/>
      <c r="T722" s="131"/>
      <c r="U722" s="131"/>
      <c r="V722" s="131"/>
      <c r="W722" s="131"/>
      <c r="X722" s="131"/>
      <c r="Y722" s="131"/>
      <c r="Z722" s="131"/>
      <c r="AA722" s="131"/>
      <c r="AB722" s="129"/>
      <c r="AC722" s="129"/>
      <c r="AD722" s="129"/>
    </row>
    <row r="723" ht="15.75" customHeight="1">
      <c r="A723" s="129"/>
      <c r="B723" s="129"/>
      <c r="C723" s="162"/>
      <c r="D723" s="129"/>
      <c r="E723" s="129"/>
      <c r="F723" s="132"/>
      <c r="G723" s="132"/>
      <c r="H723" s="132"/>
      <c r="I723" s="132"/>
      <c r="J723" s="132"/>
      <c r="K723" s="132"/>
      <c r="L723" s="159"/>
      <c r="M723" s="159"/>
      <c r="N723" s="131"/>
      <c r="O723" s="131"/>
      <c r="P723" s="131"/>
      <c r="Q723" s="131"/>
      <c r="R723" s="131"/>
      <c r="S723" s="131"/>
      <c r="T723" s="131"/>
      <c r="U723" s="131"/>
      <c r="V723" s="131"/>
      <c r="W723" s="131"/>
      <c r="X723" s="131"/>
      <c r="Y723" s="131"/>
      <c r="Z723" s="131"/>
      <c r="AA723" s="131"/>
      <c r="AB723" s="129"/>
      <c r="AC723" s="129"/>
      <c r="AD723" s="129"/>
    </row>
    <row r="724" ht="15.75" customHeight="1">
      <c r="A724" s="129"/>
      <c r="B724" s="129"/>
      <c r="C724" s="162"/>
      <c r="D724" s="129"/>
      <c r="E724" s="129"/>
      <c r="F724" s="132"/>
      <c r="G724" s="132"/>
      <c r="H724" s="132"/>
      <c r="I724" s="132"/>
      <c r="J724" s="132"/>
      <c r="K724" s="132"/>
      <c r="L724" s="159"/>
      <c r="M724" s="159"/>
      <c r="N724" s="131"/>
      <c r="O724" s="131"/>
      <c r="P724" s="131"/>
      <c r="Q724" s="131"/>
      <c r="R724" s="131"/>
      <c r="S724" s="131"/>
      <c r="T724" s="131"/>
      <c r="U724" s="131"/>
      <c r="V724" s="131"/>
      <c r="W724" s="131"/>
      <c r="X724" s="131"/>
      <c r="Y724" s="131"/>
      <c r="Z724" s="131"/>
      <c r="AA724" s="131"/>
      <c r="AB724" s="129"/>
      <c r="AC724" s="129"/>
      <c r="AD724" s="129"/>
    </row>
    <row r="725" ht="15.75" customHeight="1">
      <c r="A725" s="129"/>
      <c r="B725" s="129"/>
      <c r="C725" s="162"/>
      <c r="D725" s="129"/>
      <c r="E725" s="129"/>
      <c r="F725" s="132"/>
      <c r="G725" s="132"/>
      <c r="H725" s="132"/>
      <c r="I725" s="132"/>
      <c r="J725" s="132"/>
      <c r="K725" s="132"/>
      <c r="L725" s="159"/>
      <c r="M725" s="159"/>
      <c r="N725" s="131"/>
      <c r="O725" s="131"/>
      <c r="P725" s="131"/>
      <c r="Q725" s="131"/>
      <c r="R725" s="131"/>
      <c r="S725" s="131"/>
      <c r="T725" s="131"/>
      <c r="U725" s="131"/>
      <c r="V725" s="131"/>
      <c r="W725" s="131"/>
      <c r="X725" s="131"/>
      <c r="Y725" s="131"/>
      <c r="Z725" s="131"/>
      <c r="AA725" s="131"/>
      <c r="AB725" s="129"/>
      <c r="AC725" s="129"/>
      <c r="AD725" s="129"/>
    </row>
    <row r="726" ht="15.75" customHeight="1">
      <c r="A726" s="129"/>
      <c r="B726" s="129"/>
      <c r="C726" s="162"/>
      <c r="D726" s="129"/>
      <c r="E726" s="129"/>
      <c r="F726" s="132"/>
      <c r="G726" s="132"/>
      <c r="H726" s="132"/>
      <c r="I726" s="132"/>
      <c r="J726" s="132"/>
      <c r="K726" s="132"/>
      <c r="L726" s="159"/>
      <c r="M726" s="159"/>
      <c r="N726" s="131"/>
      <c r="O726" s="131"/>
      <c r="P726" s="131"/>
      <c r="Q726" s="131"/>
      <c r="R726" s="131"/>
      <c r="S726" s="131"/>
      <c r="T726" s="131"/>
      <c r="U726" s="131"/>
      <c r="V726" s="131"/>
      <c r="W726" s="131"/>
      <c r="X726" s="131"/>
      <c r="Y726" s="131"/>
      <c r="Z726" s="131"/>
      <c r="AA726" s="131"/>
      <c r="AB726" s="129"/>
      <c r="AC726" s="129"/>
      <c r="AD726" s="129"/>
    </row>
    <row r="727" ht="15.75" customHeight="1">
      <c r="A727" s="129"/>
      <c r="B727" s="129"/>
      <c r="C727" s="162"/>
      <c r="D727" s="129"/>
      <c r="E727" s="129"/>
      <c r="F727" s="132"/>
      <c r="G727" s="132"/>
      <c r="H727" s="132"/>
      <c r="I727" s="132"/>
      <c r="J727" s="132"/>
      <c r="K727" s="132"/>
      <c r="L727" s="159"/>
      <c r="M727" s="159"/>
      <c r="N727" s="131"/>
      <c r="O727" s="131"/>
      <c r="P727" s="131"/>
      <c r="Q727" s="131"/>
      <c r="R727" s="131"/>
      <c r="S727" s="131"/>
      <c r="T727" s="131"/>
      <c r="U727" s="131"/>
      <c r="V727" s="131"/>
      <c r="W727" s="131"/>
      <c r="X727" s="131"/>
      <c r="Y727" s="131"/>
      <c r="Z727" s="131"/>
      <c r="AA727" s="131"/>
      <c r="AB727" s="129"/>
      <c r="AC727" s="129"/>
      <c r="AD727" s="129"/>
    </row>
    <row r="728" ht="15.75" customHeight="1">
      <c r="A728" s="129"/>
      <c r="B728" s="129"/>
      <c r="C728" s="162"/>
      <c r="D728" s="129"/>
      <c r="E728" s="129"/>
      <c r="F728" s="132"/>
      <c r="G728" s="132"/>
      <c r="H728" s="132"/>
      <c r="I728" s="132"/>
      <c r="J728" s="132"/>
      <c r="K728" s="132"/>
      <c r="L728" s="159"/>
      <c r="M728" s="159"/>
      <c r="N728" s="131"/>
      <c r="O728" s="131"/>
      <c r="P728" s="131"/>
      <c r="Q728" s="131"/>
      <c r="R728" s="131"/>
      <c r="S728" s="131"/>
      <c r="T728" s="131"/>
      <c r="U728" s="131"/>
      <c r="V728" s="131"/>
      <c r="W728" s="131"/>
      <c r="X728" s="131"/>
      <c r="Y728" s="131"/>
      <c r="Z728" s="131"/>
      <c r="AA728" s="131"/>
      <c r="AB728" s="129"/>
      <c r="AC728" s="129"/>
      <c r="AD728" s="129"/>
    </row>
    <row r="729" ht="15.75" customHeight="1">
      <c r="A729" s="129"/>
      <c r="B729" s="129"/>
      <c r="C729" s="162"/>
      <c r="D729" s="129"/>
      <c r="E729" s="129"/>
      <c r="F729" s="132"/>
      <c r="G729" s="132"/>
      <c r="H729" s="132"/>
      <c r="I729" s="132"/>
      <c r="J729" s="132"/>
      <c r="K729" s="132"/>
      <c r="L729" s="159"/>
      <c r="M729" s="159"/>
      <c r="N729" s="131"/>
      <c r="O729" s="131"/>
      <c r="P729" s="131"/>
      <c r="Q729" s="131"/>
      <c r="R729" s="131"/>
      <c r="S729" s="131"/>
      <c r="T729" s="131"/>
      <c r="U729" s="131"/>
      <c r="V729" s="131"/>
      <c r="W729" s="131"/>
      <c r="X729" s="131"/>
      <c r="Y729" s="131"/>
      <c r="Z729" s="131"/>
      <c r="AA729" s="131"/>
      <c r="AB729" s="129"/>
      <c r="AC729" s="129"/>
      <c r="AD729" s="129"/>
    </row>
    <row r="730" ht="15.75" customHeight="1">
      <c r="A730" s="129"/>
      <c r="B730" s="129"/>
      <c r="C730" s="162"/>
      <c r="D730" s="129"/>
      <c r="E730" s="129"/>
      <c r="F730" s="132"/>
      <c r="G730" s="132"/>
      <c r="H730" s="132"/>
      <c r="I730" s="132"/>
      <c r="J730" s="132"/>
      <c r="K730" s="132"/>
      <c r="L730" s="159"/>
      <c r="M730" s="159"/>
      <c r="N730" s="131"/>
      <c r="O730" s="131"/>
      <c r="P730" s="131"/>
      <c r="Q730" s="131"/>
      <c r="R730" s="131"/>
      <c r="S730" s="131"/>
      <c r="T730" s="131"/>
      <c r="U730" s="131"/>
      <c r="V730" s="131"/>
      <c r="W730" s="131"/>
      <c r="X730" s="131"/>
      <c r="Y730" s="131"/>
      <c r="Z730" s="131"/>
      <c r="AA730" s="131"/>
      <c r="AB730" s="129"/>
      <c r="AC730" s="129"/>
      <c r="AD730" s="129"/>
    </row>
    <row r="731" ht="15.75" customHeight="1">
      <c r="A731" s="129"/>
      <c r="B731" s="129"/>
      <c r="C731" s="162"/>
      <c r="D731" s="129"/>
      <c r="E731" s="129"/>
      <c r="F731" s="132"/>
      <c r="G731" s="132"/>
      <c r="H731" s="132"/>
      <c r="I731" s="132"/>
      <c r="J731" s="132"/>
      <c r="K731" s="132"/>
      <c r="L731" s="159"/>
      <c r="M731" s="159"/>
      <c r="N731" s="131"/>
      <c r="O731" s="131"/>
      <c r="P731" s="131"/>
      <c r="Q731" s="131"/>
      <c r="R731" s="131"/>
      <c r="S731" s="131"/>
      <c r="T731" s="131"/>
      <c r="U731" s="131"/>
      <c r="V731" s="131"/>
      <c r="W731" s="131"/>
      <c r="X731" s="131"/>
      <c r="Y731" s="131"/>
      <c r="Z731" s="131"/>
      <c r="AA731" s="131"/>
      <c r="AB731" s="129"/>
      <c r="AC731" s="129"/>
      <c r="AD731" s="129"/>
    </row>
    <row r="732" ht="15.75" customHeight="1">
      <c r="A732" s="129"/>
      <c r="B732" s="129"/>
      <c r="C732" s="162"/>
      <c r="D732" s="129"/>
      <c r="E732" s="129"/>
      <c r="F732" s="132"/>
      <c r="G732" s="132"/>
      <c r="H732" s="132"/>
      <c r="I732" s="132"/>
      <c r="J732" s="132"/>
      <c r="K732" s="132"/>
      <c r="L732" s="159"/>
      <c r="M732" s="159"/>
      <c r="N732" s="131"/>
      <c r="O732" s="131"/>
      <c r="P732" s="131"/>
      <c r="Q732" s="131"/>
      <c r="R732" s="131"/>
      <c r="S732" s="131"/>
      <c r="T732" s="131"/>
      <c r="U732" s="131"/>
      <c r="V732" s="131"/>
      <c r="W732" s="131"/>
      <c r="X732" s="131"/>
      <c r="Y732" s="131"/>
      <c r="Z732" s="131"/>
      <c r="AA732" s="131"/>
      <c r="AB732" s="129"/>
      <c r="AC732" s="129"/>
      <c r="AD732" s="129"/>
    </row>
    <row r="733" ht="15.75" customHeight="1">
      <c r="A733" s="129"/>
      <c r="B733" s="129"/>
      <c r="C733" s="162"/>
      <c r="D733" s="129"/>
      <c r="E733" s="129"/>
      <c r="F733" s="132"/>
      <c r="G733" s="132"/>
      <c r="H733" s="132"/>
      <c r="I733" s="132"/>
      <c r="J733" s="132"/>
      <c r="K733" s="132"/>
      <c r="L733" s="159"/>
      <c r="M733" s="159"/>
      <c r="N733" s="131"/>
      <c r="O733" s="131"/>
      <c r="P733" s="131"/>
      <c r="Q733" s="131"/>
      <c r="R733" s="131"/>
      <c r="S733" s="131"/>
      <c r="T733" s="131"/>
      <c r="U733" s="131"/>
      <c r="V733" s="131"/>
      <c r="W733" s="131"/>
      <c r="X733" s="131"/>
      <c r="Y733" s="131"/>
      <c r="Z733" s="131"/>
      <c r="AA733" s="131"/>
      <c r="AB733" s="129"/>
      <c r="AC733" s="129"/>
      <c r="AD733" s="129"/>
    </row>
    <row r="734" ht="15.75" customHeight="1">
      <c r="A734" s="129"/>
      <c r="B734" s="129"/>
      <c r="C734" s="162"/>
      <c r="D734" s="129"/>
      <c r="E734" s="129"/>
      <c r="F734" s="132"/>
      <c r="G734" s="132"/>
      <c r="H734" s="132"/>
      <c r="I734" s="132"/>
      <c r="J734" s="132"/>
      <c r="K734" s="132"/>
      <c r="L734" s="159"/>
      <c r="M734" s="159"/>
      <c r="N734" s="131"/>
      <c r="O734" s="131"/>
      <c r="P734" s="131"/>
      <c r="Q734" s="131"/>
      <c r="R734" s="131"/>
      <c r="S734" s="131"/>
      <c r="T734" s="131"/>
      <c r="U734" s="131"/>
      <c r="V734" s="131"/>
      <c r="W734" s="131"/>
      <c r="X734" s="131"/>
      <c r="Y734" s="131"/>
      <c r="Z734" s="131"/>
      <c r="AA734" s="131"/>
      <c r="AB734" s="129"/>
      <c r="AC734" s="129"/>
      <c r="AD734" s="129"/>
    </row>
    <row r="735" ht="15.75" customHeight="1">
      <c r="A735" s="129"/>
      <c r="B735" s="129"/>
      <c r="C735" s="162"/>
      <c r="D735" s="129"/>
      <c r="E735" s="129"/>
      <c r="F735" s="132"/>
      <c r="G735" s="132"/>
      <c r="H735" s="132"/>
      <c r="I735" s="132"/>
      <c r="J735" s="132"/>
      <c r="K735" s="132"/>
      <c r="L735" s="159"/>
      <c r="M735" s="159"/>
      <c r="N735" s="131"/>
      <c r="O735" s="131"/>
      <c r="P735" s="131"/>
      <c r="Q735" s="131"/>
      <c r="R735" s="131"/>
      <c r="S735" s="131"/>
      <c r="T735" s="131"/>
      <c r="U735" s="131"/>
      <c r="V735" s="131"/>
      <c r="W735" s="131"/>
      <c r="X735" s="131"/>
      <c r="Y735" s="131"/>
      <c r="Z735" s="131"/>
      <c r="AA735" s="131"/>
      <c r="AB735" s="129"/>
      <c r="AC735" s="129"/>
      <c r="AD735" s="129"/>
    </row>
    <row r="736" ht="15.75" customHeight="1">
      <c r="A736" s="129"/>
      <c r="B736" s="129"/>
      <c r="C736" s="162"/>
      <c r="D736" s="129"/>
      <c r="E736" s="129"/>
      <c r="F736" s="132"/>
      <c r="G736" s="132"/>
      <c r="H736" s="132"/>
      <c r="I736" s="132"/>
      <c r="J736" s="132"/>
      <c r="K736" s="132"/>
      <c r="L736" s="159"/>
      <c r="M736" s="159"/>
      <c r="N736" s="131"/>
      <c r="O736" s="131"/>
      <c r="P736" s="131"/>
      <c r="Q736" s="131"/>
      <c r="R736" s="131"/>
      <c r="S736" s="131"/>
      <c r="T736" s="131"/>
      <c r="U736" s="131"/>
      <c r="V736" s="131"/>
      <c r="W736" s="131"/>
      <c r="X736" s="131"/>
      <c r="Y736" s="131"/>
      <c r="Z736" s="131"/>
      <c r="AA736" s="131"/>
      <c r="AB736" s="129"/>
      <c r="AC736" s="129"/>
      <c r="AD736" s="129"/>
    </row>
    <row r="737" ht="15.75" customHeight="1">
      <c r="A737" s="129"/>
      <c r="B737" s="129"/>
      <c r="C737" s="162"/>
      <c r="D737" s="129"/>
      <c r="E737" s="129"/>
      <c r="F737" s="132"/>
      <c r="G737" s="132"/>
      <c r="H737" s="132"/>
      <c r="I737" s="132"/>
      <c r="J737" s="132"/>
      <c r="K737" s="132"/>
      <c r="L737" s="159"/>
      <c r="M737" s="159"/>
      <c r="N737" s="131"/>
      <c r="O737" s="131"/>
      <c r="P737" s="131"/>
      <c r="Q737" s="131"/>
      <c r="R737" s="131"/>
      <c r="S737" s="131"/>
      <c r="T737" s="131"/>
      <c r="U737" s="131"/>
      <c r="V737" s="131"/>
      <c r="W737" s="131"/>
      <c r="X737" s="131"/>
      <c r="Y737" s="131"/>
      <c r="Z737" s="131"/>
      <c r="AA737" s="131"/>
      <c r="AB737" s="129"/>
      <c r="AC737" s="129"/>
      <c r="AD737" s="129"/>
    </row>
    <row r="738" ht="15.75" customHeight="1">
      <c r="A738" s="129"/>
      <c r="B738" s="129"/>
      <c r="C738" s="162"/>
      <c r="D738" s="129"/>
      <c r="E738" s="129"/>
      <c r="F738" s="132"/>
      <c r="G738" s="132"/>
      <c r="H738" s="132"/>
      <c r="I738" s="132"/>
      <c r="J738" s="132"/>
      <c r="K738" s="132"/>
      <c r="L738" s="159"/>
      <c r="M738" s="159"/>
      <c r="N738" s="131"/>
      <c r="O738" s="131"/>
      <c r="P738" s="131"/>
      <c r="Q738" s="131"/>
      <c r="R738" s="131"/>
      <c r="S738" s="131"/>
      <c r="T738" s="131"/>
      <c r="U738" s="131"/>
      <c r="V738" s="131"/>
      <c r="W738" s="131"/>
      <c r="X738" s="131"/>
      <c r="Y738" s="131"/>
      <c r="Z738" s="131"/>
      <c r="AA738" s="131"/>
      <c r="AB738" s="129"/>
      <c r="AC738" s="129"/>
      <c r="AD738" s="129"/>
    </row>
    <row r="739" ht="15.75" customHeight="1">
      <c r="A739" s="129"/>
      <c r="B739" s="129"/>
      <c r="C739" s="162"/>
      <c r="D739" s="129"/>
      <c r="E739" s="129"/>
      <c r="F739" s="132"/>
      <c r="G739" s="132"/>
      <c r="H739" s="132"/>
      <c r="I739" s="132"/>
      <c r="J739" s="132"/>
      <c r="K739" s="132"/>
      <c r="L739" s="159"/>
      <c r="M739" s="159"/>
      <c r="N739" s="131"/>
      <c r="O739" s="131"/>
      <c r="P739" s="131"/>
      <c r="Q739" s="131"/>
      <c r="R739" s="131"/>
      <c r="S739" s="131"/>
      <c r="T739" s="131"/>
      <c r="U739" s="131"/>
      <c r="V739" s="131"/>
      <c r="W739" s="131"/>
      <c r="X739" s="131"/>
      <c r="Y739" s="131"/>
      <c r="Z739" s="131"/>
      <c r="AA739" s="131"/>
      <c r="AB739" s="129"/>
      <c r="AC739" s="129"/>
      <c r="AD739" s="129"/>
    </row>
    <row r="740" ht="15.75" customHeight="1">
      <c r="A740" s="129"/>
      <c r="B740" s="129"/>
      <c r="C740" s="162"/>
      <c r="D740" s="129"/>
      <c r="E740" s="129"/>
      <c r="F740" s="132"/>
      <c r="G740" s="132"/>
      <c r="H740" s="132"/>
      <c r="I740" s="132"/>
      <c r="J740" s="132"/>
      <c r="K740" s="132"/>
      <c r="L740" s="159"/>
      <c r="M740" s="159"/>
      <c r="N740" s="131"/>
      <c r="O740" s="131"/>
      <c r="P740" s="131"/>
      <c r="Q740" s="131"/>
      <c r="R740" s="131"/>
      <c r="S740" s="131"/>
      <c r="T740" s="131"/>
      <c r="U740" s="131"/>
      <c r="V740" s="131"/>
      <c r="W740" s="131"/>
      <c r="X740" s="131"/>
      <c r="Y740" s="131"/>
      <c r="Z740" s="131"/>
      <c r="AA740" s="131"/>
      <c r="AB740" s="129"/>
      <c r="AC740" s="129"/>
      <c r="AD740" s="129"/>
    </row>
    <row r="741" ht="15.75" customHeight="1">
      <c r="A741" s="129"/>
      <c r="B741" s="129"/>
      <c r="C741" s="162"/>
      <c r="D741" s="129"/>
      <c r="E741" s="129"/>
      <c r="F741" s="132"/>
      <c r="G741" s="132"/>
      <c r="H741" s="132"/>
      <c r="I741" s="132"/>
      <c r="J741" s="132"/>
      <c r="K741" s="132"/>
      <c r="L741" s="159"/>
      <c r="M741" s="159"/>
      <c r="N741" s="131"/>
      <c r="O741" s="131"/>
      <c r="P741" s="131"/>
      <c r="Q741" s="131"/>
      <c r="R741" s="131"/>
      <c r="S741" s="131"/>
      <c r="T741" s="131"/>
      <c r="U741" s="131"/>
      <c r="V741" s="131"/>
      <c r="W741" s="131"/>
      <c r="X741" s="131"/>
      <c r="Y741" s="131"/>
      <c r="Z741" s="131"/>
      <c r="AA741" s="131"/>
      <c r="AB741" s="129"/>
      <c r="AC741" s="129"/>
      <c r="AD741" s="129"/>
    </row>
    <row r="742" ht="15.75" customHeight="1">
      <c r="A742" s="129"/>
      <c r="B742" s="129"/>
      <c r="C742" s="162"/>
      <c r="D742" s="129"/>
      <c r="E742" s="129"/>
      <c r="F742" s="132"/>
      <c r="G742" s="132"/>
      <c r="H742" s="132"/>
      <c r="I742" s="132"/>
      <c r="J742" s="132"/>
      <c r="K742" s="132"/>
      <c r="L742" s="159"/>
      <c r="M742" s="159"/>
      <c r="N742" s="131"/>
      <c r="O742" s="131"/>
      <c r="P742" s="131"/>
      <c r="Q742" s="131"/>
      <c r="R742" s="131"/>
      <c r="S742" s="131"/>
      <c r="T742" s="131"/>
      <c r="U742" s="131"/>
      <c r="V742" s="131"/>
      <c r="W742" s="131"/>
      <c r="X742" s="131"/>
      <c r="Y742" s="131"/>
      <c r="Z742" s="131"/>
      <c r="AA742" s="131"/>
      <c r="AB742" s="129"/>
      <c r="AC742" s="129"/>
      <c r="AD742" s="129"/>
    </row>
    <row r="743" ht="15.75" customHeight="1">
      <c r="A743" s="129"/>
      <c r="B743" s="129"/>
      <c r="C743" s="162"/>
      <c r="D743" s="129"/>
      <c r="E743" s="129"/>
      <c r="F743" s="132"/>
      <c r="G743" s="132"/>
      <c r="H743" s="132"/>
      <c r="I743" s="132"/>
      <c r="J743" s="132"/>
      <c r="K743" s="132"/>
      <c r="L743" s="159"/>
      <c r="M743" s="159"/>
      <c r="N743" s="131"/>
      <c r="O743" s="131"/>
      <c r="P743" s="131"/>
      <c r="Q743" s="131"/>
      <c r="R743" s="131"/>
      <c r="S743" s="131"/>
      <c r="T743" s="131"/>
      <c r="U743" s="131"/>
      <c r="V743" s="131"/>
      <c r="W743" s="131"/>
      <c r="X743" s="131"/>
      <c r="Y743" s="131"/>
      <c r="Z743" s="131"/>
      <c r="AA743" s="131"/>
      <c r="AB743" s="129"/>
      <c r="AC743" s="129"/>
      <c r="AD743" s="129"/>
    </row>
    <row r="744" ht="15.75" customHeight="1">
      <c r="A744" s="129"/>
      <c r="B744" s="129"/>
      <c r="C744" s="162"/>
      <c r="D744" s="129"/>
      <c r="E744" s="129"/>
      <c r="F744" s="132"/>
      <c r="G744" s="132"/>
      <c r="H744" s="132"/>
      <c r="I744" s="132"/>
      <c r="J744" s="132"/>
      <c r="K744" s="132"/>
      <c r="L744" s="159"/>
      <c r="M744" s="159"/>
      <c r="N744" s="131"/>
      <c r="O744" s="131"/>
      <c r="P744" s="131"/>
      <c r="Q744" s="131"/>
      <c r="R744" s="131"/>
      <c r="S744" s="131"/>
      <c r="T744" s="131"/>
      <c r="U744" s="131"/>
      <c r="V744" s="131"/>
      <c r="W744" s="131"/>
      <c r="X744" s="131"/>
      <c r="Y744" s="131"/>
      <c r="Z744" s="131"/>
      <c r="AA744" s="131"/>
      <c r="AB744" s="129"/>
      <c r="AC744" s="129"/>
      <c r="AD744" s="129"/>
    </row>
    <row r="745" ht="15.75" customHeight="1">
      <c r="A745" s="129"/>
      <c r="B745" s="129"/>
      <c r="C745" s="162"/>
      <c r="D745" s="129"/>
      <c r="E745" s="129"/>
      <c r="F745" s="132"/>
      <c r="G745" s="132"/>
      <c r="H745" s="132"/>
      <c r="I745" s="132"/>
      <c r="J745" s="132"/>
      <c r="K745" s="132"/>
      <c r="L745" s="159"/>
      <c r="M745" s="159"/>
      <c r="N745" s="131"/>
      <c r="O745" s="131"/>
      <c r="P745" s="131"/>
      <c r="Q745" s="131"/>
      <c r="R745" s="131"/>
      <c r="S745" s="131"/>
      <c r="T745" s="131"/>
      <c r="U745" s="131"/>
      <c r="V745" s="131"/>
      <c r="W745" s="131"/>
      <c r="X745" s="131"/>
      <c r="Y745" s="131"/>
      <c r="Z745" s="131"/>
      <c r="AA745" s="131"/>
      <c r="AB745" s="129"/>
      <c r="AC745" s="129"/>
      <c r="AD745" s="129"/>
    </row>
    <row r="746" ht="15.75" customHeight="1">
      <c r="A746" s="129"/>
      <c r="B746" s="129"/>
      <c r="C746" s="162"/>
      <c r="D746" s="129"/>
      <c r="E746" s="129"/>
      <c r="F746" s="132"/>
      <c r="G746" s="132"/>
      <c r="H746" s="132"/>
      <c r="I746" s="132"/>
      <c r="J746" s="132"/>
      <c r="K746" s="132"/>
      <c r="L746" s="159"/>
      <c r="M746" s="159"/>
      <c r="N746" s="131"/>
      <c r="O746" s="131"/>
      <c r="P746" s="131"/>
      <c r="Q746" s="131"/>
      <c r="R746" s="131"/>
      <c r="S746" s="131"/>
      <c r="T746" s="131"/>
      <c r="U746" s="131"/>
      <c r="V746" s="131"/>
      <c r="W746" s="131"/>
      <c r="X746" s="131"/>
      <c r="Y746" s="131"/>
      <c r="Z746" s="131"/>
      <c r="AA746" s="131"/>
      <c r="AB746" s="129"/>
      <c r="AC746" s="129"/>
      <c r="AD746" s="129"/>
    </row>
    <row r="747" ht="15.75" customHeight="1">
      <c r="A747" s="129"/>
      <c r="B747" s="129"/>
      <c r="C747" s="162"/>
      <c r="D747" s="129"/>
      <c r="E747" s="129"/>
      <c r="F747" s="132"/>
      <c r="G747" s="132"/>
      <c r="H747" s="132"/>
      <c r="I747" s="132"/>
      <c r="J747" s="132"/>
      <c r="K747" s="132"/>
      <c r="L747" s="159"/>
      <c r="M747" s="159"/>
      <c r="N747" s="131"/>
      <c r="O747" s="131"/>
      <c r="P747" s="131"/>
      <c r="Q747" s="131"/>
      <c r="R747" s="131"/>
      <c r="S747" s="131"/>
      <c r="T747" s="131"/>
      <c r="U747" s="131"/>
      <c r="V747" s="131"/>
      <c r="W747" s="131"/>
      <c r="X747" s="131"/>
      <c r="Y747" s="131"/>
      <c r="Z747" s="131"/>
      <c r="AA747" s="131"/>
      <c r="AB747" s="129"/>
      <c r="AC747" s="129"/>
      <c r="AD747" s="129"/>
    </row>
    <row r="748" ht="15.75" customHeight="1">
      <c r="A748" s="129"/>
      <c r="B748" s="129"/>
      <c r="C748" s="162"/>
      <c r="D748" s="129"/>
      <c r="E748" s="129"/>
      <c r="F748" s="132"/>
      <c r="G748" s="132"/>
      <c r="H748" s="132"/>
      <c r="I748" s="132"/>
      <c r="J748" s="132"/>
      <c r="K748" s="132"/>
      <c r="L748" s="159"/>
      <c r="M748" s="159"/>
      <c r="N748" s="131"/>
      <c r="O748" s="131"/>
      <c r="P748" s="131"/>
      <c r="Q748" s="131"/>
      <c r="R748" s="131"/>
      <c r="S748" s="131"/>
      <c r="T748" s="131"/>
      <c r="U748" s="131"/>
      <c r="V748" s="131"/>
      <c r="W748" s="131"/>
      <c r="X748" s="131"/>
      <c r="Y748" s="131"/>
      <c r="Z748" s="131"/>
      <c r="AA748" s="131"/>
      <c r="AB748" s="129"/>
      <c r="AC748" s="129"/>
      <c r="AD748" s="129"/>
    </row>
    <row r="749" ht="15.75" customHeight="1">
      <c r="A749" s="129"/>
      <c r="B749" s="129"/>
      <c r="C749" s="162"/>
      <c r="D749" s="129"/>
      <c r="E749" s="129"/>
      <c r="F749" s="132"/>
      <c r="G749" s="132"/>
      <c r="H749" s="132"/>
      <c r="I749" s="132"/>
      <c r="J749" s="132"/>
      <c r="K749" s="132"/>
      <c r="L749" s="159"/>
      <c r="M749" s="159"/>
      <c r="N749" s="131"/>
      <c r="O749" s="131"/>
      <c r="P749" s="131"/>
      <c r="Q749" s="131"/>
      <c r="R749" s="131"/>
      <c r="S749" s="131"/>
      <c r="T749" s="131"/>
      <c r="U749" s="131"/>
      <c r="V749" s="131"/>
      <c r="W749" s="131"/>
      <c r="X749" s="131"/>
      <c r="Y749" s="131"/>
      <c r="Z749" s="131"/>
      <c r="AA749" s="131"/>
      <c r="AB749" s="129"/>
      <c r="AC749" s="129"/>
      <c r="AD749" s="129"/>
    </row>
    <row r="750" ht="15.75" customHeight="1">
      <c r="A750" s="129"/>
      <c r="B750" s="129"/>
      <c r="C750" s="162"/>
      <c r="D750" s="129"/>
      <c r="E750" s="129"/>
      <c r="F750" s="132"/>
      <c r="G750" s="132"/>
      <c r="H750" s="132"/>
      <c r="I750" s="132"/>
      <c r="J750" s="132"/>
      <c r="K750" s="132"/>
      <c r="L750" s="159"/>
      <c r="M750" s="159"/>
      <c r="N750" s="131"/>
      <c r="O750" s="131"/>
      <c r="P750" s="131"/>
      <c r="Q750" s="131"/>
      <c r="R750" s="131"/>
      <c r="S750" s="131"/>
      <c r="T750" s="131"/>
      <c r="U750" s="131"/>
      <c r="V750" s="131"/>
      <c r="W750" s="131"/>
      <c r="X750" s="131"/>
      <c r="Y750" s="131"/>
      <c r="Z750" s="131"/>
      <c r="AA750" s="131"/>
      <c r="AB750" s="129"/>
      <c r="AC750" s="129"/>
      <c r="AD750" s="129"/>
    </row>
    <row r="751" ht="15.75" customHeight="1">
      <c r="A751" s="129"/>
      <c r="B751" s="129"/>
      <c r="C751" s="162"/>
      <c r="D751" s="129"/>
      <c r="E751" s="129"/>
      <c r="F751" s="132"/>
      <c r="G751" s="132"/>
      <c r="H751" s="132"/>
      <c r="I751" s="132"/>
      <c r="J751" s="132"/>
      <c r="K751" s="132"/>
      <c r="L751" s="159"/>
      <c r="M751" s="159"/>
      <c r="N751" s="131"/>
      <c r="O751" s="131"/>
      <c r="P751" s="131"/>
      <c r="Q751" s="131"/>
      <c r="R751" s="131"/>
      <c r="S751" s="131"/>
      <c r="T751" s="131"/>
      <c r="U751" s="131"/>
      <c r="V751" s="131"/>
      <c r="W751" s="131"/>
      <c r="X751" s="131"/>
      <c r="Y751" s="131"/>
      <c r="Z751" s="131"/>
      <c r="AA751" s="131"/>
      <c r="AB751" s="129"/>
      <c r="AC751" s="129"/>
      <c r="AD751" s="129"/>
    </row>
    <row r="752" ht="15.75" customHeight="1">
      <c r="A752" s="129"/>
      <c r="B752" s="129"/>
      <c r="C752" s="162"/>
      <c r="D752" s="129"/>
      <c r="E752" s="129"/>
      <c r="F752" s="132"/>
      <c r="G752" s="132"/>
      <c r="H752" s="132"/>
      <c r="I752" s="132"/>
      <c r="J752" s="132"/>
      <c r="K752" s="132"/>
      <c r="L752" s="159"/>
      <c r="M752" s="159"/>
      <c r="N752" s="131"/>
      <c r="O752" s="131"/>
      <c r="P752" s="131"/>
      <c r="Q752" s="131"/>
      <c r="R752" s="131"/>
      <c r="S752" s="131"/>
      <c r="T752" s="131"/>
      <c r="U752" s="131"/>
      <c r="V752" s="131"/>
      <c r="W752" s="131"/>
      <c r="X752" s="131"/>
      <c r="Y752" s="131"/>
      <c r="Z752" s="131"/>
      <c r="AA752" s="131"/>
      <c r="AB752" s="129"/>
      <c r="AC752" s="129"/>
      <c r="AD752" s="129"/>
    </row>
    <row r="753" ht="15.75" customHeight="1">
      <c r="A753" s="129"/>
      <c r="B753" s="129"/>
      <c r="C753" s="162"/>
      <c r="D753" s="129"/>
      <c r="E753" s="129"/>
      <c r="F753" s="132"/>
      <c r="G753" s="132"/>
      <c r="H753" s="132"/>
      <c r="I753" s="132"/>
      <c r="J753" s="132"/>
      <c r="K753" s="132"/>
      <c r="L753" s="159"/>
      <c r="M753" s="159"/>
      <c r="N753" s="131"/>
      <c r="O753" s="131"/>
      <c r="P753" s="131"/>
      <c r="Q753" s="131"/>
      <c r="R753" s="131"/>
      <c r="S753" s="131"/>
      <c r="T753" s="131"/>
      <c r="U753" s="131"/>
      <c r="V753" s="131"/>
      <c r="W753" s="131"/>
      <c r="X753" s="131"/>
      <c r="Y753" s="131"/>
      <c r="Z753" s="131"/>
      <c r="AA753" s="131"/>
      <c r="AB753" s="129"/>
      <c r="AC753" s="129"/>
      <c r="AD753" s="129"/>
    </row>
    <row r="754" ht="15.75" customHeight="1">
      <c r="A754" s="129"/>
      <c r="B754" s="129"/>
      <c r="C754" s="162"/>
      <c r="D754" s="129"/>
      <c r="E754" s="129"/>
      <c r="F754" s="132"/>
      <c r="G754" s="132"/>
      <c r="H754" s="132"/>
      <c r="I754" s="132"/>
      <c r="J754" s="132"/>
      <c r="K754" s="132"/>
      <c r="L754" s="159"/>
      <c r="M754" s="159"/>
      <c r="N754" s="131"/>
      <c r="O754" s="131"/>
      <c r="P754" s="131"/>
      <c r="Q754" s="131"/>
      <c r="R754" s="131"/>
      <c r="S754" s="131"/>
      <c r="T754" s="131"/>
      <c r="U754" s="131"/>
      <c r="V754" s="131"/>
      <c r="W754" s="131"/>
      <c r="X754" s="131"/>
      <c r="Y754" s="131"/>
      <c r="Z754" s="131"/>
      <c r="AA754" s="131"/>
      <c r="AB754" s="129"/>
      <c r="AC754" s="129"/>
      <c r="AD754" s="129"/>
    </row>
    <row r="755" ht="15.75" customHeight="1">
      <c r="A755" s="129"/>
      <c r="B755" s="129"/>
      <c r="C755" s="162"/>
      <c r="D755" s="129"/>
      <c r="E755" s="129"/>
      <c r="F755" s="132"/>
      <c r="G755" s="132"/>
      <c r="H755" s="132"/>
      <c r="I755" s="132"/>
      <c r="J755" s="132"/>
      <c r="K755" s="132"/>
      <c r="L755" s="159"/>
      <c r="M755" s="159"/>
      <c r="N755" s="131"/>
      <c r="O755" s="131"/>
      <c r="P755" s="131"/>
      <c r="Q755" s="131"/>
      <c r="R755" s="131"/>
      <c r="S755" s="131"/>
      <c r="T755" s="131"/>
      <c r="U755" s="131"/>
      <c r="V755" s="131"/>
      <c r="W755" s="131"/>
      <c r="X755" s="131"/>
      <c r="Y755" s="131"/>
      <c r="Z755" s="131"/>
      <c r="AA755" s="131"/>
      <c r="AB755" s="129"/>
      <c r="AC755" s="129"/>
      <c r="AD755" s="129"/>
    </row>
    <row r="756" ht="15.75" customHeight="1">
      <c r="A756" s="129"/>
      <c r="B756" s="129"/>
      <c r="C756" s="162"/>
      <c r="D756" s="129"/>
      <c r="E756" s="129"/>
      <c r="F756" s="132"/>
      <c r="G756" s="132"/>
      <c r="H756" s="132"/>
      <c r="I756" s="132"/>
      <c r="J756" s="132"/>
      <c r="K756" s="132"/>
      <c r="L756" s="159"/>
      <c r="M756" s="159"/>
      <c r="N756" s="131"/>
      <c r="O756" s="131"/>
      <c r="P756" s="131"/>
      <c r="Q756" s="131"/>
      <c r="R756" s="131"/>
      <c r="S756" s="131"/>
      <c r="T756" s="131"/>
      <c r="U756" s="131"/>
      <c r="V756" s="131"/>
      <c r="W756" s="131"/>
      <c r="X756" s="131"/>
      <c r="Y756" s="131"/>
      <c r="Z756" s="131"/>
      <c r="AA756" s="131"/>
      <c r="AB756" s="129"/>
      <c r="AC756" s="129"/>
      <c r="AD756" s="129"/>
    </row>
    <row r="757" ht="15.75" customHeight="1">
      <c r="A757" s="129"/>
      <c r="B757" s="129"/>
      <c r="C757" s="162"/>
      <c r="D757" s="129"/>
      <c r="E757" s="129"/>
      <c r="F757" s="132"/>
      <c r="G757" s="132"/>
      <c r="H757" s="132"/>
      <c r="I757" s="132"/>
      <c r="J757" s="132"/>
      <c r="K757" s="132"/>
      <c r="L757" s="159"/>
      <c r="M757" s="159"/>
      <c r="N757" s="131"/>
      <c r="O757" s="131"/>
      <c r="P757" s="131"/>
      <c r="Q757" s="131"/>
      <c r="R757" s="131"/>
      <c r="S757" s="131"/>
      <c r="T757" s="131"/>
      <c r="U757" s="131"/>
      <c r="V757" s="131"/>
      <c r="W757" s="131"/>
      <c r="X757" s="131"/>
      <c r="Y757" s="131"/>
      <c r="Z757" s="131"/>
      <c r="AA757" s="131"/>
      <c r="AB757" s="129"/>
      <c r="AC757" s="129"/>
      <c r="AD757" s="129"/>
    </row>
    <row r="758" ht="15.75" customHeight="1">
      <c r="A758" s="129"/>
      <c r="B758" s="129"/>
      <c r="C758" s="162"/>
      <c r="D758" s="129"/>
      <c r="E758" s="129"/>
      <c r="F758" s="132"/>
      <c r="G758" s="132"/>
      <c r="H758" s="132"/>
      <c r="I758" s="132"/>
      <c r="J758" s="132"/>
      <c r="K758" s="132"/>
      <c r="L758" s="159"/>
      <c r="M758" s="159"/>
      <c r="N758" s="131"/>
      <c r="O758" s="131"/>
      <c r="P758" s="131"/>
      <c r="Q758" s="131"/>
      <c r="R758" s="131"/>
      <c r="S758" s="131"/>
      <c r="T758" s="131"/>
      <c r="U758" s="131"/>
      <c r="V758" s="131"/>
      <c r="W758" s="131"/>
      <c r="X758" s="131"/>
      <c r="Y758" s="131"/>
      <c r="Z758" s="131"/>
      <c r="AA758" s="131"/>
      <c r="AB758" s="129"/>
      <c r="AC758" s="129"/>
      <c r="AD758" s="129"/>
    </row>
    <row r="759" ht="15.75" customHeight="1">
      <c r="A759" s="129"/>
      <c r="B759" s="129"/>
      <c r="C759" s="162"/>
      <c r="D759" s="129"/>
      <c r="E759" s="129"/>
      <c r="F759" s="132"/>
      <c r="G759" s="132"/>
      <c r="H759" s="132"/>
      <c r="I759" s="132"/>
      <c r="J759" s="132"/>
      <c r="K759" s="132"/>
      <c r="L759" s="159"/>
      <c r="M759" s="159"/>
      <c r="N759" s="131"/>
      <c r="O759" s="131"/>
      <c r="P759" s="131"/>
      <c r="Q759" s="131"/>
      <c r="R759" s="131"/>
      <c r="S759" s="131"/>
      <c r="T759" s="131"/>
      <c r="U759" s="131"/>
      <c r="V759" s="131"/>
      <c r="W759" s="131"/>
      <c r="X759" s="131"/>
      <c r="Y759" s="131"/>
      <c r="Z759" s="131"/>
      <c r="AA759" s="131"/>
      <c r="AB759" s="129"/>
      <c r="AC759" s="129"/>
      <c r="AD759" s="129"/>
    </row>
    <row r="760" ht="15.75" customHeight="1">
      <c r="A760" s="129"/>
      <c r="B760" s="129"/>
      <c r="C760" s="162"/>
      <c r="D760" s="129"/>
      <c r="E760" s="129"/>
      <c r="F760" s="132"/>
      <c r="G760" s="132"/>
      <c r="H760" s="132"/>
      <c r="I760" s="132"/>
      <c r="J760" s="132"/>
      <c r="K760" s="132"/>
      <c r="L760" s="159"/>
      <c r="M760" s="159"/>
      <c r="N760" s="131"/>
      <c r="O760" s="131"/>
      <c r="P760" s="131"/>
      <c r="Q760" s="131"/>
      <c r="R760" s="131"/>
      <c r="S760" s="131"/>
      <c r="T760" s="131"/>
      <c r="U760" s="131"/>
      <c r="V760" s="131"/>
      <c r="W760" s="131"/>
      <c r="X760" s="131"/>
      <c r="Y760" s="131"/>
      <c r="Z760" s="131"/>
      <c r="AA760" s="131"/>
      <c r="AB760" s="129"/>
      <c r="AC760" s="129"/>
      <c r="AD760" s="129"/>
    </row>
    <row r="761" ht="15.75" customHeight="1">
      <c r="A761" s="129"/>
      <c r="B761" s="129"/>
      <c r="C761" s="162"/>
      <c r="D761" s="129"/>
      <c r="E761" s="129"/>
      <c r="F761" s="132"/>
      <c r="G761" s="132"/>
      <c r="H761" s="132"/>
      <c r="I761" s="132"/>
      <c r="J761" s="132"/>
      <c r="K761" s="132"/>
      <c r="L761" s="159"/>
      <c r="M761" s="159"/>
      <c r="N761" s="131"/>
      <c r="O761" s="131"/>
      <c r="P761" s="131"/>
      <c r="Q761" s="131"/>
      <c r="R761" s="131"/>
      <c r="S761" s="131"/>
      <c r="T761" s="131"/>
      <c r="U761" s="131"/>
      <c r="V761" s="131"/>
      <c r="W761" s="131"/>
      <c r="X761" s="131"/>
      <c r="Y761" s="131"/>
      <c r="Z761" s="131"/>
      <c r="AA761" s="131"/>
      <c r="AB761" s="129"/>
      <c r="AC761" s="129"/>
      <c r="AD761" s="129"/>
    </row>
    <row r="762" ht="15.75" customHeight="1">
      <c r="A762" s="129"/>
      <c r="B762" s="129"/>
      <c r="C762" s="162"/>
      <c r="D762" s="129"/>
      <c r="E762" s="129"/>
      <c r="F762" s="132"/>
      <c r="G762" s="132"/>
      <c r="H762" s="132"/>
      <c r="I762" s="132"/>
      <c r="J762" s="132"/>
      <c r="K762" s="132"/>
      <c r="L762" s="159"/>
      <c r="M762" s="159"/>
      <c r="N762" s="131"/>
      <c r="O762" s="131"/>
      <c r="P762" s="131"/>
      <c r="Q762" s="131"/>
      <c r="R762" s="131"/>
      <c r="S762" s="131"/>
      <c r="T762" s="131"/>
      <c r="U762" s="131"/>
      <c r="V762" s="131"/>
      <c r="W762" s="131"/>
      <c r="X762" s="131"/>
      <c r="Y762" s="131"/>
      <c r="Z762" s="131"/>
      <c r="AA762" s="131"/>
      <c r="AB762" s="129"/>
      <c r="AC762" s="129"/>
      <c r="AD762" s="129"/>
    </row>
    <row r="763" ht="15.75" customHeight="1">
      <c r="A763" s="129"/>
      <c r="B763" s="129"/>
      <c r="C763" s="162"/>
      <c r="D763" s="129"/>
      <c r="E763" s="129"/>
      <c r="F763" s="132"/>
      <c r="G763" s="132"/>
      <c r="H763" s="132"/>
      <c r="I763" s="132"/>
      <c r="J763" s="132"/>
      <c r="K763" s="132"/>
      <c r="L763" s="159"/>
      <c r="M763" s="159"/>
      <c r="N763" s="131"/>
      <c r="O763" s="131"/>
      <c r="P763" s="131"/>
      <c r="Q763" s="131"/>
      <c r="R763" s="131"/>
      <c r="S763" s="131"/>
      <c r="T763" s="131"/>
      <c r="U763" s="131"/>
      <c r="V763" s="131"/>
      <c r="W763" s="131"/>
      <c r="X763" s="131"/>
      <c r="Y763" s="131"/>
      <c r="Z763" s="131"/>
      <c r="AA763" s="131"/>
      <c r="AB763" s="129"/>
      <c r="AC763" s="129"/>
      <c r="AD763" s="129"/>
    </row>
    <row r="764" ht="15.75" customHeight="1">
      <c r="A764" s="129"/>
      <c r="B764" s="129"/>
      <c r="C764" s="162"/>
      <c r="D764" s="129"/>
      <c r="E764" s="129"/>
      <c r="F764" s="132"/>
      <c r="G764" s="132"/>
      <c r="H764" s="132"/>
      <c r="I764" s="132"/>
      <c r="J764" s="132"/>
      <c r="K764" s="132"/>
      <c r="L764" s="159"/>
      <c r="M764" s="159"/>
      <c r="N764" s="131"/>
      <c r="O764" s="131"/>
      <c r="P764" s="131"/>
      <c r="Q764" s="131"/>
      <c r="R764" s="131"/>
      <c r="S764" s="131"/>
      <c r="T764" s="131"/>
      <c r="U764" s="131"/>
      <c r="V764" s="131"/>
      <c r="W764" s="131"/>
      <c r="X764" s="131"/>
      <c r="Y764" s="131"/>
      <c r="Z764" s="131"/>
      <c r="AA764" s="131"/>
      <c r="AB764" s="129"/>
      <c r="AC764" s="129"/>
      <c r="AD764" s="129"/>
    </row>
    <row r="765" ht="15.75" customHeight="1">
      <c r="A765" s="129"/>
      <c r="B765" s="129"/>
      <c r="C765" s="162"/>
      <c r="D765" s="129"/>
      <c r="E765" s="129"/>
      <c r="F765" s="132"/>
      <c r="G765" s="132"/>
      <c r="H765" s="132"/>
      <c r="I765" s="132"/>
      <c r="J765" s="132"/>
      <c r="K765" s="132"/>
      <c r="L765" s="159"/>
      <c r="M765" s="159"/>
      <c r="N765" s="131"/>
      <c r="O765" s="131"/>
      <c r="P765" s="131"/>
      <c r="Q765" s="131"/>
      <c r="R765" s="131"/>
      <c r="S765" s="131"/>
      <c r="T765" s="131"/>
      <c r="U765" s="131"/>
      <c r="V765" s="131"/>
      <c r="W765" s="131"/>
      <c r="X765" s="131"/>
      <c r="Y765" s="131"/>
      <c r="Z765" s="131"/>
      <c r="AA765" s="131"/>
      <c r="AB765" s="129"/>
      <c r="AC765" s="129"/>
      <c r="AD765" s="129"/>
    </row>
    <row r="766" ht="15.75" customHeight="1">
      <c r="A766" s="129"/>
      <c r="B766" s="129"/>
      <c r="C766" s="162"/>
      <c r="D766" s="129"/>
      <c r="E766" s="129"/>
      <c r="F766" s="132"/>
      <c r="G766" s="132"/>
      <c r="H766" s="132"/>
      <c r="I766" s="132"/>
      <c r="J766" s="132"/>
      <c r="K766" s="132"/>
      <c r="L766" s="159"/>
      <c r="M766" s="159"/>
      <c r="N766" s="131"/>
      <c r="O766" s="131"/>
      <c r="P766" s="131"/>
      <c r="Q766" s="131"/>
      <c r="R766" s="131"/>
      <c r="S766" s="131"/>
      <c r="T766" s="131"/>
      <c r="U766" s="131"/>
      <c r="V766" s="131"/>
      <c r="W766" s="131"/>
      <c r="X766" s="131"/>
      <c r="Y766" s="131"/>
      <c r="Z766" s="131"/>
      <c r="AA766" s="131"/>
      <c r="AB766" s="129"/>
      <c r="AC766" s="129"/>
      <c r="AD766" s="129"/>
    </row>
    <row r="767" ht="15.75" customHeight="1">
      <c r="A767" s="129"/>
      <c r="B767" s="129"/>
      <c r="C767" s="162"/>
      <c r="D767" s="129"/>
      <c r="E767" s="129"/>
      <c r="F767" s="132"/>
      <c r="G767" s="132"/>
      <c r="H767" s="132"/>
      <c r="I767" s="132"/>
      <c r="J767" s="132"/>
      <c r="K767" s="132"/>
      <c r="L767" s="159"/>
      <c r="M767" s="159"/>
      <c r="N767" s="131"/>
      <c r="O767" s="131"/>
      <c r="P767" s="131"/>
      <c r="Q767" s="131"/>
      <c r="R767" s="131"/>
      <c r="S767" s="131"/>
      <c r="T767" s="131"/>
      <c r="U767" s="131"/>
      <c r="V767" s="131"/>
      <c r="W767" s="131"/>
      <c r="X767" s="131"/>
      <c r="Y767" s="131"/>
      <c r="Z767" s="131"/>
      <c r="AA767" s="131"/>
      <c r="AB767" s="129"/>
      <c r="AC767" s="129"/>
      <c r="AD767" s="129"/>
    </row>
    <row r="768" ht="15.75" customHeight="1">
      <c r="A768" s="129"/>
      <c r="B768" s="129"/>
      <c r="C768" s="162"/>
      <c r="D768" s="129"/>
      <c r="E768" s="129"/>
      <c r="F768" s="132"/>
      <c r="G768" s="132"/>
      <c r="H768" s="132"/>
      <c r="I768" s="132"/>
      <c r="J768" s="132"/>
      <c r="K768" s="132"/>
      <c r="L768" s="159"/>
      <c r="M768" s="159"/>
      <c r="N768" s="131"/>
      <c r="O768" s="131"/>
      <c r="P768" s="131"/>
      <c r="Q768" s="131"/>
      <c r="R768" s="131"/>
      <c r="S768" s="131"/>
      <c r="T768" s="131"/>
      <c r="U768" s="131"/>
      <c r="V768" s="131"/>
      <c r="W768" s="131"/>
      <c r="X768" s="131"/>
      <c r="Y768" s="131"/>
      <c r="Z768" s="131"/>
      <c r="AA768" s="131"/>
      <c r="AB768" s="129"/>
      <c r="AC768" s="129"/>
      <c r="AD768" s="129"/>
    </row>
    <row r="769" ht="15.75" customHeight="1">
      <c r="A769" s="129"/>
      <c r="B769" s="129"/>
      <c r="C769" s="162"/>
      <c r="D769" s="129"/>
      <c r="E769" s="129"/>
      <c r="F769" s="132"/>
      <c r="G769" s="132"/>
      <c r="H769" s="132"/>
      <c r="I769" s="132"/>
      <c r="J769" s="132"/>
      <c r="K769" s="132"/>
      <c r="L769" s="159"/>
      <c r="M769" s="159"/>
      <c r="N769" s="131"/>
      <c r="O769" s="131"/>
      <c r="P769" s="131"/>
      <c r="Q769" s="131"/>
      <c r="R769" s="131"/>
      <c r="S769" s="131"/>
      <c r="T769" s="131"/>
      <c r="U769" s="131"/>
      <c r="V769" s="131"/>
      <c r="W769" s="131"/>
      <c r="X769" s="131"/>
      <c r="Y769" s="131"/>
      <c r="Z769" s="131"/>
      <c r="AA769" s="131"/>
      <c r="AB769" s="129"/>
      <c r="AC769" s="129"/>
      <c r="AD769" s="129"/>
    </row>
    <row r="770" ht="15.75" customHeight="1">
      <c r="A770" s="129"/>
      <c r="B770" s="129"/>
      <c r="C770" s="162"/>
      <c r="D770" s="129"/>
      <c r="E770" s="129"/>
      <c r="F770" s="132"/>
      <c r="G770" s="132"/>
      <c r="H770" s="132"/>
      <c r="I770" s="132"/>
      <c r="J770" s="132"/>
      <c r="K770" s="132"/>
      <c r="L770" s="159"/>
      <c r="M770" s="159"/>
      <c r="N770" s="131"/>
      <c r="O770" s="131"/>
      <c r="P770" s="131"/>
      <c r="Q770" s="131"/>
      <c r="R770" s="131"/>
      <c r="S770" s="131"/>
      <c r="T770" s="131"/>
      <c r="U770" s="131"/>
      <c r="V770" s="131"/>
      <c r="W770" s="131"/>
      <c r="X770" s="131"/>
      <c r="Y770" s="131"/>
      <c r="Z770" s="131"/>
      <c r="AA770" s="131"/>
      <c r="AB770" s="129"/>
      <c r="AC770" s="129"/>
      <c r="AD770" s="129"/>
    </row>
    <row r="771" ht="15.75" customHeight="1">
      <c r="A771" s="129"/>
      <c r="B771" s="129"/>
      <c r="C771" s="162"/>
      <c r="D771" s="129"/>
      <c r="E771" s="129"/>
      <c r="F771" s="132"/>
      <c r="G771" s="132"/>
      <c r="H771" s="132"/>
      <c r="I771" s="132"/>
      <c r="J771" s="132"/>
      <c r="K771" s="132"/>
      <c r="L771" s="159"/>
      <c r="M771" s="159"/>
      <c r="N771" s="131"/>
      <c r="O771" s="131"/>
      <c r="P771" s="131"/>
      <c r="Q771" s="131"/>
      <c r="R771" s="131"/>
      <c r="S771" s="131"/>
      <c r="T771" s="131"/>
      <c r="U771" s="131"/>
      <c r="V771" s="131"/>
      <c r="W771" s="131"/>
      <c r="X771" s="131"/>
      <c r="Y771" s="131"/>
      <c r="Z771" s="131"/>
      <c r="AA771" s="131"/>
      <c r="AB771" s="129"/>
      <c r="AC771" s="129"/>
      <c r="AD771" s="129"/>
    </row>
    <row r="772" ht="15.75" customHeight="1">
      <c r="A772" s="129"/>
      <c r="B772" s="129"/>
      <c r="C772" s="162"/>
      <c r="D772" s="129"/>
      <c r="E772" s="129"/>
      <c r="F772" s="132"/>
      <c r="G772" s="132"/>
      <c r="H772" s="132"/>
      <c r="I772" s="132"/>
      <c r="J772" s="132"/>
      <c r="K772" s="132"/>
      <c r="L772" s="159"/>
      <c r="M772" s="159"/>
      <c r="N772" s="131"/>
      <c r="O772" s="131"/>
      <c r="P772" s="131"/>
      <c r="Q772" s="131"/>
      <c r="R772" s="131"/>
      <c r="S772" s="131"/>
      <c r="T772" s="131"/>
      <c r="U772" s="131"/>
      <c r="V772" s="131"/>
      <c r="W772" s="131"/>
      <c r="X772" s="131"/>
      <c r="Y772" s="131"/>
      <c r="Z772" s="131"/>
      <c r="AA772" s="131"/>
      <c r="AB772" s="129"/>
      <c r="AC772" s="129"/>
      <c r="AD772" s="129"/>
    </row>
    <row r="773" ht="15.75" customHeight="1">
      <c r="A773" s="129"/>
      <c r="B773" s="129"/>
      <c r="C773" s="162"/>
      <c r="D773" s="129"/>
      <c r="E773" s="129"/>
      <c r="F773" s="132"/>
      <c r="G773" s="132"/>
      <c r="H773" s="132"/>
      <c r="I773" s="132"/>
      <c r="J773" s="132"/>
      <c r="K773" s="132"/>
      <c r="L773" s="159"/>
      <c r="M773" s="159"/>
      <c r="N773" s="131"/>
      <c r="O773" s="131"/>
      <c r="P773" s="131"/>
      <c r="Q773" s="131"/>
      <c r="R773" s="131"/>
      <c r="S773" s="131"/>
      <c r="T773" s="131"/>
      <c r="U773" s="131"/>
      <c r="V773" s="131"/>
      <c r="W773" s="131"/>
      <c r="X773" s="131"/>
      <c r="Y773" s="131"/>
      <c r="Z773" s="131"/>
      <c r="AA773" s="131"/>
      <c r="AB773" s="129"/>
      <c r="AC773" s="129"/>
      <c r="AD773" s="129"/>
    </row>
    <row r="774" ht="15.75" customHeight="1">
      <c r="A774" s="129"/>
      <c r="B774" s="129"/>
      <c r="C774" s="162"/>
      <c r="D774" s="129"/>
      <c r="E774" s="129"/>
      <c r="F774" s="132"/>
      <c r="G774" s="132"/>
      <c r="H774" s="132"/>
      <c r="I774" s="132"/>
      <c r="J774" s="132"/>
      <c r="K774" s="132"/>
      <c r="L774" s="159"/>
      <c r="M774" s="159"/>
      <c r="N774" s="131"/>
      <c r="O774" s="131"/>
      <c r="P774" s="131"/>
      <c r="Q774" s="131"/>
      <c r="R774" s="131"/>
      <c r="S774" s="131"/>
      <c r="T774" s="131"/>
      <c r="U774" s="131"/>
      <c r="V774" s="131"/>
      <c r="W774" s="131"/>
      <c r="X774" s="131"/>
      <c r="Y774" s="131"/>
      <c r="Z774" s="131"/>
      <c r="AA774" s="131"/>
      <c r="AB774" s="129"/>
      <c r="AC774" s="129"/>
      <c r="AD774" s="129"/>
    </row>
    <row r="775" ht="15.75" customHeight="1">
      <c r="A775" s="129"/>
      <c r="B775" s="129"/>
      <c r="C775" s="162"/>
      <c r="D775" s="129"/>
      <c r="E775" s="129"/>
      <c r="F775" s="132"/>
      <c r="G775" s="132"/>
      <c r="H775" s="132"/>
      <c r="I775" s="132"/>
      <c r="J775" s="132"/>
      <c r="K775" s="132"/>
      <c r="L775" s="159"/>
      <c r="M775" s="159"/>
      <c r="N775" s="131"/>
      <c r="O775" s="131"/>
      <c r="P775" s="131"/>
      <c r="Q775" s="131"/>
      <c r="R775" s="131"/>
      <c r="S775" s="131"/>
      <c r="T775" s="131"/>
      <c r="U775" s="131"/>
      <c r="V775" s="131"/>
      <c r="W775" s="131"/>
      <c r="X775" s="131"/>
      <c r="Y775" s="131"/>
      <c r="Z775" s="131"/>
      <c r="AA775" s="131"/>
      <c r="AB775" s="129"/>
      <c r="AC775" s="129"/>
      <c r="AD775" s="129"/>
    </row>
    <row r="776" ht="15.75" customHeight="1">
      <c r="A776" s="129"/>
      <c r="B776" s="129"/>
      <c r="C776" s="162"/>
      <c r="D776" s="129"/>
      <c r="E776" s="129"/>
      <c r="F776" s="132"/>
      <c r="G776" s="132"/>
      <c r="H776" s="132"/>
      <c r="I776" s="132"/>
      <c r="J776" s="132"/>
      <c r="K776" s="132"/>
      <c r="L776" s="159"/>
      <c r="M776" s="159"/>
      <c r="N776" s="131"/>
      <c r="O776" s="131"/>
      <c r="P776" s="131"/>
      <c r="Q776" s="131"/>
      <c r="R776" s="131"/>
      <c r="S776" s="131"/>
      <c r="T776" s="131"/>
      <c r="U776" s="131"/>
      <c r="V776" s="131"/>
      <c r="W776" s="131"/>
      <c r="X776" s="131"/>
      <c r="Y776" s="131"/>
      <c r="Z776" s="131"/>
      <c r="AA776" s="131"/>
      <c r="AB776" s="129"/>
      <c r="AC776" s="129"/>
      <c r="AD776" s="129"/>
    </row>
    <row r="777" ht="15.75" customHeight="1">
      <c r="A777" s="129"/>
      <c r="B777" s="129"/>
      <c r="C777" s="162"/>
      <c r="D777" s="129"/>
      <c r="E777" s="129"/>
      <c r="F777" s="132"/>
      <c r="G777" s="132"/>
      <c r="H777" s="132"/>
      <c r="I777" s="132"/>
      <c r="J777" s="132"/>
      <c r="K777" s="132"/>
      <c r="L777" s="159"/>
      <c r="M777" s="159"/>
      <c r="N777" s="131"/>
      <c r="O777" s="131"/>
      <c r="P777" s="131"/>
      <c r="Q777" s="131"/>
      <c r="R777" s="131"/>
      <c r="S777" s="131"/>
      <c r="T777" s="131"/>
      <c r="U777" s="131"/>
      <c r="V777" s="131"/>
      <c r="W777" s="131"/>
      <c r="X777" s="131"/>
      <c r="Y777" s="131"/>
      <c r="Z777" s="131"/>
      <c r="AA777" s="131"/>
      <c r="AB777" s="129"/>
      <c r="AC777" s="129"/>
      <c r="AD777" s="129"/>
    </row>
    <row r="778" ht="15.75" customHeight="1">
      <c r="A778" s="129"/>
      <c r="B778" s="129"/>
      <c r="C778" s="162"/>
      <c r="D778" s="129"/>
      <c r="E778" s="129"/>
      <c r="F778" s="132"/>
      <c r="G778" s="132"/>
      <c r="H778" s="132"/>
      <c r="I778" s="132"/>
      <c r="J778" s="132"/>
      <c r="K778" s="132"/>
      <c r="L778" s="159"/>
      <c r="M778" s="159"/>
      <c r="N778" s="131"/>
      <c r="O778" s="131"/>
      <c r="P778" s="131"/>
      <c r="Q778" s="131"/>
      <c r="R778" s="131"/>
      <c r="S778" s="131"/>
      <c r="T778" s="131"/>
      <c r="U778" s="131"/>
      <c r="V778" s="131"/>
      <c r="W778" s="131"/>
      <c r="X778" s="131"/>
      <c r="Y778" s="131"/>
      <c r="Z778" s="131"/>
      <c r="AA778" s="131"/>
      <c r="AB778" s="129"/>
      <c r="AC778" s="129"/>
      <c r="AD778" s="129"/>
    </row>
    <row r="779" ht="15.75" customHeight="1">
      <c r="A779" s="129"/>
      <c r="B779" s="129"/>
      <c r="C779" s="162"/>
      <c r="D779" s="129"/>
      <c r="E779" s="129"/>
      <c r="F779" s="132"/>
      <c r="G779" s="132"/>
      <c r="H779" s="132"/>
      <c r="I779" s="132"/>
      <c r="J779" s="132"/>
      <c r="K779" s="132"/>
      <c r="L779" s="159"/>
      <c r="M779" s="159"/>
      <c r="N779" s="131"/>
      <c r="O779" s="131"/>
      <c r="P779" s="131"/>
      <c r="Q779" s="131"/>
      <c r="R779" s="131"/>
      <c r="S779" s="131"/>
      <c r="T779" s="131"/>
      <c r="U779" s="131"/>
      <c r="V779" s="131"/>
      <c r="W779" s="131"/>
      <c r="X779" s="131"/>
      <c r="Y779" s="131"/>
      <c r="Z779" s="131"/>
      <c r="AA779" s="131"/>
      <c r="AB779" s="129"/>
      <c r="AC779" s="129"/>
      <c r="AD779" s="129"/>
    </row>
    <row r="780" ht="15.75" customHeight="1">
      <c r="A780" s="129"/>
      <c r="B780" s="129"/>
      <c r="C780" s="162"/>
      <c r="D780" s="129"/>
      <c r="E780" s="129"/>
      <c r="F780" s="132"/>
      <c r="G780" s="132"/>
      <c r="H780" s="132"/>
      <c r="I780" s="132"/>
      <c r="J780" s="132"/>
      <c r="K780" s="132"/>
      <c r="L780" s="159"/>
      <c r="M780" s="159"/>
      <c r="N780" s="131"/>
      <c r="O780" s="131"/>
      <c r="P780" s="131"/>
      <c r="Q780" s="131"/>
      <c r="R780" s="131"/>
      <c r="S780" s="131"/>
      <c r="T780" s="131"/>
      <c r="U780" s="131"/>
      <c r="V780" s="131"/>
      <c r="W780" s="131"/>
      <c r="X780" s="131"/>
      <c r="Y780" s="131"/>
      <c r="Z780" s="131"/>
      <c r="AA780" s="131"/>
      <c r="AB780" s="129"/>
      <c r="AC780" s="129"/>
      <c r="AD780" s="129"/>
    </row>
    <row r="781" ht="15.75" customHeight="1">
      <c r="A781" s="129"/>
      <c r="B781" s="129"/>
      <c r="C781" s="162"/>
      <c r="D781" s="129"/>
      <c r="E781" s="129"/>
      <c r="F781" s="132"/>
      <c r="G781" s="132"/>
      <c r="H781" s="132"/>
      <c r="I781" s="132"/>
      <c r="J781" s="132"/>
      <c r="K781" s="132"/>
      <c r="L781" s="159"/>
      <c r="M781" s="159"/>
      <c r="N781" s="131"/>
      <c r="O781" s="131"/>
      <c r="P781" s="131"/>
      <c r="Q781" s="131"/>
      <c r="R781" s="131"/>
      <c r="S781" s="131"/>
      <c r="T781" s="131"/>
      <c r="U781" s="131"/>
      <c r="V781" s="131"/>
      <c r="W781" s="131"/>
      <c r="X781" s="131"/>
      <c r="Y781" s="131"/>
      <c r="Z781" s="131"/>
      <c r="AA781" s="131"/>
      <c r="AB781" s="129"/>
      <c r="AC781" s="129"/>
      <c r="AD781" s="129"/>
    </row>
    <row r="782" ht="15.75" customHeight="1">
      <c r="A782" s="129"/>
      <c r="B782" s="129"/>
      <c r="C782" s="162"/>
      <c r="D782" s="129"/>
      <c r="E782" s="129"/>
      <c r="F782" s="132"/>
      <c r="G782" s="132"/>
      <c r="H782" s="132"/>
      <c r="I782" s="132"/>
      <c r="J782" s="132"/>
      <c r="K782" s="132"/>
      <c r="L782" s="159"/>
      <c r="M782" s="159"/>
      <c r="N782" s="131"/>
      <c r="O782" s="131"/>
      <c r="P782" s="131"/>
      <c r="Q782" s="131"/>
      <c r="R782" s="131"/>
      <c r="S782" s="131"/>
      <c r="T782" s="131"/>
      <c r="U782" s="131"/>
      <c r="V782" s="131"/>
      <c r="W782" s="131"/>
      <c r="X782" s="131"/>
      <c r="Y782" s="131"/>
      <c r="Z782" s="131"/>
      <c r="AA782" s="131"/>
      <c r="AB782" s="129"/>
      <c r="AC782" s="129"/>
      <c r="AD782" s="129"/>
    </row>
    <row r="783" ht="15.75" customHeight="1">
      <c r="A783" s="129"/>
      <c r="B783" s="129"/>
      <c r="C783" s="162"/>
      <c r="D783" s="129"/>
      <c r="E783" s="129"/>
      <c r="F783" s="132"/>
      <c r="G783" s="132"/>
      <c r="H783" s="132"/>
      <c r="I783" s="132"/>
      <c r="J783" s="132"/>
      <c r="K783" s="132"/>
      <c r="L783" s="159"/>
      <c r="M783" s="159"/>
      <c r="N783" s="131"/>
      <c r="O783" s="131"/>
      <c r="P783" s="131"/>
      <c r="Q783" s="131"/>
      <c r="R783" s="131"/>
      <c r="S783" s="131"/>
      <c r="T783" s="131"/>
      <c r="U783" s="131"/>
      <c r="V783" s="131"/>
      <c r="W783" s="131"/>
      <c r="X783" s="131"/>
      <c r="Y783" s="131"/>
      <c r="Z783" s="131"/>
      <c r="AA783" s="131"/>
      <c r="AB783" s="129"/>
      <c r="AC783" s="129"/>
      <c r="AD783" s="129"/>
    </row>
    <row r="784" ht="15.75" customHeight="1">
      <c r="A784" s="129"/>
      <c r="B784" s="129"/>
      <c r="C784" s="162"/>
      <c r="D784" s="129"/>
      <c r="E784" s="129"/>
      <c r="F784" s="132"/>
      <c r="G784" s="132"/>
      <c r="H784" s="132"/>
      <c r="I784" s="132"/>
      <c r="J784" s="132"/>
      <c r="K784" s="132"/>
      <c r="L784" s="159"/>
      <c r="M784" s="159"/>
      <c r="N784" s="131"/>
      <c r="O784" s="131"/>
      <c r="P784" s="131"/>
      <c r="Q784" s="131"/>
      <c r="R784" s="131"/>
      <c r="S784" s="131"/>
      <c r="T784" s="131"/>
      <c r="U784" s="131"/>
      <c r="V784" s="131"/>
      <c r="W784" s="131"/>
      <c r="X784" s="131"/>
      <c r="Y784" s="131"/>
      <c r="Z784" s="131"/>
      <c r="AA784" s="131"/>
      <c r="AB784" s="129"/>
      <c r="AC784" s="129"/>
      <c r="AD784" s="129"/>
    </row>
    <row r="785" ht="15.75" customHeight="1">
      <c r="A785" s="129"/>
      <c r="B785" s="129"/>
      <c r="C785" s="162"/>
      <c r="D785" s="129"/>
      <c r="E785" s="129"/>
      <c r="F785" s="132"/>
      <c r="G785" s="132"/>
      <c r="H785" s="132"/>
      <c r="I785" s="132"/>
      <c r="J785" s="132"/>
      <c r="K785" s="132"/>
      <c r="L785" s="159"/>
      <c r="M785" s="159"/>
      <c r="N785" s="131"/>
      <c r="O785" s="131"/>
      <c r="P785" s="131"/>
      <c r="Q785" s="131"/>
      <c r="R785" s="131"/>
      <c r="S785" s="131"/>
      <c r="T785" s="131"/>
      <c r="U785" s="131"/>
      <c r="V785" s="131"/>
      <c r="W785" s="131"/>
      <c r="X785" s="131"/>
      <c r="Y785" s="131"/>
      <c r="Z785" s="131"/>
      <c r="AA785" s="131"/>
      <c r="AB785" s="129"/>
      <c r="AC785" s="129"/>
      <c r="AD785" s="129"/>
    </row>
    <row r="786" ht="15.75" customHeight="1">
      <c r="A786" s="129"/>
      <c r="B786" s="129"/>
      <c r="C786" s="162"/>
      <c r="D786" s="129"/>
      <c r="E786" s="129"/>
      <c r="F786" s="132"/>
      <c r="G786" s="132"/>
      <c r="H786" s="132"/>
      <c r="I786" s="132"/>
      <c r="J786" s="132"/>
      <c r="K786" s="132"/>
      <c r="L786" s="159"/>
      <c r="M786" s="159"/>
      <c r="N786" s="131"/>
      <c r="O786" s="131"/>
      <c r="P786" s="131"/>
      <c r="Q786" s="131"/>
      <c r="R786" s="131"/>
      <c r="S786" s="131"/>
      <c r="T786" s="131"/>
      <c r="U786" s="131"/>
      <c r="V786" s="131"/>
      <c r="W786" s="131"/>
      <c r="X786" s="131"/>
      <c r="Y786" s="131"/>
      <c r="Z786" s="131"/>
      <c r="AA786" s="131"/>
      <c r="AB786" s="129"/>
      <c r="AC786" s="129"/>
      <c r="AD786" s="129"/>
    </row>
    <row r="787" ht="15.75" customHeight="1">
      <c r="A787" s="129"/>
      <c r="B787" s="129"/>
      <c r="C787" s="162"/>
      <c r="D787" s="129"/>
      <c r="E787" s="129"/>
      <c r="F787" s="132"/>
      <c r="G787" s="132"/>
      <c r="H787" s="132"/>
      <c r="I787" s="132"/>
      <c r="J787" s="132"/>
      <c r="K787" s="132"/>
      <c r="L787" s="159"/>
      <c r="M787" s="159"/>
      <c r="N787" s="131"/>
      <c r="O787" s="131"/>
      <c r="P787" s="131"/>
      <c r="Q787" s="131"/>
      <c r="R787" s="131"/>
      <c r="S787" s="131"/>
      <c r="T787" s="131"/>
      <c r="U787" s="131"/>
      <c r="V787" s="131"/>
      <c r="W787" s="131"/>
      <c r="X787" s="131"/>
      <c r="Y787" s="131"/>
      <c r="Z787" s="131"/>
      <c r="AA787" s="131"/>
      <c r="AB787" s="129"/>
      <c r="AC787" s="129"/>
      <c r="AD787" s="129"/>
    </row>
    <row r="788" ht="15.75" customHeight="1">
      <c r="A788" s="129"/>
      <c r="B788" s="129"/>
      <c r="C788" s="162"/>
      <c r="D788" s="129"/>
      <c r="E788" s="129"/>
      <c r="F788" s="132"/>
      <c r="G788" s="132"/>
      <c r="H788" s="132"/>
      <c r="I788" s="132"/>
      <c r="J788" s="132"/>
      <c r="K788" s="132"/>
      <c r="L788" s="159"/>
      <c r="M788" s="159"/>
      <c r="N788" s="131"/>
      <c r="O788" s="131"/>
      <c r="P788" s="131"/>
      <c r="Q788" s="131"/>
      <c r="R788" s="131"/>
      <c r="S788" s="131"/>
      <c r="T788" s="131"/>
      <c r="U788" s="131"/>
      <c r="V788" s="131"/>
      <c r="W788" s="131"/>
      <c r="X788" s="131"/>
      <c r="Y788" s="131"/>
      <c r="Z788" s="131"/>
      <c r="AA788" s="131"/>
      <c r="AB788" s="129"/>
      <c r="AC788" s="129"/>
      <c r="AD788" s="129"/>
    </row>
    <row r="789" ht="15.75" customHeight="1">
      <c r="A789" s="129"/>
      <c r="B789" s="129"/>
      <c r="C789" s="162"/>
      <c r="D789" s="129"/>
      <c r="E789" s="129"/>
      <c r="F789" s="132"/>
      <c r="G789" s="132"/>
      <c r="H789" s="132"/>
      <c r="I789" s="132"/>
      <c r="J789" s="132"/>
      <c r="K789" s="132"/>
      <c r="L789" s="159"/>
      <c r="M789" s="159"/>
      <c r="N789" s="131"/>
      <c r="O789" s="131"/>
      <c r="P789" s="131"/>
      <c r="Q789" s="131"/>
      <c r="R789" s="131"/>
      <c r="S789" s="131"/>
      <c r="T789" s="131"/>
      <c r="U789" s="131"/>
      <c r="V789" s="131"/>
      <c r="W789" s="131"/>
      <c r="X789" s="131"/>
      <c r="Y789" s="131"/>
      <c r="Z789" s="131"/>
      <c r="AA789" s="131"/>
      <c r="AB789" s="129"/>
      <c r="AC789" s="129"/>
      <c r="AD789" s="129"/>
    </row>
    <row r="790" ht="15.75" customHeight="1">
      <c r="A790" s="129"/>
      <c r="B790" s="129"/>
      <c r="C790" s="162"/>
      <c r="D790" s="129"/>
      <c r="E790" s="129"/>
      <c r="F790" s="132"/>
      <c r="G790" s="132"/>
      <c r="H790" s="132"/>
      <c r="I790" s="132"/>
      <c r="J790" s="132"/>
      <c r="K790" s="132"/>
      <c r="L790" s="159"/>
      <c r="M790" s="159"/>
      <c r="N790" s="131"/>
      <c r="O790" s="131"/>
      <c r="P790" s="131"/>
      <c r="Q790" s="131"/>
      <c r="R790" s="131"/>
      <c r="S790" s="131"/>
      <c r="T790" s="131"/>
      <c r="U790" s="131"/>
      <c r="V790" s="131"/>
      <c r="W790" s="131"/>
      <c r="X790" s="131"/>
      <c r="Y790" s="131"/>
      <c r="Z790" s="131"/>
      <c r="AA790" s="131"/>
      <c r="AB790" s="129"/>
      <c r="AC790" s="129"/>
      <c r="AD790" s="129"/>
    </row>
    <row r="791" ht="15.75" customHeight="1">
      <c r="A791" s="129"/>
      <c r="B791" s="129"/>
      <c r="C791" s="162"/>
      <c r="D791" s="129"/>
      <c r="E791" s="129"/>
      <c r="F791" s="132"/>
      <c r="G791" s="132"/>
      <c r="H791" s="132"/>
      <c r="I791" s="132"/>
      <c r="J791" s="132"/>
      <c r="K791" s="132"/>
      <c r="L791" s="159"/>
      <c r="M791" s="159"/>
      <c r="N791" s="131"/>
      <c r="O791" s="131"/>
      <c r="P791" s="131"/>
      <c r="Q791" s="131"/>
      <c r="R791" s="131"/>
      <c r="S791" s="131"/>
      <c r="T791" s="131"/>
      <c r="U791" s="131"/>
      <c r="V791" s="131"/>
      <c r="W791" s="131"/>
      <c r="X791" s="131"/>
      <c r="Y791" s="131"/>
      <c r="Z791" s="131"/>
      <c r="AA791" s="131"/>
      <c r="AB791" s="129"/>
      <c r="AC791" s="129"/>
      <c r="AD791" s="129"/>
    </row>
    <row r="792" ht="15.75" customHeight="1">
      <c r="A792" s="129"/>
      <c r="B792" s="129"/>
      <c r="C792" s="162"/>
      <c r="D792" s="129"/>
      <c r="E792" s="129"/>
      <c r="F792" s="132"/>
      <c r="G792" s="132"/>
      <c r="H792" s="132"/>
      <c r="I792" s="132"/>
      <c r="J792" s="132"/>
      <c r="K792" s="132"/>
      <c r="L792" s="159"/>
      <c r="M792" s="159"/>
      <c r="N792" s="131"/>
      <c r="O792" s="131"/>
      <c r="P792" s="131"/>
      <c r="Q792" s="131"/>
      <c r="R792" s="131"/>
      <c r="S792" s="131"/>
      <c r="T792" s="131"/>
      <c r="U792" s="131"/>
      <c r="V792" s="131"/>
      <c r="W792" s="131"/>
      <c r="X792" s="131"/>
      <c r="Y792" s="131"/>
      <c r="Z792" s="131"/>
      <c r="AA792" s="131"/>
      <c r="AB792" s="129"/>
      <c r="AC792" s="129"/>
      <c r="AD792" s="129"/>
    </row>
    <row r="793" ht="15.75" customHeight="1">
      <c r="A793" s="129"/>
      <c r="B793" s="129"/>
      <c r="C793" s="162"/>
      <c r="D793" s="129"/>
      <c r="E793" s="129"/>
      <c r="F793" s="132"/>
      <c r="G793" s="132"/>
      <c r="H793" s="132"/>
      <c r="I793" s="132"/>
      <c r="J793" s="132"/>
      <c r="K793" s="132"/>
      <c r="L793" s="159"/>
      <c r="M793" s="159"/>
      <c r="N793" s="131"/>
      <c r="O793" s="131"/>
      <c r="P793" s="131"/>
      <c r="Q793" s="131"/>
      <c r="R793" s="131"/>
      <c r="S793" s="131"/>
      <c r="T793" s="131"/>
      <c r="U793" s="131"/>
      <c r="V793" s="131"/>
      <c r="W793" s="131"/>
      <c r="X793" s="131"/>
      <c r="Y793" s="131"/>
      <c r="Z793" s="131"/>
      <c r="AA793" s="131"/>
      <c r="AB793" s="129"/>
      <c r="AC793" s="129"/>
      <c r="AD793" s="129"/>
    </row>
    <row r="794" ht="15.75" customHeight="1">
      <c r="A794" s="129"/>
      <c r="B794" s="129"/>
      <c r="C794" s="162"/>
      <c r="D794" s="129"/>
      <c r="E794" s="129"/>
      <c r="F794" s="132"/>
      <c r="G794" s="132"/>
      <c r="H794" s="132"/>
      <c r="I794" s="132"/>
      <c r="J794" s="132"/>
      <c r="K794" s="132"/>
      <c r="L794" s="159"/>
      <c r="M794" s="159"/>
      <c r="N794" s="131"/>
      <c r="O794" s="131"/>
      <c r="P794" s="131"/>
      <c r="Q794" s="131"/>
      <c r="R794" s="131"/>
      <c r="S794" s="131"/>
      <c r="T794" s="131"/>
      <c r="U794" s="131"/>
      <c r="V794" s="131"/>
      <c r="W794" s="131"/>
      <c r="X794" s="131"/>
      <c r="Y794" s="131"/>
      <c r="Z794" s="131"/>
      <c r="AA794" s="131"/>
      <c r="AB794" s="129"/>
      <c r="AC794" s="129"/>
      <c r="AD794" s="129"/>
    </row>
    <row r="795" ht="15.75" customHeight="1">
      <c r="A795" s="129"/>
      <c r="B795" s="129"/>
      <c r="C795" s="162"/>
      <c r="D795" s="129"/>
      <c r="E795" s="129"/>
      <c r="F795" s="132"/>
      <c r="G795" s="132"/>
      <c r="H795" s="132"/>
      <c r="I795" s="132"/>
      <c r="J795" s="132"/>
      <c r="K795" s="132"/>
      <c r="L795" s="159"/>
      <c r="M795" s="159"/>
      <c r="N795" s="131"/>
      <c r="O795" s="131"/>
      <c r="P795" s="131"/>
      <c r="Q795" s="131"/>
      <c r="R795" s="131"/>
      <c r="S795" s="131"/>
      <c r="T795" s="131"/>
      <c r="U795" s="131"/>
      <c r="V795" s="131"/>
      <c r="W795" s="131"/>
      <c r="X795" s="131"/>
      <c r="Y795" s="131"/>
      <c r="Z795" s="131"/>
      <c r="AA795" s="131"/>
      <c r="AB795" s="129"/>
      <c r="AC795" s="129"/>
      <c r="AD795" s="129"/>
    </row>
    <row r="796" ht="15.75" customHeight="1">
      <c r="A796" s="129"/>
      <c r="B796" s="129"/>
      <c r="C796" s="162"/>
      <c r="D796" s="129"/>
      <c r="E796" s="129"/>
      <c r="F796" s="132"/>
      <c r="G796" s="132"/>
      <c r="H796" s="132"/>
      <c r="I796" s="132"/>
      <c r="J796" s="132"/>
      <c r="K796" s="132"/>
      <c r="L796" s="159"/>
      <c r="M796" s="159"/>
      <c r="N796" s="131"/>
      <c r="O796" s="131"/>
      <c r="P796" s="131"/>
      <c r="Q796" s="131"/>
      <c r="R796" s="131"/>
      <c r="S796" s="131"/>
      <c r="T796" s="131"/>
      <c r="U796" s="131"/>
      <c r="V796" s="131"/>
      <c r="W796" s="131"/>
      <c r="X796" s="131"/>
      <c r="Y796" s="131"/>
      <c r="Z796" s="131"/>
      <c r="AA796" s="131"/>
      <c r="AB796" s="129"/>
      <c r="AC796" s="129"/>
      <c r="AD796" s="129"/>
    </row>
    <row r="797" ht="15.75" customHeight="1">
      <c r="A797" s="129"/>
      <c r="B797" s="129"/>
      <c r="C797" s="162"/>
      <c r="D797" s="129"/>
      <c r="E797" s="129"/>
      <c r="F797" s="132"/>
      <c r="G797" s="132"/>
      <c r="H797" s="132"/>
      <c r="I797" s="132"/>
      <c r="J797" s="132"/>
      <c r="K797" s="132"/>
      <c r="L797" s="159"/>
      <c r="M797" s="159"/>
      <c r="N797" s="131"/>
      <c r="O797" s="131"/>
      <c r="P797" s="131"/>
      <c r="Q797" s="131"/>
      <c r="R797" s="131"/>
      <c r="S797" s="131"/>
      <c r="T797" s="131"/>
      <c r="U797" s="131"/>
      <c r="V797" s="131"/>
      <c r="W797" s="131"/>
      <c r="X797" s="131"/>
      <c r="Y797" s="131"/>
      <c r="Z797" s="131"/>
      <c r="AA797" s="131"/>
      <c r="AB797" s="129"/>
      <c r="AC797" s="129"/>
      <c r="AD797" s="129"/>
    </row>
    <row r="798" ht="15.75" customHeight="1">
      <c r="A798" s="129"/>
      <c r="B798" s="129"/>
      <c r="C798" s="162"/>
      <c r="D798" s="129"/>
      <c r="E798" s="129"/>
      <c r="F798" s="132"/>
      <c r="G798" s="132"/>
      <c r="H798" s="132"/>
      <c r="I798" s="132"/>
      <c r="J798" s="132"/>
      <c r="K798" s="132"/>
      <c r="L798" s="159"/>
      <c r="M798" s="159"/>
      <c r="N798" s="131"/>
      <c r="O798" s="131"/>
      <c r="P798" s="131"/>
      <c r="Q798" s="131"/>
      <c r="R798" s="131"/>
      <c r="S798" s="131"/>
      <c r="T798" s="131"/>
      <c r="U798" s="131"/>
      <c r="V798" s="131"/>
      <c r="W798" s="131"/>
      <c r="X798" s="131"/>
      <c r="Y798" s="131"/>
      <c r="Z798" s="131"/>
      <c r="AA798" s="131"/>
      <c r="AB798" s="129"/>
      <c r="AC798" s="129"/>
      <c r="AD798" s="129"/>
    </row>
    <row r="799" ht="15.75" customHeight="1">
      <c r="A799" s="129"/>
      <c r="B799" s="129"/>
      <c r="C799" s="162"/>
      <c r="D799" s="129"/>
      <c r="E799" s="129"/>
      <c r="F799" s="132"/>
      <c r="G799" s="132"/>
      <c r="H799" s="132"/>
      <c r="I799" s="132"/>
      <c r="J799" s="132"/>
      <c r="K799" s="132"/>
      <c r="L799" s="159"/>
      <c r="M799" s="159"/>
      <c r="N799" s="131"/>
      <c r="O799" s="131"/>
      <c r="P799" s="131"/>
      <c r="Q799" s="131"/>
      <c r="R799" s="131"/>
      <c r="S799" s="131"/>
      <c r="T799" s="131"/>
      <c r="U799" s="131"/>
      <c r="V799" s="131"/>
      <c r="W799" s="131"/>
      <c r="X799" s="131"/>
      <c r="Y799" s="131"/>
      <c r="Z799" s="131"/>
      <c r="AA799" s="131"/>
      <c r="AB799" s="129"/>
      <c r="AC799" s="129"/>
      <c r="AD799" s="129"/>
    </row>
    <row r="800" ht="15.75" customHeight="1">
      <c r="A800" s="129"/>
      <c r="B800" s="129"/>
      <c r="C800" s="162"/>
      <c r="D800" s="129"/>
      <c r="E800" s="129"/>
      <c r="F800" s="132"/>
      <c r="G800" s="132"/>
      <c r="H800" s="132"/>
      <c r="I800" s="132"/>
      <c r="J800" s="132"/>
      <c r="K800" s="132"/>
      <c r="L800" s="159"/>
      <c r="M800" s="159"/>
      <c r="N800" s="131"/>
      <c r="O800" s="131"/>
      <c r="P800" s="131"/>
      <c r="Q800" s="131"/>
      <c r="R800" s="131"/>
      <c r="S800" s="131"/>
      <c r="T800" s="131"/>
      <c r="U800" s="131"/>
      <c r="V800" s="131"/>
      <c r="W800" s="131"/>
      <c r="X800" s="131"/>
      <c r="Y800" s="131"/>
      <c r="Z800" s="131"/>
      <c r="AA800" s="131"/>
      <c r="AB800" s="129"/>
      <c r="AC800" s="129"/>
      <c r="AD800" s="129"/>
    </row>
    <row r="801" ht="15.75" customHeight="1">
      <c r="A801" s="129"/>
      <c r="B801" s="129"/>
      <c r="C801" s="162"/>
      <c r="D801" s="129"/>
      <c r="E801" s="129"/>
      <c r="F801" s="132"/>
      <c r="G801" s="132"/>
      <c r="H801" s="132"/>
      <c r="I801" s="132"/>
      <c r="J801" s="132"/>
      <c r="K801" s="132"/>
      <c r="L801" s="159"/>
      <c r="M801" s="159"/>
      <c r="N801" s="131"/>
      <c r="O801" s="131"/>
      <c r="P801" s="131"/>
      <c r="Q801" s="131"/>
      <c r="R801" s="131"/>
      <c r="S801" s="131"/>
      <c r="T801" s="131"/>
      <c r="U801" s="131"/>
      <c r="V801" s="131"/>
      <c r="W801" s="131"/>
      <c r="X801" s="131"/>
      <c r="Y801" s="131"/>
      <c r="Z801" s="131"/>
      <c r="AA801" s="131"/>
      <c r="AB801" s="129"/>
      <c r="AC801" s="129"/>
      <c r="AD801" s="129"/>
    </row>
    <row r="802" ht="15.75" customHeight="1">
      <c r="A802" s="129"/>
      <c r="B802" s="129"/>
      <c r="C802" s="162"/>
      <c r="D802" s="129"/>
      <c r="E802" s="129"/>
      <c r="F802" s="132"/>
      <c r="G802" s="132"/>
      <c r="H802" s="132"/>
      <c r="I802" s="132"/>
      <c r="J802" s="132"/>
      <c r="K802" s="132"/>
      <c r="L802" s="159"/>
      <c r="M802" s="159"/>
      <c r="N802" s="131"/>
      <c r="O802" s="131"/>
      <c r="P802" s="131"/>
      <c r="Q802" s="131"/>
      <c r="R802" s="131"/>
      <c r="S802" s="131"/>
      <c r="T802" s="131"/>
      <c r="U802" s="131"/>
      <c r="V802" s="131"/>
      <c r="W802" s="131"/>
      <c r="X802" s="131"/>
      <c r="Y802" s="131"/>
      <c r="Z802" s="131"/>
      <c r="AA802" s="131"/>
      <c r="AB802" s="129"/>
      <c r="AC802" s="129"/>
      <c r="AD802" s="129"/>
    </row>
    <row r="803" ht="15.75" customHeight="1">
      <c r="A803" s="129"/>
      <c r="B803" s="129"/>
      <c r="C803" s="162"/>
      <c r="D803" s="129"/>
      <c r="E803" s="129"/>
      <c r="F803" s="132"/>
      <c r="G803" s="132"/>
      <c r="H803" s="132"/>
      <c r="I803" s="132"/>
      <c r="J803" s="132"/>
      <c r="K803" s="132"/>
      <c r="L803" s="159"/>
      <c r="M803" s="159"/>
      <c r="N803" s="131"/>
      <c r="O803" s="131"/>
      <c r="P803" s="131"/>
      <c r="Q803" s="131"/>
      <c r="R803" s="131"/>
      <c r="S803" s="131"/>
      <c r="T803" s="131"/>
      <c r="U803" s="131"/>
      <c r="V803" s="131"/>
      <c r="W803" s="131"/>
      <c r="X803" s="131"/>
      <c r="Y803" s="131"/>
      <c r="Z803" s="131"/>
      <c r="AA803" s="131"/>
      <c r="AB803" s="129"/>
      <c r="AC803" s="129"/>
      <c r="AD803" s="129"/>
    </row>
    <row r="804" ht="15.75" customHeight="1">
      <c r="A804" s="129"/>
      <c r="B804" s="129"/>
      <c r="C804" s="162"/>
      <c r="D804" s="129"/>
      <c r="E804" s="129"/>
      <c r="F804" s="132"/>
      <c r="G804" s="132"/>
      <c r="H804" s="132"/>
      <c r="I804" s="132"/>
      <c r="J804" s="132"/>
      <c r="K804" s="132"/>
      <c r="L804" s="159"/>
      <c r="M804" s="159"/>
      <c r="N804" s="131"/>
      <c r="O804" s="131"/>
      <c r="P804" s="131"/>
      <c r="Q804" s="131"/>
      <c r="R804" s="131"/>
      <c r="S804" s="131"/>
      <c r="T804" s="131"/>
      <c r="U804" s="131"/>
      <c r="V804" s="131"/>
      <c r="W804" s="131"/>
      <c r="X804" s="131"/>
      <c r="Y804" s="131"/>
      <c r="Z804" s="131"/>
      <c r="AA804" s="131"/>
      <c r="AB804" s="129"/>
      <c r="AC804" s="129"/>
      <c r="AD804" s="129"/>
    </row>
    <row r="805" ht="15.75" customHeight="1">
      <c r="A805" s="129"/>
      <c r="B805" s="129"/>
      <c r="C805" s="162"/>
      <c r="D805" s="129"/>
      <c r="E805" s="129"/>
      <c r="F805" s="132"/>
      <c r="G805" s="132"/>
      <c r="H805" s="132"/>
      <c r="I805" s="132"/>
      <c r="J805" s="132"/>
      <c r="K805" s="132"/>
      <c r="L805" s="159"/>
      <c r="M805" s="159"/>
      <c r="N805" s="131"/>
      <c r="O805" s="131"/>
      <c r="P805" s="131"/>
      <c r="Q805" s="131"/>
      <c r="R805" s="131"/>
      <c r="S805" s="131"/>
      <c r="T805" s="131"/>
      <c r="U805" s="131"/>
      <c r="V805" s="131"/>
      <c r="W805" s="131"/>
      <c r="X805" s="131"/>
      <c r="Y805" s="131"/>
      <c r="Z805" s="131"/>
      <c r="AA805" s="131"/>
      <c r="AB805" s="129"/>
      <c r="AC805" s="129"/>
      <c r="AD805" s="129"/>
    </row>
    <row r="806" ht="15.75" customHeight="1">
      <c r="A806" s="129"/>
      <c r="B806" s="129"/>
      <c r="C806" s="162"/>
      <c r="D806" s="129"/>
      <c r="E806" s="129"/>
      <c r="F806" s="132"/>
      <c r="G806" s="132"/>
      <c r="H806" s="132"/>
      <c r="I806" s="132"/>
      <c r="J806" s="132"/>
      <c r="K806" s="132"/>
      <c r="L806" s="159"/>
      <c r="M806" s="159"/>
      <c r="N806" s="131"/>
      <c r="O806" s="131"/>
      <c r="P806" s="131"/>
      <c r="Q806" s="131"/>
      <c r="R806" s="131"/>
      <c r="S806" s="131"/>
      <c r="T806" s="131"/>
      <c r="U806" s="131"/>
      <c r="V806" s="131"/>
      <c r="W806" s="131"/>
      <c r="X806" s="131"/>
      <c r="Y806" s="131"/>
      <c r="Z806" s="131"/>
      <c r="AA806" s="131"/>
      <c r="AB806" s="129"/>
      <c r="AC806" s="129"/>
      <c r="AD806" s="129"/>
    </row>
    <row r="807" ht="15.75" customHeight="1">
      <c r="A807" s="129"/>
      <c r="B807" s="129"/>
      <c r="C807" s="162"/>
      <c r="D807" s="129"/>
      <c r="E807" s="129"/>
      <c r="F807" s="132"/>
      <c r="G807" s="132"/>
      <c r="H807" s="132"/>
      <c r="I807" s="132"/>
      <c r="J807" s="132"/>
      <c r="K807" s="132"/>
      <c r="L807" s="159"/>
      <c r="M807" s="159"/>
      <c r="N807" s="131"/>
      <c r="O807" s="131"/>
      <c r="P807" s="131"/>
      <c r="Q807" s="131"/>
      <c r="R807" s="131"/>
      <c r="S807" s="131"/>
      <c r="T807" s="131"/>
      <c r="U807" s="131"/>
      <c r="V807" s="131"/>
      <c r="W807" s="131"/>
      <c r="X807" s="131"/>
      <c r="Y807" s="131"/>
      <c r="Z807" s="131"/>
      <c r="AA807" s="131"/>
      <c r="AB807" s="129"/>
      <c r="AC807" s="129"/>
      <c r="AD807" s="129"/>
    </row>
    <row r="808" ht="15.75" customHeight="1">
      <c r="A808" s="129"/>
      <c r="B808" s="129"/>
      <c r="C808" s="162"/>
      <c r="D808" s="129"/>
      <c r="E808" s="129"/>
      <c r="F808" s="132"/>
      <c r="G808" s="132"/>
      <c r="H808" s="132"/>
      <c r="I808" s="132"/>
      <c r="J808" s="132"/>
      <c r="K808" s="132"/>
      <c r="L808" s="159"/>
      <c r="M808" s="159"/>
      <c r="N808" s="131"/>
      <c r="O808" s="131"/>
      <c r="P808" s="131"/>
      <c r="Q808" s="131"/>
      <c r="R808" s="131"/>
      <c r="S808" s="131"/>
      <c r="T808" s="131"/>
      <c r="U808" s="131"/>
      <c r="V808" s="131"/>
      <c r="W808" s="131"/>
      <c r="X808" s="131"/>
      <c r="Y808" s="131"/>
      <c r="Z808" s="131"/>
      <c r="AA808" s="131"/>
      <c r="AB808" s="129"/>
      <c r="AC808" s="129"/>
      <c r="AD808" s="129"/>
    </row>
    <row r="809" ht="15.75" customHeight="1">
      <c r="A809" s="129"/>
      <c r="B809" s="129"/>
      <c r="C809" s="162"/>
      <c r="D809" s="129"/>
      <c r="E809" s="129"/>
      <c r="F809" s="132"/>
      <c r="G809" s="132"/>
      <c r="H809" s="132"/>
      <c r="I809" s="132"/>
      <c r="J809" s="132"/>
      <c r="K809" s="132"/>
      <c r="L809" s="159"/>
      <c r="M809" s="159"/>
      <c r="N809" s="131"/>
      <c r="O809" s="131"/>
      <c r="P809" s="131"/>
      <c r="Q809" s="131"/>
      <c r="R809" s="131"/>
      <c r="S809" s="131"/>
      <c r="T809" s="131"/>
      <c r="U809" s="131"/>
      <c r="V809" s="131"/>
      <c r="W809" s="131"/>
      <c r="X809" s="131"/>
      <c r="Y809" s="131"/>
      <c r="Z809" s="131"/>
      <c r="AA809" s="131"/>
      <c r="AB809" s="129"/>
      <c r="AC809" s="129"/>
      <c r="AD809" s="129"/>
    </row>
    <row r="810" ht="15.75" customHeight="1">
      <c r="A810" s="129"/>
      <c r="B810" s="129"/>
      <c r="C810" s="162"/>
      <c r="D810" s="129"/>
      <c r="E810" s="129"/>
      <c r="F810" s="132"/>
      <c r="G810" s="132"/>
      <c r="H810" s="132"/>
      <c r="I810" s="132"/>
      <c r="J810" s="132"/>
      <c r="K810" s="132"/>
      <c r="L810" s="159"/>
      <c r="M810" s="159"/>
      <c r="N810" s="131"/>
      <c r="O810" s="131"/>
      <c r="P810" s="131"/>
      <c r="Q810" s="131"/>
      <c r="R810" s="131"/>
      <c r="S810" s="131"/>
      <c r="T810" s="131"/>
      <c r="U810" s="131"/>
      <c r="V810" s="131"/>
      <c r="W810" s="131"/>
      <c r="X810" s="131"/>
      <c r="Y810" s="131"/>
      <c r="Z810" s="131"/>
      <c r="AA810" s="131"/>
      <c r="AB810" s="129"/>
      <c r="AC810" s="129"/>
      <c r="AD810" s="129"/>
    </row>
    <row r="811" ht="15.75" customHeight="1">
      <c r="A811" s="129"/>
      <c r="B811" s="129"/>
      <c r="C811" s="162"/>
      <c r="D811" s="129"/>
      <c r="E811" s="129"/>
      <c r="F811" s="132"/>
      <c r="G811" s="132"/>
      <c r="H811" s="132"/>
      <c r="I811" s="132"/>
      <c r="J811" s="132"/>
      <c r="K811" s="132"/>
      <c r="L811" s="159"/>
      <c r="M811" s="159"/>
      <c r="N811" s="131"/>
      <c r="O811" s="131"/>
      <c r="P811" s="131"/>
      <c r="Q811" s="131"/>
      <c r="R811" s="131"/>
      <c r="S811" s="131"/>
      <c r="T811" s="131"/>
      <c r="U811" s="131"/>
      <c r="V811" s="131"/>
      <c r="W811" s="131"/>
      <c r="X811" s="131"/>
      <c r="Y811" s="131"/>
      <c r="Z811" s="131"/>
      <c r="AA811" s="131"/>
      <c r="AB811" s="129"/>
      <c r="AC811" s="129"/>
      <c r="AD811" s="129"/>
    </row>
    <row r="812" ht="15.75" customHeight="1">
      <c r="A812" s="129"/>
      <c r="B812" s="129"/>
      <c r="C812" s="162"/>
      <c r="D812" s="129"/>
      <c r="E812" s="129"/>
      <c r="F812" s="132"/>
      <c r="G812" s="132"/>
      <c r="H812" s="132"/>
      <c r="I812" s="132"/>
      <c r="J812" s="132"/>
      <c r="K812" s="132"/>
      <c r="L812" s="159"/>
      <c r="M812" s="159"/>
      <c r="N812" s="131"/>
      <c r="O812" s="131"/>
      <c r="P812" s="131"/>
      <c r="Q812" s="131"/>
      <c r="R812" s="131"/>
      <c r="S812" s="131"/>
      <c r="T812" s="131"/>
      <c r="U812" s="131"/>
      <c r="V812" s="131"/>
      <c r="W812" s="131"/>
      <c r="X812" s="131"/>
      <c r="Y812" s="131"/>
      <c r="Z812" s="131"/>
      <c r="AA812" s="131"/>
      <c r="AB812" s="129"/>
      <c r="AC812" s="129"/>
      <c r="AD812" s="129"/>
    </row>
    <row r="813" ht="15.75" customHeight="1">
      <c r="A813" s="129"/>
      <c r="B813" s="129"/>
      <c r="C813" s="162"/>
      <c r="D813" s="129"/>
      <c r="E813" s="129"/>
      <c r="F813" s="132"/>
      <c r="G813" s="132"/>
      <c r="H813" s="132"/>
      <c r="I813" s="132"/>
      <c r="J813" s="132"/>
      <c r="K813" s="132"/>
      <c r="L813" s="159"/>
      <c r="M813" s="159"/>
      <c r="N813" s="131"/>
      <c r="O813" s="131"/>
      <c r="P813" s="131"/>
      <c r="Q813" s="131"/>
      <c r="R813" s="131"/>
      <c r="S813" s="131"/>
      <c r="T813" s="131"/>
      <c r="U813" s="131"/>
      <c r="V813" s="131"/>
      <c r="W813" s="131"/>
      <c r="X813" s="131"/>
      <c r="Y813" s="131"/>
      <c r="Z813" s="131"/>
      <c r="AA813" s="131"/>
      <c r="AB813" s="129"/>
      <c r="AC813" s="129"/>
      <c r="AD813" s="129"/>
    </row>
    <row r="814" ht="15.75" customHeight="1">
      <c r="A814" s="129"/>
      <c r="B814" s="129"/>
      <c r="C814" s="162"/>
      <c r="D814" s="129"/>
      <c r="E814" s="129"/>
      <c r="F814" s="132"/>
      <c r="G814" s="132"/>
      <c r="H814" s="132"/>
      <c r="I814" s="132"/>
      <c r="J814" s="132"/>
      <c r="K814" s="132"/>
      <c r="L814" s="159"/>
      <c r="M814" s="159"/>
      <c r="N814" s="131"/>
      <c r="O814" s="131"/>
      <c r="P814" s="131"/>
      <c r="Q814" s="131"/>
      <c r="R814" s="131"/>
      <c r="S814" s="131"/>
      <c r="T814" s="131"/>
      <c r="U814" s="131"/>
      <c r="V814" s="131"/>
      <c r="W814" s="131"/>
      <c r="X814" s="131"/>
      <c r="Y814" s="131"/>
      <c r="Z814" s="131"/>
      <c r="AA814" s="131"/>
      <c r="AB814" s="129"/>
      <c r="AC814" s="129"/>
      <c r="AD814" s="129"/>
    </row>
    <row r="815" ht="15.75" customHeight="1">
      <c r="A815" s="129"/>
      <c r="B815" s="129"/>
      <c r="C815" s="162"/>
      <c r="D815" s="129"/>
      <c r="E815" s="129"/>
      <c r="F815" s="132"/>
      <c r="G815" s="132"/>
      <c r="H815" s="132"/>
      <c r="I815" s="132"/>
      <c r="J815" s="132"/>
      <c r="K815" s="132"/>
      <c r="L815" s="159"/>
      <c r="M815" s="159"/>
      <c r="N815" s="131"/>
      <c r="O815" s="131"/>
      <c r="P815" s="131"/>
      <c r="Q815" s="131"/>
      <c r="R815" s="131"/>
      <c r="S815" s="131"/>
      <c r="T815" s="131"/>
      <c r="U815" s="131"/>
      <c r="V815" s="131"/>
      <c r="W815" s="131"/>
      <c r="X815" s="131"/>
      <c r="Y815" s="131"/>
      <c r="Z815" s="131"/>
      <c r="AA815" s="131"/>
      <c r="AB815" s="129"/>
      <c r="AC815" s="129"/>
      <c r="AD815" s="129"/>
    </row>
    <row r="816" ht="15.75" customHeight="1">
      <c r="A816" s="129"/>
      <c r="B816" s="129"/>
      <c r="C816" s="162"/>
      <c r="D816" s="129"/>
      <c r="E816" s="129"/>
      <c r="F816" s="132"/>
      <c r="G816" s="132"/>
      <c r="H816" s="132"/>
      <c r="I816" s="132"/>
      <c r="J816" s="132"/>
      <c r="K816" s="132"/>
      <c r="L816" s="159"/>
      <c r="M816" s="159"/>
      <c r="N816" s="131"/>
      <c r="O816" s="131"/>
      <c r="P816" s="131"/>
      <c r="Q816" s="131"/>
      <c r="R816" s="131"/>
      <c r="S816" s="131"/>
      <c r="T816" s="131"/>
      <c r="U816" s="131"/>
      <c r="V816" s="131"/>
      <c r="W816" s="131"/>
      <c r="X816" s="131"/>
      <c r="Y816" s="131"/>
      <c r="Z816" s="131"/>
      <c r="AA816" s="131"/>
      <c r="AB816" s="129"/>
      <c r="AC816" s="129"/>
      <c r="AD816" s="129"/>
    </row>
    <row r="817" ht="15.75" customHeight="1">
      <c r="A817" s="129"/>
      <c r="B817" s="129"/>
      <c r="C817" s="162"/>
      <c r="D817" s="129"/>
      <c r="E817" s="129"/>
      <c r="F817" s="132"/>
      <c r="G817" s="132"/>
      <c r="H817" s="132"/>
      <c r="I817" s="132"/>
      <c r="J817" s="132"/>
      <c r="K817" s="132"/>
      <c r="L817" s="159"/>
      <c r="M817" s="159"/>
      <c r="N817" s="131"/>
      <c r="O817" s="131"/>
      <c r="P817" s="131"/>
      <c r="Q817" s="131"/>
      <c r="R817" s="131"/>
      <c r="S817" s="131"/>
      <c r="T817" s="131"/>
      <c r="U817" s="131"/>
      <c r="V817" s="131"/>
      <c r="W817" s="131"/>
      <c r="X817" s="131"/>
      <c r="Y817" s="131"/>
      <c r="Z817" s="131"/>
      <c r="AA817" s="131"/>
      <c r="AB817" s="129"/>
      <c r="AC817" s="129"/>
      <c r="AD817" s="129"/>
    </row>
    <row r="818" ht="15.75" customHeight="1">
      <c r="A818" s="129"/>
      <c r="B818" s="129"/>
      <c r="C818" s="162"/>
      <c r="D818" s="129"/>
      <c r="E818" s="129"/>
      <c r="F818" s="132"/>
      <c r="G818" s="132"/>
      <c r="H818" s="132"/>
      <c r="I818" s="132"/>
      <c r="J818" s="132"/>
      <c r="K818" s="132"/>
      <c r="L818" s="159"/>
      <c r="M818" s="159"/>
      <c r="N818" s="131"/>
      <c r="O818" s="131"/>
      <c r="P818" s="131"/>
      <c r="Q818" s="131"/>
      <c r="R818" s="131"/>
      <c r="S818" s="131"/>
      <c r="T818" s="131"/>
      <c r="U818" s="131"/>
      <c r="V818" s="131"/>
      <c r="W818" s="131"/>
      <c r="X818" s="131"/>
      <c r="Y818" s="131"/>
      <c r="Z818" s="131"/>
      <c r="AA818" s="131"/>
      <c r="AB818" s="129"/>
      <c r="AC818" s="129"/>
      <c r="AD818" s="129"/>
    </row>
    <row r="819" ht="15.75" customHeight="1">
      <c r="A819" s="129"/>
      <c r="B819" s="129"/>
      <c r="C819" s="162"/>
      <c r="D819" s="129"/>
      <c r="E819" s="129"/>
      <c r="F819" s="132"/>
      <c r="G819" s="132"/>
      <c r="H819" s="132"/>
      <c r="I819" s="132"/>
      <c r="J819" s="132"/>
      <c r="K819" s="132"/>
      <c r="L819" s="159"/>
      <c r="M819" s="159"/>
      <c r="N819" s="131"/>
      <c r="O819" s="131"/>
      <c r="P819" s="131"/>
      <c r="Q819" s="131"/>
      <c r="R819" s="131"/>
      <c r="S819" s="131"/>
      <c r="T819" s="131"/>
      <c r="U819" s="131"/>
      <c r="V819" s="131"/>
      <c r="W819" s="131"/>
      <c r="X819" s="131"/>
      <c r="Y819" s="131"/>
      <c r="Z819" s="131"/>
      <c r="AA819" s="131"/>
      <c r="AB819" s="129"/>
      <c r="AC819" s="129"/>
      <c r="AD819" s="129"/>
    </row>
    <row r="820" ht="15.75" customHeight="1">
      <c r="A820" s="129"/>
      <c r="B820" s="129"/>
      <c r="C820" s="162"/>
      <c r="D820" s="129"/>
      <c r="E820" s="129"/>
      <c r="F820" s="132"/>
      <c r="G820" s="132"/>
      <c r="H820" s="132"/>
      <c r="I820" s="132"/>
      <c r="J820" s="132"/>
      <c r="K820" s="132"/>
      <c r="L820" s="159"/>
      <c r="M820" s="159"/>
      <c r="N820" s="131"/>
      <c r="O820" s="131"/>
      <c r="P820" s="131"/>
      <c r="Q820" s="131"/>
      <c r="R820" s="131"/>
      <c r="S820" s="131"/>
      <c r="T820" s="131"/>
      <c r="U820" s="131"/>
      <c r="V820" s="131"/>
      <c r="W820" s="131"/>
      <c r="X820" s="131"/>
      <c r="Y820" s="131"/>
      <c r="Z820" s="131"/>
      <c r="AA820" s="131"/>
      <c r="AB820" s="129"/>
      <c r="AC820" s="129"/>
      <c r="AD820" s="129"/>
    </row>
    <row r="821" ht="15.75" customHeight="1">
      <c r="A821" s="129"/>
      <c r="B821" s="129"/>
      <c r="C821" s="162"/>
      <c r="D821" s="129"/>
      <c r="E821" s="129"/>
      <c r="F821" s="132"/>
      <c r="G821" s="132"/>
      <c r="H821" s="132"/>
      <c r="I821" s="132"/>
      <c r="J821" s="132"/>
      <c r="K821" s="132"/>
      <c r="L821" s="159"/>
      <c r="M821" s="159"/>
      <c r="N821" s="131"/>
      <c r="O821" s="131"/>
      <c r="P821" s="131"/>
      <c r="Q821" s="131"/>
      <c r="R821" s="131"/>
      <c r="S821" s="131"/>
      <c r="T821" s="131"/>
      <c r="U821" s="131"/>
      <c r="V821" s="131"/>
      <c r="W821" s="131"/>
      <c r="X821" s="131"/>
      <c r="Y821" s="131"/>
      <c r="Z821" s="131"/>
      <c r="AA821" s="131"/>
      <c r="AB821" s="129"/>
      <c r="AC821" s="129"/>
      <c r="AD821" s="129"/>
    </row>
    <row r="822" ht="15.75" customHeight="1">
      <c r="A822" s="129"/>
      <c r="B822" s="129"/>
      <c r="C822" s="162"/>
      <c r="D822" s="129"/>
      <c r="E822" s="129"/>
      <c r="F822" s="132"/>
      <c r="G822" s="132"/>
      <c r="H822" s="132"/>
      <c r="I822" s="132"/>
      <c r="J822" s="132"/>
      <c r="K822" s="132"/>
      <c r="L822" s="159"/>
      <c r="M822" s="159"/>
      <c r="N822" s="131"/>
      <c r="O822" s="131"/>
      <c r="P822" s="131"/>
      <c r="Q822" s="131"/>
      <c r="R822" s="131"/>
      <c r="S822" s="131"/>
      <c r="T822" s="131"/>
      <c r="U822" s="131"/>
      <c r="V822" s="131"/>
      <c r="W822" s="131"/>
      <c r="X822" s="131"/>
      <c r="Y822" s="131"/>
      <c r="Z822" s="131"/>
      <c r="AA822" s="131"/>
      <c r="AB822" s="129"/>
      <c r="AC822" s="129"/>
      <c r="AD822" s="129"/>
    </row>
    <row r="823" ht="15.75" customHeight="1">
      <c r="A823" s="129"/>
      <c r="B823" s="129"/>
      <c r="C823" s="162"/>
      <c r="D823" s="129"/>
      <c r="E823" s="129"/>
      <c r="F823" s="132"/>
      <c r="G823" s="132"/>
      <c r="H823" s="132"/>
      <c r="I823" s="132"/>
      <c r="J823" s="132"/>
      <c r="K823" s="132"/>
      <c r="L823" s="159"/>
      <c r="M823" s="159"/>
      <c r="N823" s="131"/>
      <c r="O823" s="131"/>
      <c r="P823" s="131"/>
      <c r="Q823" s="131"/>
      <c r="R823" s="131"/>
      <c r="S823" s="131"/>
      <c r="T823" s="131"/>
      <c r="U823" s="131"/>
      <c r="V823" s="131"/>
      <c r="W823" s="131"/>
      <c r="X823" s="131"/>
      <c r="Y823" s="131"/>
      <c r="Z823" s="131"/>
      <c r="AA823" s="131"/>
      <c r="AB823" s="129"/>
      <c r="AC823" s="129"/>
      <c r="AD823" s="129"/>
    </row>
    <row r="824" ht="15.75" customHeight="1">
      <c r="A824" s="129"/>
      <c r="B824" s="129"/>
      <c r="C824" s="162"/>
      <c r="D824" s="129"/>
      <c r="E824" s="129"/>
      <c r="F824" s="132"/>
      <c r="G824" s="132"/>
      <c r="H824" s="132"/>
      <c r="I824" s="132"/>
      <c r="J824" s="132"/>
      <c r="K824" s="132"/>
      <c r="L824" s="159"/>
      <c r="M824" s="159"/>
      <c r="N824" s="131"/>
      <c r="O824" s="131"/>
      <c r="P824" s="131"/>
      <c r="Q824" s="131"/>
      <c r="R824" s="131"/>
      <c r="S824" s="131"/>
      <c r="T824" s="131"/>
      <c r="U824" s="131"/>
      <c r="V824" s="131"/>
      <c r="W824" s="131"/>
      <c r="X824" s="131"/>
      <c r="Y824" s="131"/>
      <c r="Z824" s="131"/>
      <c r="AA824" s="131"/>
      <c r="AB824" s="129"/>
      <c r="AC824" s="129"/>
      <c r="AD824" s="129"/>
    </row>
    <row r="825" ht="15.75" customHeight="1">
      <c r="A825" s="129"/>
      <c r="B825" s="129"/>
      <c r="C825" s="162"/>
      <c r="D825" s="129"/>
      <c r="E825" s="129"/>
      <c r="F825" s="132"/>
      <c r="G825" s="132"/>
      <c r="H825" s="132"/>
      <c r="I825" s="132"/>
      <c r="J825" s="132"/>
      <c r="K825" s="132"/>
      <c r="L825" s="159"/>
      <c r="M825" s="159"/>
      <c r="N825" s="131"/>
      <c r="O825" s="131"/>
      <c r="P825" s="131"/>
      <c r="Q825" s="131"/>
      <c r="R825" s="131"/>
      <c r="S825" s="131"/>
      <c r="T825" s="131"/>
      <c r="U825" s="131"/>
      <c r="V825" s="131"/>
      <c r="W825" s="131"/>
      <c r="X825" s="131"/>
      <c r="Y825" s="131"/>
      <c r="Z825" s="131"/>
      <c r="AA825" s="131"/>
      <c r="AB825" s="129"/>
      <c r="AC825" s="129"/>
      <c r="AD825" s="129"/>
    </row>
    <row r="826" ht="15.75" customHeight="1">
      <c r="A826" s="129"/>
      <c r="B826" s="129"/>
      <c r="C826" s="162"/>
      <c r="D826" s="129"/>
      <c r="E826" s="129"/>
      <c r="F826" s="132"/>
      <c r="G826" s="132"/>
      <c r="H826" s="132"/>
      <c r="I826" s="132"/>
      <c r="J826" s="132"/>
      <c r="K826" s="132"/>
      <c r="L826" s="159"/>
      <c r="M826" s="159"/>
      <c r="N826" s="131"/>
      <c r="O826" s="131"/>
      <c r="P826" s="131"/>
      <c r="Q826" s="131"/>
      <c r="R826" s="131"/>
      <c r="S826" s="131"/>
      <c r="T826" s="131"/>
      <c r="U826" s="131"/>
      <c r="V826" s="131"/>
      <c r="W826" s="131"/>
      <c r="X826" s="131"/>
      <c r="Y826" s="131"/>
      <c r="Z826" s="131"/>
      <c r="AA826" s="131"/>
      <c r="AB826" s="129"/>
      <c r="AC826" s="129"/>
      <c r="AD826" s="129"/>
    </row>
    <row r="827" ht="15.75" customHeight="1">
      <c r="A827" s="129"/>
      <c r="B827" s="129"/>
      <c r="C827" s="162"/>
      <c r="D827" s="129"/>
      <c r="E827" s="129"/>
      <c r="F827" s="132"/>
      <c r="G827" s="132"/>
      <c r="H827" s="132"/>
      <c r="I827" s="132"/>
      <c r="J827" s="132"/>
      <c r="K827" s="132"/>
      <c r="L827" s="159"/>
      <c r="M827" s="159"/>
      <c r="N827" s="131"/>
      <c r="O827" s="131"/>
      <c r="P827" s="131"/>
      <c r="Q827" s="131"/>
      <c r="R827" s="131"/>
      <c r="S827" s="131"/>
      <c r="T827" s="131"/>
      <c r="U827" s="131"/>
      <c r="V827" s="131"/>
      <c r="W827" s="131"/>
      <c r="X827" s="131"/>
      <c r="Y827" s="131"/>
      <c r="Z827" s="131"/>
      <c r="AA827" s="131"/>
      <c r="AB827" s="129"/>
      <c r="AC827" s="129"/>
      <c r="AD827" s="129"/>
    </row>
    <row r="828" ht="15.75" customHeight="1">
      <c r="A828" s="129"/>
      <c r="B828" s="129"/>
      <c r="C828" s="162"/>
      <c r="D828" s="129"/>
      <c r="E828" s="129"/>
      <c r="F828" s="132"/>
      <c r="G828" s="132"/>
      <c r="H828" s="132"/>
      <c r="I828" s="132"/>
      <c r="J828" s="132"/>
      <c r="K828" s="132"/>
      <c r="L828" s="159"/>
      <c r="M828" s="159"/>
      <c r="N828" s="131"/>
      <c r="O828" s="131"/>
      <c r="P828" s="131"/>
      <c r="Q828" s="131"/>
      <c r="R828" s="131"/>
      <c r="S828" s="131"/>
      <c r="T828" s="131"/>
      <c r="U828" s="131"/>
      <c r="V828" s="131"/>
      <c r="W828" s="131"/>
      <c r="X828" s="131"/>
      <c r="Y828" s="131"/>
      <c r="Z828" s="131"/>
      <c r="AA828" s="131"/>
      <c r="AB828" s="129"/>
      <c r="AC828" s="129"/>
      <c r="AD828" s="129"/>
    </row>
    <row r="829" ht="15.75" customHeight="1">
      <c r="A829" s="129"/>
      <c r="B829" s="129"/>
      <c r="C829" s="162"/>
      <c r="D829" s="129"/>
      <c r="E829" s="129"/>
      <c r="F829" s="132"/>
      <c r="G829" s="132"/>
      <c r="H829" s="132"/>
      <c r="I829" s="132"/>
      <c r="J829" s="132"/>
      <c r="K829" s="132"/>
      <c r="L829" s="159"/>
      <c r="M829" s="159"/>
      <c r="N829" s="131"/>
      <c r="O829" s="131"/>
      <c r="P829" s="131"/>
      <c r="Q829" s="131"/>
      <c r="R829" s="131"/>
      <c r="S829" s="131"/>
      <c r="T829" s="131"/>
      <c r="U829" s="131"/>
      <c r="V829" s="131"/>
      <c r="W829" s="131"/>
      <c r="X829" s="131"/>
      <c r="Y829" s="131"/>
      <c r="Z829" s="131"/>
      <c r="AA829" s="131"/>
      <c r="AB829" s="129"/>
      <c r="AC829" s="129"/>
      <c r="AD829" s="129"/>
    </row>
    <row r="830" ht="15.75" customHeight="1">
      <c r="A830" s="129"/>
      <c r="B830" s="129"/>
      <c r="C830" s="162"/>
      <c r="D830" s="129"/>
      <c r="E830" s="129"/>
      <c r="F830" s="132"/>
      <c r="G830" s="132"/>
      <c r="H830" s="132"/>
      <c r="I830" s="132"/>
      <c r="J830" s="132"/>
      <c r="K830" s="132"/>
      <c r="L830" s="159"/>
      <c r="M830" s="159"/>
      <c r="N830" s="131"/>
      <c r="O830" s="131"/>
      <c r="P830" s="131"/>
      <c r="Q830" s="131"/>
      <c r="R830" s="131"/>
      <c r="S830" s="131"/>
      <c r="T830" s="131"/>
      <c r="U830" s="131"/>
      <c r="V830" s="131"/>
      <c r="W830" s="131"/>
      <c r="X830" s="131"/>
      <c r="Y830" s="131"/>
      <c r="Z830" s="131"/>
      <c r="AA830" s="131"/>
      <c r="AB830" s="129"/>
      <c r="AC830" s="129"/>
      <c r="AD830" s="129"/>
    </row>
    <row r="831" ht="15.75" customHeight="1">
      <c r="A831" s="129"/>
      <c r="B831" s="129"/>
      <c r="C831" s="162"/>
      <c r="D831" s="129"/>
      <c r="E831" s="129"/>
      <c r="F831" s="132"/>
      <c r="G831" s="132"/>
      <c r="H831" s="132"/>
      <c r="I831" s="132"/>
      <c r="J831" s="132"/>
      <c r="K831" s="132"/>
      <c r="L831" s="159"/>
      <c r="M831" s="159"/>
      <c r="N831" s="131"/>
      <c r="O831" s="131"/>
      <c r="P831" s="131"/>
      <c r="Q831" s="131"/>
      <c r="R831" s="131"/>
      <c r="S831" s="131"/>
      <c r="T831" s="131"/>
      <c r="U831" s="131"/>
      <c r="V831" s="131"/>
      <c r="W831" s="131"/>
      <c r="X831" s="131"/>
      <c r="Y831" s="131"/>
      <c r="Z831" s="131"/>
      <c r="AA831" s="131"/>
      <c r="AB831" s="129"/>
      <c r="AC831" s="129"/>
      <c r="AD831" s="129"/>
    </row>
    <row r="832" ht="15.75" customHeight="1">
      <c r="A832" s="129"/>
      <c r="B832" s="129"/>
      <c r="C832" s="162"/>
      <c r="D832" s="129"/>
      <c r="E832" s="129"/>
      <c r="F832" s="132"/>
      <c r="G832" s="132"/>
      <c r="H832" s="132"/>
      <c r="I832" s="132"/>
      <c r="J832" s="132"/>
      <c r="K832" s="132"/>
      <c r="L832" s="159"/>
      <c r="M832" s="159"/>
      <c r="N832" s="131"/>
      <c r="O832" s="131"/>
      <c r="P832" s="131"/>
      <c r="Q832" s="131"/>
      <c r="R832" s="131"/>
      <c r="S832" s="131"/>
      <c r="T832" s="131"/>
      <c r="U832" s="131"/>
      <c r="V832" s="131"/>
      <c r="W832" s="131"/>
      <c r="X832" s="131"/>
      <c r="Y832" s="131"/>
      <c r="Z832" s="131"/>
      <c r="AA832" s="131"/>
      <c r="AB832" s="129"/>
      <c r="AC832" s="129"/>
      <c r="AD832" s="129"/>
    </row>
    <row r="833" ht="15.75" customHeight="1">
      <c r="A833" s="129"/>
      <c r="B833" s="129"/>
      <c r="C833" s="162"/>
      <c r="D833" s="129"/>
      <c r="E833" s="129"/>
      <c r="F833" s="132"/>
      <c r="G833" s="132"/>
      <c r="H833" s="132"/>
      <c r="I833" s="132"/>
      <c r="J833" s="132"/>
      <c r="K833" s="132"/>
      <c r="L833" s="159"/>
      <c r="M833" s="159"/>
      <c r="N833" s="131"/>
      <c r="O833" s="131"/>
      <c r="P833" s="131"/>
      <c r="Q833" s="131"/>
      <c r="R833" s="131"/>
      <c r="S833" s="131"/>
      <c r="T833" s="131"/>
      <c r="U833" s="131"/>
      <c r="V833" s="131"/>
      <c r="W833" s="131"/>
      <c r="X833" s="131"/>
      <c r="Y833" s="131"/>
      <c r="Z833" s="131"/>
      <c r="AA833" s="131"/>
      <c r="AB833" s="129"/>
      <c r="AC833" s="129"/>
      <c r="AD833" s="129"/>
    </row>
    <row r="834" ht="15.75" customHeight="1">
      <c r="A834" s="129"/>
      <c r="B834" s="129"/>
      <c r="C834" s="162"/>
      <c r="D834" s="129"/>
      <c r="E834" s="129"/>
      <c r="F834" s="132"/>
      <c r="G834" s="132"/>
      <c r="H834" s="132"/>
      <c r="I834" s="132"/>
      <c r="J834" s="132"/>
      <c r="K834" s="132"/>
      <c r="L834" s="159"/>
      <c r="M834" s="159"/>
      <c r="N834" s="131"/>
      <c r="O834" s="131"/>
      <c r="P834" s="131"/>
      <c r="Q834" s="131"/>
      <c r="R834" s="131"/>
      <c r="S834" s="131"/>
      <c r="T834" s="131"/>
      <c r="U834" s="131"/>
      <c r="V834" s="131"/>
      <c r="W834" s="131"/>
      <c r="X834" s="131"/>
      <c r="Y834" s="131"/>
      <c r="Z834" s="131"/>
      <c r="AA834" s="131"/>
      <c r="AB834" s="129"/>
      <c r="AC834" s="129"/>
      <c r="AD834" s="129"/>
    </row>
    <row r="835" ht="15.75" customHeight="1">
      <c r="A835" s="129"/>
      <c r="B835" s="129"/>
      <c r="C835" s="162"/>
      <c r="D835" s="129"/>
      <c r="E835" s="129"/>
      <c r="F835" s="132"/>
      <c r="G835" s="132"/>
      <c r="H835" s="132"/>
      <c r="I835" s="132"/>
      <c r="J835" s="132"/>
      <c r="K835" s="132"/>
      <c r="L835" s="159"/>
      <c r="M835" s="159"/>
      <c r="N835" s="131"/>
      <c r="O835" s="131"/>
      <c r="P835" s="131"/>
      <c r="Q835" s="131"/>
      <c r="R835" s="131"/>
      <c r="S835" s="131"/>
      <c r="T835" s="131"/>
      <c r="U835" s="131"/>
      <c r="V835" s="131"/>
      <c r="W835" s="131"/>
      <c r="X835" s="131"/>
      <c r="Y835" s="131"/>
      <c r="Z835" s="131"/>
      <c r="AA835" s="131"/>
      <c r="AB835" s="129"/>
      <c r="AC835" s="129"/>
      <c r="AD835" s="129"/>
    </row>
    <row r="836" ht="15.75" customHeight="1">
      <c r="A836" s="129"/>
      <c r="B836" s="129"/>
      <c r="C836" s="162"/>
      <c r="D836" s="129"/>
      <c r="E836" s="129"/>
      <c r="F836" s="132"/>
      <c r="G836" s="132"/>
      <c r="H836" s="132"/>
      <c r="I836" s="132"/>
      <c r="J836" s="132"/>
      <c r="K836" s="132"/>
      <c r="L836" s="159"/>
      <c r="M836" s="159"/>
      <c r="N836" s="131"/>
      <c r="O836" s="131"/>
      <c r="P836" s="131"/>
      <c r="Q836" s="131"/>
      <c r="R836" s="131"/>
      <c r="S836" s="131"/>
      <c r="T836" s="131"/>
      <c r="U836" s="131"/>
      <c r="V836" s="131"/>
      <c r="W836" s="131"/>
      <c r="X836" s="131"/>
      <c r="Y836" s="131"/>
      <c r="Z836" s="131"/>
      <c r="AA836" s="131"/>
      <c r="AB836" s="129"/>
      <c r="AC836" s="129"/>
      <c r="AD836" s="129"/>
    </row>
    <row r="837" ht="15.75" customHeight="1">
      <c r="A837" s="129"/>
      <c r="B837" s="129"/>
      <c r="C837" s="162"/>
      <c r="D837" s="129"/>
      <c r="E837" s="129"/>
      <c r="F837" s="132"/>
      <c r="G837" s="132"/>
      <c r="H837" s="132"/>
      <c r="I837" s="132"/>
      <c r="J837" s="132"/>
      <c r="K837" s="132"/>
      <c r="L837" s="159"/>
      <c r="M837" s="159"/>
      <c r="N837" s="131"/>
      <c r="O837" s="131"/>
      <c r="P837" s="131"/>
      <c r="Q837" s="131"/>
      <c r="R837" s="131"/>
      <c r="S837" s="131"/>
      <c r="T837" s="131"/>
      <c r="U837" s="131"/>
      <c r="V837" s="131"/>
      <c r="W837" s="131"/>
      <c r="X837" s="131"/>
      <c r="Y837" s="131"/>
      <c r="Z837" s="131"/>
      <c r="AA837" s="131"/>
      <c r="AB837" s="129"/>
      <c r="AC837" s="129"/>
      <c r="AD837" s="129"/>
    </row>
    <row r="838" ht="15.75" customHeight="1">
      <c r="A838" s="129"/>
      <c r="B838" s="129"/>
      <c r="C838" s="162"/>
      <c r="D838" s="129"/>
      <c r="E838" s="129"/>
      <c r="F838" s="132"/>
      <c r="G838" s="132"/>
      <c r="H838" s="132"/>
      <c r="I838" s="132"/>
      <c r="J838" s="132"/>
      <c r="K838" s="132"/>
      <c r="L838" s="159"/>
      <c r="M838" s="159"/>
      <c r="N838" s="131"/>
      <c r="O838" s="131"/>
      <c r="P838" s="131"/>
      <c r="Q838" s="131"/>
      <c r="R838" s="131"/>
      <c r="S838" s="131"/>
      <c r="T838" s="131"/>
      <c r="U838" s="131"/>
      <c r="V838" s="131"/>
      <c r="W838" s="131"/>
      <c r="X838" s="131"/>
      <c r="Y838" s="131"/>
      <c r="Z838" s="131"/>
      <c r="AA838" s="131"/>
      <c r="AB838" s="129"/>
      <c r="AC838" s="129"/>
      <c r="AD838" s="129"/>
    </row>
    <row r="839" ht="15.75" customHeight="1">
      <c r="A839" s="129"/>
      <c r="B839" s="129"/>
      <c r="C839" s="162"/>
      <c r="D839" s="129"/>
      <c r="E839" s="129"/>
      <c r="F839" s="132"/>
      <c r="G839" s="132"/>
      <c r="H839" s="132"/>
      <c r="I839" s="132"/>
      <c r="J839" s="132"/>
      <c r="K839" s="132"/>
      <c r="L839" s="159"/>
      <c r="M839" s="159"/>
      <c r="N839" s="131"/>
      <c r="O839" s="131"/>
      <c r="P839" s="131"/>
      <c r="Q839" s="131"/>
      <c r="R839" s="131"/>
      <c r="S839" s="131"/>
      <c r="T839" s="131"/>
      <c r="U839" s="131"/>
      <c r="V839" s="131"/>
      <c r="W839" s="131"/>
      <c r="X839" s="131"/>
      <c r="Y839" s="131"/>
      <c r="Z839" s="131"/>
      <c r="AA839" s="131"/>
      <c r="AB839" s="129"/>
      <c r="AC839" s="129"/>
      <c r="AD839" s="129"/>
    </row>
    <row r="840" ht="15.75" customHeight="1">
      <c r="A840" s="129"/>
      <c r="B840" s="129"/>
      <c r="C840" s="162"/>
      <c r="D840" s="129"/>
      <c r="E840" s="129"/>
      <c r="F840" s="132"/>
      <c r="G840" s="132"/>
      <c r="H840" s="132"/>
      <c r="I840" s="132"/>
      <c r="J840" s="132"/>
      <c r="K840" s="132"/>
      <c r="L840" s="159"/>
      <c r="M840" s="159"/>
      <c r="N840" s="131"/>
      <c r="O840" s="131"/>
      <c r="P840" s="131"/>
      <c r="Q840" s="131"/>
      <c r="R840" s="131"/>
      <c r="S840" s="131"/>
      <c r="T840" s="131"/>
      <c r="U840" s="131"/>
      <c r="V840" s="131"/>
      <c r="W840" s="131"/>
      <c r="X840" s="131"/>
      <c r="Y840" s="131"/>
      <c r="Z840" s="131"/>
      <c r="AA840" s="131"/>
      <c r="AB840" s="129"/>
      <c r="AC840" s="129"/>
      <c r="AD840" s="129"/>
    </row>
    <row r="841" ht="15.75" customHeight="1">
      <c r="A841" s="129"/>
      <c r="B841" s="129"/>
      <c r="C841" s="162"/>
      <c r="D841" s="129"/>
      <c r="E841" s="129"/>
      <c r="F841" s="132"/>
      <c r="G841" s="132"/>
      <c r="H841" s="132"/>
      <c r="I841" s="132"/>
      <c r="J841" s="132"/>
      <c r="K841" s="132"/>
      <c r="L841" s="159"/>
      <c r="M841" s="159"/>
      <c r="N841" s="131"/>
      <c r="O841" s="131"/>
      <c r="P841" s="131"/>
      <c r="Q841" s="131"/>
      <c r="R841" s="131"/>
      <c r="S841" s="131"/>
      <c r="T841" s="131"/>
      <c r="U841" s="131"/>
      <c r="V841" s="131"/>
      <c r="W841" s="131"/>
      <c r="X841" s="131"/>
      <c r="Y841" s="131"/>
      <c r="Z841" s="131"/>
      <c r="AA841" s="131"/>
      <c r="AB841" s="129"/>
      <c r="AC841" s="129"/>
      <c r="AD841" s="129"/>
    </row>
    <row r="842" ht="15.75" customHeight="1">
      <c r="A842" s="129"/>
      <c r="B842" s="129"/>
      <c r="C842" s="162"/>
      <c r="D842" s="129"/>
      <c r="E842" s="129"/>
      <c r="F842" s="132"/>
      <c r="G842" s="132"/>
      <c r="H842" s="132"/>
      <c r="I842" s="132"/>
      <c r="J842" s="132"/>
      <c r="K842" s="132"/>
      <c r="L842" s="159"/>
      <c r="M842" s="159"/>
      <c r="N842" s="131"/>
      <c r="O842" s="131"/>
      <c r="P842" s="131"/>
      <c r="Q842" s="131"/>
      <c r="R842" s="131"/>
      <c r="S842" s="131"/>
      <c r="T842" s="131"/>
      <c r="U842" s="131"/>
      <c r="V842" s="131"/>
      <c r="W842" s="131"/>
      <c r="X842" s="131"/>
      <c r="Y842" s="131"/>
      <c r="Z842" s="131"/>
      <c r="AA842" s="131"/>
      <c r="AB842" s="129"/>
      <c r="AC842" s="129"/>
      <c r="AD842" s="129"/>
    </row>
    <row r="843" ht="15.75" customHeight="1">
      <c r="A843" s="129"/>
      <c r="B843" s="129"/>
      <c r="C843" s="162"/>
      <c r="D843" s="129"/>
      <c r="E843" s="129"/>
      <c r="F843" s="132"/>
      <c r="G843" s="132"/>
      <c r="H843" s="132"/>
      <c r="I843" s="132"/>
      <c r="J843" s="132"/>
      <c r="K843" s="132"/>
      <c r="L843" s="159"/>
      <c r="M843" s="159"/>
      <c r="N843" s="131"/>
      <c r="O843" s="131"/>
      <c r="P843" s="131"/>
      <c r="Q843" s="131"/>
      <c r="R843" s="131"/>
      <c r="S843" s="131"/>
      <c r="T843" s="131"/>
      <c r="U843" s="131"/>
      <c r="V843" s="131"/>
      <c r="W843" s="131"/>
      <c r="X843" s="131"/>
      <c r="Y843" s="131"/>
      <c r="Z843" s="131"/>
      <c r="AA843" s="131"/>
      <c r="AB843" s="129"/>
      <c r="AC843" s="129"/>
      <c r="AD843" s="129"/>
    </row>
    <row r="844" ht="15.75" customHeight="1">
      <c r="A844" s="129"/>
      <c r="B844" s="129"/>
      <c r="C844" s="162"/>
      <c r="D844" s="129"/>
      <c r="E844" s="129"/>
      <c r="F844" s="132"/>
      <c r="G844" s="132"/>
      <c r="H844" s="132"/>
      <c r="I844" s="132"/>
      <c r="J844" s="132"/>
      <c r="K844" s="132"/>
      <c r="L844" s="159"/>
      <c r="M844" s="159"/>
      <c r="N844" s="131"/>
      <c r="O844" s="131"/>
      <c r="P844" s="131"/>
      <c r="Q844" s="131"/>
      <c r="R844" s="131"/>
      <c r="S844" s="131"/>
      <c r="T844" s="131"/>
      <c r="U844" s="131"/>
      <c r="V844" s="131"/>
      <c r="W844" s="131"/>
      <c r="X844" s="131"/>
      <c r="Y844" s="131"/>
      <c r="Z844" s="131"/>
      <c r="AA844" s="131"/>
      <c r="AB844" s="129"/>
      <c r="AC844" s="129"/>
      <c r="AD844" s="129"/>
    </row>
    <row r="845" ht="15.75" customHeight="1">
      <c r="A845" s="129"/>
      <c r="B845" s="129"/>
      <c r="C845" s="162"/>
      <c r="D845" s="129"/>
      <c r="E845" s="129"/>
      <c r="F845" s="132"/>
      <c r="G845" s="132"/>
      <c r="H845" s="132"/>
      <c r="I845" s="132"/>
      <c r="J845" s="132"/>
      <c r="K845" s="132"/>
      <c r="L845" s="159"/>
      <c r="M845" s="159"/>
      <c r="N845" s="131"/>
      <c r="O845" s="131"/>
      <c r="P845" s="131"/>
      <c r="Q845" s="131"/>
      <c r="R845" s="131"/>
      <c r="S845" s="131"/>
      <c r="T845" s="131"/>
      <c r="U845" s="131"/>
      <c r="V845" s="131"/>
      <c r="W845" s="131"/>
      <c r="X845" s="131"/>
      <c r="Y845" s="131"/>
      <c r="Z845" s="131"/>
      <c r="AA845" s="131"/>
      <c r="AB845" s="129"/>
      <c r="AC845" s="129"/>
      <c r="AD845" s="129"/>
    </row>
    <row r="846" ht="15.75" customHeight="1">
      <c r="A846" s="129"/>
      <c r="B846" s="129"/>
      <c r="C846" s="162"/>
      <c r="D846" s="129"/>
      <c r="E846" s="129"/>
      <c r="F846" s="132"/>
      <c r="G846" s="132"/>
      <c r="H846" s="132"/>
      <c r="I846" s="132"/>
      <c r="J846" s="132"/>
      <c r="K846" s="132"/>
      <c r="L846" s="159"/>
      <c r="M846" s="159"/>
      <c r="N846" s="131"/>
      <c r="O846" s="131"/>
      <c r="P846" s="131"/>
      <c r="Q846" s="131"/>
      <c r="R846" s="131"/>
      <c r="S846" s="131"/>
      <c r="T846" s="131"/>
      <c r="U846" s="131"/>
      <c r="V846" s="131"/>
      <c r="W846" s="131"/>
      <c r="X846" s="131"/>
      <c r="Y846" s="131"/>
      <c r="Z846" s="131"/>
      <c r="AA846" s="131"/>
      <c r="AB846" s="129"/>
      <c r="AC846" s="129"/>
      <c r="AD846" s="129"/>
    </row>
    <row r="847" ht="15.75" customHeight="1">
      <c r="A847" s="129"/>
      <c r="B847" s="129"/>
      <c r="C847" s="162"/>
      <c r="D847" s="129"/>
      <c r="E847" s="129"/>
      <c r="F847" s="132"/>
      <c r="G847" s="132"/>
      <c r="H847" s="132"/>
      <c r="I847" s="132"/>
      <c r="J847" s="132"/>
      <c r="K847" s="132"/>
      <c r="L847" s="159"/>
      <c r="M847" s="159"/>
      <c r="N847" s="131"/>
      <c r="O847" s="131"/>
      <c r="P847" s="131"/>
      <c r="Q847" s="131"/>
      <c r="R847" s="131"/>
      <c r="S847" s="131"/>
      <c r="T847" s="131"/>
      <c r="U847" s="131"/>
      <c r="V847" s="131"/>
      <c r="W847" s="131"/>
      <c r="X847" s="131"/>
      <c r="Y847" s="131"/>
      <c r="Z847" s="131"/>
      <c r="AA847" s="131"/>
      <c r="AB847" s="129"/>
      <c r="AC847" s="129"/>
      <c r="AD847" s="129"/>
    </row>
    <row r="848" ht="15.75" customHeight="1">
      <c r="A848" s="129"/>
      <c r="B848" s="129"/>
      <c r="C848" s="162"/>
      <c r="D848" s="129"/>
      <c r="E848" s="129"/>
      <c r="F848" s="132"/>
      <c r="G848" s="132"/>
      <c r="H848" s="132"/>
      <c r="I848" s="132"/>
      <c r="J848" s="132"/>
      <c r="K848" s="132"/>
      <c r="L848" s="159"/>
      <c r="M848" s="159"/>
      <c r="N848" s="131"/>
      <c r="O848" s="131"/>
      <c r="P848" s="131"/>
      <c r="Q848" s="131"/>
      <c r="R848" s="131"/>
      <c r="S848" s="131"/>
      <c r="T848" s="131"/>
      <c r="U848" s="131"/>
      <c r="V848" s="131"/>
      <c r="W848" s="131"/>
      <c r="X848" s="131"/>
      <c r="Y848" s="131"/>
      <c r="Z848" s="131"/>
      <c r="AA848" s="131"/>
      <c r="AB848" s="129"/>
      <c r="AC848" s="129"/>
      <c r="AD848" s="129"/>
    </row>
    <row r="849" ht="15.75" customHeight="1">
      <c r="A849" s="129"/>
      <c r="B849" s="129"/>
      <c r="C849" s="162"/>
      <c r="D849" s="129"/>
      <c r="E849" s="129"/>
      <c r="F849" s="132"/>
      <c r="G849" s="132"/>
      <c r="H849" s="132"/>
      <c r="I849" s="132"/>
      <c r="J849" s="132"/>
      <c r="K849" s="132"/>
      <c r="L849" s="159"/>
      <c r="M849" s="159"/>
      <c r="N849" s="131"/>
      <c r="O849" s="131"/>
      <c r="P849" s="131"/>
      <c r="Q849" s="131"/>
      <c r="R849" s="131"/>
      <c r="S849" s="131"/>
      <c r="T849" s="131"/>
      <c r="U849" s="131"/>
      <c r="V849" s="131"/>
      <c r="W849" s="131"/>
      <c r="X849" s="131"/>
      <c r="Y849" s="131"/>
      <c r="Z849" s="131"/>
      <c r="AA849" s="131"/>
      <c r="AB849" s="129"/>
      <c r="AC849" s="129"/>
      <c r="AD849" s="129"/>
    </row>
    <row r="850" ht="15.75" customHeight="1">
      <c r="A850" s="129"/>
      <c r="B850" s="129"/>
      <c r="C850" s="162"/>
      <c r="D850" s="129"/>
      <c r="E850" s="129"/>
      <c r="F850" s="132"/>
      <c r="G850" s="132"/>
      <c r="H850" s="132"/>
      <c r="I850" s="132"/>
      <c r="J850" s="132"/>
      <c r="K850" s="132"/>
      <c r="L850" s="159"/>
      <c r="M850" s="159"/>
      <c r="N850" s="131"/>
      <c r="O850" s="131"/>
      <c r="P850" s="131"/>
      <c r="Q850" s="131"/>
      <c r="R850" s="131"/>
      <c r="S850" s="131"/>
      <c r="T850" s="131"/>
      <c r="U850" s="131"/>
      <c r="V850" s="131"/>
      <c r="W850" s="131"/>
      <c r="X850" s="131"/>
      <c r="Y850" s="131"/>
      <c r="Z850" s="131"/>
      <c r="AA850" s="131"/>
      <c r="AB850" s="129"/>
      <c r="AC850" s="129"/>
      <c r="AD850" s="129"/>
    </row>
    <row r="851" ht="15.75" customHeight="1">
      <c r="A851" s="129"/>
      <c r="B851" s="129"/>
      <c r="C851" s="162"/>
      <c r="D851" s="129"/>
      <c r="E851" s="129"/>
      <c r="F851" s="132"/>
      <c r="G851" s="132"/>
      <c r="H851" s="132"/>
      <c r="I851" s="132"/>
      <c r="J851" s="132"/>
      <c r="K851" s="132"/>
      <c r="L851" s="159"/>
      <c r="M851" s="159"/>
      <c r="N851" s="131"/>
      <c r="O851" s="131"/>
      <c r="P851" s="131"/>
      <c r="Q851" s="131"/>
      <c r="R851" s="131"/>
      <c r="S851" s="131"/>
      <c r="T851" s="131"/>
      <c r="U851" s="131"/>
      <c r="V851" s="131"/>
      <c r="W851" s="131"/>
      <c r="X851" s="131"/>
      <c r="Y851" s="131"/>
      <c r="Z851" s="131"/>
      <c r="AA851" s="131"/>
      <c r="AB851" s="129"/>
      <c r="AC851" s="129"/>
      <c r="AD851" s="129"/>
    </row>
    <row r="852" ht="15.75" customHeight="1">
      <c r="A852" s="129"/>
      <c r="B852" s="129"/>
      <c r="C852" s="162"/>
      <c r="D852" s="129"/>
      <c r="E852" s="129"/>
      <c r="F852" s="132"/>
      <c r="G852" s="132"/>
      <c r="H852" s="132"/>
      <c r="I852" s="132"/>
      <c r="J852" s="132"/>
      <c r="K852" s="132"/>
      <c r="L852" s="159"/>
      <c r="M852" s="159"/>
      <c r="N852" s="131"/>
      <c r="O852" s="131"/>
      <c r="P852" s="131"/>
      <c r="Q852" s="131"/>
      <c r="R852" s="131"/>
      <c r="S852" s="131"/>
      <c r="T852" s="131"/>
      <c r="U852" s="131"/>
      <c r="V852" s="131"/>
      <c r="W852" s="131"/>
      <c r="X852" s="131"/>
      <c r="Y852" s="131"/>
      <c r="Z852" s="131"/>
      <c r="AA852" s="131"/>
      <c r="AB852" s="129"/>
      <c r="AC852" s="129"/>
      <c r="AD852" s="129"/>
    </row>
    <row r="853" ht="15.75" customHeight="1">
      <c r="A853" s="129"/>
      <c r="B853" s="129"/>
      <c r="C853" s="162"/>
      <c r="D853" s="129"/>
      <c r="E853" s="129"/>
      <c r="F853" s="132"/>
      <c r="G853" s="132"/>
      <c r="H853" s="132"/>
      <c r="I853" s="132"/>
      <c r="J853" s="132"/>
      <c r="K853" s="132"/>
      <c r="L853" s="159"/>
      <c r="M853" s="159"/>
      <c r="N853" s="131"/>
      <c r="O853" s="131"/>
      <c r="P853" s="131"/>
      <c r="Q853" s="131"/>
      <c r="R853" s="131"/>
      <c r="S853" s="131"/>
      <c r="T853" s="131"/>
      <c r="U853" s="131"/>
      <c r="V853" s="131"/>
      <c r="W853" s="131"/>
      <c r="X853" s="131"/>
      <c r="Y853" s="131"/>
      <c r="Z853" s="131"/>
      <c r="AA853" s="131"/>
      <c r="AB853" s="129"/>
      <c r="AC853" s="129"/>
      <c r="AD853" s="129"/>
    </row>
    <row r="854" ht="15.75" customHeight="1">
      <c r="A854" s="129"/>
      <c r="B854" s="129"/>
      <c r="C854" s="162"/>
      <c r="D854" s="129"/>
      <c r="E854" s="129"/>
      <c r="F854" s="132"/>
      <c r="G854" s="132"/>
      <c r="H854" s="132"/>
      <c r="I854" s="132"/>
      <c r="J854" s="132"/>
      <c r="K854" s="132"/>
      <c r="L854" s="159"/>
      <c r="M854" s="159"/>
      <c r="N854" s="131"/>
      <c r="O854" s="131"/>
      <c r="P854" s="131"/>
      <c r="Q854" s="131"/>
      <c r="R854" s="131"/>
      <c r="S854" s="131"/>
      <c r="T854" s="131"/>
      <c r="U854" s="131"/>
      <c r="V854" s="131"/>
      <c r="W854" s="131"/>
      <c r="X854" s="131"/>
      <c r="Y854" s="131"/>
      <c r="Z854" s="131"/>
      <c r="AA854" s="131"/>
      <c r="AB854" s="129"/>
      <c r="AC854" s="129"/>
      <c r="AD854" s="129"/>
    </row>
    <row r="855" ht="15.75" customHeight="1">
      <c r="A855" s="129"/>
      <c r="B855" s="129"/>
      <c r="C855" s="162"/>
      <c r="D855" s="129"/>
      <c r="E855" s="129"/>
      <c r="F855" s="132"/>
      <c r="G855" s="132"/>
      <c r="H855" s="132"/>
      <c r="I855" s="132"/>
      <c r="J855" s="132"/>
      <c r="K855" s="132"/>
      <c r="L855" s="159"/>
      <c r="M855" s="159"/>
      <c r="N855" s="131"/>
      <c r="O855" s="131"/>
      <c r="P855" s="131"/>
      <c r="Q855" s="131"/>
      <c r="R855" s="131"/>
      <c r="S855" s="131"/>
      <c r="T855" s="131"/>
      <c r="U855" s="131"/>
      <c r="V855" s="131"/>
      <c r="W855" s="131"/>
      <c r="X855" s="131"/>
      <c r="Y855" s="131"/>
      <c r="Z855" s="131"/>
      <c r="AA855" s="131"/>
      <c r="AB855" s="129"/>
      <c r="AC855" s="129"/>
      <c r="AD855" s="129"/>
    </row>
    <row r="856" ht="15.75" customHeight="1">
      <c r="A856" s="129"/>
      <c r="B856" s="129"/>
      <c r="C856" s="162"/>
      <c r="D856" s="129"/>
      <c r="E856" s="129"/>
      <c r="F856" s="132"/>
      <c r="G856" s="132"/>
      <c r="H856" s="132"/>
      <c r="I856" s="132"/>
      <c r="J856" s="132"/>
      <c r="K856" s="132"/>
      <c r="L856" s="159"/>
      <c r="M856" s="159"/>
      <c r="N856" s="131"/>
      <c r="O856" s="131"/>
      <c r="P856" s="131"/>
      <c r="Q856" s="131"/>
      <c r="R856" s="131"/>
      <c r="S856" s="131"/>
      <c r="T856" s="131"/>
      <c r="U856" s="131"/>
      <c r="V856" s="131"/>
      <c r="W856" s="131"/>
      <c r="X856" s="131"/>
      <c r="Y856" s="131"/>
      <c r="Z856" s="131"/>
      <c r="AA856" s="131"/>
      <c r="AB856" s="129"/>
      <c r="AC856" s="129"/>
      <c r="AD856" s="129"/>
    </row>
    <row r="857" ht="15.75" customHeight="1">
      <c r="A857" s="129"/>
      <c r="B857" s="129"/>
      <c r="C857" s="162"/>
      <c r="D857" s="129"/>
      <c r="E857" s="129"/>
      <c r="F857" s="132"/>
      <c r="G857" s="132"/>
      <c r="H857" s="132"/>
      <c r="I857" s="132"/>
      <c r="J857" s="132"/>
      <c r="K857" s="132"/>
      <c r="L857" s="159"/>
      <c r="M857" s="159"/>
      <c r="N857" s="131"/>
      <c r="O857" s="131"/>
      <c r="P857" s="131"/>
      <c r="Q857" s="131"/>
      <c r="R857" s="131"/>
      <c r="S857" s="131"/>
      <c r="T857" s="131"/>
      <c r="U857" s="131"/>
      <c r="V857" s="131"/>
      <c r="W857" s="131"/>
      <c r="X857" s="131"/>
      <c r="Y857" s="131"/>
      <c r="Z857" s="131"/>
      <c r="AA857" s="131"/>
      <c r="AB857" s="129"/>
      <c r="AC857" s="129"/>
      <c r="AD857" s="129"/>
    </row>
    <row r="858" ht="15.75" customHeight="1">
      <c r="A858" s="129"/>
      <c r="B858" s="129"/>
      <c r="C858" s="162"/>
      <c r="D858" s="129"/>
      <c r="E858" s="129"/>
      <c r="F858" s="132"/>
      <c r="G858" s="132"/>
      <c r="H858" s="132"/>
      <c r="I858" s="132"/>
      <c r="J858" s="132"/>
      <c r="K858" s="132"/>
      <c r="L858" s="159"/>
      <c r="M858" s="159"/>
      <c r="N858" s="131"/>
      <c r="O858" s="131"/>
      <c r="P858" s="131"/>
      <c r="Q858" s="131"/>
      <c r="R858" s="131"/>
      <c r="S858" s="131"/>
      <c r="T858" s="131"/>
      <c r="U858" s="131"/>
      <c r="V858" s="131"/>
      <c r="W858" s="131"/>
      <c r="X858" s="131"/>
      <c r="Y858" s="131"/>
      <c r="Z858" s="131"/>
      <c r="AA858" s="131"/>
      <c r="AB858" s="129"/>
      <c r="AC858" s="129"/>
      <c r="AD858" s="129"/>
    </row>
    <row r="859" ht="15.75" customHeight="1">
      <c r="A859" s="129"/>
      <c r="B859" s="129"/>
      <c r="C859" s="162"/>
      <c r="D859" s="129"/>
      <c r="E859" s="129"/>
      <c r="F859" s="132"/>
      <c r="G859" s="132"/>
      <c r="H859" s="132"/>
      <c r="I859" s="132"/>
      <c r="J859" s="132"/>
      <c r="K859" s="132"/>
      <c r="L859" s="159"/>
      <c r="M859" s="159"/>
      <c r="N859" s="131"/>
      <c r="O859" s="131"/>
      <c r="P859" s="131"/>
      <c r="Q859" s="131"/>
      <c r="R859" s="131"/>
      <c r="S859" s="131"/>
      <c r="T859" s="131"/>
      <c r="U859" s="131"/>
      <c r="V859" s="131"/>
      <c r="W859" s="131"/>
      <c r="X859" s="131"/>
      <c r="Y859" s="131"/>
      <c r="Z859" s="131"/>
      <c r="AA859" s="131"/>
      <c r="AB859" s="129"/>
      <c r="AC859" s="129"/>
      <c r="AD859" s="129"/>
    </row>
    <row r="860" ht="15.75" customHeight="1">
      <c r="A860" s="129"/>
      <c r="B860" s="129"/>
      <c r="C860" s="162"/>
      <c r="D860" s="129"/>
      <c r="E860" s="129"/>
      <c r="F860" s="132"/>
      <c r="G860" s="132"/>
      <c r="H860" s="132"/>
      <c r="I860" s="132"/>
      <c r="J860" s="132"/>
      <c r="K860" s="132"/>
      <c r="L860" s="159"/>
      <c r="M860" s="159"/>
      <c r="N860" s="131"/>
      <c r="O860" s="131"/>
      <c r="P860" s="131"/>
      <c r="Q860" s="131"/>
      <c r="R860" s="131"/>
      <c r="S860" s="131"/>
      <c r="T860" s="131"/>
      <c r="U860" s="131"/>
      <c r="V860" s="131"/>
      <c r="W860" s="131"/>
      <c r="X860" s="131"/>
      <c r="Y860" s="131"/>
      <c r="Z860" s="131"/>
      <c r="AA860" s="131"/>
      <c r="AB860" s="129"/>
      <c r="AC860" s="129"/>
      <c r="AD860" s="129"/>
    </row>
    <row r="861" ht="15.75" customHeight="1">
      <c r="A861" s="129"/>
      <c r="B861" s="129"/>
      <c r="C861" s="162"/>
      <c r="D861" s="129"/>
      <c r="E861" s="129"/>
      <c r="F861" s="132"/>
      <c r="G861" s="132"/>
      <c r="H861" s="132"/>
      <c r="I861" s="132"/>
      <c r="J861" s="132"/>
      <c r="K861" s="132"/>
      <c r="L861" s="159"/>
      <c r="M861" s="159"/>
      <c r="N861" s="131"/>
      <c r="O861" s="131"/>
      <c r="P861" s="131"/>
      <c r="Q861" s="131"/>
      <c r="R861" s="131"/>
      <c r="S861" s="131"/>
      <c r="T861" s="131"/>
      <c r="U861" s="131"/>
      <c r="V861" s="131"/>
      <c r="W861" s="131"/>
      <c r="X861" s="131"/>
      <c r="Y861" s="131"/>
      <c r="Z861" s="131"/>
      <c r="AA861" s="131"/>
      <c r="AB861" s="129"/>
      <c r="AC861" s="129"/>
      <c r="AD861" s="129"/>
    </row>
    <row r="862" ht="15.75" customHeight="1">
      <c r="A862" s="129"/>
      <c r="B862" s="129"/>
      <c r="C862" s="162"/>
      <c r="D862" s="129"/>
      <c r="E862" s="129"/>
      <c r="F862" s="132"/>
      <c r="G862" s="132"/>
      <c r="H862" s="132"/>
      <c r="I862" s="132"/>
      <c r="J862" s="132"/>
      <c r="K862" s="132"/>
      <c r="L862" s="159"/>
      <c r="M862" s="159"/>
      <c r="N862" s="131"/>
      <c r="O862" s="131"/>
      <c r="P862" s="131"/>
      <c r="Q862" s="131"/>
      <c r="R862" s="131"/>
      <c r="S862" s="131"/>
      <c r="T862" s="131"/>
      <c r="U862" s="131"/>
      <c r="V862" s="131"/>
      <c r="W862" s="131"/>
      <c r="X862" s="131"/>
      <c r="Y862" s="131"/>
      <c r="Z862" s="131"/>
      <c r="AA862" s="131"/>
      <c r="AB862" s="129"/>
      <c r="AC862" s="129"/>
      <c r="AD862" s="129"/>
    </row>
    <row r="863" ht="15.75" customHeight="1">
      <c r="A863" s="129"/>
      <c r="B863" s="129"/>
      <c r="C863" s="162"/>
      <c r="D863" s="129"/>
      <c r="E863" s="129"/>
      <c r="F863" s="132"/>
      <c r="G863" s="132"/>
      <c r="H863" s="132"/>
      <c r="I863" s="132"/>
      <c r="J863" s="132"/>
      <c r="K863" s="132"/>
      <c r="L863" s="159"/>
      <c r="M863" s="159"/>
      <c r="N863" s="131"/>
      <c r="O863" s="131"/>
      <c r="P863" s="131"/>
      <c r="Q863" s="131"/>
      <c r="R863" s="131"/>
      <c r="S863" s="131"/>
      <c r="T863" s="131"/>
      <c r="U863" s="131"/>
      <c r="V863" s="131"/>
      <c r="W863" s="131"/>
      <c r="X863" s="131"/>
      <c r="Y863" s="131"/>
      <c r="Z863" s="131"/>
      <c r="AA863" s="131"/>
      <c r="AB863" s="129"/>
      <c r="AC863" s="129"/>
      <c r="AD863" s="129"/>
    </row>
    <row r="864" ht="15.75" customHeight="1">
      <c r="A864" s="129"/>
      <c r="B864" s="129"/>
      <c r="C864" s="162"/>
      <c r="D864" s="129"/>
      <c r="E864" s="129"/>
      <c r="F864" s="132"/>
      <c r="G864" s="132"/>
      <c r="H864" s="132"/>
      <c r="I864" s="132"/>
      <c r="J864" s="132"/>
      <c r="K864" s="132"/>
      <c r="L864" s="159"/>
      <c r="M864" s="159"/>
      <c r="N864" s="131"/>
      <c r="O864" s="131"/>
      <c r="P864" s="131"/>
      <c r="Q864" s="131"/>
      <c r="R864" s="131"/>
      <c r="S864" s="131"/>
      <c r="T864" s="131"/>
      <c r="U864" s="131"/>
      <c r="V864" s="131"/>
      <c r="W864" s="131"/>
      <c r="X864" s="131"/>
      <c r="Y864" s="131"/>
      <c r="Z864" s="131"/>
      <c r="AA864" s="131"/>
      <c r="AB864" s="129"/>
      <c r="AC864" s="129"/>
      <c r="AD864" s="129"/>
    </row>
    <row r="865" ht="15.75" customHeight="1">
      <c r="A865" s="129"/>
      <c r="B865" s="129"/>
      <c r="C865" s="162"/>
      <c r="D865" s="129"/>
      <c r="E865" s="129"/>
      <c r="F865" s="132"/>
      <c r="G865" s="132"/>
      <c r="H865" s="132"/>
      <c r="I865" s="132"/>
      <c r="J865" s="132"/>
      <c r="K865" s="132"/>
      <c r="L865" s="159"/>
      <c r="M865" s="159"/>
      <c r="N865" s="131"/>
      <c r="O865" s="131"/>
      <c r="P865" s="131"/>
      <c r="Q865" s="131"/>
      <c r="R865" s="131"/>
      <c r="S865" s="131"/>
      <c r="T865" s="131"/>
      <c r="U865" s="131"/>
      <c r="V865" s="131"/>
      <c r="W865" s="131"/>
      <c r="X865" s="131"/>
      <c r="Y865" s="131"/>
      <c r="Z865" s="131"/>
      <c r="AA865" s="131"/>
      <c r="AB865" s="129"/>
      <c r="AC865" s="129"/>
      <c r="AD865" s="129"/>
    </row>
    <row r="866" ht="15.75" customHeight="1">
      <c r="A866" s="129"/>
      <c r="B866" s="129"/>
      <c r="C866" s="162"/>
      <c r="D866" s="129"/>
      <c r="E866" s="129"/>
      <c r="F866" s="132"/>
      <c r="G866" s="132"/>
      <c r="H866" s="132"/>
      <c r="I866" s="132"/>
      <c r="J866" s="132"/>
      <c r="K866" s="132"/>
      <c r="L866" s="159"/>
      <c r="M866" s="159"/>
      <c r="N866" s="131"/>
      <c r="O866" s="131"/>
      <c r="P866" s="131"/>
      <c r="Q866" s="131"/>
      <c r="R866" s="131"/>
      <c r="S866" s="131"/>
      <c r="T866" s="131"/>
      <c r="U866" s="131"/>
      <c r="V866" s="131"/>
      <c r="W866" s="131"/>
      <c r="X866" s="131"/>
      <c r="Y866" s="131"/>
      <c r="Z866" s="131"/>
      <c r="AA866" s="131"/>
      <c r="AB866" s="129"/>
      <c r="AC866" s="129"/>
      <c r="AD866" s="129"/>
    </row>
    <row r="867" ht="15.75" customHeight="1">
      <c r="A867" s="129"/>
      <c r="B867" s="129"/>
      <c r="C867" s="162"/>
      <c r="D867" s="129"/>
      <c r="E867" s="129"/>
      <c r="F867" s="132"/>
      <c r="G867" s="132"/>
      <c r="H867" s="132"/>
      <c r="I867" s="132"/>
      <c r="J867" s="132"/>
      <c r="K867" s="132"/>
      <c r="L867" s="159"/>
      <c r="M867" s="159"/>
      <c r="N867" s="131"/>
      <c r="O867" s="131"/>
      <c r="P867" s="131"/>
      <c r="Q867" s="131"/>
      <c r="R867" s="131"/>
      <c r="S867" s="131"/>
      <c r="T867" s="131"/>
      <c r="U867" s="131"/>
      <c r="V867" s="131"/>
      <c r="W867" s="131"/>
      <c r="X867" s="131"/>
      <c r="Y867" s="131"/>
      <c r="Z867" s="131"/>
      <c r="AA867" s="131"/>
      <c r="AB867" s="129"/>
      <c r="AC867" s="129"/>
      <c r="AD867" s="129"/>
    </row>
    <row r="868" ht="15.75" customHeight="1">
      <c r="A868" s="129"/>
      <c r="B868" s="129"/>
      <c r="C868" s="162"/>
      <c r="D868" s="129"/>
      <c r="E868" s="129"/>
      <c r="F868" s="132"/>
      <c r="G868" s="132"/>
      <c r="H868" s="132"/>
      <c r="I868" s="132"/>
      <c r="J868" s="132"/>
      <c r="K868" s="132"/>
      <c r="L868" s="159"/>
      <c r="M868" s="159"/>
      <c r="N868" s="131"/>
      <c r="O868" s="131"/>
      <c r="P868" s="131"/>
      <c r="Q868" s="131"/>
      <c r="R868" s="131"/>
      <c r="S868" s="131"/>
      <c r="T868" s="131"/>
      <c r="U868" s="131"/>
      <c r="V868" s="131"/>
      <c r="W868" s="131"/>
      <c r="X868" s="131"/>
      <c r="Y868" s="131"/>
      <c r="Z868" s="131"/>
      <c r="AA868" s="131"/>
      <c r="AB868" s="129"/>
      <c r="AC868" s="129"/>
      <c r="AD868" s="129"/>
    </row>
    <row r="869" ht="15.75" customHeight="1">
      <c r="A869" s="129"/>
      <c r="B869" s="129"/>
      <c r="C869" s="162"/>
      <c r="D869" s="129"/>
      <c r="E869" s="129"/>
      <c r="F869" s="132"/>
      <c r="G869" s="132"/>
      <c r="H869" s="132"/>
      <c r="I869" s="132"/>
      <c r="J869" s="132"/>
      <c r="K869" s="132"/>
      <c r="L869" s="159"/>
      <c r="M869" s="159"/>
      <c r="N869" s="131"/>
      <c r="O869" s="131"/>
      <c r="P869" s="131"/>
      <c r="Q869" s="131"/>
      <c r="R869" s="131"/>
      <c r="S869" s="131"/>
      <c r="T869" s="131"/>
      <c r="U869" s="131"/>
      <c r="V869" s="131"/>
      <c r="W869" s="131"/>
      <c r="X869" s="131"/>
      <c r="Y869" s="131"/>
      <c r="Z869" s="131"/>
      <c r="AA869" s="131"/>
      <c r="AB869" s="129"/>
      <c r="AC869" s="129"/>
      <c r="AD869" s="129"/>
    </row>
    <row r="870" ht="15.75" customHeight="1">
      <c r="A870" s="129"/>
      <c r="B870" s="129"/>
      <c r="C870" s="162"/>
      <c r="D870" s="129"/>
      <c r="E870" s="129"/>
      <c r="F870" s="132"/>
      <c r="G870" s="132"/>
      <c r="H870" s="132"/>
      <c r="I870" s="132"/>
      <c r="J870" s="132"/>
      <c r="K870" s="132"/>
      <c r="L870" s="159"/>
      <c r="M870" s="159"/>
      <c r="N870" s="131"/>
      <c r="O870" s="131"/>
      <c r="P870" s="131"/>
      <c r="Q870" s="131"/>
      <c r="R870" s="131"/>
      <c r="S870" s="131"/>
      <c r="T870" s="131"/>
      <c r="U870" s="131"/>
      <c r="V870" s="131"/>
      <c r="W870" s="131"/>
      <c r="X870" s="131"/>
      <c r="Y870" s="131"/>
      <c r="Z870" s="131"/>
      <c r="AA870" s="131"/>
      <c r="AB870" s="129"/>
      <c r="AC870" s="129"/>
      <c r="AD870" s="129"/>
    </row>
    <row r="871" ht="15.75" customHeight="1">
      <c r="A871" s="129"/>
      <c r="B871" s="129"/>
      <c r="C871" s="162"/>
      <c r="D871" s="129"/>
      <c r="E871" s="129"/>
      <c r="F871" s="132"/>
      <c r="G871" s="132"/>
      <c r="H871" s="132"/>
      <c r="I871" s="132"/>
      <c r="J871" s="132"/>
      <c r="K871" s="132"/>
      <c r="L871" s="159"/>
      <c r="M871" s="159"/>
      <c r="N871" s="131"/>
      <c r="O871" s="131"/>
      <c r="P871" s="131"/>
      <c r="Q871" s="131"/>
      <c r="R871" s="131"/>
      <c r="S871" s="131"/>
      <c r="T871" s="131"/>
      <c r="U871" s="131"/>
      <c r="V871" s="131"/>
      <c r="W871" s="131"/>
      <c r="X871" s="131"/>
      <c r="Y871" s="131"/>
      <c r="Z871" s="131"/>
      <c r="AA871" s="131"/>
      <c r="AB871" s="129"/>
      <c r="AC871" s="129"/>
      <c r="AD871" s="129"/>
    </row>
    <row r="872" ht="15.75" customHeight="1">
      <c r="A872" s="129"/>
      <c r="B872" s="129"/>
      <c r="C872" s="162"/>
      <c r="D872" s="129"/>
      <c r="E872" s="129"/>
      <c r="F872" s="132"/>
      <c r="G872" s="132"/>
      <c r="H872" s="132"/>
      <c r="I872" s="132"/>
      <c r="J872" s="132"/>
      <c r="K872" s="132"/>
      <c r="L872" s="159"/>
      <c r="M872" s="159"/>
      <c r="N872" s="131"/>
      <c r="O872" s="131"/>
      <c r="P872" s="131"/>
      <c r="Q872" s="131"/>
      <c r="R872" s="131"/>
      <c r="S872" s="131"/>
      <c r="T872" s="131"/>
      <c r="U872" s="131"/>
      <c r="V872" s="131"/>
      <c r="W872" s="131"/>
      <c r="X872" s="131"/>
      <c r="Y872" s="131"/>
      <c r="Z872" s="131"/>
      <c r="AA872" s="131"/>
      <c r="AB872" s="129"/>
      <c r="AC872" s="129"/>
      <c r="AD872" s="129"/>
    </row>
    <row r="873" ht="15.75" customHeight="1">
      <c r="A873" s="129"/>
      <c r="B873" s="129"/>
      <c r="C873" s="162"/>
      <c r="D873" s="129"/>
      <c r="E873" s="129"/>
      <c r="F873" s="132"/>
      <c r="G873" s="132"/>
      <c r="H873" s="132"/>
      <c r="I873" s="132"/>
      <c r="J873" s="132"/>
      <c r="K873" s="132"/>
      <c r="L873" s="159"/>
      <c r="M873" s="159"/>
      <c r="N873" s="131"/>
      <c r="O873" s="131"/>
      <c r="P873" s="131"/>
      <c r="Q873" s="131"/>
      <c r="R873" s="131"/>
      <c r="S873" s="131"/>
      <c r="T873" s="131"/>
      <c r="U873" s="131"/>
      <c r="V873" s="131"/>
      <c r="W873" s="131"/>
      <c r="X873" s="131"/>
      <c r="Y873" s="131"/>
      <c r="Z873" s="131"/>
      <c r="AA873" s="131"/>
      <c r="AB873" s="129"/>
      <c r="AC873" s="129"/>
      <c r="AD873" s="129"/>
    </row>
    <row r="874" ht="15.75" customHeight="1">
      <c r="A874" s="129"/>
      <c r="B874" s="129"/>
      <c r="C874" s="162"/>
      <c r="D874" s="129"/>
      <c r="E874" s="129"/>
      <c r="F874" s="132"/>
      <c r="G874" s="132"/>
      <c r="H874" s="132"/>
      <c r="I874" s="132"/>
      <c r="J874" s="132"/>
      <c r="K874" s="132"/>
      <c r="L874" s="159"/>
      <c r="M874" s="159"/>
      <c r="N874" s="131"/>
      <c r="O874" s="131"/>
      <c r="P874" s="131"/>
      <c r="Q874" s="131"/>
      <c r="R874" s="131"/>
      <c r="S874" s="131"/>
      <c r="T874" s="131"/>
      <c r="U874" s="131"/>
      <c r="V874" s="131"/>
      <c r="W874" s="131"/>
      <c r="X874" s="131"/>
      <c r="Y874" s="131"/>
      <c r="Z874" s="131"/>
      <c r="AA874" s="131"/>
      <c r="AB874" s="129"/>
      <c r="AC874" s="129"/>
      <c r="AD874" s="129"/>
    </row>
    <row r="875" ht="15.75" customHeight="1">
      <c r="A875" s="129"/>
      <c r="B875" s="129"/>
      <c r="C875" s="162"/>
      <c r="D875" s="129"/>
      <c r="E875" s="129"/>
      <c r="F875" s="132"/>
      <c r="G875" s="132"/>
      <c r="H875" s="132"/>
      <c r="I875" s="132"/>
      <c r="J875" s="132"/>
      <c r="K875" s="132"/>
      <c r="L875" s="159"/>
      <c r="M875" s="159"/>
      <c r="N875" s="131"/>
      <c r="O875" s="131"/>
      <c r="P875" s="131"/>
      <c r="Q875" s="131"/>
      <c r="R875" s="131"/>
      <c r="S875" s="131"/>
      <c r="T875" s="131"/>
      <c r="U875" s="131"/>
      <c r="V875" s="131"/>
      <c r="W875" s="131"/>
      <c r="X875" s="131"/>
      <c r="Y875" s="131"/>
      <c r="Z875" s="131"/>
      <c r="AA875" s="131"/>
      <c r="AB875" s="129"/>
      <c r="AC875" s="129"/>
      <c r="AD875" s="129"/>
    </row>
    <row r="876" ht="15.75" customHeight="1">
      <c r="A876" s="129"/>
      <c r="B876" s="129"/>
      <c r="C876" s="162"/>
      <c r="D876" s="129"/>
      <c r="E876" s="129"/>
      <c r="F876" s="132"/>
      <c r="G876" s="132"/>
      <c r="H876" s="132"/>
      <c r="I876" s="132"/>
      <c r="J876" s="132"/>
      <c r="K876" s="132"/>
      <c r="L876" s="159"/>
      <c r="M876" s="159"/>
      <c r="N876" s="131"/>
      <c r="O876" s="131"/>
      <c r="P876" s="131"/>
      <c r="Q876" s="131"/>
      <c r="R876" s="131"/>
      <c r="S876" s="131"/>
      <c r="T876" s="131"/>
      <c r="U876" s="131"/>
      <c r="V876" s="131"/>
      <c r="W876" s="131"/>
      <c r="X876" s="131"/>
      <c r="Y876" s="131"/>
      <c r="Z876" s="131"/>
      <c r="AA876" s="131"/>
      <c r="AB876" s="129"/>
      <c r="AC876" s="129"/>
      <c r="AD876" s="129"/>
    </row>
    <row r="877" ht="15.75" customHeight="1">
      <c r="A877" s="129"/>
      <c r="B877" s="129"/>
      <c r="C877" s="162"/>
      <c r="D877" s="129"/>
      <c r="E877" s="129"/>
      <c r="F877" s="132"/>
      <c r="G877" s="132"/>
      <c r="H877" s="132"/>
      <c r="I877" s="132"/>
      <c r="J877" s="132"/>
      <c r="K877" s="132"/>
      <c r="L877" s="159"/>
      <c r="M877" s="159"/>
      <c r="N877" s="131"/>
      <c r="O877" s="131"/>
      <c r="P877" s="131"/>
      <c r="Q877" s="131"/>
      <c r="R877" s="131"/>
      <c r="S877" s="131"/>
      <c r="T877" s="131"/>
      <c r="U877" s="131"/>
      <c r="V877" s="131"/>
      <c r="W877" s="131"/>
      <c r="X877" s="131"/>
      <c r="Y877" s="131"/>
      <c r="Z877" s="131"/>
      <c r="AA877" s="131"/>
      <c r="AB877" s="129"/>
      <c r="AC877" s="129"/>
      <c r="AD877" s="129"/>
    </row>
    <row r="878" ht="15.75" customHeight="1">
      <c r="A878" s="129"/>
      <c r="B878" s="129"/>
      <c r="C878" s="162"/>
      <c r="D878" s="129"/>
      <c r="E878" s="129"/>
      <c r="F878" s="132"/>
      <c r="G878" s="132"/>
      <c r="H878" s="132"/>
      <c r="I878" s="132"/>
      <c r="J878" s="132"/>
      <c r="K878" s="132"/>
      <c r="L878" s="159"/>
      <c r="M878" s="159"/>
      <c r="N878" s="131"/>
      <c r="O878" s="131"/>
      <c r="P878" s="131"/>
      <c r="Q878" s="131"/>
      <c r="R878" s="131"/>
      <c r="S878" s="131"/>
      <c r="T878" s="131"/>
      <c r="U878" s="131"/>
      <c r="V878" s="131"/>
      <c r="W878" s="131"/>
      <c r="X878" s="131"/>
      <c r="Y878" s="131"/>
      <c r="Z878" s="131"/>
      <c r="AA878" s="131"/>
      <c r="AB878" s="129"/>
      <c r="AC878" s="129"/>
      <c r="AD878" s="129"/>
    </row>
    <row r="879" ht="15.75" customHeight="1">
      <c r="A879" s="129"/>
      <c r="B879" s="129"/>
      <c r="C879" s="162"/>
      <c r="D879" s="129"/>
      <c r="E879" s="129"/>
      <c r="F879" s="132"/>
      <c r="G879" s="132"/>
      <c r="H879" s="132"/>
      <c r="I879" s="132"/>
      <c r="J879" s="132"/>
      <c r="K879" s="132"/>
      <c r="L879" s="159"/>
      <c r="M879" s="159"/>
      <c r="N879" s="131"/>
      <c r="O879" s="131"/>
      <c r="P879" s="131"/>
      <c r="Q879" s="131"/>
      <c r="R879" s="131"/>
      <c r="S879" s="131"/>
      <c r="T879" s="131"/>
      <c r="U879" s="131"/>
      <c r="V879" s="131"/>
      <c r="W879" s="131"/>
      <c r="X879" s="131"/>
      <c r="Y879" s="131"/>
      <c r="Z879" s="131"/>
      <c r="AA879" s="131"/>
      <c r="AB879" s="129"/>
      <c r="AC879" s="129"/>
      <c r="AD879" s="129"/>
    </row>
    <row r="880" ht="15.75" customHeight="1">
      <c r="A880" s="129"/>
      <c r="B880" s="129"/>
      <c r="C880" s="162"/>
      <c r="D880" s="129"/>
      <c r="E880" s="129"/>
      <c r="F880" s="132"/>
      <c r="G880" s="132"/>
      <c r="H880" s="132"/>
      <c r="I880" s="132"/>
      <c r="J880" s="132"/>
      <c r="K880" s="132"/>
      <c r="L880" s="159"/>
      <c r="M880" s="159"/>
      <c r="N880" s="131"/>
      <c r="O880" s="131"/>
      <c r="P880" s="131"/>
      <c r="Q880" s="131"/>
      <c r="R880" s="131"/>
      <c r="S880" s="131"/>
      <c r="T880" s="131"/>
      <c r="U880" s="131"/>
      <c r="V880" s="131"/>
      <c r="W880" s="131"/>
      <c r="X880" s="131"/>
      <c r="Y880" s="131"/>
      <c r="Z880" s="131"/>
      <c r="AA880" s="131"/>
      <c r="AB880" s="129"/>
      <c r="AC880" s="129"/>
      <c r="AD880" s="129"/>
    </row>
    <row r="881" ht="15.75" customHeight="1">
      <c r="A881" s="129"/>
      <c r="B881" s="129"/>
      <c r="C881" s="162"/>
      <c r="D881" s="129"/>
      <c r="E881" s="129"/>
      <c r="F881" s="132"/>
      <c r="G881" s="132"/>
      <c r="H881" s="132"/>
      <c r="I881" s="132"/>
      <c r="J881" s="132"/>
      <c r="K881" s="132"/>
      <c r="L881" s="159"/>
      <c r="M881" s="159"/>
      <c r="N881" s="131"/>
      <c r="O881" s="131"/>
      <c r="P881" s="131"/>
      <c r="Q881" s="131"/>
      <c r="R881" s="131"/>
      <c r="S881" s="131"/>
      <c r="T881" s="131"/>
      <c r="U881" s="131"/>
      <c r="V881" s="131"/>
      <c r="W881" s="131"/>
      <c r="X881" s="131"/>
      <c r="Y881" s="131"/>
      <c r="Z881" s="131"/>
      <c r="AA881" s="131"/>
      <c r="AB881" s="129"/>
      <c r="AC881" s="129"/>
      <c r="AD881" s="129"/>
    </row>
    <row r="882" ht="15.75" customHeight="1">
      <c r="A882" s="129"/>
      <c r="B882" s="129"/>
      <c r="C882" s="162"/>
      <c r="D882" s="129"/>
      <c r="E882" s="129"/>
      <c r="F882" s="132"/>
      <c r="G882" s="132"/>
      <c r="H882" s="132"/>
      <c r="I882" s="132"/>
      <c r="J882" s="132"/>
      <c r="K882" s="132"/>
      <c r="L882" s="159"/>
      <c r="M882" s="159"/>
      <c r="N882" s="131"/>
      <c r="O882" s="131"/>
      <c r="P882" s="131"/>
      <c r="Q882" s="131"/>
      <c r="R882" s="131"/>
      <c r="S882" s="131"/>
      <c r="T882" s="131"/>
      <c r="U882" s="131"/>
      <c r="V882" s="131"/>
      <c r="W882" s="131"/>
      <c r="X882" s="131"/>
      <c r="Y882" s="131"/>
      <c r="Z882" s="131"/>
      <c r="AA882" s="131"/>
      <c r="AB882" s="129"/>
      <c r="AC882" s="129"/>
      <c r="AD882" s="129"/>
    </row>
    <row r="883" ht="15.75" customHeight="1">
      <c r="A883" s="129"/>
      <c r="B883" s="129"/>
      <c r="C883" s="162"/>
      <c r="D883" s="129"/>
      <c r="E883" s="129"/>
      <c r="F883" s="132"/>
      <c r="G883" s="132"/>
      <c r="H883" s="132"/>
      <c r="I883" s="132"/>
      <c r="J883" s="132"/>
      <c r="K883" s="132"/>
      <c r="L883" s="159"/>
      <c r="M883" s="159"/>
      <c r="N883" s="131"/>
      <c r="O883" s="131"/>
      <c r="P883" s="131"/>
      <c r="Q883" s="131"/>
      <c r="R883" s="131"/>
      <c r="S883" s="131"/>
      <c r="T883" s="131"/>
      <c r="U883" s="131"/>
      <c r="V883" s="131"/>
      <c r="W883" s="131"/>
      <c r="X883" s="131"/>
      <c r="Y883" s="131"/>
      <c r="Z883" s="131"/>
      <c r="AA883" s="131"/>
      <c r="AB883" s="129"/>
      <c r="AC883" s="129"/>
      <c r="AD883" s="129"/>
    </row>
    <row r="884" ht="15.75" customHeight="1">
      <c r="A884" s="129"/>
      <c r="B884" s="129"/>
      <c r="C884" s="162"/>
      <c r="D884" s="129"/>
      <c r="E884" s="129"/>
      <c r="F884" s="132"/>
      <c r="G884" s="132"/>
      <c r="H884" s="132"/>
      <c r="I884" s="132"/>
      <c r="J884" s="132"/>
      <c r="K884" s="132"/>
      <c r="L884" s="159"/>
      <c r="M884" s="159"/>
      <c r="N884" s="131"/>
      <c r="O884" s="131"/>
      <c r="P884" s="131"/>
      <c r="Q884" s="131"/>
      <c r="R884" s="131"/>
      <c r="S884" s="131"/>
      <c r="T884" s="131"/>
      <c r="U884" s="131"/>
      <c r="V884" s="131"/>
      <c r="W884" s="131"/>
      <c r="X884" s="131"/>
      <c r="Y884" s="131"/>
      <c r="Z884" s="131"/>
      <c r="AA884" s="131"/>
      <c r="AB884" s="129"/>
      <c r="AC884" s="129"/>
      <c r="AD884" s="129"/>
    </row>
    <row r="885" ht="15.75" customHeight="1">
      <c r="A885" s="129"/>
      <c r="B885" s="129"/>
      <c r="C885" s="162"/>
      <c r="D885" s="129"/>
      <c r="E885" s="129"/>
      <c r="F885" s="132"/>
      <c r="G885" s="132"/>
      <c r="H885" s="132"/>
      <c r="I885" s="132"/>
      <c r="J885" s="132"/>
      <c r="K885" s="132"/>
      <c r="L885" s="159"/>
      <c r="M885" s="159"/>
      <c r="N885" s="131"/>
      <c r="O885" s="131"/>
      <c r="P885" s="131"/>
      <c r="Q885" s="131"/>
      <c r="R885" s="131"/>
      <c r="S885" s="131"/>
      <c r="T885" s="131"/>
      <c r="U885" s="131"/>
      <c r="V885" s="131"/>
      <c r="W885" s="131"/>
      <c r="X885" s="131"/>
      <c r="Y885" s="131"/>
      <c r="Z885" s="131"/>
      <c r="AA885" s="131"/>
      <c r="AB885" s="129"/>
      <c r="AC885" s="129"/>
      <c r="AD885" s="129"/>
    </row>
    <row r="886" ht="15.75" customHeight="1">
      <c r="A886" s="129"/>
      <c r="B886" s="129"/>
      <c r="C886" s="162"/>
      <c r="D886" s="129"/>
      <c r="E886" s="129"/>
      <c r="F886" s="132"/>
      <c r="G886" s="132"/>
      <c r="H886" s="132"/>
      <c r="I886" s="132"/>
      <c r="J886" s="132"/>
      <c r="K886" s="132"/>
      <c r="L886" s="159"/>
      <c r="M886" s="159"/>
      <c r="N886" s="131"/>
      <c r="O886" s="131"/>
      <c r="P886" s="131"/>
      <c r="Q886" s="131"/>
      <c r="R886" s="131"/>
      <c r="S886" s="131"/>
      <c r="T886" s="131"/>
      <c r="U886" s="131"/>
      <c r="V886" s="131"/>
      <c r="W886" s="131"/>
      <c r="X886" s="131"/>
      <c r="Y886" s="131"/>
      <c r="Z886" s="131"/>
      <c r="AA886" s="131"/>
      <c r="AB886" s="129"/>
      <c r="AC886" s="129"/>
      <c r="AD886" s="129"/>
    </row>
    <row r="887" ht="15.75" customHeight="1">
      <c r="A887" s="129"/>
      <c r="B887" s="129"/>
      <c r="C887" s="162"/>
      <c r="D887" s="129"/>
      <c r="E887" s="129"/>
      <c r="F887" s="132"/>
      <c r="G887" s="132"/>
      <c r="H887" s="132"/>
      <c r="I887" s="132"/>
      <c r="J887" s="132"/>
      <c r="K887" s="132"/>
      <c r="L887" s="159"/>
      <c r="M887" s="159"/>
      <c r="N887" s="131"/>
      <c r="O887" s="131"/>
      <c r="P887" s="131"/>
      <c r="Q887" s="131"/>
      <c r="R887" s="131"/>
      <c r="S887" s="131"/>
      <c r="T887" s="131"/>
      <c r="U887" s="131"/>
      <c r="V887" s="131"/>
      <c r="W887" s="131"/>
      <c r="X887" s="131"/>
      <c r="Y887" s="131"/>
      <c r="Z887" s="131"/>
      <c r="AA887" s="131"/>
      <c r="AB887" s="129"/>
      <c r="AC887" s="129"/>
      <c r="AD887" s="129"/>
    </row>
    <row r="888" ht="15.75" customHeight="1">
      <c r="A888" s="129"/>
      <c r="B888" s="129"/>
      <c r="C888" s="162"/>
      <c r="D888" s="129"/>
      <c r="E888" s="129"/>
      <c r="F888" s="132"/>
      <c r="G888" s="132"/>
      <c r="H888" s="132"/>
      <c r="I888" s="132"/>
      <c r="J888" s="132"/>
      <c r="K888" s="132"/>
      <c r="L888" s="159"/>
      <c r="M888" s="159"/>
      <c r="N888" s="131"/>
      <c r="O888" s="131"/>
      <c r="P888" s="131"/>
      <c r="Q888" s="131"/>
      <c r="R888" s="131"/>
      <c r="S888" s="131"/>
      <c r="T888" s="131"/>
      <c r="U888" s="131"/>
      <c r="V888" s="131"/>
      <c r="W888" s="131"/>
      <c r="X888" s="131"/>
      <c r="Y888" s="131"/>
      <c r="Z888" s="131"/>
      <c r="AA888" s="131"/>
      <c r="AB888" s="129"/>
      <c r="AC888" s="129"/>
      <c r="AD888" s="129"/>
    </row>
    <row r="889" ht="15.75" customHeight="1">
      <c r="A889" s="129"/>
      <c r="B889" s="129"/>
      <c r="C889" s="162"/>
      <c r="D889" s="129"/>
      <c r="E889" s="129"/>
      <c r="F889" s="132"/>
      <c r="G889" s="132"/>
      <c r="H889" s="132"/>
      <c r="I889" s="132"/>
      <c r="J889" s="132"/>
      <c r="K889" s="132"/>
      <c r="L889" s="159"/>
      <c r="M889" s="159"/>
      <c r="N889" s="131"/>
      <c r="O889" s="131"/>
      <c r="P889" s="131"/>
      <c r="Q889" s="131"/>
      <c r="R889" s="131"/>
      <c r="S889" s="131"/>
      <c r="T889" s="131"/>
      <c r="U889" s="131"/>
      <c r="V889" s="131"/>
      <c r="W889" s="131"/>
      <c r="X889" s="131"/>
      <c r="Y889" s="131"/>
      <c r="Z889" s="131"/>
      <c r="AA889" s="131"/>
      <c r="AB889" s="129"/>
      <c r="AC889" s="129"/>
      <c r="AD889" s="129"/>
    </row>
    <row r="890" ht="15.75" customHeight="1">
      <c r="A890" s="129"/>
      <c r="B890" s="129"/>
      <c r="C890" s="162"/>
      <c r="D890" s="129"/>
      <c r="E890" s="129"/>
      <c r="F890" s="132"/>
      <c r="G890" s="132"/>
      <c r="H890" s="132"/>
      <c r="I890" s="132"/>
      <c r="J890" s="132"/>
      <c r="K890" s="132"/>
      <c r="L890" s="159"/>
      <c r="M890" s="159"/>
      <c r="N890" s="131"/>
      <c r="O890" s="131"/>
      <c r="P890" s="131"/>
      <c r="Q890" s="131"/>
      <c r="R890" s="131"/>
      <c r="S890" s="131"/>
      <c r="T890" s="131"/>
      <c r="U890" s="131"/>
      <c r="V890" s="131"/>
      <c r="W890" s="131"/>
      <c r="X890" s="131"/>
      <c r="Y890" s="131"/>
      <c r="Z890" s="131"/>
      <c r="AA890" s="131"/>
      <c r="AB890" s="129"/>
      <c r="AC890" s="129"/>
      <c r="AD890" s="129"/>
    </row>
    <row r="891" ht="15.75" customHeight="1">
      <c r="A891" s="129"/>
      <c r="B891" s="129"/>
      <c r="C891" s="162"/>
      <c r="D891" s="129"/>
      <c r="E891" s="129"/>
      <c r="F891" s="132"/>
      <c r="G891" s="132"/>
      <c r="H891" s="132"/>
      <c r="I891" s="132"/>
      <c r="J891" s="132"/>
      <c r="K891" s="132"/>
      <c r="L891" s="159"/>
      <c r="M891" s="159"/>
      <c r="N891" s="131"/>
      <c r="O891" s="131"/>
      <c r="P891" s="131"/>
      <c r="Q891" s="131"/>
      <c r="R891" s="131"/>
      <c r="S891" s="131"/>
      <c r="T891" s="131"/>
      <c r="U891" s="131"/>
      <c r="V891" s="131"/>
      <c r="W891" s="131"/>
      <c r="X891" s="131"/>
      <c r="Y891" s="131"/>
      <c r="Z891" s="131"/>
      <c r="AA891" s="131"/>
      <c r="AB891" s="129"/>
      <c r="AC891" s="129"/>
      <c r="AD891" s="129"/>
    </row>
    <row r="892" ht="15.75" customHeight="1">
      <c r="A892" s="129"/>
      <c r="B892" s="129"/>
      <c r="C892" s="162"/>
      <c r="D892" s="129"/>
      <c r="E892" s="129"/>
      <c r="F892" s="132"/>
      <c r="G892" s="132"/>
      <c r="H892" s="132"/>
      <c r="I892" s="132"/>
      <c r="J892" s="132"/>
      <c r="K892" s="132"/>
      <c r="L892" s="159"/>
      <c r="M892" s="159"/>
      <c r="N892" s="131"/>
      <c r="O892" s="131"/>
      <c r="P892" s="131"/>
      <c r="Q892" s="131"/>
      <c r="R892" s="131"/>
      <c r="S892" s="131"/>
      <c r="T892" s="131"/>
      <c r="U892" s="131"/>
      <c r="V892" s="131"/>
      <c r="W892" s="131"/>
      <c r="X892" s="131"/>
      <c r="Y892" s="131"/>
      <c r="Z892" s="131"/>
      <c r="AA892" s="131"/>
      <c r="AB892" s="129"/>
      <c r="AC892" s="129"/>
      <c r="AD892" s="129"/>
    </row>
    <row r="893" ht="15.75" customHeight="1">
      <c r="A893" s="129"/>
      <c r="B893" s="129"/>
      <c r="C893" s="162"/>
      <c r="D893" s="129"/>
      <c r="E893" s="129"/>
      <c r="F893" s="132"/>
      <c r="G893" s="132"/>
      <c r="H893" s="132"/>
      <c r="I893" s="132"/>
      <c r="J893" s="132"/>
      <c r="K893" s="132"/>
      <c r="L893" s="159"/>
      <c r="M893" s="159"/>
      <c r="N893" s="131"/>
      <c r="O893" s="131"/>
      <c r="P893" s="131"/>
      <c r="Q893" s="131"/>
      <c r="R893" s="131"/>
      <c r="S893" s="131"/>
      <c r="T893" s="131"/>
      <c r="U893" s="131"/>
      <c r="V893" s="131"/>
      <c r="W893" s="131"/>
      <c r="X893" s="131"/>
      <c r="Y893" s="131"/>
      <c r="Z893" s="131"/>
      <c r="AA893" s="131"/>
      <c r="AB893" s="129"/>
      <c r="AC893" s="129"/>
      <c r="AD893" s="129"/>
    </row>
    <row r="894" ht="15.75" customHeight="1">
      <c r="A894" s="129"/>
      <c r="B894" s="129"/>
      <c r="C894" s="162"/>
      <c r="D894" s="129"/>
      <c r="E894" s="129"/>
      <c r="F894" s="132"/>
      <c r="G894" s="132"/>
      <c r="H894" s="132"/>
      <c r="I894" s="132"/>
      <c r="J894" s="132"/>
      <c r="K894" s="132"/>
      <c r="L894" s="159"/>
      <c r="M894" s="159"/>
      <c r="N894" s="131"/>
      <c r="O894" s="131"/>
      <c r="P894" s="131"/>
      <c r="Q894" s="131"/>
      <c r="R894" s="131"/>
      <c r="S894" s="131"/>
      <c r="T894" s="131"/>
      <c r="U894" s="131"/>
      <c r="V894" s="131"/>
      <c r="W894" s="131"/>
      <c r="X894" s="131"/>
      <c r="Y894" s="131"/>
      <c r="Z894" s="131"/>
      <c r="AA894" s="131"/>
      <c r="AB894" s="129"/>
      <c r="AC894" s="129"/>
      <c r="AD894" s="129"/>
    </row>
    <row r="895" ht="15.75" customHeight="1">
      <c r="A895" s="129"/>
      <c r="B895" s="129"/>
      <c r="C895" s="162"/>
      <c r="D895" s="129"/>
      <c r="E895" s="129"/>
      <c r="F895" s="132"/>
      <c r="G895" s="132"/>
      <c r="H895" s="132"/>
      <c r="I895" s="132"/>
      <c r="J895" s="132"/>
      <c r="K895" s="132"/>
      <c r="L895" s="159"/>
      <c r="M895" s="159"/>
      <c r="N895" s="131"/>
      <c r="O895" s="131"/>
      <c r="P895" s="131"/>
      <c r="Q895" s="131"/>
      <c r="R895" s="131"/>
      <c r="S895" s="131"/>
      <c r="T895" s="131"/>
      <c r="U895" s="131"/>
      <c r="V895" s="131"/>
      <c r="W895" s="131"/>
      <c r="X895" s="131"/>
      <c r="Y895" s="131"/>
      <c r="Z895" s="131"/>
      <c r="AA895" s="131"/>
      <c r="AB895" s="129"/>
      <c r="AC895" s="129"/>
      <c r="AD895" s="129"/>
    </row>
    <row r="896" ht="15.75" customHeight="1">
      <c r="A896" s="129"/>
      <c r="B896" s="129"/>
      <c r="C896" s="162"/>
      <c r="D896" s="129"/>
      <c r="E896" s="129"/>
      <c r="F896" s="132"/>
      <c r="G896" s="132"/>
      <c r="H896" s="132"/>
      <c r="I896" s="132"/>
      <c r="J896" s="132"/>
      <c r="K896" s="132"/>
      <c r="L896" s="159"/>
      <c r="M896" s="159"/>
      <c r="N896" s="131"/>
      <c r="O896" s="131"/>
      <c r="P896" s="131"/>
      <c r="Q896" s="131"/>
      <c r="R896" s="131"/>
      <c r="S896" s="131"/>
      <c r="T896" s="131"/>
      <c r="U896" s="131"/>
      <c r="V896" s="131"/>
      <c r="W896" s="131"/>
      <c r="X896" s="131"/>
      <c r="Y896" s="131"/>
      <c r="Z896" s="131"/>
      <c r="AA896" s="131"/>
      <c r="AB896" s="129"/>
      <c r="AC896" s="129"/>
      <c r="AD896" s="129"/>
    </row>
    <row r="897" ht="15.75" customHeight="1">
      <c r="A897" s="129"/>
      <c r="B897" s="129"/>
      <c r="C897" s="162"/>
      <c r="D897" s="129"/>
      <c r="E897" s="129"/>
      <c r="F897" s="132"/>
      <c r="G897" s="132"/>
      <c r="H897" s="132"/>
      <c r="I897" s="132"/>
      <c r="J897" s="132"/>
      <c r="K897" s="132"/>
      <c r="L897" s="159"/>
      <c r="M897" s="159"/>
      <c r="N897" s="131"/>
      <c r="O897" s="131"/>
      <c r="P897" s="131"/>
      <c r="Q897" s="131"/>
      <c r="R897" s="131"/>
      <c r="S897" s="131"/>
      <c r="T897" s="131"/>
      <c r="U897" s="131"/>
      <c r="V897" s="131"/>
      <c r="W897" s="131"/>
      <c r="X897" s="131"/>
      <c r="Y897" s="131"/>
      <c r="Z897" s="131"/>
      <c r="AA897" s="131"/>
      <c r="AB897" s="129"/>
      <c r="AC897" s="129"/>
      <c r="AD897" s="129"/>
    </row>
    <row r="898" ht="15.75" customHeight="1">
      <c r="A898" s="129"/>
      <c r="B898" s="129"/>
      <c r="C898" s="162"/>
      <c r="D898" s="129"/>
      <c r="E898" s="129"/>
      <c r="F898" s="132"/>
      <c r="G898" s="132"/>
      <c r="H898" s="132"/>
      <c r="I898" s="132"/>
      <c r="J898" s="132"/>
      <c r="K898" s="132"/>
      <c r="L898" s="159"/>
      <c r="M898" s="159"/>
      <c r="N898" s="131"/>
      <c r="O898" s="131"/>
      <c r="P898" s="131"/>
      <c r="Q898" s="131"/>
      <c r="R898" s="131"/>
      <c r="S898" s="131"/>
      <c r="T898" s="131"/>
      <c r="U898" s="131"/>
      <c r="V898" s="131"/>
      <c r="W898" s="131"/>
      <c r="X898" s="131"/>
      <c r="Y898" s="131"/>
      <c r="Z898" s="131"/>
      <c r="AA898" s="131"/>
      <c r="AB898" s="129"/>
      <c r="AC898" s="129"/>
      <c r="AD898" s="129"/>
    </row>
    <row r="899" ht="15.75" customHeight="1">
      <c r="A899" s="129"/>
      <c r="B899" s="129"/>
      <c r="C899" s="162"/>
      <c r="D899" s="129"/>
      <c r="E899" s="129"/>
      <c r="F899" s="132"/>
      <c r="G899" s="132"/>
      <c r="H899" s="132"/>
      <c r="I899" s="132"/>
      <c r="J899" s="132"/>
      <c r="K899" s="132"/>
      <c r="L899" s="159"/>
      <c r="M899" s="159"/>
      <c r="N899" s="131"/>
      <c r="O899" s="131"/>
      <c r="P899" s="131"/>
      <c r="Q899" s="131"/>
      <c r="R899" s="131"/>
      <c r="S899" s="131"/>
      <c r="T899" s="131"/>
      <c r="U899" s="131"/>
      <c r="V899" s="131"/>
      <c r="W899" s="131"/>
      <c r="X899" s="131"/>
      <c r="Y899" s="131"/>
      <c r="Z899" s="131"/>
      <c r="AA899" s="131"/>
      <c r="AB899" s="129"/>
      <c r="AC899" s="129"/>
      <c r="AD899" s="129"/>
    </row>
    <row r="900" ht="15.75" customHeight="1">
      <c r="A900" s="129"/>
      <c r="B900" s="129"/>
      <c r="C900" s="162"/>
      <c r="D900" s="129"/>
      <c r="E900" s="129"/>
      <c r="F900" s="132"/>
      <c r="G900" s="132"/>
      <c r="H900" s="132"/>
      <c r="I900" s="132"/>
      <c r="J900" s="132"/>
      <c r="K900" s="132"/>
      <c r="L900" s="159"/>
      <c r="M900" s="159"/>
      <c r="N900" s="131"/>
      <c r="O900" s="131"/>
      <c r="P900" s="131"/>
      <c r="Q900" s="131"/>
      <c r="R900" s="131"/>
      <c r="S900" s="131"/>
      <c r="T900" s="131"/>
      <c r="U900" s="131"/>
      <c r="V900" s="131"/>
      <c r="W900" s="131"/>
      <c r="X900" s="131"/>
      <c r="Y900" s="131"/>
      <c r="Z900" s="131"/>
      <c r="AA900" s="131"/>
      <c r="AB900" s="129"/>
      <c r="AC900" s="129"/>
      <c r="AD900" s="129"/>
    </row>
    <row r="901" ht="15.75" customHeight="1">
      <c r="A901" s="129"/>
      <c r="B901" s="129"/>
      <c r="C901" s="162"/>
      <c r="D901" s="129"/>
      <c r="E901" s="129"/>
      <c r="F901" s="132"/>
      <c r="G901" s="132"/>
      <c r="H901" s="132"/>
      <c r="I901" s="132"/>
      <c r="J901" s="132"/>
      <c r="K901" s="132"/>
      <c r="L901" s="159"/>
      <c r="M901" s="159"/>
      <c r="N901" s="131"/>
      <c r="O901" s="131"/>
      <c r="P901" s="131"/>
      <c r="Q901" s="131"/>
      <c r="R901" s="131"/>
      <c r="S901" s="131"/>
      <c r="T901" s="131"/>
      <c r="U901" s="131"/>
      <c r="V901" s="131"/>
      <c r="W901" s="131"/>
      <c r="X901" s="131"/>
      <c r="Y901" s="131"/>
      <c r="Z901" s="131"/>
      <c r="AA901" s="131"/>
      <c r="AB901" s="129"/>
      <c r="AC901" s="129"/>
      <c r="AD901" s="129"/>
    </row>
    <row r="902" ht="15.75" customHeight="1">
      <c r="A902" s="129"/>
      <c r="B902" s="129"/>
      <c r="C902" s="162"/>
      <c r="D902" s="129"/>
      <c r="E902" s="129"/>
      <c r="F902" s="132"/>
      <c r="G902" s="132"/>
      <c r="H902" s="132"/>
      <c r="I902" s="132"/>
      <c r="J902" s="132"/>
      <c r="K902" s="132"/>
      <c r="L902" s="159"/>
      <c r="M902" s="159"/>
      <c r="N902" s="131"/>
      <c r="O902" s="131"/>
      <c r="P902" s="131"/>
      <c r="Q902" s="131"/>
      <c r="R902" s="131"/>
      <c r="S902" s="131"/>
      <c r="T902" s="131"/>
      <c r="U902" s="131"/>
      <c r="V902" s="131"/>
      <c r="W902" s="131"/>
      <c r="X902" s="131"/>
      <c r="Y902" s="131"/>
      <c r="Z902" s="131"/>
      <c r="AA902" s="131"/>
      <c r="AB902" s="129"/>
      <c r="AC902" s="129"/>
      <c r="AD902" s="129"/>
    </row>
    <row r="903" ht="15.75" customHeight="1">
      <c r="A903" s="129"/>
      <c r="B903" s="129"/>
      <c r="C903" s="162"/>
      <c r="D903" s="129"/>
      <c r="E903" s="129"/>
      <c r="F903" s="132"/>
      <c r="G903" s="132"/>
      <c r="H903" s="132"/>
      <c r="I903" s="132"/>
      <c r="J903" s="132"/>
      <c r="K903" s="132"/>
      <c r="L903" s="159"/>
      <c r="M903" s="159"/>
      <c r="N903" s="131"/>
      <c r="O903" s="131"/>
      <c r="P903" s="131"/>
      <c r="Q903" s="131"/>
      <c r="R903" s="131"/>
      <c r="S903" s="131"/>
      <c r="T903" s="131"/>
      <c r="U903" s="131"/>
      <c r="V903" s="131"/>
      <c r="W903" s="131"/>
      <c r="X903" s="131"/>
      <c r="Y903" s="131"/>
      <c r="Z903" s="131"/>
      <c r="AA903" s="131"/>
      <c r="AB903" s="129"/>
      <c r="AC903" s="129"/>
      <c r="AD903" s="129"/>
    </row>
    <row r="904" ht="15.75" customHeight="1">
      <c r="A904" s="129"/>
      <c r="B904" s="129"/>
      <c r="C904" s="162"/>
      <c r="D904" s="129"/>
      <c r="E904" s="129"/>
      <c r="F904" s="132"/>
      <c r="G904" s="132"/>
      <c r="H904" s="132"/>
      <c r="I904" s="132"/>
      <c r="J904" s="132"/>
      <c r="K904" s="132"/>
      <c r="L904" s="159"/>
      <c r="M904" s="159"/>
      <c r="N904" s="131"/>
      <c r="O904" s="131"/>
      <c r="P904" s="131"/>
      <c r="Q904" s="131"/>
      <c r="R904" s="131"/>
      <c r="S904" s="131"/>
      <c r="T904" s="131"/>
      <c r="U904" s="131"/>
      <c r="V904" s="131"/>
      <c r="W904" s="131"/>
      <c r="X904" s="131"/>
      <c r="Y904" s="131"/>
      <c r="Z904" s="131"/>
      <c r="AA904" s="131"/>
      <c r="AB904" s="129"/>
      <c r="AC904" s="129"/>
      <c r="AD904" s="129"/>
    </row>
    <row r="905" ht="15.75" customHeight="1">
      <c r="A905" s="129"/>
      <c r="B905" s="129"/>
      <c r="C905" s="162"/>
      <c r="D905" s="129"/>
      <c r="E905" s="129"/>
      <c r="F905" s="132"/>
      <c r="G905" s="132"/>
      <c r="H905" s="132"/>
      <c r="I905" s="132"/>
      <c r="J905" s="132"/>
      <c r="K905" s="132"/>
      <c r="L905" s="159"/>
      <c r="M905" s="159"/>
      <c r="N905" s="131"/>
      <c r="O905" s="131"/>
      <c r="P905" s="131"/>
      <c r="Q905" s="131"/>
      <c r="R905" s="131"/>
      <c r="S905" s="131"/>
      <c r="T905" s="131"/>
      <c r="U905" s="131"/>
      <c r="V905" s="131"/>
      <c r="W905" s="131"/>
      <c r="X905" s="131"/>
      <c r="Y905" s="131"/>
      <c r="Z905" s="131"/>
      <c r="AA905" s="131"/>
      <c r="AB905" s="129"/>
      <c r="AC905" s="129"/>
      <c r="AD905" s="129"/>
    </row>
    <row r="906" ht="15.75" customHeight="1">
      <c r="A906" s="129"/>
      <c r="B906" s="129"/>
      <c r="C906" s="162"/>
      <c r="D906" s="129"/>
      <c r="E906" s="129"/>
      <c r="F906" s="132"/>
      <c r="G906" s="132"/>
      <c r="H906" s="132"/>
      <c r="I906" s="132"/>
      <c r="J906" s="132"/>
      <c r="K906" s="132"/>
      <c r="L906" s="159"/>
      <c r="M906" s="159"/>
      <c r="N906" s="131"/>
      <c r="O906" s="131"/>
      <c r="P906" s="131"/>
      <c r="Q906" s="131"/>
      <c r="R906" s="131"/>
      <c r="S906" s="131"/>
      <c r="T906" s="131"/>
      <c r="U906" s="131"/>
      <c r="V906" s="131"/>
      <c r="W906" s="131"/>
      <c r="X906" s="131"/>
      <c r="Y906" s="131"/>
      <c r="Z906" s="131"/>
      <c r="AA906" s="131"/>
      <c r="AB906" s="129"/>
      <c r="AC906" s="129"/>
      <c r="AD906" s="129"/>
    </row>
    <row r="907" ht="15.75" customHeight="1">
      <c r="A907" s="129"/>
      <c r="B907" s="129"/>
      <c r="C907" s="162"/>
      <c r="D907" s="129"/>
      <c r="E907" s="129"/>
      <c r="F907" s="132"/>
      <c r="G907" s="132"/>
      <c r="H907" s="132"/>
      <c r="I907" s="132"/>
      <c r="J907" s="132"/>
      <c r="K907" s="132"/>
      <c r="L907" s="159"/>
      <c r="M907" s="159"/>
      <c r="N907" s="131"/>
      <c r="O907" s="131"/>
      <c r="P907" s="131"/>
      <c r="Q907" s="131"/>
      <c r="R907" s="131"/>
      <c r="S907" s="131"/>
      <c r="T907" s="131"/>
      <c r="U907" s="131"/>
      <c r="V907" s="131"/>
      <c r="W907" s="131"/>
      <c r="X907" s="131"/>
      <c r="Y907" s="131"/>
      <c r="Z907" s="131"/>
      <c r="AA907" s="131"/>
      <c r="AB907" s="129"/>
      <c r="AC907" s="129"/>
      <c r="AD907" s="129"/>
    </row>
    <row r="908" ht="15.75" customHeight="1">
      <c r="A908" s="129"/>
      <c r="B908" s="129"/>
      <c r="C908" s="162"/>
      <c r="D908" s="129"/>
      <c r="E908" s="129"/>
      <c r="F908" s="132"/>
      <c r="G908" s="132"/>
      <c r="H908" s="132"/>
      <c r="I908" s="132"/>
      <c r="J908" s="132"/>
      <c r="K908" s="132"/>
      <c r="L908" s="159"/>
      <c r="M908" s="159"/>
      <c r="N908" s="131"/>
      <c r="O908" s="131"/>
      <c r="P908" s="131"/>
      <c r="Q908" s="131"/>
      <c r="R908" s="131"/>
      <c r="S908" s="131"/>
      <c r="T908" s="131"/>
      <c r="U908" s="131"/>
      <c r="V908" s="131"/>
      <c r="W908" s="131"/>
      <c r="X908" s="131"/>
      <c r="Y908" s="131"/>
      <c r="Z908" s="131"/>
      <c r="AA908" s="131"/>
      <c r="AB908" s="129"/>
      <c r="AC908" s="129"/>
      <c r="AD908" s="129"/>
    </row>
    <row r="909" ht="15.75" customHeight="1">
      <c r="A909" s="129"/>
      <c r="B909" s="129"/>
      <c r="C909" s="162"/>
      <c r="D909" s="129"/>
      <c r="E909" s="129"/>
      <c r="F909" s="132"/>
      <c r="G909" s="132"/>
      <c r="H909" s="132"/>
      <c r="I909" s="132"/>
      <c r="J909" s="132"/>
      <c r="K909" s="132"/>
      <c r="L909" s="159"/>
      <c r="M909" s="159"/>
      <c r="N909" s="131"/>
      <c r="O909" s="131"/>
      <c r="P909" s="131"/>
      <c r="Q909" s="131"/>
      <c r="R909" s="131"/>
      <c r="S909" s="131"/>
      <c r="T909" s="131"/>
      <c r="U909" s="131"/>
      <c r="V909" s="131"/>
      <c r="W909" s="131"/>
      <c r="X909" s="131"/>
      <c r="Y909" s="131"/>
      <c r="Z909" s="131"/>
      <c r="AA909" s="131"/>
      <c r="AB909" s="129"/>
      <c r="AC909" s="129"/>
      <c r="AD909" s="129"/>
    </row>
    <row r="910" ht="15.75" customHeight="1">
      <c r="A910" s="129"/>
      <c r="B910" s="129"/>
      <c r="C910" s="162"/>
      <c r="D910" s="129"/>
      <c r="E910" s="129"/>
      <c r="F910" s="132"/>
      <c r="G910" s="132"/>
      <c r="H910" s="132"/>
      <c r="I910" s="132"/>
      <c r="J910" s="132"/>
      <c r="K910" s="132"/>
      <c r="L910" s="159"/>
      <c r="M910" s="159"/>
      <c r="N910" s="131"/>
      <c r="O910" s="131"/>
      <c r="P910" s="131"/>
      <c r="Q910" s="131"/>
      <c r="R910" s="131"/>
      <c r="S910" s="131"/>
      <c r="T910" s="131"/>
      <c r="U910" s="131"/>
      <c r="V910" s="131"/>
      <c r="W910" s="131"/>
      <c r="X910" s="131"/>
      <c r="Y910" s="131"/>
      <c r="Z910" s="131"/>
      <c r="AA910" s="131"/>
      <c r="AB910" s="129"/>
      <c r="AC910" s="129"/>
      <c r="AD910" s="129"/>
    </row>
    <row r="911" ht="15.75" customHeight="1">
      <c r="A911" s="129"/>
      <c r="B911" s="129"/>
      <c r="C911" s="162"/>
      <c r="D911" s="129"/>
      <c r="E911" s="129"/>
      <c r="F911" s="132"/>
      <c r="G911" s="132"/>
      <c r="H911" s="132"/>
      <c r="I911" s="132"/>
      <c r="J911" s="132"/>
      <c r="K911" s="132"/>
      <c r="L911" s="159"/>
      <c r="M911" s="159"/>
      <c r="N911" s="131"/>
      <c r="O911" s="131"/>
      <c r="P911" s="131"/>
      <c r="Q911" s="131"/>
      <c r="R911" s="131"/>
      <c r="S911" s="131"/>
      <c r="T911" s="131"/>
      <c r="U911" s="131"/>
      <c r="V911" s="131"/>
      <c r="W911" s="131"/>
      <c r="X911" s="131"/>
      <c r="Y911" s="131"/>
      <c r="Z911" s="131"/>
      <c r="AA911" s="131"/>
      <c r="AB911" s="129"/>
      <c r="AC911" s="129"/>
      <c r="AD911" s="129"/>
    </row>
    <row r="912" ht="15.75" customHeight="1">
      <c r="A912" s="129"/>
      <c r="B912" s="129"/>
      <c r="C912" s="162"/>
      <c r="D912" s="129"/>
      <c r="E912" s="129"/>
      <c r="F912" s="132"/>
      <c r="G912" s="132"/>
      <c r="H912" s="132"/>
      <c r="I912" s="132"/>
      <c r="J912" s="132"/>
      <c r="K912" s="132"/>
      <c r="L912" s="159"/>
      <c r="M912" s="159"/>
      <c r="N912" s="131"/>
      <c r="O912" s="131"/>
      <c r="P912" s="131"/>
      <c r="Q912" s="131"/>
      <c r="R912" s="131"/>
      <c r="S912" s="131"/>
      <c r="T912" s="131"/>
      <c r="U912" s="131"/>
      <c r="V912" s="131"/>
      <c r="W912" s="131"/>
      <c r="X912" s="131"/>
      <c r="Y912" s="131"/>
      <c r="Z912" s="131"/>
      <c r="AA912" s="131"/>
      <c r="AB912" s="129"/>
      <c r="AC912" s="129"/>
      <c r="AD912" s="129"/>
    </row>
    <row r="913" ht="15.75" customHeight="1">
      <c r="A913" s="129"/>
      <c r="B913" s="129"/>
      <c r="C913" s="162"/>
      <c r="D913" s="129"/>
      <c r="E913" s="129"/>
      <c r="F913" s="132"/>
      <c r="G913" s="132"/>
      <c r="H913" s="132"/>
      <c r="I913" s="132"/>
      <c r="J913" s="132"/>
      <c r="K913" s="132"/>
      <c r="L913" s="159"/>
      <c r="M913" s="159"/>
      <c r="N913" s="131"/>
      <c r="O913" s="131"/>
      <c r="P913" s="131"/>
      <c r="Q913" s="131"/>
      <c r="R913" s="131"/>
      <c r="S913" s="131"/>
      <c r="T913" s="131"/>
      <c r="U913" s="131"/>
      <c r="V913" s="131"/>
      <c r="W913" s="131"/>
      <c r="X913" s="131"/>
      <c r="Y913" s="131"/>
      <c r="Z913" s="131"/>
      <c r="AA913" s="131"/>
      <c r="AB913" s="129"/>
      <c r="AC913" s="129"/>
      <c r="AD913" s="129"/>
    </row>
    <row r="914" ht="15.75" customHeight="1">
      <c r="A914" s="129"/>
      <c r="B914" s="129"/>
      <c r="C914" s="162"/>
      <c r="D914" s="129"/>
      <c r="E914" s="129"/>
      <c r="F914" s="132"/>
      <c r="G914" s="132"/>
      <c r="H914" s="132"/>
      <c r="I914" s="132"/>
      <c r="J914" s="132"/>
      <c r="K914" s="132"/>
      <c r="L914" s="159"/>
      <c r="M914" s="159"/>
      <c r="N914" s="131"/>
      <c r="O914" s="131"/>
      <c r="P914" s="131"/>
      <c r="Q914" s="131"/>
      <c r="R914" s="131"/>
      <c r="S914" s="131"/>
      <c r="T914" s="131"/>
      <c r="U914" s="131"/>
      <c r="V914" s="131"/>
      <c r="W914" s="131"/>
      <c r="X914" s="131"/>
      <c r="Y914" s="131"/>
      <c r="Z914" s="131"/>
      <c r="AA914" s="131"/>
      <c r="AB914" s="129"/>
      <c r="AC914" s="129"/>
      <c r="AD914" s="129"/>
    </row>
    <row r="915" ht="15.75" customHeight="1">
      <c r="A915" s="129"/>
      <c r="B915" s="129"/>
      <c r="C915" s="162"/>
      <c r="D915" s="129"/>
      <c r="E915" s="129"/>
      <c r="F915" s="132"/>
      <c r="G915" s="132"/>
      <c r="H915" s="132"/>
      <c r="I915" s="132"/>
      <c r="J915" s="132"/>
      <c r="K915" s="132"/>
      <c r="L915" s="159"/>
      <c r="M915" s="159"/>
      <c r="N915" s="131"/>
      <c r="O915" s="131"/>
      <c r="P915" s="131"/>
      <c r="Q915" s="131"/>
      <c r="R915" s="131"/>
      <c r="S915" s="131"/>
      <c r="T915" s="131"/>
      <c r="U915" s="131"/>
      <c r="V915" s="131"/>
      <c r="W915" s="131"/>
      <c r="X915" s="131"/>
      <c r="Y915" s="131"/>
      <c r="Z915" s="131"/>
      <c r="AA915" s="131"/>
      <c r="AB915" s="129"/>
      <c r="AC915" s="129"/>
      <c r="AD915" s="129"/>
    </row>
    <row r="916" ht="15.75" customHeight="1">
      <c r="A916" s="129"/>
      <c r="B916" s="129"/>
      <c r="C916" s="162"/>
      <c r="D916" s="129"/>
      <c r="E916" s="129"/>
      <c r="F916" s="132"/>
      <c r="G916" s="132"/>
      <c r="H916" s="132"/>
      <c r="I916" s="132"/>
      <c r="J916" s="132"/>
      <c r="K916" s="132"/>
      <c r="L916" s="159"/>
      <c r="M916" s="159"/>
      <c r="N916" s="131"/>
      <c r="O916" s="131"/>
      <c r="P916" s="131"/>
      <c r="Q916" s="131"/>
      <c r="R916" s="131"/>
      <c r="S916" s="131"/>
      <c r="T916" s="131"/>
      <c r="U916" s="131"/>
      <c r="V916" s="131"/>
      <c r="W916" s="131"/>
      <c r="X916" s="131"/>
      <c r="Y916" s="131"/>
      <c r="Z916" s="131"/>
      <c r="AA916" s="131"/>
      <c r="AB916" s="129"/>
      <c r="AC916" s="129"/>
      <c r="AD916" s="129"/>
    </row>
    <row r="917" ht="15.75" customHeight="1">
      <c r="A917" s="129"/>
      <c r="B917" s="129"/>
      <c r="C917" s="162"/>
      <c r="D917" s="129"/>
      <c r="E917" s="129"/>
      <c r="F917" s="132"/>
      <c r="G917" s="132"/>
      <c r="H917" s="132"/>
      <c r="I917" s="132"/>
      <c r="J917" s="132"/>
      <c r="K917" s="132"/>
      <c r="L917" s="159"/>
      <c r="M917" s="159"/>
      <c r="N917" s="131"/>
      <c r="O917" s="131"/>
      <c r="P917" s="131"/>
      <c r="Q917" s="131"/>
      <c r="R917" s="131"/>
      <c r="S917" s="131"/>
      <c r="T917" s="131"/>
      <c r="U917" s="131"/>
      <c r="V917" s="131"/>
      <c r="W917" s="131"/>
      <c r="X917" s="131"/>
      <c r="Y917" s="131"/>
      <c r="Z917" s="131"/>
      <c r="AA917" s="131"/>
      <c r="AB917" s="129"/>
      <c r="AC917" s="129"/>
      <c r="AD917" s="129"/>
    </row>
    <row r="918" ht="15.75" customHeight="1">
      <c r="A918" s="129"/>
      <c r="B918" s="129"/>
      <c r="C918" s="162"/>
      <c r="D918" s="129"/>
      <c r="E918" s="129"/>
      <c r="F918" s="132"/>
      <c r="G918" s="132"/>
      <c r="H918" s="132"/>
      <c r="I918" s="132"/>
      <c r="J918" s="132"/>
      <c r="K918" s="132"/>
      <c r="L918" s="159"/>
      <c r="M918" s="159"/>
      <c r="N918" s="131"/>
      <c r="O918" s="131"/>
      <c r="P918" s="131"/>
      <c r="Q918" s="131"/>
      <c r="R918" s="131"/>
      <c r="S918" s="131"/>
      <c r="T918" s="131"/>
      <c r="U918" s="131"/>
      <c r="V918" s="131"/>
      <c r="W918" s="131"/>
      <c r="X918" s="131"/>
      <c r="Y918" s="131"/>
      <c r="Z918" s="131"/>
      <c r="AA918" s="131"/>
      <c r="AB918" s="129"/>
      <c r="AC918" s="129"/>
      <c r="AD918" s="129"/>
    </row>
    <row r="919" ht="15.75" customHeight="1">
      <c r="A919" s="129"/>
      <c r="B919" s="129"/>
      <c r="C919" s="162"/>
      <c r="D919" s="129"/>
      <c r="E919" s="129"/>
      <c r="F919" s="132"/>
      <c r="G919" s="132"/>
      <c r="H919" s="132"/>
      <c r="I919" s="132"/>
      <c r="J919" s="132"/>
      <c r="K919" s="132"/>
      <c r="L919" s="159"/>
      <c r="M919" s="159"/>
      <c r="N919" s="131"/>
      <c r="O919" s="131"/>
      <c r="P919" s="131"/>
      <c r="Q919" s="131"/>
      <c r="R919" s="131"/>
      <c r="S919" s="131"/>
      <c r="T919" s="131"/>
      <c r="U919" s="131"/>
      <c r="V919" s="131"/>
      <c r="W919" s="131"/>
      <c r="X919" s="131"/>
      <c r="Y919" s="131"/>
      <c r="Z919" s="131"/>
      <c r="AA919" s="131"/>
      <c r="AB919" s="129"/>
      <c r="AC919" s="129"/>
      <c r="AD919" s="129"/>
    </row>
    <row r="920" ht="15.75" customHeight="1">
      <c r="A920" s="129"/>
      <c r="B920" s="129"/>
      <c r="C920" s="162"/>
      <c r="D920" s="129"/>
      <c r="E920" s="129"/>
      <c r="F920" s="132"/>
      <c r="G920" s="132"/>
      <c r="H920" s="132"/>
      <c r="I920" s="132"/>
      <c r="J920" s="132"/>
      <c r="K920" s="132"/>
      <c r="L920" s="159"/>
      <c r="M920" s="159"/>
      <c r="N920" s="131"/>
      <c r="O920" s="131"/>
      <c r="P920" s="131"/>
      <c r="Q920" s="131"/>
      <c r="R920" s="131"/>
      <c r="S920" s="131"/>
      <c r="T920" s="131"/>
      <c r="U920" s="131"/>
      <c r="V920" s="131"/>
      <c r="W920" s="131"/>
      <c r="X920" s="131"/>
      <c r="Y920" s="131"/>
      <c r="Z920" s="131"/>
      <c r="AA920" s="131"/>
      <c r="AB920" s="129"/>
      <c r="AC920" s="129"/>
      <c r="AD920" s="129"/>
    </row>
    <row r="921" ht="15.75" customHeight="1">
      <c r="A921" s="129"/>
      <c r="B921" s="129"/>
      <c r="C921" s="162"/>
      <c r="D921" s="129"/>
      <c r="E921" s="129"/>
      <c r="F921" s="132"/>
      <c r="G921" s="132"/>
      <c r="H921" s="132"/>
      <c r="I921" s="132"/>
      <c r="J921" s="132"/>
      <c r="K921" s="132"/>
      <c r="L921" s="159"/>
      <c r="M921" s="159"/>
      <c r="N921" s="131"/>
      <c r="O921" s="131"/>
      <c r="P921" s="131"/>
      <c r="Q921" s="131"/>
      <c r="R921" s="131"/>
      <c r="S921" s="131"/>
      <c r="T921" s="131"/>
      <c r="U921" s="131"/>
      <c r="V921" s="131"/>
      <c r="W921" s="131"/>
      <c r="X921" s="131"/>
      <c r="Y921" s="131"/>
      <c r="Z921" s="131"/>
      <c r="AA921" s="131"/>
      <c r="AB921" s="129"/>
      <c r="AC921" s="129"/>
      <c r="AD921" s="129"/>
    </row>
    <row r="922" ht="15.75" customHeight="1">
      <c r="A922" s="129"/>
      <c r="B922" s="129"/>
      <c r="C922" s="162"/>
      <c r="D922" s="129"/>
      <c r="E922" s="129"/>
      <c r="F922" s="132"/>
      <c r="G922" s="132"/>
      <c r="H922" s="132"/>
      <c r="I922" s="132"/>
      <c r="J922" s="132"/>
      <c r="K922" s="132"/>
      <c r="L922" s="159"/>
      <c r="M922" s="159"/>
      <c r="N922" s="131"/>
      <c r="O922" s="131"/>
      <c r="P922" s="131"/>
      <c r="Q922" s="131"/>
      <c r="R922" s="131"/>
      <c r="S922" s="131"/>
      <c r="T922" s="131"/>
      <c r="U922" s="131"/>
      <c r="V922" s="131"/>
      <c r="W922" s="131"/>
      <c r="X922" s="131"/>
      <c r="Y922" s="131"/>
      <c r="Z922" s="131"/>
      <c r="AA922" s="131"/>
      <c r="AB922" s="129"/>
      <c r="AC922" s="129"/>
      <c r="AD922" s="129"/>
    </row>
    <row r="923" ht="15.75" customHeight="1">
      <c r="A923" s="129"/>
      <c r="B923" s="129"/>
      <c r="C923" s="162"/>
      <c r="D923" s="129"/>
      <c r="E923" s="129"/>
      <c r="F923" s="132"/>
      <c r="G923" s="132"/>
      <c r="H923" s="132"/>
      <c r="I923" s="132"/>
      <c r="J923" s="132"/>
      <c r="K923" s="132"/>
      <c r="L923" s="159"/>
      <c r="M923" s="159"/>
      <c r="N923" s="131"/>
      <c r="O923" s="131"/>
      <c r="P923" s="131"/>
      <c r="Q923" s="131"/>
      <c r="R923" s="131"/>
      <c r="S923" s="131"/>
      <c r="T923" s="131"/>
      <c r="U923" s="131"/>
      <c r="V923" s="131"/>
      <c r="W923" s="131"/>
      <c r="X923" s="131"/>
      <c r="Y923" s="131"/>
      <c r="Z923" s="131"/>
      <c r="AA923" s="131"/>
      <c r="AB923" s="129"/>
      <c r="AC923" s="129"/>
      <c r="AD923" s="129"/>
    </row>
    <row r="924" ht="15.75" customHeight="1">
      <c r="A924" s="129"/>
      <c r="B924" s="129"/>
      <c r="C924" s="162"/>
      <c r="D924" s="129"/>
      <c r="E924" s="129"/>
      <c r="F924" s="132"/>
      <c r="G924" s="132"/>
      <c r="H924" s="132"/>
      <c r="I924" s="132"/>
      <c r="J924" s="132"/>
      <c r="K924" s="132"/>
      <c r="L924" s="159"/>
      <c r="M924" s="159"/>
      <c r="N924" s="131"/>
      <c r="O924" s="131"/>
      <c r="P924" s="131"/>
      <c r="Q924" s="131"/>
      <c r="R924" s="131"/>
      <c r="S924" s="131"/>
      <c r="T924" s="131"/>
      <c r="U924" s="131"/>
      <c r="V924" s="131"/>
      <c r="W924" s="131"/>
      <c r="X924" s="131"/>
      <c r="Y924" s="131"/>
      <c r="Z924" s="131"/>
      <c r="AA924" s="131"/>
      <c r="AB924" s="129"/>
      <c r="AC924" s="129"/>
      <c r="AD924" s="129"/>
    </row>
    <row r="925" ht="15.75" customHeight="1">
      <c r="A925" s="129"/>
      <c r="B925" s="129"/>
      <c r="C925" s="162"/>
      <c r="D925" s="129"/>
      <c r="E925" s="129"/>
      <c r="F925" s="132"/>
      <c r="G925" s="132"/>
      <c r="H925" s="132"/>
      <c r="I925" s="132"/>
      <c r="J925" s="132"/>
      <c r="K925" s="132"/>
      <c r="L925" s="159"/>
      <c r="M925" s="159"/>
      <c r="N925" s="131"/>
      <c r="O925" s="131"/>
      <c r="P925" s="131"/>
      <c r="Q925" s="131"/>
      <c r="R925" s="131"/>
      <c r="S925" s="131"/>
      <c r="T925" s="131"/>
      <c r="U925" s="131"/>
      <c r="V925" s="131"/>
      <c r="W925" s="131"/>
      <c r="X925" s="131"/>
      <c r="Y925" s="131"/>
      <c r="Z925" s="131"/>
      <c r="AA925" s="131"/>
      <c r="AB925" s="129"/>
      <c r="AC925" s="129"/>
      <c r="AD925" s="129"/>
    </row>
    <row r="926" ht="15.75" customHeight="1">
      <c r="A926" s="129"/>
      <c r="B926" s="129"/>
      <c r="C926" s="162"/>
      <c r="D926" s="129"/>
      <c r="E926" s="129"/>
      <c r="F926" s="132"/>
      <c r="G926" s="132"/>
      <c r="H926" s="132"/>
      <c r="I926" s="132"/>
      <c r="J926" s="132"/>
      <c r="K926" s="132"/>
      <c r="L926" s="159"/>
      <c r="M926" s="159"/>
      <c r="N926" s="131"/>
      <c r="O926" s="131"/>
      <c r="P926" s="131"/>
      <c r="Q926" s="131"/>
      <c r="R926" s="131"/>
      <c r="S926" s="131"/>
      <c r="T926" s="131"/>
      <c r="U926" s="131"/>
      <c r="V926" s="131"/>
      <c r="W926" s="131"/>
      <c r="X926" s="131"/>
      <c r="Y926" s="131"/>
      <c r="Z926" s="131"/>
      <c r="AA926" s="131"/>
      <c r="AB926" s="129"/>
      <c r="AC926" s="129"/>
      <c r="AD926" s="129"/>
    </row>
    <row r="927" ht="15.75" customHeight="1">
      <c r="A927" s="129"/>
      <c r="B927" s="129"/>
      <c r="C927" s="162"/>
      <c r="D927" s="129"/>
      <c r="E927" s="129"/>
      <c r="F927" s="132"/>
      <c r="G927" s="132"/>
      <c r="H927" s="132"/>
      <c r="I927" s="132"/>
      <c r="J927" s="132"/>
      <c r="K927" s="132"/>
      <c r="L927" s="159"/>
      <c r="M927" s="159"/>
      <c r="N927" s="131"/>
      <c r="O927" s="131"/>
      <c r="P927" s="131"/>
      <c r="Q927" s="131"/>
      <c r="R927" s="131"/>
      <c r="S927" s="131"/>
      <c r="T927" s="131"/>
      <c r="U927" s="131"/>
      <c r="V927" s="131"/>
      <c r="W927" s="131"/>
      <c r="X927" s="131"/>
      <c r="Y927" s="131"/>
      <c r="Z927" s="131"/>
      <c r="AA927" s="131"/>
      <c r="AB927" s="129"/>
      <c r="AC927" s="129"/>
      <c r="AD927" s="129"/>
    </row>
    <row r="928" ht="15.75" customHeight="1">
      <c r="A928" s="129"/>
      <c r="B928" s="129"/>
      <c r="C928" s="162"/>
      <c r="D928" s="129"/>
      <c r="E928" s="129"/>
      <c r="F928" s="132"/>
      <c r="G928" s="132"/>
      <c r="H928" s="132"/>
      <c r="I928" s="132"/>
      <c r="J928" s="132"/>
      <c r="K928" s="132"/>
      <c r="L928" s="159"/>
      <c r="M928" s="159"/>
      <c r="N928" s="131"/>
      <c r="O928" s="131"/>
      <c r="P928" s="131"/>
      <c r="Q928" s="131"/>
      <c r="R928" s="131"/>
      <c r="S928" s="131"/>
      <c r="T928" s="131"/>
      <c r="U928" s="131"/>
      <c r="V928" s="131"/>
      <c r="W928" s="131"/>
      <c r="X928" s="131"/>
      <c r="Y928" s="131"/>
      <c r="Z928" s="131"/>
      <c r="AA928" s="131"/>
      <c r="AB928" s="129"/>
      <c r="AC928" s="129"/>
      <c r="AD928" s="129"/>
    </row>
    <row r="929" ht="15.75" customHeight="1">
      <c r="A929" s="129"/>
      <c r="B929" s="129"/>
      <c r="C929" s="162"/>
      <c r="D929" s="129"/>
      <c r="E929" s="129"/>
      <c r="F929" s="132"/>
      <c r="G929" s="132"/>
      <c r="H929" s="132"/>
      <c r="I929" s="132"/>
      <c r="J929" s="132"/>
      <c r="K929" s="132"/>
      <c r="L929" s="159"/>
      <c r="M929" s="159"/>
      <c r="N929" s="131"/>
      <c r="O929" s="131"/>
      <c r="P929" s="131"/>
      <c r="Q929" s="131"/>
      <c r="R929" s="131"/>
      <c r="S929" s="131"/>
      <c r="T929" s="131"/>
      <c r="U929" s="131"/>
      <c r="V929" s="131"/>
      <c r="W929" s="131"/>
      <c r="X929" s="131"/>
      <c r="Y929" s="131"/>
      <c r="Z929" s="131"/>
      <c r="AA929" s="131"/>
      <c r="AB929" s="129"/>
      <c r="AC929" s="129"/>
      <c r="AD929" s="129"/>
    </row>
    <row r="930" ht="15.75" customHeight="1">
      <c r="A930" s="129"/>
      <c r="B930" s="129"/>
      <c r="C930" s="162"/>
      <c r="D930" s="129"/>
      <c r="E930" s="129"/>
      <c r="F930" s="132"/>
      <c r="G930" s="132"/>
      <c r="H930" s="132"/>
      <c r="I930" s="132"/>
      <c r="J930" s="132"/>
      <c r="K930" s="132"/>
      <c r="L930" s="159"/>
      <c r="M930" s="159"/>
      <c r="N930" s="131"/>
      <c r="O930" s="131"/>
      <c r="P930" s="131"/>
      <c r="Q930" s="131"/>
      <c r="R930" s="131"/>
      <c r="S930" s="131"/>
      <c r="T930" s="131"/>
      <c r="U930" s="131"/>
      <c r="V930" s="131"/>
      <c r="W930" s="131"/>
      <c r="X930" s="131"/>
      <c r="Y930" s="131"/>
      <c r="Z930" s="131"/>
      <c r="AA930" s="131"/>
      <c r="AB930" s="129"/>
      <c r="AC930" s="129"/>
      <c r="AD930" s="129"/>
    </row>
    <row r="931" ht="15.75" customHeight="1">
      <c r="A931" s="129"/>
      <c r="B931" s="129"/>
      <c r="C931" s="162"/>
      <c r="D931" s="129"/>
      <c r="E931" s="129"/>
      <c r="F931" s="132"/>
      <c r="G931" s="132"/>
      <c r="H931" s="132"/>
      <c r="I931" s="132"/>
      <c r="J931" s="132"/>
      <c r="K931" s="132"/>
      <c r="L931" s="159"/>
      <c r="M931" s="159"/>
      <c r="N931" s="131"/>
      <c r="O931" s="131"/>
      <c r="P931" s="131"/>
      <c r="Q931" s="131"/>
      <c r="R931" s="131"/>
      <c r="S931" s="131"/>
      <c r="T931" s="131"/>
      <c r="U931" s="131"/>
      <c r="V931" s="131"/>
      <c r="W931" s="131"/>
      <c r="X931" s="131"/>
      <c r="Y931" s="131"/>
      <c r="Z931" s="131"/>
      <c r="AA931" s="131"/>
      <c r="AB931" s="129"/>
      <c r="AC931" s="129"/>
      <c r="AD931" s="129"/>
    </row>
    <row r="932" ht="15.75" customHeight="1">
      <c r="A932" s="129"/>
      <c r="B932" s="129"/>
      <c r="C932" s="162"/>
      <c r="D932" s="129"/>
      <c r="E932" s="129"/>
      <c r="F932" s="132"/>
      <c r="G932" s="132"/>
      <c r="H932" s="132"/>
      <c r="I932" s="132"/>
      <c r="J932" s="132"/>
      <c r="K932" s="132"/>
      <c r="L932" s="159"/>
      <c r="M932" s="159"/>
      <c r="N932" s="131"/>
      <c r="O932" s="131"/>
      <c r="P932" s="131"/>
      <c r="Q932" s="131"/>
      <c r="R932" s="131"/>
      <c r="S932" s="131"/>
      <c r="T932" s="131"/>
      <c r="U932" s="131"/>
      <c r="V932" s="131"/>
      <c r="W932" s="131"/>
      <c r="X932" s="131"/>
      <c r="Y932" s="131"/>
      <c r="Z932" s="131"/>
      <c r="AA932" s="131"/>
      <c r="AB932" s="129"/>
      <c r="AC932" s="129"/>
      <c r="AD932" s="129"/>
    </row>
    <row r="933" ht="15.75" customHeight="1">
      <c r="A933" s="129"/>
      <c r="B933" s="129"/>
      <c r="C933" s="162"/>
      <c r="D933" s="129"/>
      <c r="E933" s="129"/>
      <c r="F933" s="132"/>
      <c r="G933" s="132"/>
      <c r="H933" s="132"/>
      <c r="I933" s="132"/>
      <c r="J933" s="132"/>
      <c r="K933" s="132"/>
      <c r="L933" s="159"/>
      <c r="M933" s="159"/>
      <c r="N933" s="131"/>
      <c r="O933" s="131"/>
      <c r="P933" s="131"/>
      <c r="Q933" s="131"/>
      <c r="R933" s="131"/>
      <c r="S933" s="131"/>
      <c r="T933" s="131"/>
      <c r="U933" s="131"/>
      <c r="V933" s="131"/>
      <c r="W933" s="131"/>
      <c r="X933" s="131"/>
      <c r="Y933" s="131"/>
      <c r="Z933" s="131"/>
      <c r="AA933" s="131"/>
      <c r="AB933" s="129"/>
      <c r="AC933" s="129"/>
      <c r="AD933" s="129"/>
    </row>
    <row r="934" ht="15.75" customHeight="1">
      <c r="A934" s="129"/>
      <c r="B934" s="129"/>
      <c r="C934" s="162"/>
      <c r="D934" s="129"/>
      <c r="E934" s="129"/>
      <c r="F934" s="132"/>
      <c r="G934" s="132"/>
      <c r="H934" s="132"/>
      <c r="I934" s="132"/>
      <c r="J934" s="132"/>
      <c r="K934" s="132"/>
      <c r="L934" s="159"/>
      <c r="M934" s="159"/>
      <c r="N934" s="131"/>
      <c r="O934" s="131"/>
      <c r="P934" s="131"/>
      <c r="Q934" s="131"/>
      <c r="R934" s="131"/>
      <c r="S934" s="131"/>
      <c r="T934" s="131"/>
      <c r="U934" s="131"/>
      <c r="V934" s="131"/>
      <c r="W934" s="131"/>
      <c r="X934" s="131"/>
      <c r="Y934" s="131"/>
      <c r="Z934" s="131"/>
      <c r="AA934" s="131"/>
      <c r="AB934" s="129"/>
      <c r="AC934" s="129"/>
      <c r="AD934" s="129"/>
    </row>
    <row r="935" ht="15.75" customHeight="1">
      <c r="A935" s="129"/>
      <c r="B935" s="129"/>
      <c r="C935" s="162"/>
      <c r="D935" s="129"/>
      <c r="E935" s="129"/>
      <c r="F935" s="132"/>
      <c r="G935" s="132"/>
      <c r="H935" s="132"/>
      <c r="I935" s="132"/>
      <c r="J935" s="132"/>
      <c r="K935" s="132"/>
      <c r="L935" s="159"/>
      <c r="M935" s="159"/>
      <c r="N935" s="131"/>
      <c r="O935" s="131"/>
      <c r="P935" s="131"/>
      <c r="Q935" s="131"/>
      <c r="R935" s="131"/>
      <c r="S935" s="131"/>
      <c r="T935" s="131"/>
      <c r="U935" s="131"/>
      <c r="V935" s="131"/>
      <c r="W935" s="131"/>
      <c r="X935" s="131"/>
      <c r="Y935" s="131"/>
      <c r="Z935" s="131"/>
      <c r="AA935" s="131"/>
      <c r="AB935" s="129"/>
      <c r="AC935" s="129"/>
      <c r="AD935" s="129"/>
    </row>
    <row r="936" ht="15.75" customHeight="1">
      <c r="A936" s="129"/>
      <c r="B936" s="129"/>
      <c r="C936" s="162"/>
      <c r="D936" s="129"/>
      <c r="E936" s="129"/>
      <c r="F936" s="132"/>
      <c r="G936" s="132"/>
      <c r="H936" s="132"/>
      <c r="I936" s="132"/>
      <c r="J936" s="132"/>
      <c r="K936" s="132"/>
      <c r="L936" s="159"/>
      <c r="M936" s="159"/>
      <c r="N936" s="131"/>
      <c r="O936" s="131"/>
      <c r="P936" s="131"/>
      <c r="Q936" s="131"/>
      <c r="R936" s="131"/>
      <c r="S936" s="131"/>
      <c r="T936" s="131"/>
      <c r="U936" s="131"/>
      <c r="V936" s="131"/>
      <c r="W936" s="131"/>
      <c r="X936" s="131"/>
      <c r="Y936" s="131"/>
      <c r="Z936" s="131"/>
      <c r="AA936" s="131"/>
      <c r="AB936" s="129"/>
      <c r="AC936" s="129"/>
      <c r="AD936" s="129"/>
    </row>
    <row r="937" ht="15.75" customHeight="1">
      <c r="A937" s="129"/>
      <c r="B937" s="129"/>
      <c r="C937" s="162"/>
      <c r="D937" s="129"/>
      <c r="E937" s="129"/>
      <c r="F937" s="132"/>
      <c r="G937" s="132"/>
      <c r="H937" s="132"/>
      <c r="I937" s="132"/>
      <c r="J937" s="132"/>
      <c r="K937" s="132"/>
      <c r="L937" s="159"/>
      <c r="M937" s="159"/>
      <c r="N937" s="131"/>
      <c r="O937" s="131"/>
      <c r="P937" s="131"/>
      <c r="Q937" s="131"/>
      <c r="R937" s="131"/>
      <c r="S937" s="131"/>
      <c r="T937" s="131"/>
      <c r="U937" s="131"/>
      <c r="V937" s="131"/>
      <c r="W937" s="131"/>
      <c r="X937" s="131"/>
      <c r="Y937" s="131"/>
      <c r="Z937" s="131"/>
      <c r="AA937" s="131"/>
      <c r="AB937" s="129"/>
      <c r="AC937" s="129"/>
      <c r="AD937" s="129"/>
    </row>
    <row r="938" ht="15.75" customHeight="1">
      <c r="A938" s="129"/>
      <c r="B938" s="129"/>
      <c r="C938" s="162"/>
      <c r="D938" s="129"/>
      <c r="E938" s="129"/>
      <c r="F938" s="132"/>
      <c r="G938" s="132"/>
      <c r="H938" s="132"/>
      <c r="I938" s="132"/>
      <c r="J938" s="132"/>
      <c r="K938" s="132"/>
      <c r="L938" s="159"/>
      <c r="M938" s="159"/>
      <c r="N938" s="131"/>
      <c r="O938" s="131"/>
      <c r="P938" s="131"/>
      <c r="Q938" s="131"/>
      <c r="R938" s="131"/>
      <c r="S938" s="131"/>
      <c r="T938" s="131"/>
      <c r="U938" s="131"/>
      <c r="V938" s="131"/>
      <c r="W938" s="131"/>
      <c r="X938" s="131"/>
      <c r="Y938" s="131"/>
      <c r="Z938" s="131"/>
      <c r="AA938" s="131"/>
      <c r="AB938" s="129"/>
      <c r="AC938" s="129"/>
      <c r="AD938" s="129"/>
    </row>
    <row r="939" ht="15.75" customHeight="1">
      <c r="A939" s="129"/>
      <c r="B939" s="129"/>
      <c r="C939" s="162"/>
      <c r="D939" s="129"/>
      <c r="E939" s="129"/>
      <c r="F939" s="132"/>
      <c r="G939" s="132"/>
      <c r="H939" s="132"/>
      <c r="I939" s="132"/>
      <c r="J939" s="132"/>
      <c r="K939" s="132"/>
      <c r="L939" s="159"/>
      <c r="M939" s="159"/>
      <c r="N939" s="131"/>
      <c r="O939" s="131"/>
      <c r="P939" s="131"/>
      <c r="Q939" s="131"/>
      <c r="R939" s="131"/>
      <c r="S939" s="131"/>
      <c r="T939" s="131"/>
      <c r="U939" s="131"/>
      <c r="V939" s="131"/>
      <c r="W939" s="131"/>
      <c r="X939" s="131"/>
      <c r="Y939" s="131"/>
      <c r="Z939" s="131"/>
      <c r="AA939" s="131"/>
      <c r="AB939" s="129"/>
      <c r="AC939" s="129"/>
      <c r="AD939" s="129"/>
    </row>
    <row r="940" ht="15.75" customHeight="1">
      <c r="A940" s="129"/>
      <c r="B940" s="129"/>
      <c r="C940" s="162"/>
      <c r="D940" s="129"/>
      <c r="E940" s="129"/>
      <c r="F940" s="132"/>
      <c r="G940" s="132"/>
      <c r="H940" s="132"/>
      <c r="I940" s="132"/>
      <c r="J940" s="132"/>
      <c r="K940" s="132"/>
      <c r="L940" s="159"/>
      <c r="M940" s="159"/>
      <c r="N940" s="131"/>
      <c r="O940" s="131"/>
      <c r="P940" s="131"/>
      <c r="Q940" s="131"/>
      <c r="R940" s="131"/>
      <c r="S940" s="131"/>
      <c r="T940" s="131"/>
      <c r="U940" s="131"/>
      <c r="V940" s="131"/>
      <c r="W940" s="131"/>
      <c r="X940" s="131"/>
      <c r="Y940" s="131"/>
      <c r="Z940" s="131"/>
      <c r="AA940" s="131"/>
      <c r="AB940" s="129"/>
      <c r="AC940" s="129"/>
      <c r="AD940" s="129"/>
    </row>
    <row r="941" ht="15.75" customHeight="1">
      <c r="A941" s="129"/>
      <c r="B941" s="129"/>
      <c r="C941" s="162"/>
      <c r="D941" s="129"/>
      <c r="E941" s="129"/>
      <c r="F941" s="132"/>
      <c r="G941" s="132"/>
      <c r="H941" s="132"/>
      <c r="I941" s="132"/>
      <c r="J941" s="132"/>
      <c r="K941" s="132"/>
      <c r="L941" s="159"/>
      <c r="M941" s="159"/>
      <c r="N941" s="131"/>
      <c r="O941" s="131"/>
      <c r="P941" s="131"/>
      <c r="Q941" s="131"/>
      <c r="R941" s="131"/>
      <c r="S941" s="131"/>
      <c r="T941" s="131"/>
      <c r="U941" s="131"/>
      <c r="V941" s="131"/>
      <c r="W941" s="131"/>
      <c r="X941" s="131"/>
      <c r="Y941" s="131"/>
      <c r="Z941" s="131"/>
      <c r="AA941" s="131"/>
      <c r="AB941" s="129"/>
      <c r="AC941" s="129"/>
      <c r="AD941" s="129"/>
    </row>
    <row r="942" ht="15.75" customHeight="1">
      <c r="A942" s="129"/>
      <c r="B942" s="129"/>
      <c r="C942" s="162"/>
      <c r="D942" s="129"/>
      <c r="E942" s="129"/>
      <c r="F942" s="132"/>
      <c r="G942" s="132"/>
      <c r="H942" s="132"/>
      <c r="I942" s="132"/>
      <c r="J942" s="132"/>
      <c r="K942" s="132"/>
      <c r="L942" s="159"/>
      <c r="M942" s="159"/>
      <c r="N942" s="131"/>
      <c r="O942" s="131"/>
      <c r="P942" s="131"/>
      <c r="Q942" s="131"/>
      <c r="R942" s="131"/>
      <c r="S942" s="131"/>
      <c r="T942" s="131"/>
      <c r="U942" s="131"/>
      <c r="V942" s="131"/>
      <c r="W942" s="131"/>
      <c r="X942" s="131"/>
      <c r="Y942" s="131"/>
      <c r="Z942" s="131"/>
      <c r="AA942" s="131"/>
      <c r="AB942" s="129"/>
      <c r="AC942" s="129"/>
      <c r="AD942" s="129"/>
    </row>
    <row r="943" ht="15.75" customHeight="1">
      <c r="A943" s="129"/>
      <c r="B943" s="129"/>
      <c r="C943" s="162"/>
      <c r="D943" s="129"/>
      <c r="E943" s="129"/>
      <c r="F943" s="132"/>
      <c r="G943" s="132"/>
      <c r="H943" s="132"/>
      <c r="I943" s="132"/>
      <c r="J943" s="132"/>
      <c r="K943" s="132"/>
      <c r="L943" s="159"/>
      <c r="M943" s="159"/>
      <c r="N943" s="131"/>
      <c r="O943" s="131"/>
      <c r="P943" s="131"/>
      <c r="Q943" s="131"/>
      <c r="R943" s="131"/>
      <c r="S943" s="131"/>
      <c r="T943" s="131"/>
      <c r="U943" s="131"/>
      <c r="V943" s="131"/>
      <c r="W943" s="131"/>
      <c r="X943" s="131"/>
      <c r="Y943" s="131"/>
      <c r="Z943" s="131"/>
      <c r="AA943" s="131"/>
      <c r="AB943" s="129"/>
      <c r="AC943" s="129"/>
      <c r="AD943" s="129"/>
    </row>
    <row r="944" ht="15.75" customHeight="1">
      <c r="A944" s="129"/>
      <c r="B944" s="129"/>
      <c r="C944" s="162"/>
      <c r="D944" s="129"/>
      <c r="E944" s="129"/>
      <c r="F944" s="132"/>
      <c r="G944" s="132"/>
      <c r="H944" s="132"/>
      <c r="I944" s="132"/>
      <c r="J944" s="132"/>
      <c r="K944" s="132"/>
      <c r="L944" s="159"/>
      <c r="M944" s="159"/>
      <c r="N944" s="131"/>
      <c r="O944" s="131"/>
      <c r="P944" s="131"/>
      <c r="Q944" s="131"/>
      <c r="R944" s="131"/>
      <c r="S944" s="131"/>
      <c r="T944" s="131"/>
      <c r="U944" s="131"/>
      <c r="V944" s="131"/>
      <c r="W944" s="131"/>
      <c r="X944" s="131"/>
      <c r="Y944" s="131"/>
      <c r="Z944" s="131"/>
      <c r="AA944" s="131"/>
      <c r="AB944" s="129"/>
      <c r="AC944" s="129"/>
      <c r="AD944" s="129"/>
    </row>
    <row r="945" ht="15.75" customHeight="1">
      <c r="A945" s="129"/>
      <c r="B945" s="129"/>
      <c r="C945" s="162"/>
      <c r="D945" s="129"/>
      <c r="E945" s="129"/>
      <c r="F945" s="132"/>
      <c r="G945" s="132"/>
      <c r="H945" s="132"/>
      <c r="I945" s="132"/>
      <c r="J945" s="132"/>
      <c r="K945" s="132"/>
      <c r="L945" s="159"/>
      <c r="M945" s="159"/>
      <c r="N945" s="131"/>
      <c r="O945" s="131"/>
      <c r="P945" s="131"/>
      <c r="Q945" s="131"/>
      <c r="R945" s="131"/>
      <c r="S945" s="131"/>
      <c r="T945" s="131"/>
      <c r="U945" s="131"/>
      <c r="V945" s="131"/>
      <c r="W945" s="131"/>
      <c r="X945" s="131"/>
      <c r="Y945" s="131"/>
      <c r="Z945" s="131"/>
      <c r="AA945" s="131"/>
      <c r="AB945" s="129"/>
      <c r="AC945" s="129"/>
      <c r="AD945" s="129"/>
    </row>
    <row r="946" ht="15.75" customHeight="1">
      <c r="A946" s="129"/>
      <c r="B946" s="129"/>
      <c r="C946" s="162"/>
      <c r="D946" s="129"/>
      <c r="E946" s="129"/>
      <c r="F946" s="132"/>
      <c r="G946" s="132"/>
      <c r="H946" s="132"/>
      <c r="I946" s="132"/>
      <c r="J946" s="132"/>
      <c r="K946" s="132"/>
      <c r="L946" s="159"/>
      <c r="M946" s="159"/>
      <c r="N946" s="131"/>
      <c r="O946" s="131"/>
      <c r="P946" s="131"/>
      <c r="Q946" s="131"/>
      <c r="R946" s="131"/>
      <c r="S946" s="131"/>
      <c r="T946" s="131"/>
      <c r="U946" s="131"/>
      <c r="V946" s="131"/>
      <c r="W946" s="131"/>
      <c r="X946" s="131"/>
      <c r="Y946" s="131"/>
      <c r="Z946" s="131"/>
      <c r="AA946" s="131"/>
      <c r="AB946" s="129"/>
      <c r="AC946" s="129"/>
      <c r="AD946" s="129"/>
    </row>
    <row r="947" ht="15.75" customHeight="1">
      <c r="A947" s="129"/>
      <c r="B947" s="129"/>
      <c r="C947" s="162"/>
      <c r="D947" s="129"/>
      <c r="E947" s="129"/>
      <c r="F947" s="132"/>
      <c r="G947" s="132"/>
      <c r="H947" s="132"/>
      <c r="I947" s="132"/>
      <c r="J947" s="132"/>
      <c r="K947" s="132"/>
      <c r="L947" s="159"/>
      <c r="M947" s="159"/>
      <c r="N947" s="131"/>
      <c r="O947" s="131"/>
      <c r="P947" s="131"/>
      <c r="Q947" s="131"/>
      <c r="R947" s="131"/>
      <c r="S947" s="131"/>
      <c r="T947" s="131"/>
      <c r="U947" s="131"/>
      <c r="V947" s="131"/>
      <c r="W947" s="131"/>
      <c r="X947" s="131"/>
      <c r="Y947" s="131"/>
      <c r="Z947" s="131"/>
      <c r="AA947" s="131"/>
      <c r="AB947" s="129"/>
      <c r="AC947" s="129"/>
      <c r="AD947" s="129"/>
    </row>
    <row r="948" ht="15.75" customHeight="1">
      <c r="A948" s="129"/>
      <c r="B948" s="129"/>
      <c r="C948" s="162"/>
      <c r="D948" s="129"/>
      <c r="E948" s="129"/>
      <c r="F948" s="132"/>
      <c r="G948" s="132"/>
      <c r="H948" s="132"/>
      <c r="I948" s="132"/>
      <c r="J948" s="132"/>
      <c r="K948" s="132"/>
      <c r="L948" s="159"/>
      <c r="M948" s="159"/>
      <c r="N948" s="131"/>
      <c r="O948" s="131"/>
      <c r="P948" s="131"/>
      <c r="Q948" s="131"/>
      <c r="R948" s="131"/>
      <c r="S948" s="131"/>
      <c r="T948" s="131"/>
      <c r="U948" s="131"/>
      <c r="V948" s="131"/>
      <c r="W948" s="131"/>
      <c r="X948" s="131"/>
      <c r="Y948" s="131"/>
      <c r="Z948" s="131"/>
      <c r="AA948" s="131"/>
      <c r="AB948" s="129"/>
      <c r="AC948" s="129"/>
      <c r="AD948" s="129"/>
    </row>
    <row r="949" ht="15.75" customHeight="1">
      <c r="A949" s="129"/>
      <c r="B949" s="129"/>
      <c r="C949" s="162"/>
      <c r="D949" s="129"/>
      <c r="E949" s="129"/>
      <c r="F949" s="132"/>
      <c r="G949" s="132"/>
      <c r="H949" s="132"/>
      <c r="I949" s="132"/>
      <c r="J949" s="132"/>
      <c r="K949" s="132"/>
      <c r="L949" s="159"/>
      <c r="M949" s="159"/>
      <c r="N949" s="131"/>
      <c r="O949" s="131"/>
      <c r="P949" s="131"/>
      <c r="Q949" s="131"/>
      <c r="R949" s="131"/>
      <c r="S949" s="131"/>
      <c r="T949" s="131"/>
      <c r="U949" s="131"/>
      <c r="V949" s="131"/>
      <c r="W949" s="131"/>
      <c r="X949" s="131"/>
      <c r="Y949" s="131"/>
      <c r="Z949" s="131"/>
      <c r="AA949" s="131"/>
      <c r="AB949" s="129"/>
      <c r="AC949" s="129"/>
      <c r="AD949" s="129"/>
    </row>
    <row r="950" ht="15.75" customHeight="1">
      <c r="A950" s="129"/>
      <c r="B950" s="129"/>
      <c r="C950" s="162"/>
      <c r="D950" s="129"/>
      <c r="E950" s="129"/>
      <c r="F950" s="132"/>
      <c r="G950" s="132"/>
      <c r="H950" s="132"/>
      <c r="I950" s="132"/>
      <c r="J950" s="132"/>
      <c r="K950" s="132"/>
      <c r="L950" s="159"/>
      <c r="M950" s="159"/>
      <c r="N950" s="131"/>
      <c r="O950" s="131"/>
      <c r="P950" s="131"/>
      <c r="Q950" s="131"/>
      <c r="R950" s="131"/>
      <c r="S950" s="131"/>
      <c r="T950" s="131"/>
      <c r="U950" s="131"/>
      <c r="V950" s="131"/>
      <c r="W950" s="131"/>
      <c r="X950" s="131"/>
      <c r="Y950" s="131"/>
      <c r="Z950" s="131"/>
      <c r="AA950" s="131"/>
      <c r="AB950" s="129"/>
      <c r="AC950" s="129"/>
      <c r="AD950" s="129"/>
    </row>
    <row r="951" ht="15.75" customHeight="1">
      <c r="A951" s="129"/>
      <c r="B951" s="129"/>
      <c r="C951" s="162"/>
      <c r="D951" s="129"/>
      <c r="E951" s="129"/>
      <c r="F951" s="132"/>
      <c r="G951" s="132"/>
      <c r="H951" s="132"/>
      <c r="I951" s="132"/>
      <c r="J951" s="132"/>
      <c r="K951" s="132"/>
      <c r="L951" s="159"/>
      <c r="M951" s="159"/>
      <c r="N951" s="131"/>
      <c r="O951" s="131"/>
      <c r="P951" s="131"/>
      <c r="Q951" s="131"/>
      <c r="R951" s="131"/>
      <c r="S951" s="131"/>
      <c r="T951" s="131"/>
      <c r="U951" s="131"/>
      <c r="V951" s="131"/>
      <c r="W951" s="131"/>
      <c r="X951" s="131"/>
      <c r="Y951" s="131"/>
      <c r="Z951" s="131"/>
      <c r="AA951" s="131"/>
      <c r="AB951" s="129"/>
      <c r="AC951" s="129"/>
      <c r="AD951" s="129"/>
    </row>
    <row r="952" ht="15.75" customHeight="1">
      <c r="A952" s="129"/>
      <c r="B952" s="129"/>
      <c r="C952" s="162"/>
      <c r="D952" s="129"/>
      <c r="E952" s="129"/>
      <c r="F952" s="132"/>
      <c r="G952" s="132"/>
      <c r="H952" s="132"/>
      <c r="I952" s="132"/>
      <c r="J952" s="132"/>
      <c r="K952" s="132"/>
      <c r="L952" s="159"/>
      <c r="M952" s="159"/>
      <c r="N952" s="131"/>
      <c r="O952" s="131"/>
      <c r="P952" s="131"/>
      <c r="Q952" s="131"/>
      <c r="R952" s="131"/>
      <c r="S952" s="131"/>
      <c r="T952" s="131"/>
      <c r="U952" s="131"/>
      <c r="V952" s="131"/>
      <c r="W952" s="131"/>
      <c r="X952" s="131"/>
      <c r="Y952" s="131"/>
      <c r="Z952" s="131"/>
      <c r="AA952" s="131"/>
      <c r="AB952" s="129"/>
      <c r="AC952" s="129"/>
      <c r="AD952" s="129"/>
    </row>
    <row r="953" ht="15.75" customHeight="1">
      <c r="A953" s="129"/>
      <c r="B953" s="129"/>
      <c r="C953" s="162"/>
      <c r="D953" s="129"/>
      <c r="E953" s="129"/>
      <c r="F953" s="132"/>
      <c r="G953" s="132"/>
      <c r="H953" s="132"/>
      <c r="I953" s="132"/>
      <c r="J953" s="132"/>
      <c r="K953" s="132"/>
      <c r="L953" s="159"/>
      <c r="M953" s="159"/>
      <c r="N953" s="131"/>
      <c r="O953" s="131"/>
      <c r="P953" s="131"/>
      <c r="Q953" s="131"/>
      <c r="R953" s="131"/>
      <c r="S953" s="131"/>
      <c r="T953" s="131"/>
      <c r="U953" s="131"/>
      <c r="V953" s="131"/>
      <c r="W953" s="131"/>
      <c r="X953" s="131"/>
      <c r="Y953" s="131"/>
      <c r="Z953" s="131"/>
      <c r="AA953" s="131"/>
      <c r="AB953" s="129"/>
      <c r="AC953" s="129"/>
      <c r="AD953" s="129"/>
    </row>
    <row r="954" ht="15.75" customHeight="1">
      <c r="A954" s="129"/>
      <c r="B954" s="129"/>
      <c r="C954" s="162"/>
      <c r="D954" s="129"/>
      <c r="E954" s="129"/>
      <c r="F954" s="132"/>
      <c r="G954" s="132"/>
      <c r="H954" s="132"/>
      <c r="I954" s="132"/>
      <c r="J954" s="132"/>
      <c r="K954" s="132"/>
      <c r="L954" s="159"/>
      <c r="M954" s="159"/>
      <c r="N954" s="131"/>
      <c r="O954" s="131"/>
      <c r="P954" s="131"/>
      <c r="Q954" s="131"/>
      <c r="R954" s="131"/>
      <c r="S954" s="131"/>
      <c r="T954" s="131"/>
      <c r="U954" s="131"/>
      <c r="V954" s="131"/>
      <c r="W954" s="131"/>
      <c r="X954" s="131"/>
      <c r="Y954" s="131"/>
      <c r="Z954" s="131"/>
      <c r="AA954" s="131"/>
      <c r="AB954" s="129"/>
      <c r="AC954" s="129"/>
      <c r="AD954" s="129"/>
    </row>
    <row r="955" ht="15.75" customHeight="1">
      <c r="A955" s="129"/>
      <c r="B955" s="129"/>
      <c r="C955" s="162"/>
      <c r="D955" s="129"/>
      <c r="E955" s="129"/>
      <c r="F955" s="132"/>
      <c r="G955" s="132"/>
      <c r="H955" s="132"/>
      <c r="I955" s="132"/>
      <c r="J955" s="132"/>
      <c r="K955" s="132"/>
      <c r="L955" s="159"/>
      <c r="M955" s="159"/>
      <c r="N955" s="131"/>
      <c r="O955" s="131"/>
      <c r="P955" s="131"/>
      <c r="Q955" s="131"/>
      <c r="R955" s="131"/>
      <c r="S955" s="131"/>
      <c r="T955" s="131"/>
      <c r="U955" s="131"/>
      <c r="V955" s="131"/>
      <c r="W955" s="131"/>
      <c r="X955" s="131"/>
      <c r="Y955" s="131"/>
      <c r="Z955" s="131"/>
      <c r="AA955" s="131"/>
      <c r="AB955" s="129"/>
      <c r="AC955" s="129"/>
      <c r="AD955" s="129"/>
    </row>
    <row r="956" ht="15.75" customHeight="1">
      <c r="A956" s="129"/>
      <c r="B956" s="129"/>
      <c r="C956" s="162"/>
      <c r="D956" s="129"/>
      <c r="E956" s="129"/>
      <c r="F956" s="132"/>
      <c r="G956" s="132"/>
      <c r="H956" s="132"/>
      <c r="I956" s="132"/>
      <c r="J956" s="132"/>
      <c r="K956" s="132"/>
      <c r="L956" s="159"/>
      <c r="M956" s="159"/>
      <c r="N956" s="131"/>
      <c r="O956" s="131"/>
      <c r="P956" s="131"/>
      <c r="Q956" s="131"/>
      <c r="R956" s="131"/>
      <c r="S956" s="131"/>
      <c r="T956" s="131"/>
      <c r="U956" s="131"/>
      <c r="V956" s="131"/>
      <c r="W956" s="131"/>
      <c r="X956" s="131"/>
      <c r="Y956" s="131"/>
      <c r="Z956" s="131"/>
      <c r="AA956" s="131"/>
      <c r="AB956" s="129"/>
      <c r="AC956" s="129"/>
      <c r="AD956" s="129"/>
    </row>
    <row r="957" ht="15.75" customHeight="1">
      <c r="A957" s="129"/>
      <c r="B957" s="129"/>
      <c r="C957" s="162"/>
      <c r="D957" s="129"/>
      <c r="E957" s="129"/>
      <c r="F957" s="132"/>
      <c r="G957" s="132"/>
      <c r="H957" s="132"/>
      <c r="I957" s="132"/>
      <c r="J957" s="132"/>
      <c r="K957" s="132"/>
      <c r="L957" s="159"/>
      <c r="M957" s="159"/>
      <c r="N957" s="131"/>
      <c r="O957" s="131"/>
      <c r="P957" s="131"/>
      <c r="Q957" s="131"/>
      <c r="R957" s="131"/>
      <c r="S957" s="131"/>
      <c r="T957" s="131"/>
      <c r="U957" s="131"/>
      <c r="V957" s="131"/>
      <c r="W957" s="131"/>
      <c r="X957" s="131"/>
      <c r="Y957" s="131"/>
      <c r="Z957" s="131"/>
      <c r="AA957" s="131"/>
      <c r="AB957" s="129"/>
      <c r="AC957" s="129"/>
      <c r="AD957" s="129"/>
    </row>
    <row r="958" ht="15.75" customHeight="1">
      <c r="A958" s="129"/>
      <c r="B958" s="129"/>
      <c r="C958" s="162"/>
      <c r="D958" s="129"/>
      <c r="E958" s="129"/>
      <c r="F958" s="132"/>
      <c r="G958" s="132"/>
      <c r="H958" s="132"/>
      <c r="I958" s="132"/>
      <c r="J958" s="132"/>
      <c r="K958" s="132"/>
      <c r="L958" s="159"/>
      <c r="M958" s="159"/>
      <c r="N958" s="131"/>
      <c r="O958" s="131"/>
      <c r="P958" s="131"/>
      <c r="Q958" s="131"/>
      <c r="R958" s="131"/>
      <c r="S958" s="131"/>
      <c r="T958" s="131"/>
      <c r="U958" s="131"/>
      <c r="V958" s="131"/>
      <c r="W958" s="131"/>
      <c r="X958" s="131"/>
      <c r="Y958" s="131"/>
      <c r="Z958" s="131"/>
      <c r="AA958" s="131"/>
      <c r="AB958" s="129"/>
      <c r="AC958" s="129"/>
      <c r="AD958" s="129"/>
    </row>
    <row r="959" ht="15.75" customHeight="1">
      <c r="A959" s="129"/>
      <c r="B959" s="129"/>
      <c r="C959" s="162"/>
      <c r="D959" s="129"/>
      <c r="E959" s="129"/>
      <c r="F959" s="132"/>
      <c r="G959" s="132"/>
      <c r="H959" s="132"/>
      <c r="I959" s="132"/>
      <c r="J959" s="132"/>
      <c r="K959" s="132"/>
      <c r="L959" s="159"/>
      <c r="M959" s="159"/>
      <c r="N959" s="131"/>
      <c r="O959" s="131"/>
      <c r="P959" s="131"/>
      <c r="Q959" s="131"/>
      <c r="R959" s="131"/>
      <c r="S959" s="131"/>
      <c r="T959" s="131"/>
      <c r="U959" s="131"/>
      <c r="V959" s="131"/>
      <c r="W959" s="131"/>
      <c r="X959" s="131"/>
      <c r="Y959" s="131"/>
      <c r="Z959" s="131"/>
      <c r="AA959" s="131"/>
      <c r="AB959" s="129"/>
      <c r="AC959" s="129"/>
      <c r="AD959" s="129"/>
    </row>
    <row r="960" ht="15.75" customHeight="1">
      <c r="A960" s="129"/>
      <c r="B960" s="129"/>
      <c r="C960" s="162"/>
      <c r="D960" s="129"/>
      <c r="E960" s="129"/>
      <c r="F960" s="132"/>
      <c r="G960" s="132"/>
      <c r="H960" s="132"/>
      <c r="I960" s="132"/>
      <c r="J960" s="132"/>
      <c r="K960" s="132"/>
      <c r="L960" s="159"/>
      <c r="M960" s="159"/>
      <c r="N960" s="131"/>
      <c r="O960" s="131"/>
      <c r="P960" s="131"/>
      <c r="Q960" s="131"/>
      <c r="R960" s="131"/>
      <c r="S960" s="131"/>
      <c r="T960" s="131"/>
      <c r="U960" s="131"/>
      <c r="V960" s="131"/>
      <c r="W960" s="131"/>
      <c r="X960" s="131"/>
      <c r="Y960" s="131"/>
      <c r="Z960" s="131"/>
      <c r="AA960" s="131"/>
      <c r="AB960" s="129"/>
      <c r="AC960" s="129"/>
      <c r="AD960" s="129"/>
    </row>
    <row r="961" ht="15.75" customHeight="1">
      <c r="A961" s="129"/>
      <c r="B961" s="129"/>
      <c r="C961" s="162"/>
      <c r="D961" s="129"/>
      <c r="E961" s="129"/>
      <c r="F961" s="132"/>
      <c r="G961" s="132"/>
      <c r="H961" s="132"/>
      <c r="I961" s="132"/>
      <c r="J961" s="132"/>
      <c r="K961" s="132"/>
      <c r="L961" s="159"/>
      <c r="M961" s="159"/>
      <c r="N961" s="131"/>
      <c r="O961" s="131"/>
      <c r="P961" s="131"/>
      <c r="Q961" s="131"/>
      <c r="R961" s="131"/>
      <c r="S961" s="131"/>
      <c r="T961" s="131"/>
      <c r="U961" s="131"/>
      <c r="V961" s="131"/>
      <c r="W961" s="131"/>
      <c r="X961" s="131"/>
      <c r="Y961" s="131"/>
      <c r="Z961" s="131"/>
      <c r="AA961" s="131"/>
      <c r="AB961" s="129"/>
      <c r="AC961" s="129"/>
      <c r="AD961" s="129"/>
    </row>
    <row r="962" ht="15.75" customHeight="1">
      <c r="A962" s="129"/>
      <c r="B962" s="129"/>
      <c r="C962" s="162"/>
      <c r="D962" s="129"/>
      <c r="E962" s="129"/>
      <c r="F962" s="132"/>
      <c r="G962" s="132"/>
      <c r="H962" s="132"/>
      <c r="I962" s="132"/>
      <c r="J962" s="132"/>
      <c r="K962" s="132"/>
      <c r="L962" s="159"/>
      <c r="M962" s="159"/>
      <c r="N962" s="131"/>
      <c r="O962" s="131"/>
      <c r="P962" s="131"/>
      <c r="Q962" s="131"/>
      <c r="R962" s="131"/>
      <c r="S962" s="131"/>
      <c r="T962" s="131"/>
      <c r="U962" s="131"/>
      <c r="V962" s="131"/>
      <c r="W962" s="131"/>
      <c r="X962" s="131"/>
      <c r="Y962" s="131"/>
      <c r="Z962" s="131"/>
      <c r="AA962" s="131"/>
      <c r="AB962" s="129"/>
      <c r="AC962" s="129"/>
      <c r="AD962" s="129"/>
    </row>
    <row r="963" ht="15.75" customHeight="1">
      <c r="A963" s="129"/>
      <c r="B963" s="129"/>
      <c r="C963" s="162"/>
      <c r="D963" s="129"/>
      <c r="E963" s="129"/>
      <c r="F963" s="132"/>
      <c r="G963" s="132"/>
      <c r="H963" s="132"/>
      <c r="I963" s="132"/>
      <c r="J963" s="132"/>
      <c r="K963" s="132"/>
      <c r="L963" s="159"/>
      <c r="M963" s="159"/>
      <c r="N963" s="131"/>
      <c r="O963" s="131"/>
      <c r="P963" s="131"/>
      <c r="Q963" s="131"/>
      <c r="R963" s="131"/>
      <c r="S963" s="131"/>
      <c r="T963" s="131"/>
      <c r="U963" s="131"/>
      <c r="V963" s="131"/>
      <c r="W963" s="131"/>
      <c r="X963" s="131"/>
      <c r="Y963" s="131"/>
      <c r="Z963" s="131"/>
      <c r="AA963" s="131"/>
      <c r="AB963" s="129"/>
      <c r="AC963" s="129"/>
      <c r="AD963" s="129"/>
    </row>
    <row r="964" ht="15.75" customHeight="1">
      <c r="A964" s="129"/>
      <c r="B964" s="129"/>
      <c r="C964" s="162"/>
      <c r="D964" s="129"/>
      <c r="E964" s="129"/>
      <c r="F964" s="132"/>
      <c r="G964" s="132"/>
      <c r="H964" s="132"/>
      <c r="I964" s="132"/>
      <c r="J964" s="132"/>
      <c r="K964" s="132"/>
      <c r="L964" s="159"/>
      <c r="M964" s="159"/>
      <c r="N964" s="131"/>
      <c r="O964" s="131"/>
      <c r="P964" s="131"/>
      <c r="Q964" s="131"/>
      <c r="R964" s="131"/>
      <c r="S964" s="131"/>
      <c r="T964" s="131"/>
      <c r="U964" s="131"/>
      <c r="V964" s="131"/>
      <c r="W964" s="131"/>
      <c r="X964" s="131"/>
      <c r="Y964" s="131"/>
      <c r="Z964" s="131"/>
      <c r="AA964" s="131"/>
      <c r="AB964" s="129"/>
      <c r="AC964" s="129"/>
      <c r="AD964" s="129"/>
    </row>
    <row r="965" ht="15.75" customHeight="1">
      <c r="A965" s="129"/>
      <c r="B965" s="129"/>
      <c r="C965" s="162"/>
      <c r="D965" s="129"/>
      <c r="E965" s="129"/>
      <c r="F965" s="132"/>
      <c r="G965" s="132"/>
      <c r="H965" s="132"/>
      <c r="I965" s="132"/>
      <c r="J965" s="132"/>
      <c r="K965" s="132"/>
      <c r="L965" s="159"/>
      <c r="M965" s="159"/>
      <c r="N965" s="131"/>
      <c r="O965" s="131"/>
      <c r="P965" s="131"/>
      <c r="Q965" s="131"/>
      <c r="R965" s="131"/>
      <c r="S965" s="131"/>
      <c r="T965" s="131"/>
      <c r="U965" s="131"/>
      <c r="V965" s="131"/>
      <c r="W965" s="131"/>
      <c r="X965" s="131"/>
      <c r="Y965" s="131"/>
      <c r="Z965" s="131"/>
      <c r="AA965" s="131"/>
      <c r="AB965" s="129"/>
      <c r="AC965" s="129"/>
      <c r="AD965" s="129"/>
    </row>
    <row r="966" ht="15.75" customHeight="1">
      <c r="A966" s="129"/>
      <c r="B966" s="129"/>
      <c r="C966" s="162"/>
      <c r="D966" s="129"/>
      <c r="E966" s="129"/>
      <c r="F966" s="132"/>
      <c r="G966" s="132"/>
      <c r="H966" s="132"/>
      <c r="I966" s="132"/>
      <c r="J966" s="132"/>
      <c r="K966" s="132"/>
      <c r="L966" s="159"/>
      <c r="M966" s="159"/>
      <c r="N966" s="131"/>
      <c r="O966" s="131"/>
      <c r="P966" s="131"/>
      <c r="Q966" s="131"/>
      <c r="R966" s="131"/>
      <c r="S966" s="131"/>
      <c r="T966" s="131"/>
      <c r="U966" s="131"/>
      <c r="V966" s="131"/>
      <c r="W966" s="131"/>
      <c r="X966" s="131"/>
      <c r="Y966" s="131"/>
      <c r="Z966" s="131"/>
      <c r="AA966" s="131"/>
      <c r="AB966" s="129"/>
      <c r="AC966" s="129"/>
      <c r="AD966" s="129"/>
    </row>
    <row r="967" ht="15.75" customHeight="1">
      <c r="A967" s="129"/>
      <c r="B967" s="129"/>
      <c r="C967" s="162"/>
      <c r="D967" s="129"/>
      <c r="E967" s="129"/>
      <c r="F967" s="132"/>
      <c r="G967" s="132"/>
      <c r="H967" s="132"/>
      <c r="I967" s="132"/>
      <c r="J967" s="132"/>
      <c r="K967" s="132"/>
      <c r="L967" s="159"/>
      <c r="M967" s="159"/>
      <c r="N967" s="131"/>
      <c r="O967" s="131"/>
      <c r="P967" s="131"/>
      <c r="Q967" s="131"/>
      <c r="R967" s="131"/>
      <c r="S967" s="131"/>
      <c r="T967" s="131"/>
      <c r="U967" s="131"/>
      <c r="V967" s="131"/>
      <c r="W967" s="131"/>
      <c r="X967" s="131"/>
      <c r="Y967" s="131"/>
      <c r="Z967" s="131"/>
      <c r="AA967" s="131"/>
      <c r="AB967" s="129"/>
      <c r="AC967" s="129"/>
      <c r="AD967" s="129"/>
    </row>
    <row r="968" ht="15.75" customHeight="1">
      <c r="A968" s="129"/>
      <c r="B968" s="129"/>
      <c r="C968" s="162"/>
      <c r="D968" s="129"/>
      <c r="E968" s="129"/>
      <c r="F968" s="132"/>
      <c r="G968" s="132"/>
      <c r="H968" s="132"/>
      <c r="I968" s="132"/>
      <c r="J968" s="132"/>
      <c r="K968" s="132"/>
      <c r="L968" s="159"/>
      <c r="M968" s="159"/>
      <c r="N968" s="131"/>
      <c r="O968" s="131"/>
      <c r="P968" s="131"/>
      <c r="Q968" s="131"/>
      <c r="R968" s="131"/>
      <c r="S968" s="131"/>
      <c r="T968" s="131"/>
      <c r="U968" s="131"/>
      <c r="V968" s="131"/>
      <c r="W968" s="131"/>
      <c r="X968" s="131"/>
      <c r="Y968" s="131"/>
      <c r="Z968" s="131"/>
      <c r="AA968" s="131"/>
      <c r="AB968" s="129"/>
      <c r="AC968" s="129"/>
      <c r="AD968" s="129"/>
    </row>
    <row r="969" ht="15.75" customHeight="1">
      <c r="A969" s="129"/>
      <c r="B969" s="129"/>
      <c r="C969" s="162"/>
      <c r="D969" s="129"/>
      <c r="E969" s="129"/>
      <c r="F969" s="132"/>
      <c r="G969" s="132"/>
      <c r="H969" s="132"/>
      <c r="I969" s="132"/>
      <c r="J969" s="132"/>
      <c r="K969" s="132"/>
      <c r="L969" s="159"/>
      <c r="M969" s="159"/>
      <c r="N969" s="131"/>
      <c r="O969" s="131"/>
      <c r="P969" s="131"/>
      <c r="Q969" s="131"/>
      <c r="R969" s="131"/>
      <c r="S969" s="131"/>
      <c r="T969" s="131"/>
      <c r="U969" s="131"/>
      <c r="V969" s="131"/>
      <c r="W969" s="131"/>
      <c r="X969" s="131"/>
      <c r="Y969" s="131"/>
      <c r="Z969" s="131"/>
      <c r="AA969" s="131"/>
      <c r="AB969" s="129"/>
      <c r="AC969" s="129"/>
      <c r="AD969" s="129"/>
    </row>
    <row r="970" ht="15.75" customHeight="1">
      <c r="A970" s="129"/>
      <c r="B970" s="129"/>
      <c r="C970" s="162"/>
      <c r="D970" s="129"/>
      <c r="E970" s="129"/>
      <c r="F970" s="132"/>
      <c r="G970" s="132"/>
      <c r="H970" s="132"/>
      <c r="I970" s="132"/>
      <c r="J970" s="132"/>
      <c r="K970" s="132"/>
      <c r="L970" s="159"/>
      <c r="M970" s="159"/>
      <c r="N970" s="131"/>
      <c r="O970" s="131"/>
      <c r="P970" s="131"/>
      <c r="Q970" s="131"/>
      <c r="R970" s="131"/>
      <c r="S970" s="131"/>
      <c r="T970" s="131"/>
      <c r="U970" s="131"/>
      <c r="V970" s="131"/>
      <c r="W970" s="131"/>
      <c r="X970" s="131"/>
      <c r="Y970" s="131"/>
      <c r="Z970" s="131"/>
      <c r="AA970" s="131"/>
      <c r="AB970" s="129"/>
      <c r="AC970" s="129"/>
      <c r="AD970" s="129"/>
    </row>
    <row r="971" ht="15.75" customHeight="1">
      <c r="A971" s="129"/>
      <c r="B971" s="129"/>
      <c r="C971" s="162"/>
      <c r="D971" s="129"/>
      <c r="E971" s="129"/>
      <c r="F971" s="132"/>
      <c r="G971" s="132"/>
      <c r="H971" s="132"/>
      <c r="I971" s="132"/>
      <c r="J971" s="132"/>
      <c r="K971" s="132"/>
      <c r="L971" s="159"/>
      <c r="M971" s="159"/>
      <c r="N971" s="131"/>
      <c r="O971" s="131"/>
      <c r="P971" s="131"/>
      <c r="Q971" s="131"/>
      <c r="R971" s="131"/>
      <c r="S971" s="131"/>
      <c r="T971" s="131"/>
      <c r="U971" s="131"/>
      <c r="V971" s="131"/>
      <c r="W971" s="131"/>
      <c r="X971" s="131"/>
      <c r="Y971" s="131"/>
      <c r="Z971" s="131"/>
      <c r="AA971" s="131"/>
      <c r="AB971" s="129"/>
      <c r="AC971" s="129"/>
      <c r="AD971" s="129"/>
    </row>
    <row r="972" ht="15.75" customHeight="1">
      <c r="A972" s="129"/>
      <c r="B972" s="129"/>
      <c r="C972" s="162"/>
      <c r="D972" s="129"/>
      <c r="E972" s="129"/>
      <c r="F972" s="132"/>
      <c r="G972" s="132"/>
      <c r="H972" s="132"/>
      <c r="I972" s="132"/>
      <c r="J972" s="132"/>
      <c r="K972" s="132"/>
      <c r="L972" s="159"/>
      <c r="M972" s="159"/>
      <c r="N972" s="131"/>
      <c r="O972" s="131"/>
      <c r="P972" s="131"/>
      <c r="Q972" s="131"/>
      <c r="R972" s="131"/>
      <c r="S972" s="131"/>
      <c r="T972" s="131"/>
      <c r="U972" s="131"/>
      <c r="V972" s="131"/>
      <c r="W972" s="131"/>
      <c r="X972" s="131"/>
      <c r="Y972" s="131"/>
      <c r="Z972" s="131"/>
      <c r="AA972" s="131"/>
      <c r="AB972" s="129"/>
      <c r="AC972" s="129"/>
      <c r="AD972" s="129"/>
    </row>
    <row r="973" ht="15.75" customHeight="1">
      <c r="A973" s="129"/>
      <c r="B973" s="129"/>
      <c r="C973" s="162"/>
      <c r="D973" s="129"/>
      <c r="E973" s="129"/>
      <c r="F973" s="132"/>
      <c r="G973" s="132"/>
      <c r="H973" s="132"/>
      <c r="I973" s="132"/>
      <c r="J973" s="132"/>
      <c r="K973" s="132"/>
      <c r="L973" s="159"/>
      <c r="M973" s="159"/>
      <c r="N973" s="131"/>
      <c r="O973" s="131"/>
      <c r="P973" s="131"/>
      <c r="Q973" s="131"/>
      <c r="R973" s="131"/>
      <c r="S973" s="131"/>
      <c r="T973" s="131"/>
      <c r="U973" s="131"/>
      <c r="V973" s="131"/>
      <c r="W973" s="131"/>
      <c r="X973" s="131"/>
      <c r="Y973" s="131"/>
      <c r="Z973" s="131"/>
      <c r="AA973" s="131"/>
      <c r="AB973" s="129"/>
      <c r="AC973" s="129"/>
      <c r="AD973" s="129"/>
    </row>
    <row r="974" ht="15.75" customHeight="1">
      <c r="A974" s="129"/>
      <c r="B974" s="129"/>
      <c r="C974" s="162"/>
      <c r="D974" s="129"/>
      <c r="E974" s="129"/>
      <c r="F974" s="132"/>
      <c r="G974" s="132"/>
      <c r="H974" s="132"/>
      <c r="I974" s="132"/>
      <c r="J974" s="132"/>
      <c r="K974" s="132"/>
      <c r="L974" s="159"/>
      <c r="M974" s="159"/>
      <c r="N974" s="131"/>
      <c r="O974" s="131"/>
      <c r="P974" s="131"/>
      <c r="Q974" s="131"/>
      <c r="R974" s="131"/>
      <c r="S974" s="131"/>
      <c r="T974" s="131"/>
      <c r="U974" s="131"/>
      <c r="V974" s="131"/>
      <c r="W974" s="131"/>
      <c r="X974" s="131"/>
      <c r="Y974" s="131"/>
      <c r="Z974" s="131"/>
      <c r="AA974" s="131"/>
      <c r="AB974" s="129"/>
      <c r="AC974" s="129"/>
      <c r="AD974" s="129"/>
    </row>
    <row r="975" ht="15.75" customHeight="1">
      <c r="A975" s="129"/>
      <c r="B975" s="129"/>
      <c r="C975" s="162"/>
      <c r="D975" s="129"/>
      <c r="E975" s="129"/>
      <c r="F975" s="132"/>
      <c r="G975" s="132"/>
      <c r="H975" s="132"/>
      <c r="I975" s="132"/>
      <c r="J975" s="132"/>
      <c r="K975" s="132"/>
      <c r="L975" s="159"/>
      <c r="M975" s="159"/>
      <c r="N975" s="131"/>
      <c r="O975" s="131"/>
      <c r="P975" s="131"/>
      <c r="Q975" s="131"/>
      <c r="R975" s="131"/>
      <c r="S975" s="131"/>
      <c r="T975" s="131"/>
      <c r="U975" s="131"/>
      <c r="V975" s="131"/>
      <c r="W975" s="131"/>
      <c r="X975" s="131"/>
      <c r="Y975" s="131"/>
      <c r="Z975" s="131"/>
      <c r="AA975" s="131"/>
      <c r="AB975" s="129"/>
      <c r="AC975" s="129"/>
      <c r="AD975" s="129"/>
    </row>
    <row r="976" ht="15.75" customHeight="1">
      <c r="A976" s="129"/>
      <c r="B976" s="129"/>
      <c r="C976" s="162"/>
      <c r="D976" s="129"/>
      <c r="E976" s="129"/>
      <c r="F976" s="132"/>
      <c r="G976" s="132"/>
      <c r="H976" s="132"/>
      <c r="I976" s="132"/>
      <c r="J976" s="132"/>
      <c r="K976" s="132"/>
      <c r="L976" s="159"/>
      <c r="M976" s="159"/>
      <c r="N976" s="131"/>
      <c r="O976" s="131"/>
      <c r="P976" s="131"/>
      <c r="Q976" s="131"/>
      <c r="R976" s="131"/>
      <c r="S976" s="131"/>
      <c r="T976" s="131"/>
      <c r="U976" s="131"/>
      <c r="V976" s="131"/>
      <c r="W976" s="131"/>
      <c r="X976" s="131"/>
      <c r="Y976" s="131"/>
      <c r="Z976" s="131"/>
      <c r="AA976" s="131"/>
      <c r="AB976" s="129"/>
      <c r="AC976" s="129"/>
      <c r="AD976" s="129"/>
    </row>
    <row r="977" ht="15.75" customHeight="1">
      <c r="A977" s="129"/>
      <c r="B977" s="129"/>
      <c r="C977" s="162"/>
      <c r="D977" s="129"/>
      <c r="E977" s="129"/>
      <c r="F977" s="132"/>
      <c r="G977" s="132"/>
      <c r="H977" s="132"/>
      <c r="I977" s="132"/>
      <c r="J977" s="132"/>
      <c r="K977" s="132"/>
      <c r="L977" s="159"/>
      <c r="M977" s="159"/>
      <c r="N977" s="131"/>
      <c r="O977" s="131"/>
      <c r="P977" s="131"/>
      <c r="Q977" s="131"/>
      <c r="R977" s="131"/>
      <c r="S977" s="131"/>
      <c r="T977" s="131"/>
      <c r="U977" s="131"/>
      <c r="V977" s="131"/>
      <c r="W977" s="131"/>
      <c r="X977" s="131"/>
      <c r="Y977" s="131"/>
      <c r="Z977" s="131"/>
      <c r="AA977" s="131"/>
      <c r="AB977" s="129"/>
      <c r="AC977" s="129"/>
      <c r="AD977" s="129"/>
    </row>
    <row r="978" ht="15.75" customHeight="1">
      <c r="A978" s="129"/>
      <c r="B978" s="129"/>
      <c r="C978" s="162"/>
      <c r="D978" s="129"/>
      <c r="E978" s="129"/>
      <c r="F978" s="132"/>
      <c r="G978" s="132"/>
      <c r="H978" s="132"/>
      <c r="I978" s="132"/>
      <c r="J978" s="132"/>
      <c r="K978" s="132"/>
      <c r="L978" s="159"/>
      <c r="M978" s="159"/>
      <c r="N978" s="131"/>
      <c r="O978" s="131"/>
      <c r="P978" s="131"/>
      <c r="Q978" s="131"/>
      <c r="R978" s="131"/>
      <c r="S978" s="131"/>
      <c r="T978" s="131"/>
      <c r="U978" s="131"/>
      <c r="V978" s="131"/>
      <c r="W978" s="131"/>
      <c r="X978" s="131"/>
      <c r="Y978" s="131"/>
      <c r="Z978" s="131"/>
      <c r="AA978" s="131"/>
      <c r="AB978" s="129"/>
      <c r="AC978" s="129"/>
      <c r="AD978" s="129"/>
    </row>
    <row r="979" ht="15.75" customHeight="1">
      <c r="A979" s="129"/>
      <c r="B979" s="129"/>
      <c r="C979" s="162"/>
      <c r="D979" s="129"/>
      <c r="E979" s="129"/>
      <c r="F979" s="132"/>
      <c r="G979" s="132"/>
      <c r="H979" s="132"/>
      <c r="I979" s="132"/>
      <c r="J979" s="132"/>
      <c r="K979" s="132"/>
      <c r="L979" s="159"/>
      <c r="M979" s="159"/>
      <c r="N979" s="131"/>
      <c r="O979" s="131"/>
      <c r="P979" s="131"/>
      <c r="Q979" s="131"/>
      <c r="R979" s="131"/>
      <c r="S979" s="131"/>
      <c r="T979" s="131"/>
      <c r="U979" s="131"/>
      <c r="V979" s="131"/>
      <c r="W979" s="131"/>
      <c r="X979" s="131"/>
      <c r="Y979" s="131"/>
      <c r="Z979" s="131"/>
      <c r="AA979" s="131"/>
      <c r="AB979" s="129"/>
      <c r="AC979" s="129"/>
      <c r="AD979" s="129"/>
    </row>
    <row r="980" ht="15.75" customHeight="1">
      <c r="A980" s="129"/>
      <c r="B980" s="129"/>
      <c r="C980" s="162"/>
      <c r="D980" s="129"/>
      <c r="E980" s="129"/>
      <c r="F980" s="132"/>
      <c r="G980" s="132"/>
      <c r="H980" s="132"/>
      <c r="I980" s="132"/>
      <c r="J980" s="132"/>
      <c r="K980" s="132"/>
      <c r="L980" s="159"/>
      <c r="M980" s="159"/>
      <c r="N980" s="131"/>
      <c r="O980" s="131"/>
      <c r="P980" s="131"/>
      <c r="Q980" s="131"/>
      <c r="R980" s="131"/>
      <c r="S980" s="131"/>
      <c r="T980" s="131"/>
      <c r="U980" s="131"/>
      <c r="V980" s="131"/>
      <c r="W980" s="131"/>
      <c r="X980" s="131"/>
      <c r="Y980" s="131"/>
      <c r="Z980" s="131"/>
      <c r="AA980" s="131"/>
      <c r="AB980" s="129"/>
      <c r="AC980" s="129"/>
      <c r="AD980" s="129"/>
    </row>
    <row r="981" ht="15.75" customHeight="1">
      <c r="A981" s="129"/>
      <c r="B981" s="129"/>
      <c r="C981" s="162"/>
      <c r="D981" s="129"/>
      <c r="E981" s="129"/>
      <c r="F981" s="132"/>
      <c r="G981" s="132"/>
      <c r="H981" s="132"/>
      <c r="I981" s="132"/>
      <c r="J981" s="132"/>
      <c r="K981" s="132"/>
      <c r="L981" s="159"/>
      <c r="M981" s="159"/>
      <c r="N981" s="131"/>
      <c r="O981" s="131"/>
      <c r="P981" s="131"/>
      <c r="Q981" s="131"/>
      <c r="R981" s="131"/>
      <c r="S981" s="131"/>
      <c r="T981" s="131"/>
      <c r="U981" s="131"/>
      <c r="V981" s="131"/>
      <c r="W981" s="131"/>
      <c r="X981" s="131"/>
      <c r="Y981" s="131"/>
      <c r="Z981" s="131"/>
      <c r="AA981" s="131"/>
      <c r="AB981" s="129"/>
      <c r="AC981" s="129"/>
      <c r="AD981" s="129"/>
    </row>
    <row r="982" ht="15.75" customHeight="1">
      <c r="A982" s="129"/>
      <c r="B982" s="129"/>
      <c r="C982" s="162"/>
      <c r="D982" s="129"/>
      <c r="E982" s="129"/>
      <c r="F982" s="132"/>
      <c r="G982" s="132"/>
      <c r="H982" s="132"/>
      <c r="I982" s="132"/>
      <c r="J982" s="132"/>
      <c r="K982" s="132"/>
      <c r="L982" s="159"/>
      <c r="M982" s="159"/>
      <c r="N982" s="131"/>
      <c r="O982" s="131"/>
      <c r="P982" s="131"/>
      <c r="Q982" s="131"/>
      <c r="R982" s="131"/>
      <c r="S982" s="131"/>
      <c r="T982" s="131"/>
      <c r="U982" s="131"/>
      <c r="V982" s="131"/>
      <c r="W982" s="131"/>
      <c r="X982" s="131"/>
      <c r="Y982" s="131"/>
      <c r="Z982" s="131"/>
      <c r="AA982" s="131"/>
      <c r="AB982" s="129"/>
      <c r="AC982" s="129"/>
      <c r="AD982" s="129"/>
    </row>
    <row r="983" ht="15.75" customHeight="1">
      <c r="A983" s="129"/>
      <c r="B983" s="129"/>
      <c r="C983" s="162"/>
      <c r="D983" s="129"/>
      <c r="E983" s="129"/>
      <c r="F983" s="132"/>
      <c r="G983" s="132"/>
      <c r="H983" s="132"/>
      <c r="I983" s="132"/>
      <c r="J983" s="132"/>
      <c r="K983" s="132"/>
      <c r="L983" s="159"/>
      <c r="M983" s="159"/>
      <c r="N983" s="131"/>
      <c r="O983" s="131"/>
      <c r="P983" s="131"/>
      <c r="Q983" s="131"/>
      <c r="R983" s="131"/>
      <c r="S983" s="131"/>
      <c r="T983" s="131"/>
      <c r="U983" s="131"/>
      <c r="V983" s="131"/>
      <c r="W983" s="131"/>
      <c r="X983" s="131"/>
      <c r="Y983" s="131"/>
      <c r="Z983" s="131"/>
      <c r="AA983" s="131"/>
      <c r="AB983" s="129"/>
      <c r="AC983" s="129"/>
      <c r="AD983" s="129"/>
    </row>
    <row r="984" ht="15.75" customHeight="1">
      <c r="A984" s="129"/>
      <c r="B984" s="129"/>
      <c r="C984" s="162"/>
      <c r="D984" s="129"/>
      <c r="E984" s="129"/>
      <c r="F984" s="132"/>
      <c r="G984" s="132"/>
      <c r="H984" s="132"/>
      <c r="I984" s="132"/>
      <c r="J984" s="132"/>
      <c r="K984" s="132"/>
      <c r="L984" s="159"/>
      <c r="M984" s="159"/>
      <c r="N984" s="131"/>
      <c r="O984" s="131"/>
      <c r="P984" s="131"/>
      <c r="Q984" s="131"/>
      <c r="R984" s="131"/>
      <c r="S984" s="131"/>
      <c r="T984" s="131"/>
      <c r="U984" s="131"/>
      <c r="V984" s="131"/>
      <c r="W984" s="131"/>
      <c r="X984" s="131"/>
      <c r="Y984" s="131"/>
      <c r="Z984" s="131"/>
      <c r="AA984" s="131"/>
      <c r="AB984" s="129"/>
      <c r="AC984" s="129"/>
      <c r="AD984" s="129"/>
    </row>
    <row r="985" ht="15.75" customHeight="1">
      <c r="A985" s="129"/>
      <c r="B985" s="129"/>
      <c r="C985" s="162"/>
      <c r="D985" s="129"/>
      <c r="E985" s="129"/>
      <c r="F985" s="132"/>
      <c r="G985" s="132"/>
      <c r="H985" s="132"/>
      <c r="I985" s="132"/>
      <c r="J985" s="132"/>
      <c r="K985" s="132"/>
      <c r="L985" s="159"/>
      <c r="M985" s="159"/>
      <c r="N985" s="131"/>
      <c r="O985" s="131"/>
      <c r="P985" s="131"/>
      <c r="Q985" s="131"/>
      <c r="R985" s="131"/>
      <c r="S985" s="131"/>
      <c r="T985" s="131"/>
      <c r="U985" s="131"/>
      <c r="V985" s="131"/>
      <c r="W985" s="131"/>
      <c r="X985" s="131"/>
      <c r="Y985" s="131"/>
      <c r="Z985" s="131"/>
      <c r="AA985" s="131"/>
      <c r="AB985" s="129"/>
      <c r="AC985" s="129"/>
      <c r="AD985" s="129"/>
    </row>
    <row r="986" ht="15.75" customHeight="1">
      <c r="A986" s="129"/>
      <c r="B986" s="129"/>
      <c r="C986" s="162"/>
      <c r="D986" s="129"/>
      <c r="E986" s="129"/>
      <c r="F986" s="132"/>
      <c r="G986" s="132"/>
      <c r="H986" s="132"/>
      <c r="I986" s="132"/>
      <c r="J986" s="132"/>
      <c r="K986" s="132"/>
      <c r="L986" s="159"/>
      <c r="M986" s="159"/>
      <c r="N986" s="131"/>
      <c r="O986" s="131"/>
      <c r="P986" s="131"/>
      <c r="Q986" s="131"/>
      <c r="R986" s="131"/>
      <c r="S986" s="131"/>
      <c r="T986" s="131"/>
      <c r="U986" s="131"/>
      <c r="V986" s="131"/>
      <c r="W986" s="131"/>
      <c r="X986" s="131"/>
      <c r="Y986" s="131"/>
      <c r="Z986" s="131"/>
      <c r="AA986" s="131"/>
      <c r="AB986" s="129"/>
      <c r="AC986" s="129"/>
      <c r="AD986" s="129"/>
    </row>
    <row r="987" ht="15.75" customHeight="1">
      <c r="A987" s="129"/>
      <c r="B987" s="129"/>
      <c r="C987" s="162"/>
      <c r="D987" s="129"/>
      <c r="E987" s="129"/>
      <c r="F987" s="132"/>
      <c r="G987" s="132"/>
      <c r="H987" s="132"/>
      <c r="I987" s="132"/>
      <c r="J987" s="132"/>
      <c r="K987" s="132"/>
      <c r="L987" s="159"/>
      <c r="M987" s="159"/>
      <c r="N987" s="131"/>
      <c r="O987" s="131"/>
      <c r="P987" s="131"/>
      <c r="Q987" s="131"/>
      <c r="R987" s="131"/>
      <c r="S987" s="131"/>
      <c r="T987" s="131"/>
      <c r="U987" s="131"/>
      <c r="V987" s="131"/>
      <c r="W987" s="131"/>
      <c r="X987" s="131"/>
      <c r="Y987" s="131"/>
      <c r="Z987" s="131"/>
      <c r="AA987" s="131"/>
      <c r="AB987" s="129"/>
      <c r="AC987" s="129"/>
      <c r="AD987" s="129"/>
    </row>
    <row r="988" ht="15.75" customHeight="1">
      <c r="A988" s="129"/>
      <c r="B988" s="129"/>
      <c r="C988" s="162"/>
      <c r="D988" s="129"/>
      <c r="E988" s="129"/>
      <c r="F988" s="132"/>
      <c r="G988" s="132"/>
      <c r="H988" s="132"/>
      <c r="I988" s="132"/>
      <c r="J988" s="132"/>
      <c r="K988" s="132"/>
      <c r="L988" s="159"/>
      <c r="M988" s="159"/>
      <c r="N988" s="131"/>
      <c r="O988" s="131"/>
      <c r="P988" s="131"/>
      <c r="Q988" s="131"/>
      <c r="R988" s="131"/>
      <c r="S988" s="131"/>
      <c r="T988" s="131"/>
      <c r="U988" s="131"/>
      <c r="V988" s="131"/>
      <c r="W988" s="131"/>
      <c r="X988" s="131"/>
      <c r="Y988" s="131"/>
      <c r="Z988" s="131"/>
      <c r="AA988" s="131"/>
      <c r="AB988" s="129"/>
      <c r="AC988" s="129"/>
      <c r="AD988" s="129"/>
    </row>
    <row r="989" ht="15.75" customHeight="1">
      <c r="A989" s="129"/>
      <c r="B989" s="129"/>
      <c r="C989" s="162"/>
      <c r="D989" s="129"/>
      <c r="E989" s="129"/>
      <c r="F989" s="132"/>
      <c r="G989" s="132"/>
      <c r="H989" s="132"/>
      <c r="I989" s="132"/>
      <c r="J989" s="132"/>
      <c r="K989" s="132"/>
      <c r="L989" s="159"/>
      <c r="M989" s="159"/>
      <c r="N989" s="131"/>
      <c r="O989" s="131"/>
      <c r="P989" s="131"/>
      <c r="Q989" s="131"/>
      <c r="R989" s="131"/>
      <c r="S989" s="131"/>
      <c r="T989" s="131"/>
      <c r="U989" s="131"/>
      <c r="V989" s="131"/>
      <c r="W989" s="131"/>
      <c r="X989" s="131"/>
      <c r="Y989" s="131"/>
      <c r="Z989" s="131"/>
      <c r="AA989" s="131"/>
      <c r="AB989" s="129"/>
      <c r="AC989" s="129"/>
      <c r="AD989" s="129"/>
    </row>
    <row r="990" ht="15.75" customHeight="1">
      <c r="A990" s="129"/>
      <c r="B990" s="129"/>
      <c r="C990" s="162"/>
      <c r="D990" s="129"/>
      <c r="E990" s="129"/>
      <c r="F990" s="132"/>
      <c r="G990" s="132"/>
      <c r="H990" s="132"/>
      <c r="I990" s="132"/>
      <c r="J990" s="132"/>
      <c r="K990" s="132"/>
      <c r="L990" s="159"/>
      <c r="M990" s="159"/>
      <c r="N990" s="131"/>
      <c r="O990" s="131"/>
      <c r="P990" s="131"/>
      <c r="Q990" s="131"/>
      <c r="R990" s="131"/>
      <c r="S990" s="131"/>
      <c r="T990" s="131"/>
      <c r="U990" s="131"/>
      <c r="V990" s="131"/>
      <c r="W990" s="131"/>
      <c r="X990" s="131"/>
      <c r="Y990" s="131"/>
      <c r="Z990" s="131"/>
      <c r="AA990" s="131"/>
      <c r="AB990" s="129"/>
      <c r="AC990" s="129"/>
      <c r="AD990" s="129"/>
    </row>
    <row r="991" ht="15.75" customHeight="1">
      <c r="A991" s="129"/>
      <c r="B991" s="129"/>
      <c r="C991" s="162"/>
      <c r="D991" s="129"/>
      <c r="E991" s="129"/>
      <c r="F991" s="132"/>
      <c r="G991" s="132"/>
      <c r="H991" s="132"/>
      <c r="I991" s="132"/>
      <c r="J991" s="132"/>
      <c r="K991" s="132"/>
      <c r="L991" s="159"/>
      <c r="M991" s="159"/>
      <c r="N991" s="131"/>
      <c r="O991" s="131"/>
      <c r="P991" s="131"/>
      <c r="Q991" s="131"/>
      <c r="R991" s="131"/>
      <c r="S991" s="131"/>
      <c r="T991" s="131"/>
      <c r="U991" s="131"/>
      <c r="V991" s="131"/>
      <c r="W991" s="131"/>
      <c r="X991" s="131"/>
      <c r="Y991" s="131"/>
      <c r="Z991" s="131"/>
      <c r="AA991" s="131"/>
      <c r="AB991" s="129"/>
      <c r="AC991" s="129"/>
      <c r="AD991" s="129"/>
    </row>
    <row r="992" ht="15.75" customHeight="1">
      <c r="A992" s="129"/>
      <c r="B992" s="129"/>
      <c r="C992" s="162"/>
      <c r="D992" s="129"/>
      <c r="E992" s="129"/>
      <c r="F992" s="132"/>
      <c r="G992" s="132"/>
      <c r="H992" s="132"/>
      <c r="I992" s="132"/>
      <c r="J992" s="132"/>
      <c r="K992" s="132"/>
      <c r="L992" s="159"/>
      <c r="M992" s="159"/>
      <c r="N992" s="131"/>
      <c r="O992" s="131"/>
      <c r="P992" s="131"/>
      <c r="Q992" s="131"/>
      <c r="R992" s="131"/>
      <c r="S992" s="131"/>
      <c r="T992" s="131"/>
      <c r="U992" s="131"/>
      <c r="V992" s="131"/>
      <c r="W992" s="131"/>
      <c r="X992" s="131"/>
      <c r="Y992" s="131"/>
      <c r="Z992" s="131"/>
      <c r="AA992" s="131"/>
      <c r="AB992" s="129"/>
      <c r="AC992" s="129"/>
      <c r="AD992" s="129"/>
    </row>
    <row r="993" ht="15.75" customHeight="1">
      <c r="A993" s="129"/>
      <c r="B993" s="129"/>
      <c r="C993" s="162"/>
      <c r="D993" s="129"/>
      <c r="E993" s="129"/>
      <c r="F993" s="132"/>
      <c r="G993" s="132"/>
      <c r="H993" s="132"/>
      <c r="I993" s="132"/>
      <c r="J993" s="132"/>
      <c r="K993" s="132"/>
      <c r="L993" s="159"/>
      <c r="M993" s="159"/>
      <c r="N993" s="131"/>
      <c r="O993" s="131"/>
      <c r="P993" s="131"/>
      <c r="Q993" s="131"/>
      <c r="R993" s="131"/>
      <c r="S993" s="131"/>
      <c r="T993" s="131"/>
      <c r="U993" s="131"/>
      <c r="V993" s="131"/>
      <c r="W993" s="131"/>
      <c r="X993" s="131"/>
      <c r="Y993" s="131"/>
      <c r="Z993" s="131"/>
      <c r="AA993" s="131"/>
      <c r="AB993" s="129"/>
      <c r="AC993" s="129"/>
      <c r="AD993" s="129"/>
    </row>
    <row r="994" ht="15.75" customHeight="1">
      <c r="A994" s="129"/>
      <c r="B994" s="129"/>
      <c r="C994" s="162"/>
      <c r="D994" s="129"/>
      <c r="E994" s="129"/>
      <c r="F994" s="132"/>
      <c r="G994" s="132"/>
      <c r="H994" s="132"/>
      <c r="I994" s="132"/>
      <c r="J994" s="132"/>
      <c r="K994" s="132"/>
      <c r="L994" s="159"/>
      <c r="M994" s="159"/>
      <c r="N994" s="131"/>
      <c r="O994" s="131"/>
      <c r="P994" s="131"/>
      <c r="Q994" s="131"/>
      <c r="R994" s="131"/>
      <c r="S994" s="131"/>
      <c r="T994" s="131"/>
      <c r="U994" s="131"/>
      <c r="V994" s="131"/>
      <c r="W994" s="131"/>
      <c r="X994" s="131"/>
      <c r="Y994" s="131"/>
      <c r="Z994" s="131"/>
      <c r="AA994" s="131"/>
      <c r="AB994" s="129"/>
      <c r="AC994" s="129"/>
      <c r="AD994" s="129"/>
    </row>
    <row r="995" ht="15.75" customHeight="1">
      <c r="A995" s="129"/>
      <c r="B995" s="129"/>
      <c r="C995" s="162"/>
      <c r="D995" s="129"/>
      <c r="E995" s="129"/>
      <c r="F995" s="132"/>
      <c r="G995" s="132"/>
      <c r="H995" s="132"/>
      <c r="I995" s="132"/>
      <c r="J995" s="132"/>
      <c r="K995" s="132"/>
      <c r="L995" s="159"/>
      <c r="M995" s="159"/>
      <c r="N995" s="131"/>
      <c r="O995" s="131"/>
      <c r="P995" s="131"/>
      <c r="Q995" s="131"/>
      <c r="R995" s="131"/>
      <c r="S995" s="131"/>
      <c r="T995" s="131"/>
      <c r="U995" s="131"/>
      <c r="V995" s="131"/>
      <c r="W995" s="131"/>
      <c r="X995" s="131"/>
      <c r="Y995" s="131"/>
      <c r="Z995" s="131"/>
      <c r="AA995" s="131"/>
      <c r="AB995" s="129"/>
      <c r="AC995" s="129"/>
      <c r="AD995" s="129"/>
    </row>
    <row r="996" ht="15.75" customHeight="1">
      <c r="A996" s="129"/>
      <c r="B996" s="129"/>
      <c r="C996" s="162"/>
      <c r="D996" s="129"/>
      <c r="E996" s="129"/>
      <c r="F996" s="132"/>
      <c r="G996" s="132"/>
      <c r="H996" s="132"/>
      <c r="I996" s="132"/>
      <c r="J996" s="132"/>
      <c r="K996" s="132"/>
      <c r="L996" s="159"/>
      <c r="M996" s="159"/>
      <c r="N996" s="131"/>
      <c r="O996" s="131"/>
      <c r="P996" s="131"/>
      <c r="Q996" s="131"/>
      <c r="R996" s="131"/>
      <c r="S996" s="131"/>
      <c r="T996" s="131"/>
      <c r="U996" s="131"/>
      <c r="V996" s="131"/>
      <c r="W996" s="131"/>
      <c r="X996" s="131"/>
      <c r="Y996" s="131"/>
      <c r="Z996" s="131"/>
      <c r="AA996" s="131"/>
      <c r="AB996" s="129"/>
      <c r="AC996" s="129"/>
      <c r="AD996" s="129"/>
    </row>
    <row r="997" ht="15.75" customHeight="1">
      <c r="A997" s="129"/>
      <c r="B997" s="129"/>
      <c r="C997" s="162"/>
      <c r="D997" s="129"/>
      <c r="E997" s="129"/>
      <c r="F997" s="132"/>
      <c r="G997" s="132"/>
      <c r="H997" s="132"/>
      <c r="I997" s="132"/>
      <c r="J997" s="132"/>
      <c r="K997" s="132"/>
      <c r="L997" s="159"/>
      <c r="M997" s="159"/>
      <c r="N997" s="131"/>
      <c r="O997" s="131"/>
      <c r="P997" s="131"/>
      <c r="Q997" s="131"/>
      <c r="R997" s="131"/>
      <c r="S997" s="131"/>
      <c r="T997" s="131"/>
      <c r="U997" s="131"/>
      <c r="V997" s="131"/>
      <c r="W997" s="131"/>
      <c r="X997" s="131"/>
      <c r="Y997" s="131"/>
      <c r="Z997" s="131"/>
      <c r="AA997" s="131"/>
      <c r="AB997" s="129"/>
      <c r="AC997" s="129"/>
      <c r="AD997" s="129"/>
    </row>
    <row r="998" ht="15.75" customHeight="1">
      <c r="A998" s="129"/>
      <c r="B998" s="129"/>
      <c r="C998" s="162"/>
      <c r="D998" s="129"/>
      <c r="E998" s="129"/>
      <c r="F998" s="132"/>
      <c r="G998" s="132"/>
      <c r="H998" s="132"/>
      <c r="I998" s="132"/>
      <c r="J998" s="132"/>
      <c r="K998" s="132"/>
      <c r="L998" s="159"/>
      <c r="M998" s="159"/>
      <c r="N998" s="131"/>
      <c r="O998" s="131"/>
      <c r="P998" s="131"/>
      <c r="Q998" s="131"/>
      <c r="R998" s="131"/>
      <c r="S998" s="131"/>
      <c r="T998" s="131"/>
      <c r="U998" s="131"/>
      <c r="V998" s="131"/>
      <c r="W998" s="131"/>
      <c r="X998" s="131"/>
      <c r="Y998" s="131"/>
      <c r="Z998" s="131"/>
      <c r="AA998" s="131"/>
      <c r="AB998" s="129"/>
      <c r="AC998" s="129"/>
      <c r="AD998" s="129"/>
    </row>
    <row r="999" ht="15.75" customHeight="1">
      <c r="A999" s="129"/>
      <c r="B999" s="129"/>
      <c r="C999" s="162"/>
      <c r="D999" s="129"/>
      <c r="E999" s="129"/>
      <c r="F999" s="132"/>
      <c r="G999" s="132"/>
      <c r="H999" s="132"/>
      <c r="I999" s="132"/>
      <c r="J999" s="132"/>
      <c r="K999" s="132"/>
      <c r="L999" s="159"/>
      <c r="M999" s="159"/>
      <c r="N999" s="131"/>
      <c r="O999" s="131"/>
      <c r="P999" s="131"/>
      <c r="Q999" s="131"/>
      <c r="R999" s="131"/>
      <c r="S999" s="131"/>
      <c r="T999" s="131"/>
      <c r="U999" s="131"/>
      <c r="V999" s="131"/>
      <c r="W999" s="131"/>
      <c r="X999" s="131"/>
      <c r="Y999" s="131"/>
      <c r="Z999" s="131"/>
      <c r="AA999" s="131"/>
      <c r="AB999" s="129"/>
      <c r="AC999" s="129"/>
      <c r="AD999" s="129"/>
    </row>
    <row r="1000" ht="15.75" customHeight="1">
      <c r="A1000" s="129"/>
      <c r="B1000" s="129"/>
      <c r="C1000" s="162"/>
      <c r="D1000" s="129"/>
      <c r="E1000" s="129"/>
      <c r="F1000" s="132"/>
      <c r="G1000" s="132"/>
      <c r="H1000" s="132"/>
      <c r="I1000" s="132"/>
      <c r="J1000" s="132"/>
      <c r="K1000" s="132"/>
      <c r="L1000" s="159"/>
      <c r="M1000" s="159"/>
      <c r="N1000" s="131"/>
      <c r="O1000" s="131"/>
      <c r="P1000" s="131"/>
      <c r="Q1000" s="131"/>
      <c r="R1000" s="131"/>
      <c r="S1000" s="131"/>
      <c r="T1000" s="131"/>
      <c r="U1000" s="131"/>
      <c r="V1000" s="131"/>
      <c r="W1000" s="131"/>
      <c r="X1000" s="131"/>
      <c r="Y1000" s="131"/>
      <c r="Z1000" s="131"/>
      <c r="AA1000" s="131"/>
      <c r="AB1000" s="129"/>
      <c r="AC1000" s="129"/>
      <c r="AD1000" s="129"/>
    </row>
  </sheetData>
  <autoFilter ref="$A$5:$AD$340"/>
  <conditionalFormatting sqref="L6:L340">
    <cfRule type="cellIs" dxfId="0" priority="1" operator="equal">
      <formula>0</formula>
    </cfRule>
  </conditionalFormatting>
  <conditionalFormatting sqref="L344">
    <cfRule type="cellIs" dxfId="0" priority="2" operator="equal">
      <formula>0</formula>
    </cfRule>
  </conditionalFormatting>
  <printOptions/>
  <pageMargins bottom="0.75" footer="0.0" header="0.0" left="0.7" right="0.7" top="0.75"/>
  <pageSetup orientation="portrait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>
      <pane xSplit="3.0" ySplit="8.0" topLeftCell="D9" activePane="bottomRight" state="frozen"/>
      <selection activeCell="D1" sqref="D1" pane="topRight"/>
      <selection activeCell="A9" sqref="A9" pane="bottomLeft"/>
      <selection activeCell="D9" sqref="D9" pane="bottomRight"/>
    </sheetView>
  </sheetViews>
  <sheetFormatPr customHeight="1" defaultColWidth="11.22" defaultRowHeight="15.0"/>
  <cols>
    <col customWidth="1" min="1" max="1" width="14.0"/>
    <col customWidth="1" min="2" max="2" width="15.0"/>
    <col customWidth="1" min="3" max="3" width="21.22"/>
    <col customWidth="1" min="4" max="4" width="14.11"/>
    <col customWidth="1" min="5" max="5" width="16.22"/>
    <col customWidth="1" min="6" max="6" width="17.67"/>
    <col customWidth="1" min="7" max="7" width="15.0"/>
    <col customWidth="1" min="8" max="8" width="16.11"/>
    <col customWidth="1" min="9" max="9" width="16.22"/>
    <col customWidth="1" min="10" max="10" width="17.67"/>
    <col customWidth="1" min="11" max="11" width="15.0"/>
    <col customWidth="1" min="12" max="12" width="16.11"/>
    <col customWidth="1" min="13" max="13" width="16.22"/>
    <col customWidth="1" min="14" max="14" width="17.67"/>
    <col customWidth="1" min="15" max="15" width="15.0"/>
    <col customWidth="1" min="16" max="16" width="16.11"/>
    <col customWidth="1" min="17" max="17" width="16.22"/>
    <col customWidth="1" min="18" max="18" width="17.67"/>
    <col customWidth="1" min="19" max="19" width="15.0"/>
    <col customWidth="1" min="20" max="20" width="16.11"/>
    <col customWidth="1" min="21" max="21" width="18.44"/>
    <col customWidth="1" min="22" max="22" width="15.0"/>
    <col customWidth="1" min="23" max="23" width="17.89"/>
    <col customWidth="1" min="24" max="24" width="18.22"/>
    <col customWidth="1" min="25" max="26" width="8.56"/>
  </cols>
  <sheetData>
    <row r="1">
      <c r="A1" s="99" t="s">
        <v>863</v>
      </c>
      <c r="B1" s="105"/>
      <c r="C1" s="105"/>
      <c r="D1" s="105"/>
      <c r="E1" s="106"/>
      <c r="F1" s="106"/>
      <c r="G1" s="106"/>
      <c r="H1" s="106"/>
      <c r="I1" s="106"/>
      <c r="J1" s="106"/>
      <c r="K1" s="106"/>
      <c r="L1" s="106"/>
      <c r="M1" s="17"/>
      <c r="N1" s="17"/>
      <c r="O1" s="17"/>
      <c r="P1" s="17"/>
      <c r="Q1" s="17"/>
      <c r="R1" s="17"/>
      <c r="S1" s="17"/>
      <c r="T1" s="17"/>
      <c r="U1" s="106"/>
      <c r="V1" s="106"/>
      <c r="W1" s="17"/>
      <c r="X1" s="17"/>
      <c r="Y1" s="105"/>
      <c r="Z1" s="105"/>
    </row>
    <row r="2">
      <c r="A2" s="99"/>
      <c r="B2" s="105"/>
      <c r="C2" s="105"/>
      <c r="D2" s="105"/>
      <c r="E2" s="106"/>
      <c r="F2" s="106"/>
      <c r="G2" s="106"/>
      <c r="H2" s="106"/>
      <c r="I2" s="106"/>
      <c r="J2" s="106"/>
      <c r="K2" s="106"/>
      <c r="L2" s="106"/>
      <c r="M2" s="17"/>
      <c r="N2" s="17"/>
      <c r="O2" s="17"/>
      <c r="P2" s="17"/>
      <c r="Q2" s="17"/>
      <c r="R2" s="17"/>
      <c r="S2" s="17"/>
      <c r="T2" s="17"/>
      <c r="U2" s="106"/>
      <c r="V2" s="106"/>
      <c r="W2" s="17"/>
      <c r="X2" s="17"/>
      <c r="Y2" s="105"/>
      <c r="Z2" s="105"/>
    </row>
    <row r="3">
      <c r="A3" s="99"/>
      <c r="B3" s="105"/>
      <c r="C3" s="105"/>
      <c r="D3" s="105"/>
      <c r="E3" s="106"/>
      <c r="F3" s="106"/>
      <c r="G3" s="106"/>
      <c r="H3" s="106"/>
      <c r="I3" s="106"/>
      <c r="J3" s="106"/>
      <c r="K3" s="106"/>
      <c r="L3" s="106"/>
      <c r="M3" s="17"/>
      <c r="N3" s="17"/>
      <c r="O3" s="17"/>
      <c r="P3" s="17"/>
      <c r="Q3" s="17"/>
      <c r="R3" s="17"/>
      <c r="S3" s="17"/>
      <c r="T3" s="17"/>
      <c r="U3" s="106"/>
      <c r="V3" s="106"/>
      <c r="W3" s="17"/>
      <c r="X3" s="17"/>
      <c r="Y3" s="105"/>
      <c r="Z3" s="105"/>
    </row>
    <row r="4">
      <c r="A4" s="99"/>
      <c r="B4" s="105"/>
      <c r="C4" s="105"/>
      <c r="D4" s="105"/>
      <c r="E4" s="106"/>
      <c r="F4" s="106"/>
      <c r="G4" s="106"/>
      <c r="H4" s="106"/>
      <c r="I4" s="106"/>
      <c r="J4" s="106"/>
      <c r="K4" s="106"/>
      <c r="L4" s="106"/>
      <c r="M4" s="17"/>
      <c r="N4" s="17"/>
      <c r="O4" s="17"/>
      <c r="P4" s="17"/>
      <c r="Q4" s="17"/>
      <c r="R4" s="17"/>
      <c r="S4" s="17"/>
      <c r="T4" s="17"/>
      <c r="U4" s="106"/>
      <c r="V4" s="106"/>
      <c r="W4" s="17"/>
      <c r="X4" s="17"/>
      <c r="Y4" s="105"/>
      <c r="Z4" s="105"/>
    </row>
    <row r="5">
      <c r="A5" s="99"/>
      <c r="B5" s="105"/>
      <c r="C5" s="105"/>
      <c r="D5" s="105"/>
      <c r="E5" s="106"/>
      <c r="F5" s="106"/>
      <c r="G5" s="106"/>
      <c r="H5" s="106"/>
      <c r="I5" s="106"/>
      <c r="J5" s="106"/>
      <c r="K5" s="106"/>
      <c r="L5" s="106"/>
      <c r="M5" s="17"/>
      <c r="N5" s="17"/>
      <c r="O5" s="17"/>
      <c r="P5" s="17"/>
      <c r="Q5" s="17"/>
      <c r="R5" s="17"/>
      <c r="S5" s="17"/>
      <c r="T5" s="17"/>
      <c r="U5" s="106"/>
      <c r="V5" s="106"/>
      <c r="W5" s="17"/>
      <c r="X5" s="17"/>
      <c r="Y5" s="105"/>
      <c r="Z5" s="105"/>
    </row>
    <row r="6">
      <c r="A6" s="198">
        <v>1.0</v>
      </c>
      <c r="B6" s="198">
        <v>2.0</v>
      </c>
      <c r="C6" s="198">
        <v>3.0</v>
      </c>
      <c r="D6" s="198">
        <v>4.0</v>
      </c>
      <c r="E6" s="198">
        <v>5.0</v>
      </c>
      <c r="F6" s="198">
        <v>6.0</v>
      </c>
      <c r="G6" s="198">
        <v>7.0</v>
      </c>
      <c r="H6" s="198">
        <v>8.0</v>
      </c>
      <c r="I6" s="198">
        <v>9.0</v>
      </c>
      <c r="J6" s="198">
        <v>10.0</v>
      </c>
      <c r="K6" s="198">
        <v>11.0</v>
      </c>
      <c r="L6" s="198">
        <v>12.0</v>
      </c>
      <c r="M6" s="198">
        <v>13.0</v>
      </c>
      <c r="N6" s="198">
        <v>14.0</v>
      </c>
      <c r="O6" s="198">
        <v>15.0</v>
      </c>
      <c r="P6" s="198">
        <v>16.0</v>
      </c>
      <c r="Q6" s="198">
        <v>17.0</v>
      </c>
      <c r="R6" s="198">
        <v>18.0</v>
      </c>
      <c r="S6" s="198">
        <v>19.0</v>
      </c>
      <c r="T6" s="198">
        <v>20.0</v>
      </c>
      <c r="U6" s="198">
        <v>21.0</v>
      </c>
      <c r="V6" s="198">
        <v>22.0</v>
      </c>
      <c r="W6" s="199">
        <v>23.0</v>
      </c>
      <c r="X6" s="199">
        <v>24.0</v>
      </c>
      <c r="Y6" s="105"/>
      <c r="Z6" s="105"/>
    </row>
    <row r="7">
      <c r="A7" s="200"/>
      <c r="B7" s="200"/>
      <c r="C7" s="200"/>
      <c r="D7" s="200"/>
      <c r="E7" s="201" t="s">
        <v>63</v>
      </c>
      <c r="F7" s="201" t="str">
        <f t="shared" ref="F7:H7" si="1">E7</f>
        <v>Gross Dollars$</v>
      </c>
      <c r="G7" s="201" t="str">
        <f t="shared" si="1"/>
        <v>Gross Dollars$</v>
      </c>
      <c r="H7" s="201" t="str">
        <f t="shared" si="1"/>
        <v>Gross Dollars$</v>
      </c>
      <c r="I7" s="202" t="s">
        <v>64</v>
      </c>
      <c r="J7" s="202" t="str">
        <f t="shared" ref="J7:L7" si="2">I7</f>
        <v>Net Sales$</v>
      </c>
      <c r="K7" s="202" t="str">
        <f t="shared" si="2"/>
        <v>Net Sales$</v>
      </c>
      <c r="L7" s="202" t="str">
        <f t="shared" si="2"/>
        <v>Net Sales$</v>
      </c>
      <c r="M7" s="203" t="s">
        <v>7</v>
      </c>
      <c r="N7" s="203" t="str">
        <f t="shared" ref="N7:P7" si="3">M7</f>
        <v>Units Shipped</v>
      </c>
      <c r="O7" s="203" t="str">
        <f t="shared" si="3"/>
        <v>Units Shipped</v>
      </c>
      <c r="P7" s="203" t="str">
        <f t="shared" si="3"/>
        <v>Units Shipped</v>
      </c>
      <c r="Q7" s="204" t="s">
        <v>65</v>
      </c>
      <c r="R7" s="204" t="str">
        <f t="shared" ref="R7:T7" si="4">Q7</f>
        <v>Units Scanned</v>
      </c>
      <c r="S7" s="204" t="str">
        <f t="shared" si="4"/>
        <v>Units Scanned</v>
      </c>
      <c r="T7" s="204" t="str">
        <f t="shared" si="4"/>
        <v>Units Scanned</v>
      </c>
      <c r="U7" s="205" t="s">
        <v>864</v>
      </c>
      <c r="V7" s="205" t="s">
        <v>865</v>
      </c>
      <c r="W7" s="206" t="s">
        <v>866</v>
      </c>
      <c r="X7" s="206" t="s">
        <v>867</v>
      </c>
      <c r="Y7" s="207"/>
      <c r="Z7" s="207"/>
    </row>
    <row r="8">
      <c r="A8" s="208" t="s">
        <v>62</v>
      </c>
      <c r="B8" s="208" t="s">
        <v>791</v>
      </c>
      <c r="C8" s="208" t="s">
        <v>792</v>
      </c>
      <c r="D8" s="208" t="s">
        <v>42</v>
      </c>
      <c r="E8" s="209" t="s">
        <v>17</v>
      </c>
      <c r="F8" s="209" t="s">
        <v>868</v>
      </c>
      <c r="G8" s="209" t="s">
        <v>20</v>
      </c>
      <c r="H8" s="209" t="s">
        <v>18</v>
      </c>
      <c r="I8" s="210" t="s">
        <v>17</v>
      </c>
      <c r="J8" s="210" t="s">
        <v>868</v>
      </c>
      <c r="K8" s="210" t="s">
        <v>20</v>
      </c>
      <c r="L8" s="210" t="s">
        <v>18</v>
      </c>
      <c r="M8" s="211" t="s">
        <v>17</v>
      </c>
      <c r="N8" s="211" t="s">
        <v>868</v>
      </c>
      <c r="O8" s="211" t="s">
        <v>20</v>
      </c>
      <c r="P8" s="211" t="s">
        <v>18</v>
      </c>
      <c r="Q8" s="212" t="s">
        <v>17</v>
      </c>
      <c r="R8" s="212" t="s">
        <v>868</v>
      </c>
      <c r="S8" s="212" t="s">
        <v>20</v>
      </c>
      <c r="T8" s="212" t="s">
        <v>18</v>
      </c>
      <c r="U8" s="205" t="s">
        <v>869</v>
      </c>
      <c r="V8" s="205" t="s">
        <v>869</v>
      </c>
      <c r="W8" s="206" t="s">
        <v>869</v>
      </c>
      <c r="X8" s="206" t="s">
        <v>869</v>
      </c>
      <c r="Y8" s="207"/>
      <c r="Z8" s="207"/>
    </row>
    <row r="9">
      <c r="A9" s="105" t="s">
        <v>309</v>
      </c>
      <c r="B9" s="105" t="s">
        <v>306</v>
      </c>
      <c r="C9" s="105" t="s">
        <v>307</v>
      </c>
      <c r="D9" s="105" t="s">
        <v>47</v>
      </c>
      <c r="E9" s="106">
        <v>804.2700000000009</v>
      </c>
      <c r="F9" s="106">
        <v>1139.4800000000002</v>
      </c>
      <c r="G9" s="106"/>
      <c r="H9" s="106">
        <v>1090.9900000000011</v>
      </c>
      <c r="I9" s="106">
        <v>804.2700000000009</v>
      </c>
      <c r="J9" s="106">
        <v>929.4800000000001</v>
      </c>
      <c r="K9" s="106"/>
      <c r="L9" s="106">
        <v>943.4900000000008</v>
      </c>
      <c r="M9" s="17">
        <v>5616.0</v>
      </c>
      <c r="N9" s="17">
        <v>2988.0</v>
      </c>
      <c r="O9" s="17"/>
      <c r="P9" s="17">
        <v>3096.0</v>
      </c>
      <c r="Q9" s="17">
        <v>323.0</v>
      </c>
      <c r="R9" s="17">
        <v>327.0</v>
      </c>
      <c r="S9" s="17"/>
      <c r="T9" s="17">
        <v>314.0</v>
      </c>
      <c r="U9" s="106">
        <v>3034.7400000000025</v>
      </c>
      <c r="V9" s="106">
        <v>2677.2400000000016</v>
      </c>
      <c r="W9" s="17">
        <v>11700.0</v>
      </c>
      <c r="X9" s="17">
        <v>964.0</v>
      </c>
      <c r="Y9" s="105"/>
      <c r="Z9" s="105"/>
    </row>
    <row r="10">
      <c r="A10" s="105" t="s">
        <v>309</v>
      </c>
      <c r="B10" s="105" t="s">
        <v>311</v>
      </c>
      <c r="C10" s="105" t="s">
        <v>312</v>
      </c>
      <c r="D10" s="105" t="s">
        <v>46</v>
      </c>
      <c r="E10" s="106"/>
      <c r="F10" s="106">
        <v>369.20000000000016</v>
      </c>
      <c r="G10" s="106">
        <v>518.700000000001</v>
      </c>
      <c r="H10" s="106"/>
      <c r="I10" s="106"/>
      <c r="J10" s="106">
        <v>302.0999999999998</v>
      </c>
      <c r="K10" s="106">
        <v>518.700000000001</v>
      </c>
      <c r="L10" s="106"/>
      <c r="M10" s="17"/>
      <c r="N10" s="17">
        <v>1136.0</v>
      </c>
      <c r="O10" s="17">
        <v>1640.0</v>
      </c>
      <c r="P10" s="17"/>
      <c r="Q10" s="17"/>
      <c r="R10" s="17">
        <v>68.0</v>
      </c>
      <c r="S10" s="17">
        <v>130.0</v>
      </c>
      <c r="T10" s="17"/>
      <c r="U10" s="106">
        <v>887.9000000000011</v>
      </c>
      <c r="V10" s="106">
        <v>820.8000000000008</v>
      </c>
      <c r="W10" s="17">
        <v>2776.0</v>
      </c>
      <c r="X10" s="17">
        <v>198.0</v>
      </c>
      <c r="Y10" s="105"/>
      <c r="Z10" s="105"/>
    </row>
    <row r="11">
      <c r="A11" s="105" t="s">
        <v>309</v>
      </c>
      <c r="B11" s="105" t="s">
        <v>314</v>
      </c>
      <c r="C11" s="105" t="s">
        <v>315</v>
      </c>
      <c r="D11" s="105" t="s">
        <v>46</v>
      </c>
      <c r="E11" s="106"/>
      <c r="F11" s="106">
        <v>306.44000000000017</v>
      </c>
      <c r="G11" s="106">
        <v>125.58</v>
      </c>
      <c r="H11" s="106"/>
      <c r="I11" s="106"/>
      <c r="J11" s="106">
        <v>250.64000000000016</v>
      </c>
      <c r="K11" s="106">
        <v>125.58</v>
      </c>
      <c r="L11" s="106"/>
      <c r="M11" s="17"/>
      <c r="N11" s="17">
        <v>750.0</v>
      </c>
      <c r="O11" s="17">
        <v>297.0</v>
      </c>
      <c r="P11" s="17"/>
      <c r="Q11" s="17"/>
      <c r="R11" s="17">
        <v>69.0</v>
      </c>
      <c r="S11" s="17">
        <v>42.0</v>
      </c>
      <c r="T11" s="17"/>
      <c r="U11" s="106">
        <v>432.02000000000015</v>
      </c>
      <c r="V11" s="106">
        <v>376.22000000000014</v>
      </c>
      <c r="W11" s="17">
        <v>1047.0</v>
      </c>
      <c r="X11" s="17">
        <v>111.0</v>
      </c>
      <c r="Y11" s="105"/>
      <c r="Z11" s="105"/>
    </row>
    <row r="12">
      <c r="A12" s="105" t="s">
        <v>309</v>
      </c>
      <c r="B12" s="105" t="s">
        <v>316</v>
      </c>
      <c r="C12" s="105" t="s">
        <v>317</v>
      </c>
      <c r="D12" s="105" t="s">
        <v>47</v>
      </c>
      <c r="E12" s="106">
        <v>614.2400000000002</v>
      </c>
      <c r="F12" s="106">
        <v>928.1400000000002</v>
      </c>
      <c r="G12" s="106"/>
      <c r="H12" s="106">
        <v>829.69</v>
      </c>
      <c r="I12" s="106">
        <v>614.2400000000002</v>
      </c>
      <c r="J12" s="106">
        <v>750.1400000000003</v>
      </c>
      <c r="K12" s="106"/>
      <c r="L12" s="106">
        <v>702.4900000000001</v>
      </c>
      <c r="M12" s="17">
        <v>2592.0</v>
      </c>
      <c r="N12" s="17">
        <v>2400.0</v>
      </c>
      <c r="O12" s="17"/>
      <c r="P12" s="17">
        <v>1104.0</v>
      </c>
      <c r="Q12" s="17">
        <v>176.0</v>
      </c>
      <c r="R12" s="17">
        <v>186.0</v>
      </c>
      <c r="S12" s="17"/>
      <c r="T12" s="17">
        <v>191.0</v>
      </c>
      <c r="U12" s="106">
        <v>2372.0700000000006</v>
      </c>
      <c r="V12" s="106">
        <v>2066.870000000001</v>
      </c>
      <c r="W12" s="17">
        <v>6096.0</v>
      </c>
      <c r="X12" s="17">
        <v>553.0</v>
      </c>
      <c r="Y12" s="105"/>
      <c r="Z12" s="105"/>
    </row>
    <row r="13">
      <c r="A13" s="105" t="s">
        <v>309</v>
      </c>
      <c r="B13" s="105" t="s">
        <v>318</v>
      </c>
      <c r="C13" s="105" t="s">
        <v>319</v>
      </c>
      <c r="D13" s="105" t="s">
        <v>47</v>
      </c>
      <c r="E13" s="106">
        <v>832.6100000000004</v>
      </c>
      <c r="F13" s="106">
        <v>858.9200000000003</v>
      </c>
      <c r="G13" s="106"/>
      <c r="H13" s="106">
        <v>1208.6199999999994</v>
      </c>
      <c r="I13" s="106">
        <v>832.6100000000004</v>
      </c>
      <c r="J13" s="106">
        <v>697.3199999999996</v>
      </c>
      <c r="K13" s="106"/>
      <c r="L13" s="106">
        <v>1079.8200000000006</v>
      </c>
      <c r="M13" s="17">
        <v>924.0</v>
      </c>
      <c r="N13" s="17">
        <v>888.0</v>
      </c>
      <c r="O13" s="17"/>
      <c r="P13" s="17">
        <v>1392.0</v>
      </c>
      <c r="Q13" s="17">
        <v>139.0</v>
      </c>
      <c r="R13" s="17">
        <v>108.0</v>
      </c>
      <c r="S13" s="17"/>
      <c r="T13" s="17">
        <v>178.0</v>
      </c>
      <c r="U13" s="106">
        <v>2900.15</v>
      </c>
      <c r="V13" s="106">
        <v>2609.7500000000005</v>
      </c>
      <c r="W13" s="17">
        <v>3204.0</v>
      </c>
      <c r="X13" s="17">
        <v>425.0</v>
      </c>
      <c r="Y13" s="105"/>
      <c r="Z13" s="105"/>
    </row>
    <row r="14">
      <c r="A14" s="105" t="s">
        <v>309</v>
      </c>
      <c r="B14" s="105" t="s">
        <v>320</v>
      </c>
      <c r="C14" s="105" t="s">
        <v>321</v>
      </c>
      <c r="D14" s="105" t="s">
        <v>46</v>
      </c>
      <c r="E14" s="106"/>
      <c r="F14" s="106">
        <v>0.0</v>
      </c>
      <c r="G14" s="106">
        <v>0.0</v>
      </c>
      <c r="H14" s="106"/>
      <c r="I14" s="106"/>
      <c r="J14" s="106">
        <v>0.0</v>
      </c>
      <c r="K14" s="106">
        <v>0.0</v>
      </c>
      <c r="L14" s="106"/>
      <c r="M14" s="17"/>
      <c r="N14" s="17">
        <v>568.0</v>
      </c>
      <c r="O14" s="17">
        <v>820.0</v>
      </c>
      <c r="P14" s="17"/>
      <c r="Q14" s="17"/>
      <c r="R14" s="17">
        <v>0.0</v>
      </c>
      <c r="S14" s="17">
        <v>0.0</v>
      </c>
      <c r="T14" s="17"/>
      <c r="U14" s="106">
        <v>0.0</v>
      </c>
      <c r="V14" s="106">
        <v>0.0</v>
      </c>
      <c r="W14" s="17">
        <v>1388.0</v>
      </c>
      <c r="X14" s="17">
        <v>0.0</v>
      </c>
      <c r="Y14" s="105"/>
      <c r="Z14" s="105"/>
    </row>
    <row r="15">
      <c r="A15" s="105" t="s">
        <v>309</v>
      </c>
      <c r="B15" s="105" t="s">
        <v>323</v>
      </c>
      <c r="C15" s="105" t="s">
        <v>324</v>
      </c>
      <c r="D15" s="105" t="s">
        <v>46</v>
      </c>
      <c r="E15" s="106"/>
      <c r="F15" s="106">
        <v>296.3400000000001</v>
      </c>
      <c r="G15" s="106">
        <v>122.59</v>
      </c>
      <c r="H15" s="106"/>
      <c r="I15" s="106"/>
      <c r="J15" s="106">
        <v>240.54000000000016</v>
      </c>
      <c r="K15" s="106">
        <v>122.59</v>
      </c>
      <c r="L15" s="106"/>
      <c r="M15" s="17"/>
      <c r="N15" s="17">
        <v>750.0</v>
      </c>
      <c r="O15" s="17">
        <v>297.0</v>
      </c>
      <c r="P15" s="17"/>
      <c r="Q15" s="17"/>
      <c r="R15" s="17">
        <v>66.0</v>
      </c>
      <c r="S15" s="17">
        <v>41.0</v>
      </c>
      <c r="T15" s="17"/>
      <c r="U15" s="106">
        <v>418.93000000000006</v>
      </c>
      <c r="V15" s="106">
        <v>363.13000000000017</v>
      </c>
      <c r="W15" s="17">
        <v>1047.0</v>
      </c>
      <c r="X15" s="17">
        <v>107.0</v>
      </c>
      <c r="Y15" s="105"/>
      <c r="Z15" s="105"/>
    </row>
    <row r="16">
      <c r="A16" s="105" t="s">
        <v>309</v>
      </c>
      <c r="B16" s="105" t="s">
        <v>325</v>
      </c>
      <c r="C16" s="105" t="s">
        <v>326</v>
      </c>
      <c r="D16" s="105" t="s">
        <v>46</v>
      </c>
      <c r="E16" s="106"/>
      <c r="F16" s="106">
        <v>435.53000000000037</v>
      </c>
      <c r="G16" s="106">
        <v>155.48</v>
      </c>
      <c r="H16" s="106">
        <v>8.97</v>
      </c>
      <c r="I16" s="106"/>
      <c r="J16" s="106">
        <v>356.32999999999987</v>
      </c>
      <c r="K16" s="106">
        <v>155.48</v>
      </c>
      <c r="L16" s="106">
        <v>8.97</v>
      </c>
      <c r="M16" s="17"/>
      <c r="N16" s="17">
        <v>750.0</v>
      </c>
      <c r="O16" s="17">
        <v>297.0</v>
      </c>
      <c r="P16" s="17">
        <v>0.0</v>
      </c>
      <c r="Q16" s="17"/>
      <c r="R16" s="17">
        <v>97.0</v>
      </c>
      <c r="S16" s="17">
        <v>52.0</v>
      </c>
      <c r="T16" s="17">
        <v>3.0</v>
      </c>
      <c r="U16" s="106">
        <v>599.9800000000004</v>
      </c>
      <c r="V16" s="106">
        <v>520.7799999999999</v>
      </c>
      <c r="W16" s="17">
        <v>1047.0</v>
      </c>
      <c r="X16" s="17">
        <v>152.0</v>
      </c>
      <c r="Y16" s="105"/>
      <c r="Z16" s="105"/>
    </row>
    <row r="17">
      <c r="A17" s="105" t="s">
        <v>309</v>
      </c>
      <c r="B17" s="105" t="s">
        <v>327</v>
      </c>
      <c r="C17" s="105" t="s">
        <v>328</v>
      </c>
      <c r="D17" s="105" t="s">
        <v>46</v>
      </c>
      <c r="E17" s="106"/>
      <c r="F17" s="106">
        <v>242.46000000000004</v>
      </c>
      <c r="G17" s="106">
        <v>152.49</v>
      </c>
      <c r="H17" s="106">
        <v>2.99</v>
      </c>
      <c r="I17" s="106"/>
      <c r="J17" s="106">
        <v>194.76000000000008</v>
      </c>
      <c r="K17" s="106">
        <v>152.49</v>
      </c>
      <c r="L17" s="106">
        <v>2.99</v>
      </c>
      <c r="M17" s="17"/>
      <c r="N17" s="17">
        <v>750.0</v>
      </c>
      <c r="O17" s="17">
        <v>297.0</v>
      </c>
      <c r="P17" s="17">
        <v>0.0</v>
      </c>
      <c r="Q17" s="17"/>
      <c r="R17" s="17">
        <v>54.0</v>
      </c>
      <c r="S17" s="17">
        <v>51.0</v>
      </c>
      <c r="T17" s="17">
        <v>1.0</v>
      </c>
      <c r="U17" s="106">
        <v>397.94000000000005</v>
      </c>
      <c r="V17" s="106">
        <v>350.2400000000001</v>
      </c>
      <c r="W17" s="17">
        <v>1047.0</v>
      </c>
      <c r="X17" s="17">
        <v>106.0</v>
      </c>
      <c r="Y17" s="105"/>
      <c r="Z17" s="105"/>
    </row>
    <row r="18">
      <c r="A18" s="105" t="s">
        <v>309</v>
      </c>
      <c r="B18" s="105" t="s">
        <v>329</v>
      </c>
      <c r="C18" s="105" t="s">
        <v>330</v>
      </c>
      <c r="D18" s="105" t="s">
        <v>48</v>
      </c>
      <c r="E18" s="106">
        <v>92.69</v>
      </c>
      <c r="F18" s="106"/>
      <c r="G18" s="106">
        <v>307.97</v>
      </c>
      <c r="H18" s="106">
        <v>835.8500000000013</v>
      </c>
      <c r="I18" s="106">
        <v>92.69</v>
      </c>
      <c r="J18" s="106"/>
      <c r="K18" s="106">
        <v>307.97</v>
      </c>
      <c r="L18" s="106">
        <v>724.8500000000012</v>
      </c>
      <c r="M18" s="17">
        <v>534.0</v>
      </c>
      <c r="N18" s="17"/>
      <c r="O18" s="17">
        <v>1392.0</v>
      </c>
      <c r="P18" s="17">
        <v>2568.0</v>
      </c>
      <c r="Q18" s="17">
        <v>31.0</v>
      </c>
      <c r="R18" s="17"/>
      <c r="S18" s="17">
        <v>103.0</v>
      </c>
      <c r="T18" s="17">
        <v>240.0</v>
      </c>
      <c r="U18" s="106">
        <v>1236.5100000000014</v>
      </c>
      <c r="V18" s="106">
        <v>1125.5100000000011</v>
      </c>
      <c r="W18" s="17">
        <v>4494.0</v>
      </c>
      <c r="X18" s="17">
        <v>374.0</v>
      </c>
      <c r="Y18" s="105"/>
      <c r="Z18" s="105"/>
    </row>
    <row r="19">
      <c r="A19" s="105" t="s">
        <v>309</v>
      </c>
      <c r="B19" s="105" t="s">
        <v>331</v>
      </c>
      <c r="C19" s="105" t="s">
        <v>332</v>
      </c>
      <c r="D19" s="105" t="s">
        <v>48</v>
      </c>
      <c r="E19" s="106">
        <v>68.77000000000001</v>
      </c>
      <c r="F19" s="106"/>
      <c r="G19" s="106">
        <v>331.89</v>
      </c>
      <c r="H19" s="106">
        <v>921.3600000000015</v>
      </c>
      <c r="I19" s="106">
        <v>68.77000000000001</v>
      </c>
      <c r="J19" s="106"/>
      <c r="K19" s="106">
        <v>331.89</v>
      </c>
      <c r="L19" s="106">
        <v>796.8600000000014</v>
      </c>
      <c r="M19" s="17">
        <v>534.0</v>
      </c>
      <c r="N19" s="17"/>
      <c r="O19" s="17">
        <v>1392.0</v>
      </c>
      <c r="P19" s="17">
        <v>2568.0</v>
      </c>
      <c r="Q19" s="17">
        <v>23.0</v>
      </c>
      <c r="R19" s="17"/>
      <c r="S19" s="17">
        <v>111.0</v>
      </c>
      <c r="T19" s="17">
        <v>264.0</v>
      </c>
      <c r="U19" s="106">
        <v>1322.0200000000013</v>
      </c>
      <c r="V19" s="106">
        <v>1197.5200000000013</v>
      </c>
      <c r="W19" s="17">
        <v>4494.0</v>
      </c>
      <c r="X19" s="17">
        <v>398.0</v>
      </c>
      <c r="Y19" s="105"/>
      <c r="Z19" s="105"/>
    </row>
    <row r="20">
      <c r="A20" s="105" t="s">
        <v>309</v>
      </c>
      <c r="B20" s="105" t="s">
        <v>333</v>
      </c>
      <c r="C20" s="105" t="s">
        <v>334</v>
      </c>
      <c r="D20" s="105" t="s">
        <v>49</v>
      </c>
      <c r="E20" s="106">
        <v>666.3300000000008</v>
      </c>
      <c r="F20" s="106">
        <v>1230.0300000000013</v>
      </c>
      <c r="G20" s="106"/>
      <c r="H20" s="106">
        <v>313.74000000000007</v>
      </c>
      <c r="I20" s="106">
        <v>666.3300000000008</v>
      </c>
      <c r="J20" s="106">
        <v>996.0300000000015</v>
      </c>
      <c r="K20" s="106"/>
      <c r="L20" s="106">
        <v>261.74000000000007</v>
      </c>
      <c r="M20" s="17">
        <v>1125.0</v>
      </c>
      <c r="N20" s="17">
        <v>585.0</v>
      </c>
      <c r="O20" s="17"/>
      <c r="P20" s="17">
        <v>210.0</v>
      </c>
      <c r="Q20" s="17">
        <v>167.0</v>
      </c>
      <c r="R20" s="17">
        <v>247.0</v>
      </c>
      <c r="S20" s="17"/>
      <c r="T20" s="17">
        <v>66.0</v>
      </c>
      <c r="U20" s="106">
        <v>2210.100000000002</v>
      </c>
      <c r="V20" s="106">
        <v>1924.1000000000024</v>
      </c>
      <c r="W20" s="17">
        <v>1920.0</v>
      </c>
      <c r="X20" s="17">
        <v>480.0</v>
      </c>
      <c r="Y20" s="105"/>
      <c r="Z20" s="105"/>
    </row>
    <row r="21" ht="15.75" customHeight="1">
      <c r="A21" s="105" t="s">
        <v>309</v>
      </c>
      <c r="B21" s="105" t="s">
        <v>336</v>
      </c>
      <c r="C21" s="105" t="s">
        <v>337</v>
      </c>
      <c r="D21" s="105" t="s">
        <v>49</v>
      </c>
      <c r="E21" s="106">
        <v>574.5600000000007</v>
      </c>
      <c r="F21" s="106">
        <v>1232.5300000000013</v>
      </c>
      <c r="G21" s="106"/>
      <c r="H21" s="106">
        <v>307.35999999999996</v>
      </c>
      <c r="I21" s="106">
        <v>574.5600000000007</v>
      </c>
      <c r="J21" s="106">
        <v>992.5300000000013</v>
      </c>
      <c r="K21" s="106"/>
      <c r="L21" s="106">
        <v>258.56000000000006</v>
      </c>
      <c r="M21" s="17">
        <v>1125.0</v>
      </c>
      <c r="N21" s="17">
        <v>585.0</v>
      </c>
      <c r="O21" s="17"/>
      <c r="P21" s="17">
        <v>210.0</v>
      </c>
      <c r="Q21" s="17">
        <v>144.0</v>
      </c>
      <c r="R21" s="17">
        <v>247.0</v>
      </c>
      <c r="S21" s="17"/>
      <c r="T21" s="17">
        <v>64.0</v>
      </c>
      <c r="U21" s="106">
        <v>2114.450000000002</v>
      </c>
      <c r="V21" s="106">
        <v>1825.650000000002</v>
      </c>
      <c r="W21" s="17">
        <v>1920.0</v>
      </c>
      <c r="X21" s="17">
        <v>455.0</v>
      </c>
      <c r="Y21" s="105"/>
      <c r="Z21" s="105"/>
    </row>
    <row r="22" ht="15.75" customHeight="1">
      <c r="A22" s="105" t="s">
        <v>309</v>
      </c>
      <c r="B22" s="105" t="s">
        <v>338</v>
      </c>
      <c r="C22" s="105" t="s">
        <v>339</v>
      </c>
      <c r="D22" s="105" t="s">
        <v>46</v>
      </c>
      <c r="E22" s="106">
        <v>219.45000000000005</v>
      </c>
      <c r="F22" s="106"/>
      <c r="G22" s="106"/>
      <c r="H22" s="106">
        <v>833.4599999999998</v>
      </c>
      <c r="I22" s="106">
        <v>219.45000000000005</v>
      </c>
      <c r="J22" s="106"/>
      <c r="K22" s="106"/>
      <c r="L22" s="106">
        <v>699.0600000000009</v>
      </c>
      <c r="M22" s="17">
        <v>455.0</v>
      </c>
      <c r="N22" s="17"/>
      <c r="O22" s="17"/>
      <c r="P22" s="17">
        <v>850.0</v>
      </c>
      <c r="Q22" s="17">
        <v>55.0</v>
      </c>
      <c r="R22" s="17"/>
      <c r="S22" s="17"/>
      <c r="T22" s="17">
        <v>174.0</v>
      </c>
      <c r="U22" s="106">
        <v>1052.9099999999999</v>
      </c>
      <c r="V22" s="106">
        <v>918.5100000000009</v>
      </c>
      <c r="W22" s="17">
        <v>1305.0</v>
      </c>
      <c r="X22" s="17">
        <v>229.0</v>
      </c>
      <c r="Y22" s="105"/>
      <c r="Z22" s="105"/>
    </row>
    <row r="23" ht="15.75" customHeight="1">
      <c r="A23" s="105" t="s">
        <v>309</v>
      </c>
      <c r="B23" s="105" t="s">
        <v>340</v>
      </c>
      <c r="C23" s="105" t="s">
        <v>341</v>
      </c>
      <c r="D23" s="105" t="s">
        <v>46</v>
      </c>
      <c r="E23" s="106">
        <v>259.35</v>
      </c>
      <c r="F23" s="106">
        <v>9.38</v>
      </c>
      <c r="G23" s="106"/>
      <c r="H23" s="106">
        <v>1120.8599999999994</v>
      </c>
      <c r="I23" s="106">
        <v>259.35</v>
      </c>
      <c r="J23" s="106">
        <v>9.38</v>
      </c>
      <c r="K23" s="106"/>
      <c r="L23" s="106">
        <v>944.0600000000012</v>
      </c>
      <c r="M23" s="17">
        <v>455.0</v>
      </c>
      <c r="N23" s="17">
        <v>0.0</v>
      </c>
      <c r="O23" s="17"/>
      <c r="P23" s="17">
        <v>850.0</v>
      </c>
      <c r="Q23" s="17">
        <v>65.0</v>
      </c>
      <c r="R23" s="17">
        <v>2.0</v>
      </c>
      <c r="S23" s="17"/>
      <c r="T23" s="17">
        <v>234.0</v>
      </c>
      <c r="U23" s="106">
        <v>1389.5899999999995</v>
      </c>
      <c r="V23" s="106">
        <v>1212.7900000000013</v>
      </c>
      <c r="W23" s="17">
        <v>1305.0</v>
      </c>
      <c r="X23" s="17">
        <v>301.0</v>
      </c>
      <c r="Y23" s="105"/>
      <c r="Z23" s="105"/>
    </row>
    <row r="24" ht="15.75" customHeight="1">
      <c r="A24" s="105" t="s">
        <v>309</v>
      </c>
      <c r="B24" s="105" t="s">
        <v>342</v>
      </c>
      <c r="C24" s="105" t="s">
        <v>343</v>
      </c>
      <c r="D24" s="105" t="s">
        <v>49</v>
      </c>
      <c r="E24" s="106">
        <v>834.1500000000012</v>
      </c>
      <c r="F24" s="106">
        <v>1772.9200000000014</v>
      </c>
      <c r="G24" s="106"/>
      <c r="H24" s="106"/>
      <c r="I24" s="106">
        <v>834.1500000000012</v>
      </c>
      <c r="J24" s="106">
        <v>1446.0200000000002</v>
      </c>
      <c r="K24" s="106"/>
      <c r="L24" s="106"/>
      <c r="M24" s="17">
        <v>1776.0</v>
      </c>
      <c r="N24" s="17">
        <v>1416.0</v>
      </c>
      <c r="O24" s="17"/>
      <c r="P24" s="17"/>
      <c r="Q24" s="17">
        <v>335.0</v>
      </c>
      <c r="R24" s="17">
        <v>508.0</v>
      </c>
      <c r="S24" s="17"/>
      <c r="T24" s="17"/>
      <c r="U24" s="106">
        <v>2607.0700000000024</v>
      </c>
      <c r="V24" s="106">
        <v>2280.1700000000014</v>
      </c>
      <c r="W24" s="17">
        <v>3192.0</v>
      </c>
      <c r="X24" s="17">
        <v>843.0</v>
      </c>
      <c r="Y24" s="105"/>
      <c r="Z24" s="105"/>
    </row>
    <row r="25" ht="15.75" customHeight="1">
      <c r="A25" s="105" t="s">
        <v>309</v>
      </c>
      <c r="B25" s="105" t="s">
        <v>345</v>
      </c>
      <c r="C25" s="105" t="s">
        <v>346</v>
      </c>
      <c r="D25" s="105" t="s">
        <v>49</v>
      </c>
      <c r="E25" s="106">
        <v>829.1700000000009</v>
      </c>
      <c r="F25" s="106">
        <v>1608.8900000000012</v>
      </c>
      <c r="G25" s="106"/>
      <c r="H25" s="106"/>
      <c r="I25" s="106">
        <v>829.1700000000009</v>
      </c>
      <c r="J25" s="106">
        <v>1308.5900000000001</v>
      </c>
      <c r="K25" s="106"/>
      <c r="L25" s="106"/>
      <c r="M25" s="17">
        <v>1776.0</v>
      </c>
      <c r="N25" s="17">
        <v>1416.0</v>
      </c>
      <c r="O25" s="17"/>
      <c r="P25" s="17"/>
      <c r="Q25" s="17">
        <v>333.0</v>
      </c>
      <c r="R25" s="17">
        <v>461.0</v>
      </c>
      <c r="S25" s="17"/>
      <c r="T25" s="17"/>
      <c r="U25" s="106">
        <v>2438.060000000002</v>
      </c>
      <c r="V25" s="106">
        <v>2137.760000000001</v>
      </c>
      <c r="W25" s="17">
        <v>3192.0</v>
      </c>
      <c r="X25" s="17">
        <v>794.0</v>
      </c>
      <c r="Y25" s="105"/>
      <c r="Z25" s="105"/>
    </row>
    <row r="26" ht="15.75" customHeight="1">
      <c r="A26" s="105" t="s">
        <v>309</v>
      </c>
      <c r="B26" s="105" t="s">
        <v>347</v>
      </c>
      <c r="C26" s="105" t="s">
        <v>348</v>
      </c>
      <c r="D26" s="105" t="s">
        <v>49</v>
      </c>
      <c r="E26" s="106">
        <v>1554.800000000002</v>
      </c>
      <c r="F26" s="106">
        <v>3209.779999999997</v>
      </c>
      <c r="G26" s="106">
        <v>1454.69</v>
      </c>
      <c r="H26" s="106">
        <v>7784.359999999986</v>
      </c>
      <c r="I26" s="106">
        <v>1551.800000000002</v>
      </c>
      <c r="J26" s="106">
        <v>2602.5799999999986</v>
      </c>
      <c r="K26" s="106">
        <v>1454.69</v>
      </c>
      <c r="L26" s="106">
        <v>6836.359999999994</v>
      </c>
      <c r="M26" s="17">
        <v>6816.0</v>
      </c>
      <c r="N26" s="17">
        <v>8112.0</v>
      </c>
      <c r="O26" s="17">
        <v>5928.0</v>
      </c>
      <c r="P26" s="17">
        <v>14568.0</v>
      </c>
      <c r="Q26" s="17">
        <v>520.0</v>
      </c>
      <c r="R26" s="17">
        <v>1612.0</v>
      </c>
      <c r="S26" s="17">
        <v>731.0</v>
      </c>
      <c r="T26" s="17">
        <v>3399.0</v>
      </c>
      <c r="U26" s="106">
        <v>14003.629999999985</v>
      </c>
      <c r="V26" s="106">
        <v>12445.429999999997</v>
      </c>
      <c r="W26" s="17">
        <v>35424.0</v>
      </c>
      <c r="X26" s="17">
        <v>6262.0</v>
      </c>
      <c r="Y26" s="105"/>
      <c r="Z26" s="105"/>
    </row>
    <row r="27" ht="15.75" customHeight="1">
      <c r="A27" s="105" t="s">
        <v>309</v>
      </c>
      <c r="B27" s="105" t="s">
        <v>351</v>
      </c>
      <c r="C27" s="105" t="s">
        <v>352</v>
      </c>
      <c r="D27" s="105" t="s">
        <v>49</v>
      </c>
      <c r="E27" s="106">
        <v>915.2700000000004</v>
      </c>
      <c r="F27" s="106">
        <v>2522.9900000000007</v>
      </c>
      <c r="G27" s="106"/>
      <c r="H27" s="106">
        <v>1436.3900000000003</v>
      </c>
      <c r="I27" s="106">
        <v>913.0600000000004</v>
      </c>
      <c r="J27" s="106">
        <v>2055.9900000000025</v>
      </c>
      <c r="K27" s="106"/>
      <c r="L27" s="106">
        <v>1202.39</v>
      </c>
      <c r="M27" s="17">
        <v>4056.0</v>
      </c>
      <c r="N27" s="17">
        <v>4776.0</v>
      </c>
      <c r="O27" s="17"/>
      <c r="P27" s="17">
        <v>1896.0</v>
      </c>
      <c r="Q27" s="17">
        <v>543.0</v>
      </c>
      <c r="R27" s="17">
        <v>1014.0</v>
      </c>
      <c r="S27" s="17"/>
      <c r="T27" s="17">
        <v>601.0</v>
      </c>
      <c r="U27" s="106">
        <v>4874.6500000000015</v>
      </c>
      <c r="V27" s="106">
        <v>4171.440000000003</v>
      </c>
      <c r="W27" s="17">
        <v>10728.0</v>
      </c>
      <c r="X27" s="17">
        <v>2158.0</v>
      </c>
      <c r="Y27" s="105"/>
      <c r="Z27" s="105"/>
    </row>
    <row r="28" ht="15.75" customHeight="1">
      <c r="A28" s="105" t="s">
        <v>309</v>
      </c>
      <c r="B28" s="105" t="s">
        <v>354</v>
      </c>
      <c r="C28" s="105" t="s">
        <v>355</v>
      </c>
      <c r="D28" s="105" t="s">
        <v>49</v>
      </c>
      <c r="E28" s="106"/>
      <c r="F28" s="106">
        <v>902.9700000000012</v>
      </c>
      <c r="G28" s="106">
        <v>396.010000000001</v>
      </c>
      <c r="H28" s="106">
        <v>1016.7600000000004</v>
      </c>
      <c r="I28" s="106"/>
      <c r="J28" s="106">
        <v>736.9699999999998</v>
      </c>
      <c r="K28" s="106">
        <v>396.010000000001</v>
      </c>
      <c r="L28" s="106">
        <v>897.3600000000006</v>
      </c>
      <c r="M28" s="17"/>
      <c r="N28" s="17">
        <v>2772.0</v>
      </c>
      <c r="O28" s="17">
        <v>1512.0</v>
      </c>
      <c r="P28" s="17">
        <v>2208.0</v>
      </c>
      <c r="Q28" s="17"/>
      <c r="R28" s="17">
        <v>454.0</v>
      </c>
      <c r="S28" s="17">
        <v>199.0</v>
      </c>
      <c r="T28" s="17">
        <v>444.0</v>
      </c>
      <c r="U28" s="106">
        <v>2315.7400000000025</v>
      </c>
      <c r="V28" s="106">
        <v>2030.3400000000015</v>
      </c>
      <c r="W28" s="17">
        <v>6492.0</v>
      </c>
      <c r="X28" s="17">
        <v>1097.0</v>
      </c>
      <c r="Y28" s="105"/>
      <c r="Z28" s="105"/>
    </row>
    <row r="29" ht="15.75" customHeight="1">
      <c r="A29" s="105" t="s">
        <v>309</v>
      </c>
      <c r="B29" s="105" t="s">
        <v>356</v>
      </c>
      <c r="C29" s="105" t="s">
        <v>357</v>
      </c>
      <c r="D29" s="105" t="s">
        <v>49</v>
      </c>
      <c r="E29" s="106">
        <v>559.1300000000003</v>
      </c>
      <c r="F29" s="106">
        <v>15.92</v>
      </c>
      <c r="G29" s="106"/>
      <c r="H29" s="106">
        <v>1223.2400000000011</v>
      </c>
      <c r="I29" s="106">
        <v>558.8300000000004</v>
      </c>
      <c r="J29" s="106">
        <v>15.92</v>
      </c>
      <c r="K29" s="106"/>
      <c r="L29" s="106">
        <v>1056.2400000000011</v>
      </c>
      <c r="M29" s="17">
        <v>4680.0</v>
      </c>
      <c r="N29" s="17">
        <v>0.0</v>
      </c>
      <c r="O29" s="17"/>
      <c r="P29" s="17">
        <v>3648.0</v>
      </c>
      <c r="Q29" s="17">
        <v>187.0</v>
      </c>
      <c r="R29" s="17">
        <v>8.0</v>
      </c>
      <c r="S29" s="17"/>
      <c r="T29" s="17">
        <v>351.0</v>
      </c>
      <c r="U29" s="106">
        <v>1798.2900000000013</v>
      </c>
      <c r="V29" s="106">
        <v>1630.9900000000016</v>
      </c>
      <c r="W29" s="17">
        <v>8328.0</v>
      </c>
      <c r="X29" s="17">
        <v>546.0</v>
      </c>
      <c r="Y29" s="105"/>
      <c r="Z29" s="105"/>
    </row>
    <row r="30" ht="15.75" customHeight="1">
      <c r="A30" s="105" t="s">
        <v>309</v>
      </c>
      <c r="B30" s="105" t="s">
        <v>358</v>
      </c>
      <c r="C30" s="105" t="s">
        <v>359</v>
      </c>
      <c r="D30" s="105" t="s">
        <v>49</v>
      </c>
      <c r="E30" s="106">
        <v>109.55999999999999</v>
      </c>
      <c r="F30" s="106">
        <v>1345.5000000000005</v>
      </c>
      <c r="G30" s="106"/>
      <c r="H30" s="106">
        <v>2322.35</v>
      </c>
      <c r="I30" s="106">
        <v>109.55999999999999</v>
      </c>
      <c r="J30" s="106">
        <v>1094.6999999999991</v>
      </c>
      <c r="K30" s="106"/>
      <c r="L30" s="106">
        <v>2005.8500000000017</v>
      </c>
      <c r="M30" s="17">
        <v>0.0</v>
      </c>
      <c r="N30" s="17">
        <v>3552.0</v>
      </c>
      <c r="O30" s="17"/>
      <c r="P30" s="17">
        <v>3936.0</v>
      </c>
      <c r="Q30" s="17">
        <v>44.0</v>
      </c>
      <c r="R30" s="17">
        <v>450.0</v>
      </c>
      <c r="S30" s="17"/>
      <c r="T30" s="17">
        <v>665.0</v>
      </c>
      <c r="U30" s="106">
        <v>3777.4100000000003</v>
      </c>
      <c r="V30" s="106">
        <v>3210.1100000000006</v>
      </c>
      <c r="W30" s="17">
        <v>7488.0</v>
      </c>
      <c r="X30" s="17">
        <v>1159.0</v>
      </c>
      <c r="Y30" s="105"/>
      <c r="Z30" s="105"/>
    </row>
    <row r="31" ht="15.75" customHeight="1">
      <c r="A31" s="105" t="s">
        <v>309</v>
      </c>
      <c r="B31" s="105" t="s">
        <v>361</v>
      </c>
      <c r="C31" s="105" t="s">
        <v>362</v>
      </c>
      <c r="D31" s="105" t="s">
        <v>49</v>
      </c>
      <c r="E31" s="106">
        <v>318.7200000000002</v>
      </c>
      <c r="F31" s="106">
        <v>627.9000000000003</v>
      </c>
      <c r="G31" s="106"/>
      <c r="H31" s="106">
        <v>700.74</v>
      </c>
      <c r="I31" s="106">
        <v>317.2200000000002</v>
      </c>
      <c r="J31" s="106">
        <v>512.6999999999998</v>
      </c>
      <c r="K31" s="106"/>
      <c r="L31" s="106">
        <v>614.0400000000002</v>
      </c>
      <c r="M31" s="17">
        <v>765.0</v>
      </c>
      <c r="N31" s="17">
        <v>684.0</v>
      </c>
      <c r="O31" s="17"/>
      <c r="P31" s="17">
        <v>765.0</v>
      </c>
      <c r="Q31" s="17">
        <v>128.0</v>
      </c>
      <c r="R31" s="17">
        <v>210.0</v>
      </c>
      <c r="S31" s="17"/>
      <c r="T31" s="17">
        <v>306.0</v>
      </c>
      <c r="U31" s="106">
        <v>1647.3600000000006</v>
      </c>
      <c r="V31" s="106">
        <v>1443.9600000000003</v>
      </c>
      <c r="W31" s="17">
        <v>2214.0</v>
      </c>
      <c r="X31" s="17">
        <v>644.0</v>
      </c>
      <c r="Y31" s="105"/>
      <c r="Z31" s="105"/>
    </row>
    <row r="32" ht="15.75" customHeight="1">
      <c r="A32" s="105" t="s">
        <v>309</v>
      </c>
      <c r="B32" s="105" t="s">
        <v>364</v>
      </c>
      <c r="C32" s="105" t="s">
        <v>365</v>
      </c>
      <c r="D32" s="105" t="s">
        <v>49</v>
      </c>
      <c r="E32" s="106">
        <v>94.61999999999998</v>
      </c>
      <c r="F32" s="106">
        <v>310.9600000000001</v>
      </c>
      <c r="G32" s="106"/>
      <c r="H32" s="106">
        <v>387.01000000000005</v>
      </c>
      <c r="I32" s="106">
        <v>94.61999999999998</v>
      </c>
      <c r="J32" s="106">
        <v>254.55999999999992</v>
      </c>
      <c r="K32" s="106"/>
      <c r="L32" s="106">
        <v>337.51000000000016</v>
      </c>
      <c r="M32" s="17">
        <v>765.0</v>
      </c>
      <c r="N32" s="17">
        <v>684.0</v>
      </c>
      <c r="O32" s="17"/>
      <c r="P32" s="17">
        <v>765.0</v>
      </c>
      <c r="Q32" s="17">
        <v>38.0</v>
      </c>
      <c r="R32" s="17">
        <v>104.0</v>
      </c>
      <c r="S32" s="17"/>
      <c r="T32" s="17">
        <v>169.0</v>
      </c>
      <c r="U32" s="106">
        <v>792.5900000000001</v>
      </c>
      <c r="V32" s="106">
        <v>686.69</v>
      </c>
      <c r="W32" s="17">
        <v>2214.0</v>
      </c>
      <c r="X32" s="17">
        <v>311.0</v>
      </c>
      <c r="Y32" s="105"/>
      <c r="Z32" s="105"/>
    </row>
    <row r="33" ht="15.75" customHeight="1">
      <c r="A33" s="105" t="s">
        <v>309</v>
      </c>
      <c r="B33" s="105" t="s">
        <v>366</v>
      </c>
      <c r="C33" s="105" t="s">
        <v>367</v>
      </c>
      <c r="D33" s="105" t="s">
        <v>49</v>
      </c>
      <c r="E33" s="106">
        <v>212.39000000000001</v>
      </c>
      <c r="F33" s="106">
        <v>457.47000000000014</v>
      </c>
      <c r="G33" s="106"/>
      <c r="H33" s="106">
        <v>490.63000000000017</v>
      </c>
      <c r="I33" s="106">
        <v>211.64000000000001</v>
      </c>
      <c r="J33" s="106">
        <v>376.46999999999986</v>
      </c>
      <c r="K33" s="106"/>
      <c r="L33" s="106">
        <v>428.8300000000002</v>
      </c>
      <c r="M33" s="17">
        <v>765.0</v>
      </c>
      <c r="N33" s="17">
        <v>684.0</v>
      </c>
      <c r="O33" s="17"/>
      <c r="P33" s="17">
        <v>765.0</v>
      </c>
      <c r="Q33" s="17">
        <v>86.0</v>
      </c>
      <c r="R33" s="17">
        <v>153.0</v>
      </c>
      <c r="S33" s="17"/>
      <c r="T33" s="17">
        <v>215.0</v>
      </c>
      <c r="U33" s="106">
        <v>1160.4900000000002</v>
      </c>
      <c r="V33" s="106">
        <v>1016.94</v>
      </c>
      <c r="W33" s="17">
        <v>2214.0</v>
      </c>
      <c r="X33" s="17">
        <v>454.0</v>
      </c>
      <c r="Y33" s="105"/>
      <c r="Z33" s="105"/>
    </row>
    <row r="34" ht="15.75" customHeight="1">
      <c r="A34" s="105" t="s">
        <v>309</v>
      </c>
      <c r="B34" s="105" t="s">
        <v>368</v>
      </c>
      <c r="C34" s="105" t="s">
        <v>369</v>
      </c>
      <c r="D34" s="105" t="s">
        <v>49</v>
      </c>
      <c r="E34" s="106">
        <v>251.48999999999995</v>
      </c>
      <c r="F34" s="106">
        <v>568.1000000000005</v>
      </c>
      <c r="G34" s="106"/>
      <c r="H34" s="106">
        <v>582.8</v>
      </c>
      <c r="I34" s="106">
        <v>250.73999999999995</v>
      </c>
      <c r="J34" s="106">
        <v>463.0999999999997</v>
      </c>
      <c r="K34" s="106"/>
      <c r="L34" s="106">
        <v>510.8000000000001</v>
      </c>
      <c r="M34" s="17">
        <v>765.0</v>
      </c>
      <c r="N34" s="17">
        <v>684.0</v>
      </c>
      <c r="O34" s="17"/>
      <c r="P34" s="17">
        <v>765.0</v>
      </c>
      <c r="Q34" s="17">
        <v>101.0</v>
      </c>
      <c r="R34" s="17">
        <v>190.0</v>
      </c>
      <c r="S34" s="17"/>
      <c r="T34" s="17">
        <v>255.0</v>
      </c>
      <c r="U34" s="106">
        <v>1402.3900000000003</v>
      </c>
      <c r="V34" s="106">
        <v>1224.6399999999999</v>
      </c>
      <c r="W34" s="17">
        <v>2214.0</v>
      </c>
      <c r="X34" s="17">
        <v>546.0</v>
      </c>
      <c r="Y34" s="105"/>
      <c r="Z34" s="105"/>
    </row>
    <row r="35" ht="15.75" customHeight="1">
      <c r="A35" s="105" t="s">
        <v>309</v>
      </c>
      <c r="B35" s="105" t="s">
        <v>370</v>
      </c>
      <c r="C35" s="105" t="s">
        <v>371</v>
      </c>
      <c r="D35" s="105" t="s">
        <v>47</v>
      </c>
      <c r="E35" s="106">
        <v>3866.5399999999986</v>
      </c>
      <c r="F35" s="106">
        <v>5908.600000000001</v>
      </c>
      <c r="G35" s="106">
        <v>7475.51999999997</v>
      </c>
      <c r="H35" s="106">
        <v>4341.9</v>
      </c>
      <c r="I35" s="106">
        <v>3853.9399999999987</v>
      </c>
      <c r="J35" s="106">
        <v>4857.4000000000015</v>
      </c>
      <c r="K35" s="106">
        <v>7475.51999999997</v>
      </c>
      <c r="L35" s="106">
        <v>3860.299999999999</v>
      </c>
      <c r="M35" s="17">
        <v>2232.0</v>
      </c>
      <c r="N35" s="17">
        <v>1704.0</v>
      </c>
      <c r="O35" s="17">
        <v>3624.0</v>
      </c>
      <c r="P35" s="17">
        <v>1560.0</v>
      </c>
      <c r="Q35" s="17">
        <v>646.0</v>
      </c>
      <c r="R35" s="17">
        <v>740.0</v>
      </c>
      <c r="S35" s="17">
        <v>1249.0</v>
      </c>
      <c r="T35" s="17">
        <v>640.0</v>
      </c>
      <c r="U35" s="106">
        <v>21592.55999999997</v>
      </c>
      <c r="V35" s="106">
        <v>20047.15999999997</v>
      </c>
      <c r="W35" s="17">
        <v>9120.0</v>
      </c>
      <c r="X35" s="17">
        <v>3275.0</v>
      </c>
      <c r="Y35" s="105"/>
      <c r="Z35" s="105"/>
    </row>
    <row r="36" ht="15.75" customHeight="1">
      <c r="A36" s="105" t="s">
        <v>309</v>
      </c>
      <c r="B36" s="105" t="s">
        <v>372</v>
      </c>
      <c r="C36" s="105" t="s">
        <v>373</v>
      </c>
      <c r="D36" s="105" t="s">
        <v>47</v>
      </c>
      <c r="E36" s="106">
        <v>1985.8100000000024</v>
      </c>
      <c r="F36" s="106">
        <v>10222.380000000001</v>
      </c>
      <c r="G36" s="106">
        <v>4610.57999999999</v>
      </c>
      <c r="H36" s="106">
        <v>3489.3299999999986</v>
      </c>
      <c r="I36" s="106">
        <v>1984.060000000002</v>
      </c>
      <c r="J36" s="106">
        <v>8387.98</v>
      </c>
      <c r="K36" s="106">
        <v>4610.57999999999</v>
      </c>
      <c r="L36" s="106">
        <v>3489.3299999999986</v>
      </c>
      <c r="M36" s="17">
        <v>1068.0</v>
      </c>
      <c r="N36" s="17">
        <v>4770.0</v>
      </c>
      <c r="O36" s="17">
        <v>3168.0</v>
      </c>
      <c r="P36" s="17">
        <v>1638.0</v>
      </c>
      <c r="Q36" s="17">
        <v>569.0</v>
      </c>
      <c r="R36" s="17">
        <v>2562.0</v>
      </c>
      <c r="S36" s="17">
        <v>1543.0</v>
      </c>
      <c r="T36" s="17">
        <v>1167.0</v>
      </c>
      <c r="U36" s="106">
        <v>20308.09999999999</v>
      </c>
      <c r="V36" s="106">
        <v>18471.94999999999</v>
      </c>
      <c r="W36" s="17">
        <v>10644.0</v>
      </c>
      <c r="X36" s="17">
        <v>5841.0</v>
      </c>
      <c r="Y36" s="105"/>
      <c r="Z36" s="105"/>
    </row>
    <row r="37" ht="15.75" customHeight="1">
      <c r="A37" s="105" t="s">
        <v>309</v>
      </c>
      <c r="B37" s="105" t="s">
        <v>374</v>
      </c>
      <c r="C37" s="105" t="s">
        <v>375</v>
      </c>
      <c r="D37" s="105" t="s">
        <v>47</v>
      </c>
      <c r="E37" s="106">
        <v>17.45</v>
      </c>
      <c r="F37" s="106">
        <v>1513.130000000002</v>
      </c>
      <c r="G37" s="106"/>
      <c r="H37" s="106">
        <v>702.24</v>
      </c>
      <c r="I37" s="106">
        <v>17.45</v>
      </c>
      <c r="J37" s="106">
        <v>1248.5299999999995</v>
      </c>
      <c r="K37" s="106"/>
      <c r="L37" s="106">
        <v>702.24</v>
      </c>
      <c r="M37" s="17">
        <v>0.0</v>
      </c>
      <c r="N37" s="17">
        <v>462.0</v>
      </c>
      <c r="O37" s="17"/>
      <c r="P37" s="17">
        <v>324.0</v>
      </c>
      <c r="Q37" s="17">
        <v>5.0</v>
      </c>
      <c r="R37" s="17">
        <v>337.0</v>
      </c>
      <c r="S37" s="17"/>
      <c r="T37" s="17">
        <v>176.0</v>
      </c>
      <c r="U37" s="106">
        <v>2232.820000000002</v>
      </c>
      <c r="V37" s="106">
        <v>1968.2199999999996</v>
      </c>
      <c r="W37" s="17">
        <v>786.0</v>
      </c>
      <c r="X37" s="17">
        <v>518.0</v>
      </c>
      <c r="Y37" s="105"/>
      <c r="Z37" s="105"/>
    </row>
    <row r="38" ht="15.75" customHeight="1">
      <c r="A38" s="105" t="s">
        <v>309</v>
      </c>
      <c r="B38" s="105" t="s">
        <v>376</v>
      </c>
      <c r="C38" s="105" t="s">
        <v>377</v>
      </c>
      <c r="D38" s="105" t="s">
        <v>47</v>
      </c>
      <c r="E38" s="106">
        <v>20.94</v>
      </c>
      <c r="F38" s="106">
        <v>1284.1400000000015</v>
      </c>
      <c r="G38" s="106"/>
      <c r="H38" s="106">
        <v>706.2299999999999</v>
      </c>
      <c r="I38" s="106">
        <v>20.94</v>
      </c>
      <c r="J38" s="106">
        <v>1045.6399999999999</v>
      </c>
      <c r="K38" s="106"/>
      <c r="L38" s="106">
        <v>706.2299999999999</v>
      </c>
      <c r="M38" s="17">
        <v>0.0</v>
      </c>
      <c r="N38" s="17">
        <v>462.0</v>
      </c>
      <c r="O38" s="17"/>
      <c r="P38" s="17">
        <v>324.0</v>
      </c>
      <c r="Q38" s="17">
        <v>6.0</v>
      </c>
      <c r="R38" s="17">
        <v>286.0</v>
      </c>
      <c r="S38" s="17"/>
      <c r="T38" s="17">
        <v>177.0</v>
      </c>
      <c r="U38" s="106">
        <v>2011.3100000000013</v>
      </c>
      <c r="V38" s="106">
        <v>1772.81</v>
      </c>
      <c r="W38" s="17">
        <v>786.0</v>
      </c>
      <c r="X38" s="17">
        <v>469.0</v>
      </c>
      <c r="Y38" s="105"/>
      <c r="Z38" s="105"/>
    </row>
    <row r="39" ht="15.75" customHeight="1">
      <c r="A39" s="105" t="s">
        <v>309</v>
      </c>
      <c r="B39" s="105" t="s">
        <v>378</v>
      </c>
      <c r="C39" s="105" t="s">
        <v>379</v>
      </c>
      <c r="D39" s="105" t="s">
        <v>49</v>
      </c>
      <c r="E39" s="106">
        <v>3110.01</v>
      </c>
      <c r="F39" s="106">
        <v>6796.079999999998</v>
      </c>
      <c r="G39" s="106"/>
      <c r="H39" s="106">
        <v>42.33</v>
      </c>
      <c r="I39" s="106">
        <v>3096.76</v>
      </c>
      <c r="J39" s="106">
        <v>5538.879999999999</v>
      </c>
      <c r="K39" s="106"/>
      <c r="L39" s="106">
        <v>42.33</v>
      </c>
      <c r="M39" s="17">
        <v>3024.0</v>
      </c>
      <c r="N39" s="17">
        <v>3936.0</v>
      </c>
      <c r="O39" s="17"/>
      <c r="P39" s="17">
        <v>0.0</v>
      </c>
      <c r="Q39" s="17">
        <v>1249.0</v>
      </c>
      <c r="R39" s="17">
        <v>1947.0</v>
      </c>
      <c r="S39" s="17"/>
      <c r="T39" s="17">
        <v>17.0</v>
      </c>
      <c r="U39" s="106">
        <v>9948.419999999998</v>
      </c>
      <c r="V39" s="106">
        <v>8677.97</v>
      </c>
      <c r="W39" s="17">
        <v>6960.0</v>
      </c>
      <c r="X39" s="17">
        <v>3213.0</v>
      </c>
      <c r="Y39" s="105"/>
      <c r="Z39" s="105"/>
    </row>
    <row r="40" ht="15.75" customHeight="1">
      <c r="A40" s="105" t="s">
        <v>309</v>
      </c>
      <c r="B40" s="105" t="s">
        <v>381</v>
      </c>
      <c r="C40" s="105" t="s">
        <v>382</v>
      </c>
      <c r="D40" s="105" t="s">
        <v>49</v>
      </c>
      <c r="E40" s="106">
        <v>742.0200000000009</v>
      </c>
      <c r="F40" s="106">
        <v>565.1100000000002</v>
      </c>
      <c r="G40" s="106"/>
      <c r="H40" s="106">
        <v>771.7300000000004</v>
      </c>
      <c r="I40" s="106">
        <v>739.5200000000009</v>
      </c>
      <c r="J40" s="106">
        <v>456.50999999999976</v>
      </c>
      <c r="K40" s="106"/>
      <c r="L40" s="106">
        <v>675.1300000000001</v>
      </c>
      <c r="M40" s="17">
        <v>1460.0</v>
      </c>
      <c r="N40" s="17">
        <v>670.0</v>
      </c>
      <c r="O40" s="17"/>
      <c r="P40" s="17">
        <v>800.0</v>
      </c>
      <c r="Q40" s="17">
        <v>298.0</v>
      </c>
      <c r="R40" s="17">
        <v>189.0</v>
      </c>
      <c r="S40" s="17"/>
      <c r="T40" s="17">
        <v>337.0</v>
      </c>
      <c r="U40" s="106">
        <v>2078.8600000000015</v>
      </c>
      <c r="V40" s="106">
        <v>1871.1600000000008</v>
      </c>
      <c r="W40" s="17">
        <v>2930.0</v>
      </c>
      <c r="X40" s="17">
        <v>824.0</v>
      </c>
      <c r="Y40" s="105"/>
      <c r="Z40" s="105"/>
    </row>
    <row r="41" ht="15.75" customHeight="1">
      <c r="A41" s="105" t="s">
        <v>309</v>
      </c>
      <c r="B41" s="105" t="s">
        <v>383</v>
      </c>
      <c r="C41" s="105" t="s">
        <v>384</v>
      </c>
      <c r="D41" s="105" t="s">
        <v>49</v>
      </c>
      <c r="E41" s="106">
        <v>387.19000000000017</v>
      </c>
      <c r="F41" s="106">
        <v>427.5700000000003</v>
      </c>
      <c r="G41" s="106"/>
      <c r="H41" s="106">
        <v>510.67000000000013</v>
      </c>
      <c r="I41" s="106">
        <v>385.44000000000017</v>
      </c>
      <c r="J41" s="106">
        <v>344.77</v>
      </c>
      <c r="K41" s="106"/>
      <c r="L41" s="106">
        <v>446.7700000000001</v>
      </c>
      <c r="M41" s="17">
        <v>1460.0</v>
      </c>
      <c r="N41" s="17">
        <v>670.0</v>
      </c>
      <c r="O41" s="17"/>
      <c r="P41" s="17">
        <v>800.0</v>
      </c>
      <c r="Q41" s="17">
        <v>156.0</v>
      </c>
      <c r="R41" s="17">
        <v>143.0</v>
      </c>
      <c r="S41" s="17"/>
      <c r="T41" s="17">
        <v>223.0</v>
      </c>
      <c r="U41" s="106">
        <v>1325.4300000000005</v>
      </c>
      <c r="V41" s="106">
        <v>1176.9800000000002</v>
      </c>
      <c r="W41" s="17">
        <v>2930.0</v>
      </c>
      <c r="X41" s="17">
        <v>522.0</v>
      </c>
      <c r="Y41" s="105"/>
      <c r="Z41" s="105"/>
    </row>
    <row r="42" ht="15.75" customHeight="1">
      <c r="A42" s="105" t="s">
        <v>309</v>
      </c>
      <c r="B42" s="105" t="s">
        <v>385</v>
      </c>
      <c r="C42" s="105" t="s">
        <v>386</v>
      </c>
      <c r="D42" s="105" t="s">
        <v>49</v>
      </c>
      <c r="E42" s="106">
        <v>657.3600000000007</v>
      </c>
      <c r="F42" s="106">
        <v>626.7000000000002</v>
      </c>
      <c r="G42" s="106"/>
      <c r="H42" s="106">
        <v>771.7300000000004</v>
      </c>
      <c r="I42" s="106">
        <v>655.6100000000007</v>
      </c>
      <c r="J42" s="106">
        <v>510.8999999999998</v>
      </c>
      <c r="K42" s="106"/>
      <c r="L42" s="106">
        <v>675.7300000000001</v>
      </c>
      <c r="M42" s="17">
        <v>1460.0</v>
      </c>
      <c r="N42" s="17">
        <v>670.0</v>
      </c>
      <c r="O42" s="17"/>
      <c r="P42" s="17">
        <v>800.0</v>
      </c>
      <c r="Q42" s="17">
        <v>264.0</v>
      </c>
      <c r="R42" s="17">
        <v>210.0</v>
      </c>
      <c r="S42" s="17"/>
      <c r="T42" s="17">
        <v>337.0</v>
      </c>
      <c r="U42" s="106">
        <v>2055.7900000000013</v>
      </c>
      <c r="V42" s="106">
        <v>1842.2400000000007</v>
      </c>
      <c r="W42" s="17">
        <v>2930.0</v>
      </c>
      <c r="X42" s="17">
        <v>811.0</v>
      </c>
      <c r="Y42" s="105"/>
      <c r="Z42" s="105"/>
    </row>
    <row r="43" ht="15.75" customHeight="1">
      <c r="A43" s="105" t="s">
        <v>309</v>
      </c>
      <c r="B43" s="105" t="s">
        <v>387</v>
      </c>
      <c r="C43" s="105" t="s">
        <v>388</v>
      </c>
      <c r="D43" s="105" t="s">
        <v>49</v>
      </c>
      <c r="E43" s="106">
        <v>1126.7200000000012</v>
      </c>
      <c r="F43" s="106">
        <v>932.8800000000002</v>
      </c>
      <c r="G43" s="106"/>
      <c r="H43" s="106">
        <v>1017.9000000000004</v>
      </c>
      <c r="I43" s="106">
        <v>1121.9700000000012</v>
      </c>
      <c r="J43" s="106">
        <v>758.2800000000001</v>
      </c>
      <c r="K43" s="106"/>
      <c r="L43" s="106">
        <v>893.3999999999996</v>
      </c>
      <c r="M43" s="17">
        <v>1460.0</v>
      </c>
      <c r="N43" s="17">
        <v>670.0</v>
      </c>
      <c r="O43" s="17"/>
      <c r="P43" s="17">
        <v>800.0</v>
      </c>
      <c r="Q43" s="17">
        <v>453.0</v>
      </c>
      <c r="R43" s="17">
        <v>312.0</v>
      </c>
      <c r="S43" s="17"/>
      <c r="T43" s="17">
        <v>445.0</v>
      </c>
      <c r="U43" s="106">
        <v>3077.500000000002</v>
      </c>
      <c r="V43" s="106">
        <v>2773.650000000001</v>
      </c>
      <c r="W43" s="17">
        <v>2930.0</v>
      </c>
      <c r="X43" s="17">
        <v>1210.0</v>
      </c>
      <c r="Y43" s="105"/>
      <c r="Z43" s="105"/>
    </row>
    <row r="44" ht="15.75" customHeight="1">
      <c r="A44" s="105" t="s">
        <v>309</v>
      </c>
      <c r="B44" s="105" t="s">
        <v>389</v>
      </c>
      <c r="C44" s="105" t="s">
        <v>390</v>
      </c>
      <c r="D44" s="105" t="s">
        <v>48</v>
      </c>
      <c r="E44" s="106">
        <v>1861.2700000000025</v>
      </c>
      <c r="F44" s="106">
        <v>3627.7299999999977</v>
      </c>
      <c r="G44" s="106">
        <v>774.060000000001</v>
      </c>
      <c r="H44" s="106"/>
      <c r="I44" s="106">
        <v>1858.7700000000025</v>
      </c>
      <c r="J44" s="106">
        <v>2961.729999999999</v>
      </c>
      <c r="K44" s="106">
        <v>774.060000000001</v>
      </c>
      <c r="L44" s="106"/>
      <c r="M44" s="17">
        <v>3048.0</v>
      </c>
      <c r="N44" s="17">
        <v>3888.0</v>
      </c>
      <c r="O44" s="17">
        <v>1224.0</v>
      </c>
      <c r="P44" s="17"/>
      <c r="Q44" s="17">
        <v>373.0</v>
      </c>
      <c r="R44" s="17">
        <v>727.0</v>
      </c>
      <c r="S44" s="17">
        <v>194.0</v>
      </c>
      <c r="T44" s="17"/>
      <c r="U44" s="106">
        <v>6263.060000000001</v>
      </c>
      <c r="V44" s="106">
        <v>5594.560000000003</v>
      </c>
      <c r="W44" s="17">
        <v>8160.0</v>
      </c>
      <c r="X44" s="17">
        <v>1294.0</v>
      </c>
      <c r="Y44" s="105"/>
      <c r="Z44" s="105"/>
    </row>
    <row r="45" ht="15.75" customHeight="1">
      <c r="A45" s="105" t="s">
        <v>309</v>
      </c>
      <c r="B45" s="105" t="s">
        <v>391</v>
      </c>
      <c r="C45" s="105" t="s">
        <v>392</v>
      </c>
      <c r="D45" s="105" t="s">
        <v>48</v>
      </c>
      <c r="E45" s="106">
        <v>1182.0600000000009</v>
      </c>
      <c r="F45" s="106">
        <v>3417.5699999999997</v>
      </c>
      <c r="G45" s="106">
        <v>2849.67999999999</v>
      </c>
      <c r="H45" s="106">
        <v>7074.739999999995</v>
      </c>
      <c r="I45" s="106">
        <v>1182.0600000000009</v>
      </c>
      <c r="J45" s="106">
        <v>2780.969999999999</v>
      </c>
      <c r="K45" s="106">
        <v>2849.67999999999</v>
      </c>
      <c r="L45" s="106">
        <v>6134.239999999994</v>
      </c>
      <c r="M45" s="17">
        <v>1812.0</v>
      </c>
      <c r="N45" s="17">
        <v>2244.0</v>
      </c>
      <c r="O45" s="17">
        <v>2820.0</v>
      </c>
      <c r="P45" s="17">
        <v>4668.0</v>
      </c>
      <c r="Q45" s="17">
        <v>594.0</v>
      </c>
      <c r="R45" s="17">
        <v>1143.0</v>
      </c>
      <c r="S45" s="17">
        <v>1433.0</v>
      </c>
      <c r="T45" s="17">
        <v>2026.0</v>
      </c>
      <c r="U45" s="106">
        <v>14524.049999999985</v>
      </c>
      <c r="V45" s="106">
        <v>12946.949999999984</v>
      </c>
      <c r="W45" s="17">
        <v>11544.0</v>
      </c>
      <c r="X45" s="17">
        <v>5196.0</v>
      </c>
      <c r="Y45" s="105"/>
      <c r="Z45" s="105"/>
    </row>
    <row r="46" ht="15.75" customHeight="1">
      <c r="A46" s="105" t="s">
        <v>309</v>
      </c>
      <c r="B46" s="105" t="s">
        <v>393</v>
      </c>
      <c r="C46" s="105" t="s">
        <v>394</v>
      </c>
      <c r="D46" s="105" t="s">
        <v>48</v>
      </c>
      <c r="E46" s="106">
        <v>1139.3700000000008</v>
      </c>
      <c r="F46" s="106">
        <v>1977.8000000000015</v>
      </c>
      <c r="G46" s="106">
        <v>2055.06</v>
      </c>
      <c r="H46" s="106">
        <v>4531.329999999986</v>
      </c>
      <c r="I46" s="106">
        <v>1139.3700000000008</v>
      </c>
      <c r="J46" s="106">
        <v>1605.800000000002</v>
      </c>
      <c r="K46" s="106">
        <v>2055.06</v>
      </c>
      <c r="L46" s="106">
        <v>4015.3299999999867</v>
      </c>
      <c r="M46" s="17">
        <v>1194.0</v>
      </c>
      <c r="N46" s="17">
        <v>1500.0</v>
      </c>
      <c r="O46" s="17">
        <v>1176.0</v>
      </c>
      <c r="P46" s="17">
        <v>2268.0</v>
      </c>
      <c r="Q46" s="17">
        <v>163.0</v>
      </c>
      <c r="R46" s="17">
        <v>220.0</v>
      </c>
      <c r="S46" s="17">
        <v>294.0</v>
      </c>
      <c r="T46" s="17">
        <v>567.0</v>
      </c>
      <c r="U46" s="106">
        <v>9703.559999999989</v>
      </c>
      <c r="V46" s="106">
        <v>8815.55999999999</v>
      </c>
      <c r="W46" s="17">
        <v>6138.0</v>
      </c>
      <c r="X46" s="17">
        <v>1244.0</v>
      </c>
      <c r="Y46" s="105"/>
      <c r="Z46" s="105"/>
    </row>
    <row r="47" ht="15.75" customHeight="1">
      <c r="A47" s="105" t="s">
        <v>309</v>
      </c>
      <c r="B47" s="105" t="s">
        <v>395</v>
      </c>
      <c r="C47" s="105" t="s">
        <v>396</v>
      </c>
      <c r="D47" s="105" t="s">
        <v>48</v>
      </c>
      <c r="E47" s="106">
        <v>1144.2500000000002</v>
      </c>
      <c r="F47" s="106">
        <v>2309.220000000004</v>
      </c>
      <c r="G47" s="106">
        <v>3249.66999999999</v>
      </c>
      <c r="H47" s="106">
        <v>5172.180000000004</v>
      </c>
      <c r="I47" s="106">
        <v>1144.2500000000002</v>
      </c>
      <c r="J47" s="106">
        <v>1929.2200000000032</v>
      </c>
      <c r="K47" s="106">
        <v>3249.66999999999</v>
      </c>
      <c r="L47" s="106">
        <v>4477.180000000005</v>
      </c>
      <c r="M47" s="17">
        <v>768.0</v>
      </c>
      <c r="N47" s="17">
        <v>1032.0</v>
      </c>
      <c r="O47" s="17">
        <v>2448.0</v>
      </c>
      <c r="P47" s="17">
        <v>1812.0</v>
      </c>
      <c r="Q47" s="17">
        <v>575.0</v>
      </c>
      <c r="R47" s="17">
        <v>928.0</v>
      </c>
      <c r="S47" s="17">
        <v>1634.0</v>
      </c>
      <c r="T47" s="17">
        <v>1482.0</v>
      </c>
      <c r="U47" s="106">
        <v>11875.319999999998</v>
      </c>
      <c r="V47" s="106">
        <v>10800.32</v>
      </c>
      <c r="W47" s="17">
        <v>6060.0</v>
      </c>
      <c r="X47" s="17">
        <v>4619.0</v>
      </c>
      <c r="Y47" s="105"/>
      <c r="Z47" s="105"/>
    </row>
    <row r="48" ht="15.75" customHeight="1">
      <c r="A48" s="105" t="s">
        <v>309</v>
      </c>
      <c r="B48" s="105" t="s">
        <v>397</v>
      </c>
      <c r="C48" s="105" t="s">
        <v>398</v>
      </c>
      <c r="D48" s="105" t="s">
        <v>48</v>
      </c>
      <c r="E48" s="106">
        <v>439.74000000000024</v>
      </c>
      <c r="F48" s="106">
        <v>1881.2300000000016</v>
      </c>
      <c r="G48" s="106">
        <v>1211.03</v>
      </c>
      <c r="H48" s="106">
        <v>3265.7299999999977</v>
      </c>
      <c r="I48" s="106">
        <v>439.74000000000024</v>
      </c>
      <c r="J48" s="106">
        <v>1548.2300000000012</v>
      </c>
      <c r="K48" s="106">
        <v>1211.03</v>
      </c>
      <c r="L48" s="106">
        <v>2920.229999999999</v>
      </c>
      <c r="M48" s="17">
        <v>540.0</v>
      </c>
      <c r="N48" s="17">
        <v>876.0</v>
      </c>
      <c r="O48" s="17">
        <v>1236.0</v>
      </c>
      <c r="P48" s="17">
        <v>1836.0</v>
      </c>
      <c r="Q48" s="17">
        <v>126.0</v>
      </c>
      <c r="R48" s="17">
        <v>377.0</v>
      </c>
      <c r="S48" s="17">
        <v>347.0</v>
      </c>
      <c r="T48" s="17">
        <v>727.0</v>
      </c>
      <c r="U48" s="106">
        <v>6797.73</v>
      </c>
      <c r="V48" s="106">
        <v>6119.2300000000005</v>
      </c>
      <c r="W48" s="17">
        <v>4488.0</v>
      </c>
      <c r="X48" s="17">
        <v>1577.0</v>
      </c>
      <c r="Y48" s="105"/>
      <c r="Z48" s="105"/>
    </row>
    <row r="49" ht="15.75" customHeight="1">
      <c r="A49" s="105" t="s">
        <v>309</v>
      </c>
      <c r="B49" s="105" t="s">
        <v>399</v>
      </c>
      <c r="C49" s="105" t="s">
        <v>400</v>
      </c>
      <c r="D49" s="105" t="s">
        <v>48</v>
      </c>
      <c r="E49" s="106">
        <v>4802.599999999996</v>
      </c>
      <c r="F49" s="106">
        <v>8068.899999999998</v>
      </c>
      <c r="G49" s="106">
        <v>2180.64</v>
      </c>
      <c r="H49" s="106">
        <v>16575.269999999986</v>
      </c>
      <c r="I49" s="106">
        <v>4802.599999999996</v>
      </c>
      <c r="J49" s="106">
        <v>6768.4</v>
      </c>
      <c r="K49" s="106">
        <v>2180.64</v>
      </c>
      <c r="L49" s="106">
        <v>14746.269999999988</v>
      </c>
      <c r="M49" s="17">
        <v>2244.0</v>
      </c>
      <c r="N49" s="17">
        <v>1536.0</v>
      </c>
      <c r="O49" s="17">
        <v>792.0</v>
      </c>
      <c r="P49" s="17">
        <v>4428.0</v>
      </c>
      <c r="Q49" s="17">
        <v>740.0</v>
      </c>
      <c r="R49" s="17">
        <v>950.0</v>
      </c>
      <c r="S49" s="17">
        <v>336.0</v>
      </c>
      <c r="T49" s="17">
        <v>2073.0</v>
      </c>
      <c r="U49" s="106">
        <v>31627.409999999978</v>
      </c>
      <c r="V49" s="106">
        <v>28497.90999999998</v>
      </c>
      <c r="W49" s="17">
        <v>9000.0</v>
      </c>
      <c r="X49" s="17">
        <v>4099.0</v>
      </c>
      <c r="Y49" s="105"/>
      <c r="Z49" s="105"/>
    </row>
    <row r="50" ht="15.75" customHeight="1">
      <c r="A50" s="105" t="s">
        <v>309</v>
      </c>
      <c r="B50" s="105" t="s">
        <v>401</v>
      </c>
      <c r="C50" s="105" t="s">
        <v>402</v>
      </c>
      <c r="D50" s="105" t="s">
        <v>48</v>
      </c>
      <c r="E50" s="106">
        <v>5656.039999999991</v>
      </c>
      <c r="F50" s="106">
        <v>10794.689999999997</v>
      </c>
      <c r="G50" s="106"/>
      <c r="H50" s="106">
        <v>11994.08999999999</v>
      </c>
      <c r="I50" s="106">
        <v>5656.039999999991</v>
      </c>
      <c r="J50" s="106">
        <v>8974.69</v>
      </c>
      <c r="K50" s="106"/>
      <c r="L50" s="106">
        <v>11004.08999999999</v>
      </c>
      <c r="M50" s="17">
        <v>2436.0</v>
      </c>
      <c r="N50" s="17">
        <v>1500.0</v>
      </c>
      <c r="O50" s="17"/>
      <c r="P50" s="17">
        <v>2400.0</v>
      </c>
      <c r="Q50" s="17">
        <v>596.0</v>
      </c>
      <c r="R50" s="17">
        <v>831.0</v>
      </c>
      <c r="S50" s="17"/>
      <c r="T50" s="17">
        <v>1091.0</v>
      </c>
      <c r="U50" s="106">
        <v>28444.819999999978</v>
      </c>
      <c r="V50" s="106">
        <v>25634.81999999998</v>
      </c>
      <c r="W50" s="17">
        <v>6336.0</v>
      </c>
      <c r="X50" s="17">
        <v>2518.0</v>
      </c>
      <c r="Y50" s="105"/>
      <c r="Z50" s="105"/>
    </row>
    <row r="51" ht="15.75" customHeight="1">
      <c r="A51" s="105" t="s">
        <v>309</v>
      </c>
      <c r="B51" s="105" t="s">
        <v>403</v>
      </c>
      <c r="C51" s="105" t="s">
        <v>404</v>
      </c>
      <c r="D51" s="105" t="s">
        <v>48</v>
      </c>
      <c r="E51" s="106">
        <v>1127.970000000001</v>
      </c>
      <c r="F51" s="106">
        <v>2862.77</v>
      </c>
      <c r="G51" s="106">
        <v>3237.72999999999</v>
      </c>
      <c r="H51" s="106">
        <v>4830.659999999997</v>
      </c>
      <c r="I51" s="106">
        <v>1127.970000000001</v>
      </c>
      <c r="J51" s="106">
        <v>2408.5699999999997</v>
      </c>
      <c r="K51" s="106">
        <v>3237.72999999999</v>
      </c>
      <c r="L51" s="106">
        <v>4177.659999999998</v>
      </c>
      <c r="M51" s="17">
        <v>1188.0</v>
      </c>
      <c r="N51" s="17">
        <v>1512.0</v>
      </c>
      <c r="O51" s="17">
        <v>3288.0</v>
      </c>
      <c r="P51" s="17">
        <v>4764.0</v>
      </c>
      <c r="Q51" s="17">
        <v>453.0</v>
      </c>
      <c r="R51" s="17">
        <v>958.0</v>
      </c>
      <c r="S51" s="17">
        <v>1627.0</v>
      </c>
      <c r="T51" s="17">
        <v>1384.0</v>
      </c>
      <c r="U51" s="106">
        <v>12059.129999999986</v>
      </c>
      <c r="V51" s="106">
        <v>10951.92999999999</v>
      </c>
      <c r="W51" s="17">
        <v>10752.0</v>
      </c>
      <c r="X51" s="17">
        <v>4422.0</v>
      </c>
      <c r="Y51" s="105"/>
      <c r="Z51" s="105"/>
    </row>
    <row r="52" ht="15.75" customHeight="1">
      <c r="A52" s="105" t="s">
        <v>309</v>
      </c>
      <c r="B52" s="105" t="s">
        <v>405</v>
      </c>
      <c r="C52" s="105" t="s">
        <v>406</v>
      </c>
      <c r="D52" s="105" t="s">
        <v>48</v>
      </c>
      <c r="E52" s="106">
        <v>727.0800000000005</v>
      </c>
      <c r="F52" s="106">
        <v>2064.0000000000014</v>
      </c>
      <c r="G52" s="106">
        <v>2267.11</v>
      </c>
      <c r="H52" s="106">
        <v>3538.859999999997</v>
      </c>
      <c r="I52" s="106">
        <v>727.0800000000005</v>
      </c>
      <c r="J52" s="106">
        <v>1672.1999999999996</v>
      </c>
      <c r="K52" s="106">
        <v>2267.11</v>
      </c>
      <c r="L52" s="106">
        <v>3052.859999999998</v>
      </c>
      <c r="M52" s="17">
        <v>1320.0</v>
      </c>
      <c r="N52" s="17">
        <v>2100.0</v>
      </c>
      <c r="O52" s="17">
        <v>2748.0</v>
      </c>
      <c r="P52" s="17">
        <v>3228.0</v>
      </c>
      <c r="Q52" s="17">
        <v>292.0</v>
      </c>
      <c r="R52" s="17">
        <v>690.0</v>
      </c>
      <c r="S52" s="17">
        <v>1140.0</v>
      </c>
      <c r="T52" s="17">
        <v>1014.0</v>
      </c>
      <c r="U52" s="106">
        <v>8597.05</v>
      </c>
      <c r="V52" s="106">
        <v>7719.249999999998</v>
      </c>
      <c r="W52" s="17">
        <v>9396.0</v>
      </c>
      <c r="X52" s="17">
        <v>3136.0</v>
      </c>
      <c r="Y52" s="105"/>
      <c r="Z52" s="105"/>
    </row>
    <row r="53" ht="15.75" customHeight="1">
      <c r="A53" s="105" t="s">
        <v>309</v>
      </c>
      <c r="B53" s="105" t="s">
        <v>407</v>
      </c>
      <c r="C53" s="105" t="s">
        <v>408</v>
      </c>
      <c r="D53" s="105" t="s">
        <v>48</v>
      </c>
      <c r="E53" s="106">
        <v>1157.8500000000015</v>
      </c>
      <c r="F53" s="106">
        <v>2347.1500000000015</v>
      </c>
      <c r="G53" s="106"/>
      <c r="H53" s="106">
        <v>4588.359999999995</v>
      </c>
      <c r="I53" s="106">
        <v>1157.8500000000015</v>
      </c>
      <c r="J53" s="106">
        <v>1913.9500000000003</v>
      </c>
      <c r="K53" s="106"/>
      <c r="L53" s="106">
        <v>3960.3599999999956</v>
      </c>
      <c r="M53" s="17">
        <v>2340.0</v>
      </c>
      <c r="N53" s="17">
        <v>2028.0</v>
      </c>
      <c r="O53" s="17"/>
      <c r="P53" s="17">
        <v>3720.0</v>
      </c>
      <c r="Q53" s="17">
        <v>465.0</v>
      </c>
      <c r="R53" s="17">
        <v>785.0</v>
      </c>
      <c r="S53" s="17"/>
      <c r="T53" s="17">
        <v>1314.0</v>
      </c>
      <c r="U53" s="106">
        <v>8093.359999999998</v>
      </c>
      <c r="V53" s="106">
        <v>7032.159999999998</v>
      </c>
      <c r="W53" s="17">
        <v>8088.0</v>
      </c>
      <c r="X53" s="17">
        <v>2564.0</v>
      </c>
      <c r="Y53" s="105"/>
      <c r="Z53" s="105"/>
    </row>
    <row r="54" ht="15.75" customHeight="1">
      <c r="A54" s="105" t="s">
        <v>309</v>
      </c>
      <c r="B54" s="105" t="s">
        <v>409</v>
      </c>
      <c r="C54" s="105" t="s">
        <v>410</v>
      </c>
      <c r="D54" s="105" t="s">
        <v>48</v>
      </c>
      <c r="E54" s="106">
        <v>3734.51</v>
      </c>
      <c r="F54" s="106">
        <v>7393.47</v>
      </c>
      <c r="G54" s="106">
        <v>5154.29999999998</v>
      </c>
      <c r="H54" s="106">
        <v>11051.839999999997</v>
      </c>
      <c r="I54" s="106">
        <v>3734.51</v>
      </c>
      <c r="J54" s="106">
        <v>6024.670000000003</v>
      </c>
      <c r="K54" s="106">
        <v>5154.29999999998</v>
      </c>
      <c r="L54" s="106">
        <v>9544.34</v>
      </c>
      <c r="M54" s="17">
        <v>2772.0</v>
      </c>
      <c r="N54" s="17">
        <v>2772.0</v>
      </c>
      <c r="O54" s="17">
        <v>3288.0</v>
      </c>
      <c r="P54" s="17">
        <v>4356.0</v>
      </c>
      <c r="Q54" s="17">
        <v>1249.0</v>
      </c>
      <c r="R54" s="17">
        <v>1853.0</v>
      </c>
      <c r="S54" s="17">
        <v>2070.0</v>
      </c>
      <c r="T54" s="17">
        <v>3166.0</v>
      </c>
      <c r="U54" s="106">
        <v>27334.119999999977</v>
      </c>
      <c r="V54" s="106">
        <v>24457.819999999985</v>
      </c>
      <c r="W54" s="17">
        <v>13188.0</v>
      </c>
      <c r="X54" s="17">
        <v>8338.0</v>
      </c>
      <c r="Y54" s="105"/>
      <c r="Z54" s="105"/>
    </row>
    <row r="55" ht="15.75" customHeight="1">
      <c r="A55" s="105" t="s">
        <v>309</v>
      </c>
      <c r="B55" s="105" t="s">
        <v>411</v>
      </c>
      <c r="C55" s="105" t="s">
        <v>412</v>
      </c>
      <c r="D55" s="105" t="s">
        <v>48</v>
      </c>
      <c r="E55" s="106">
        <v>738.5300000000002</v>
      </c>
      <c r="F55" s="106">
        <v>1377.350000000001</v>
      </c>
      <c r="G55" s="106">
        <v>2113.93</v>
      </c>
      <c r="H55" s="106">
        <v>6599.589999999993</v>
      </c>
      <c r="I55" s="106">
        <v>738.5300000000002</v>
      </c>
      <c r="J55" s="106">
        <v>1113.3500000000006</v>
      </c>
      <c r="K55" s="106">
        <v>2113.93</v>
      </c>
      <c r="L55" s="106">
        <v>5701.589999999996</v>
      </c>
      <c r="M55" s="17">
        <v>828.0</v>
      </c>
      <c r="N55" s="17">
        <v>792.0</v>
      </c>
      <c r="O55" s="17">
        <v>1572.0</v>
      </c>
      <c r="P55" s="17">
        <v>4512.0</v>
      </c>
      <c r="Q55" s="17">
        <v>247.0</v>
      </c>
      <c r="R55" s="17">
        <v>345.0</v>
      </c>
      <c r="S55" s="17">
        <v>707.0</v>
      </c>
      <c r="T55" s="17">
        <v>1891.0</v>
      </c>
      <c r="U55" s="106">
        <v>10829.399999999994</v>
      </c>
      <c r="V55" s="106">
        <v>9667.399999999996</v>
      </c>
      <c r="W55" s="17">
        <v>7704.0</v>
      </c>
      <c r="X55" s="17">
        <v>3190.0</v>
      </c>
      <c r="Y55" s="105"/>
      <c r="Z55" s="105"/>
    </row>
    <row r="56" ht="15.75" customHeight="1">
      <c r="A56" s="105" t="s">
        <v>309</v>
      </c>
      <c r="B56" s="105" t="s">
        <v>413</v>
      </c>
      <c r="C56" s="105" t="s">
        <v>414</v>
      </c>
      <c r="D56" s="105" t="s">
        <v>48</v>
      </c>
      <c r="E56" s="106">
        <v>1427.9900000000023</v>
      </c>
      <c r="F56" s="106">
        <v>67.23</v>
      </c>
      <c r="G56" s="106">
        <v>1842.6</v>
      </c>
      <c r="H56" s="106">
        <v>3277.61</v>
      </c>
      <c r="I56" s="106">
        <v>1427.9900000000023</v>
      </c>
      <c r="J56" s="106">
        <v>57.73</v>
      </c>
      <c r="K56" s="106">
        <v>1842.6</v>
      </c>
      <c r="L56" s="106">
        <v>2831.1100000000006</v>
      </c>
      <c r="M56" s="17">
        <v>1968.0</v>
      </c>
      <c r="N56" s="17">
        <v>0.0</v>
      </c>
      <c r="O56" s="17">
        <v>1596.0</v>
      </c>
      <c r="P56" s="17">
        <v>1788.0</v>
      </c>
      <c r="Q56" s="17">
        <v>576.0</v>
      </c>
      <c r="R56" s="17">
        <v>27.0</v>
      </c>
      <c r="S56" s="17">
        <v>740.0</v>
      </c>
      <c r="T56" s="17">
        <v>939.0</v>
      </c>
      <c r="U56" s="106">
        <v>6615.430000000002</v>
      </c>
      <c r="V56" s="106">
        <v>6159.430000000003</v>
      </c>
      <c r="W56" s="17">
        <v>5352.0</v>
      </c>
      <c r="X56" s="17">
        <v>2282.0</v>
      </c>
      <c r="Y56" s="105"/>
      <c r="Z56" s="105"/>
    </row>
    <row r="57" ht="15.75" customHeight="1">
      <c r="A57" s="105" t="s">
        <v>309</v>
      </c>
      <c r="B57" s="105" t="s">
        <v>415</v>
      </c>
      <c r="C57" s="105" t="s">
        <v>416</v>
      </c>
      <c r="D57" s="105" t="s">
        <v>48</v>
      </c>
      <c r="E57" s="106">
        <v>3435.3599999999947</v>
      </c>
      <c r="F57" s="106">
        <v>6752.339999999998</v>
      </c>
      <c r="G57" s="106">
        <v>5857.82999999998</v>
      </c>
      <c r="H57" s="106">
        <v>13427.220000000001</v>
      </c>
      <c r="I57" s="106">
        <v>3435.3599999999947</v>
      </c>
      <c r="J57" s="106">
        <v>5548.340000000002</v>
      </c>
      <c r="K57" s="106">
        <v>5857.82999999998</v>
      </c>
      <c r="L57" s="106">
        <v>11984.019999999997</v>
      </c>
      <c r="M57" s="17">
        <v>2520.0</v>
      </c>
      <c r="N57" s="17">
        <v>1860.0</v>
      </c>
      <c r="O57" s="17">
        <v>2628.0</v>
      </c>
      <c r="P57" s="17">
        <v>4932.0</v>
      </c>
      <c r="Q57" s="17">
        <v>627.0</v>
      </c>
      <c r="R57" s="17">
        <v>966.0</v>
      </c>
      <c r="S57" s="17">
        <v>1067.0</v>
      </c>
      <c r="T57" s="17">
        <v>1978.0</v>
      </c>
      <c r="U57" s="106">
        <v>29472.749999999975</v>
      </c>
      <c r="V57" s="106">
        <v>26825.549999999974</v>
      </c>
      <c r="W57" s="17">
        <v>11940.0</v>
      </c>
      <c r="X57" s="17">
        <v>4638.0</v>
      </c>
      <c r="Y57" s="105"/>
      <c r="Z57" s="105"/>
    </row>
    <row r="58" ht="15.75" customHeight="1">
      <c r="A58" s="105" t="s">
        <v>309</v>
      </c>
      <c r="B58" s="105" t="s">
        <v>417</v>
      </c>
      <c r="C58" s="105" t="s">
        <v>418</v>
      </c>
      <c r="D58" s="105" t="s">
        <v>48</v>
      </c>
      <c r="E58" s="106">
        <v>5808.549999999996</v>
      </c>
      <c r="F58" s="106">
        <v>5862.26</v>
      </c>
      <c r="G58" s="106">
        <v>4906.43999999999</v>
      </c>
      <c r="H58" s="106">
        <v>19420.699999999983</v>
      </c>
      <c r="I58" s="106">
        <v>5808.549999999996</v>
      </c>
      <c r="J58" s="106">
        <v>4915.06</v>
      </c>
      <c r="K58" s="106">
        <v>4906.43999999999</v>
      </c>
      <c r="L58" s="106">
        <v>17211.699999999983</v>
      </c>
      <c r="M58" s="17">
        <v>2616.0</v>
      </c>
      <c r="N58" s="17">
        <v>960.0</v>
      </c>
      <c r="O58" s="17">
        <v>1188.0</v>
      </c>
      <c r="P58" s="17">
        <v>3960.0</v>
      </c>
      <c r="Q58" s="17">
        <v>895.0</v>
      </c>
      <c r="R58" s="17">
        <v>734.0</v>
      </c>
      <c r="S58" s="17">
        <v>756.0</v>
      </c>
      <c r="T58" s="17">
        <v>2430.0</v>
      </c>
      <c r="U58" s="106">
        <v>35997.94999999997</v>
      </c>
      <c r="V58" s="106">
        <v>32841.74999999997</v>
      </c>
      <c r="W58" s="17">
        <v>8724.0</v>
      </c>
      <c r="X58" s="17">
        <v>4815.0</v>
      </c>
      <c r="Y58" s="105"/>
      <c r="Z58" s="105"/>
    </row>
    <row r="59" ht="15.75" customHeight="1">
      <c r="A59" s="105" t="s">
        <v>309</v>
      </c>
      <c r="B59" s="105" t="s">
        <v>419</v>
      </c>
      <c r="C59" s="105" t="s">
        <v>420</v>
      </c>
      <c r="D59" s="105" t="s">
        <v>48</v>
      </c>
      <c r="E59" s="106">
        <v>482.7600000000003</v>
      </c>
      <c r="F59" s="106">
        <v>1061.4700000000005</v>
      </c>
      <c r="G59" s="106"/>
      <c r="H59" s="106">
        <v>8.94</v>
      </c>
      <c r="I59" s="106">
        <v>482.7600000000003</v>
      </c>
      <c r="J59" s="106">
        <v>861.0700000000003</v>
      </c>
      <c r="K59" s="106"/>
      <c r="L59" s="106">
        <v>8.94</v>
      </c>
      <c r="M59" s="17">
        <v>2004.0</v>
      </c>
      <c r="N59" s="17">
        <v>2460.0</v>
      </c>
      <c r="O59" s="17"/>
      <c r="P59" s="17">
        <v>0.0</v>
      </c>
      <c r="Q59" s="17">
        <v>324.0</v>
      </c>
      <c r="R59" s="17">
        <v>533.0</v>
      </c>
      <c r="S59" s="17"/>
      <c r="T59" s="17">
        <v>6.0</v>
      </c>
      <c r="U59" s="106">
        <v>1553.1700000000008</v>
      </c>
      <c r="V59" s="106">
        <v>1352.7700000000007</v>
      </c>
      <c r="W59" s="17">
        <v>4464.0</v>
      </c>
      <c r="X59" s="17">
        <v>863.0</v>
      </c>
      <c r="Y59" s="105"/>
      <c r="Z59" s="105"/>
    </row>
    <row r="60" ht="15.75" customHeight="1">
      <c r="A60" s="105" t="s">
        <v>309</v>
      </c>
      <c r="B60" s="105" t="s">
        <v>421</v>
      </c>
      <c r="C60" s="105" t="s">
        <v>422</v>
      </c>
      <c r="D60" s="105" t="s">
        <v>48</v>
      </c>
      <c r="E60" s="106">
        <v>33.83</v>
      </c>
      <c r="F60" s="106">
        <v>747.5000000000002</v>
      </c>
      <c r="G60" s="106">
        <v>726.350000000001</v>
      </c>
      <c r="H60" s="106">
        <v>1417.3100000000006</v>
      </c>
      <c r="I60" s="106">
        <v>33.83</v>
      </c>
      <c r="J60" s="106">
        <v>615.5</v>
      </c>
      <c r="K60" s="106">
        <v>726.350000000001</v>
      </c>
      <c r="L60" s="106">
        <v>1150.8100000000004</v>
      </c>
      <c r="M60" s="17">
        <v>0.0</v>
      </c>
      <c r="N60" s="17">
        <v>1776.0</v>
      </c>
      <c r="O60" s="17">
        <v>2424.0</v>
      </c>
      <c r="P60" s="17">
        <v>1704.0</v>
      </c>
      <c r="Q60" s="17">
        <v>17.0</v>
      </c>
      <c r="R60" s="17">
        <v>250.0</v>
      </c>
      <c r="S60" s="17">
        <v>365.0</v>
      </c>
      <c r="T60" s="17">
        <v>569.0</v>
      </c>
      <c r="U60" s="106">
        <v>2924.9900000000016</v>
      </c>
      <c r="V60" s="106">
        <v>2526.4900000000016</v>
      </c>
      <c r="W60" s="17">
        <v>5904.0</v>
      </c>
      <c r="X60" s="17">
        <v>1201.0</v>
      </c>
      <c r="Y60" s="105"/>
      <c r="Z60" s="105"/>
    </row>
    <row r="61" ht="15.75" customHeight="1">
      <c r="A61" s="105" t="s">
        <v>309</v>
      </c>
      <c r="B61" s="105" t="s">
        <v>423</v>
      </c>
      <c r="C61" s="105" t="s">
        <v>424</v>
      </c>
      <c r="D61" s="105" t="s">
        <v>48</v>
      </c>
      <c r="E61" s="106">
        <v>910.8900000000008</v>
      </c>
      <c r="F61" s="106"/>
      <c r="G61" s="106">
        <v>722.430000000001</v>
      </c>
      <c r="H61" s="106">
        <v>3540.609999999989</v>
      </c>
      <c r="I61" s="106">
        <v>910.8900000000008</v>
      </c>
      <c r="J61" s="106"/>
      <c r="K61" s="106">
        <v>722.430000000001</v>
      </c>
      <c r="L61" s="106">
        <v>3003.0099999999943</v>
      </c>
      <c r="M61" s="17">
        <v>2520.0</v>
      </c>
      <c r="N61" s="17"/>
      <c r="O61" s="17">
        <v>1128.0</v>
      </c>
      <c r="P61" s="17">
        <v>4152.0</v>
      </c>
      <c r="Q61" s="17">
        <v>261.0</v>
      </c>
      <c r="R61" s="17"/>
      <c r="S61" s="17">
        <v>207.0</v>
      </c>
      <c r="T61" s="17">
        <v>739.0</v>
      </c>
      <c r="U61" s="106">
        <v>5173.929999999991</v>
      </c>
      <c r="V61" s="106">
        <v>4636.329999999996</v>
      </c>
      <c r="W61" s="17">
        <v>7800.0</v>
      </c>
      <c r="X61" s="17">
        <v>1207.0</v>
      </c>
      <c r="Y61" s="105"/>
      <c r="Z61" s="105"/>
    </row>
    <row r="62" ht="15.75" customHeight="1">
      <c r="A62" s="105" t="s">
        <v>309</v>
      </c>
      <c r="B62" s="105" t="s">
        <v>425</v>
      </c>
      <c r="C62" s="105" t="s">
        <v>426</v>
      </c>
      <c r="D62" s="105" t="s">
        <v>48</v>
      </c>
      <c r="E62" s="106">
        <v>1133.1600000000008</v>
      </c>
      <c r="F62" s="106"/>
      <c r="G62" s="106">
        <v>1472.31</v>
      </c>
      <c r="H62" s="106">
        <v>6584.649999999981</v>
      </c>
      <c r="I62" s="106">
        <v>1133.1600000000008</v>
      </c>
      <c r="J62" s="106"/>
      <c r="K62" s="106">
        <v>1472.31</v>
      </c>
      <c r="L62" s="106">
        <v>5553.449999999987</v>
      </c>
      <c r="M62" s="17">
        <v>1128.0</v>
      </c>
      <c r="N62" s="17"/>
      <c r="O62" s="17">
        <v>2184.0</v>
      </c>
      <c r="P62" s="17">
        <v>5424.0</v>
      </c>
      <c r="Q62" s="17">
        <v>284.0</v>
      </c>
      <c r="R62" s="17"/>
      <c r="S62" s="17">
        <v>369.0</v>
      </c>
      <c r="T62" s="17">
        <v>1375.0</v>
      </c>
      <c r="U62" s="106">
        <v>9190.119999999983</v>
      </c>
      <c r="V62" s="106">
        <v>8158.919999999987</v>
      </c>
      <c r="W62" s="17">
        <v>8736.0</v>
      </c>
      <c r="X62" s="17">
        <v>2028.0</v>
      </c>
      <c r="Y62" s="105"/>
      <c r="Z62" s="105"/>
    </row>
    <row r="63" ht="15.75" customHeight="1">
      <c r="A63" s="105" t="s">
        <v>309</v>
      </c>
      <c r="B63" s="105" t="s">
        <v>427</v>
      </c>
      <c r="C63" s="105" t="s">
        <v>428</v>
      </c>
      <c r="D63" s="105" t="s">
        <v>48</v>
      </c>
      <c r="E63" s="106">
        <v>3159.4799999999973</v>
      </c>
      <c r="F63" s="106">
        <v>10233.59999999999</v>
      </c>
      <c r="G63" s="106">
        <v>1431.61</v>
      </c>
      <c r="H63" s="106">
        <v>11198.309999999983</v>
      </c>
      <c r="I63" s="106">
        <v>3159.4799999999973</v>
      </c>
      <c r="J63" s="106">
        <v>8419.200000000003</v>
      </c>
      <c r="K63" s="106">
        <v>1431.61</v>
      </c>
      <c r="L63" s="106">
        <v>9939.909999999993</v>
      </c>
      <c r="M63" s="17">
        <v>2184.0</v>
      </c>
      <c r="N63" s="17">
        <v>3468.0</v>
      </c>
      <c r="O63" s="17">
        <v>828.0</v>
      </c>
      <c r="P63" s="17">
        <v>3504.0</v>
      </c>
      <c r="Q63" s="17">
        <v>452.0</v>
      </c>
      <c r="R63" s="17">
        <v>1280.0</v>
      </c>
      <c r="S63" s="17">
        <v>239.0</v>
      </c>
      <c r="T63" s="17">
        <v>1649.0</v>
      </c>
      <c r="U63" s="106">
        <v>26022.99999999997</v>
      </c>
      <c r="V63" s="106">
        <v>22950.199999999993</v>
      </c>
      <c r="W63" s="17">
        <v>9984.0</v>
      </c>
      <c r="X63" s="17">
        <v>3620.0</v>
      </c>
      <c r="Y63" s="105"/>
      <c r="Z63" s="105"/>
    </row>
    <row r="64" ht="15.75" customHeight="1">
      <c r="A64" s="105" t="s">
        <v>309</v>
      </c>
      <c r="B64" s="105" t="s">
        <v>429</v>
      </c>
      <c r="C64" s="105" t="s">
        <v>430</v>
      </c>
      <c r="D64" s="105" t="s">
        <v>47</v>
      </c>
      <c r="E64" s="106">
        <v>932.8800000000008</v>
      </c>
      <c r="F64" s="106">
        <v>3699.4</v>
      </c>
      <c r="G64" s="106"/>
      <c r="H64" s="106">
        <v>4893.979999999997</v>
      </c>
      <c r="I64" s="106">
        <v>932.8800000000008</v>
      </c>
      <c r="J64" s="106">
        <v>3013.4000000000015</v>
      </c>
      <c r="K64" s="106"/>
      <c r="L64" s="106">
        <v>4215.979999999996</v>
      </c>
      <c r="M64" s="17">
        <v>1392.0</v>
      </c>
      <c r="N64" s="17">
        <v>1632.0</v>
      </c>
      <c r="O64" s="17"/>
      <c r="P64" s="17">
        <v>2916.0</v>
      </c>
      <c r="Q64" s="17">
        <v>312.0</v>
      </c>
      <c r="R64" s="17">
        <v>1060.0</v>
      </c>
      <c r="S64" s="17"/>
      <c r="T64" s="17">
        <v>1402.0</v>
      </c>
      <c r="U64" s="106">
        <v>9526.259999999998</v>
      </c>
      <c r="V64" s="106">
        <v>8162.259999999998</v>
      </c>
      <c r="W64" s="17">
        <v>5940.0</v>
      </c>
      <c r="X64" s="17">
        <v>2774.0</v>
      </c>
      <c r="Y64" s="105"/>
      <c r="Z64" s="105"/>
    </row>
    <row r="65" ht="15.75" customHeight="1">
      <c r="A65" s="105" t="s">
        <v>309</v>
      </c>
      <c r="B65" s="105" t="s">
        <v>431</v>
      </c>
      <c r="C65" s="105" t="s">
        <v>432</v>
      </c>
      <c r="D65" s="105" t="s">
        <v>47</v>
      </c>
      <c r="E65" s="106">
        <v>1755.4700000000005</v>
      </c>
      <c r="F65" s="106"/>
      <c r="G65" s="106"/>
      <c r="H65" s="106">
        <v>8899.029999999975</v>
      </c>
      <c r="I65" s="106">
        <v>1755.4700000000005</v>
      </c>
      <c r="J65" s="106"/>
      <c r="K65" s="106"/>
      <c r="L65" s="106">
        <v>7490.230000000002</v>
      </c>
      <c r="M65" s="17">
        <v>876.0</v>
      </c>
      <c r="N65" s="17"/>
      <c r="O65" s="17"/>
      <c r="P65" s="17">
        <v>2400.0</v>
      </c>
      <c r="Q65" s="17">
        <v>503.0</v>
      </c>
      <c r="R65" s="17"/>
      <c r="S65" s="17"/>
      <c r="T65" s="17">
        <v>1857.0</v>
      </c>
      <c r="U65" s="106">
        <v>10654.499999999976</v>
      </c>
      <c r="V65" s="106">
        <v>9245.700000000003</v>
      </c>
      <c r="W65" s="17">
        <v>3276.0</v>
      </c>
      <c r="X65" s="17">
        <v>2360.0</v>
      </c>
      <c r="Y65" s="105"/>
      <c r="Z65" s="105"/>
    </row>
    <row r="66" ht="15.75" customHeight="1">
      <c r="A66" s="105" t="s">
        <v>309</v>
      </c>
      <c r="B66" s="105" t="s">
        <v>433</v>
      </c>
      <c r="C66" s="105" t="s">
        <v>434</v>
      </c>
      <c r="D66" s="105" t="s">
        <v>47</v>
      </c>
      <c r="E66" s="106">
        <v>2737.1399999999994</v>
      </c>
      <c r="F66" s="106">
        <v>4590.579999999999</v>
      </c>
      <c r="G66" s="106">
        <v>2693.25</v>
      </c>
      <c r="H66" s="106">
        <v>8684.269999999977</v>
      </c>
      <c r="I66" s="106">
        <v>2737.1399999999994</v>
      </c>
      <c r="J66" s="106">
        <v>3829.179999999997</v>
      </c>
      <c r="K66" s="106">
        <v>2693.25</v>
      </c>
      <c r="L66" s="106">
        <v>7297.869999999997</v>
      </c>
      <c r="M66" s="17">
        <v>1632.0</v>
      </c>
      <c r="N66" s="17">
        <v>1428.0</v>
      </c>
      <c r="O66" s="17">
        <v>1260.0</v>
      </c>
      <c r="P66" s="17">
        <v>2592.0</v>
      </c>
      <c r="Q66" s="17">
        <v>686.0</v>
      </c>
      <c r="R66" s="17">
        <v>1022.0</v>
      </c>
      <c r="S66" s="17">
        <v>675.0</v>
      </c>
      <c r="T66" s="17">
        <v>1813.0</v>
      </c>
      <c r="U66" s="106">
        <v>18705.239999999976</v>
      </c>
      <c r="V66" s="106">
        <v>16557.439999999995</v>
      </c>
      <c r="W66" s="17">
        <v>6912.0</v>
      </c>
      <c r="X66" s="17">
        <v>4196.0</v>
      </c>
      <c r="Y66" s="105"/>
      <c r="Z66" s="105"/>
    </row>
    <row r="67" ht="15.75" customHeight="1">
      <c r="A67" s="105" t="s">
        <v>309</v>
      </c>
      <c r="B67" s="105" t="s">
        <v>435</v>
      </c>
      <c r="C67" s="105" t="s">
        <v>436</v>
      </c>
      <c r="D67" s="105" t="s">
        <v>47</v>
      </c>
      <c r="E67" s="106"/>
      <c r="F67" s="106">
        <v>347.41999999999996</v>
      </c>
      <c r="G67" s="106"/>
      <c r="H67" s="106">
        <v>4401.519999999999</v>
      </c>
      <c r="I67" s="106"/>
      <c r="J67" s="106">
        <v>295.82000000000005</v>
      </c>
      <c r="K67" s="106"/>
      <c r="L67" s="106">
        <v>3916.7200000000003</v>
      </c>
      <c r="M67" s="17"/>
      <c r="N67" s="17">
        <v>0.0</v>
      </c>
      <c r="O67" s="17"/>
      <c r="P67" s="17">
        <v>1080.0</v>
      </c>
      <c r="Q67" s="17"/>
      <c r="R67" s="17">
        <v>58.0</v>
      </c>
      <c r="S67" s="17"/>
      <c r="T67" s="17">
        <v>648.0</v>
      </c>
      <c r="U67" s="106">
        <v>4748.939999999999</v>
      </c>
      <c r="V67" s="106">
        <v>4212.54</v>
      </c>
      <c r="W67" s="17">
        <v>1080.0</v>
      </c>
      <c r="X67" s="17">
        <v>706.0</v>
      </c>
      <c r="Y67" s="105"/>
      <c r="Z67" s="105"/>
    </row>
    <row r="68" ht="15.75" customHeight="1">
      <c r="A68" s="105" t="s">
        <v>309</v>
      </c>
      <c r="B68" s="105" t="s">
        <v>437</v>
      </c>
      <c r="C68" s="105" t="s">
        <v>438</v>
      </c>
      <c r="D68" s="105" t="s">
        <v>47</v>
      </c>
      <c r="E68" s="106"/>
      <c r="F68" s="106">
        <v>1691.5800000000013</v>
      </c>
      <c r="G68" s="106">
        <v>2078.53</v>
      </c>
      <c r="H68" s="106"/>
      <c r="I68" s="106"/>
      <c r="J68" s="106">
        <v>1375.1799999999996</v>
      </c>
      <c r="K68" s="106">
        <v>2078.53</v>
      </c>
      <c r="L68" s="106"/>
      <c r="M68" s="17"/>
      <c r="N68" s="17">
        <v>640.0</v>
      </c>
      <c r="O68" s="17">
        <v>1320.0</v>
      </c>
      <c r="P68" s="17"/>
      <c r="Q68" s="17"/>
      <c r="R68" s="17">
        <v>242.0</v>
      </c>
      <c r="S68" s="17">
        <v>347.0</v>
      </c>
      <c r="T68" s="17"/>
      <c r="U68" s="106">
        <v>3770.1100000000015</v>
      </c>
      <c r="V68" s="106">
        <v>3453.71</v>
      </c>
      <c r="W68" s="17">
        <v>1960.0</v>
      </c>
      <c r="X68" s="17">
        <v>589.0</v>
      </c>
      <c r="Y68" s="105"/>
      <c r="Z68" s="105"/>
    </row>
    <row r="69" ht="15.75" customHeight="1">
      <c r="A69" s="105" t="s">
        <v>309</v>
      </c>
      <c r="B69" s="105" t="s">
        <v>439</v>
      </c>
      <c r="C69" s="105" t="s">
        <v>440</v>
      </c>
      <c r="D69" s="105" t="s">
        <v>47</v>
      </c>
      <c r="E69" s="106">
        <v>2348.0800000000004</v>
      </c>
      <c r="F69" s="106">
        <v>3527.7899999999995</v>
      </c>
      <c r="G69" s="106"/>
      <c r="H69" s="106">
        <v>17.97</v>
      </c>
      <c r="I69" s="106">
        <v>2348.0800000000004</v>
      </c>
      <c r="J69" s="106">
        <v>2881.29</v>
      </c>
      <c r="K69" s="106"/>
      <c r="L69" s="106">
        <v>17.97</v>
      </c>
      <c r="M69" s="17">
        <v>1176.0</v>
      </c>
      <c r="N69" s="17">
        <v>864.0</v>
      </c>
      <c r="O69" s="17"/>
      <c r="P69" s="17">
        <v>0.0</v>
      </c>
      <c r="Q69" s="17">
        <v>392.0</v>
      </c>
      <c r="R69" s="17">
        <v>471.0</v>
      </c>
      <c r="S69" s="17"/>
      <c r="T69" s="17">
        <v>3.0</v>
      </c>
      <c r="U69" s="106">
        <v>5893.84</v>
      </c>
      <c r="V69" s="106">
        <v>5247.340000000001</v>
      </c>
      <c r="W69" s="17">
        <v>2040.0</v>
      </c>
      <c r="X69" s="17">
        <v>866.0</v>
      </c>
      <c r="Y69" s="105"/>
      <c r="Z69" s="105"/>
    </row>
    <row r="70" ht="15.75" customHeight="1">
      <c r="A70" s="105" t="s">
        <v>309</v>
      </c>
      <c r="B70" s="105" t="s">
        <v>441</v>
      </c>
      <c r="C70" s="105" t="s">
        <v>442</v>
      </c>
      <c r="D70" s="105" t="s">
        <v>47</v>
      </c>
      <c r="E70" s="106"/>
      <c r="F70" s="106">
        <v>1973.9200000000014</v>
      </c>
      <c r="G70" s="106"/>
      <c r="H70" s="106">
        <v>3570.529999999995</v>
      </c>
      <c r="I70" s="106"/>
      <c r="J70" s="106">
        <v>1593.9199999999996</v>
      </c>
      <c r="K70" s="106"/>
      <c r="L70" s="106">
        <v>3189.5299999999966</v>
      </c>
      <c r="M70" s="17"/>
      <c r="N70" s="17">
        <v>420.0</v>
      </c>
      <c r="O70" s="17"/>
      <c r="P70" s="17">
        <v>1554.0</v>
      </c>
      <c r="Q70" s="17"/>
      <c r="R70" s="17">
        <v>208.0</v>
      </c>
      <c r="S70" s="17"/>
      <c r="T70" s="17">
        <v>397.0</v>
      </c>
      <c r="U70" s="106">
        <v>5544.449999999997</v>
      </c>
      <c r="V70" s="106">
        <v>4783.449999999996</v>
      </c>
      <c r="W70" s="17">
        <v>1974.0</v>
      </c>
      <c r="X70" s="17">
        <v>605.0</v>
      </c>
      <c r="Y70" s="105"/>
      <c r="Z70" s="105"/>
    </row>
    <row r="71" ht="15.75" customHeight="1">
      <c r="A71" s="105" t="s">
        <v>309</v>
      </c>
      <c r="B71" s="105" t="s">
        <v>443</v>
      </c>
      <c r="C71" s="105" t="s">
        <v>444</v>
      </c>
      <c r="D71" s="105" t="s">
        <v>47</v>
      </c>
      <c r="E71" s="106">
        <v>1087.7900000000004</v>
      </c>
      <c r="F71" s="106">
        <v>4805.189999999995</v>
      </c>
      <c r="G71" s="106"/>
      <c r="H71" s="106">
        <v>4137.859999999996</v>
      </c>
      <c r="I71" s="106">
        <v>1087.7900000000004</v>
      </c>
      <c r="J71" s="106">
        <v>3955.1899999999996</v>
      </c>
      <c r="K71" s="106"/>
      <c r="L71" s="106">
        <v>3745.859999999998</v>
      </c>
      <c r="M71" s="17">
        <v>630.0</v>
      </c>
      <c r="N71" s="17">
        <v>822.0</v>
      </c>
      <c r="O71" s="17"/>
      <c r="P71" s="17">
        <v>906.0</v>
      </c>
      <c r="Q71" s="17">
        <v>121.0</v>
      </c>
      <c r="R71" s="17">
        <v>481.0</v>
      </c>
      <c r="S71" s="17"/>
      <c r="T71" s="17">
        <v>414.0</v>
      </c>
      <c r="U71" s="106">
        <v>10030.839999999993</v>
      </c>
      <c r="V71" s="106">
        <v>8788.839999999997</v>
      </c>
      <c r="W71" s="17">
        <v>2358.0</v>
      </c>
      <c r="X71" s="17">
        <v>1016.0</v>
      </c>
      <c r="Y71" s="105"/>
      <c r="Z71" s="105"/>
    </row>
    <row r="72" ht="15.75" customHeight="1">
      <c r="A72" s="105" t="s">
        <v>309</v>
      </c>
      <c r="B72" s="105" t="s">
        <v>445</v>
      </c>
      <c r="C72" s="105" t="s">
        <v>446</v>
      </c>
      <c r="D72" s="105" t="s">
        <v>47</v>
      </c>
      <c r="E72" s="106">
        <v>620.3100000000002</v>
      </c>
      <c r="F72" s="106">
        <v>1645.3700000000006</v>
      </c>
      <c r="G72" s="106"/>
      <c r="H72" s="106">
        <v>2459.54</v>
      </c>
      <c r="I72" s="106">
        <v>620.3100000000002</v>
      </c>
      <c r="J72" s="106">
        <v>1355.570000000001</v>
      </c>
      <c r="K72" s="106"/>
      <c r="L72" s="106">
        <v>2229.540000000001</v>
      </c>
      <c r="M72" s="17">
        <v>732.0</v>
      </c>
      <c r="N72" s="17">
        <v>912.0</v>
      </c>
      <c r="O72" s="17"/>
      <c r="P72" s="17">
        <v>1284.0</v>
      </c>
      <c r="Q72" s="17">
        <v>69.0</v>
      </c>
      <c r="R72" s="17">
        <v>143.0</v>
      </c>
      <c r="S72" s="17"/>
      <c r="T72" s="17">
        <v>246.0</v>
      </c>
      <c r="U72" s="106">
        <v>4725.220000000001</v>
      </c>
      <c r="V72" s="106">
        <v>4205.420000000002</v>
      </c>
      <c r="W72" s="17">
        <v>2928.0</v>
      </c>
      <c r="X72" s="17">
        <v>458.0</v>
      </c>
      <c r="Y72" s="105"/>
      <c r="Z72" s="105"/>
    </row>
    <row r="73" ht="15.75" customHeight="1">
      <c r="A73" s="105" t="s">
        <v>309</v>
      </c>
      <c r="B73" s="105" t="s">
        <v>447</v>
      </c>
      <c r="C73" s="105" t="s">
        <v>448</v>
      </c>
      <c r="D73" s="105" t="s">
        <v>47</v>
      </c>
      <c r="E73" s="106">
        <v>3576.030000000001</v>
      </c>
      <c r="F73" s="106">
        <v>7939.400000000002</v>
      </c>
      <c r="G73" s="106">
        <v>4959.71999999998</v>
      </c>
      <c r="H73" s="106">
        <v>13044.389999999985</v>
      </c>
      <c r="I73" s="106">
        <v>3576.030000000001</v>
      </c>
      <c r="J73" s="106">
        <v>6770.9000000000015</v>
      </c>
      <c r="K73" s="106">
        <v>4959.71999999998</v>
      </c>
      <c r="L73" s="106">
        <v>11597.989999999985</v>
      </c>
      <c r="M73" s="17">
        <v>888.0</v>
      </c>
      <c r="N73" s="17">
        <v>1260.0</v>
      </c>
      <c r="O73" s="17">
        <v>1212.0</v>
      </c>
      <c r="P73" s="17">
        <v>2436.0</v>
      </c>
      <c r="Q73" s="17">
        <v>597.0</v>
      </c>
      <c r="R73" s="17">
        <v>1060.0</v>
      </c>
      <c r="S73" s="17">
        <v>828.0</v>
      </c>
      <c r="T73" s="17">
        <v>1921.0</v>
      </c>
      <c r="U73" s="106">
        <v>29519.539999999968</v>
      </c>
      <c r="V73" s="106">
        <v>26904.63999999997</v>
      </c>
      <c r="W73" s="17">
        <v>5796.0</v>
      </c>
      <c r="X73" s="17">
        <v>4406.0</v>
      </c>
      <c r="Y73" s="105"/>
      <c r="Z73" s="105"/>
    </row>
    <row r="74" ht="15.75" customHeight="1">
      <c r="A74" s="105" t="s">
        <v>309</v>
      </c>
      <c r="B74" s="105" t="s">
        <v>449</v>
      </c>
      <c r="C74" s="105" t="s">
        <v>450</v>
      </c>
      <c r="D74" s="105" t="s">
        <v>47</v>
      </c>
      <c r="E74" s="106">
        <v>970.3800000000006</v>
      </c>
      <c r="F74" s="106">
        <v>2449.23</v>
      </c>
      <c r="G74" s="106"/>
      <c r="H74" s="106">
        <v>83.86</v>
      </c>
      <c r="I74" s="106">
        <v>970.3800000000006</v>
      </c>
      <c r="J74" s="106">
        <v>1994.7300000000016</v>
      </c>
      <c r="K74" s="106"/>
      <c r="L74" s="106">
        <v>83.86</v>
      </c>
      <c r="M74" s="17">
        <v>1080.0</v>
      </c>
      <c r="N74" s="17">
        <v>984.0</v>
      </c>
      <c r="O74" s="17"/>
      <c r="P74" s="17">
        <v>0.0</v>
      </c>
      <c r="Q74" s="17">
        <v>162.0</v>
      </c>
      <c r="R74" s="17">
        <v>327.0</v>
      </c>
      <c r="S74" s="17"/>
      <c r="T74" s="17">
        <v>14.0</v>
      </c>
      <c r="U74" s="106">
        <v>3503.4700000000007</v>
      </c>
      <c r="V74" s="106">
        <v>3048.9700000000025</v>
      </c>
      <c r="W74" s="17">
        <v>2064.0</v>
      </c>
      <c r="X74" s="17">
        <v>503.0</v>
      </c>
      <c r="Y74" s="105"/>
      <c r="Z74" s="105"/>
    </row>
    <row r="75" ht="15.75" customHeight="1">
      <c r="A75" s="105" t="s">
        <v>309</v>
      </c>
      <c r="B75" s="105" t="s">
        <v>451</v>
      </c>
      <c r="C75" s="105" t="s">
        <v>452</v>
      </c>
      <c r="D75" s="105" t="s">
        <v>47</v>
      </c>
      <c r="E75" s="106"/>
      <c r="F75" s="106">
        <v>6110.109999999993</v>
      </c>
      <c r="G75" s="106"/>
      <c r="H75" s="106">
        <v>13604.109999999979</v>
      </c>
      <c r="I75" s="106"/>
      <c r="J75" s="106">
        <v>4985.109999999994</v>
      </c>
      <c r="K75" s="106"/>
      <c r="L75" s="106">
        <v>12459.109999999982</v>
      </c>
      <c r="M75" s="17"/>
      <c r="N75" s="17">
        <v>1524.0</v>
      </c>
      <c r="O75" s="17"/>
      <c r="P75" s="17">
        <v>3900.0</v>
      </c>
      <c r="Q75" s="17"/>
      <c r="R75" s="17">
        <v>489.0</v>
      </c>
      <c r="S75" s="17"/>
      <c r="T75" s="17">
        <v>1239.0</v>
      </c>
      <c r="U75" s="106">
        <v>19714.219999999972</v>
      </c>
      <c r="V75" s="106">
        <v>17444.219999999976</v>
      </c>
      <c r="W75" s="17">
        <v>5424.0</v>
      </c>
      <c r="X75" s="17">
        <v>1728.0</v>
      </c>
      <c r="Y75" s="105"/>
      <c r="Z75" s="105"/>
    </row>
    <row r="76" ht="15.75" customHeight="1">
      <c r="A76" s="105" t="s">
        <v>309</v>
      </c>
      <c r="B76" s="105" t="s">
        <v>453</v>
      </c>
      <c r="C76" s="105" t="s">
        <v>454</v>
      </c>
      <c r="D76" s="105" t="s">
        <v>47</v>
      </c>
      <c r="E76" s="106">
        <v>1258.9500000000005</v>
      </c>
      <c r="F76" s="106">
        <v>11.99</v>
      </c>
      <c r="G76" s="106"/>
      <c r="H76" s="106">
        <v>4124.249999999997</v>
      </c>
      <c r="I76" s="106">
        <v>1258.9500000000005</v>
      </c>
      <c r="J76" s="106">
        <v>11.99</v>
      </c>
      <c r="K76" s="106"/>
      <c r="L76" s="106">
        <v>3592.2499999999977</v>
      </c>
      <c r="M76" s="17">
        <v>948.0</v>
      </c>
      <c r="N76" s="17">
        <v>0.0</v>
      </c>
      <c r="O76" s="17"/>
      <c r="P76" s="17">
        <v>1140.0</v>
      </c>
      <c r="Q76" s="17">
        <v>105.0</v>
      </c>
      <c r="R76" s="17">
        <v>1.0</v>
      </c>
      <c r="S76" s="17"/>
      <c r="T76" s="17">
        <v>275.0</v>
      </c>
      <c r="U76" s="106">
        <v>5395.189999999998</v>
      </c>
      <c r="V76" s="106">
        <v>4863.189999999999</v>
      </c>
      <c r="W76" s="17">
        <v>2088.0</v>
      </c>
      <c r="X76" s="17">
        <v>381.0</v>
      </c>
      <c r="Y76" s="105"/>
      <c r="Z76" s="105"/>
    </row>
    <row r="77" ht="15.75" customHeight="1">
      <c r="A77" s="105" t="s">
        <v>309</v>
      </c>
      <c r="B77" s="105" t="s">
        <v>455</v>
      </c>
      <c r="C77" s="105" t="s">
        <v>456</v>
      </c>
      <c r="D77" s="105" t="s">
        <v>47</v>
      </c>
      <c r="E77" s="106">
        <v>1981.030000000002</v>
      </c>
      <c r="F77" s="106">
        <v>6158.3600000000015</v>
      </c>
      <c r="G77" s="106">
        <v>3078.82999999999</v>
      </c>
      <c r="H77" s="106">
        <v>1957.02</v>
      </c>
      <c r="I77" s="106">
        <v>1981.030000000002</v>
      </c>
      <c r="J77" s="106">
        <v>5080.660000000002</v>
      </c>
      <c r="K77" s="106">
        <v>3078.82999999999</v>
      </c>
      <c r="L77" s="106">
        <v>1701.8200000000004</v>
      </c>
      <c r="M77" s="17">
        <v>984.0</v>
      </c>
      <c r="N77" s="17">
        <v>1416.0</v>
      </c>
      <c r="O77" s="17">
        <v>1224.0</v>
      </c>
      <c r="P77" s="17">
        <v>552.0</v>
      </c>
      <c r="Q77" s="17">
        <v>397.0</v>
      </c>
      <c r="R77" s="17">
        <v>949.0</v>
      </c>
      <c r="S77" s="17">
        <v>617.0</v>
      </c>
      <c r="T77" s="17">
        <v>338.0</v>
      </c>
      <c r="U77" s="106">
        <v>13175.239999999994</v>
      </c>
      <c r="V77" s="106">
        <v>11842.339999999993</v>
      </c>
      <c r="W77" s="17">
        <v>4176.0</v>
      </c>
      <c r="X77" s="17">
        <v>2301.0</v>
      </c>
      <c r="Y77" s="105"/>
      <c r="Z77" s="105"/>
    </row>
    <row r="78" ht="15.75" customHeight="1">
      <c r="A78" s="105" t="s">
        <v>309</v>
      </c>
      <c r="B78" s="105" t="s">
        <v>458</v>
      </c>
      <c r="C78" s="105" t="s">
        <v>459</v>
      </c>
      <c r="D78" s="105" t="s">
        <v>47</v>
      </c>
      <c r="E78" s="106">
        <v>3453.079999999998</v>
      </c>
      <c r="F78" s="106">
        <v>8996.44</v>
      </c>
      <c r="G78" s="106"/>
      <c r="H78" s="106">
        <v>12467.76999999999</v>
      </c>
      <c r="I78" s="106">
        <v>3453.079999999998</v>
      </c>
      <c r="J78" s="106">
        <v>7342.840000000001</v>
      </c>
      <c r="K78" s="106"/>
      <c r="L78" s="106">
        <v>10810.969999999983</v>
      </c>
      <c r="M78" s="17">
        <v>1992.0</v>
      </c>
      <c r="N78" s="17">
        <v>2400.0</v>
      </c>
      <c r="O78" s="17"/>
      <c r="P78" s="17">
        <v>3588.0</v>
      </c>
      <c r="Q78" s="17">
        <v>692.0</v>
      </c>
      <c r="R78" s="17">
        <v>1386.0</v>
      </c>
      <c r="S78" s="17"/>
      <c r="T78" s="17">
        <v>2153.0</v>
      </c>
      <c r="U78" s="106">
        <v>24917.289999999986</v>
      </c>
      <c r="V78" s="106">
        <v>21606.88999999998</v>
      </c>
      <c r="W78" s="17">
        <v>7980.0</v>
      </c>
      <c r="X78" s="17">
        <v>4231.0</v>
      </c>
      <c r="Y78" s="105"/>
      <c r="Z78" s="105"/>
    </row>
    <row r="79" ht="15.75" customHeight="1">
      <c r="A79" s="105" t="s">
        <v>309</v>
      </c>
      <c r="B79" s="105" t="s">
        <v>460</v>
      </c>
      <c r="C79" s="105" t="s">
        <v>461</v>
      </c>
      <c r="D79" s="105" t="s">
        <v>47</v>
      </c>
      <c r="E79" s="106">
        <v>1880.8600000000015</v>
      </c>
      <c r="F79" s="106">
        <v>4137.4800000000005</v>
      </c>
      <c r="G79" s="106"/>
      <c r="H79" s="106">
        <v>59.9</v>
      </c>
      <c r="I79" s="106">
        <v>1880.8600000000015</v>
      </c>
      <c r="J79" s="106">
        <v>3403.9800000000005</v>
      </c>
      <c r="K79" s="106"/>
      <c r="L79" s="106">
        <v>59.9</v>
      </c>
      <c r="M79" s="17">
        <v>876.0</v>
      </c>
      <c r="N79" s="17">
        <v>840.0</v>
      </c>
      <c r="O79" s="17"/>
      <c r="P79" s="17">
        <v>0.0</v>
      </c>
      <c r="Q79" s="17">
        <v>314.0</v>
      </c>
      <c r="R79" s="17">
        <v>552.0</v>
      </c>
      <c r="S79" s="17"/>
      <c r="T79" s="17">
        <v>10.0</v>
      </c>
      <c r="U79" s="106">
        <v>6078.240000000002</v>
      </c>
      <c r="V79" s="106">
        <v>5344.740000000002</v>
      </c>
      <c r="W79" s="17">
        <v>1716.0</v>
      </c>
      <c r="X79" s="17">
        <v>876.0</v>
      </c>
      <c r="Y79" s="105"/>
      <c r="Z79" s="105"/>
    </row>
    <row r="80" ht="15.75" customHeight="1">
      <c r="A80" s="105" t="s">
        <v>309</v>
      </c>
      <c r="B80" s="105" t="s">
        <v>462</v>
      </c>
      <c r="C80" s="105" t="s">
        <v>463</v>
      </c>
      <c r="D80" s="105" t="s">
        <v>47</v>
      </c>
      <c r="E80" s="106">
        <v>2949.779999999999</v>
      </c>
      <c r="F80" s="106">
        <v>3348.7700000000013</v>
      </c>
      <c r="G80" s="106">
        <v>2942.79</v>
      </c>
      <c r="H80" s="106">
        <v>5026.709999999994</v>
      </c>
      <c r="I80" s="106">
        <v>2949.779999999999</v>
      </c>
      <c r="J80" s="106">
        <v>2781.77</v>
      </c>
      <c r="K80" s="106">
        <v>2942.79</v>
      </c>
      <c r="L80" s="106">
        <v>4418.709999999996</v>
      </c>
      <c r="M80" s="17">
        <v>774.0</v>
      </c>
      <c r="N80" s="17">
        <v>462.0</v>
      </c>
      <c r="O80" s="17">
        <v>606.0</v>
      </c>
      <c r="P80" s="17">
        <v>864.0</v>
      </c>
      <c r="Q80" s="17">
        <v>422.0</v>
      </c>
      <c r="R80" s="17">
        <v>373.0</v>
      </c>
      <c r="S80" s="17">
        <v>421.0</v>
      </c>
      <c r="T80" s="17">
        <v>629.0</v>
      </c>
      <c r="U80" s="106">
        <v>14268.049999999994</v>
      </c>
      <c r="V80" s="106">
        <v>13093.049999999996</v>
      </c>
      <c r="W80" s="17">
        <v>2706.0</v>
      </c>
      <c r="X80" s="17">
        <v>1845.0</v>
      </c>
      <c r="Y80" s="105"/>
      <c r="Z80" s="105"/>
    </row>
    <row r="81" ht="15.75" customHeight="1">
      <c r="A81" s="105" t="s">
        <v>309</v>
      </c>
      <c r="B81" s="105" t="s">
        <v>464</v>
      </c>
      <c r="C81" s="105" t="s">
        <v>465</v>
      </c>
      <c r="D81" s="105" t="s">
        <v>47</v>
      </c>
      <c r="E81" s="106">
        <v>802.2700000000003</v>
      </c>
      <c r="F81" s="106">
        <v>2313.949999999999</v>
      </c>
      <c r="G81" s="106"/>
      <c r="H81" s="106">
        <v>3134.149999999997</v>
      </c>
      <c r="I81" s="106">
        <v>802.2700000000003</v>
      </c>
      <c r="J81" s="106">
        <v>1924.7500000000005</v>
      </c>
      <c r="K81" s="106"/>
      <c r="L81" s="106">
        <v>2860.149999999998</v>
      </c>
      <c r="M81" s="17">
        <v>304.0</v>
      </c>
      <c r="N81" s="17">
        <v>300.0</v>
      </c>
      <c r="O81" s="17"/>
      <c r="P81" s="17">
        <v>612.0</v>
      </c>
      <c r="Q81" s="17">
        <v>73.0</v>
      </c>
      <c r="R81" s="17">
        <v>165.0</v>
      </c>
      <c r="S81" s="17"/>
      <c r="T81" s="17">
        <v>285.0</v>
      </c>
      <c r="U81" s="106">
        <v>6250.369999999996</v>
      </c>
      <c r="V81" s="106">
        <v>5587.169999999998</v>
      </c>
      <c r="W81" s="17">
        <v>1216.0</v>
      </c>
      <c r="X81" s="17">
        <v>523.0</v>
      </c>
      <c r="Y81" s="105"/>
      <c r="Z81" s="105"/>
    </row>
    <row r="82" ht="15.75" customHeight="1">
      <c r="A82" s="105" t="s">
        <v>309</v>
      </c>
      <c r="B82" s="105" t="s">
        <v>466</v>
      </c>
      <c r="C82" s="105" t="s">
        <v>467</v>
      </c>
      <c r="D82" s="105" t="s">
        <v>47</v>
      </c>
      <c r="E82" s="106">
        <v>588.8200000000002</v>
      </c>
      <c r="F82" s="106">
        <v>1468.0400000000009</v>
      </c>
      <c r="G82" s="106"/>
      <c r="H82" s="106">
        <v>1711.2499999999989</v>
      </c>
      <c r="I82" s="106">
        <v>588.8200000000002</v>
      </c>
      <c r="J82" s="106">
        <v>1192.4400000000007</v>
      </c>
      <c r="K82" s="106"/>
      <c r="L82" s="106">
        <v>1482.4500000000012</v>
      </c>
      <c r="M82" s="17">
        <v>684.0</v>
      </c>
      <c r="N82" s="17">
        <v>924.0</v>
      </c>
      <c r="O82" s="17"/>
      <c r="P82" s="17">
        <v>1212.0</v>
      </c>
      <c r="Q82" s="17">
        <v>118.0</v>
      </c>
      <c r="R82" s="17">
        <v>226.0</v>
      </c>
      <c r="S82" s="17"/>
      <c r="T82" s="17">
        <v>295.0</v>
      </c>
      <c r="U82" s="106">
        <v>3768.1099999999997</v>
      </c>
      <c r="V82" s="106">
        <v>3263.710000000002</v>
      </c>
      <c r="W82" s="17">
        <v>2820.0</v>
      </c>
      <c r="X82" s="17">
        <v>639.0</v>
      </c>
      <c r="Y82" s="105"/>
      <c r="Z82" s="105"/>
    </row>
    <row r="83" ht="15.75" customHeight="1">
      <c r="A83" s="105" t="s">
        <v>309</v>
      </c>
      <c r="B83" s="105" t="s">
        <v>468</v>
      </c>
      <c r="C83" s="105" t="s">
        <v>469</v>
      </c>
      <c r="D83" s="105" t="s">
        <v>47</v>
      </c>
      <c r="E83" s="106">
        <v>1132.7400000000002</v>
      </c>
      <c r="F83" s="106">
        <v>1932.620000000001</v>
      </c>
      <c r="G83" s="106"/>
      <c r="H83" s="106">
        <v>3246.7499999999973</v>
      </c>
      <c r="I83" s="106">
        <v>1132.7400000000002</v>
      </c>
      <c r="J83" s="106">
        <v>1606.0200000000011</v>
      </c>
      <c r="K83" s="106"/>
      <c r="L83" s="106">
        <v>2942.749999999998</v>
      </c>
      <c r="M83" s="17">
        <v>729.0</v>
      </c>
      <c r="N83" s="17">
        <v>666.0</v>
      </c>
      <c r="O83" s="17"/>
      <c r="P83" s="17">
        <v>1107.0</v>
      </c>
      <c r="Q83" s="17">
        <v>126.0</v>
      </c>
      <c r="R83" s="17">
        <v>168.0</v>
      </c>
      <c r="S83" s="17"/>
      <c r="T83" s="17">
        <v>325.0</v>
      </c>
      <c r="U83" s="106">
        <v>6312.109999999999</v>
      </c>
      <c r="V83" s="106">
        <v>5681.509999999999</v>
      </c>
      <c r="W83" s="17">
        <v>2502.0</v>
      </c>
      <c r="X83" s="17">
        <v>619.0</v>
      </c>
      <c r="Y83" s="105"/>
      <c r="Z83" s="105"/>
    </row>
    <row r="84" ht="15.75" customHeight="1">
      <c r="A84" s="105" t="s">
        <v>309</v>
      </c>
      <c r="B84" s="105" t="s">
        <v>470</v>
      </c>
      <c r="C84" s="105" t="s">
        <v>471</v>
      </c>
      <c r="D84" s="105" t="s">
        <v>47</v>
      </c>
      <c r="E84" s="106">
        <v>1139.0500000000004</v>
      </c>
      <c r="F84" s="106">
        <v>4284.149999999997</v>
      </c>
      <c r="G84" s="106"/>
      <c r="H84" s="106">
        <v>3294.299999999996</v>
      </c>
      <c r="I84" s="106">
        <v>1139.0500000000004</v>
      </c>
      <c r="J84" s="106">
        <v>3486.1499999999983</v>
      </c>
      <c r="K84" s="106"/>
      <c r="L84" s="106">
        <v>2878.2999999999975</v>
      </c>
      <c r="M84" s="17">
        <v>534.0</v>
      </c>
      <c r="N84" s="17">
        <v>732.0</v>
      </c>
      <c r="O84" s="17"/>
      <c r="P84" s="17">
        <v>738.0</v>
      </c>
      <c r="Q84" s="17">
        <v>95.0</v>
      </c>
      <c r="R84" s="17">
        <v>285.0</v>
      </c>
      <c r="S84" s="17"/>
      <c r="T84" s="17">
        <v>220.0</v>
      </c>
      <c r="U84" s="106">
        <v>8717.499999999993</v>
      </c>
      <c r="V84" s="106">
        <v>7503.499999999996</v>
      </c>
      <c r="W84" s="17">
        <v>2004.0</v>
      </c>
      <c r="X84" s="17">
        <v>600.0</v>
      </c>
      <c r="Y84" s="105"/>
      <c r="Z84" s="105"/>
    </row>
    <row r="85" ht="15.75" customHeight="1">
      <c r="A85" s="105" t="s">
        <v>309</v>
      </c>
      <c r="B85" s="105" t="s">
        <v>473</v>
      </c>
      <c r="C85" s="105" t="s">
        <v>474</v>
      </c>
      <c r="D85" s="105" t="s">
        <v>47</v>
      </c>
      <c r="E85" s="106">
        <v>519.8199999999999</v>
      </c>
      <c r="F85" s="106">
        <v>1415.2500000000011</v>
      </c>
      <c r="G85" s="106"/>
      <c r="H85" s="106">
        <v>1451.8400000000015</v>
      </c>
      <c r="I85" s="106">
        <v>519.8199999999999</v>
      </c>
      <c r="J85" s="106">
        <v>1146.1499999999999</v>
      </c>
      <c r="K85" s="106"/>
      <c r="L85" s="106">
        <v>1260.340000000001</v>
      </c>
      <c r="M85" s="17">
        <v>528.0</v>
      </c>
      <c r="N85" s="17">
        <v>900.0</v>
      </c>
      <c r="O85" s="17"/>
      <c r="P85" s="17">
        <v>1152.0</v>
      </c>
      <c r="Q85" s="17">
        <v>158.0</v>
      </c>
      <c r="R85" s="17">
        <v>315.0</v>
      </c>
      <c r="S85" s="17"/>
      <c r="T85" s="17">
        <v>416.0</v>
      </c>
      <c r="U85" s="106">
        <v>3386.9100000000026</v>
      </c>
      <c r="V85" s="106">
        <v>2926.310000000001</v>
      </c>
      <c r="W85" s="17">
        <v>2580.0</v>
      </c>
      <c r="X85" s="17">
        <v>889.0</v>
      </c>
      <c r="Y85" s="105"/>
      <c r="Z85" s="105"/>
    </row>
    <row r="86" ht="15.75" customHeight="1">
      <c r="A86" s="105" t="s">
        <v>309</v>
      </c>
      <c r="B86" s="105" t="s">
        <v>475</v>
      </c>
      <c r="C86" s="105" t="s">
        <v>476</v>
      </c>
      <c r="D86" s="105" t="s">
        <v>47</v>
      </c>
      <c r="E86" s="106">
        <v>2052.1200000000026</v>
      </c>
      <c r="F86" s="106">
        <v>10980.480000000001</v>
      </c>
      <c r="G86" s="106">
        <v>4709.24999999999</v>
      </c>
      <c r="H86" s="106">
        <v>3647.800000000001</v>
      </c>
      <c r="I86" s="106">
        <v>2052.1200000000026</v>
      </c>
      <c r="J86" s="106">
        <v>9030.880000000001</v>
      </c>
      <c r="K86" s="106">
        <v>4709.24999999999</v>
      </c>
      <c r="L86" s="106">
        <v>3647.800000000001</v>
      </c>
      <c r="M86" s="17">
        <v>1068.0</v>
      </c>
      <c r="N86" s="17">
        <v>4770.0</v>
      </c>
      <c r="O86" s="17">
        <v>3168.0</v>
      </c>
      <c r="P86" s="17">
        <v>1638.0</v>
      </c>
      <c r="Q86" s="17">
        <v>588.0</v>
      </c>
      <c r="R86" s="17">
        <v>2752.0</v>
      </c>
      <c r="S86" s="17">
        <v>1575.0</v>
      </c>
      <c r="T86" s="17">
        <v>1220.0</v>
      </c>
      <c r="U86" s="106">
        <v>21389.649999999994</v>
      </c>
      <c r="V86" s="106">
        <v>19440.049999999996</v>
      </c>
      <c r="W86" s="17">
        <v>10644.0</v>
      </c>
      <c r="X86" s="17">
        <v>6135.0</v>
      </c>
      <c r="Y86" s="105"/>
      <c r="Z86" s="105"/>
    </row>
    <row r="87" ht="15.75" customHeight="1">
      <c r="A87" s="105" t="s">
        <v>309</v>
      </c>
      <c r="B87" s="105" t="s">
        <v>477</v>
      </c>
      <c r="C87" s="105" t="s">
        <v>478</v>
      </c>
      <c r="D87" s="105" t="s">
        <v>47</v>
      </c>
      <c r="E87" s="106">
        <v>1902.0500000000025</v>
      </c>
      <c r="F87" s="106">
        <v>10214.399999999996</v>
      </c>
      <c r="G87" s="106">
        <v>4278.69</v>
      </c>
      <c r="H87" s="106">
        <v>3381.6800000000007</v>
      </c>
      <c r="I87" s="106">
        <v>1902.0500000000025</v>
      </c>
      <c r="J87" s="106">
        <v>8373.599999999999</v>
      </c>
      <c r="K87" s="106">
        <v>4278.69</v>
      </c>
      <c r="L87" s="106">
        <v>3381.6800000000007</v>
      </c>
      <c r="M87" s="17">
        <v>1068.0</v>
      </c>
      <c r="N87" s="17">
        <v>4770.0</v>
      </c>
      <c r="O87" s="17">
        <v>3168.0</v>
      </c>
      <c r="P87" s="17">
        <v>1638.0</v>
      </c>
      <c r="Q87" s="17">
        <v>545.0</v>
      </c>
      <c r="R87" s="17">
        <v>2560.0</v>
      </c>
      <c r="S87" s="17">
        <v>1431.0</v>
      </c>
      <c r="T87" s="17">
        <v>1132.0</v>
      </c>
      <c r="U87" s="106">
        <v>19776.82</v>
      </c>
      <c r="V87" s="106">
        <v>17936.02</v>
      </c>
      <c r="W87" s="17">
        <v>10644.0</v>
      </c>
      <c r="X87" s="17">
        <v>5668.0</v>
      </c>
      <c r="Y87" s="105"/>
      <c r="Z87" s="105"/>
    </row>
    <row r="88" ht="15.75" customHeight="1">
      <c r="A88" s="105" t="s">
        <v>309</v>
      </c>
      <c r="B88" s="105" t="s">
        <v>479</v>
      </c>
      <c r="C88" s="105" t="s">
        <v>480</v>
      </c>
      <c r="D88" s="105" t="s">
        <v>47</v>
      </c>
      <c r="E88" s="106">
        <v>1587.9500000000016</v>
      </c>
      <c r="F88" s="106">
        <v>7132.119999999997</v>
      </c>
      <c r="G88" s="106">
        <v>3142.49</v>
      </c>
      <c r="H88" s="106">
        <v>2661.1</v>
      </c>
      <c r="I88" s="106">
        <v>1587.9500000000016</v>
      </c>
      <c r="J88" s="106">
        <v>5844.920000000003</v>
      </c>
      <c r="K88" s="106">
        <v>3142.49</v>
      </c>
      <c r="L88" s="106">
        <v>2661.1</v>
      </c>
      <c r="M88" s="17">
        <v>1068.0</v>
      </c>
      <c r="N88" s="17">
        <v>4770.0</v>
      </c>
      <c r="O88" s="17">
        <v>3168.0</v>
      </c>
      <c r="P88" s="17">
        <v>1638.0</v>
      </c>
      <c r="Q88" s="17">
        <v>455.0</v>
      </c>
      <c r="R88" s="17">
        <v>1788.0</v>
      </c>
      <c r="S88" s="17">
        <v>1051.0</v>
      </c>
      <c r="T88" s="17">
        <v>890.0</v>
      </c>
      <c r="U88" s="106">
        <v>14523.66</v>
      </c>
      <c r="V88" s="106">
        <v>13236.460000000005</v>
      </c>
      <c r="W88" s="17">
        <v>10644.0</v>
      </c>
      <c r="X88" s="17">
        <v>4184.0</v>
      </c>
      <c r="Y88" s="105"/>
      <c r="Z88" s="105"/>
    </row>
    <row r="89" ht="15.75" customHeight="1">
      <c r="A89" s="105" t="s">
        <v>309</v>
      </c>
      <c r="B89" s="105" t="s">
        <v>481</v>
      </c>
      <c r="C89" s="105" t="s">
        <v>482</v>
      </c>
      <c r="D89" s="105" t="s">
        <v>47</v>
      </c>
      <c r="E89" s="106">
        <v>20.94</v>
      </c>
      <c r="F89" s="106">
        <v>1513.1300000000015</v>
      </c>
      <c r="G89" s="106"/>
      <c r="H89" s="106">
        <v>794.0100000000001</v>
      </c>
      <c r="I89" s="106">
        <v>20.94</v>
      </c>
      <c r="J89" s="106">
        <v>1233.2300000000002</v>
      </c>
      <c r="K89" s="106"/>
      <c r="L89" s="106">
        <v>794.0100000000001</v>
      </c>
      <c r="M89" s="17">
        <v>0.0</v>
      </c>
      <c r="N89" s="17">
        <v>462.0</v>
      </c>
      <c r="O89" s="17"/>
      <c r="P89" s="17">
        <v>324.0</v>
      </c>
      <c r="Q89" s="17">
        <v>6.0</v>
      </c>
      <c r="R89" s="17">
        <v>337.0</v>
      </c>
      <c r="S89" s="17"/>
      <c r="T89" s="17">
        <v>199.0</v>
      </c>
      <c r="U89" s="106">
        <v>2328.0800000000017</v>
      </c>
      <c r="V89" s="106">
        <v>2048.1800000000003</v>
      </c>
      <c r="W89" s="17">
        <v>786.0</v>
      </c>
      <c r="X89" s="17">
        <v>542.0</v>
      </c>
      <c r="Y89" s="105"/>
      <c r="Z89" s="105"/>
    </row>
    <row r="90" ht="15.75" customHeight="1">
      <c r="A90" s="105" t="s">
        <v>309</v>
      </c>
      <c r="B90" s="105" t="s">
        <v>483</v>
      </c>
      <c r="C90" s="105" t="s">
        <v>484</v>
      </c>
      <c r="D90" s="105" t="s">
        <v>47</v>
      </c>
      <c r="E90" s="106">
        <v>6.98</v>
      </c>
      <c r="F90" s="106">
        <v>1521.9500000000014</v>
      </c>
      <c r="G90" s="106"/>
      <c r="H90" s="106">
        <v>646.38</v>
      </c>
      <c r="I90" s="106">
        <v>6.98</v>
      </c>
      <c r="J90" s="106">
        <v>1250.9500000000012</v>
      </c>
      <c r="K90" s="106"/>
      <c r="L90" s="106">
        <v>646.38</v>
      </c>
      <c r="M90" s="17">
        <v>0.0</v>
      </c>
      <c r="N90" s="17">
        <v>462.0</v>
      </c>
      <c r="O90" s="17"/>
      <c r="P90" s="17">
        <v>324.0</v>
      </c>
      <c r="Q90" s="17">
        <v>2.0</v>
      </c>
      <c r="R90" s="17">
        <v>305.0</v>
      </c>
      <c r="S90" s="17"/>
      <c r="T90" s="17">
        <v>162.0</v>
      </c>
      <c r="U90" s="106">
        <v>2175.3100000000013</v>
      </c>
      <c r="V90" s="106">
        <v>1904.3100000000013</v>
      </c>
      <c r="W90" s="17">
        <v>786.0</v>
      </c>
      <c r="X90" s="17">
        <v>469.0</v>
      </c>
      <c r="Y90" s="105"/>
      <c r="Z90" s="105"/>
    </row>
    <row r="91" ht="15.75" customHeight="1">
      <c r="A91" s="105" t="s">
        <v>309</v>
      </c>
      <c r="B91" s="105" t="s">
        <v>485</v>
      </c>
      <c r="C91" s="105" t="s">
        <v>486</v>
      </c>
      <c r="D91" s="105" t="s">
        <v>47</v>
      </c>
      <c r="E91" s="106">
        <v>726.7000000000003</v>
      </c>
      <c r="F91" s="106">
        <v>606.9500000000004</v>
      </c>
      <c r="G91" s="106">
        <v>711.620000000001</v>
      </c>
      <c r="H91" s="106">
        <v>1685.5300000000052</v>
      </c>
      <c r="I91" s="106">
        <v>726.7000000000003</v>
      </c>
      <c r="J91" s="106">
        <v>496.95</v>
      </c>
      <c r="K91" s="106">
        <v>711.620000000001</v>
      </c>
      <c r="L91" s="106">
        <v>1685.5300000000052</v>
      </c>
      <c r="M91" s="17">
        <v>1050.0</v>
      </c>
      <c r="N91" s="17">
        <v>528.0</v>
      </c>
      <c r="O91" s="17">
        <v>534.0</v>
      </c>
      <c r="P91" s="17">
        <v>1464.0</v>
      </c>
      <c r="Q91" s="17">
        <v>430.0</v>
      </c>
      <c r="R91" s="17">
        <v>305.0</v>
      </c>
      <c r="S91" s="17">
        <v>238.0</v>
      </c>
      <c r="T91" s="17">
        <v>847.0</v>
      </c>
      <c r="U91" s="106">
        <v>3730.8000000000065</v>
      </c>
      <c r="V91" s="106">
        <v>3620.8000000000065</v>
      </c>
      <c r="W91" s="17">
        <v>3576.0</v>
      </c>
      <c r="X91" s="17">
        <v>1820.0</v>
      </c>
      <c r="Y91" s="105"/>
      <c r="Z91" s="105"/>
    </row>
    <row r="92" ht="15.75" customHeight="1">
      <c r="A92" s="105" t="s">
        <v>309</v>
      </c>
      <c r="B92" s="105" t="s">
        <v>487</v>
      </c>
      <c r="C92" s="105" t="s">
        <v>488</v>
      </c>
      <c r="D92" s="105" t="s">
        <v>47</v>
      </c>
      <c r="E92" s="106">
        <v>1083.2900000000002</v>
      </c>
      <c r="F92" s="106">
        <v>815.9000000000012</v>
      </c>
      <c r="G92" s="106">
        <v>858.130000000001</v>
      </c>
      <c r="H92" s="106">
        <v>2190.990000000006</v>
      </c>
      <c r="I92" s="106">
        <v>1083.2900000000002</v>
      </c>
      <c r="J92" s="106">
        <v>671.4999999999999</v>
      </c>
      <c r="K92" s="106">
        <v>858.130000000001</v>
      </c>
      <c r="L92" s="106">
        <v>2190.990000000006</v>
      </c>
      <c r="M92" s="17">
        <v>1050.0</v>
      </c>
      <c r="N92" s="17">
        <v>528.0</v>
      </c>
      <c r="O92" s="17">
        <v>534.0</v>
      </c>
      <c r="P92" s="17">
        <v>1464.0</v>
      </c>
      <c r="Q92" s="17">
        <v>641.0</v>
      </c>
      <c r="R92" s="17">
        <v>410.0</v>
      </c>
      <c r="S92" s="17">
        <v>287.0</v>
      </c>
      <c r="T92" s="17">
        <v>1101.0</v>
      </c>
      <c r="U92" s="106">
        <v>4948.310000000009</v>
      </c>
      <c r="V92" s="106">
        <v>4803.910000000007</v>
      </c>
      <c r="W92" s="17">
        <v>3576.0</v>
      </c>
      <c r="X92" s="17">
        <v>2439.0</v>
      </c>
      <c r="Y92" s="105"/>
      <c r="Z92" s="105"/>
    </row>
    <row r="93" ht="15.75" customHeight="1">
      <c r="A93" s="105" t="s">
        <v>309</v>
      </c>
      <c r="B93" s="105" t="s">
        <v>489</v>
      </c>
      <c r="C93" s="105" t="s">
        <v>490</v>
      </c>
      <c r="D93" s="105" t="s">
        <v>47</v>
      </c>
      <c r="E93" s="106">
        <v>632.0600000000003</v>
      </c>
      <c r="F93" s="106">
        <v>577.1000000000004</v>
      </c>
      <c r="G93" s="106">
        <v>660.790000000001</v>
      </c>
      <c r="H93" s="106">
        <v>1520.3600000000042</v>
      </c>
      <c r="I93" s="106">
        <v>632.0600000000003</v>
      </c>
      <c r="J93" s="106">
        <v>471.1000000000002</v>
      </c>
      <c r="K93" s="106">
        <v>660.790000000001</v>
      </c>
      <c r="L93" s="106">
        <v>1520.3600000000042</v>
      </c>
      <c r="M93" s="17">
        <v>1050.0</v>
      </c>
      <c r="N93" s="17">
        <v>528.0</v>
      </c>
      <c r="O93" s="17">
        <v>534.0</v>
      </c>
      <c r="P93" s="17">
        <v>1464.0</v>
      </c>
      <c r="Q93" s="17">
        <v>374.0</v>
      </c>
      <c r="R93" s="17">
        <v>290.0</v>
      </c>
      <c r="S93" s="17">
        <v>221.0</v>
      </c>
      <c r="T93" s="17">
        <v>764.0</v>
      </c>
      <c r="U93" s="106">
        <v>3390.310000000006</v>
      </c>
      <c r="V93" s="106">
        <v>3284.310000000006</v>
      </c>
      <c r="W93" s="17">
        <v>3576.0</v>
      </c>
      <c r="X93" s="17">
        <v>1649.0</v>
      </c>
      <c r="Y93" s="105"/>
      <c r="Z93" s="105"/>
    </row>
    <row r="94" ht="15.75" customHeight="1">
      <c r="A94" s="105" t="s">
        <v>309</v>
      </c>
      <c r="B94" s="105" t="s">
        <v>491</v>
      </c>
      <c r="C94" s="105" t="s">
        <v>492</v>
      </c>
      <c r="D94" s="105" t="s">
        <v>47</v>
      </c>
      <c r="E94" s="106">
        <v>1008.93</v>
      </c>
      <c r="F94" s="106">
        <v>766.150000000001</v>
      </c>
      <c r="G94" s="106">
        <v>899.990000000001</v>
      </c>
      <c r="H94" s="106">
        <v>1946.2200000000062</v>
      </c>
      <c r="I94" s="106">
        <v>1008.93</v>
      </c>
      <c r="J94" s="106">
        <v>627.3500000000001</v>
      </c>
      <c r="K94" s="106">
        <v>899.990000000001</v>
      </c>
      <c r="L94" s="106">
        <v>1946.2200000000062</v>
      </c>
      <c r="M94" s="17">
        <v>1050.0</v>
      </c>
      <c r="N94" s="17">
        <v>528.0</v>
      </c>
      <c r="O94" s="17">
        <v>534.0</v>
      </c>
      <c r="P94" s="17">
        <v>1464.0</v>
      </c>
      <c r="Q94" s="17">
        <v>597.0</v>
      </c>
      <c r="R94" s="17">
        <v>385.0</v>
      </c>
      <c r="S94" s="17">
        <v>301.0</v>
      </c>
      <c r="T94" s="17">
        <v>978.0</v>
      </c>
      <c r="U94" s="106">
        <v>4621.290000000008</v>
      </c>
      <c r="V94" s="106">
        <v>4482.490000000007</v>
      </c>
      <c r="W94" s="17">
        <v>3576.0</v>
      </c>
      <c r="X94" s="17">
        <v>2261.0</v>
      </c>
      <c r="Y94" s="105"/>
      <c r="Z94" s="105"/>
    </row>
    <row r="95" ht="15.75" customHeight="1">
      <c r="A95" s="105" t="s">
        <v>309</v>
      </c>
      <c r="B95" s="105" t="s">
        <v>493</v>
      </c>
      <c r="C95" s="105" t="s">
        <v>494</v>
      </c>
      <c r="D95" s="105" t="s">
        <v>47</v>
      </c>
      <c r="E95" s="106">
        <v>231.52999999999992</v>
      </c>
      <c r="F95" s="106">
        <v>471.6299999999999</v>
      </c>
      <c r="G95" s="106">
        <v>836.339999999999</v>
      </c>
      <c r="H95" s="106">
        <v>567.15</v>
      </c>
      <c r="I95" s="106">
        <v>231.52999999999992</v>
      </c>
      <c r="J95" s="106">
        <v>389.63000000000005</v>
      </c>
      <c r="K95" s="106">
        <v>836.339999999999</v>
      </c>
      <c r="L95" s="106">
        <v>567.15</v>
      </c>
      <c r="M95" s="17">
        <v>246.0</v>
      </c>
      <c r="N95" s="17">
        <v>264.0</v>
      </c>
      <c r="O95" s="17">
        <v>882.0</v>
      </c>
      <c r="P95" s="17">
        <v>390.0</v>
      </c>
      <c r="Q95" s="17">
        <v>137.0</v>
      </c>
      <c r="R95" s="17">
        <v>237.0</v>
      </c>
      <c r="S95" s="17">
        <v>526.0</v>
      </c>
      <c r="T95" s="17">
        <v>285.0</v>
      </c>
      <c r="U95" s="106">
        <v>2106.6499999999987</v>
      </c>
      <c r="V95" s="106">
        <v>2024.6499999999992</v>
      </c>
      <c r="W95" s="17">
        <v>1782.0</v>
      </c>
      <c r="X95" s="17">
        <v>1185.0</v>
      </c>
      <c r="Y95" s="105"/>
      <c r="Z95" s="105"/>
    </row>
    <row r="96" ht="15.75" customHeight="1">
      <c r="A96" s="105" t="s">
        <v>309</v>
      </c>
      <c r="B96" s="105" t="s">
        <v>495</v>
      </c>
      <c r="C96" s="105" t="s">
        <v>496</v>
      </c>
      <c r="D96" s="105" t="s">
        <v>47</v>
      </c>
      <c r="E96" s="106">
        <v>250.1199999999999</v>
      </c>
      <c r="F96" s="106">
        <v>453.72</v>
      </c>
      <c r="G96" s="106">
        <v>938.099999999999</v>
      </c>
      <c r="H96" s="106">
        <v>577.1000000000001</v>
      </c>
      <c r="I96" s="106">
        <v>250.1199999999999</v>
      </c>
      <c r="J96" s="106">
        <v>376.52000000000015</v>
      </c>
      <c r="K96" s="106">
        <v>938.099999999999</v>
      </c>
      <c r="L96" s="106">
        <v>577.1000000000001</v>
      </c>
      <c r="M96" s="17">
        <v>246.0</v>
      </c>
      <c r="N96" s="17">
        <v>264.0</v>
      </c>
      <c r="O96" s="17">
        <v>882.0</v>
      </c>
      <c r="P96" s="17">
        <v>390.0</v>
      </c>
      <c r="Q96" s="17">
        <v>148.0</v>
      </c>
      <c r="R96" s="17">
        <v>228.0</v>
      </c>
      <c r="S96" s="17">
        <v>590.0</v>
      </c>
      <c r="T96" s="17">
        <v>290.0</v>
      </c>
      <c r="U96" s="106">
        <v>2219.039999999999</v>
      </c>
      <c r="V96" s="106">
        <v>2141.8399999999992</v>
      </c>
      <c r="W96" s="17">
        <v>1782.0</v>
      </c>
      <c r="X96" s="17">
        <v>1256.0</v>
      </c>
      <c r="Y96" s="105"/>
      <c r="Z96" s="105"/>
    </row>
    <row r="97" ht="15.75" customHeight="1">
      <c r="A97" s="105" t="s">
        <v>309</v>
      </c>
      <c r="B97" s="105" t="s">
        <v>497</v>
      </c>
      <c r="C97" s="105" t="s">
        <v>490</v>
      </c>
      <c r="D97" s="105" t="s">
        <v>47</v>
      </c>
      <c r="E97" s="106">
        <v>212.93999999999994</v>
      </c>
      <c r="F97" s="106">
        <v>429.8399999999999</v>
      </c>
      <c r="G97" s="106">
        <v>779.1</v>
      </c>
      <c r="H97" s="106">
        <v>501.18</v>
      </c>
      <c r="I97" s="106">
        <v>212.93999999999994</v>
      </c>
      <c r="J97" s="106">
        <v>352.64000000000004</v>
      </c>
      <c r="K97" s="106">
        <v>779.1</v>
      </c>
      <c r="L97" s="106">
        <v>501.18</v>
      </c>
      <c r="M97" s="17">
        <v>246.0</v>
      </c>
      <c r="N97" s="17">
        <v>264.0</v>
      </c>
      <c r="O97" s="17">
        <v>882.0</v>
      </c>
      <c r="P97" s="17">
        <v>390.0</v>
      </c>
      <c r="Q97" s="17">
        <v>126.0</v>
      </c>
      <c r="R97" s="17">
        <v>216.0</v>
      </c>
      <c r="S97" s="17">
        <v>490.0</v>
      </c>
      <c r="T97" s="17">
        <v>252.0</v>
      </c>
      <c r="U97" s="106">
        <v>1923.06</v>
      </c>
      <c r="V97" s="106">
        <v>1845.86</v>
      </c>
      <c r="W97" s="17">
        <v>1782.0</v>
      </c>
      <c r="X97" s="17">
        <v>1084.0</v>
      </c>
      <c r="Y97" s="105"/>
      <c r="Z97" s="105"/>
    </row>
    <row r="98" ht="15.75" customHeight="1">
      <c r="A98" s="105" t="s">
        <v>309</v>
      </c>
      <c r="B98" s="105" t="s">
        <v>498</v>
      </c>
      <c r="C98" s="105" t="s">
        <v>499</v>
      </c>
      <c r="D98" s="105" t="s">
        <v>47</v>
      </c>
      <c r="E98" s="106">
        <v>231.52999999999994</v>
      </c>
      <c r="F98" s="106">
        <v>489.53999999999996</v>
      </c>
      <c r="G98" s="106">
        <v>825.21</v>
      </c>
      <c r="H98" s="106">
        <v>567.1500000000002</v>
      </c>
      <c r="I98" s="106">
        <v>231.52999999999994</v>
      </c>
      <c r="J98" s="106">
        <v>404.3400000000001</v>
      </c>
      <c r="K98" s="106">
        <v>825.21</v>
      </c>
      <c r="L98" s="106">
        <v>567.1500000000002</v>
      </c>
      <c r="M98" s="17">
        <v>246.0</v>
      </c>
      <c r="N98" s="17">
        <v>264.0</v>
      </c>
      <c r="O98" s="17">
        <v>882.0</v>
      </c>
      <c r="P98" s="17">
        <v>390.0</v>
      </c>
      <c r="Q98" s="17">
        <v>137.0</v>
      </c>
      <c r="R98" s="17">
        <v>246.0</v>
      </c>
      <c r="S98" s="17">
        <v>519.0</v>
      </c>
      <c r="T98" s="17">
        <v>285.0</v>
      </c>
      <c r="U98" s="106">
        <v>2113.4300000000003</v>
      </c>
      <c r="V98" s="106">
        <v>2028.23</v>
      </c>
      <c r="W98" s="17">
        <v>1782.0</v>
      </c>
      <c r="X98" s="17">
        <v>1187.0</v>
      </c>
      <c r="Y98" s="105"/>
      <c r="Z98" s="105"/>
    </row>
    <row r="99" ht="15.75" customHeight="1">
      <c r="A99" s="105" t="s">
        <v>309</v>
      </c>
      <c r="B99" s="105" t="s">
        <v>500</v>
      </c>
      <c r="C99" s="105" t="s">
        <v>501</v>
      </c>
      <c r="D99" s="105" t="s">
        <v>47</v>
      </c>
      <c r="E99" s="106">
        <v>3078.829999999999</v>
      </c>
      <c r="F99" s="106">
        <v>8627.679999999997</v>
      </c>
      <c r="G99" s="106"/>
      <c r="H99" s="106">
        <v>6738.549999999987</v>
      </c>
      <c r="I99" s="106">
        <v>3078.829999999999</v>
      </c>
      <c r="J99" s="106">
        <v>7074.879999999998</v>
      </c>
      <c r="K99" s="106"/>
      <c r="L99" s="106">
        <v>5869.750000000003</v>
      </c>
      <c r="M99" s="17">
        <v>1632.0</v>
      </c>
      <c r="N99" s="17">
        <v>2844.0</v>
      </c>
      <c r="O99" s="17"/>
      <c r="P99" s="17">
        <v>2112.0</v>
      </c>
      <c r="Q99" s="17">
        <v>617.0</v>
      </c>
      <c r="R99" s="17">
        <v>1442.0</v>
      </c>
      <c r="S99" s="17"/>
      <c r="T99" s="17">
        <v>1165.0</v>
      </c>
      <c r="U99" s="106">
        <v>18445.059999999983</v>
      </c>
      <c r="V99" s="106">
        <v>16023.46</v>
      </c>
      <c r="W99" s="17">
        <v>6588.0</v>
      </c>
      <c r="X99" s="17">
        <v>3224.0</v>
      </c>
      <c r="Y99" s="105"/>
      <c r="Z99" s="105"/>
    </row>
    <row r="100" ht="15.75" customHeight="1">
      <c r="A100" s="105" t="s">
        <v>309</v>
      </c>
      <c r="B100" s="105" t="s">
        <v>502</v>
      </c>
      <c r="C100" s="105" t="s">
        <v>503</v>
      </c>
      <c r="D100" s="105" t="s">
        <v>47</v>
      </c>
      <c r="E100" s="106"/>
      <c r="F100" s="106">
        <v>514.4699999999999</v>
      </c>
      <c r="G100" s="106"/>
      <c r="H100" s="106">
        <v>1118.6000000000006</v>
      </c>
      <c r="I100" s="106"/>
      <c r="J100" s="106">
        <v>420.47</v>
      </c>
      <c r="K100" s="106"/>
      <c r="L100" s="106">
        <v>988.6000000000008</v>
      </c>
      <c r="M100" s="17"/>
      <c r="N100" s="17">
        <v>480.0</v>
      </c>
      <c r="O100" s="17"/>
      <c r="P100" s="17">
        <v>1224.0</v>
      </c>
      <c r="Q100" s="17"/>
      <c r="R100" s="17">
        <v>53.0</v>
      </c>
      <c r="S100" s="17"/>
      <c r="T100" s="17">
        <v>140.0</v>
      </c>
      <c r="U100" s="106">
        <v>1633.0700000000006</v>
      </c>
      <c r="V100" s="106">
        <v>1409.0700000000008</v>
      </c>
      <c r="W100" s="17">
        <v>1704.0</v>
      </c>
      <c r="X100" s="17">
        <v>193.0</v>
      </c>
      <c r="Y100" s="105"/>
      <c r="Z100" s="105"/>
    </row>
    <row r="101" ht="15.75" customHeight="1">
      <c r="A101" s="105" t="s">
        <v>309</v>
      </c>
      <c r="B101" s="105" t="s">
        <v>504</v>
      </c>
      <c r="C101" s="105" t="s">
        <v>505</v>
      </c>
      <c r="D101" s="105" t="s">
        <v>47</v>
      </c>
      <c r="E101" s="106"/>
      <c r="F101" s="106">
        <v>20.97</v>
      </c>
      <c r="G101" s="106"/>
      <c r="H101" s="106">
        <v>1070.6600000000008</v>
      </c>
      <c r="I101" s="106"/>
      <c r="J101" s="106">
        <v>20.97</v>
      </c>
      <c r="K101" s="106"/>
      <c r="L101" s="106">
        <v>943.6600000000007</v>
      </c>
      <c r="M101" s="17"/>
      <c r="N101" s="17">
        <v>0.0</v>
      </c>
      <c r="O101" s="17"/>
      <c r="P101" s="17">
        <v>1164.0</v>
      </c>
      <c r="Q101" s="17"/>
      <c r="R101" s="17">
        <v>3.0</v>
      </c>
      <c r="S101" s="17"/>
      <c r="T101" s="17">
        <v>134.0</v>
      </c>
      <c r="U101" s="106">
        <v>1091.6300000000008</v>
      </c>
      <c r="V101" s="106">
        <v>964.6300000000007</v>
      </c>
      <c r="W101" s="17">
        <v>1164.0</v>
      </c>
      <c r="X101" s="17">
        <v>137.0</v>
      </c>
      <c r="Y101" s="105"/>
      <c r="Z101" s="105"/>
    </row>
    <row r="102" ht="15.75" customHeight="1">
      <c r="A102" s="105" t="s">
        <v>309</v>
      </c>
      <c r="B102" s="105" t="s">
        <v>506</v>
      </c>
      <c r="C102" s="105" t="s">
        <v>507</v>
      </c>
      <c r="D102" s="105" t="s">
        <v>47</v>
      </c>
      <c r="E102" s="106">
        <v>35.94</v>
      </c>
      <c r="F102" s="106">
        <v>599.1999999999999</v>
      </c>
      <c r="G102" s="106"/>
      <c r="H102" s="106">
        <v>5508.289999999989</v>
      </c>
      <c r="I102" s="106">
        <v>35.94</v>
      </c>
      <c r="J102" s="106">
        <v>492.7</v>
      </c>
      <c r="K102" s="106"/>
      <c r="L102" s="106">
        <v>4897.889999999994</v>
      </c>
      <c r="M102" s="17">
        <v>0.0</v>
      </c>
      <c r="N102" s="17">
        <v>120.0</v>
      </c>
      <c r="O102" s="17"/>
      <c r="P102" s="17">
        <v>2412.0</v>
      </c>
      <c r="Q102" s="17">
        <v>6.0</v>
      </c>
      <c r="R102" s="17">
        <v>80.0</v>
      </c>
      <c r="S102" s="17"/>
      <c r="T102" s="17">
        <v>811.0</v>
      </c>
      <c r="U102" s="106">
        <v>6143.429999999989</v>
      </c>
      <c r="V102" s="106">
        <v>5426.529999999994</v>
      </c>
      <c r="W102" s="17">
        <v>2532.0</v>
      </c>
      <c r="X102" s="17">
        <v>897.0</v>
      </c>
      <c r="Y102" s="105"/>
      <c r="Z102" s="105"/>
    </row>
    <row r="103" ht="15.75" customHeight="1">
      <c r="A103" s="105" t="s">
        <v>309</v>
      </c>
      <c r="B103" s="105" t="s">
        <v>508</v>
      </c>
      <c r="C103" s="105" t="s">
        <v>509</v>
      </c>
      <c r="D103" s="105" t="s">
        <v>51</v>
      </c>
      <c r="E103" s="106"/>
      <c r="F103" s="106"/>
      <c r="G103" s="106"/>
      <c r="H103" s="106">
        <v>6857.139999999997</v>
      </c>
      <c r="I103" s="106"/>
      <c r="J103" s="106"/>
      <c r="K103" s="106"/>
      <c r="L103" s="106">
        <v>6236.139999999996</v>
      </c>
      <c r="M103" s="17"/>
      <c r="N103" s="17"/>
      <c r="O103" s="17"/>
      <c r="P103" s="17">
        <v>1788.0</v>
      </c>
      <c r="Q103" s="17"/>
      <c r="R103" s="17"/>
      <c r="S103" s="17"/>
      <c r="T103" s="17">
        <v>686.0</v>
      </c>
      <c r="U103" s="106">
        <v>6857.139999999997</v>
      </c>
      <c r="V103" s="106">
        <v>6236.139999999996</v>
      </c>
      <c r="W103" s="17">
        <v>1788.0</v>
      </c>
      <c r="X103" s="17">
        <v>686.0</v>
      </c>
      <c r="Y103" s="105"/>
      <c r="Z103" s="105"/>
    </row>
    <row r="104" ht="15.75" customHeight="1">
      <c r="A104" s="105" t="s">
        <v>309</v>
      </c>
      <c r="B104" s="105" t="s">
        <v>510</v>
      </c>
      <c r="C104" s="105" t="s">
        <v>511</v>
      </c>
      <c r="D104" s="105" t="s">
        <v>51</v>
      </c>
      <c r="E104" s="106">
        <v>62.91</v>
      </c>
      <c r="F104" s="106">
        <v>262.12</v>
      </c>
      <c r="G104" s="106"/>
      <c r="H104" s="106">
        <v>1661.920000000001</v>
      </c>
      <c r="I104" s="106">
        <v>62.91</v>
      </c>
      <c r="J104" s="106">
        <v>220.11999999999998</v>
      </c>
      <c r="K104" s="106"/>
      <c r="L104" s="106">
        <v>1470.920000000001</v>
      </c>
      <c r="M104" s="17">
        <v>0.0</v>
      </c>
      <c r="N104" s="17">
        <v>0.0</v>
      </c>
      <c r="O104" s="17"/>
      <c r="P104" s="17">
        <v>1452.0</v>
      </c>
      <c r="Q104" s="17">
        <v>9.0</v>
      </c>
      <c r="R104" s="17">
        <v>38.0</v>
      </c>
      <c r="S104" s="17"/>
      <c r="T104" s="17">
        <v>208.0</v>
      </c>
      <c r="U104" s="106">
        <v>1986.950000000001</v>
      </c>
      <c r="V104" s="106">
        <v>1753.950000000001</v>
      </c>
      <c r="W104" s="17">
        <v>1452.0</v>
      </c>
      <c r="X104" s="17">
        <v>255.0</v>
      </c>
      <c r="Y104" s="105"/>
      <c r="Z104" s="105"/>
    </row>
    <row r="105" ht="15.75" customHeight="1">
      <c r="A105" s="105" t="s">
        <v>309</v>
      </c>
      <c r="B105" s="105" t="s">
        <v>513</v>
      </c>
      <c r="C105" s="105" t="s">
        <v>514</v>
      </c>
      <c r="D105" s="105" t="s">
        <v>51</v>
      </c>
      <c r="E105" s="106"/>
      <c r="F105" s="106"/>
      <c r="G105" s="106"/>
      <c r="H105" s="106">
        <v>4627.349999999994</v>
      </c>
      <c r="I105" s="106"/>
      <c r="J105" s="106"/>
      <c r="K105" s="106"/>
      <c r="L105" s="106">
        <v>4161.349999999997</v>
      </c>
      <c r="M105" s="17"/>
      <c r="N105" s="17"/>
      <c r="O105" s="17"/>
      <c r="P105" s="17">
        <v>1824.0</v>
      </c>
      <c r="Q105" s="17"/>
      <c r="R105" s="17"/>
      <c r="S105" s="17"/>
      <c r="T105" s="17">
        <v>515.0</v>
      </c>
      <c r="U105" s="106">
        <v>4627.349999999994</v>
      </c>
      <c r="V105" s="106">
        <v>4161.349999999997</v>
      </c>
      <c r="W105" s="17">
        <v>1824.0</v>
      </c>
      <c r="X105" s="17">
        <v>515.0</v>
      </c>
      <c r="Y105" s="105"/>
      <c r="Z105" s="105"/>
    </row>
    <row r="106" ht="15.75" customHeight="1">
      <c r="A106" s="105" t="s">
        <v>309</v>
      </c>
      <c r="B106" s="105" t="s">
        <v>516</v>
      </c>
      <c r="C106" s="105" t="s">
        <v>517</v>
      </c>
      <c r="D106" s="105" t="s">
        <v>51</v>
      </c>
      <c r="E106" s="106">
        <v>15.98</v>
      </c>
      <c r="F106" s="106">
        <v>311.61</v>
      </c>
      <c r="G106" s="106"/>
      <c r="H106" s="106">
        <v>1766.0400000000013</v>
      </c>
      <c r="I106" s="106">
        <v>15.98</v>
      </c>
      <c r="J106" s="106">
        <v>311.61</v>
      </c>
      <c r="K106" s="106"/>
      <c r="L106" s="106">
        <v>1588.040000000001</v>
      </c>
      <c r="M106" s="17">
        <v>0.0</v>
      </c>
      <c r="N106" s="17">
        <v>0.0</v>
      </c>
      <c r="O106" s="17"/>
      <c r="P106" s="17">
        <v>1500.0</v>
      </c>
      <c r="Q106" s="17">
        <v>2.0</v>
      </c>
      <c r="R106" s="17">
        <v>39.0</v>
      </c>
      <c r="S106" s="17"/>
      <c r="T106" s="17">
        <v>196.0</v>
      </c>
      <c r="U106" s="106">
        <v>2093.6300000000015</v>
      </c>
      <c r="V106" s="106">
        <v>1915.630000000001</v>
      </c>
      <c r="W106" s="17">
        <v>1500.0</v>
      </c>
      <c r="X106" s="17">
        <v>237.0</v>
      </c>
      <c r="Y106" s="105"/>
      <c r="Z106" s="105"/>
    </row>
    <row r="107" ht="15.75" customHeight="1">
      <c r="A107" s="105" t="s">
        <v>309</v>
      </c>
      <c r="B107" s="105" t="s">
        <v>518</v>
      </c>
      <c r="C107" s="105" t="s">
        <v>519</v>
      </c>
      <c r="D107" s="105" t="s">
        <v>49</v>
      </c>
      <c r="E107" s="106">
        <v>1856.280000000002</v>
      </c>
      <c r="F107" s="106">
        <v>64.87</v>
      </c>
      <c r="G107" s="106"/>
      <c r="H107" s="106">
        <v>4522.789999999991</v>
      </c>
      <c r="I107" s="106">
        <v>1856.280000000002</v>
      </c>
      <c r="J107" s="106">
        <v>64.87</v>
      </c>
      <c r="K107" s="106"/>
      <c r="L107" s="106">
        <v>3955.589999999995</v>
      </c>
      <c r="M107" s="17">
        <v>2652.0</v>
      </c>
      <c r="N107" s="17">
        <v>0.0</v>
      </c>
      <c r="O107" s="17"/>
      <c r="P107" s="17">
        <v>3492.0</v>
      </c>
      <c r="Q107" s="17">
        <v>372.0</v>
      </c>
      <c r="R107" s="17">
        <v>13.0</v>
      </c>
      <c r="S107" s="17"/>
      <c r="T107" s="17">
        <v>781.0</v>
      </c>
      <c r="U107" s="106">
        <v>6443.939999999993</v>
      </c>
      <c r="V107" s="106">
        <v>5876.739999999997</v>
      </c>
      <c r="W107" s="17">
        <v>6144.0</v>
      </c>
      <c r="X107" s="17">
        <v>1166.0</v>
      </c>
      <c r="Y107" s="105"/>
      <c r="Z107" s="105"/>
    </row>
    <row r="108" ht="15.75" customHeight="1">
      <c r="A108" s="105" t="s">
        <v>309</v>
      </c>
      <c r="B108" s="105" t="s">
        <v>520</v>
      </c>
      <c r="C108" s="105" t="s">
        <v>521</v>
      </c>
      <c r="D108" s="105" t="s">
        <v>49</v>
      </c>
      <c r="E108" s="106">
        <v>1175.9300000000003</v>
      </c>
      <c r="F108" s="106"/>
      <c r="G108" s="106">
        <v>1423.1</v>
      </c>
      <c r="H108" s="106">
        <v>3620.469999999998</v>
      </c>
      <c r="I108" s="106">
        <v>1175.9300000000003</v>
      </c>
      <c r="J108" s="106"/>
      <c r="K108" s="106">
        <v>1423.1</v>
      </c>
      <c r="L108" s="106">
        <v>3201.4699999999993</v>
      </c>
      <c r="M108" s="17">
        <v>1392.0</v>
      </c>
      <c r="N108" s="17"/>
      <c r="O108" s="17">
        <v>1212.0</v>
      </c>
      <c r="P108" s="17">
        <v>1788.0</v>
      </c>
      <c r="Q108" s="17">
        <v>157.0</v>
      </c>
      <c r="R108" s="17"/>
      <c r="S108" s="17">
        <v>190.0</v>
      </c>
      <c r="T108" s="17">
        <v>453.0</v>
      </c>
      <c r="U108" s="106">
        <v>6219.499999999998</v>
      </c>
      <c r="V108" s="106">
        <v>5800.5</v>
      </c>
      <c r="W108" s="17">
        <v>4392.0</v>
      </c>
      <c r="X108" s="17">
        <v>800.0</v>
      </c>
      <c r="Y108" s="105"/>
      <c r="Z108" s="105"/>
    </row>
    <row r="109" ht="15.75" customHeight="1">
      <c r="A109" s="105" t="s">
        <v>309</v>
      </c>
      <c r="B109" s="105" t="s">
        <v>522</v>
      </c>
      <c r="C109" s="105" t="s">
        <v>523</v>
      </c>
      <c r="D109" s="105" t="s">
        <v>49</v>
      </c>
      <c r="E109" s="106">
        <v>2380.4399999999996</v>
      </c>
      <c r="F109" s="106">
        <v>4267.25</v>
      </c>
      <c r="G109" s="106">
        <v>1401.87</v>
      </c>
      <c r="H109" s="106">
        <v>5704.3999999999905</v>
      </c>
      <c r="I109" s="106">
        <v>2380.4399999999996</v>
      </c>
      <c r="J109" s="106">
        <v>3445.65</v>
      </c>
      <c r="K109" s="106">
        <v>1401.87</v>
      </c>
      <c r="L109" s="106">
        <v>4923.899999999992</v>
      </c>
      <c r="M109" s="17">
        <v>6960.0</v>
      </c>
      <c r="N109" s="17">
        <v>7704.0</v>
      </c>
      <c r="O109" s="17">
        <v>4368.0</v>
      </c>
      <c r="P109" s="17">
        <v>8352.0</v>
      </c>
      <c r="Q109" s="17">
        <v>956.0</v>
      </c>
      <c r="R109" s="17">
        <v>2145.0</v>
      </c>
      <c r="S109" s="17">
        <v>563.0</v>
      </c>
      <c r="T109" s="17">
        <v>1635.0</v>
      </c>
      <c r="U109" s="106">
        <v>13753.95999999999</v>
      </c>
      <c r="V109" s="106">
        <v>12151.859999999993</v>
      </c>
      <c r="W109" s="17">
        <v>27384.0</v>
      </c>
      <c r="X109" s="17">
        <v>5299.0</v>
      </c>
      <c r="Y109" s="105"/>
      <c r="Z109" s="105"/>
    </row>
    <row r="110" ht="15.75" customHeight="1">
      <c r="A110" s="105" t="s">
        <v>309</v>
      </c>
      <c r="B110" s="105" t="s">
        <v>524</v>
      </c>
      <c r="C110" s="105" t="s">
        <v>525</v>
      </c>
      <c r="D110" s="105" t="s">
        <v>51</v>
      </c>
      <c r="E110" s="106">
        <v>1851.360000000002</v>
      </c>
      <c r="F110" s="106">
        <v>6137.699999999999</v>
      </c>
      <c r="G110" s="106"/>
      <c r="H110" s="106">
        <v>9576.799999999987</v>
      </c>
      <c r="I110" s="106">
        <v>1851.360000000002</v>
      </c>
      <c r="J110" s="106">
        <v>5047.499999999998</v>
      </c>
      <c r="K110" s="106"/>
      <c r="L110" s="106">
        <v>8088.799999999993</v>
      </c>
      <c r="M110" s="17">
        <v>1464.0</v>
      </c>
      <c r="N110" s="17">
        <v>2424.0</v>
      </c>
      <c r="O110" s="17"/>
      <c r="P110" s="17">
        <v>4020.0</v>
      </c>
      <c r="Q110" s="17">
        <v>464.0</v>
      </c>
      <c r="R110" s="17">
        <v>1230.0</v>
      </c>
      <c r="S110" s="17"/>
      <c r="T110" s="17">
        <v>2000.0</v>
      </c>
      <c r="U110" s="106">
        <v>17565.859999999986</v>
      </c>
      <c r="V110" s="106">
        <v>14987.659999999993</v>
      </c>
      <c r="W110" s="17">
        <v>7908.0</v>
      </c>
      <c r="X110" s="17">
        <v>3694.0</v>
      </c>
      <c r="Y110" s="105"/>
      <c r="Z110" s="105"/>
    </row>
    <row r="111" ht="15.75" customHeight="1">
      <c r="A111" s="124" t="s">
        <v>309</v>
      </c>
      <c r="B111" s="105" t="s">
        <v>526</v>
      </c>
      <c r="C111" s="105" t="s">
        <v>527</v>
      </c>
      <c r="D111" s="105" t="s">
        <v>51</v>
      </c>
      <c r="E111" s="106">
        <v>1531.0900000000015</v>
      </c>
      <c r="F111" s="106">
        <v>4886.0999999999985</v>
      </c>
      <c r="G111" s="106"/>
      <c r="H111" s="106">
        <v>3324.899999999994</v>
      </c>
      <c r="I111" s="106">
        <v>1531.0900000000015</v>
      </c>
      <c r="J111" s="106">
        <v>3995.100000000001</v>
      </c>
      <c r="K111" s="106"/>
      <c r="L111" s="106">
        <v>3324.899999999994</v>
      </c>
      <c r="M111" s="17">
        <v>1236.0</v>
      </c>
      <c r="N111" s="17">
        <v>2232.0</v>
      </c>
      <c r="O111" s="17"/>
      <c r="P111" s="17">
        <v>1764.0</v>
      </c>
      <c r="Q111" s="17">
        <v>341.0</v>
      </c>
      <c r="R111" s="17">
        <v>890.0</v>
      </c>
      <c r="S111" s="17"/>
      <c r="T111" s="17">
        <v>575.0</v>
      </c>
      <c r="U111" s="106">
        <v>9742.089999999995</v>
      </c>
      <c r="V111" s="106">
        <v>8851.089999999997</v>
      </c>
      <c r="W111" s="17">
        <v>5232.0</v>
      </c>
      <c r="X111" s="17">
        <v>1806.0</v>
      </c>
      <c r="Y111" s="105"/>
      <c r="Z111" s="105"/>
    </row>
    <row r="112" ht="15.75" customHeight="1">
      <c r="A112" s="105" t="s">
        <v>309</v>
      </c>
      <c r="B112" s="105" t="s">
        <v>528</v>
      </c>
      <c r="C112" s="105" t="s">
        <v>529</v>
      </c>
      <c r="D112" s="105" t="s">
        <v>51</v>
      </c>
      <c r="E112" s="106">
        <v>3024.9500000000007</v>
      </c>
      <c r="F112" s="106">
        <v>9939.779999999997</v>
      </c>
      <c r="G112" s="106"/>
      <c r="H112" s="106">
        <v>1080.41</v>
      </c>
      <c r="I112" s="106">
        <v>3024.9500000000007</v>
      </c>
      <c r="J112" s="106">
        <v>8143.579999999998</v>
      </c>
      <c r="K112" s="106"/>
      <c r="L112" s="106">
        <v>959.61</v>
      </c>
      <c r="M112" s="17">
        <v>1356.0</v>
      </c>
      <c r="N112" s="17">
        <v>2748.0</v>
      </c>
      <c r="O112" s="17"/>
      <c r="P112" s="17">
        <v>396.0</v>
      </c>
      <c r="Q112" s="17">
        <v>505.0</v>
      </c>
      <c r="R112" s="17">
        <v>1422.0</v>
      </c>
      <c r="S112" s="17"/>
      <c r="T112" s="17">
        <v>159.0</v>
      </c>
      <c r="U112" s="106">
        <v>14045.139999999998</v>
      </c>
      <c r="V112" s="106">
        <v>12128.14</v>
      </c>
      <c r="W112" s="17">
        <v>4500.0</v>
      </c>
      <c r="X112" s="17">
        <v>2086.0</v>
      </c>
      <c r="Y112" s="105"/>
      <c r="Z112" s="105"/>
    </row>
    <row r="113" ht="15.75" customHeight="1">
      <c r="A113" s="105" t="s">
        <v>309</v>
      </c>
      <c r="B113" s="105" t="s">
        <v>530</v>
      </c>
      <c r="C113" s="105" t="s">
        <v>531</v>
      </c>
      <c r="D113" s="105" t="s">
        <v>51</v>
      </c>
      <c r="E113" s="106">
        <v>1558.0500000000009</v>
      </c>
      <c r="F113" s="106">
        <v>55.93</v>
      </c>
      <c r="G113" s="106"/>
      <c r="H113" s="106">
        <v>4613.869999999994</v>
      </c>
      <c r="I113" s="106">
        <v>1558.0500000000009</v>
      </c>
      <c r="J113" s="106">
        <v>55.93</v>
      </c>
      <c r="K113" s="106"/>
      <c r="L113" s="106">
        <v>4149.869999999995</v>
      </c>
      <c r="M113" s="17">
        <v>672.0</v>
      </c>
      <c r="N113" s="17">
        <v>0.0</v>
      </c>
      <c r="O113" s="17"/>
      <c r="P113" s="17">
        <v>1824.0</v>
      </c>
      <c r="Q113" s="17">
        <v>195.0</v>
      </c>
      <c r="R113" s="17">
        <v>7.0</v>
      </c>
      <c r="S113" s="17"/>
      <c r="T113" s="17">
        <v>513.0</v>
      </c>
      <c r="U113" s="106">
        <v>6227.849999999995</v>
      </c>
      <c r="V113" s="106">
        <v>5763.849999999997</v>
      </c>
      <c r="W113" s="17">
        <v>2496.0</v>
      </c>
      <c r="X113" s="17">
        <v>715.0</v>
      </c>
      <c r="Y113" s="105"/>
      <c r="Z113" s="105"/>
    </row>
    <row r="114" ht="15.75" customHeight="1">
      <c r="A114" s="105" t="s">
        <v>309</v>
      </c>
      <c r="B114" s="105" t="s">
        <v>532</v>
      </c>
      <c r="C114" s="105" t="s">
        <v>533</v>
      </c>
      <c r="D114" s="105" t="s">
        <v>51</v>
      </c>
      <c r="E114" s="106"/>
      <c r="F114" s="106">
        <v>6.99</v>
      </c>
      <c r="G114" s="106"/>
      <c r="H114" s="106">
        <v>7149.049999999994</v>
      </c>
      <c r="I114" s="106"/>
      <c r="J114" s="106">
        <v>6.99</v>
      </c>
      <c r="K114" s="106"/>
      <c r="L114" s="106">
        <v>6382.049999999994</v>
      </c>
      <c r="M114" s="17"/>
      <c r="N114" s="17">
        <v>0.0</v>
      </c>
      <c r="O114" s="17"/>
      <c r="P114" s="17">
        <v>1860.0</v>
      </c>
      <c r="Q114" s="17"/>
      <c r="R114" s="17">
        <v>1.0</v>
      </c>
      <c r="S114" s="17"/>
      <c r="T114" s="17">
        <v>895.0</v>
      </c>
      <c r="U114" s="106">
        <v>7156.039999999994</v>
      </c>
      <c r="V114" s="106">
        <v>6389.039999999994</v>
      </c>
      <c r="W114" s="17">
        <v>1860.0</v>
      </c>
      <c r="X114" s="17">
        <v>896.0</v>
      </c>
      <c r="Y114" s="105"/>
      <c r="Z114" s="105"/>
    </row>
    <row r="115" ht="15.75" customHeight="1">
      <c r="A115" s="105" t="s">
        <v>309</v>
      </c>
      <c r="B115" s="105" t="s">
        <v>535</v>
      </c>
      <c r="C115" s="105" t="s">
        <v>536</v>
      </c>
      <c r="D115" s="105" t="s">
        <v>51</v>
      </c>
      <c r="E115" s="106">
        <v>2397.0000000000005</v>
      </c>
      <c r="F115" s="106"/>
      <c r="G115" s="106"/>
      <c r="H115" s="106">
        <v>7005.209999999992</v>
      </c>
      <c r="I115" s="106">
        <v>2397.0000000000005</v>
      </c>
      <c r="J115" s="106"/>
      <c r="K115" s="106"/>
      <c r="L115" s="106">
        <v>6322.209999999991</v>
      </c>
      <c r="M115" s="17">
        <v>852.0</v>
      </c>
      <c r="N115" s="17"/>
      <c r="O115" s="17"/>
      <c r="P115" s="17">
        <v>1800.0</v>
      </c>
      <c r="Q115" s="17">
        <v>300.0</v>
      </c>
      <c r="R115" s="17"/>
      <c r="S115" s="17"/>
      <c r="T115" s="17">
        <v>779.0</v>
      </c>
      <c r="U115" s="106">
        <v>9402.209999999992</v>
      </c>
      <c r="V115" s="106">
        <v>8719.209999999992</v>
      </c>
      <c r="W115" s="17">
        <v>2652.0</v>
      </c>
      <c r="X115" s="17">
        <v>1079.0</v>
      </c>
      <c r="Y115" s="105"/>
      <c r="Z115" s="105"/>
    </row>
    <row r="116" ht="15.75" customHeight="1">
      <c r="A116" s="105" t="s">
        <v>309</v>
      </c>
      <c r="B116" s="105" t="s">
        <v>537</v>
      </c>
      <c r="C116" s="105" t="s">
        <v>538</v>
      </c>
      <c r="D116" s="105" t="s">
        <v>51</v>
      </c>
      <c r="E116" s="106"/>
      <c r="F116" s="106"/>
      <c r="G116" s="106"/>
      <c r="H116" s="106">
        <v>3567.619999999994</v>
      </c>
      <c r="I116" s="106"/>
      <c r="J116" s="106"/>
      <c r="K116" s="106"/>
      <c r="L116" s="106">
        <v>3567.619999999994</v>
      </c>
      <c r="M116" s="17"/>
      <c r="N116" s="17"/>
      <c r="O116" s="17"/>
      <c r="P116" s="17">
        <v>912.0</v>
      </c>
      <c r="Q116" s="17"/>
      <c r="R116" s="17"/>
      <c r="S116" s="17"/>
      <c r="T116" s="17">
        <v>238.0</v>
      </c>
      <c r="U116" s="106">
        <v>3567.619999999994</v>
      </c>
      <c r="V116" s="106">
        <v>3567.619999999994</v>
      </c>
      <c r="W116" s="17">
        <v>912.0</v>
      </c>
      <c r="X116" s="17">
        <v>238.0</v>
      </c>
      <c r="Y116" s="105"/>
      <c r="Z116" s="105"/>
    </row>
    <row r="117" ht="15.75" customHeight="1">
      <c r="A117" s="105" t="s">
        <v>309</v>
      </c>
      <c r="B117" s="105" t="s">
        <v>539</v>
      </c>
      <c r="C117" s="105" t="s">
        <v>540</v>
      </c>
      <c r="D117" s="105" t="s">
        <v>51</v>
      </c>
      <c r="E117" s="106"/>
      <c r="F117" s="106">
        <v>15051.23999999999</v>
      </c>
      <c r="G117" s="106"/>
      <c r="H117" s="106">
        <v>17918.20999999999</v>
      </c>
      <c r="I117" s="106"/>
      <c r="J117" s="106">
        <v>12378.439999999997</v>
      </c>
      <c r="K117" s="106"/>
      <c r="L117" s="106">
        <v>15776.209999999992</v>
      </c>
      <c r="M117" s="17"/>
      <c r="N117" s="17">
        <v>1380.0</v>
      </c>
      <c r="O117" s="17"/>
      <c r="P117" s="17">
        <v>1824.0</v>
      </c>
      <c r="Q117" s="17"/>
      <c r="R117" s="17">
        <v>579.0</v>
      </c>
      <c r="S117" s="17"/>
      <c r="T117" s="17">
        <v>779.0</v>
      </c>
      <c r="U117" s="106">
        <v>32969.44999999998</v>
      </c>
      <c r="V117" s="106">
        <v>28154.649999999987</v>
      </c>
      <c r="W117" s="17">
        <v>3204.0</v>
      </c>
      <c r="X117" s="17">
        <v>1358.0</v>
      </c>
      <c r="Y117" s="105"/>
      <c r="Z117" s="105"/>
    </row>
    <row r="118" ht="15.75" customHeight="1">
      <c r="A118" s="105" t="s">
        <v>309</v>
      </c>
      <c r="B118" s="105" t="s">
        <v>542</v>
      </c>
      <c r="C118" s="105" t="s">
        <v>543</v>
      </c>
      <c r="D118" s="105" t="s">
        <v>50</v>
      </c>
      <c r="E118" s="106">
        <v>469.6400000000002</v>
      </c>
      <c r="F118" s="106">
        <v>2732.270000000001</v>
      </c>
      <c r="G118" s="106">
        <v>309.0</v>
      </c>
      <c r="H118" s="106">
        <v>3856.619999999997</v>
      </c>
      <c r="I118" s="106">
        <v>469.6400000000002</v>
      </c>
      <c r="J118" s="106">
        <v>1762.1300000000003</v>
      </c>
      <c r="K118" s="106">
        <v>309.0</v>
      </c>
      <c r="L118" s="106">
        <v>3253.710000000002</v>
      </c>
      <c r="M118" s="17">
        <v>3340.0</v>
      </c>
      <c r="N118" s="17">
        <v>9660.0</v>
      </c>
      <c r="O118" s="17">
        <v>1540.0</v>
      </c>
      <c r="P118" s="17">
        <v>13572.0</v>
      </c>
      <c r="Q118" s="17">
        <v>236.0</v>
      </c>
      <c r="R118" s="17">
        <v>1373.0</v>
      </c>
      <c r="S118" s="17">
        <v>206.0</v>
      </c>
      <c r="T118" s="17">
        <v>1938.0</v>
      </c>
      <c r="U118" s="106">
        <v>7367.529999999999</v>
      </c>
      <c r="V118" s="106">
        <v>5794.480000000002</v>
      </c>
      <c r="W118" s="17">
        <v>28112.0</v>
      </c>
      <c r="X118" s="17">
        <v>3753.0</v>
      </c>
      <c r="Y118" s="105"/>
      <c r="Z118" s="105"/>
    </row>
    <row r="119" ht="15.75" customHeight="1">
      <c r="A119" s="105" t="s">
        <v>309</v>
      </c>
      <c r="B119" s="105" t="s">
        <v>544</v>
      </c>
      <c r="C119" s="105" t="s">
        <v>545</v>
      </c>
      <c r="D119" s="105" t="s">
        <v>50</v>
      </c>
      <c r="E119" s="106">
        <v>604.9600000000003</v>
      </c>
      <c r="F119" s="106">
        <v>2981.019999999999</v>
      </c>
      <c r="G119" s="106">
        <v>352.5</v>
      </c>
      <c r="H119" s="106">
        <v>4568.349999999994</v>
      </c>
      <c r="I119" s="106">
        <v>604.9600000000003</v>
      </c>
      <c r="J119" s="106">
        <v>1925.0400000000004</v>
      </c>
      <c r="K119" s="106">
        <v>352.5</v>
      </c>
      <c r="L119" s="106">
        <v>3862.2500000000027</v>
      </c>
      <c r="M119" s="17">
        <v>4558.0</v>
      </c>
      <c r="N119" s="17">
        <v>13081.0</v>
      </c>
      <c r="O119" s="17">
        <v>2233.0</v>
      </c>
      <c r="P119" s="17">
        <v>18058.0</v>
      </c>
      <c r="Q119" s="17">
        <v>304.0</v>
      </c>
      <c r="R119" s="17">
        <v>1498.0</v>
      </c>
      <c r="S119" s="17">
        <v>235.0</v>
      </c>
      <c r="T119" s="17">
        <v>2297.0</v>
      </c>
      <c r="U119" s="106">
        <v>8506.829999999994</v>
      </c>
      <c r="V119" s="106">
        <v>6744.750000000004</v>
      </c>
      <c r="W119" s="17">
        <v>37930.0</v>
      </c>
      <c r="X119" s="17">
        <v>4334.0</v>
      </c>
      <c r="Y119" s="105"/>
      <c r="Z119" s="105"/>
    </row>
    <row r="120" ht="15.75" customHeight="1">
      <c r="A120" s="105" t="s">
        <v>309</v>
      </c>
      <c r="B120" s="105" t="s">
        <v>546</v>
      </c>
      <c r="C120" s="105" t="s">
        <v>547</v>
      </c>
      <c r="D120" s="105" t="s">
        <v>50</v>
      </c>
      <c r="E120" s="106">
        <v>935.3000000000006</v>
      </c>
      <c r="F120" s="106">
        <v>4559.090000000002</v>
      </c>
      <c r="G120" s="106">
        <v>486.0</v>
      </c>
      <c r="H120" s="106">
        <v>6131.189999999998</v>
      </c>
      <c r="I120" s="106">
        <v>935.3000000000006</v>
      </c>
      <c r="J120" s="106">
        <v>2926.6499999999983</v>
      </c>
      <c r="K120" s="106">
        <v>486.0</v>
      </c>
      <c r="L120" s="106">
        <v>5178.150000000008</v>
      </c>
      <c r="M120" s="17">
        <v>5046.0</v>
      </c>
      <c r="N120" s="17">
        <v>14472.0</v>
      </c>
      <c r="O120" s="17">
        <v>2541.0</v>
      </c>
      <c r="P120" s="17">
        <v>19697.0</v>
      </c>
      <c r="Q120" s="17">
        <v>470.0</v>
      </c>
      <c r="R120" s="17">
        <v>2291.0</v>
      </c>
      <c r="S120" s="17">
        <v>324.0</v>
      </c>
      <c r="T120" s="17">
        <v>3081.0</v>
      </c>
      <c r="U120" s="106">
        <v>12111.580000000002</v>
      </c>
      <c r="V120" s="106">
        <v>9526.100000000006</v>
      </c>
      <c r="W120" s="17">
        <v>41756.0</v>
      </c>
      <c r="X120" s="17">
        <v>6166.0</v>
      </c>
      <c r="Y120" s="105"/>
      <c r="Z120" s="105"/>
    </row>
    <row r="121" ht="15.75" customHeight="1">
      <c r="A121" s="105" t="s">
        <v>309</v>
      </c>
      <c r="B121" s="105" t="s">
        <v>548</v>
      </c>
      <c r="C121" s="105" t="s">
        <v>549</v>
      </c>
      <c r="D121" s="105" t="s">
        <v>50</v>
      </c>
      <c r="E121" s="106">
        <v>443.77000000000027</v>
      </c>
      <c r="F121" s="106">
        <v>1406.9300000000017</v>
      </c>
      <c r="G121" s="106">
        <v>204.0</v>
      </c>
      <c r="H121" s="106">
        <v>2395.9600000000005</v>
      </c>
      <c r="I121" s="106">
        <v>443.77000000000027</v>
      </c>
      <c r="J121" s="106">
        <v>900.7700000000002</v>
      </c>
      <c r="K121" s="106">
        <v>204.0</v>
      </c>
      <c r="L121" s="106">
        <v>2026.8799999999997</v>
      </c>
      <c r="M121" s="17">
        <v>2620.0</v>
      </c>
      <c r="N121" s="17">
        <v>7405.0</v>
      </c>
      <c r="O121" s="17">
        <v>1540.0</v>
      </c>
      <c r="P121" s="17">
        <v>9377.0</v>
      </c>
      <c r="Q121" s="17">
        <v>223.0</v>
      </c>
      <c r="R121" s="17">
        <v>707.0</v>
      </c>
      <c r="S121" s="17">
        <v>136.0</v>
      </c>
      <c r="T121" s="17">
        <v>1204.0</v>
      </c>
      <c r="U121" s="106">
        <v>4450.660000000002</v>
      </c>
      <c r="V121" s="106">
        <v>3575.42</v>
      </c>
      <c r="W121" s="17">
        <v>20942.0</v>
      </c>
      <c r="X121" s="17">
        <v>2270.0</v>
      </c>
      <c r="Y121" s="105"/>
      <c r="Z121" s="105"/>
    </row>
    <row r="122" ht="15.75" customHeight="1">
      <c r="A122" s="105" t="s">
        <v>309</v>
      </c>
      <c r="B122" s="105" t="s">
        <v>550</v>
      </c>
      <c r="C122" s="105" t="s">
        <v>543</v>
      </c>
      <c r="D122" s="105" t="s">
        <v>50</v>
      </c>
      <c r="E122" s="106">
        <v>885.5500000000008</v>
      </c>
      <c r="F122" s="106">
        <v>31.84</v>
      </c>
      <c r="G122" s="106">
        <v>631.5</v>
      </c>
      <c r="H122" s="106">
        <v>135.32</v>
      </c>
      <c r="I122" s="106">
        <v>885.5500000000008</v>
      </c>
      <c r="J122" s="106">
        <v>31.84</v>
      </c>
      <c r="K122" s="106">
        <v>631.5</v>
      </c>
      <c r="L122" s="106">
        <v>135.32</v>
      </c>
      <c r="M122" s="17">
        <v>4480.0</v>
      </c>
      <c r="N122" s="17">
        <v>0.0</v>
      </c>
      <c r="O122" s="17">
        <v>1680.0</v>
      </c>
      <c r="P122" s="17">
        <v>0.0</v>
      </c>
      <c r="Q122" s="17">
        <v>445.0</v>
      </c>
      <c r="R122" s="17">
        <v>16.0</v>
      </c>
      <c r="S122" s="17">
        <v>421.0</v>
      </c>
      <c r="T122" s="17">
        <v>68.0</v>
      </c>
      <c r="U122" s="106">
        <v>1684.2100000000007</v>
      </c>
      <c r="V122" s="106">
        <v>1684.2100000000007</v>
      </c>
      <c r="W122" s="17">
        <v>6160.0</v>
      </c>
      <c r="X122" s="17">
        <v>950.0</v>
      </c>
      <c r="Y122" s="105"/>
      <c r="Z122" s="105"/>
    </row>
    <row r="123" ht="15.75" customHeight="1">
      <c r="A123" s="105" t="s">
        <v>309</v>
      </c>
      <c r="B123" s="105" t="s">
        <v>551</v>
      </c>
      <c r="C123" s="105" t="s">
        <v>545</v>
      </c>
      <c r="D123" s="105" t="s">
        <v>50</v>
      </c>
      <c r="E123" s="106">
        <v>415.9100000000002</v>
      </c>
      <c r="F123" s="106">
        <v>11.94</v>
      </c>
      <c r="G123" s="106">
        <v>370.5</v>
      </c>
      <c r="H123" s="106">
        <v>103.47999999999999</v>
      </c>
      <c r="I123" s="106">
        <v>415.9100000000002</v>
      </c>
      <c r="J123" s="106">
        <v>11.94</v>
      </c>
      <c r="K123" s="106">
        <v>370.5</v>
      </c>
      <c r="L123" s="106">
        <v>103.47999999999999</v>
      </c>
      <c r="M123" s="17">
        <v>5982.0</v>
      </c>
      <c r="N123" s="17">
        <v>0.0</v>
      </c>
      <c r="O123" s="17">
        <v>2436.0</v>
      </c>
      <c r="P123" s="17">
        <v>0.0</v>
      </c>
      <c r="Q123" s="17">
        <v>209.0</v>
      </c>
      <c r="R123" s="17">
        <v>6.0</v>
      </c>
      <c r="S123" s="17">
        <v>247.0</v>
      </c>
      <c r="T123" s="17">
        <v>52.0</v>
      </c>
      <c r="U123" s="106">
        <v>901.8300000000002</v>
      </c>
      <c r="V123" s="106">
        <v>901.8300000000002</v>
      </c>
      <c r="W123" s="17">
        <v>8418.0</v>
      </c>
      <c r="X123" s="17">
        <v>514.0</v>
      </c>
      <c r="Y123" s="105"/>
      <c r="Z123" s="105"/>
    </row>
    <row r="124" ht="15.75" customHeight="1">
      <c r="A124" s="105" t="s">
        <v>309</v>
      </c>
      <c r="B124" s="105" t="s">
        <v>552</v>
      </c>
      <c r="C124" s="105" t="s">
        <v>547</v>
      </c>
      <c r="D124" s="105" t="s">
        <v>50</v>
      </c>
      <c r="E124" s="106">
        <v>746.2500000000007</v>
      </c>
      <c r="F124" s="106">
        <v>17.91</v>
      </c>
      <c r="G124" s="106">
        <v>427.5</v>
      </c>
      <c r="H124" s="106">
        <v>105.47</v>
      </c>
      <c r="I124" s="106">
        <v>746.2500000000007</v>
      </c>
      <c r="J124" s="106">
        <v>17.91</v>
      </c>
      <c r="K124" s="106">
        <v>427.5</v>
      </c>
      <c r="L124" s="106">
        <v>105.47</v>
      </c>
      <c r="M124" s="17">
        <v>6735.0</v>
      </c>
      <c r="N124" s="17">
        <v>0.0</v>
      </c>
      <c r="O124" s="17">
        <v>2772.0</v>
      </c>
      <c r="P124" s="17">
        <v>0.0</v>
      </c>
      <c r="Q124" s="17">
        <v>375.0</v>
      </c>
      <c r="R124" s="17">
        <v>9.0</v>
      </c>
      <c r="S124" s="17">
        <v>285.0</v>
      </c>
      <c r="T124" s="17">
        <v>53.0</v>
      </c>
      <c r="U124" s="106">
        <v>1297.1300000000008</v>
      </c>
      <c r="V124" s="106">
        <v>1297.1300000000008</v>
      </c>
      <c r="W124" s="17">
        <v>9507.0</v>
      </c>
      <c r="X124" s="17">
        <v>722.0</v>
      </c>
      <c r="Y124" s="105"/>
      <c r="Z124" s="105"/>
    </row>
    <row r="125" ht="15.75" customHeight="1">
      <c r="A125" s="105" t="s">
        <v>309</v>
      </c>
      <c r="B125" s="105" t="s">
        <v>553</v>
      </c>
      <c r="C125" s="105" t="s">
        <v>549</v>
      </c>
      <c r="D125" s="105" t="s">
        <v>50</v>
      </c>
      <c r="E125" s="106">
        <v>931.3200000000006</v>
      </c>
      <c r="F125" s="106">
        <v>23.88</v>
      </c>
      <c r="G125" s="106">
        <v>666.0</v>
      </c>
      <c r="H125" s="106">
        <v>133.32999999999998</v>
      </c>
      <c r="I125" s="106">
        <v>931.3200000000006</v>
      </c>
      <c r="J125" s="106">
        <v>23.88</v>
      </c>
      <c r="K125" s="106">
        <v>666.0</v>
      </c>
      <c r="L125" s="106">
        <v>133.32999999999998</v>
      </c>
      <c r="M125" s="17">
        <v>3531.0</v>
      </c>
      <c r="N125" s="17">
        <v>0.0</v>
      </c>
      <c r="O125" s="17">
        <v>1680.0</v>
      </c>
      <c r="P125" s="17">
        <v>0.0</v>
      </c>
      <c r="Q125" s="17">
        <v>468.0</v>
      </c>
      <c r="R125" s="17">
        <v>12.0</v>
      </c>
      <c r="S125" s="17">
        <v>444.0</v>
      </c>
      <c r="T125" s="17">
        <v>67.0</v>
      </c>
      <c r="U125" s="106">
        <v>1754.5300000000007</v>
      </c>
      <c r="V125" s="106">
        <v>1754.5300000000007</v>
      </c>
      <c r="W125" s="17">
        <v>5211.0</v>
      </c>
      <c r="X125" s="17">
        <v>991.0</v>
      </c>
      <c r="Y125" s="105"/>
      <c r="Z125" s="105"/>
    </row>
    <row r="126" ht="15.75" customHeight="1">
      <c r="A126" s="105" t="s">
        <v>309</v>
      </c>
      <c r="B126" s="105" t="s">
        <v>554</v>
      </c>
      <c r="C126" s="105" t="s">
        <v>555</v>
      </c>
      <c r="D126" s="105" t="s">
        <v>51</v>
      </c>
      <c r="E126" s="106"/>
      <c r="F126" s="106"/>
      <c r="G126" s="106"/>
      <c r="H126" s="106">
        <v>5.79</v>
      </c>
      <c r="I126" s="106"/>
      <c r="J126" s="106"/>
      <c r="K126" s="106"/>
      <c r="L126" s="106">
        <v>4.99</v>
      </c>
      <c r="M126" s="17"/>
      <c r="N126" s="17"/>
      <c r="O126" s="17"/>
      <c r="P126" s="17">
        <v>0.0</v>
      </c>
      <c r="Q126" s="17"/>
      <c r="R126" s="17"/>
      <c r="S126" s="17"/>
      <c r="T126" s="17">
        <v>1.0</v>
      </c>
      <c r="U126" s="106">
        <v>5.79</v>
      </c>
      <c r="V126" s="106">
        <v>4.99</v>
      </c>
      <c r="W126" s="17">
        <v>0.0</v>
      </c>
      <c r="X126" s="17">
        <v>1.0</v>
      </c>
      <c r="Y126" s="105"/>
      <c r="Z126" s="105"/>
    </row>
    <row r="127" ht="15.75" customHeight="1">
      <c r="A127" s="105" t="s">
        <v>309</v>
      </c>
      <c r="B127" s="105" t="s">
        <v>556</v>
      </c>
      <c r="C127" s="105" t="s">
        <v>557</v>
      </c>
      <c r="D127" s="105" t="s">
        <v>52</v>
      </c>
      <c r="E127" s="106"/>
      <c r="F127" s="106">
        <v>5931.179999999999</v>
      </c>
      <c r="G127" s="106"/>
      <c r="H127" s="106">
        <v>11.94</v>
      </c>
      <c r="I127" s="106"/>
      <c r="J127" s="106">
        <v>4816.18</v>
      </c>
      <c r="K127" s="106"/>
      <c r="L127" s="106">
        <v>11.94</v>
      </c>
      <c r="M127" s="17"/>
      <c r="N127" s="17">
        <v>4480.0</v>
      </c>
      <c r="O127" s="17"/>
      <c r="P127" s="17">
        <v>0.0</v>
      </c>
      <c r="Q127" s="17"/>
      <c r="R127" s="17">
        <v>2382.0</v>
      </c>
      <c r="S127" s="17"/>
      <c r="T127" s="17">
        <v>6.0</v>
      </c>
      <c r="U127" s="106">
        <v>5943.119999999999</v>
      </c>
      <c r="V127" s="106">
        <v>4828.12</v>
      </c>
      <c r="W127" s="17">
        <v>4480.0</v>
      </c>
      <c r="X127" s="17">
        <v>2388.0</v>
      </c>
      <c r="Y127" s="105"/>
      <c r="Z127" s="105"/>
    </row>
    <row r="128" ht="15.75" customHeight="1">
      <c r="A128" s="105" t="s">
        <v>309</v>
      </c>
      <c r="B128" s="105" t="s">
        <v>560</v>
      </c>
      <c r="C128" s="105" t="s">
        <v>561</v>
      </c>
      <c r="D128" s="105" t="s">
        <v>47</v>
      </c>
      <c r="E128" s="106">
        <v>187.99000000000004</v>
      </c>
      <c r="F128" s="106"/>
      <c r="G128" s="106">
        <v>318.31</v>
      </c>
      <c r="H128" s="106">
        <v>146.56000000000003</v>
      </c>
      <c r="I128" s="106">
        <v>187.99000000000004</v>
      </c>
      <c r="J128" s="106"/>
      <c r="K128" s="106">
        <v>318.31</v>
      </c>
      <c r="L128" s="106">
        <v>128.55999999999995</v>
      </c>
      <c r="M128" s="17">
        <v>688.0</v>
      </c>
      <c r="N128" s="17"/>
      <c r="O128" s="17">
        <v>624.0</v>
      </c>
      <c r="P128" s="17">
        <v>288.0</v>
      </c>
      <c r="Q128" s="17">
        <v>76.0</v>
      </c>
      <c r="R128" s="17"/>
      <c r="S128" s="17">
        <v>139.0</v>
      </c>
      <c r="T128" s="17">
        <v>64.0</v>
      </c>
      <c r="U128" s="106">
        <v>652.8600000000001</v>
      </c>
      <c r="V128" s="106">
        <v>634.86</v>
      </c>
      <c r="W128" s="17">
        <v>1600.0</v>
      </c>
      <c r="X128" s="17">
        <v>279.0</v>
      </c>
      <c r="Y128" s="105"/>
      <c r="Z128" s="105"/>
    </row>
    <row r="129" ht="15.75" customHeight="1">
      <c r="A129" s="105" t="s">
        <v>309</v>
      </c>
      <c r="B129" s="105" t="s">
        <v>562</v>
      </c>
      <c r="C129" s="105" t="s">
        <v>563</v>
      </c>
      <c r="D129" s="105" t="s">
        <v>47</v>
      </c>
      <c r="E129" s="106">
        <v>173.05000000000007</v>
      </c>
      <c r="F129" s="106"/>
      <c r="G129" s="106">
        <v>302.28</v>
      </c>
      <c r="H129" s="106">
        <v>132.82000000000002</v>
      </c>
      <c r="I129" s="106">
        <v>173.05000000000007</v>
      </c>
      <c r="J129" s="106"/>
      <c r="K129" s="106">
        <v>302.28</v>
      </c>
      <c r="L129" s="106">
        <v>116.92</v>
      </c>
      <c r="M129" s="17">
        <v>688.0</v>
      </c>
      <c r="N129" s="17"/>
      <c r="O129" s="17">
        <v>624.0</v>
      </c>
      <c r="P129" s="17">
        <v>288.0</v>
      </c>
      <c r="Q129" s="17">
        <v>70.0</v>
      </c>
      <c r="R129" s="17"/>
      <c r="S129" s="17">
        <v>132.0</v>
      </c>
      <c r="T129" s="17">
        <v>58.0</v>
      </c>
      <c r="U129" s="106">
        <v>608.1500000000001</v>
      </c>
      <c r="V129" s="106">
        <v>592.25</v>
      </c>
      <c r="W129" s="17">
        <v>1600.0</v>
      </c>
      <c r="X129" s="17">
        <v>260.0</v>
      </c>
      <c r="Y129" s="105"/>
      <c r="Z129" s="105"/>
    </row>
    <row r="130" ht="15.75" customHeight="1">
      <c r="A130" s="105" t="s">
        <v>309</v>
      </c>
      <c r="B130" s="105" t="s">
        <v>564</v>
      </c>
      <c r="C130" s="105" t="s">
        <v>565</v>
      </c>
      <c r="D130" s="105" t="s">
        <v>47</v>
      </c>
      <c r="E130" s="106">
        <v>190.4800000000001</v>
      </c>
      <c r="F130" s="106"/>
      <c r="G130" s="106">
        <v>222.13</v>
      </c>
      <c r="H130" s="106">
        <v>132.82000000000008</v>
      </c>
      <c r="I130" s="106">
        <v>190.4800000000001</v>
      </c>
      <c r="J130" s="106"/>
      <c r="K130" s="106">
        <v>222.13</v>
      </c>
      <c r="L130" s="106">
        <v>116.01999999999992</v>
      </c>
      <c r="M130" s="17">
        <v>1032.0</v>
      </c>
      <c r="N130" s="17"/>
      <c r="O130" s="17">
        <v>624.0</v>
      </c>
      <c r="P130" s="17">
        <v>432.0</v>
      </c>
      <c r="Q130" s="17">
        <v>77.0</v>
      </c>
      <c r="R130" s="17"/>
      <c r="S130" s="17">
        <v>97.0</v>
      </c>
      <c r="T130" s="17">
        <v>58.0</v>
      </c>
      <c r="U130" s="106">
        <v>545.4300000000002</v>
      </c>
      <c r="V130" s="106">
        <v>528.6300000000001</v>
      </c>
      <c r="W130" s="17">
        <v>2088.0</v>
      </c>
      <c r="X130" s="17">
        <v>232.0</v>
      </c>
      <c r="Y130" s="105"/>
      <c r="Z130" s="105"/>
    </row>
    <row r="131" ht="15.75" customHeight="1">
      <c r="A131" s="105" t="s">
        <v>309</v>
      </c>
      <c r="B131" s="105" t="s">
        <v>566</v>
      </c>
      <c r="C131" s="105" t="s">
        <v>567</v>
      </c>
      <c r="D131" s="105" t="s">
        <v>47</v>
      </c>
      <c r="E131" s="106">
        <v>1503.9700000000018</v>
      </c>
      <c r="F131" s="106">
        <v>1895.2500000000018</v>
      </c>
      <c r="G131" s="106"/>
      <c r="H131" s="106">
        <v>2104.9700000000025</v>
      </c>
      <c r="I131" s="106">
        <v>1503.9700000000018</v>
      </c>
      <c r="J131" s="106">
        <v>1538.4500000000007</v>
      </c>
      <c r="K131" s="106"/>
      <c r="L131" s="106">
        <v>1817.9700000000023</v>
      </c>
      <c r="M131" s="17">
        <v>2352.0</v>
      </c>
      <c r="N131" s="17">
        <v>1320.0</v>
      </c>
      <c r="O131" s="17"/>
      <c r="P131" s="17">
        <v>1272.0</v>
      </c>
      <c r="Q131" s="17">
        <v>503.0</v>
      </c>
      <c r="R131" s="17">
        <v>475.0</v>
      </c>
      <c r="S131" s="17"/>
      <c r="T131" s="17">
        <v>603.0</v>
      </c>
      <c r="U131" s="106">
        <v>5504.190000000006</v>
      </c>
      <c r="V131" s="106">
        <v>4860.390000000005</v>
      </c>
      <c r="W131" s="17">
        <v>4944.0</v>
      </c>
      <c r="X131" s="17">
        <v>1581.0</v>
      </c>
      <c r="Y131" s="105"/>
      <c r="Z131" s="105"/>
    </row>
    <row r="132" ht="15.75" customHeight="1">
      <c r="A132" s="105" t="s">
        <v>309</v>
      </c>
      <c r="B132" s="105" t="s">
        <v>568</v>
      </c>
      <c r="C132" s="105" t="s">
        <v>569</v>
      </c>
      <c r="D132" s="105" t="s">
        <v>47</v>
      </c>
      <c r="E132" s="106">
        <v>364.7800000000003</v>
      </c>
      <c r="F132" s="106"/>
      <c r="G132" s="106">
        <v>556.47</v>
      </c>
      <c r="H132" s="106">
        <v>313.7300000000001</v>
      </c>
      <c r="I132" s="106">
        <v>364.7800000000003</v>
      </c>
      <c r="J132" s="106"/>
      <c r="K132" s="106">
        <v>556.47</v>
      </c>
      <c r="L132" s="106">
        <v>275.63</v>
      </c>
      <c r="M132" s="17">
        <v>1032.0</v>
      </c>
      <c r="N132" s="17"/>
      <c r="O132" s="17">
        <v>936.0</v>
      </c>
      <c r="P132" s="17">
        <v>432.0</v>
      </c>
      <c r="Q132" s="17">
        <v>147.0</v>
      </c>
      <c r="R132" s="17"/>
      <c r="S132" s="17">
        <v>243.0</v>
      </c>
      <c r="T132" s="17">
        <v>137.0</v>
      </c>
      <c r="U132" s="106">
        <v>1234.9800000000005</v>
      </c>
      <c r="V132" s="106">
        <v>1196.8800000000003</v>
      </c>
      <c r="W132" s="17">
        <v>2400.0</v>
      </c>
      <c r="X132" s="17">
        <v>527.0</v>
      </c>
      <c r="Y132" s="105"/>
      <c r="Z132" s="105"/>
    </row>
    <row r="133" ht="15.75" customHeight="1">
      <c r="A133" s="105" t="s">
        <v>309</v>
      </c>
      <c r="B133" s="105" t="s">
        <v>570</v>
      </c>
      <c r="C133" s="105" t="s">
        <v>571</v>
      </c>
      <c r="D133" s="105" t="s">
        <v>47</v>
      </c>
      <c r="E133" s="106">
        <v>328.67000000000036</v>
      </c>
      <c r="F133" s="106"/>
      <c r="G133" s="106">
        <v>416.780000000001</v>
      </c>
      <c r="H133" s="106">
        <v>188.92000000000004</v>
      </c>
      <c r="I133" s="106">
        <v>328.67000000000036</v>
      </c>
      <c r="J133" s="106"/>
      <c r="K133" s="106">
        <v>416.780000000001</v>
      </c>
      <c r="L133" s="106">
        <v>166.12</v>
      </c>
      <c r="M133" s="17">
        <v>688.0</v>
      </c>
      <c r="N133" s="17"/>
      <c r="O133" s="17">
        <v>936.0</v>
      </c>
      <c r="P133" s="17">
        <v>288.0</v>
      </c>
      <c r="Q133" s="17">
        <v>133.0</v>
      </c>
      <c r="R133" s="17"/>
      <c r="S133" s="17">
        <v>182.0</v>
      </c>
      <c r="T133" s="17">
        <v>83.0</v>
      </c>
      <c r="U133" s="106">
        <v>934.3700000000015</v>
      </c>
      <c r="V133" s="106">
        <v>911.5700000000014</v>
      </c>
      <c r="W133" s="17">
        <v>1912.0</v>
      </c>
      <c r="X133" s="17">
        <v>398.0</v>
      </c>
      <c r="Y133" s="105"/>
      <c r="Z133" s="105"/>
    </row>
    <row r="134" ht="15.75" customHeight="1">
      <c r="A134" s="105" t="s">
        <v>309</v>
      </c>
      <c r="B134" s="105" t="s">
        <v>572</v>
      </c>
      <c r="C134" s="105" t="s">
        <v>573</v>
      </c>
      <c r="D134" s="105" t="s">
        <v>47</v>
      </c>
      <c r="E134" s="106"/>
      <c r="F134" s="106"/>
      <c r="G134" s="106">
        <v>534.66</v>
      </c>
      <c r="H134" s="106">
        <v>808.7000000000011</v>
      </c>
      <c r="I134" s="106"/>
      <c r="J134" s="106"/>
      <c r="K134" s="106">
        <v>534.66</v>
      </c>
      <c r="L134" s="106">
        <v>724.200000000001</v>
      </c>
      <c r="M134" s="17"/>
      <c r="N134" s="17"/>
      <c r="O134" s="17">
        <v>560.0</v>
      </c>
      <c r="P134" s="17">
        <v>728.0</v>
      </c>
      <c r="Q134" s="17"/>
      <c r="R134" s="17"/>
      <c r="S134" s="17">
        <v>134.0</v>
      </c>
      <c r="T134" s="17">
        <v>180.0</v>
      </c>
      <c r="U134" s="106">
        <v>1343.360000000001</v>
      </c>
      <c r="V134" s="106">
        <v>1258.860000000001</v>
      </c>
      <c r="W134" s="17">
        <v>1288.0</v>
      </c>
      <c r="X134" s="17">
        <v>314.0</v>
      </c>
      <c r="Y134" s="105"/>
      <c r="Z134" s="105"/>
    </row>
    <row r="135" ht="15.75" customHeight="1">
      <c r="A135" s="105" t="s">
        <v>309</v>
      </c>
      <c r="B135" s="105" t="s">
        <v>574</v>
      </c>
      <c r="C135" s="105" t="s">
        <v>575</v>
      </c>
      <c r="D135" s="105" t="s">
        <v>47</v>
      </c>
      <c r="E135" s="106"/>
      <c r="F135" s="106"/>
      <c r="G135" s="106">
        <v>335.16</v>
      </c>
      <c r="H135" s="106">
        <v>754.3200000000008</v>
      </c>
      <c r="I135" s="106"/>
      <c r="J135" s="106"/>
      <c r="K135" s="106">
        <v>335.16</v>
      </c>
      <c r="L135" s="106">
        <v>673.8200000000007</v>
      </c>
      <c r="M135" s="17"/>
      <c r="N135" s="17"/>
      <c r="O135" s="17">
        <v>560.0</v>
      </c>
      <c r="P135" s="17">
        <v>728.0</v>
      </c>
      <c r="Q135" s="17"/>
      <c r="R135" s="17"/>
      <c r="S135" s="17">
        <v>84.0</v>
      </c>
      <c r="T135" s="17">
        <v>168.0</v>
      </c>
      <c r="U135" s="106">
        <v>1089.480000000001</v>
      </c>
      <c r="V135" s="106">
        <v>1008.9800000000007</v>
      </c>
      <c r="W135" s="17">
        <v>1288.0</v>
      </c>
      <c r="X135" s="17">
        <v>252.0</v>
      </c>
      <c r="Y135" s="105"/>
      <c r="Z135" s="105"/>
    </row>
    <row r="136" ht="15.75" customHeight="1">
      <c r="A136" s="105" t="s">
        <v>309</v>
      </c>
      <c r="B136" s="105" t="s">
        <v>576</v>
      </c>
      <c r="C136" s="105" t="s">
        <v>577</v>
      </c>
      <c r="D136" s="105" t="s">
        <v>47</v>
      </c>
      <c r="E136" s="106"/>
      <c r="F136" s="106"/>
      <c r="G136" s="106">
        <v>430.92</v>
      </c>
      <c r="H136" s="106">
        <v>597.1700000000004</v>
      </c>
      <c r="I136" s="106"/>
      <c r="J136" s="106"/>
      <c r="K136" s="106">
        <v>430.92</v>
      </c>
      <c r="L136" s="106">
        <v>532.6700000000004</v>
      </c>
      <c r="M136" s="17"/>
      <c r="N136" s="17"/>
      <c r="O136" s="17">
        <v>560.0</v>
      </c>
      <c r="P136" s="17">
        <v>728.0</v>
      </c>
      <c r="Q136" s="17"/>
      <c r="R136" s="17"/>
      <c r="S136" s="17">
        <v>108.0</v>
      </c>
      <c r="T136" s="17">
        <v>133.0</v>
      </c>
      <c r="U136" s="106">
        <v>1028.0900000000004</v>
      </c>
      <c r="V136" s="106">
        <v>963.5900000000004</v>
      </c>
      <c r="W136" s="17">
        <v>1288.0</v>
      </c>
      <c r="X136" s="17">
        <v>241.0</v>
      </c>
      <c r="Y136" s="105"/>
      <c r="Z136" s="105"/>
    </row>
    <row r="137" ht="15.75" customHeight="1">
      <c r="A137" s="105" t="s">
        <v>309</v>
      </c>
      <c r="B137" s="105" t="s">
        <v>578</v>
      </c>
      <c r="C137" s="105" t="s">
        <v>579</v>
      </c>
      <c r="D137" s="105" t="s">
        <v>47</v>
      </c>
      <c r="E137" s="106">
        <v>5843.239999999997</v>
      </c>
      <c r="F137" s="106">
        <v>4523.959999999998</v>
      </c>
      <c r="G137" s="106">
        <v>7175.42999999997</v>
      </c>
      <c r="H137" s="106">
        <v>5886.929999999991</v>
      </c>
      <c r="I137" s="106">
        <v>5843.239999999997</v>
      </c>
      <c r="J137" s="106">
        <v>3743.9599999999996</v>
      </c>
      <c r="K137" s="106">
        <v>7175.42999999997</v>
      </c>
      <c r="L137" s="106">
        <v>5244.53</v>
      </c>
      <c r="M137" s="17">
        <v>2076.0</v>
      </c>
      <c r="N137" s="17">
        <v>864.0</v>
      </c>
      <c r="O137" s="17">
        <v>1956.0</v>
      </c>
      <c r="P137" s="17">
        <v>1224.0</v>
      </c>
      <c r="Q137" s="17">
        <v>976.0</v>
      </c>
      <c r="R137" s="17">
        <v>604.0</v>
      </c>
      <c r="S137" s="17">
        <v>1307.0</v>
      </c>
      <c r="T137" s="17">
        <v>867.0</v>
      </c>
      <c r="U137" s="106">
        <v>23429.559999999954</v>
      </c>
      <c r="V137" s="106">
        <v>22007.159999999967</v>
      </c>
      <c r="W137" s="17">
        <v>6120.0</v>
      </c>
      <c r="X137" s="17">
        <v>3754.0</v>
      </c>
      <c r="Y137" s="105"/>
      <c r="Z137" s="105"/>
    </row>
    <row r="138" ht="15.75" customHeight="1">
      <c r="A138" s="105" t="s">
        <v>309</v>
      </c>
      <c r="B138" s="105" t="s">
        <v>580</v>
      </c>
      <c r="C138" s="105" t="s">
        <v>581</v>
      </c>
      <c r="D138" s="105" t="s">
        <v>47</v>
      </c>
      <c r="E138" s="106">
        <v>485.8700000000004</v>
      </c>
      <c r="F138" s="106"/>
      <c r="G138" s="106"/>
      <c r="H138" s="106">
        <v>844.5800000000011</v>
      </c>
      <c r="I138" s="106">
        <v>485.8700000000004</v>
      </c>
      <c r="J138" s="106"/>
      <c r="K138" s="106"/>
      <c r="L138" s="106">
        <v>731.080000000001</v>
      </c>
      <c r="M138" s="17">
        <v>1212.0</v>
      </c>
      <c r="N138" s="17"/>
      <c r="O138" s="17"/>
      <c r="P138" s="17">
        <v>1764.0</v>
      </c>
      <c r="Q138" s="17">
        <v>163.0</v>
      </c>
      <c r="R138" s="17"/>
      <c r="S138" s="17"/>
      <c r="T138" s="17">
        <v>242.0</v>
      </c>
      <c r="U138" s="106">
        <v>1330.4500000000014</v>
      </c>
      <c r="V138" s="106">
        <v>1216.9500000000014</v>
      </c>
      <c r="W138" s="17">
        <v>2976.0</v>
      </c>
      <c r="X138" s="17">
        <v>405.0</v>
      </c>
      <c r="Y138" s="105"/>
      <c r="Z138" s="105"/>
    </row>
    <row r="139" ht="15.75" customHeight="1">
      <c r="A139" s="105" t="s">
        <v>309</v>
      </c>
      <c r="B139" s="105" t="s">
        <v>582</v>
      </c>
      <c r="C139" s="105" t="s">
        <v>583</v>
      </c>
      <c r="D139" s="105" t="s">
        <v>46</v>
      </c>
      <c r="E139" s="106"/>
      <c r="F139" s="106">
        <v>2148.6500000000005</v>
      </c>
      <c r="G139" s="106"/>
      <c r="H139" s="106"/>
      <c r="I139" s="106"/>
      <c r="J139" s="106">
        <v>1770.650000000001</v>
      </c>
      <c r="K139" s="106"/>
      <c r="L139" s="106"/>
      <c r="M139" s="17"/>
      <c r="N139" s="17">
        <v>354.0</v>
      </c>
      <c r="O139" s="17"/>
      <c r="P139" s="17"/>
      <c r="Q139" s="17"/>
      <c r="R139" s="17">
        <v>135.0</v>
      </c>
      <c r="S139" s="17"/>
      <c r="T139" s="17"/>
      <c r="U139" s="106">
        <v>2148.6500000000005</v>
      </c>
      <c r="V139" s="106">
        <v>1770.650000000001</v>
      </c>
      <c r="W139" s="17">
        <v>354.0</v>
      </c>
      <c r="X139" s="17">
        <v>135.0</v>
      </c>
      <c r="Y139" s="105"/>
      <c r="Z139" s="105"/>
    </row>
    <row r="140" ht="15.75" customHeight="1">
      <c r="A140" s="105" t="s">
        <v>309</v>
      </c>
      <c r="B140" s="105" t="s">
        <v>584</v>
      </c>
      <c r="C140" s="105" t="s">
        <v>585</v>
      </c>
      <c r="D140" s="105" t="s">
        <v>46</v>
      </c>
      <c r="E140" s="106"/>
      <c r="F140" s="106">
        <v>2174.6400000000003</v>
      </c>
      <c r="G140" s="106"/>
      <c r="H140" s="106"/>
      <c r="I140" s="106"/>
      <c r="J140" s="106">
        <v>1781.640000000001</v>
      </c>
      <c r="K140" s="106"/>
      <c r="L140" s="106"/>
      <c r="M140" s="17"/>
      <c r="N140" s="17">
        <v>354.0</v>
      </c>
      <c r="O140" s="17"/>
      <c r="P140" s="17"/>
      <c r="Q140" s="17"/>
      <c r="R140" s="17">
        <v>136.0</v>
      </c>
      <c r="S140" s="17"/>
      <c r="T140" s="17"/>
      <c r="U140" s="106">
        <v>2174.6400000000003</v>
      </c>
      <c r="V140" s="106">
        <v>1781.640000000001</v>
      </c>
      <c r="W140" s="17">
        <v>354.0</v>
      </c>
      <c r="X140" s="17">
        <v>136.0</v>
      </c>
      <c r="Y140" s="105"/>
      <c r="Z140" s="105"/>
    </row>
    <row r="141" ht="15.75" customHeight="1">
      <c r="A141" s="105" t="s">
        <v>309</v>
      </c>
      <c r="B141" s="105" t="s">
        <v>586</v>
      </c>
      <c r="C141" s="105" t="s">
        <v>587</v>
      </c>
      <c r="D141" s="105" t="s">
        <v>46</v>
      </c>
      <c r="E141" s="106"/>
      <c r="F141" s="106">
        <v>754.5300000000003</v>
      </c>
      <c r="G141" s="106"/>
      <c r="H141" s="106"/>
      <c r="I141" s="106"/>
      <c r="J141" s="106">
        <v>628.5300000000002</v>
      </c>
      <c r="K141" s="106"/>
      <c r="L141" s="106"/>
      <c r="M141" s="17"/>
      <c r="N141" s="17">
        <v>354.0</v>
      </c>
      <c r="O141" s="17"/>
      <c r="P141" s="17"/>
      <c r="Q141" s="17"/>
      <c r="R141" s="17">
        <v>47.0</v>
      </c>
      <c r="S141" s="17"/>
      <c r="T141" s="17"/>
      <c r="U141" s="106">
        <v>754.5300000000003</v>
      </c>
      <c r="V141" s="106">
        <v>628.5300000000002</v>
      </c>
      <c r="W141" s="17">
        <v>354.0</v>
      </c>
      <c r="X141" s="17">
        <v>47.0</v>
      </c>
      <c r="Y141" s="105"/>
      <c r="Z141" s="105"/>
    </row>
    <row r="142" ht="15.75" customHeight="1">
      <c r="A142" s="105" t="s">
        <v>309</v>
      </c>
      <c r="B142" s="105" t="s">
        <v>588</v>
      </c>
      <c r="C142" s="105" t="s">
        <v>589</v>
      </c>
      <c r="D142" s="105" t="s">
        <v>47</v>
      </c>
      <c r="E142" s="106">
        <v>1376.1800000000003</v>
      </c>
      <c r="F142" s="106"/>
      <c r="G142" s="106"/>
      <c r="H142" s="106">
        <v>5456.11999999999</v>
      </c>
      <c r="I142" s="106">
        <v>1376.1800000000003</v>
      </c>
      <c r="J142" s="106"/>
      <c r="K142" s="106"/>
      <c r="L142" s="106">
        <v>4934.119999999991</v>
      </c>
      <c r="M142" s="17">
        <v>294.0</v>
      </c>
      <c r="N142" s="17"/>
      <c r="O142" s="17"/>
      <c r="P142" s="17">
        <v>900.0</v>
      </c>
      <c r="Q142" s="17">
        <v>82.0</v>
      </c>
      <c r="R142" s="17"/>
      <c r="S142" s="17"/>
      <c r="T142" s="17">
        <v>288.0</v>
      </c>
      <c r="U142" s="106">
        <v>6832.29999999999</v>
      </c>
      <c r="V142" s="106">
        <v>6310.299999999991</v>
      </c>
      <c r="W142" s="17">
        <v>1194.0</v>
      </c>
      <c r="X142" s="17">
        <v>370.0</v>
      </c>
      <c r="Y142" s="105"/>
      <c r="Z142" s="105"/>
    </row>
    <row r="143" ht="15.75" customHeight="1">
      <c r="A143" s="105" t="s">
        <v>309</v>
      </c>
      <c r="B143" s="105" t="s">
        <v>590</v>
      </c>
      <c r="C143" s="105" t="s">
        <v>591</v>
      </c>
      <c r="D143" s="105" t="s">
        <v>47</v>
      </c>
      <c r="E143" s="106">
        <v>649.3500000000004</v>
      </c>
      <c r="F143" s="106"/>
      <c r="G143" s="106"/>
      <c r="H143" s="106">
        <v>1153.9500000000005</v>
      </c>
      <c r="I143" s="106">
        <v>649.3500000000004</v>
      </c>
      <c r="J143" s="106"/>
      <c r="K143" s="106"/>
      <c r="L143" s="106">
        <v>1052.9500000000005</v>
      </c>
      <c r="M143" s="17">
        <v>1428.0</v>
      </c>
      <c r="N143" s="17"/>
      <c r="O143" s="17"/>
      <c r="P143" s="17">
        <v>1200.0</v>
      </c>
      <c r="Q143" s="17">
        <v>65.0</v>
      </c>
      <c r="R143" s="17"/>
      <c r="S143" s="17"/>
      <c r="T143" s="17">
        <v>105.0</v>
      </c>
      <c r="U143" s="106">
        <v>1803.3000000000009</v>
      </c>
      <c r="V143" s="106">
        <v>1702.3000000000009</v>
      </c>
      <c r="W143" s="17">
        <v>2628.0</v>
      </c>
      <c r="X143" s="17">
        <v>170.0</v>
      </c>
      <c r="Y143" s="105"/>
      <c r="Z143" s="105"/>
    </row>
    <row r="144" ht="15.75" customHeight="1">
      <c r="A144" s="105" t="s">
        <v>309</v>
      </c>
      <c r="B144" s="105" t="s">
        <v>593</v>
      </c>
      <c r="C144" s="105" t="s">
        <v>594</v>
      </c>
      <c r="D144" s="105" t="s">
        <v>46</v>
      </c>
      <c r="E144" s="106">
        <v>119.84999999999998</v>
      </c>
      <c r="F144" s="106">
        <v>215.82000000000002</v>
      </c>
      <c r="G144" s="106">
        <v>127.84</v>
      </c>
      <c r="H144" s="106"/>
      <c r="I144" s="106">
        <v>119.84999999999998</v>
      </c>
      <c r="J144" s="106">
        <v>183.82</v>
      </c>
      <c r="K144" s="106">
        <v>127.84</v>
      </c>
      <c r="L144" s="106"/>
      <c r="M144" s="17">
        <v>414.0</v>
      </c>
      <c r="N144" s="17">
        <v>438.0</v>
      </c>
      <c r="O144" s="17">
        <v>300.0</v>
      </c>
      <c r="P144" s="17"/>
      <c r="Q144" s="17">
        <v>15.0</v>
      </c>
      <c r="R144" s="17">
        <v>18.0</v>
      </c>
      <c r="S144" s="17">
        <v>16.0</v>
      </c>
      <c r="T144" s="17"/>
      <c r="U144" s="106">
        <v>463.51</v>
      </c>
      <c r="V144" s="106">
        <v>431.51</v>
      </c>
      <c r="W144" s="17">
        <v>1152.0</v>
      </c>
      <c r="X144" s="17">
        <v>49.0</v>
      </c>
      <c r="Y144" s="105"/>
      <c r="Z144" s="105"/>
    </row>
    <row r="145" ht="15.75" customHeight="1">
      <c r="A145" s="105" t="s">
        <v>309</v>
      </c>
      <c r="B145" s="105" t="s">
        <v>595</v>
      </c>
      <c r="C145" s="105" t="s">
        <v>596</v>
      </c>
      <c r="D145" s="105" t="s">
        <v>46</v>
      </c>
      <c r="E145" s="106">
        <v>87.89</v>
      </c>
      <c r="F145" s="106">
        <v>290.7500000000001</v>
      </c>
      <c r="G145" s="106">
        <v>127.84</v>
      </c>
      <c r="H145" s="106"/>
      <c r="I145" s="106">
        <v>87.89</v>
      </c>
      <c r="J145" s="106">
        <v>244.75000000000006</v>
      </c>
      <c r="K145" s="106">
        <v>127.84</v>
      </c>
      <c r="L145" s="106"/>
      <c r="M145" s="17">
        <v>414.0</v>
      </c>
      <c r="N145" s="17">
        <v>438.0</v>
      </c>
      <c r="O145" s="17">
        <v>300.0</v>
      </c>
      <c r="P145" s="17"/>
      <c r="Q145" s="17">
        <v>11.0</v>
      </c>
      <c r="R145" s="17">
        <v>25.0</v>
      </c>
      <c r="S145" s="17">
        <v>16.0</v>
      </c>
      <c r="T145" s="17"/>
      <c r="U145" s="106">
        <v>506.48000000000013</v>
      </c>
      <c r="V145" s="106">
        <v>460.48</v>
      </c>
      <c r="W145" s="17">
        <v>1152.0</v>
      </c>
      <c r="X145" s="17">
        <v>52.0</v>
      </c>
      <c r="Y145" s="105"/>
      <c r="Z145" s="105"/>
    </row>
    <row r="146" ht="15.75" customHeight="1">
      <c r="A146" s="105" t="s">
        <v>309</v>
      </c>
      <c r="B146" s="105" t="s">
        <v>597</v>
      </c>
      <c r="C146" s="105" t="s">
        <v>598</v>
      </c>
      <c r="D146" s="105" t="s">
        <v>47</v>
      </c>
      <c r="E146" s="106"/>
      <c r="F146" s="106">
        <v>532.9400000000003</v>
      </c>
      <c r="G146" s="106"/>
      <c r="H146" s="106">
        <v>638.4000000000007</v>
      </c>
      <c r="I146" s="106"/>
      <c r="J146" s="106">
        <v>430.9400000000001</v>
      </c>
      <c r="K146" s="106"/>
      <c r="L146" s="106">
        <v>561.9000000000005</v>
      </c>
      <c r="M146" s="17"/>
      <c r="N146" s="17">
        <v>768.0</v>
      </c>
      <c r="O146" s="17"/>
      <c r="P146" s="17">
        <v>1200.0</v>
      </c>
      <c r="Q146" s="17"/>
      <c r="R146" s="17">
        <v>106.0</v>
      </c>
      <c r="S146" s="17"/>
      <c r="T146" s="17">
        <v>160.0</v>
      </c>
      <c r="U146" s="106">
        <v>1171.340000000001</v>
      </c>
      <c r="V146" s="106">
        <v>992.8400000000006</v>
      </c>
      <c r="W146" s="17">
        <v>1968.0</v>
      </c>
      <c r="X146" s="17">
        <v>266.0</v>
      </c>
      <c r="Y146" s="105"/>
      <c r="Z146" s="105"/>
    </row>
    <row r="147" ht="15.75" customHeight="1">
      <c r="A147" s="105" t="s">
        <v>309</v>
      </c>
      <c r="B147" s="105" t="s">
        <v>599</v>
      </c>
      <c r="C147" s="105" t="s">
        <v>600</v>
      </c>
      <c r="D147" s="105" t="s">
        <v>49</v>
      </c>
      <c r="E147" s="106"/>
      <c r="F147" s="106"/>
      <c r="G147" s="106"/>
      <c r="H147" s="106">
        <v>1366.4399999999985</v>
      </c>
      <c r="I147" s="106"/>
      <c r="J147" s="106"/>
      <c r="K147" s="106"/>
      <c r="L147" s="106">
        <v>1204.8400000000006</v>
      </c>
      <c r="M147" s="17"/>
      <c r="N147" s="17"/>
      <c r="O147" s="17"/>
      <c r="P147" s="17">
        <v>912.0</v>
      </c>
      <c r="Q147" s="17"/>
      <c r="R147" s="17"/>
      <c r="S147" s="17"/>
      <c r="T147" s="17">
        <v>236.0</v>
      </c>
      <c r="U147" s="106">
        <v>1366.4399999999985</v>
      </c>
      <c r="V147" s="106">
        <v>1204.8400000000006</v>
      </c>
      <c r="W147" s="17">
        <v>912.0</v>
      </c>
      <c r="X147" s="17">
        <v>236.0</v>
      </c>
      <c r="Y147" s="105"/>
      <c r="Z147" s="105"/>
    </row>
    <row r="148" ht="15.75" customHeight="1">
      <c r="A148" s="105" t="s">
        <v>309</v>
      </c>
      <c r="B148" s="105" t="s">
        <v>601</v>
      </c>
      <c r="C148" s="105" t="s">
        <v>602</v>
      </c>
      <c r="D148" s="105" t="s">
        <v>49</v>
      </c>
      <c r="E148" s="106"/>
      <c r="F148" s="106"/>
      <c r="G148" s="106"/>
      <c r="H148" s="106">
        <v>1765.9499999999973</v>
      </c>
      <c r="I148" s="106"/>
      <c r="J148" s="106"/>
      <c r="K148" s="106"/>
      <c r="L148" s="106">
        <v>1549.150000000001</v>
      </c>
      <c r="M148" s="17"/>
      <c r="N148" s="17"/>
      <c r="O148" s="17"/>
      <c r="P148" s="17">
        <v>912.0</v>
      </c>
      <c r="Q148" s="17"/>
      <c r="R148" s="17"/>
      <c r="S148" s="17"/>
      <c r="T148" s="17">
        <v>305.0</v>
      </c>
      <c r="U148" s="106">
        <v>1765.9499999999973</v>
      </c>
      <c r="V148" s="106">
        <v>1549.150000000001</v>
      </c>
      <c r="W148" s="17">
        <v>912.0</v>
      </c>
      <c r="X148" s="17">
        <v>305.0</v>
      </c>
      <c r="Y148" s="105"/>
      <c r="Z148" s="105"/>
    </row>
    <row r="149" ht="15.75" customHeight="1">
      <c r="A149" s="105" t="s">
        <v>309</v>
      </c>
      <c r="B149" s="105" t="s">
        <v>603</v>
      </c>
      <c r="C149" s="105" t="s">
        <v>604</v>
      </c>
      <c r="D149" s="105" t="s">
        <v>47</v>
      </c>
      <c r="E149" s="106"/>
      <c r="F149" s="106"/>
      <c r="G149" s="106"/>
      <c r="H149" s="106">
        <v>1592.1000000000008</v>
      </c>
      <c r="I149" s="106"/>
      <c r="J149" s="106"/>
      <c r="K149" s="106"/>
      <c r="L149" s="106">
        <v>1456.6000000000013</v>
      </c>
      <c r="M149" s="17"/>
      <c r="N149" s="17"/>
      <c r="O149" s="17"/>
      <c r="P149" s="17">
        <v>906.0</v>
      </c>
      <c r="Q149" s="17"/>
      <c r="R149" s="17"/>
      <c r="S149" s="17"/>
      <c r="T149" s="17">
        <v>290.0</v>
      </c>
      <c r="U149" s="106">
        <v>1592.1000000000008</v>
      </c>
      <c r="V149" s="106">
        <v>1456.6000000000013</v>
      </c>
      <c r="W149" s="17">
        <v>906.0</v>
      </c>
      <c r="X149" s="17">
        <v>290.0</v>
      </c>
      <c r="Y149" s="105"/>
      <c r="Z149" s="105"/>
    </row>
    <row r="150" ht="15.75" customHeight="1">
      <c r="A150" s="105" t="s">
        <v>309</v>
      </c>
      <c r="B150" s="105" t="s">
        <v>606</v>
      </c>
      <c r="C150" s="105" t="s">
        <v>607</v>
      </c>
      <c r="D150" s="105" t="s">
        <v>47</v>
      </c>
      <c r="E150" s="106">
        <v>575.6599999999999</v>
      </c>
      <c r="F150" s="106">
        <v>858.5400000000003</v>
      </c>
      <c r="G150" s="106"/>
      <c r="H150" s="106">
        <v>973.7100000000006</v>
      </c>
      <c r="I150" s="106">
        <v>575.6599999999999</v>
      </c>
      <c r="J150" s="106">
        <v>693.3400000000001</v>
      </c>
      <c r="K150" s="106"/>
      <c r="L150" s="106">
        <v>875.0100000000004</v>
      </c>
      <c r="M150" s="17">
        <v>1308.0</v>
      </c>
      <c r="N150" s="17">
        <v>840.0</v>
      </c>
      <c r="O150" s="17"/>
      <c r="P150" s="17">
        <v>1200.0</v>
      </c>
      <c r="Q150" s="17">
        <v>214.0</v>
      </c>
      <c r="R150" s="17">
        <v>246.0</v>
      </c>
      <c r="S150" s="17"/>
      <c r="T150" s="17">
        <v>349.0</v>
      </c>
      <c r="U150" s="106">
        <v>2407.9100000000008</v>
      </c>
      <c r="V150" s="106">
        <v>2144.01</v>
      </c>
      <c r="W150" s="17">
        <v>3348.0</v>
      </c>
      <c r="X150" s="17">
        <v>809.0</v>
      </c>
      <c r="Y150" s="105"/>
      <c r="Z150" s="105"/>
    </row>
    <row r="151" ht="15.75" customHeight="1">
      <c r="A151" s="105" t="s">
        <v>309</v>
      </c>
      <c r="B151" s="105" t="s">
        <v>608</v>
      </c>
      <c r="C151" s="105" t="s">
        <v>609</v>
      </c>
      <c r="D151" s="105" t="s">
        <v>47</v>
      </c>
      <c r="E151" s="106"/>
      <c r="F151" s="106">
        <v>611.6000000000001</v>
      </c>
      <c r="G151" s="106"/>
      <c r="H151" s="106"/>
      <c r="I151" s="106"/>
      <c r="J151" s="106">
        <v>506.2</v>
      </c>
      <c r="K151" s="106"/>
      <c r="L151" s="106"/>
      <c r="M151" s="17"/>
      <c r="N151" s="17">
        <v>276.0</v>
      </c>
      <c r="O151" s="17"/>
      <c r="P151" s="17"/>
      <c r="Q151" s="17"/>
      <c r="R151" s="17">
        <v>36.0</v>
      </c>
      <c r="S151" s="17"/>
      <c r="T151" s="17"/>
      <c r="U151" s="106">
        <v>611.6000000000001</v>
      </c>
      <c r="V151" s="106">
        <v>506.2</v>
      </c>
      <c r="W151" s="17">
        <v>276.0</v>
      </c>
      <c r="X151" s="17">
        <v>36.0</v>
      </c>
      <c r="Y151" s="105"/>
      <c r="Z151" s="105"/>
    </row>
    <row r="152" ht="15.75" customHeight="1">
      <c r="A152" s="105" t="s">
        <v>309</v>
      </c>
      <c r="B152" s="105" t="s">
        <v>610</v>
      </c>
      <c r="C152" s="105" t="s">
        <v>611</v>
      </c>
      <c r="D152" s="105" t="s">
        <v>47</v>
      </c>
      <c r="E152" s="106">
        <v>934.8300000000006</v>
      </c>
      <c r="F152" s="106"/>
      <c r="G152" s="106"/>
      <c r="H152" s="106">
        <v>1503.330000000001</v>
      </c>
      <c r="I152" s="106">
        <v>934.8300000000006</v>
      </c>
      <c r="J152" s="106"/>
      <c r="K152" s="106"/>
      <c r="L152" s="106">
        <v>1351.330000000001</v>
      </c>
      <c r="M152" s="17">
        <v>436.0</v>
      </c>
      <c r="N152" s="17"/>
      <c r="O152" s="17"/>
      <c r="P152" s="17">
        <v>400.0</v>
      </c>
      <c r="Q152" s="17">
        <v>117.0</v>
      </c>
      <c r="R152" s="17"/>
      <c r="S152" s="17"/>
      <c r="T152" s="17">
        <v>167.0</v>
      </c>
      <c r="U152" s="106">
        <v>2438.1600000000017</v>
      </c>
      <c r="V152" s="106">
        <v>2286.1600000000017</v>
      </c>
      <c r="W152" s="17">
        <v>836.0</v>
      </c>
      <c r="X152" s="17">
        <v>284.0</v>
      </c>
      <c r="Y152" s="105"/>
      <c r="Z152" s="105"/>
    </row>
    <row r="153" ht="15.75" customHeight="1">
      <c r="A153" s="105" t="s">
        <v>309</v>
      </c>
      <c r="B153" s="105" t="s">
        <v>612</v>
      </c>
      <c r="C153" s="105" t="s">
        <v>613</v>
      </c>
      <c r="D153" s="105" t="s">
        <v>47</v>
      </c>
      <c r="E153" s="106"/>
      <c r="F153" s="106"/>
      <c r="G153" s="106"/>
      <c r="H153" s="106">
        <v>1828.7800000000009</v>
      </c>
      <c r="I153" s="106"/>
      <c r="J153" s="106"/>
      <c r="K153" s="106"/>
      <c r="L153" s="106">
        <v>1596.7800000000007</v>
      </c>
      <c r="M153" s="17"/>
      <c r="N153" s="17"/>
      <c r="O153" s="17"/>
      <c r="P153" s="17">
        <v>400.0</v>
      </c>
      <c r="Q153" s="17"/>
      <c r="R153" s="17"/>
      <c r="S153" s="17"/>
      <c r="T153" s="17">
        <v>122.0</v>
      </c>
      <c r="U153" s="106">
        <v>1828.7800000000009</v>
      </c>
      <c r="V153" s="106">
        <v>1596.7800000000007</v>
      </c>
      <c r="W153" s="17">
        <v>400.0</v>
      </c>
      <c r="X153" s="17">
        <v>122.0</v>
      </c>
      <c r="Y153" s="105"/>
      <c r="Z153" s="105"/>
    </row>
    <row r="154" ht="15.75" customHeight="1">
      <c r="A154" s="105" t="s">
        <v>309</v>
      </c>
      <c r="B154" s="105" t="s">
        <v>614</v>
      </c>
      <c r="C154" s="105" t="s">
        <v>615</v>
      </c>
      <c r="D154" s="105" t="s">
        <v>47</v>
      </c>
      <c r="E154" s="106"/>
      <c r="F154" s="106"/>
      <c r="G154" s="106"/>
      <c r="H154" s="106">
        <v>2728.179999999998</v>
      </c>
      <c r="I154" s="106"/>
      <c r="J154" s="106"/>
      <c r="K154" s="106"/>
      <c r="L154" s="106">
        <v>2390.1799999999985</v>
      </c>
      <c r="M154" s="17"/>
      <c r="N154" s="17"/>
      <c r="O154" s="17"/>
      <c r="P154" s="17">
        <v>400.0</v>
      </c>
      <c r="Q154" s="17"/>
      <c r="R154" s="17"/>
      <c r="S154" s="17"/>
      <c r="T154" s="17">
        <v>182.0</v>
      </c>
      <c r="U154" s="106">
        <v>2728.179999999998</v>
      </c>
      <c r="V154" s="106">
        <v>2390.1799999999985</v>
      </c>
      <c r="W154" s="17">
        <v>400.0</v>
      </c>
      <c r="X154" s="17">
        <v>182.0</v>
      </c>
      <c r="Y154" s="105"/>
      <c r="Z154" s="105"/>
    </row>
    <row r="155" ht="15.75" customHeight="1">
      <c r="A155" s="105" t="s">
        <v>309</v>
      </c>
      <c r="B155" s="105" t="s">
        <v>616</v>
      </c>
      <c r="C155" s="105" t="s">
        <v>617</v>
      </c>
      <c r="D155" s="105" t="s">
        <v>47</v>
      </c>
      <c r="E155" s="106">
        <v>1226.460000000001</v>
      </c>
      <c r="F155" s="106"/>
      <c r="G155" s="106"/>
      <c r="H155" s="106">
        <v>1402.440000000001</v>
      </c>
      <c r="I155" s="106">
        <v>1226.460000000001</v>
      </c>
      <c r="J155" s="106"/>
      <c r="K155" s="106"/>
      <c r="L155" s="106">
        <v>1261.4400000000007</v>
      </c>
      <c r="M155" s="17">
        <v>436.0</v>
      </c>
      <c r="N155" s="17"/>
      <c r="O155" s="17"/>
      <c r="P155" s="17">
        <v>400.0</v>
      </c>
      <c r="Q155" s="17">
        <v>154.0</v>
      </c>
      <c r="R155" s="17"/>
      <c r="S155" s="17"/>
      <c r="T155" s="17">
        <v>156.0</v>
      </c>
      <c r="U155" s="106">
        <v>2628.900000000002</v>
      </c>
      <c r="V155" s="106">
        <v>2487.9000000000015</v>
      </c>
      <c r="W155" s="17">
        <v>836.0</v>
      </c>
      <c r="X155" s="17">
        <v>310.0</v>
      </c>
      <c r="Y155" s="105"/>
      <c r="Z155" s="105"/>
    </row>
    <row r="156" ht="15.75" customHeight="1">
      <c r="A156" s="105" t="s">
        <v>309</v>
      </c>
      <c r="B156" s="105" t="s">
        <v>618</v>
      </c>
      <c r="C156" s="105" t="s">
        <v>619</v>
      </c>
      <c r="D156" s="105" t="s">
        <v>47</v>
      </c>
      <c r="E156" s="106">
        <v>1454.1800000000012</v>
      </c>
      <c r="F156" s="106"/>
      <c r="G156" s="106"/>
      <c r="H156" s="106">
        <v>2031.7400000000016</v>
      </c>
      <c r="I156" s="106">
        <v>1454.1800000000012</v>
      </c>
      <c r="J156" s="106"/>
      <c r="K156" s="106"/>
      <c r="L156" s="106">
        <v>1822.7400000000016</v>
      </c>
      <c r="M156" s="17">
        <v>436.0</v>
      </c>
      <c r="N156" s="17"/>
      <c r="O156" s="17"/>
      <c r="P156" s="17">
        <v>400.0</v>
      </c>
      <c r="Q156" s="17">
        <v>182.0</v>
      </c>
      <c r="R156" s="17"/>
      <c r="S156" s="17"/>
      <c r="T156" s="17">
        <v>226.0</v>
      </c>
      <c r="U156" s="106">
        <v>3485.920000000003</v>
      </c>
      <c r="V156" s="106">
        <v>3276.920000000003</v>
      </c>
      <c r="W156" s="17">
        <v>836.0</v>
      </c>
      <c r="X156" s="17">
        <v>408.0</v>
      </c>
      <c r="Y156" s="105"/>
      <c r="Z156" s="105"/>
    </row>
    <row r="157" ht="15.75" customHeight="1">
      <c r="A157" s="105" t="s">
        <v>309</v>
      </c>
      <c r="B157" s="105" t="s">
        <v>620</v>
      </c>
      <c r="C157" s="105" t="s">
        <v>621</v>
      </c>
      <c r="D157" s="105" t="s">
        <v>47</v>
      </c>
      <c r="E157" s="106"/>
      <c r="F157" s="106"/>
      <c r="G157" s="106"/>
      <c r="H157" s="106">
        <v>1657.980000000001</v>
      </c>
      <c r="I157" s="106"/>
      <c r="J157" s="106"/>
      <c r="K157" s="106"/>
      <c r="L157" s="106">
        <v>1521.9800000000012</v>
      </c>
      <c r="M157" s="17"/>
      <c r="N157" s="17"/>
      <c r="O157" s="17"/>
      <c r="P157" s="17">
        <v>906.0</v>
      </c>
      <c r="Q157" s="17"/>
      <c r="R157" s="17"/>
      <c r="S157" s="17"/>
      <c r="T157" s="17">
        <v>302.0</v>
      </c>
      <c r="U157" s="106">
        <v>1657.980000000001</v>
      </c>
      <c r="V157" s="106">
        <v>1521.9800000000012</v>
      </c>
      <c r="W157" s="17">
        <v>906.0</v>
      </c>
      <c r="X157" s="17">
        <v>302.0</v>
      </c>
      <c r="Y157" s="105"/>
      <c r="Z157" s="105"/>
    </row>
    <row r="158" ht="15.75" customHeight="1">
      <c r="A158" s="105" t="s">
        <v>309</v>
      </c>
      <c r="B158" s="105" t="s">
        <v>622</v>
      </c>
      <c r="C158" s="105" t="s">
        <v>623</v>
      </c>
      <c r="D158" s="105" t="s">
        <v>47</v>
      </c>
      <c r="E158" s="106"/>
      <c r="F158" s="106"/>
      <c r="G158" s="106"/>
      <c r="H158" s="106">
        <v>1813.7900000000009</v>
      </c>
      <c r="I158" s="106"/>
      <c r="J158" s="106"/>
      <c r="K158" s="106"/>
      <c r="L158" s="106">
        <v>1589.7900000000009</v>
      </c>
      <c r="M158" s="17"/>
      <c r="N158" s="17"/>
      <c r="O158" s="17"/>
      <c r="P158" s="17">
        <v>400.0</v>
      </c>
      <c r="Q158" s="17"/>
      <c r="R158" s="17"/>
      <c r="S158" s="17"/>
      <c r="T158" s="17">
        <v>121.0</v>
      </c>
      <c r="U158" s="106">
        <v>1813.7900000000009</v>
      </c>
      <c r="V158" s="106">
        <v>1589.7900000000009</v>
      </c>
      <c r="W158" s="17">
        <v>400.0</v>
      </c>
      <c r="X158" s="17">
        <v>121.0</v>
      </c>
      <c r="Y158" s="105"/>
      <c r="Z158" s="105"/>
    </row>
    <row r="159" ht="15.75" customHeight="1">
      <c r="A159" s="105" t="s">
        <v>309</v>
      </c>
      <c r="B159" s="105" t="s">
        <v>624</v>
      </c>
      <c r="C159" s="105" t="s">
        <v>625</v>
      </c>
      <c r="D159" s="105" t="s">
        <v>47</v>
      </c>
      <c r="E159" s="106"/>
      <c r="F159" s="106">
        <v>509.69000000000005</v>
      </c>
      <c r="G159" s="106"/>
      <c r="H159" s="106"/>
      <c r="I159" s="106"/>
      <c r="J159" s="106">
        <v>424.69</v>
      </c>
      <c r="K159" s="106"/>
      <c r="L159" s="106"/>
      <c r="M159" s="17"/>
      <c r="N159" s="17">
        <v>276.0</v>
      </c>
      <c r="O159" s="17"/>
      <c r="P159" s="17"/>
      <c r="Q159" s="17"/>
      <c r="R159" s="17">
        <v>30.0</v>
      </c>
      <c r="S159" s="17"/>
      <c r="T159" s="17"/>
      <c r="U159" s="106">
        <v>509.69000000000005</v>
      </c>
      <c r="V159" s="106">
        <v>424.69</v>
      </c>
      <c r="W159" s="17">
        <v>276.0</v>
      </c>
      <c r="X159" s="17">
        <v>30.0</v>
      </c>
      <c r="Y159" s="105"/>
      <c r="Z159" s="105"/>
    </row>
    <row r="160" ht="15.75" customHeight="1">
      <c r="A160" s="105" t="s">
        <v>309</v>
      </c>
      <c r="B160" s="105" t="s">
        <v>626</v>
      </c>
      <c r="C160" s="105" t="s">
        <v>627</v>
      </c>
      <c r="D160" s="105" t="s">
        <v>48</v>
      </c>
      <c r="E160" s="106"/>
      <c r="F160" s="106">
        <v>4211.569999999998</v>
      </c>
      <c r="G160" s="106"/>
      <c r="H160" s="106">
        <v>5187.299999999998</v>
      </c>
      <c r="I160" s="106"/>
      <c r="J160" s="106">
        <v>3469.5699999999993</v>
      </c>
      <c r="K160" s="106"/>
      <c r="L160" s="106">
        <v>4539.899999999998</v>
      </c>
      <c r="M160" s="17"/>
      <c r="N160" s="17">
        <v>1680.0</v>
      </c>
      <c r="O160" s="17"/>
      <c r="P160" s="17">
        <v>1824.0</v>
      </c>
      <c r="Q160" s="17"/>
      <c r="R160" s="17">
        <v>843.0</v>
      </c>
      <c r="S160" s="17"/>
      <c r="T160" s="17">
        <v>1130.0</v>
      </c>
      <c r="U160" s="106">
        <v>9398.869999999995</v>
      </c>
      <c r="V160" s="106">
        <v>8009.4699999999975</v>
      </c>
      <c r="W160" s="17">
        <v>3504.0</v>
      </c>
      <c r="X160" s="17">
        <v>1973.0</v>
      </c>
      <c r="Y160" s="105"/>
      <c r="Z160" s="105"/>
    </row>
    <row r="161" ht="15.75" customHeight="1">
      <c r="A161" s="105" t="s">
        <v>309</v>
      </c>
      <c r="B161" s="105" t="s">
        <v>629</v>
      </c>
      <c r="C161" s="105" t="s">
        <v>630</v>
      </c>
      <c r="D161" s="105" t="s">
        <v>48</v>
      </c>
      <c r="E161" s="106">
        <v>1395.6700000000012</v>
      </c>
      <c r="F161" s="106">
        <v>4180.0199999999995</v>
      </c>
      <c r="G161" s="106">
        <v>1477.04</v>
      </c>
      <c r="H161" s="106">
        <v>5282.309999999984</v>
      </c>
      <c r="I161" s="106">
        <v>1395.6700000000012</v>
      </c>
      <c r="J161" s="106">
        <v>3484.2200000000003</v>
      </c>
      <c r="K161" s="106">
        <v>1477.04</v>
      </c>
      <c r="L161" s="106">
        <v>4594.310000000001</v>
      </c>
      <c r="M161" s="17">
        <v>536.0</v>
      </c>
      <c r="N161" s="17">
        <v>804.0</v>
      </c>
      <c r="O161" s="17">
        <v>444.0</v>
      </c>
      <c r="P161" s="17">
        <v>1372.0</v>
      </c>
      <c r="Q161" s="17">
        <v>233.0</v>
      </c>
      <c r="R161" s="17">
        <v>598.0</v>
      </c>
      <c r="S161" s="17">
        <v>296.0</v>
      </c>
      <c r="T161" s="17">
        <v>909.0</v>
      </c>
      <c r="U161" s="106">
        <v>12335.039999999985</v>
      </c>
      <c r="V161" s="106">
        <v>10951.240000000002</v>
      </c>
      <c r="W161" s="17">
        <v>3156.0</v>
      </c>
      <c r="X161" s="17">
        <v>2036.0</v>
      </c>
      <c r="Y161" s="105"/>
      <c r="Z161" s="105"/>
    </row>
    <row r="162" ht="15.75" customHeight="1">
      <c r="A162" s="105" t="s">
        <v>309</v>
      </c>
      <c r="B162" s="105" t="s">
        <v>631</v>
      </c>
      <c r="C162" s="105" t="s">
        <v>632</v>
      </c>
      <c r="D162" s="105" t="s">
        <v>48</v>
      </c>
      <c r="E162" s="106">
        <v>7.99</v>
      </c>
      <c r="F162" s="106">
        <v>2858.609999999999</v>
      </c>
      <c r="G162" s="106"/>
      <c r="H162" s="106">
        <v>3879.159999999993</v>
      </c>
      <c r="I162" s="106">
        <v>7.99</v>
      </c>
      <c r="J162" s="106">
        <v>2394.6100000000006</v>
      </c>
      <c r="K162" s="106"/>
      <c r="L162" s="106">
        <v>3505.1599999999944</v>
      </c>
      <c r="M162" s="17">
        <v>0.0</v>
      </c>
      <c r="N162" s="17">
        <v>456.0</v>
      </c>
      <c r="O162" s="17"/>
      <c r="P162" s="17">
        <v>864.0</v>
      </c>
      <c r="Q162" s="17">
        <v>1.0</v>
      </c>
      <c r="R162" s="17">
        <v>289.0</v>
      </c>
      <c r="S162" s="17"/>
      <c r="T162" s="17">
        <v>434.0</v>
      </c>
      <c r="U162" s="106">
        <v>6745.759999999992</v>
      </c>
      <c r="V162" s="106">
        <v>5907.759999999995</v>
      </c>
      <c r="W162" s="17">
        <v>1320.0</v>
      </c>
      <c r="X162" s="17">
        <v>724.0</v>
      </c>
      <c r="Y162" s="105"/>
      <c r="Z162" s="105"/>
    </row>
    <row r="163" ht="15.75" customHeight="1">
      <c r="A163" s="105" t="s">
        <v>309</v>
      </c>
      <c r="B163" s="105" t="s">
        <v>633</v>
      </c>
      <c r="C163" s="105" t="s">
        <v>634</v>
      </c>
      <c r="D163" s="105" t="s">
        <v>48</v>
      </c>
      <c r="E163" s="106">
        <v>1316.700000000001</v>
      </c>
      <c r="F163" s="106">
        <v>4034.9199999999996</v>
      </c>
      <c r="G163" s="106"/>
      <c r="H163" s="106">
        <v>4608.359999999998</v>
      </c>
      <c r="I163" s="106">
        <v>1316.700000000001</v>
      </c>
      <c r="J163" s="106">
        <v>3310.9200000000005</v>
      </c>
      <c r="K163" s="106"/>
      <c r="L163" s="106">
        <v>4038.96</v>
      </c>
      <c r="M163" s="17">
        <v>900.0</v>
      </c>
      <c r="N163" s="17">
        <v>1812.0</v>
      </c>
      <c r="O163" s="17"/>
      <c r="P163" s="17">
        <v>1836.0</v>
      </c>
      <c r="Q163" s="17">
        <v>330.0</v>
      </c>
      <c r="R163" s="17">
        <v>808.0</v>
      </c>
      <c r="S163" s="17"/>
      <c r="T163" s="17">
        <v>1004.0</v>
      </c>
      <c r="U163" s="106">
        <v>9959.98</v>
      </c>
      <c r="V163" s="106">
        <v>8666.580000000002</v>
      </c>
      <c r="W163" s="17">
        <v>4548.0</v>
      </c>
      <c r="X163" s="17">
        <v>2142.0</v>
      </c>
      <c r="Y163" s="105"/>
      <c r="Z163" s="105"/>
    </row>
    <row r="164" ht="15.75" customHeight="1">
      <c r="A164" s="105" t="s">
        <v>309</v>
      </c>
      <c r="B164" s="105" t="s">
        <v>635</v>
      </c>
      <c r="C164" s="105" t="s">
        <v>636</v>
      </c>
      <c r="D164" s="105" t="s">
        <v>48</v>
      </c>
      <c r="E164" s="106">
        <v>1041.1100000000004</v>
      </c>
      <c r="F164" s="106">
        <v>4655.339999999995</v>
      </c>
      <c r="G164" s="106">
        <v>2007.32</v>
      </c>
      <c r="H164" s="106">
        <v>5482.139999999993</v>
      </c>
      <c r="I164" s="106">
        <v>1041.1100000000004</v>
      </c>
      <c r="J164" s="106">
        <v>3849.3399999999965</v>
      </c>
      <c r="K164" s="106">
        <v>2007.32</v>
      </c>
      <c r="L164" s="106">
        <v>4839.139999999995</v>
      </c>
      <c r="M164" s="17">
        <v>612.0</v>
      </c>
      <c r="N164" s="17">
        <v>2172.0</v>
      </c>
      <c r="O164" s="17">
        <v>1212.0</v>
      </c>
      <c r="P164" s="17">
        <v>1824.0</v>
      </c>
      <c r="Q164" s="17">
        <v>139.0</v>
      </c>
      <c r="R164" s="17">
        <v>466.0</v>
      </c>
      <c r="S164" s="17">
        <v>268.0</v>
      </c>
      <c r="T164" s="17">
        <v>686.0</v>
      </c>
      <c r="U164" s="106">
        <v>13185.909999999989</v>
      </c>
      <c r="V164" s="106">
        <v>11736.909999999993</v>
      </c>
      <c r="W164" s="17">
        <v>5820.0</v>
      </c>
      <c r="X164" s="17">
        <v>1559.0</v>
      </c>
      <c r="Y164" s="105"/>
      <c r="Z164" s="105"/>
    </row>
    <row r="165" ht="15.75" customHeight="1">
      <c r="A165" s="105" t="s">
        <v>309</v>
      </c>
      <c r="B165" s="105" t="s">
        <v>637</v>
      </c>
      <c r="C165" s="105" t="s">
        <v>638</v>
      </c>
      <c r="D165" s="105" t="s">
        <v>48</v>
      </c>
      <c r="E165" s="106">
        <v>141.57000000000002</v>
      </c>
      <c r="F165" s="106">
        <v>4167.649999999999</v>
      </c>
      <c r="G165" s="106">
        <v>1844.7</v>
      </c>
      <c r="H165" s="106">
        <v>4696.169999999999</v>
      </c>
      <c r="I165" s="106">
        <v>141.57000000000002</v>
      </c>
      <c r="J165" s="106">
        <v>3421.2499999999995</v>
      </c>
      <c r="K165" s="106">
        <v>1844.7</v>
      </c>
      <c r="L165" s="106">
        <v>4114.7699999999995</v>
      </c>
      <c r="M165" s="17">
        <v>0.0</v>
      </c>
      <c r="N165" s="17">
        <v>1668.0</v>
      </c>
      <c r="O165" s="17">
        <v>1212.0</v>
      </c>
      <c r="P165" s="17">
        <v>1716.0</v>
      </c>
      <c r="Q165" s="17">
        <v>33.0</v>
      </c>
      <c r="R165" s="17">
        <v>695.0</v>
      </c>
      <c r="S165" s="17">
        <v>430.0</v>
      </c>
      <c r="T165" s="17">
        <v>1023.0</v>
      </c>
      <c r="U165" s="106">
        <v>10850.089999999997</v>
      </c>
      <c r="V165" s="106">
        <v>9522.289999999999</v>
      </c>
      <c r="W165" s="17">
        <v>4596.0</v>
      </c>
      <c r="X165" s="17">
        <v>2181.0</v>
      </c>
      <c r="Y165" s="105"/>
      <c r="Z165" s="105"/>
    </row>
    <row r="166" ht="15.75" customHeight="1">
      <c r="A166" s="105" t="s">
        <v>309</v>
      </c>
      <c r="B166" s="105" t="s">
        <v>639</v>
      </c>
      <c r="C166" s="105" t="s">
        <v>640</v>
      </c>
      <c r="D166" s="105" t="s">
        <v>51</v>
      </c>
      <c r="E166" s="106"/>
      <c r="F166" s="106"/>
      <c r="G166" s="106">
        <v>3641.78999999999</v>
      </c>
      <c r="H166" s="106">
        <v>4179.509999999995</v>
      </c>
      <c r="I166" s="106"/>
      <c r="J166" s="106"/>
      <c r="K166" s="106">
        <v>3641.78999999999</v>
      </c>
      <c r="L166" s="106">
        <v>3707.5099999999957</v>
      </c>
      <c r="M166" s="17"/>
      <c r="N166" s="17"/>
      <c r="O166" s="17">
        <v>1080.0</v>
      </c>
      <c r="P166" s="17">
        <v>1248.0</v>
      </c>
      <c r="Q166" s="17"/>
      <c r="R166" s="17"/>
      <c r="S166" s="17">
        <v>522.0</v>
      </c>
      <c r="T166" s="17">
        <v>524.0</v>
      </c>
      <c r="U166" s="106">
        <v>7821.299999999985</v>
      </c>
      <c r="V166" s="106">
        <v>7349.299999999986</v>
      </c>
      <c r="W166" s="17">
        <v>2328.0</v>
      </c>
      <c r="X166" s="17">
        <v>1046.0</v>
      </c>
      <c r="Y166" s="105"/>
      <c r="Z166" s="105"/>
    </row>
    <row r="167" ht="15.75" customHeight="1">
      <c r="A167" s="105" t="s">
        <v>309</v>
      </c>
      <c r="B167" s="105" t="s">
        <v>642</v>
      </c>
      <c r="C167" s="105" t="s">
        <v>643</v>
      </c>
      <c r="D167" s="105" t="s">
        <v>51</v>
      </c>
      <c r="E167" s="106"/>
      <c r="F167" s="106"/>
      <c r="G167" s="106">
        <v>2761.04999999999</v>
      </c>
      <c r="H167" s="106">
        <v>3076.1499999999955</v>
      </c>
      <c r="I167" s="106"/>
      <c r="J167" s="106"/>
      <c r="K167" s="106">
        <v>2761.04999999999</v>
      </c>
      <c r="L167" s="106">
        <v>2723.149999999997</v>
      </c>
      <c r="M167" s="17"/>
      <c r="N167" s="17"/>
      <c r="O167" s="17">
        <v>1080.0</v>
      </c>
      <c r="P167" s="17">
        <v>1248.0</v>
      </c>
      <c r="Q167" s="17"/>
      <c r="R167" s="17"/>
      <c r="S167" s="17">
        <v>395.0</v>
      </c>
      <c r="T167" s="17">
        <v>385.0</v>
      </c>
      <c r="U167" s="106">
        <v>5837.199999999986</v>
      </c>
      <c r="V167" s="106">
        <v>5484.199999999987</v>
      </c>
      <c r="W167" s="17">
        <v>2328.0</v>
      </c>
      <c r="X167" s="17">
        <v>780.0</v>
      </c>
      <c r="Y167" s="105"/>
      <c r="Z167" s="105"/>
    </row>
    <row r="168" ht="15.75" customHeight="1">
      <c r="A168" s="105" t="s">
        <v>309</v>
      </c>
      <c r="B168" s="105" t="s">
        <v>644</v>
      </c>
      <c r="C168" s="105" t="s">
        <v>645</v>
      </c>
      <c r="D168" s="105" t="s">
        <v>47</v>
      </c>
      <c r="E168" s="106">
        <v>2824.3400000000006</v>
      </c>
      <c r="F168" s="106">
        <v>5675.880000000002</v>
      </c>
      <c r="G168" s="106"/>
      <c r="H168" s="106">
        <v>54.89</v>
      </c>
      <c r="I168" s="106">
        <v>2824.3400000000006</v>
      </c>
      <c r="J168" s="106">
        <v>4651.079999999999</v>
      </c>
      <c r="K168" s="106"/>
      <c r="L168" s="106">
        <v>54.89</v>
      </c>
      <c r="M168" s="17">
        <v>900.0</v>
      </c>
      <c r="N168" s="17">
        <v>960.0</v>
      </c>
      <c r="O168" s="17"/>
      <c r="P168" s="17">
        <v>0.0</v>
      </c>
      <c r="Q168" s="17">
        <v>566.0</v>
      </c>
      <c r="R168" s="17">
        <v>812.0</v>
      </c>
      <c r="S168" s="17"/>
      <c r="T168" s="17">
        <v>11.0</v>
      </c>
      <c r="U168" s="106">
        <v>8555.110000000002</v>
      </c>
      <c r="V168" s="106">
        <v>7530.31</v>
      </c>
      <c r="W168" s="17">
        <v>1860.0</v>
      </c>
      <c r="X168" s="17">
        <v>1389.0</v>
      </c>
      <c r="Y168" s="105"/>
      <c r="Z168" s="105"/>
    </row>
    <row r="169" ht="15.75" customHeight="1">
      <c r="A169" s="105" t="s">
        <v>309</v>
      </c>
      <c r="B169" s="105" t="s">
        <v>646</v>
      </c>
      <c r="C169" s="105" t="s">
        <v>647</v>
      </c>
      <c r="D169" s="105" t="s">
        <v>52</v>
      </c>
      <c r="E169" s="106">
        <v>1799.9800000000023</v>
      </c>
      <c r="F169" s="106">
        <v>3215.9399999999996</v>
      </c>
      <c r="G169" s="106"/>
      <c r="H169" s="106"/>
      <c r="I169" s="106">
        <v>1799.9800000000023</v>
      </c>
      <c r="J169" s="106">
        <v>2612.7400000000002</v>
      </c>
      <c r="K169" s="106"/>
      <c r="L169" s="106"/>
      <c r="M169" s="17">
        <v>3240.0</v>
      </c>
      <c r="N169" s="17">
        <v>2556.0</v>
      </c>
      <c r="O169" s="17"/>
      <c r="P169" s="17"/>
      <c r="Q169" s="17">
        <v>602.0</v>
      </c>
      <c r="R169" s="17">
        <v>806.0</v>
      </c>
      <c r="S169" s="17"/>
      <c r="T169" s="17"/>
      <c r="U169" s="106">
        <v>5015.920000000002</v>
      </c>
      <c r="V169" s="106">
        <v>4412.720000000003</v>
      </c>
      <c r="W169" s="17">
        <v>5796.0</v>
      </c>
      <c r="X169" s="17">
        <v>1408.0</v>
      </c>
      <c r="Y169" s="105"/>
      <c r="Z169" s="105"/>
    </row>
    <row r="170" ht="15.75" customHeight="1">
      <c r="A170" s="105" t="s">
        <v>309</v>
      </c>
      <c r="B170" s="105" t="s">
        <v>649</v>
      </c>
      <c r="C170" s="105" t="s">
        <v>650</v>
      </c>
      <c r="D170" s="105" t="s">
        <v>48</v>
      </c>
      <c r="E170" s="106">
        <v>811.2500000000003</v>
      </c>
      <c r="F170" s="106">
        <v>29.96</v>
      </c>
      <c r="G170" s="106">
        <v>2589.51</v>
      </c>
      <c r="H170" s="106">
        <v>3727.709999999997</v>
      </c>
      <c r="I170" s="106">
        <v>811.2500000000003</v>
      </c>
      <c r="J170" s="106">
        <v>29.96</v>
      </c>
      <c r="K170" s="106">
        <v>2589.51</v>
      </c>
      <c r="L170" s="106">
        <v>3331.109999999997</v>
      </c>
      <c r="M170" s="17">
        <v>696.0</v>
      </c>
      <c r="N170" s="17">
        <v>0.0</v>
      </c>
      <c r="O170" s="17">
        <v>1236.0</v>
      </c>
      <c r="P170" s="17">
        <v>1776.0</v>
      </c>
      <c r="Q170" s="17">
        <v>125.0</v>
      </c>
      <c r="R170" s="17">
        <v>4.0</v>
      </c>
      <c r="S170" s="17">
        <v>399.0</v>
      </c>
      <c r="T170" s="17">
        <v>549.0</v>
      </c>
      <c r="U170" s="106">
        <v>7158.429999999998</v>
      </c>
      <c r="V170" s="106">
        <v>6761.829999999998</v>
      </c>
      <c r="W170" s="17">
        <v>3708.0</v>
      </c>
      <c r="X170" s="17">
        <v>1077.0</v>
      </c>
      <c r="Y170" s="105"/>
      <c r="Z170" s="105"/>
    </row>
    <row r="171" ht="15.75" customHeight="1">
      <c r="A171" s="105" t="s">
        <v>309</v>
      </c>
      <c r="B171" s="105" t="s">
        <v>652</v>
      </c>
      <c r="C171" s="105" t="s">
        <v>653</v>
      </c>
      <c r="D171" s="105" t="s">
        <v>49</v>
      </c>
      <c r="E171" s="106">
        <v>139.59</v>
      </c>
      <c r="F171" s="106">
        <v>13.0</v>
      </c>
      <c r="G171" s="106"/>
      <c r="H171" s="106">
        <v>825.86</v>
      </c>
      <c r="I171" s="106">
        <v>139.59</v>
      </c>
      <c r="J171" s="106">
        <v>13.0</v>
      </c>
      <c r="K171" s="106"/>
      <c r="L171" s="106">
        <v>690.2600000000003</v>
      </c>
      <c r="M171" s="17">
        <v>1224.0</v>
      </c>
      <c r="N171" s="17">
        <v>0.0</v>
      </c>
      <c r="O171" s="17"/>
      <c r="P171" s="17">
        <v>3720.0</v>
      </c>
      <c r="Q171" s="17">
        <v>141.0</v>
      </c>
      <c r="R171" s="17">
        <v>13.0</v>
      </c>
      <c r="S171" s="17"/>
      <c r="T171" s="17">
        <v>694.0</v>
      </c>
      <c r="U171" s="106">
        <v>978.45</v>
      </c>
      <c r="V171" s="106">
        <v>842.8500000000004</v>
      </c>
      <c r="W171" s="17">
        <v>4944.0</v>
      </c>
      <c r="X171" s="17">
        <v>848.0</v>
      </c>
      <c r="Y171" s="105"/>
      <c r="Z171" s="105"/>
    </row>
    <row r="172" ht="15.75" customHeight="1">
      <c r="A172" s="105" t="s">
        <v>309</v>
      </c>
      <c r="B172" s="105" t="s">
        <v>660</v>
      </c>
      <c r="C172" s="105" t="s">
        <v>661</v>
      </c>
      <c r="D172" s="105" t="s">
        <v>47</v>
      </c>
      <c r="E172" s="106"/>
      <c r="F172" s="106"/>
      <c r="G172" s="106"/>
      <c r="H172" s="106">
        <v>1659.9599999999994</v>
      </c>
      <c r="I172" s="106"/>
      <c r="J172" s="106"/>
      <c r="K172" s="106"/>
      <c r="L172" s="106">
        <v>1470.3600000000004</v>
      </c>
      <c r="M172" s="17"/>
      <c r="N172" s="17"/>
      <c r="O172" s="17"/>
      <c r="P172" s="17">
        <v>1200.0</v>
      </c>
      <c r="Q172" s="17"/>
      <c r="R172" s="17"/>
      <c r="S172" s="17"/>
      <c r="T172" s="17">
        <v>244.0</v>
      </c>
      <c r="U172" s="106">
        <v>1659.9599999999994</v>
      </c>
      <c r="V172" s="106">
        <v>1470.3600000000004</v>
      </c>
      <c r="W172" s="17">
        <v>1200.0</v>
      </c>
      <c r="X172" s="17">
        <v>244.0</v>
      </c>
      <c r="Y172" s="105"/>
      <c r="Z172" s="105"/>
    </row>
    <row r="173" ht="15.75" customHeight="1">
      <c r="A173" s="105" t="s">
        <v>309</v>
      </c>
      <c r="B173" s="105" t="s">
        <v>662</v>
      </c>
      <c r="C173" s="105" t="s">
        <v>663</v>
      </c>
      <c r="D173" s="105" t="s">
        <v>47</v>
      </c>
      <c r="E173" s="106">
        <v>846.2300000000001</v>
      </c>
      <c r="F173" s="106">
        <v>4507.569999999995</v>
      </c>
      <c r="G173" s="106"/>
      <c r="H173" s="106">
        <v>98.91</v>
      </c>
      <c r="I173" s="106">
        <v>846.2300000000001</v>
      </c>
      <c r="J173" s="106">
        <v>3720.770000000002</v>
      </c>
      <c r="K173" s="106"/>
      <c r="L173" s="106">
        <v>98.91</v>
      </c>
      <c r="M173" s="17">
        <v>384.0</v>
      </c>
      <c r="N173" s="17">
        <v>1464.0</v>
      </c>
      <c r="O173" s="17"/>
      <c r="P173" s="17">
        <v>0.0</v>
      </c>
      <c r="Q173" s="17">
        <v>77.0</v>
      </c>
      <c r="R173" s="17">
        <v>322.0</v>
      </c>
      <c r="S173" s="17"/>
      <c r="T173" s="17">
        <v>9.0</v>
      </c>
      <c r="U173" s="106">
        <v>5452.7099999999955</v>
      </c>
      <c r="V173" s="106">
        <v>4665.910000000002</v>
      </c>
      <c r="W173" s="17">
        <v>1848.0</v>
      </c>
      <c r="X173" s="17">
        <v>408.0</v>
      </c>
      <c r="Y173" s="105"/>
      <c r="Z173" s="105"/>
    </row>
    <row r="174" ht="15.75" customHeight="1">
      <c r="A174" s="105" t="s">
        <v>309</v>
      </c>
      <c r="B174" s="105" t="s">
        <v>664</v>
      </c>
      <c r="C174" s="105" t="s">
        <v>665</v>
      </c>
      <c r="D174" s="105" t="s">
        <v>49</v>
      </c>
      <c r="E174" s="106">
        <v>143.76</v>
      </c>
      <c r="F174" s="106">
        <v>1670.6100000000013</v>
      </c>
      <c r="G174" s="106"/>
      <c r="H174" s="106">
        <v>196.91</v>
      </c>
      <c r="I174" s="106">
        <v>143.76</v>
      </c>
      <c r="J174" s="106">
        <v>1354.2099999999996</v>
      </c>
      <c r="K174" s="106"/>
      <c r="L174" s="106">
        <v>175.31</v>
      </c>
      <c r="M174" s="17">
        <v>396.0</v>
      </c>
      <c r="N174" s="17">
        <v>1992.0</v>
      </c>
      <c r="O174" s="17"/>
      <c r="P174" s="17">
        <v>60.0</v>
      </c>
      <c r="Q174" s="17">
        <v>24.0</v>
      </c>
      <c r="R174" s="17">
        <v>239.0</v>
      </c>
      <c r="S174" s="17"/>
      <c r="T174" s="17">
        <v>29.0</v>
      </c>
      <c r="U174" s="106">
        <v>2011.2800000000013</v>
      </c>
      <c r="V174" s="106">
        <v>1673.2799999999995</v>
      </c>
      <c r="W174" s="17">
        <v>2448.0</v>
      </c>
      <c r="X174" s="17">
        <v>292.0</v>
      </c>
      <c r="Y174" s="105"/>
      <c r="Z174" s="105"/>
    </row>
    <row r="175" ht="15.75" customHeight="1">
      <c r="A175" s="105" t="s">
        <v>309</v>
      </c>
      <c r="B175" s="105" t="s">
        <v>666</v>
      </c>
      <c r="C175" s="105" t="s">
        <v>667</v>
      </c>
      <c r="D175" s="105" t="s">
        <v>51</v>
      </c>
      <c r="E175" s="106"/>
      <c r="F175" s="106">
        <v>2804.39</v>
      </c>
      <c r="G175" s="106"/>
      <c r="H175" s="106"/>
      <c r="I175" s="106"/>
      <c r="J175" s="106">
        <v>2284.9900000000002</v>
      </c>
      <c r="K175" s="106"/>
      <c r="L175" s="106"/>
      <c r="M175" s="17"/>
      <c r="N175" s="17">
        <v>912.0</v>
      </c>
      <c r="O175" s="17"/>
      <c r="P175" s="17"/>
      <c r="Q175" s="17"/>
      <c r="R175" s="17">
        <v>401.0</v>
      </c>
      <c r="S175" s="17"/>
      <c r="T175" s="17"/>
      <c r="U175" s="106">
        <v>2804.39</v>
      </c>
      <c r="V175" s="106">
        <v>2284.9900000000002</v>
      </c>
      <c r="W175" s="17">
        <v>912.0</v>
      </c>
      <c r="X175" s="17">
        <v>401.0</v>
      </c>
      <c r="Y175" s="105"/>
      <c r="Z175" s="105"/>
    </row>
    <row r="176" ht="15.75" customHeight="1">
      <c r="A176" s="105" t="s">
        <v>309</v>
      </c>
      <c r="B176" s="105" t="s">
        <v>668</v>
      </c>
      <c r="C176" s="105" t="s">
        <v>669</v>
      </c>
      <c r="D176" s="105" t="s">
        <v>49</v>
      </c>
      <c r="E176" s="106"/>
      <c r="F176" s="106"/>
      <c r="G176" s="106"/>
      <c r="H176" s="106">
        <v>1268.8099999999995</v>
      </c>
      <c r="I176" s="106"/>
      <c r="J176" s="106"/>
      <c r="K176" s="106"/>
      <c r="L176" s="106">
        <v>1114.4100000000003</v>
      </c>
      <c r="M176" s="17"/>
      <c r="N176" s="17"/>
      <c r="O176" s="17"/>
      <c r="P176" s="17">
        <v>808.0</v>
      </c>
      <c r="Q176" s="17"/>
      <c r="R176" s="17"/>
      <c r="S176" s="17"/>
      <c r="T176" s="17">
        <v>219.0</v>
      </c>
      <c r="U176" s="106">
        <v>1268.8099999999995</v>
      </c>
      <c r="V176" s="106">
        <v>1114.4100000000003</v>
      </c>
      <c r="W176" s="17">
        <v>808.0</v>
      </c>
      <c r="X176" s="17">
        <v>219.0</v>
      </c>
      <c r="Y176" s="105"/>
      <c r="Z176" s="105"/>
    </row>
    <row r="177" ht="15.75" customHeight="1">
      <c r="A177" s="105" t="s">
        <v>309</v>
      </c>
      <c r="B177" s="105" t="s">
        <v>670</v>
      </c>
      <c r="C177" s="105" t="s">
        <v>671</v>
      </c>
      <c r="D177" s="105" t="s">
        <v>49</v>
      </c>
      <c r="E177" s="106"/>
      <c r="F177" s="106"/>
      <c r="G177" s="106"/>
      <c r="H177" s="106">
        <v>474.78000000000026</v>
      </c>
      <c r="I177" s="106"/>
      <c r="J177" s="106"/>
      <c r="K177" s="106"/>
      <c r="L177" s="106">
        <v>414.7800000000001</v>
      </c>
      <c r="M177" s="17"/>
      <c r="N177" s="17"/>
      <c r="O177" s="17"/>
      <c r="P177" s="17">
        <v>808.0</v>
      </c>
      <c r="Q177" s="17"/>
      <c r="R177" s="17"/>
      <c r="S177" s="17"/>
      <c r="T177" s="17">
        <v>82.0</v>
      </c>
      <c r="U177" s="106">
        <v>474.78000000000026</v>
      </c>
      <c r="V177" s="106">
        <v>414.7800000000001</v>
      </c>
      <c r="W177" s="17">
        <v>808.0</v>
      </c>
      <c r="X177" s="17">
        <v>82.0</v>
      </c>
      <c r="Y177" s="105"/>
      <c r="Z177" s="105"/>
    </row>
    <row r="178" ht="15.75" customHeight="1">
      <c r="A178" s="105" t="s">
        <v>309</v>
      </c>
      <c r="B178" s="105" t="s">
        <v>672</v>
      </c>
      <c r="C178" s="105" t="s">
        <v>673</v>
      </c>
      <c r="D178" s="105" t="s">
        <v>49</v>
      </c>
      <c r="E178" s="106"/>
      <c r="F178" s="106"/>
      <c r="G178" s="106"/>
      <c r="H178" s="106">
        <v>312.66</v>
      </c>
      <c r="I178" s="106"/>
      <c r="J178" s="106"/>
      <c r="K178" s="106"/>
      <c r="L178" s="106">
        <v>272.66000000000014</v>
      </c>
      <c r="M178" s="17"/>
      <c r="N178" s="17"/>
      <c r="O178" s="17"/>
      <c r="P178" s="17">
        <v>808.0</v>
      </c>
      <c r="Q178" s="17"/>
      <c r="R178" s="17"/>
      <c r="S178" s="17"/>
      <c r="T178" s="17">
        <v>54.0</v>
      </c>
      <c r="U178" s="106">
        <v>312.66</v>
      </c>
      <c r="V178" s="106">
        <v>272.66000000000014</v>
      </c>
      <c r="W178" s="17">
        <v>808.0</v>
      </c>
      <c r="X178" s="17">
        <v>54.0</v>
      </c>
      <c r="Y178" s="105"/>
      <c r="Z178" s="105"/>
    </row>
    <row r="179" ht="15.75" customHeight="1">
      <c r="A179" s="105" t="s">
        <v>309</v>
      </c>
      <c r="B179" s="105" t="s">
        <v>674</v>
      </c>
      <c r="C179" s="105" t="s">
        <v>675</v>
      </c>
      <c r="D179" s="105" t="s">
        <v>49</v>
      </c>
      <c r="E179" s="106"/>
      <c r="F179" s="106"/>
      <c r="G179" s="106"/>
      <c r="H179" s="106">
        <v>382.14000000000016</v>
      </c>
      <c r="I179" s="106"/>
      <c r="J179" s="106"/>
      <c r="K179" s="106"/>
      <c r="L179" s="106">
        <v>335.7400000000001</v>
      </c>
      <c r="M179" s="17"/>
      <c r="N179" s="17"/>
      <c r="O179" s="17"/>
      <c r="P179" s="17">
        <v>1818.0</v>
      </c>
      <c r="Q179" s="17"/>
      <c r="R179" s="17"/>
      <c r="S179" s="17"/>
      <c r="T179" s="17">
        <v>66.0</v>
      </c>
      <c r="U179" s="106">
        <v>382.14000000000016</v>
      </c>
      <c r="V179" s="106">
        <v>335.7400000000001</v>
      </c>
      <c r="W179" s="17">
        <v>1818.0</v>
      </c>
      <c r="X179" s="17">
        <v>66.0</v>
      </c>
      <c r="Y179" s="105"/>
      <c r="Z179" s="105"/>
    </row>
    <row r="180" ht="15.75" customHeight="1">
      <c r="A180" s="105" t="s">
        <v>309</v>
      </c>
      <c r="B180" s="105" t="s">
        <v>676</v>
      </c>
      <c r="C180" s="105" t="s">
        <v>677</v>
      </c>
      <c r="D180" s="105" t="s">
        <v>49</v>
      </c>
      <c r="E180" s="106"/>
      <c r="F180" s="106"/>
      <c r="G180" s="106"/>
      <c r="H180" s="106">
        <v>220.02000000000004</v>
      </c>
      <c r="I180" s="106"/>
      <c r="J180" s="106"/>
      <c r="K180" s="106"/>
      <c r="L180" s="106">
        <v>193.61999999999998</v>
      </c>
      <c r="M180" s="17"/>
      <c r="N180" s="17"/>
      <c r="O180" s="17"/>
      <c r="P180" s="17">
        <v>404.0</v>
      </c>
      <c r="Q180" s="17"/>
      <c r="R180" s="17"/>
      <c r="S180" s="17"/>
      <c r="T180" s="17">
        <v>38.0</v>
      </c>
      <c r="U180" s="106">
        <v>220.02000000000004</v>
      </c>
      <c r="V180" s="106">
        <v>193.61999999999998</v>
      </c>
      <c r="W180" s="17">
        <v>404.0</v>
      </c>
      <c r="X180" s="17">
        <v>38.0</v>
      </c>
      <c r="Y180" s="105"/>
      <c r="Z180" s="105"/>
    </row>
    <row r="181" ht="15.75" customHeight="1">
      <c r="A181" s="105" t="s">
        <v>309</v>
      </c>
      <c r="B181" s="105" t="s">
        <v>678</v>
      </c>
      <c r="C181" s="105" t="s">
        <v>679</v>
      </c>
      <c r="D181" s="105" t="s">
        <v>49</v>
      </c>
      <c r="E181" s="106"/>
      <c r="F181" s="106"/>
      <c r="G181" s="106"/>
      <c r="H181" s="106">
        <v>306.8700000000001</v>
      </c>
      <c r="I181" s="106"/>
      <c r="J181" s="106"/>
      <c r="K181" s="106"/>
      <c r="L181" s="106">
        <v>265.27000000000004</v>
      </c>
      <c r="M181" s="17"/>
      <c r="N181" s="17"/>
      <c r="O181" s="17"/>
      <c r="P181" s="17">
        <v>606.0</v>
      </c>
      <c r="Q181" s="17"/>
      <c r="R181" s="17"/>
      <c r="S181" s="17"/>
      <c r="T181" s="17">
        <v>53.0</v>
      </c>
      <c r="U181" s="106">
        <v>306.8700000000001</v>
      </c>
      <c r="V181" s="106">
        <v>265.27000000000004</v>
      </c>
      <c r="W181" s="17">
        <v>606.0</v>
      </c>
      <c r="X181" s="17">
        <v>53.0</v>
      </c>
      <c r="Y181" s="105"/>
      <c r="Z181" s="105"/>
    </row>
    <row r="182" ht="15.75" customHeight="1">
      <c r="A182" s="105" t="s">
        <v>309</v>
      </c>
      <c r="B182" s="105" t="s">
        <v>680</v>
      </c>
      <c r="C182" s="105" t="s">
        <v>681</v>
      </c>
      <c r="D182" s="105" t="s">
        <v>47</v>
      </c>
      <c r="E182" s="106">
        <v>3180.230000000004</v>
      </c>
      <c r="F182" s="106">
        <v>3236.5200000000004</v>
      </c>
      <c r="G182" s="106">
        <v>4881.87000000001</v>
      </c>
      <c r="H182" s="106">
        <v>10149.89999999999</v>
      </c>
      <c r="I182" s="106">
        <v>3180.230000000004</v>
      </c>
      <c r="J182" s="106">
        <v>2659.520000000001</v>
      </c>
      <c r="K182" s="106">
        <v>4881.87000000001</v>
      </c>
      <c r="L182" s="106">
        <v>9076.399999999996</v>
      </c>
      <c r="M182" s="17">
        <v>2052.0</v>
      </c>
      <c r="N182" s="17">
        <v>1020.0</v>
      </c>
      <c r="O182" s="17">
        <v>2304.0</v>
      </c>
      <c r="P182" s="17">
        <v>3924.0</v>
      </c>
      <c r="Q182" s="17">
        <v>872.0</v>
      </c>
      <c r="R182" s="17">
        <v>648.0</v>
      </c>
      <c r="S182" s="17">
        <v>1326.0</v>
      </c>
      <c r="T182" s="17">
        <v>2260.0</v>
      </c>
      <c r="U182" s="106">
        <v>21448.520000000004</v>
      </c>
      <c r="V182" s="106">
        <v>19798.02000000001</v>
      </c>
      <c r="W182" s="17">
        <v>9300.0</v>
      </c>
      <c r="X182" s="17">
        <v>5106.0</v>
      </c>
      <c r="Y182" s="105"/>
      <c r="Z182" s="105"/>
    </row>
    <row r="183" ht="15.75" customHeight="1">
      <c r="A183" s="105" t="s">
        <v>309</v>
      </c>
      <c r="B183" s="105" t="s">
        <v>682</v>
      </c>
      <c r="C183" s="105" t="s">
        <v>683</v>
      </c>
      <c r="D183" s="105" t="s">
        <v>47</v>
      </c>
      <c r="E183" s="106">
        <v>1354.230000000001</v>
      </c>
      <c r="F183" s="106">
        <v>1861.2700000000016</v>
      </c>
      <c r="G183" s="106"/>
      <c r="H183" s="106">
        <v>14.76</v>
      </c>
      <c r="I183" s="106">
        <v>1354.230000000001</v>
      </c>
      <c r="J183" s="106">
        <v>1530.2700000000016</v>
      </c>
      <c r="K183" s="106"/>
      <c r="L183" s="106">
        <v>14.76</v>
      </c>
      <c r="M183" s="17">
        <v>1188.0</v>
      </c>
      <c r="N183" s="17">
        <v>960.0</v>
      </c>
      <c r="O183" s="17"/>
      <c r="P183" s="17">
        <v>0.0</v>
      </c>
      <c r="Q183" s="17">
        <v>367.0</v>
      </c>
      <c r="R183" s="17">
        <v>373.0</v>
      </c>
      <c r="S183" s="17"/>
      <c r="T183" s="17">
        <v>4.0</v>
      </c>
      <c r="U183" s="106">
        <v>3230.260000000003</v>
      </c>
      <c r="V183" s="106">
        <v>2899.260000000003</v>
      </c>
      <c r="W183" s="17">
        <v>2148.0</v>
      </c>
      <c r="X183" s="17">
        <v>744.0</v>
      </c>
      <c r="Y183" s="105"/>
      <c r="Z183" s="105"/>
    </row>
    <row r="184" ht="15.75" customHeight="1">
      <c r="A184" s="105" t="s">
        <v>309</v>
      </c>
      <c r="B184" s="105" t="s">
        <v>684</v>
      </c>
      <c r="C184" s="105" t="s">
        <v>685</v>
      </c>
      <c r="D184" s="105" t="s">
        <v>49</v>
      </c>
      <c r="E184" s="106"/>
      <c r="F184" s="106">
        <v>3270.5399999999995</v>
      </c>
      <c r="G184" s="106"/>
      <c r="H184" s="106"/>
      <c r="I184" s="106"/>
      <c r="J184" s="106">
        <v>2646.5399999999995</v>
      </c>
      <c r="K184" s="106"/>
      <c r="L184" s="106"/>
      <c r="M184" s="17"/>
      <c r="N184" s="17">
        <v>900.0</v>
      </c>
      <c r="O184" s="17"/>
      <c r="P184" s="17"/>
      <c r="Q184" s="17"/>
      <c r="R184" s="17">
        <v>546.0</v>
      </c>
      <c r="S184" s="17"/>
      <c r="T184" s="17"/>
      <c r="U184" s="106">
        <v>3270.5399999999995</v>
      </c>
      <c r="V184" s="106">
        <v>2646.5399999999995</v>
      </c>
      <c r="W184" s="17">
        <v>900.0</v>
      </c>
      <c r="X184" s="17">
        <v>546.0</v>
      </c>
      <c r="Y184" s="105"/>
      <c r="Z184" s="105"/>
    </row>
    <row r="185" ht="15.75" customHeight="1">
      <c r="A185" s="105" t="s">
        <v>309</v>
      </c>
      <c r="B185" s="105" t="s">
        <v>686</v>
      </c>
      <c r="C185" s="105" t="s">
        <v>687</v>
      </c>
      <c r="D185" s="105" t="s">
        <v>49</v>
      </c>
      <c r="E185" s="106">
        <v>125.79</v>
      </c>
      <c r="F185" s="106">
        <v>1223.250000000001</v>
      </c>
      <c r="G185" s="106"/>
      <c r="H185" s="106">
        <v>54.32</v>
      </c>
      <c r="I185" s="106">
        <v>125.79</v>
      </c>
      <c r="J185" s="106">
        <v>997.8499999999998</v>
      </c>
      <c r="K185" s="106"/>
      <c r="L185" s="106">
        <v>47.92000000000001</v>
      </c>
      <c r="M185" s="17">
        <v>396.0</v>
      </c>
      <c r="N185" s="17">
        <v>1992.0</v>
      </c>
      <c r="O185" s="17"/>
      <c r="P185" s="17">
        <v>60.0</v>
      </c>
      <c r="Q185" s="17">
        <v>21.0</v>
      </c>
      <c r="R185" s="17">
        <v>175.0</v>
      </c>
      <c r="S185" s="17"/>
      <c r="T185" s="17">
        <v>8.0</v>
      </c>
      <c r="U185" s="106">
        <v>1403.3600000000008</v>
      </c>
      <c r="V185" s="106">
        <v>1171.56</v>
      </c>
      <c r="W185" s="17">
        <v>2448.0</v>
      </c>
      <c r="X185" s="17">
        <v>204.0</v>
      </c>
      <c r="Y185" s="105"/>
      <c r="Z185" s="105"/>
    </row>
    <row r="186" ht="15.75" customHeight="1">
      <c r="A186" s="105" t="s">
        <v>309</v>
      </c>
      <c r="B186" s="105" t="s">
        <v>688</v>
      </c>
      <c r="C186" s="105" t="s">
        <v>689</v>
      </c>
      <c r="D186" s="105" t="s">
        <v>49</v>
      </c>
      <c r="E186" s="106">
        <v>113.80999999999999</v>
      </c>
      <c r="F186" s="106">
        <v>1391.0100000000014</v>
      </c>
      <c r="G186" s="106"/>
      <c r="H186" s="106">
        <v>67.9</v>
      </c>
      <c r="I186" s="106">
        <v>113.80999999999999</v>
      </c>
      <c r="J186" s="106">
        <v>1127.8099999999993</v>
      </c>
      <c r="K186" s="106"/>
      <c r="L186" s="106">
        <v>60.7</v>
      </c>
      <c r="M186" s="17">
        <v>396.0</v>
      </c>
      <c r="N186" s="17">
        <v>1992.0</v>
      </c>
      <c r="O186" s="17"/>
      <c r="P186" s="17">
        <v>60.0</v>
      </c>
      <c r="Q186" s="17">
        <v>19.0</v>
      </c>
      <c r="R186" s="17">
        <v>199.0</v>
      </c>
      <c r="S186" s="17"/>
      <c r="T186" s="17">
        <v>10.0</v>
      </c>
      <c r="U186" s="106">
        <v>1572.7200000000014</v>
      </c>
      <c r="V186" s="106">
        <v>1302.3199999999993</v>
      </c>
      <c r="W186" s="17">
        <v>2448.0</v>
      </c>
      <c r="X186" s="17">
        <v>228.0</v>
      </c>
      <c r="Y186" s="105"/>
      <c r="Z186" s="105"/>
    </row>
    <row r="187" ht="15.75" customHeight="1">
      <c r="A187" s="105" t="s">
        <v>309</v>
      </c>
      <c r="B187" s="105" t="s">
        <v>690</v>
      </c>
      <c r="C187" s="105" t="s">
        <v>691</v>
      </c>
      <c r="D187" s="105" t="s">
        <v>49</v>
      </c>
      <c r="E187" s="106">
        <v>113.42999999999996</v>
      </c>
      <c r="F187" s="106">
        <v>5.97</v>
      </c>
      <c r="G187" s="106">
        <v>437.800000000001</v>
      </c>
      <c r="H187" s="106">
        <v>570.2100000000003</v>
      </c>
      <c r="I187" s="106">
        <v>113.42999999999996</v>
      </c>
      <c r="J187" s="106">
        <v>5.97</v>
      </c>
      <c r="K187" s="106">
        <v>437.800000000001</v>
      </c>
      <c r="L187" s="106">
        <v>498.81000000000046</v>
      </c>
      <c r="M187" s="17">
        <v>196.0</v>
      </c>
      <c r="N187" s="17">
        <v>0.0</v>
      </c>
      <c r="O187" s="17">
        <v>508.0</v>
      </c>
      <c r="P187" s="17">
        <v>576.0</v>
      </c>
      <c r="Q187" s="17">
        <v>57.0</v>
      </c>
      <c r="R187" s="17">
        <v>3.0</v>
      </c>
      <c r="S187" s="17">
        <v>220.0</v>
      </c>
      <c r="T187" s="17">
        <v>249.0</v>
      </c>
      <c r="U187" s="106">
        <v>1127.4100000000012</v>
      </c>
      <c r="V187" s="106">
        <v>1056.0100000000014</v>
      </c>
      <c r="W187" s="17">
        <v>1280.0</v>
      </c>
      <c r="X187" s="17">
        <v>529.0</v>
      </c>
      <c r="Y187" s="105"/>
      <c r="Z187" s="105"/>
    </row>
    <row r="188" ht="15.75" customHeight="1">
      <c r="A188" s="105" t="s">
        <v>309</v>
      </c>
      <c r="B188" s="105" t="s">
        <v>692</v>
      </c>
      <c r="C188" s="105" t="s">
        <v>693</v>
      </c>
      <c r="D188" s="105" t="s">
        <v>49</v>
      </c>
      <c r="E188" s="106">
        <v>195.02000000000004</v>
      </c>
      <c r="F188" s="106">
        <v>19.9</v>
      </c>
      <c r="G188" s="106">
        <v>1016.89</v>
      </c>
      <c r="H188" s="106">
        <v>1293.8499999999992</v>
      </c>
      <c r="I188" s="106">
        <v>195.02000000000004</v>
      </c>
      <c r="J188" s="106">
        <v>19.9</v>
      </c>
      <c r="K188" s="106">
        <v>1016.89</v>
      </c>
      <c r="L188" s="106">
        <v>1132.4500000000007</v>
      </c>
      <c r="M188" s="17">
        <v>784.0</v>
      </c>
      <c r="N188" s="17">
        <v>0.0</v>
      </c>
      <c r="O188" s="17">
        <v>2032.0</v>
      </c>
      <c r="P188" s="17">
        <v>2304.0</v>
      </c>
      <c r="Q188" s="17">
        <v>98.0</v>
      </c>
      <c r="R188" s="17">
        <v>10.0</v>
      </c>
      <c r="S188" s="17">
        <v>511.0</v>
      </c>
      <c r="T188" s="17">
        <v>565.0</v>
      </c>
      <c r="U188" s="106">
        <v>2525.659999999999</v>
      </c>
      <c r="V188" s="106">
        <v>2364.2600000000007</v>
      </c>
      <c r="W188" s="17">
        <v>5120.0</v>
      </c>
      <c r="X188" s="17">
        <v>1184.0</v>
      </c>
      <c r="Y188" s="105"/>
      <c r="Z188" s="105"/>
    </row>
    <row r="189" ht="15.75" customHeight="1">
      <c r="A189" s="105" t="s">
        <v>309</v>
      </c>
      <c r="B189" s="105" t="s">
        <v>694</v>
      </c>
      <c r="C189" s="105" t="s">
        <v>695</v>
      </c>
      <c r="D189" s="105" t="s">
        <v>49</v>
      </c>
      <c r="E189" s="106">
        <v>278.59999999999997</v>
      </c>
      <c r="F189" s="106">
        <v>21.889999999999997</v>
      </c>
      <c r="G189" s="106">
        <v>1195.99</v>
      </c>
      <c r="H189" s="106">
        <v>1238.89</v>
      </c>
      <c r="I189" s="106">
        <v>278.59999999999997</v>
      </c>
      <c r="J189" s="106">
        <v>21.889999999999997</v>
      </c>
      <c r="K189" s="106">
        <v>1195.99</v>
      </c>
      <c r="L189" s="106">
        <v>1081.6900000000012</v>
      </c>
      <c r="M189" s="17">
        <v>980.0</v>
      </c>
      <c r="N189" s="17">
        <v>0.0</v>
      </c>
      <c r="O189" s="17">
        <v>2540.0</v>
      </c>
      <c r="P189" s="17">
        <v>2880.0</v>
      </c>
      <c r="Q189" s="17">
        <v>140.0</v>
      </c>
      <c r="R189" s="17">
        <v>11.0</v>
      </c>
      <c r="S189" s="17">
        <v>601.0</v>
      </c>
      <c r="T189" s="17">
        <v>541.0</v>
      </c>
      <c r="U189" s="106">
        <v>2735.37</v>
      </c>
      <c r="V189" s="106">
        <v>2578.170000000001</v>
      </c>
      <c r="W189" s="17">
        <v>6400.0</v>
      </c>
      <c r="X189" s="17">
        <v>1293.0</v>
      </c>
      <c r="Y189" s="105"/>
      <c r="Z189" s="105"/>
    </row>
    <row r="190" ht="15.75" customHeight="1">
      <c r="A190" s="105" t="s">
        <v>309</v>
      </c>
      <c r="B190" s="105" t="s">
        <v>696</v>
      </c>
      <c r="C190" s="105" t="s">
        <v>697</v>
      </c>
      <c r="D190" s="105" t="s">
        <v>49</v>
      </c>
      <c r="E190" s="106"/>
      <c r="F190" s="106"/>
      <c r="G190" s="106"/>
      <c r="H190" s="106">
        <v>1074.0100000000002</v>
      </c>
      <c r="I190" s="106"/>
      <c r="J190" s="106"/>
      <c r="K190" s="106"/>
      <c r="L190" s="106">
        <v>941.7100000000007</v>
      </c>
      <c r="M190" s="17"/>
      <c r="N190" s="17"/>
      <c r="O190" s="17"/>
      <c r="P190" s="17">
        <v>1764.0</v>
      </c>
      <c r="Q190" s="17"/>
      <c r="R190" s="17"/>
      <c r="S190" s="17"/>
      <c r="T190" s="17">
        <v>469.0</v>
      </c>
      <c r="U190" s="106">
        <v>1074.0100000000002</v>
      </c>
      <c r="V190" s="106">
        <v>941.7100000000007</v>
      </c>
      <c r="W190" s="17">
        <v>1764.0</v>
      </c>
      <c r="X190" s="17">
        <v>469.0</v>
      </c>
      <c r="Y190" s="105"/>
      <c r="Z190" s="105"/>
    </row>
    <row r="191" ht="15.75" customHeight="1">
      <c r="A191" s="105" t="s">
        <v>309</v>
      </c>
      <c r="B191" s="105" t="s">
        <v>698</v>
      </c>
      <c r="C191" s="105" t="s">
        <v>699</v>
      </c>
      <c r="D191" s="105" t="s">
        <v>49</v>
      </c>
      <c r="E191" s="106"/>
      <c r="F191" s="106"/>
      <c r="G191" s="106"/>
      <c r="H191" s="106">
        <v>1394.6100000000001</v>
      </c>
      <c r="I191" s="106"/>
      <c r="J191" s="106"/>
      <c r="K191" s="106"/>
      <c r="L191" s="106">
        <v>1218.210000000001</v>
      </c>
      <c r="M191" s="17"/>
      <c r="N191" s="17"/>
      <c r="O191" s="17"/>
      <c r="P191" s="17">
        <v>1764.0</v>
      </c>
      <c r="Q191" s="17"/>
      <c r="R191" s="17"/>
      <c r="S191" s="17"/>
      <c r="T191" s="17">
        <v>609.0</v>
      </c>
      <c r="U191" s="106">
        <v>1394.6100000000001</v>
      </c>
      <c r="V191" s="106">
        <v>1218.210000000001</v>
      </c>
      <c r="W191" s="17">
        <v>1764.0</v>
      </c>
      <c r="X191" s="17">
        <v>609.0</v>
      </c>
      <c r="Y191" s="105"/>
      <c r="Z191" s="105"/>
    </row>
    <row r="192" ht="15.75" customHeight="1">
      <c r="A192" s="105" t="s">
        <v>309</v>
      </c>
      <c r="B192" s="105" t="s">
        <v>700</v>
      </c>
      <c r="C192" s="105" t="s">
        <v>701</v>
      </c>
      <c r="D192" s="105" t="s">
        <v>49</v>
      </c>
      <c r="E192" s="106"/>
      <c r="F192" s="106"/>
      <c r="G192" s="106"/>
      <c r="H192" s="106">
        <v>901.1100000000002</v>
      </c>
      <c r="I192" s="106"/>
      <c r="J192" s="106"/>
      <c r="K192" s="106"/>
      <c r="L192" s="106">
        <v>790.4100000000008</v>
      </c>
      <c r="M192" s="17"/>
      <c r="N192" s="17"/>
      <c r="O192" s="17"/>
      <c r="P192" s="17">
        <v>1764.0</v>
      </c>
      <c r="Q192" s="17"/>
      <c r="R192" s="17"/>
      <c r="S192" s="17"/>
      <c r="T192" s="17">
        <v>394.0</v>
      </c>
      <c r="U192" s="106">
        <v>901.1100000000002</v>
      </c>
      <c r="V192" s="106">
        <v>790.4100000000008</v>
      </c>
      <c r="W192" s="17">
        <v>1764.0</v>
      </c>
      <c r="X192" s="17">
        <v>394.0</v>
      </c>
      <c r="Y192" s="105"/>
      <c r="Z192" s="105"/>
    </row>
    <row r="193" ht="15.75" customHeight="1">
      <c r="A193" s="105" t="s">
        <v>309</v>
      </c>
      <c r="B193" s="105" t="s">
        <v>702</v>
      </c>
      <c r="C193" s="105" t="s">
        <v>703</v>
      </c>
      <c r="D193" s="105" t="s">
        <v>49</v>
      </c>
      <c r="E193" s="106"/>
      <c r="F193" s="106">
        <v>34.74</v>
      </c>
      <c r="G193" s="106">
        <v>5089.79999999999</v>
      </c>
      <c r="H193" s="106">
        <v>8278.049999999977</v>
      </c>
      <c r="I193" s="106"/>
      <c r="J193" s="106">
        <v>34.74</v>
      </c>
      <c r="K193" s="106">
        <v>5089.79999999999</v>
      </c>
      <c r="L193" s="106">
        <v>7210.849999999997</v>
      </c>
      <c r="M193" s="17"/>
      <c r="N193" s="17">
        <v>0.0</v>
      </c>
      <c r="O193" s="17">
        <v>1572.0</v>
      </c>
      <c r="P193" s="17">
        <v>2652.0</v>
      </c>
      <c r="Q193" s="17"/>
      <c r="R193" s="17">
        <v>6.0</v>
      </c>
      <c r="S193" s="17">
        <v>1020.0</v>
      </c>
      <c r="T193" s="17">
        <v>1430.0</v>
      </c>
      <c r="U193" s="106">
        <v>13402.589999999967</v>
      </c>
      <c r="V193" s="106">
        <v>12335.389999999987</v>
      </c>
      <c r="W193" s="17">
        <v>4224.0</v>
      </c>
      <c r="X193" s="17">
        <v>2456.0</v>
      </c>
      <c r="Y193" s="105"/>
      <c r="Z193" s="105"/>
    </row>
    <row r="194" ht="15.75" customHeight="1">
      <c r="A194" s="105" t="s">
        <v>309</v>
      </c>
      <c r="B194" s="105" t="s">
        <v>704</v>
      </c>
      <c r="C194" s="105" t="s">
        <v>705</v>
      </c>
      <c r="D194" s="105" t="s">
        <v>49</v>
      </c>
      <c r="E194" s="106">
        <v>2014.810000000001</v>
      </c>
      <c r="F194" s="106">
        <v>3667.4100000000003</v>
      </c>
      <c r="G194" s="106">
        <v>5864.65999999999</v>
      </c>
      <c r="H194" s="106">
        <v>12000.96999999999</v>
      </c>
      <c r="I194" s="106">
        <v>2014.810000000001</v>
      </c>
      <c r="J194" s="106">
        <v>2985.81</v>
      </c>
      <c r="K194" s="106">
        <v>5864.65999999999</v>
      </c>
      <c r="L194" s="106">
        <v>10568.969999999992</v>
      </c>
      <c r="M194" s="17">
        <v>1305.0</v>
      </c>
      <c r="N194" s="17">
        <v>1020.0</v>
      </c>
      <c r="O194" s="17">
        <v>2010.0</v>
      </c>
      <c r="P194" s="17">
        <v>3960.0</v>
      </c>
      <c r="Q194" s="17">
        <v>269.0</v>
      </c>
      <c r="R194" s="17">
        <v>459.0</v>
      </c>
      <c r="S194" s="17">
        <v>734.0</v>
      </c>
      <c r="T194" s="17">
        <v>1503.0</v>
      </c>
      <c r="U194" s="106">
        <v>23547.84999999998</v>
      </c>
      <c r="V194" s="106">
        <v>21434.249999999985</v>
      </c>
      <c r="W194" s="17">
        <v>8295.0</v>
      </c>
      <c r="X194" s="17">
        <v>2965.0</v>
      </c>
      <c r="Y194" s="105"/>
      <c r="Z194" s="105"/>
    </row>
    <row r="195" ht="15.75" customHeight="1">
      <c r="A195" s="105" t="s">
        <v>309</v>
      </c>
      <c r="B195" s="105" t="s">
        <v>706</v>
      </c>
      <c r="C195" s="105" t="s">
        <v>707</v>
      </c>
      <c r="D195" s="105" t="s">
        <v>49</v>
      </c>
      <c r="E195" s="106">
        <v>3801.099999999999</v>
      </c>
      <c r="F195" s="106">
        <v>9221.269999999997</v>
      </c>
      <c r="G195" s="106">
        <v>6856.25999999998</v>
      </c>
      <c r="H195" s="106">
        <v>9801.929999999993</v>
      </c>
      <c r="I195" s="106">
        <v>3801.099999999999</v>
      </c>
      <c r="J195" s="106">
        <v>7500.470000000003</v>
      </c>
      <c r="K195" s="106">
        <v>6856.25999999998</v>
      </c>
      <c r="L195" s="106">
        <v>8567.529999999993</v>
      </c>
      <c r="M195" s="17">
        <v>3468.0</v>
      </c>
      <c r="N195" s="17">
        <v>5592.0</v>
      </c>
      <c r="O195" s="17">
        <v>3912.0</v>
      </c>
      <c r="P195" s="17">
        <v>4776.0</v>
      </c>
      <c r="Q195" s="17">
        <v>765.0</v>
      </c>
      <c r="R195" s="17">
        <v>1543.0</v>
      </c>
      <c r="S195" s="17">
        <v>1374.0</v>
      </c>
      <c r="T195" s="17">
        <v>1697.0</v>
      </c>
      <c r="U195" s="106">
        <v>29680.55999999997</v>
      </c>
      <c r="V195" s="106">
        <v>26725.35999999997</v>
      </c>
      <c r="W195" s="17">
        <v>17748.0</v>
      </c>
      <c r="X195" s="17">
        <v>5379.0</v>
      </c>
      <c r="Y195" s="105"/>
      <c r="Z195" s="105"/>
    </row>
    <row r="196" ht="15.75" customHeight="1">
      <c r="A196" s="105" t="s">
        <v>309</v>
      </c>
      <c r="B196" s="105" t="s">
        <v>708</v>
      </c>
      <c r="C196" s="105" t="s">
        <v>709</v>
      </c>
      <c r="D196" s="105" t="s">
        <v>47</v>
      </c>
      <c r="E196" s="106">
        <v>1472.7700000000023</v>
      </c>
      <c r="F196" s="106">
        <v>2357.490000000002</v>
      </c>
      <c r="G196" s="106"/>
      <c r="H196" s="106">
        <v>6742.5299999999825</v>
      </c>
      <c r="I196" s="106">
        <v>1472.7700000000023</v>
      </c>
      <c r="J196" s="106">
        <v>1888.0599999999993</v>
      </c>
      <c r="K196" s="106"/>
      <c r="L196" s="106">
        <v>6050.429999999993</v>
      </c>
      <c r="M196" s="17">
        <v>3312.0</v>
      </c>
      <c r="N196" s="17">
        <v>1464.0</v>
      </c>
      <c r="O196" s="17"/>
      <c r="P196" s="17">
        <v>10152.0</v>
      </c>
      <c r="Q196" s="17">
        <v>548.0</v>
      </c>
      <c r="R196" s="17">
        <v>676.0</v>
      </c>
      <c r="S196" s="17"/>
      <c r="T196" s="17">
        <v>2417.0</v>
      </c>
      <c r="U196" s="106">
        <v>10572.789999999986</v>
      </c>
      <c r="V196" s="106">
        <v>9411.259999999995</v>
      </c>
      <c r="W196" s="17">
        <v>14928.0</v>
      </c>
      <c r="X196" s="17">
        <v>3641.0</v>
      </c>
      <c r="Y196" s="105"/>
      <c r="Z196" s="105"/>
    </row>
    <row r="197" ht="15.75" customHeight="1">
      <c r="A197" s="105" t="s">
        <v>309</v>
      </c>
      <c r="B197" s="105" t="s">
        <v>710</v>
      </c>
      <c r="C197" s="105" t="s">
        <v>711</v>
      </c>
      <c r="D197" s="105" t="s">
        <v>49</v>
      </c>
      <c r="E197" s="106">
        <v>1376.880000000001</v>
      </c>
      <c r="F197" s="106">
        <v>1885.2700000000007</v>
      </c>
      <c r="G197" s="106">
        <v>3115.58</v>
      </c>
      <c r="H197" s="106">
        <v>4865.559999999996</v>
      </c>
      <c r="I197" s="106">
        <v>1376.880000000001</v>
      </c>
      <c r="J197" s="106">
        <v>1518.8700000000006</v>
      </c>
      <c r="K197" s="106">
        <v>3115.58</v>
      </c>
      <c r="L197" s="106">
        <v>4222.059999999997</v>
      </c>
      <c r="M197" s="17">
        <v>2784.0</v>
      </c>
      <c r="N197" s="17">
        <v>1752.0</v>
      </c>
      <c r="O197" s="17">
        <v>3408.0</v>
      </c>
      <c r="P197" s="17">
        <v>5280.0</v>
      </c>
      <c r="Q197" s="17">
        <v>462.0</v>
      </c>
      <c r="R197" s="17">
        <v>473.0</v>
      </c>
      <c r="S197" s="17">
        <v>1042.0</v>
      </c>
      <c r="T197" s="17">
        <v>1394.0</v>
      </c>
      <c r="U197" s="106">
        <v>11243.289999999997</v>
      </c>
      <c r="V197" s="106">
        <v>10233.39</v>
      </c>
      <c r="W197" s="17">
        <v>13224.0</v>
      </c>
      <c r="X197" s="17">
        <v>3371.0</v>
      </c>
      <c r="Y197" s="105"/>
      <c r="Z197" s="105"/>
    </row>
    <row r="198" ht="15.75" customHeight="1">
      <c r="A198" s="105" t="s">
        <v>309</v>
      </c>
      <c r="B198" s="105" t="s">
        <v>712</v>
      </c>
      <c r="C198" s="105" t="s">
        <v>713</v>
      </c>
      <c r="D198" s="105" t="s">
        <v>49</v>
      </c>
      <c r="E198" s="106">
        <v>3794.13</v>
      </c>
      <c r="F198" s="106">
        <v>67.27</v>
      </c>
      <c r="G198" s="106"/>
      <c r="H198" s="106">
        <v>6337.109999999997</v>
      </c>
      <c r="I198" s="106">
        <v>1888.0600000000006</v>
      </c>
      <c r="J198" s="106">
        <v>67.27</v>
      </c>
      <c r="K198" s="106"/>
      <c r="L198" s="106">
        <v>4459.069999999998</v>
      </c>
      <c r="M198" s="17">
        <v>1872.0</v>
      </c>
      <c r="N198" s="17">
        <v>0.0</v>
      </c>
      <c r="O198" s="17"/>
      <c r="P198" s="17">
        <v>0.0</v>
      </c>
      <c r="Q198" s="17">
        <v>1526.0</v>
      </c>
      <c r="R198" s="17">
        <v>23.0</v>
      </c>
      <c r="S198" s="17"/>
      <c r="T198" s="17">
        <v>1589.0</v>
      </c>
      <c r="U198" s="106">
        <v>10198.509999999997</v>
      </c>
      <c r="V198" s="106">
        <v>6414.399999999999</v>
      </c>
      <c r="W198" s="17">
        <v>1872.0</v>
      </c>
      <c r="X198" s="17">
        <v>3138.0</v>
      </c>
      <c r="Y198" s="105"/>
      <c r="Z198" s="105"/>
    </row>
    <row r="199" ht="15.75" customHeight="1">
      <c r="A199" s="105" t="s">
        <v>309</v>
      </c>
      <c r="B199" s="105" t="s">
        <v>714</v>
      </c>
      <c r="C199" s="105" t="s">
        <v>715</v>
      </c>
      <c r="D199" s="105" t="s">
        <v>47</v>
      </c>
      <c r="E199" s="106">
        <v>2261.970000000001</v>
      </c>
      <c r="F199" s="106">
        <v>5264.449999999999</v>
      </c>
      <c r="G199" s="106"/>
      <c r="H199" s="106">
        <v>4181.309999999998</v>
      </c>
      <c r="I199" s="106">
        <v>2261.970000000001</v>
      </c>
      <c r="J199" s="106">
        <v>4317.449999999998</v>
      </c>
      <c r="K199" s="106"/>
      <c r="L199" s="106">
        <v>3752.8099999999986</v>
      </c>
      <c r="M199" s="17">
        <v>2856.0</v>
      </c>
      <c r="N199" s="17">
        <v>3288.0</v>
      </c>
      <c r="O199" s="17"/>
      <c r="P199" s="17">
        <v>3744.0</v>
      </c>
      <c r="Q199" s="17">
        <v>613.0</v>
      </c>
      <c r="R199" s="17">
        <v>1055.0</v>
      </c>
      <c r="S199" s="17"/>
      <c r="T199" s="17">
        <v>932.0</v>
      </c>
      <c r="U199" s="106">
        <v>11707.729999999998</v>
      </c>
      <c r="V199" s="106">
        <v>10332.229999999998</v>
      </c>
      <c r="W199" s="17">
        <v>9888.0</v>
      </c>
      <c r="X199" s="17">
        <v>2600.0</v>
      </c>
      <c r="Y199" s="105"/>
      <c r="Z199" s="105"/>
    </row>
    <row r="200" ht="15.75" customHeight="1">
      <c r="A200" s="105" t="s">
        <v>309</v>
      </c>
      <c r="B200" s="105" t="s">
        <v>716</v>
      </c>
      <c r="C200" s="105" t="s">
        <v>717</v>
      </c>
      <c r="D200" s="105" t="s">
        <v>49</v>
      </c>
      <c r="E200" s="106">
        <v>125.82</v>
      </c>
      <c r="F200" s="106">
        <v>24.87</v>
      </c>
      <c r="G200" s="106"/>
      <c r="H200" s="106">
        <v>663.1700000000003</v>
      </c>
      <c r="I200" s="106">
        <v>125.82</v>
      </c>
      <c r="J200" s="106">
        <v>24.87</v>
      </c>
      <c r="K200" s="106"/>
      <c r="L200" s="106">
        <v>580.1700000000002</v>
      </c>
      <c r="M200" s="17">
        <v>552.0</v>
      </c>
      <c r="N200" s="17">
        <v>0.0</v>
      </c>
      <c r="O200" s="17"/>
      <c r="P200" s="17">
        <v>1728.0</v>
      </c>
      <c r="Q200" s="17">
        <v>18.0</v>
      </c>
      <c r="R200" s="17">
        <v>3.0</v>
      </c>
      <c r="S200" s="17"/>
      <c r="T200" s="17">
        <v>83.0</v>
      </c>
      <c r="U200" s="106">
        <v>813.8600000000004</v>
      </c>
      <c r="V200" s="106">
        <v>730.8600000000001</v>
      </c>
      <c r="W200" s="17">
        <v>2280.0</v>
      </c>
      <c r="X200" s="17">
        <v>104.0</v>
      </c>
      <c r="Y200" s="105"/>
      <c r="Z200" s="105"/>
    </row>
    <row r="201" ht="15.75" customHeight="1">
      <c r="A201" s="105" t="s">
        <v>309</v>
      </c>
      <c r="B201" s="105" t="s">
        <v>718</v>
      </c>
      <c r="C201" s="105" t="s">
        <v>719</v>
      </c>
      <c r="D201" s="105" t="s">
        <v>49</v>
      </c>
      <c r="E201" s="106">
        <v>143.68</v>
      </c>
      <c r="F201" s="106">
        <v>1671.2100000000016</v>
      </c>
      <c r="G201" s="106">
        <v>898.200000000001</v>
      </c>
      <c r="H201" s="106">
        <v>816.3900000000002</v>
      </c>
      <c r="I201" s="106">
        <v>143.68</v>
      </c>
      <c r="J201" s="106">
        <v>1354.409999999999</v>
      </c>
      <c r="K201" s="106">
        <v>898.200000000001</v>
      </c>
      <c r="L201" s="106">
        <v>711.5900000000001</v>
      </c>
      <c r="M201" s="17">
        <v>384.0</v>
      </c>
      <c r="N201" s="17">
        <v>2244.0</v>
      </c>
      <c r="O201" s="17">
        <v>1008.0</v>
      </c>
      <c r="P201" s="17">
        <v>984.0</v>
      </c>
      <c r="Q201" s="17">
        <v>32.0</v>
      </c>
      <c r="R201" s="17">
        <v>279.0</v>
      </c>
      <c r="S201" s="17">
        <v>180.0</v>
      </c>
      <c r="T201" s="17">
        <v>141.0</v>
      </c>
      <c r="U201" s="106">
        <v>3529.480000000003</v>
      </c>
      <c r="V201" s="106">
        <v>3107.88</v>
      </c>
      <c r="W201" s="17">
        <v>4620.0</v>
      </c>
      <c r="X201" s="17">
        <v>632.0</v>
      </c>
      <c r="Y201" s="105"/>
      <c r="Z201" s="105"/>
    </row>
    <row r="202" ht="15.75" customHeight="1">
      <c r="A202" s="105" t="s">
        <v>309</v>
      </c>
      <c r="B202" s="105" t="s">
        <v>720</v>
      </c>
      <c r="C202" s="105" t="s">
        <v>721</v>
      </c>
      <c r="D202" s="105" t="s">
        <v>46</v>
      </c>
      <c r="E202" s="106">
        <v>870.9100000000005</v>
      </c>
      <c r="F202" s="106">
        <v>1332.2300000000007</v>
      </c>
      <c r="G202" s="106"/>
      <c r="H202" s="106">
        <v>63.92</v>
      </c>
      <c r="I202" s="106">
        <v>870.9100000000005</v>
      </c>
      <c r="J202" s="106">
        <v>1273.2300000000007</v>
      </c>
      <c r="K202" s="106"/>
      <c r="L202" s="106">
        <v>63.92</v>
      </c>
      <c r="M202" s="17">
        <v>1044.0</v>
      </c>
      <c r="N202" s="17">
        <v>1128.0</v>
      </c>
      <c r="O202" s="17"/>
      <c r="P202" s="17">
        <v>0.0</v>
      </c>
      <c r="Q202" s="17">
        <v>109.0</v>
      </c>
      <c r="R202" s="17">
        <v>127.0</v>
      </c>
      <c r="S202" s="17"/>
      <c r="T202" s="17">
        <v>8.0</v>
      </c>
      <c r="U202" s="106">
        <v>2267.0600000000013</v>
      </c>
      <c r="V202" s="106">
        <v>2208.0600000000013</v>
      </c>
      <c r="W202" s="17">
        <v>2172.0</v>
      </c>
      <c r="X202" s="17">
        <v>244.0</v>
      </c>
      <c r="Y202" s="105"/>
      <c r="Z202" s="105"/>
    </row>
    <row r="203" ht="15.75" customHeight="1">
      <c r="A203" s="105" t="s">
        <v>309</v>
      </c>
      <c r="B203" s="105" t="s">
        <v>723</v>
      </c>
      <c r="C203" s="105" t="s">
        <v>724</v>
      </c>
      <c r="D203" s="105" t="s">
        <v>49</v>
      </c>
      <c r="E203" s="106">
        <v>2083.3600000000015</v>
      </c>
      <c r="F203" s="106">
        <v>9583.999999999996</v>
      </c>
      <c r="G203" s="106">
        <v>1506.98</v>
      </c>
      <c r="H203" s="106">
        <v>8863.189999999988</v>
      </c>
      <c r="I203" s="106">
        <v>2083.3600000000015</v>
      </c>
      <c r="J203" s="106">
        <v>7798.399999999996</v>
      </c>
      <c r="K203" s="106">
        <v>1506.98</v>
      </c>
      <c r="L203" s="106">
        <v>7716.7899999999945</v>
      </c>
      <c r="M203" s="17">
        <v>3864.0</v>
      </c>
      <c r="N203" s="17">
        <v>11046.0</v>
      </c>
      <c r="O203" s="17">
        <v>1512.0</v>
      </c>
      <c r="P203" s="17">
        <v>8220.0</v>
      </c>
      <c r="Q203" s="17">
        <v>464.0</v>
      </c>
      <c r="R203" s="17">
        <v>1600.0</v>
      </c>
      <c r="S203" s="17">
        <v>302.0</v>
      </c>
      <c r="T203" s="17">
        <v>1531.0</v>
      </c>
      <c r="U203" s="106">
        <v>22037.529999999984</v>
      </c>
      <c r="V203" s="106">
        <v>19105.52999999999</v>
      </c>
      <c r="W203" s="17">
        <v>24642.0</v>
      </c>
      <c r="X203" s="17">
        <v>3897.0</v>
      </c>
      <c r="Y203" s="105"/>
      <c r="Z203" s="105"/>
    </row>
    <row r="204" ht="15.75" customHeight="1">
      <c r="A204" s="105" t="s">
        <v>309</v>
      </c>
      <c r="B204" s="105" t="s">
        <v>725</v>
      </c>
      <c r="C204" s="105" t="s">
        <v>726</v>
      </c>
      <c r="D204" s="105" t="s">
        <v>47</v>
      </c>
      <c r="E204" s="106">
        <v>1717.0900000000008</v>
      </c>
      <c r="F204" s="106">
        <v>3150.99</v>
      </c>
      <c r="G204" s="106"/>
      <c r="H204" s="106">
        <v>7122.809999999994</v>
      </c>
      <c r="I204" s="106">
        <v>1717.0900000000008</v>
      </c>
      <c r="J204" s="106">
        <v>2650.5900000000006</v>
      </c>
      <c r="K204" s="106"/>
      <c r="L204" s="106">
        <v>7122.809999999994</v>
      </c>
      <c r="M204" s="17">
        <v>972.0</v>
      </c>
      <c r="N204" s="17">
        <v>792.0</v>
      </c>
      <c r="O204" s="17"/>
      <c r="P204" s="17">
        <v>2340.0</v>
      </c>
      <c r="Q204" s="17">
        <v>191.0</v>
      </c>
      <c r="R204" s="17">
        <v>351.0</v>
      </c>
      <c r="S204" s="17"/>
      <c r="T204" s="17">
        <v>1019.0</v>
      </c>
      <c r="U204" s="106">
        <v>11990.889999999996</v>
      </c>
      <c r="V204" s="106">
        <v>11490.489999999994</v>
      </c>
      <c r="W204" s="17">
        <v>4104.0</v>
      </c>
      <c r="X204" s="17">
        <v>1561.0</v>
      </c>
      <c r="Y204" s="105"/>
      <c r="Z204" s="105"/>
    </row>
    <row r="205" ht="15.75" customHeight="1">
      <c r="A205" s="105" t="s">
        <v>309</v>
      </c>
      <c r="B205" s="105" t="s">
        <v>727</v>
      </c>
      <c r="C205" s="105" t="s">
        <v>728</v>
      </c>
      <c r="D205" s="105" t="s">
        <v>49</v>
      </c>
      <c r="E205" s="106">
        <v>67.35000000000001</v>
      </c>
      <c r="F205" s="106">
        <v>604.9900000000001</v>
      </c>
      <c r="G205" s="106">
        <v>204.59</v>
      </c>
      <c r="H205" s="106">
        <v>173.7</v>
      </c>
      <c r="I205" s="106">
        <v>67.35000000000001</v>
      </c>
      <c r="J205" s="106">
        <v>488.5900000000002</v>
      </c>
      <c r="K205" s="106">
        <v>204.59</v>
      </c>
      <c r="L205" s="106">
        <v>150.5</v>
      </c>
      <c r="M205" s="17">
        <v>192.0</v>
      </c>
      <c r="N205" s="17">
        <v>1122.0</v>
      </c>
      <c r="O205" s="17">
        <v>504.0</v>
      </c>
      <c r="P205" s="17">
        <v>492.0</v>
      </c>
      <c r="Q205" s="17">
        <v>15.0</v>
      </c>
      <c r="R205" s="17">
        <v>101.0</v>
      </c>
      <c r="S205" s="17">
        <v>41.0</v>
      </c>
      <c r="T205" s="17">
        <v>30.0</v>
      </c>
      <c r="U205" s="106">
        <v>1050.63</v>
      </c>
      <c r="V205" s="106">
        <v>911.0300000000002</v>
      </c>
      <c r="W205" s="17">
        <v>2310.0</v>
      </c>
      <c r="X205" s="17">
        <v>187.0</v>
      </c>
      <c r="Y205" s="105"/>
      <c r="Z205" s="105"/>
    </row>
    <row r="206" ht="15.75" customHeight="1">
      <c r="A206" s="105" t="s">
        <v>309</v>
      </c>
      <c r="B206" s="105" t="s">
        <v>729</v>
      </c>
      <c r="C206" s="105" t="s">
        <v>730</v>
      </c>
      <c r="D206" s="105" t="s">
        <v>47</v>
      </c>
      <c r="E206" s="106"/>
      <c r="F206" s="106">
        <v>738.1500000000004</v>
      </c>
      <c r="G206" s="106"/>
      <c r="H206" s="106"/>
      <c r="I206" s="106"/>
      <c r="J206" s="106">
        <v>595.75</v>
      </c>
      <c r="K206" s="106"/>
      <c r="L206" s="106"/>
      <c r="M206" s="17"/>
      <c r="N206" s="17">
        <v>1200.0</v>
      </c>
      <c r="O206" s="17"/>
      <c r="P206" s="17"/>
      <c r="Q206" s="17"/>
      <c r="R206" s="17">
        <v>185.0</v>
      </c>
      <c r="S206" s="17"/>
      <c r="T206" s="17"/>
      <c r="U206" s="106">
        <v>738.1500000000004</v>
      </c>
      <c r="V206" s="106">
        <v>595.75</v>
      </c>
      <c r="W206" s="17">
        <v>1200.0</v>
      </c>
      <c r="X206" s="17">
        <v>185.0</v>
      </c>
      <c r="Y206" s="105"/>
      <c r="Z206" s="105"/>
    </row>
    <row r="207" ht="15.75" customHeight="1">
      <c r="A207" s="105" t="s">
        <v>309</v>
      </c>
      <c r="B207" s="105" t="s">
        <v>731</v>
      </c>
      <c r="C207" s="105" t="s">
        <v>732</v>
      </c>
      <c r="D207" s="105" t="s">
        <v>47</v>
      </c>
      <c r="E207" s="106"/>
      <c r="F207" s="106">
        <v>534.6600000000003</v>
      </c>
      <c r="G207" s="106"/>
      <c r="H207" s="106"/>
      <c r="I207" s="106"/>
      <c r="J207" s="106">
        <v>432.2599999999998</v>
      </c>
      <c r="K207" s="106"/>
      <c r="L207" s="106"/>
      <c r="M207" s="17"/>
      <c r="N207" s="17">
        <v>1200.0</v>
      </c>
      <c r="O207" s="17"/>
      <c r="P207" s="17"/>
      <c r="Q207" s="17"/>
      <c r="R207" s="17">
        <v>134.0</v>
      </c>
      <c r="S207" s="17"/>
      <c r="T207" s="17"/>
      <c r="U207" s="106">
        <v>534.6600000000003</v>
      </c>
      <c r="V207" s="106">
        <v>432.2599999999998</v>
      </c>
      <c r="W207" s="17">
        <v>1200.0</v>
      </c>
      <c r="X207" s="17">
        <v>134.0</v>
      </c>
      <c r="Y207" s="105"/>
      <c r="Z207" s="105"/>
    </row>
    <row r="208" ht="15.75" customHeight="1">
      <c r="A208" s="105" t="s">
        <v>309</v>
      </c>
      <c r="B208" s="105" t="s">
        <v>733</v>
      </c>
      <c r="C208" s="105" t="s">
        <v>734</v>
      </c>
      <c r="D208" s="105" t="s">
        <v>47</v>
      </c>
      <c r="E208" s="106"/>
      <c r="F208" s="106">
        <v>207.48000000000002</v>
      </c>
      <c r="G208" s="106"/>
      <c r="H208" s="106"/>
      <c r="I208" s="106"/>
      <c r="J208" s="106">
        <v>166.67999999999995</v>
      </c>
      <c r="K208" s="106"/>
      <c r="L208" s="106"/>
      <c r="M208" s="17"/>
      <c r="N208" s="17">
        <v>1200.0</v>
      </c>
      <c r="O208" s="17"/>
      <c r="P208" s="17"/>
      <c r="Q208" s="17"/>
      <c r="R208" s="17">
        <v>52.0</v>
      </c>
      <c r="S208" s="17"/>
      <c r="T208" s="17"/>
      <c r="U208" s="106">
        <v>207.48000000000002</v>
      </c>
      <c r="V208" s="106">
        <v>166.67999999999995</v>
      </c>
      <c r="W208" s="17">
        <v>1200.0</v>
      </c>
      <c r="X208" s="17">
        <v>52.0</v>
      </c>
      <c r="Y208" s="105"/>
      <c r="Z208" s="105"/>
    </row>
    <row r="209" ht="15.75" customHeight="1">
      <c r="A209" s="105" t="s">
        <v>309</v>
      </c>
      <c r="B209" s="105" t="s">
        <v>735</v>
      </c>
      <c r="C209" s="105" t="s">
        <v>736</v>
      </c>
      <c r="D209" s="105" t="s">
        <v>49</v>
      </c>
      <c r="E209" s="106">
        <v>856.5600000000006</v>
      </c>
      <c r="F209" s="106">
        <v>1100.3200000000006</v>
      </c>
      <c r="G209" s="106"/>
      <c r="H209" s="106">
        <v>6603.07999999999</v>
      </c>
      <c r="I209" s="106">
        <v>856.5600000000006</v>
      </c>
      <c r="J209" s="106">
        <v>895.1199999999999</v>
      </c>
      <c r="K209" s="106"/>
      <c r="L209" s="106">
        <v>5710.579999999992</v>
      </c>
      <c r="M209" s="17">
        <v>1356.0</v>
      </c>
      <c r="N209" s="17">
        <v>876.0</v>
      </c>
      <c r="O209" s="17"/>
      <c r="P209" s="17">
        <v>4908.0</v>
      </c>
      <c r="Q209" s="17">
        <v>344.0</v>
      </c>
      <c r="R209" s="17">
        <v>368.0</v>
      </c>
      <c r="S209" s="17"/>
      <c r="T209" s="17">
        <v>1892.0</v>
      </c>
      <c r="U209" s="106">
        <v>8559.959999999992</v>
      </c>
      <c r="V209" s="106">
        <v>7462.259999999992</v>
      </c>
      <c r="W209" s="17">
        <v>7140.0</v>
      </c>
      <c r="X209" s="17">
        <v>2604.0</v>
      </c>
      <c r="Y209" s="105"/>
      <c r="Z209" s="105"/>
    </row>
    <row r="210" ht="15.75" customHeight="1">
      <c r="A210" s="105" t="s">
        <v>309</v>
      </c>
      <c r="B210" s="105" t="s">
        <v>738</v>
      </c>
      <c r="C210" s="105" t="s">
        <v>739</v>
      </c>
      <c r="D210" s="105" t="s">
        <v>48</v>
      </c>
      <c r="E210" s="106">
        <v>226.59</v>
      </c>
      <c r="F210" s="106"/>
      <c r="G210" s="106"/>
      <c r="H210" s="106">
        <v>1305.05</v>
      </c>
      <c r="I210" s="106">
        <v>226.59</v>
      </c>
      <c r="J210" s="106"/>
      <c r="K210" s="106"/>
      <c r="L210" s="106">
        <v>1137.9500000000019</v>
      </c>
      <c r="M210" s="17">
        <v>612.0</v>
      </c>
      <c r="N210" s="17"/>
      <c r="O210" s="17"/>
      <c r="P210" s="17">
        <v>1872.0</v>
      </c>
      <c r="Q210" s="17">
        <v>91.0</v>
      </c>
      <c r="R210" s="17"/>
      <c r="S210" s="17"/>
      <c r="T210" s="17">
        <v>570.0</v>
      </c>
      <c r="U210" s="106">
        <v>1531.6399999999999</v>
      </c>
      <c r="V210" s="106">
        <v>1364.5400000000018</v>
      </c>
      <c r="W210" s="17">
        <v>2484.0</v>
      </c>
      <c r="X210" s="17">
        <v>661.0</v>
      </c>
      <c r="Y210" s="105"/>
      <c r="Z210" s="105"/>
    </row>
    <row r="211" ht="15.75" customHeight="1">
      <c r="A211" s="105" t="s">
        <v>309</v>
      </c>
      <c r="B211" s="105" t="s">
        <v>740</v>
      </c>
      <c r="C211" s="105" t="s">
        <v>741</v>
      </c>
      <c r="D211" s="105" t="s">
        <v>47</v>
      </c>
      <c r="E211" s="106">
        <v>247.38000000000002</v>
      </c>
      <c r="F211" s="106">
        <v>1043.1000000000006</v>
      </c>
      <c r="G211" s="106">
        <v>1057.35</v>
      </c>
      <c r="H211" s="106">
        <v>1176.1400000000012</v>
      </c>
      <c r="I211" s="106">
        <v>247.38000000000002</v>
      </c>
      <c r="J211" s="106">
        <v>858.2999999999993</v>
      </c>
      <c r="K211" s="106">
        <v>1057.35</v>
      </c>
      <c r="L211" s="106">
        <v>1056.6400000000012</v>
      </c>
      <c r="M211" s="17">
        <v>324.0</v>
      </c>
      <c r="N211" s="17">
        <v>924.0</v>
      </c>
      <c r="O211" s="17">
        <v>1908.0</v>
      </c>
      <c r="P211" s="17">
        <v>1188.0</v>
      </c>
      <c r="Q211" s="17">
        <v>62.0</v>
      </c>
      <c r="R211" s="17">
        <v>190.0</v>
      </c>
      <c r="S211" s="17">
        <v>266.0</v>
      </c>
      <c r="T211" s="17">
        <v>262.0</v>
      </c>
      <c r="U211" s="106">
        <v>3523.970000000002</v>
      </c>
      <c r="V211" s="106">
        <v>3219.6700000000005</v>
      </c>
      <c r="W211" s="17">
        <v>4344.0</v>
      </c>
      <c r="X211" s="17">
        <v>780.0</v>
      </c>
      <c r="Y211" s="105"/>
      <c r="Z211" s="105"/>
    </row>
    <row r="212" ht="15.75" customHeight="1">
      <c r="A212" s="105" t="s">
        <v>309</v>
      </c>
      <c r="B212" s="105" t="s">
        <v>743</v>
      </c>
      <c r="C212" s="105" t="s">
        <v>744</v>
      </c>
      <c r="D212" s="105" t="s">
        <v>49</v>
      </c>
      <c r="E212" s="106">
        <v>251.36999999999998</v>
      </c>
      <c r="F212" s="106">
        <v>478.8000000000003</v>
      </c>
      <c r="G212" s="106"/>
      <c r="H212" s="106">
        <v>174.50000000000003</v>
      </c>
      <c r="I212" s="106">
        <v>251.36999999999998</v>
      </c>
      <c r="J212" s="106">
        <v>391.59999999999985</v>
      </c>
      <c r="K212" s="106"/>
      <c r="L212" s="106">
        <v>150.5</v>
      </c>
      <c r="M212" s="17">
        <v>792.0</v>
      </c>
      <c r="N212" s="17">
        <v>648.0</v>
      </c>
      <c r="O212" s="17"/>
      <c r="P212" s="17">
        <v>352.0</v>
      </c>
      <c r="Q212" s="17">
        <v>63.0</v>
      </c>
      <c r="R212" s="17">
        <v>120.0</v>
      </c>
      <c r="S212" s="17"/>
      <c r="T212" s="17">
        <v>50.0</v>
      </c>
      <c r="U212" s="106">
        <v>904.6700000000003</v>
      </c>
      <c r="V212" s="106">
        <v>793.4699999999998</v>
      </c>
      <c r="W212" s="17">
        <v>1792.0</v>
      </c>
      <c r="X212" s="17">
        <v>233.0</v>
      </c>
      <c r="Y212" s="105"/>
      <c r="Z212" s="105"/>
    </row>
    <row r="213" ht="15.75" customHeight="1">
      <c r="A213" s="105" t="s">
        <v>309</v>
      </c>
      <c r="B213" s="105" t="s">
        <v>745</v>
      </c>
      <c r="C213" s="105" t="s">
        <v>746</v>
      </c>
      <c r="D213" s="105" t="s">
        <v>49</v>
      </c>
      <c r="E213" s="106">
        <v>432.9000000000002</v>
      </c>
      <c r="F213" s="106">
        <v>790.0200000000006</v>
      </c>
      <c r="G213" s="106"/>
      <c r="H213" s="106">
        <v>307.12000000000006</v>
      </c>
      <c r="I213" s="106">
        <v>432.9000000000002</v>
      </c>
      <c r="J213" s="106">
        <v>638.8199999999999</v>
      </c>
      <c r="K213" s="106"/>
      <c r="L213" s="106">
        <v>268.62</v>
      </c>
      <c r="M213" s="17">
        <v>792.0</v>
      </c>
      <c r="N213" s="17">
        <v>648.0</v>
      </c>
      <c r="O213" s="17"/>
      <c r="P213" s="17">
        <v>352.0</v>
      </c>
      <c r="Q213" s="17">
        <v>110.0</v>
      </c>
      <c r="R213" s="17">
        <v>198.0</v>
      </c>
      <c r="S213" s="17"/>
      <c r="T213" s="17">
        <v>88.0</v>
      </c>
      <c r="U213" s="106">
        <v>1530.0400000000009</v>
      </c>
      <c r="V213" s="106">
        <v>1340.3400000000001</v>
      </c>
      <c r="W213" s="17">
        <v>1792.0</v>
      </c>
      <c r="X213" s="17">
        <v>396.0</v>
      </c>
      <c r="Y213" s="105"/>
      <c r="Z213" s="105"/>
    </row>
    <row r="214" ht="15.75" customHeight="1">
      <c r="A214" s="105" t="s">
        <v>309</v>
      </c>
      <c r="B214" s="105" t="s">
        <v>747</v>
      </c>
      <c r="C214" s="105" t="s">
        <v>748</v>
      </c>
      <c r="D214" s="105" t="s">
        <v>49</v>
      </c>
      <c r="E214" s="106">
        <v>438.9000000000001</v>
      </c>
      <c r="F214" s="106">
        <v>654.3600000000005</v>
      </c>
      <c r="G214" s="106"/>
      <c r="H214" s="106">
        <v>277.45</v>
      </c>
      <c r="I214" s="106">
        <v>438.9000000000001</v>
      </c>
      <c r="J214" s="106">
        <v>529.5599999999998</v>
      </c>
      <c r="K214" s="106"/>
      <c r="L214" s="106">
        <v>242.45000000000005</v>
      </c>
      <c r="M214" s="17">
        <v>594.0</v>
      </c>
      <c r="N214" s="17">
        <v>486.0</v>
      </c>
      <c r="O214" s="17"/>
      <c r="P214" s="17">
        <v>264.0</v>
      </c>
      <c r="Q214" s="17">
        <v>110.0</v>
      </c>
      <c r="R214" s="17">
        <v>164.0</v>
      </c>
      <c r="S214" s="17"/>
      <c r="T214" s="17">
        <v>81.0</v>
      </c>
      <c r="U214" s="106">
        <v>1370.7100000000007</v>
      </c>
      <c r="V214" s="106">
        <v>1210.9099999999999</v>
      </c>
      <c r="W214" s="17">
        <v>1344.0</v>
      </c>
      <c r="X214" s="17">
        <v>355.0</v>
      </c>
      <c r="Y214" s="105"/>
      <c r="Z214" s="105"/>
    </row>
    <row r="215" ht="15.75" customHeight="1">
      <c r="A215" s="105" t="s">
        <v>309</v>
      </c>
      <c r="B215" s="105" t="s">
        <v>749</v>
      </c>
      <c r="C215" s="105" t="s">
        <v>750</v>
      </c>
      <c r="D215" s="105" t="s">
        <v>49</v>
      </c>
      <c r="E215" s="106">
        <v>379.05000000000007</v>
      </c>
      <c r="F215" s="106">
        <v>602.4900000000004</v>
      </c>
      <c r="G215" s="106"/>
      <c r="H215" s="106">
        <v>266.11</v>
      </c>
      <c r="I215" s="106">
        <v>379.05000000000007</v>
      </c>
      <c r="J215" s="106">
        <v>488.0899999999998</v>
      </c>
      <c r="K215" s="106"/>
      <c r="L215" s="106">
        <v>229.60999999999999</v>
      </c>
      <c r="M215" s="17">
        <v>594.0</v>
      </c>
      <c r="N215" s="17">
        <v>486.0</v>
      </c>
      <c r="O215" s="17"/>
      <c r="P215" s="17">
        <v>264.0</v>
      </c>
      <c r="Q215" s="17">
        <v>95.0</v>
      </c>
      <c r="R215" s="17">
        <v>151.0</v>
      </c>
      <c r="S215" s="17"/>
      <c r="T215" s="17">
        <v>77.0</v>
      </c>
      <c r="U215" s="106">
        <v>1247.6500000000005</v>
      </c>
      <c r="V215" s="106">
        <v>1096.7499999999998</v>
      </c>
      <c r="W215" s="17">
        <v>1344.0</v>
      </c>
      <c r="X215" s="17">
        <v>323.0</v>
      </c>
      <c r="Y215" s="105"/>
      <c r="Z215" s="105"/>
    </row>
    <row r="216" ht="15.75" customHeight="1">
      <c r="A216" s="105" t="s">
        <v>309</v>
      </c>
      <c r="B216" s="105" t="s">
        <v>751</v>
      </c>
      <c r="C216" s="105" t="s">
        <v>752</v>
      </c>
      <c r="D216" s="105" t="s">
        <v>49</v>
      </c>
      <c r="E216" s="106">
        <v>2.96</v>
      </c>
      <c r="F216" s="106">
        <v>2990.499999999999</v>
      </c>
      <c r="G216" s="106"/>
      <c r="H216" s="106">
        <v>3941.0799999999954</v>
      </c>
      <c r="I216" s="106">
        <v>2.96</v>
      </c>
      <c r="J216" s="106">
        <v>2449.700000000003</v>
      </c>
      <c r="K216" s="106"/>
      <c r="L216" s="106">
        <v>3427.5799999999963</v>
      </c>
      <c r="M216" s="17">
        <v>0.0</v>
      </c>
      <c r="N216" s="17">
        <v>4224.0</v>
      </c>
      <c r="O216" s="17"/>
      <c r="P216" s="17">
        <v>7152.0</v>
      </c>
      <c r="Q216" s="17">
        <v>4.0</v>
      </c>
      <c r="R216" s="17">
        <v>750.0</v>
      </c>
      <c r="S216" s="17"/>
      <c r="T216" s="17">
        <v>1130.0</v>
      </c>
      <c r="U216" s="106">
        <v>6934.5399999999945</v>
      </c>
      <c r="V216" s="106">
        <v>5880.24</v>
      </c>
      <c r="W216" s="17">
        <v>11376.0</v>
      </c>
      <c r="X216" s="17">
        <v>1884.0</v>
      </c>
      <c r="Y216" s="105"/>
      <c r="Z216" s="105"/>
    </row>
    <row r="217" ht="15.75" customHeight="1">
      <c r="A217" s="105" t="s">
        <v>309</v>
      </c>
      <c r="B217" s="105" t="s">
        <v>753</v>
      </c>
      <c r="C217" s="105" t="s">
        <v>754</v>
      </c>
      <c r="D217" s="105" t="s">
        <v>49</v>
      </c>
      <c r="E217" s="106">
        <v>500.6400000000005</v>
      </c>
      <c r="F217" s="106">
        <v>2.9699999999999998</v>
      </c>
      <c r="G217" s="106"/>
      <c r="H217" s="106">
        <v>1495.3899999999994</v>
      </c>
      <c r="I217" s="106">
        <v>500.6400000000005</v>
      </c>
      <c r="J217" s="106">
        <v>2.9699999999999998</v>
      </c>
      <c r="K217" s="106"/>
      <c r="L217" s="106">
        <v>1255.690000000002</v>
      </c>
      <c r="M217" s="17">
        <v>2400.0</v>
      </c>
      <c r="N217" s="17">
        <v>0.0</v>
      </c>
      <c r="O217" s="17"/>
      <c r="P217" s="17">
        <v>3324.0</v>
      </c>
      <c r="Q217" s="17">
        <v>336.0</v>
      </c>
      <c r="R217" s="17">
        <v>3.0</v>
      </c>
      <c r="S217" s="17"/>
      <c r="T217" s="17">
        <v>836.0</v>
      </c>
      <c r="U217" s="106">
        <v>1999.0</v>
      </c>
      <c r="V217" s="106">
        <v>1759.3000000000027</v>
      </c>
      <c r="W217" s="17">
        <v>5724.0</v>
      </c>
      <c r="X217" s="17">
        <v>1175.0</v>
      </c>
      <c r="Y217" s="105"/>
      <c r="Z217" s="105"/>
    </row>
    <row r="218" ht="15.75" customHeight="1">
      <c r="A218" s="105" t="s">
        <v>309</v>
      </c>
      <c r="B218" s="105" t="s">
        <v>762</v>
      </c>
      <c r="C218" s="105" t="s">
        <v>763</v>
      </c>
      <c r="D218" s="105" t="s">
        <v>49</v>
      </c>
      <c r="E218" s="106">
        <v>404.1</v>
      </c>
      <c r="F218" s="106">
        <v>2894.369999999999</v>
      </c>
      <c r="G218" s="106">
        <v>1297.4</v>
      </c>
      <c r="H218" s="106">
        <v>1244.85</v>
      </c>
      <c r="I218" s="106">
        <v>404.1</v>
      </c>
      <c r="J218" s="106">
        <v>2341.169999999998</v>
      </c>
      <c r="K218" s="106">
        <v>1297.4</v>
      </c>
      <c r="L218" s="106">
        <v>1083.2500000000005</v>
      </c>
      <c r="M218" s="17">
        <v>640.0</v>
      </c>
      <c r="N218" s="17">
        <v>3740.0</v>
      </c>
      <c r="O218" s="17">
        <v>2520.0</v>
      </c>
      <c r="P218" s="17">
        <v>1640.0</v>
      </c>
      <c r="Q218" s="17">
        <v>90.0</v>
      </c>
      <c r="R218" s="17">
        <v>483.0</v>
      </c>
      <c r="S218" s="17">
        <v>260.0</v>
      </c>
      <c r="T218" s="17">
        <v>215.0</v>
      </c>
      <c r="U218" s="106">
        <v>5840.719999999999</v>
      </c>
      <c r="V218" s="106">
        <v>5125.919999999998</v>
      </c>
      <c r="W218" s="17">
        <v>8540.0</v>
      </c>
      <c r="X218" s="17">
        <v>1048.0</v>
      </c>
      <c r="Y218" s="105"/>
      <c r="Z218" s="105"/>
    </row>
    <row r="219" ht="15.75" customHeight="1">
      <c r="A219" s="105" t="s">
        <v>309</v>
      </c>
      <c r="B219" s="105" t="s">
        <v>764</v>
      </c>
      <c r="C219" s="105" t="s">
        <v>765</v>
      </c>
      <c r="D219" s="105" t="s">
        <v>47</v>
      </c>
      <c r="E219" s="106"/>
      <c r="F219" s="106">
        <v>551.3100000000002</v>
      </c>
      <c r="G219" s="106"/>
      <c r="H219" s="106">
        <v>664.8900000000004</v>
      </c>
      <c r="I219" s="106"/>
      <c r="J219" s="106">
        <v>442.50999999999976</v>
      </c>
      <c r="K219" s="106"/>
      <c r="L219" s="106">
        <v>664.8900000000004</v>
      </c>
      <c r="M219" s="17"/>
      <c r="N219" s="17">
        <v>0.0</v>
      </c>
      <c r="O219" s="17"/>
      <c r="P219" s="17">
        <v>0.0</v>
      </c>
      <c r="Q219" s="17"/>
      <c r="R219" s="17">
        <v>69.0</v>
      </c>
      <c r="S219" s="17"/>
      <c r="T219" s="17">
        <v>111.0</v>
      </c>
      <c r="U219" s="106">
        <v>1216.2000000000007</v>
      </c>
      <c r="V219" s="106">
        <v>1107.4</v>
      </c>
      <c r="W219" s="17">
        <v>0.0</v>
      </c>
      <c r="X219" s="17">
        <v>180.0</v>
      </c>
      <c r="Y219" s="105"/>
      <c r="Z219" s="105"/>
    </row>
    <row r="220" ht="15.75" customHeight="1">
      <c r="A220" s="105" t="s">
        <v>309</v>
      </c>
      <c r="B220" s="105" t="s">
        <v>767</v>
      </c>
      <c r="C220" s="105" t="s">
        <v>768</v>
      </c>
      <c r="D220" s="105" t="s">
        <v>47</v>
      </c>
      <c r="E220" s="106"/>
      <c r="F220" s="106">
        <v>1049.8700000000006</v>
      </c>
      <c r="G220" s="106"/>
      <c r="H220" s="106">
        <v>1215.970000000001</v>
      </c>
      <c r="I220" s="106"/>
      <c r="J220" s="106">
        <v>849.8699999999995</v>
      </c>
      <c r="K220" s="106"/>
      <c r="L220" s="106">
        <v>1215.970000000001</v>
      </c>
      <c r="M220" s="17"/>
      <c r="N220" s="17">
        <v>0.0</v>
      </c>
      <c r="O220" s="17"/>
      <c r="P220" s="17">
        <v>0.0</v>
      </c>
      <c r="Q220" s="17"/>
      <c r="R220" s="17">
        <v>133.0</v>
      </c>
      <c r="S220" s="17"/>
      <c r="T220" s="17">
        <v>203.0</v>
      </c>
      <c r="U220" s="106">
        <v>2265.8400000000015</v>
      </c>
      <c r="V220" s="106">
        <v>2065.8400000000006</v>
      </c>
      <c r="W220" s="17">
        <v>0.0</v>
      </c>
      <c r="X220" s="17">
        <v>336.0</v>
      </c>
      <c r="Y220" s="105"/>
      <c r="Z220" s="105"/>
    </row>
    <row r="221" ht="15.75" customHeight="1">
      <c r="A221" s="105" t="s">
        <v>309</v>
      </c>
      <c r="B221" s="105" t="s">
        <v>769</v>
      </c>
      <c r="C221" s="105" t="s">
        <v>770</v>
      </c>
      <c r="D221" s="105" t="s">
        <v>47</v>
      </c>
      <c r="E221" s="106">
        <v>773.4500000000005</v>
      </c>
      <c r="F221" s="106">
        <v>6433.2599999999975</v>
      </c>
      <c r="G221" s="106"/>
      <c r="H221" s="106">
        <v>9886.999999999998</v>
      </c>
      <c r="I221" s="106">
        <v>773.4500000000005</v>
      </c>
      <c r="J221" s="106">
        <v>5239.260000000001</v>
      </c>
      <c r="K221" s="106"/>
      <c r="L221" s="106">
        <v>9022.999999999996</v>
      </c>
      <c r="M221" s="17">
        <v>1392.0</v>
      </c>
      <c r="N221" s="17">
        <v>2560.0</v>
      </c>
      <c r="O221" s="17"/>
      <c r="P221" s="17">
        <v>5264.0</v>
      </c>
      <c r="Q221" s="17">
        <v>155.0</v>
      </c>
      <c r="R221" s="17">
        <v>1074.0</v>
      </c>
      <c r="S221" s="17"/>
      <c r="T221" s="17">
        <v>1800.0</v>
      </c>
      <c r="U221" s="106">
        <v>17093.709999999995</v>
      </c>
      <c r="V221" s="106">
        <v>15035.71</v>
      </c>
      <c r="W221" s="17">
        <v>9216.0</v>
      </c>
      <c r="X221" s="17">
        <v>3029.0</v>
      </c>
      <c r="Y221" s="105"/>
      <c r="Z221" s="105"/>
    </row>
    <row r="222" ht="15.75" customHeight="1">
      <c r="A222" s="105" t="s">
        <v>309</v>
      </c>
      <c r="B222" s="105" t="s">
        <v>771</v>
      </c>
      <c r="C222" s="105" t="s">
        <v>772</v>
      </c>
      <c r="D222" s="105" t="s">
        <v>47</v>
      </c>
      <c r="E222" s="106">
        <v>538.9200000000003</v>
      </c>
      <c r="F222" s="106">
        <v>3366.3799999999987</v>
      </c>
      <c r="G222" s="106"/>
      <c r="H222" s="106">
        <v>5604.299999999993</v>
      </c>
      <c r="I222" s="106">
        <v>538.9200000000003</v>
      </c>
      <c r="J222" s="106">
        <v>2735.1799999999976</v>
      </c>
      <c r="K222" s="106"/>
      <c r="L222" s="106">
        <v>5115.299999999993</v>
      </c>
      <c r="M222" s="17">
        <v>696.0</v>
      </c>
      <c r="N222" s="17">
        <v>1280.0</v>
      </c>
      <c r="O222" s="17"/>
      <c r="P222" s="17">
        <v>2632.0</v>
      </c>
      <c r="Q222" s="17">
        <v>108.0</v>
      </c>
      <c r="R222" s="17">
        <v>562.0</v>
      </c>
      <c r="S222" s="17"/>
      <c r="T222" s="17">
        <v>1020.0</v>
      </c>
      <c r="U222" s="106">
        <v>9509.599999999991</v>
      </c>
      <c r="V222" s="106">
        <v>8389.39999999999</v>
      </c>
      <c r="W222" s="17">
        <v>4608.0</v>
      </c>
      <c r="X222" s="17">
        <v>1690.0</v>
      </c>
      <c r="Y222" s="105"/>
      <c r="Z222" s="105"/>
    </row>
    <row r="223" ht="15.75" customHeight="1">
      <c r="A223" s="105" t="s">
        <v>309</v>
      </c>
      <c r="B223" s="105" t="s">
        <v>773</v>
      </c>
      <c r="C223" s="105" t="s">
        <v>774</v>
      </c>
      <c r="D223" s="105" t="s">
        <v>47</v>
      </c>
      <c r="E223" s="106">
        <v>2748.809999999998</v>
      </c>
      <c r="F223" s="106">
        <v>4949.0099999999975</v>
      </c>
      <c r="G223" s="106">
        <v>4235.93999999999</v>
      </c>
      <c r="H223" s="106"/>
      <c r="I223" s="106">
        <v>2748.809999999998</v>
      </c>
      <c r="J223" s="106">
        <v>3999.2499999999995</v>
      </c>
      <c r="K223" s="106">
        <v>4235.93999999999</v>
      </c>
      <c r="L223" s="106"/>
      <c r="M223" s="17">
        <v>3488.0</v>
      </c>
      <c r="N223" s="17">
        <v>1584.0</v>
      </c>
      <c r="O223" s="17">
        <v>2328.0</v>
      </c>
      <c r="P223" s="17"/>
      <c r="Q223" s="17">
        <v>394.0</v>
      </c>
      <c r="R223" s="17">
        <v>524.0</v>
      </c>
      <c r="S223" s="17">
        <v>606.0</v>
      </c>
      <c r="T223" s="17"/>
      <c r="U223" s="106">
        <v>11933.759999999986</v>
      </c>
      <c r="V223" s="106">
        <v>10983.999999999987</v>
      </c>
      <c r="W223" s="17">
        <v>7400.0</v>
      </c>
      <c r="X223" s="17">
        <v>1524.0</v>
      </c>
      <c r="Y223" s="105"/>
      <c r="Z223" s="105"/>
    </row>
    <row r="224" ht="15.75" customHeight="1">
      <c r="A224" s="105" t="s">
        <v>309</v>
      </c>
      <c r="B224" s="105" t="s">
        <v>775</v>
      </c>
      <c r="C224" s="105" t="s">
        <v>776</v>
      </c>
      <c r="D224" s="105" t="s">
        <v>47</v>
      </c>
      <c r="E224" s="106">
        <v>1880.290000000002</v>
      </c>
      <c r="F224" s="106">
        <v>2528.1300000000006</v>
      </c>
      <c r="G224" s="106"/>
      <c r="H224" s="106"/>
      <c r="I224" s="106">
        <v>1880.290000000002</v>
      </c>
      <c r="J224" s="106">
        <v>2058.83</v>
      </c>
      <c r="K224" s="106"/>
      <c r="L224" s="106"/>
      <c r="M224" s="17">
        <v>1744.0</v>
      </c>
      <c r="N224" s="17">
        <v>792.0</v>
      </c>
      <c r="O224" s="17"/>
      <c r="P224" s="17"/>
      <c r="Q224" s="17">
        <v>271.0</v>
      </c>
      <c r="R224" s="17">
        <v>267.0</v>
      </c>
      <c r="S224" s="17"/>
      <c r="T224" s="17"/>
      <c r="U224" s="106">
        <v>4408.420000000003</v>
      </c>
      <c r="V224" s="106">
        <v>3939.1200000000017</v>
      </c>
      <c r="W224" s="17">
        <v>2536.0</v>
      </c>
      <c r="X224" s="17">
        <v>538.0</v>
      </c>
      <c r="Y224" s="105"/>
      <c r="Z224" s="105"/>
    </row>
    <row r="225" ht="15.75" customHeight="1">
      <c r="A225" s="105" t="s">
        <v>309</v>
      </c>
      <c r="B225" s="105" t="s">
        <v>777</v>
      </c>
      <c r="C225" s="105" t="s">
        <v>778</v>
      </c>
      <c r="D225" s="105" t="s">
        <v>47</v>
      </c>
      <c r="E225" s="106">
        <v>347.4200000000002</v>
      </c>
      <c r="F225" s="106">
        <v>964.3900000000008</v>
      </c>
      <c r="G225" s="106">
        <v>934.440000000001</v>
      </c>
      <c r="H225" s="106">
        <v>1090.180000000001</v>
      </c>
      <c r="I225" s="106">
        <v>347.4200000000002</v>
      </c>
      <c r="J225" s="106">
        <v>819.19</v>
      </c>
      <c r="K225" s="106">
        <v>934.440000000001</v>
      </c>
      <c r="L225" s="106">
        <v>1090.180000000001</v>
      </c>
      <c r="M225" s="17">
        <v>0.0</v>
      </c>
      <c r="N225" s="17">
        <v>0.0</v>
      </c>
      <c r="O225" s="17">
        <v>624.0</v>
      </c>
      <c r="P225" s="17">
        <v>0.0</v>
      </c>
      <c r="Q225" s="17">
        <v>58.0</v>
      </c>
      <c r="R225" s="17">
        <v>161.0</v>
      </c>
      <c r="S225" s="17">
        <v>156.0</v>
      </c>
      <c r="T225" s="17">
        <v>182.0</v>
      </c>
      <c r="U225" s="106">
        <v>3336.430000000003</v>
      </c>
      <c r="V225" s="106">
        <v>3191.2300000000023</v>
      </c>
      <c r="W225" s="17">
        <v>624.0</v>
      </c>
      <c r="X225" s="17">
        <v>557.0</v>
      </c>
      <c r="Y225" s="105"/>
      <c r="Z225" s="105"/>
    </row>
    <row r="226" ht="15.75" customHeight="1">
      <c r="A226" s="105" t="s">
        <v>309</v>
      </c>
      <c r="B226" s="105" t="s">
        <v>779</v>
      </c>
      <c r="C226" s="105" t="s">
        <v>780</v>
      </c>
      <c r="D226" s="105" t="s">
        <v>47</v>
      </c>
      <c r="E226" s="106">
        <v>299.5</v>
      </c>
      <c r="F226" s="106">
        <v>1118.9900000000005</v>
      </c>
      <c r="G226" s="106">
        <v>838.600000000001</v>
      </c>
      <c r="H226" s="106">
        <v>826.6200000000006</v>
      </c>
      <c r="I226" s="106">
        <v>299.5</v>
      </c>
      <c r="J226" s="106">
        <v>901.3899999999995</v>
      </c>
      <c r="K226" s="106">
        <v>838.600000000001</v>
      </c>
      <c r="L226" s="106">
        <v>826.6200000000006</v>
      </c>
      <c r="M226" s="17">
        <v>0.0</v>
      </c>
      <c r="N226" s="17">
        <v>0.0</v>
      </c>
      <c r="O226" s="17">
        <v>624.0</v>
      </c>
      <c r="P226" s="17">
        <v>0.0</v>
      </c>
      <c r="Q226" s="17">
        <v>50.0</v>
      </c>
      <c r="R226" s="17">
        <v>141.0</v>
      </c>
      <c r="S226" s="17">
        <v>140.0</v>
      </c>
      <c r="T226" s="17">
        <v>138.0</v>
      </c>
      <c r="U226" s="106">
        <v>3083.710000000002</v>
      </c>
      <c r="V226" s="106">
        <v>2866.110000000001</v>
      </c>
      <c r="W226" s="17">
        <v>624.0</v>
      </c>
      <c r="X226" s="17">
        <v>469.0</v>
      </c>
      <c r="Y226" s="105"/>
      <c r="Z226" s="105"/>
    </row>
    <row r="227" ht="15.75" customHeight="1">
      <c r="A227" s="105" t="s">
        <v>74</v>
      </c>
      <c r="B227" s="105" t="s">
        <v>71</v>
      </c>
      <c r="C227" s="105" t="s">
        <v>72</v>
      </c>
      <c r="D227" s="105" t="s">
        <v>47</v>
      </c>
      <c r="E227" s="106">
        <v>2042.5900000000008</v>
      </c>
      <c r="F227" s="106">
        <v>6917.769999999998</v>
      </c>
      <c r="G227" s="106">
        <v>7128.09999999997</v>
      </c>
      <c r="H227" s="106">
        <v>311.48</v>
      </c>
      <c r="I227" s="106">
        <v>2036.5900000000006</v>
      </c>
      <c r="J227" s="106">
        <v>5707.269999999999</v>
      </c>
      <c r="K227" s="106">
        <v>7128.09999999997</v>
      </c>
      <c r="L227" s="106">
        <v>311.48</v>
      </c>
      <c r="M227" s="17">
        <v>1152.0</v>
      </c>
      <c r="N227" s="17">
        <v>1848.0</v>
      </c>
      <c r="O227" s="17">
        <v>3792.0</v>
      </c>
      <c r="P227" s="17">
        <v>0.0</v>
      </c>
      <c r="Q227" s="17">
        <v>341.0</v>
      </c>
      <c r="R227" s="17">
        <v>923.0</v>
      </c>
      <c r="S227" s="17">
        <v>1190.0</v>
      </c>
      <c r="T227" s="17">
        <v>52.0</v>
      </c>
      <c r="U227" s="106">
        <v>16399.93999999997</v>
      </c>
      <c r="V227" s="106">
        <v>15183.43999999997</v>
      </c>
      <c r="W227" s="17">
        <v>6792.0</v>
      </c>
      <c r="X227" s="17">
        <v>2506.0</v>
      </c>
      <c r="Y227" s="105"/>
      <c r="Z227" s="105"/>
    </row>
    <row r="228" ht="15.75" customHeight="1">
      <c r="A228" s="105" t="s">
        <v>74</v>
      </c>
      <c r="B228" s="105" t="s">
        <v>76</v>
      </c>
      <c r="C228" s="105" t="s">
        <v>77</v>
      </c>
      <c r="D228" s="105" t="s">
        <v>47</v>
      </c>
      <c r="E228" s="106">
        <v>812.8900000000002</v>
      </c>
      <c r="F228" s="106">
        <v>1506.430000000004</v>
      </c>
      <c r="G228" s="106">
        <v>531.930000000001</v>
      </c>
      <c r="H228" s="106">
        <v>2509.390000000005</v>
      </c>
      <c r="I228" s="106">
        <v>812.8900000000002</v>
      </c>
      <c r="J228" s="106">
        <v>1254.4300000000003</v>
      </c>
      <c r="K228" s="106">
        <v>531.930000000001</v>
      </c>
      <c r="L228" s="106">
        <v>2509.390000000005</v>
      </c>
      <c r="M228" s="17">
        <v>840.0</v>
      </c>
      <c r="N228" s="17">
        <v>1020.0</v>
      </c>
      <c r="O228" s="17">
        <v>648.0</v>
      </c>
      <c r="P228" s="17">
        <v>1944.0</v>
      </c>
      <c r="Q228" s="17">
        <v>481.0</v>
      </c>
      <c r="R228" s="17">
        <v>757.0</v>
      </c>
      <c r="S228" s="17">
        <v>357.0</v>
      </c>
      <c r="T228" s="17">
        <v>1261.0</v>
      </c>
      <c r="U228" s="106">
        <v>5360.64000000001</v>
      </c>
      <c r="V228" s="106">
        <v>5108.640000000007</v>
      </c>
      <c r="W228" s="17">
        <v>4452.0</v>
      </c>
      <c r="X228" s="17">
        <v>2856.0</v>
      </c>
      <c r="Y228" s="105"/>
      <c r="Z228" s="105"/>
    </row>
    <row r="229" ht="15.75" customHeight="1">
      <c r="A229" s="105" t="s">
        <v>74</v>
      </c>
      <c r="B229" s="105" t="s">
        <v>80</v>
      </c>
      <c r="C229" s="105" t="s">
        <v>81</v>
      </c>
      <c r="D229" s="105" t="s">
        <v>47</v>
      </c>
      <c r="E229" s="106">
        <v>484.49999999999955</v>
      </c>
      <c r="F229" s="106">
        <v>1058.6800000000017</v>
      </c>
      <c r="G229" s="106">
        <v>309.92</v>
      </c>
      <c r="H229" s="106">
        <v>1512.400000000004</v>
      </c>
      <c r="I229" s="106">
        <v>483.4799999999997</v>
      </c>
      <c r="J229" s="106">
        <v>873.4799999999998</v>
      </c>
      <c r="K229" s="106">
        <v>309.92</v>
      </c>
      <c r="L229" s="106">
        <v>1512.400000000004</v>
      </c>
      <c r="M229" s="17">
        <v>840.0</v>
      </c>
      <c r="N229" s="17">
        <v>1020.0</v>
      </c>
      <c r="O229" s="17">
        <v>648.0</v>
      </c>
      <c r="P229" s="17">
        <v>1944.0</v>
      </c>
      <c r="Q229" s="17">
        <v>288.0</v>
      </c>
      <c r="R229" s="17">
        <v>532.0</v>
      </c>
      <c r="S229" s="17">
        <v>208.0</v>
      </c>
      <c r="T229" s="17">
        <v>760.0</v>
      </c>
      <c r="U229" s="106">
        <v>3365.5000000000055</v>
      </c>
      <c r="V229" s="106">
        <v>3179.2800000000034</v>
      </c>
      <c r="W229" s="17">
        <v>4452.0</v>
      </c>
      <c r="X229" s="17">
        <v>1788.0</v>
      </c>
      <c r="Y229" s="105"/>
      <c r="Z229" s="105"/>
    </row>
    <row r="230" ht="15.75" customHeight="1">
      <c r="A230" s="105" t="s">
        <v>74</v>
      </c>
      <c r="B230" s="105" t="s">
        <v>82</v>
      </c>
      <c r="C230" s="105" t="s">
        <v>83</v>
      </c>
      <c r="D230" s="105" t="s">
        <v>47</v>
      </c>
      <c r="E230" s="106">
        <v>1846.210000000002</v>
      </c>
      <c r="F230" s="106">
        <v>6218.539999999996</v>
      </c>
      <c r="G230" s="106">
        <v>1790.37</v>
      </c>
      <c r="H230" s="106">
        <v>5214.929999999994</v>
      </c>
      <c r="I230" s="106">
        <v>1843.7600000000016</v>
      </c>
      <c r="J230" s="106">
        <v>5100.539999999997</v>
      </c>
      <c r="K230" s="106">
        <v>1790.37</v>
      </c>
      <c r="L230" s="106">
        <v>5214.929999999994</v>
      </c>
      <c r="M230" s="17">
        <v>1284.0</v>
      </c>
      <c r="N230" s="17">
        <v>2736.0</v>
      </c>
      <c r="O230" s="17">
        <v>1944.0</v>
      </c>
      <c r="P230" s="17">
        <v>2820.0</v>
      </c>
      <c r="Q230" s="17">
        <v>529.0</v>
      </c>
      <c r="R230" s="17">
        <v>1246.0</v>
      </c>
      <c r="S230" s="17">
        <v>513.0</v>
      </c>
      <c r="T230" s="17">
        <v>1307.0</v>
      </c>
      <c r="U230" s="106">
        <v>15070.049999999992</v>
      </c>
      <c r="V230" s="106">
        <v>13949.599999999991</v>
      </c>
      <c r="W230" s="17">
        <v>8784.0</v>
      </c>
      <c r="X230" s="17">
        <v>3595.0</v>
      </c>
      <c r="Y230" s="105"/>
      <c r="Z230" s="105"/>
    </row>
    <row r="231" ht="15.75" customHeight="1">
      <c r="A231" s="105" t="s">
        <v>74</v>
      </c>
      <c r="B231" s="105" t="s">
        <v>84</v>
      </c>
      <c r="C231" s="105" t="s">
        <v>85</v>
      </c>
      <c r="D231" s="105" t="s">
        <v>47</v>
      </c>
      <c r="E231" s="106">
        <v>1207.540000000001</v>
      </c>
      <c r="F231" s="106">
        <v>3218.549999999999</v>
      </c>
      <c r="G231" s="106">
        <v>942.300000000002</v>
      </c>
      <c r="H231" s="106">
        <v>2521.6800000000007</v>
      </c>
      <c r="I231" s="106">
        <v>1206.140000000001</v>
      </c>
      <c r="J231" s="106">
        <v>2596.2000000000003</v>
      </c>
      <c r="K231" s="106">
        <v>942.300000000002</v>
      </c>
      <c r="L231" s="106">
        <v>2521.6800000000007</v>
      </c>
      <c r="M231" s="17">
        <v>1284.0</v>
      </c>
      <c r="N231" s="17">
        <v>2736.0</v>
      </c>
      <c r="O231" s="17">
        <v>1944.0</v>
      </c>
      <c r="P231" s="17">
        <v>2820.0</v>
      </c>
      <c r="Q231" s="17">
        <v>346.0</v>
      </c>
      <c r="R231" s="17">
        <v>645.0</v>
      </c>
      <c r="S231" s="17">
        <v>270.0</v>
      </c>
      <c r="T231" s="17">
        <v>632.0</v>
      </c>
      <c r="U231" s="106">
        <v>7890.070000000003</v>
      </c>
      <c r="V231" s="106">
        <v>7266.320000000003</v>
      </c>
      <c r="W231" s="17">
        <v>8784.0</v>
      </c>
      <c r="X231" s="17">
        <v>1893.0</v>
      </c>
      <c r="Y231" s="105"/>
      <c r="Z231" s="105"/>
    </row>
    <row r="232" ht="15.75" customHeight="1">
      <c r="A232" s="105" t="s">
        <v>74</v>
      </c>
      <c r="B232" s="105" t="s">
        <v>86</v>
      </c>
      <c r="C232" s="105" t="s">
        <v>87</v>
      </c>
      <c r="D232" s="105" t="s">
        <v>48</v>
      </c>
      <c r="E232" s="106">
        <v>1330.4500000000012</v>
      </c>
      <c r="F232" s="106">
        <v>6200.939999999994</v>
      </c>
      <c r="G232" s="106">
        <v>2641.43</v>
      </c>
      <c r="H232" s="106">
        <v>4522.33999999999</v>
      </c>
      <c r="I232" s="106">
        <v>1330.4500000000012</v>
      </c>
      <c r="J232" s="106">
        <v>5044.540000000001</v>
      </c>
      <c r="K232" s="106">
        <v>2641.43</v>
      </c>
      <c r="L232" s="106">
        <v>4016.3399999999942</v>
      </c>
      <c r="M232" s="17">
        <v>1452.0</v>
      </c>
      <c r="N232" s="17">
        <v>3198.0</v>
      </c>
      <c r="O232" s="17">
        <v>1656.0</v>
      </c>
      <c r="P232" s="17">
        <v>1884.0</v>
      </c>
      <c r="Q232" s="17">
        <v>205.0</v>
      </c>
      <c r="R232" s="17">
        <v>886.0</v>
      </c>
      <c r="S232" s="17">
        <v>407.0</v>
      </c>
      <c r="T232" s="17">
        <v>566.0</v>
      </c>
      <c r="U232" s="106">
        <v>14695.159999999985</v>
      </c>
      <c r="V232" s="106">
        <v>13032.759999999997</v>
      </c>
      <c r="W232" s="17">
        <v>8190.0</v>
      </c>
      <c r="X232" s="17">
        <v>2064.0</v>
      </c>
      <c r="Y232" s="105"/>
      <c r="Z232" s="105"/>
    </row>
    <row r="233" ht="15.75" customHeight="1">
      <c r="A233" s="105" t="s">
        <v>74</v>
      </c>
      <c r="B233" s="105" t="s">
        <v>90</v>
      </c>
      <c r="C233" s="105" t="s">
        <v>91</v>
      </c>
      <c r="D233" s="105" t="s">
        <v>48</v>
      </c>
      <c r="E233" s="106">
        <v>3.99</v>
      </c>
      <c r="F233" s="106">
        <v>1209.9800000000007</v>
      </c>
      <c r="G233" s="106"/>
      <c r="H233" s="106">
        <v>2701.559999999993</v>
      </c>
      <c r="I233" s="106">
        <v>3.99</v>
      </c>
      <c r="J233" s="106">
        <v>984.3800000000001</v>
      </c>
      <c r="K233" s="106"/>
      <c r="L233" s="106">
        <v>2272.7600000000007</v>
      </c>
      <c r="M233" s="17">
        <v>0.0</v>
      </c>
      <c r="N233" s="17">
        <v>1056.0</v>
      </c>
      <c r="O233" s="17"/>
      <c r="P233" s="17">
        <v>3072.0</v>
      </c>
      <c r="Q233" s="17">
        <v>1.0</v>
      </c>
      <c r="R233" s="17">
        <v>202.0</v>
      </c>
      <c r="S233" s="17"/>
      <c r="T233" s="17">
        <v>564.0</v>
      </c>
      <c r="U233" s="106">
        <v>3915.529999999994</v>
      </c>
      <c r="V233" s="106">
        <v>3261.130000000001</v>
      </c>
      <c r="W233" s="17">
        <v>4128.0</v>
      </c>
      <c r="X233" s="17">
        <v>767.0</v>
      </c>
      <c r="Y233" s="105"/>
      <c r="Z233" s="105"/>
    </row>
    <row r="234" ht="15.75" customHeight="1">
      <c r="A234" s="105" t="s">
        <v>74</v>
      </c>
      <c r="B234" s="105" t="s">
        <v>93</v>
      </c>
      <c r="C234" s="105" t="s">
        <v>94</v>
      </c>
      <c r="D234" s="105" t="s">
        <v>48</v>
      </c>
      <c r="E234" s="106">
        <v>1614.7600000000016</v>
      </c>
      <c r="F234" s="106">
        <v>4135.469999999998</v>
      </c>
      <c r="G234" s="106">
        <v>5321.12999999998</v>
      </c>
      <c r="H234" s="106">
        <v>8157.629999999997</v>
      </c>
      <c r="I234" s="106">
        <v>1614.7600000000016</v>
      </c>
      <c r="J234" s="106">
        <v>3434.67</v>
      </c>
      <c r="K234" s="106">
        <v>5321.12999999998</v>
      </c>
      <c r="L234" s="106">
        <v>7052.629999999999</v>
      </c>
      <c r="M234" s="17">
        <v>2604.0</v>
      </c>
      <c r="N234" s="17">
        <v>2748.0</v>
      </c>
      <c r="O234" s="17">
        <v>4872.0</v>
      </c>
      <c r="P234" s="17">
        <v>5652.0</v>
      </c>
      <c r="Q234" s="17">
        <v>649.0</v>
      </c>
      <c r="R234" s="17">
        <v>1383.0</v>
      </c>
      <c r="S234" s="17">
        <v>2137.0</v>
      </c>
      <c r="T234" s="17">
        <v>2337.0</v>
      </c>
      <c r="U234" s="106">
        <v>19228.989999999976</v>
      </c>
      <c r="V234" s="106">
        <v>17423.18999999998</v>
      </c>
      <c r="W234" s="17">
        <v>15876.0</v>
      </c>
      <c r="X234" s="17">
        <v>6506.0</v>
      </c>
      <c r="Y234" s="105"/>
      <c r="Z234" s="105"/>
    </row>
    <row r="235" ht="15.75" customHeight="1">
      <c r="A235" s="105" t="s">
        <v>74</v>
      </c>
      <c r="B235" s="105" t="s">
        <v>96</v>
      </c>
      <c r="C235" s="105" t="s">
        <v>97</v>
      </c>
      <c r="D235" s="105" t="s">
        <v>48</v>
      </c>
      <c r="E235" s="106">
        <v>1596.0900000000013</v>
      </c>
      <c r="F235" s="106">
        <v>4221.78</v>
      </c>
      <c r="G235" s="106"/>
      <c r="H235" s="106">
        <v>4566.4199999999955</v>
      </c>
      <c r="I235" s="106">
        <v>1596.0900000000013</v>
      </c>
      <c r="J235" s="106">
        <v>3433.2800000000007</v>
      </c>
      <c r="K235" s="106"/>
      <c r="L235" s="106">
        <v>3943.4199999999973</v>
      </c>
      <c r="M235" s="17">
        <v>2724.0</v>
      </c>
      <c r="N235" s="17">
        <v>3300.0</v>
      </c>
      <c r="O235" s="17"/>
      <c r="P235" s="17">
        <v>3780.0</v>
      </c>
      <c r="Q235" s="17">
        <v>641.0</v>
      </c>
      <c r="R235" s="17">
        <v>1699.0</v>
      </c>
      <c r="S235" s="17"/>
      <c r="T235" s="17">
        <v>1308.0</v>
      </c>
      <c r="U235" s="106">
        <v>10384.289999999997</v>
      </c>
      <c r="V235" s="106">
        <v>8972.789999999999</v>
      </c>
      <c r="W235" s="17">
        <v>9804.0</v>
      </c>
      <c r="X235" s="17">
        <v>3648.0</v>
      </c>
      <c r="Y235" s="105"/>
      <c r="Z235" s="105"/>
    </row>
    <row r="236" ht="15.75" customHeight="1">
      <c r="A236" s="105" t="s">
        <v>74</v>
      </c>
      <c r="B236" s="105" t="s">
        <v>98</v>
      </c>
      <c r="C236" s="105" t="s">
        <v>99</v>
      </c>
      <c r="D236" s="105" t="s">
        <v>48</v>
      </c>
      <c r="E236" s="106">
        <v>1145.4000000000003</v>
      </c>
      <c r="F236" s="106">
        <v>2987.0099999999993</v>
      </c>
      <c r="G236" s="106">
        <v>3035.30999999999</v>
      </c>
      <c r="H236" s="106">
        <v>3419.2099999999964</v>
      </c>
      <c r="I236" s="106">
        <v>1145.4000000000003</v>
      </c>
      <c r="J236" s="106">
        <v>2435.01</v>
      </c>
      <c r="K236" s="106">
        <v>3035.30999999999</v>
      </c>
      <c r="L236" s="106">
        <v>2946.2099999999987</v>
      </c>
      <c r="M236" s="17">
        <v>2820.0</v>
      </c>
      <c r="N236" s="17">
        <v>3324.0</v>
      </c>
      <c r="O236" s="17">
        <v>4416.0</v>
      </c>
      <c r="P236" s="17">
        <v>3648.0</v>
      </c>
      <c r="Q236" s="17">
        <v>460.0</v>
      </c>
      <c r="R236" s="17">
        <v>999.0</v>
      </c>
      <c r="S236" s="17">
        <v>1219.0</v>
      </c>
      <c r="T236" s="17">
        <v>979.0</v>
      </c>
      <c r="U236" s="106">
        <v>10586.929999999986</v>
      </c>
      <c r="V236" s="106">
        <v>9561.92999999999</v>
      </c>
      <c r="W236" s="17">
        <v>14208.0</v>
      </c>
      <c r="X236" s="17">
        <v>3657.0</v>
      </c>
      <c r="Y236" s="105"/>
      <c r="Z236" s="105"/>
    </row>
    <row r="237" ht="15.75" customHeight="1">
      <c r="A237" s="105" t="s">
        <v>74</v>
      </c>
      <c r="B237" s="105" t="s">
        <v>100</v>
      </c>
      <c r="C237" s="105" t="s">
        <v>101</v>
      </c>
      <c r="D237" s="105" t="s">
        <v>48</v>
      </c>
      <c r="E237" s="106">
        <v>3398.24</v>
      </c>
      <c r="F237" s="106">
        <v>7466.850000000004</v>
      </c>
      <c r="G237" s="106">
        <v>6266.03999999996</v>
      </c>
      <c r="H237" s="106">
        <v>8322.409999999993</v>
      </c>
      <c r="I237" s="106">
        <v>3398.24</v>
      </c>
      <c r="J237" s="106">
        <v>6063.349999999994</v>
      </c>
      <c r="K237" s="106">
        <v>6266.03999999996</v>
      </c>
      <c r="L237" s="106">
        <v>7184.909999999991</v>
      </c>
      <c r="M237" s="17">
        <v>3684.0</v>
      </c>
      <c r="N237" s="17">
        <v>5004.0</v>
      </c>
      <c r="O237" s="17">
        <v>4944.0</v>
      </c>
      <c r="P237" s="17">
        <v>6168.0</v>
      </c>
      <c r="Q237" s="17">
        <v>1144.0</v>
      </c>
      <c r="R237" s="17">
        <v>2141.0</v>
      </c>
      <c r="S237" s="17">
        <v>2099.0</v>
      </c>
      <c r="T237" s="17">
        <v>2384.0</v>
      </c>
      <c r="U237" s="106">
        <v>25453.539999999957</v>
      </c>
      <c r="V237" s="106">
        <v>22912.539999999943</v>
      </c>
      <c r="W237" s="17">
        <v>19800.0</v>
      </c>
      <c r="X237" s="17">
        <v>7768.0</v>
      </c>
      <c r="Y237" s="105"/>
      <c r="Z237" s="105"/>
    </row>
    <row r="238" ht="15.75" customHeight="1">
      <c r="A238" s="105" t="s">
        <v>74</v>
      </c>
      <c r="B238" s="105" t="s">
        <v>102</v>
      </c>
      <c r="C238" s="105" t="s">
        <v>103</v>
      </c>
      <c r="D238" s="105" t="s">
        <v>48</v>
      </c>
      <c r="E238" s="106">
        <v>2146.3500000000026</v>
      </c>
      <c r="F238" s="106">
        <v>2624.7400000000007</v>
      </c>
      <c r="G238" s="106">
        <v>1751.98</v>
      </c>
      <c r="H238" s="106">
        <v>2908.170000000001</v>
      </c>
      <c r="I238" s="106">
        <v>2146.3500000000026</v>
      </c>
      <c r="J238" s="106">
        <v>2138.740000000002</v>
      </c>
      <c r="K238" s="106">
        <v>1751.98</v>
      </c>
      <c r="L238" s="106">
        <v>2508.170000000001</v>
      </c>
      <c r="M238" s="17">
        <v>1932.0</v>
      </c>
      <c r="N238" s="17">
        <v>1164.0</v>
      </c>
      <c r="O238" s="17">
        <v>1212.0</v>
      </c>
      <c r="P238" s="17">
        <v>1800.0</v>
      </c>
      <c r="Q238" s="17">
        <v>615.0</v>
      </c>
      <c r="R238" s="17">
        <v>526.0</v>
      </c>
      <c r="S238" s="17">
        <v>502.0</v>
      </c>
      <c r="T238" s="17">
        <v>833.0</v>
      </c>
      <c r="U238" s="106">
        <v>9431.240000000005</v>
      </c>
      <c r="V238" s="106">
        <v>8545.240000000005</v>
      </c>
      <c r="W238" s="17">
        <v>6108.0</v>
      </c>
      <c r="X238" s="17">
        <v>2476.0</v>
      </c>
      <c r="Y238" s="105"/>
      <c r="Z238" s="105"/>
    </row>
    <row r="239" ht="15.75" customHeight="1">
      <c r="A239" s="105" t="s">
        <v>74</v>
      </c>
      <c r="B239" s="105" t="s">
        <v>104</v>
      </c>
      <c r="C239" s="105" t="s">
        <v>105</v>
      </c>
      <c r="D239" s="105" t="s">
        <v>48</v>
      </c>
      <c r="E239" s="106">
        <v>1671.7000000000014</v>
      </c>
      <c r="F239" s="106">
        <v>5897.139999999997</v>
      </c>
      <c r="G239" s="106">
        <v>5909.22999999997</v>
      </c>
      <c r="H239" s="106">
        <v>5469.149999999987</v>
      </c>
      <c r="I239" s="106">
        <v>1671.7000000000014</v>
      </c>
      <c r="J239" s="106">
        <v>4829.139999999998</v>
      </c>
      <c r="K239" s="106">
        <v>5909.22999999997</v>
      </c>
      <c r="L239" s="106">
        <v>4880.349999999991</v>
      </c>
      <c r="M239" s="17">
        <v>1716.0</v>
      </c>
      <c r="N239" s="17">
        <v>2736.0</v>
      </c>
      <c r="O239" s="17">
        <v>3288.0</v>
      </c>
      <c r="P239" s="17">
        <v>3300.0</v>
      </c>
      <c r="Q239" s="17">
        <v>305.0</v>
      </c>
      <c r="R239" s="17">
        <v>986.0</v>
      </c>
      <c r="S239" s="17">
        <v>1077.0</v>
      </c>
      <c r="T239" s="17">
        <v>805.0</v>
      </c>
      <c r="U239" s="106">
        <v>18947.219999999954</v>
      </c>
      <c r="V239" s="106">
        <v>17290.419999999962</v>
      </c>
      <c r="W239" s="17">
        <v>11040.0</v>
      </c>
      <c r="X239" s="17">
        <v>3173.0</v>
      </c>
      <c r="Y239" s="105"/>
      <c r="Z239" s="105"/>
    </row>
    <row r="240" ht="15.75" customHeight="1">
      <c r="A240" s="105" t="s">
        <v>74</v>
      </c>
      <c r="B240" s="105" t="s">
        <v>107</v>
      </c>
      <c r="C240" s="105" t="s">
        <v>108</v>
      </c>
      <c r="D240" s="105" t="s">
        <v>48</v>
      </c>
      <c r="E240" s="106">
        <v>4123.239999999996</v>
      </c>
      <c r="F240" s="106">
        <v>8864.829999999998</v>
      </c>
      <c r="G240" s="106"/>
      <c r="H240" s="106">
        <v>7141.059999999996</v>
      </c>
      <c r="I240" s="106">
        <v>4123.239999999996</v>
      </c>
      <c r="J240" s="106">
        <v>7503.129999999996</v>
      </c>
      <c r="K240" s="106"/>
      <c r="L240" s="106">
        <v>6456.059999999994</v>
      </c>
      <c r="M240" s="17">
        <v>1272.0</v>
      </c>
      <c r="N240" s="17">
        <v>1824.0</v>
      </c>
      <c r="O240" s="17"/>
      <c r="P240" s="17">
        <v>1776.0</v>
      </c>
      <c r="Q240" s="17">
        <v>551.0</v>
      </c>
      <c r="R240" s="17">
        <v>1045.0</v>
      </c>
      <c r="S240" s="17"/>
      <c r="T240" s="17">
        <v>794.0</v>
      </c>
      <c r="U240" s="106">
        <v>20129.12999999999</v>
      </c>
      <c r="V240" s="106">
        <v>18082.429999999986</v>
      </c>
      <c r="W240" s="17">
        <v>4872.0</v>
      </c>
      <c r="X240" s="17">
        <v>2390.0</v>
      </c>
      <c r="Y240" s="105"/>
      <c r="Z240" s="105"/>
    </row>
    <row r="241" ht="15.75" customHeight="1">
      <c r="A241" s="105" t="s">
        <v>74</v>
      </c>
      <c r="B241" s="105" t="s">
        <v>110</v>
      </c>
      <c r="C241" s="105" t="s">
        <v>111</v>
      </c>
      <c r="D241" s="105" t="s">
        <v>48</v>
      </c>
      <c r="E241" s="106">
        <v>1090.6200000000001</v>
      </c>
      <c r="F241" s="106">
        <v>2280.3800000000015</v>
      </c>
      <c r="G241" s="106"/>
      <c r="H241" s="106"/>
      <c r="I241" s="106">
        <v>1090.6200000000001</v>
      </c>
      <c r="J241" s="106">
        <v>1844.9799999999996</v>
      </c>
      <c r="K241" s="106"/>
      <c r="L241" s="106"/>
      <c r="M241" s="17">
        <v>3096.0</v>
      </c>
      <c r="N241" s="17">
        <v>2424.0</v>
      </c>
      <c r="O241" s="17"/>
      <c r="P241" s="17"/>
      <c r="Q241" s="17">
        <v>438.0</v>
      </c>
      <c r="R241" s="17">
        <v>652.0</v>
      </c>
      <c r="S241" s="17"/>
      <c r="T241" s="17"/>
      <c r="U241" s="106">
        <v>3371.000000000002</v>
      </c>
      <c r="V241" s="106">
        <v>2935.5999999999995</v>
      </c>
      <c r="W241" s="17">
        <v>5520.0</v>
      </c>
      <c r="X241" s="17">
        <v>1090.0</v>
      </c>
      <c r="Y241" s="105"/>
      <c r="Z241" s="105"/>
    </row>
    <row r="242" ht="15.75" customHeight="1">
      <c r="A242" s="105" t="s">
        <v>74</v>
      </c>
      <c r="B242" s="105" t="s">
        <v>114</v>
      </c>
      <c r="C242" s="105" t="s">
        <v>115</v>
      </c>
      <c r="D242" s="105" t="s">
        <v>51</v>
      </c>
      <c r="E242" s="106">
        <v>3571.5299999999984</v>
      </c>
      <c r="F242" s="106">
        <v>7118.879999999997</v>
      </c>
      <c r="G242" s="106"/>
      <c r="H242" s="106">
        <v>5090.339999999994</v>
      </c>
      <c r="I242" s="106">
        <v>3571.5299999999984</v>
      </c>
      <c r="J242" s="106">
        <v>5828.879999999998</v>
      </c>
      <c r="K242" s="106"/>
      <c r="L242" s="106">
        <v>4579.339999999994</v>
      </c>
      <c r="M242" s="17">
        <v>1620.0</v>
      </c>
      <c r="N242" s="17">
        <v>1692.0</v>
      </c>
      <c r="O242" s="17"/>
      <c r="P242" s="17">
        <v>1824.0</v>
      </c>
      <c r="Q242" s="17">
        <v>447.0</v>
      </c>
      <c r="R242" s="17">
        <v>712.0</v>
      </c>
      <c r="S242" s="17"/>
      <c r="T242" s="17">
        <v>566.0</v>
      </c>
      <c r="U242" s="106">
        <v>15780.749999999989</v>
      </c>
      <c r="V242" s="106">
        <v>13979.749999999989</v>
      </c>
      <c r="W242" s="17">
        <v>5136.0</v>
      </c>
      <c r="X242" s="17">
        <v>1725.0</v>
      </c>
      <c r="Y242" s="105"/>
      <c r="Z242" s="105"/>
    </row>
    <row r="243" ht="15.75" customHeight="1">
      <c r="A243" s="105" t="s">
        <v>74</v>
      </c>
      <c r="B243" s="105" t="s">
        <v>118</v>
      </c>
      <c r="C243" s="105" t="s">
        <v>119</v>
      </c>
      <c r="D243" s="105" t="s">
        <v>51</v>
      </c>
      <c r="E243" s="106">
        <v>3140.0699999999983</v>
      </c>
      <c r="F243" s="106">
        <v>4345.649999999999</v>
      </c>
      <c r="G243" s="106"/>
      <c r="H243" s="106">
        <v>6481.789999999993</v>
      </c>
      <c r="I243" s="106">
        <v>3140.0699999999983</v>
      </c>
      <c r="J243" s="106">
        <v>3619.649999999999</v>
      </c>
      <c r="K243" s="106"/>
      <c r="L243" s="106">
        <v>5871.789999999994</v>
      </c>
      <c r="M243" s="17">
        <v>1200.0</v>
      </c>
      <c r="N243" s="17">
        <v>900.0</v>
      </c>
      <c r="O243" s="17"/>
      <c r="P243" s="17">
        <v>1824.0</v>
      </c>
      <c r="Q243" s="17">
        <v>393.0</v>
      </c>
      <c r="R243" s="17">
        <v>435.0</v>
      </c>
      <c r="S243" s="17"/>
      <c r="T243" s="17">
        <v>721.0</v>
      </c>
      <c r="U243" s="106">
        <v>13967.509999999991</v>
      </c>
      <c r="V243" s="106">
        <v>12631.509999999991</v>
      </c>
      <c r="W243" s="17">
        <v>3924.0</v>
      </c>
      <c r="X243" s="17">
        <v>1549.0</v>
      </c>
      <c r="Y243" s="105"/>
      <c r="Z243" s="105"/>
    </row>
    <row r="244" ht="15.75" customHeight="1">
      <c r="A244" s="105" t="s">
        <v>74</v>
      </c>
      <c r="B244" s="105" t="s">
        <v>120</v>
      </c>
      <c r="C244" s="105" t="s">
        <v>121</v>
      </c>
      <c r="D244" s="105" t="s">
        <v>51</v>
      </c>
      <c r="E244" s="106">
        <v>2085.3900000000012</v>
      </c>
      <c r="F244" s="106">
        <v>5940.089999999996</v>
      </c>
      <c r="G244" s="106"/>
      <c r="H244" s="106">
        <v>8798.709999999985</v>
      </c>
      <c r="I244" s="106">
        <v>2085.3900000000012</v>
      </c>
      <c r="J244" s="106">
        <v>4842.289999999998</v>
      </c>
      <c r="K244" s="106"/>
      <c r="L244" s="106">
        <v>7948.709999999985</v>
      </c>
      <c r="M244" s="17">
        <v>756.0</v>
      </c>
      <c r="N244" s="17">
        <v>1752.0</v>
      </c>
      <c r="O244" s="17"/>
      <c r="P244" s="17">
        <v>2868.0</v>
      </c>
      <c r="Q244" s="17">
        <v>261.0</v>
      </c>
      <c r="R244" s="17">
        <v>541.0</v>
      </c>
      <c r="S244" s="17"/>
      <c r="T244" s="17">
        <v>979.0</v>
      </c>
      <c r="U244" s="106">
        <v>16824.18999999998</v>
      </c>
      <c r="V244" s="106">
        <v>14876.389999999985</v>
      </c>
      <c r="W244" s="17">
        <v>5376.0</v>
      </c>
      <c r="X244" s="17">
        <v>1781.0</v>
      </c>
      <c r="Y244" s="105"/>
      <c r="Z244" s="105"/>
    </row>
    <row r="245" ht="15.75" customHeight="1">
      <c r="A245" s="105" t="s">
        <v>74</v>
      </c>
      <c r="B245" s="105" t="s">
        <v>122</v>
      </c>
      <c r="C245" s="105" t="s">
        <v>123</v>
      </c>
      <c r="D245" s="105" t="s">
        <v>48</v>
      </c>
      <c r="E245" s="106">
        <v>35.97</v>
      </c>
      <c r="F245" s="106">
        <v>26.97</v>
      </c>
      <c r="G245" s="106"/>
      <c r="H245" s="106">
        <v>5552.669999999992</v>
      </c>
      <c r="I245" s="106">
        <v>35.97</v>
      </c>
      <c r="J245" s="106">
        <v>26.97</v>
      </c>
      <c r="K245" s="106"/>
      <c r="L245" s="106">
        <v>4867.169999999992</v>
      </c>
      <c r="M245" s="17">
        <v>0.0</v>
      </c>
      <c r="N245" s="17">
        <v>0.0</v>
      </c>
      <c r="O245" s="17"/>
      <c r="P245" s="17">
        <v>2144.0</v>
      </c>
      <c r="Q245" s="17">
        <v>3.0</v>
      </c>
      <c r="R245" s="17">
        <v>3.0</v>
      </c>
      <c r="S245" s="17"/>
      <c r="T245" s="17">
        <v>483.0</v>
      </c>
      <c r="U245" s="106">
        <v>5615.6099999999915</v>
      </c>
      <c r="V245" s="106">
        <v>4930.1099999999915</v>
      </c>
      <c r="W245" s="17">
        <v>2144.0</v>
      </c>
      <c r="X245" s="17">
        <v>489.0</v>
      </c>
      <c r="Y245" s="105"/>
      <c r="Z245" s="105"/>
    </row>
    <row r="246" ht="15.75" customHeight="1">
      <c r="A246" s="105" t="s">
        <v>74</v>
      </c>
      <c r="B246" s="105" t="s">
        <v>125</v>
      </c>
      <c r="C246" s="105" t="s">
        <v>126</v>
      </c>
      <c r="D246" s="105" t="s">
        <v>47</v>
      </c>
      <c r="E246" s="106"/>
      <c r="F246" s="106">
        <v>3111.0999999999967</v>
      </c>
      <c r="G246" s="106"/>
      <c r="H246" s="106">
        <v>4677.929999999994</v>
      </c>
      <c r="I246" s="106"/>
      <c r="J246" s="106">
        <v>2526.1000000000013</v>
      </c>
      <c r="K246" s="106"/>
      <c r="L246" s="106">
        <v>4100.429999999996</v>
      </c>
      <c r="M246" s="17"/>
      <c r="N246" s="17">
        <v>864.0</v>
      </c>
      <c r="O246" s="17"/>
      <c r="P246" s="17">
        <v>888.0</v>
      </c>
      <c r="Q246" s="17"/>
      <c r="R246" s="17">
        <v>240.0</v>
      </c>
      <c r="S246" s="17"/>
      <c r="T246" s="17">
        <v>407.0</v>
      </c>
      <c r="U246" s="106">
        <v>7789.029999999991</v>
      </c>
      <c r="V246" s="106">
        <v>6626.529999999997</v>
      </c>
      <c r="W246" s="17">
        <v>1752.0</v>
      </c>
      <c r="X246" s="17">
        <v>647.0</v>
      </c>
      <c r="Y246" s="105"/>
      <c r="Z246" s="105"/>
    </row>
    <row r="247" ht="15.75" customHeight="1">
      <c r="A247" s="105" t="s">
        <v>74</v>
      </c>
      <c r="B247" s="105" t="s">
        <v>128</v>
      </c>
      <c r="C247" s="105" t="s">
        <v>129</v>
      </c>
      <c r="D247" s="105" t="s">
        <v>47</v>
      </c>
      <c r="E247" s="106">
        <v>3555.1100000000015</v>
      </c>
      <c r="F247" s="106">
        <v>3408.2600000000016</v>
      </c>
      <c r="G247" s="106"/>
      <c r="H247" s="106">
        <v>35.88</v>
      </c>
      <c r="I247" s="106">
        <v>3555.1100000000015</v>
      </c>
      <c r="J247" s="106">
        <v>2777.8600000000015</v>
      </c>
      <c r="K247" s="106"/>
      <c r="L247" s="106">
        <v>35.88</v>
      </c>
      <c r="M247" s="17">
        <v>1740.0</v>
      </c>
      <c r="N247" s="17">
        <v>1032.0</v>
      </c>
      <c r="O247" s="17"/>
      <c r="P247" s="17">
        <v>0.0</v>
      </c>
      <c r="Q247" s="17">
        <v>1189.0</v>
      </c>
      <c r="R247" s="17">
        <v>854.0</v>
      </c>
      <c r="S247" s="17"/>
      <c r="T247" s="17">
        <v>12.0</v>
      </c>
      <c r="U247" s="106">
        <v>6999.250000000003</v>
      </c>
      <c r="V247" s="106">
        <v>6368.850000000003</v>
      </c>
      <c r="W247" s="17">
        <v>2772.0</v>
      </c>
      <c r="X247" s="17">
        <v>2055.0</v>
      </c>
      <c r="Y247" s="105"/>
      <c r="Z247" s="105"/>
    </row>
    <row r="248" ht="15.75" customHeight="1">
      <c r="A248" s="105" t="s">
        <v>74</v>
      </c>
      <c r="B248" s="105" t="s">
        <v>130</v>
      </c>
      <c r="C248" s="105" t="s">
        <v>131</v>
      </c>
      <c r="D248" s="105" t="s">
        <v>47</v>
      </c>
      <c r="E248" s="106">
        <v>2951.1099999999988</v>
      </c>
      <c r="F248" s="106">
        <v>5689.490000000001</v>
      </c>
      <c r="G248" s="106">
        <v>4733.16999999997</v>
      </c>
      <c r="H248" s="106">
        <v>10718.019999999995</v>
      </c>
      <c r="I248" s="106">
        <v>2951.1099999999988</v>
      </c>
      <c r="J248" s="106">
        <v>4742.290000000002</v>
      </c>
      <c r="K248" s="106">
        <v>4733.16999999997</v>
      </c>
      <c r="L248" s="106">
        <v>9252.52</v>
      </c>
      <c r="M248" s="17">
        <v>2820.0</v>
      </c>
      <c r="N248" s="17">
        <v>2328.0</v>
      </c>
      <c r="O248" s="17">
        <v>3720.0</v>
      </c>
      <c r="P248" s="17">
        <v>5472.0</v>
      </c>
      <c r="Q248" s="17">
        <v>989.0</v>
      </c>
      <c r="R248" s="17">
        <v>1431.0</v>
      </c>
      <c r="S248" s="17">
        <v>1583.0</v>
      </c>
      <c r="T248" s="17">
        <v>3074.0</v>
      </c>
      <c r="U248" s="106">
        <v>24091.789999999964</v>
      </c>
      <c r="V248" s="106">
        <v>21679.08999999997</v>
      </c>
      <c r="W248" s="17">
        <v>14340.0</v>
      </c>
      <c r="X248" s="17">
        <v>7077.0</v>
      </c>
      <c r="Y248" s="105"/>
      <c r="Z248" s="105"/>
    </row>
    <row r="249" ht="15.75" customHeight="1">
      <c r="A249" s="105" t="s">
        <v>74</v>
      </c>
      <c r="B249" s="105" t="s">
        <v>132</v>
      </c>
      <c r="C249" s="105" t="s">
        <v>129</v>
      </c>
      <c r="D249" s="105" t="s">
        <v>47</v>
      </c>
      <c r="E249" s="106">
        <v>2786.6800000000003</v>
      </c>
      <c r="F249" s="106">
        <v>4866.779999999999</v>
      </c>
      <c r="G249" s="106"/>
      <c r="H249" s="106">
        <v>8.97</v>
      </c>
      <c r="I249" s="106">
        <v>2786.6800000000003</v>
      </c>
      <c r="J249" s="106">
        <v>3985.980000000002</v>
      </c>
      <c r="K249" s="106"/>
      <c r="L249" s="106">
        <v>8.97</v>
      </c>
      <c r="M249" s="17">
        <v>3444.0</v>
      </c>
      <c r="N249" s="17">
        <v>3348.0</v>
      </c>
      <c r="O249" s="17"/>
      <c r="P249" s="17">
        <v>0.0</v>
      </c>
      <c r="Q249" s="17">
        <v>932.0</v>
      </c>
      <c r="R249" s="17">
        <v>1222.0</v>
      </c>
      <c r="S249" s="17"/>
      <c r="T249" s="17">
        <v>3.0</v>
      </c>
      <c r="U249" s="106">
        <v>7662.429999999999</v>
      </c>
      <c r="V249" s="106">
        <v>6781.630000000002</v>
      </c>
      <c r="W249" s="17">
        <v>6792.0</v>
      </c>
      <c r="X249" s="17">
        <v>2157.0</v>
      </c>
      <c r="Y249" s="105"/>
      <c r="Z249" s="105"/>
    </row>
    <row r="250" ht="15.75" customHeight="1">
      <c r="A250" s="105" t="s">
        <v>74</v>
      </c>
      <c r="B250" s="105" t="s">
        <v>133</v>
      </c>
      <c r="C250" s="105" t="s">
        <v>134</v>
      </c>
      <c r="D250" s="105" t="s">
        <v>47</v>
      </c>
      <c r="E250" s="106"/>
      <c r="F250" s="106">
        <v>53.88000000000001</v>
      </c>
      <c r="G250" s="106">
        <v>1333.53</v>
      </c>
      <c r="H250" s="106">
        <v>3331.6499999999965</v>
      </c>
      <c r="I250" s="106"/>
      <c r="J250" s="106">
        <v>53.88000000000001</v>
      </c>
      <c r="K250" s="106">
        <v>1333.53</v>
      </c>
      <c r="L250" s="106">
        <v>2895.6500000000005</v>
      </c>
      <c r="M250" s="17"/>
      <c r="N250" s="17">
        <v>0.0</v>
      </c>
      <c r="O250" s="17">
        <v>1224.0</v>
      </c>
      <c r="P250" s="17">
        <v>1776.0</v>
      </c>
      <c r="Q250" s="17"/>
      <c r="R250" s="17">
        <v>12.0</v>
      </c>
      <c r="S250" s="17">
        <v>297.0</v>
      </c>
      <c r="T250" s="17">
        <v>575.0</v>
      </c>
      <c r="U250" s="106">
        <v>4719.059999999997</v>
      </c>
      <c r="V250" s="106">
        <v>4283.06</v>
      </c>
      <c r="W250" s="17">
        <v>3000.0</v>
      </c>
      <c r="X250" s="17">
        <v>884.0</v>
      </c>
      <c r="Y250" s="105"/>
      <c r="Z250" s="105"/>
    </row>
    <row r="251" ht="15.75" customHeight="1">
      <c r="A251" s="105" t="s">
        <v>74</v>
      </c>
      <c r="B251" s="105" t="s">
        <v>135</v>
      </c>
      <c r="C251" s="105" t="s">
        <v>136</v>
      </c>
      <c r="D251" s="105" t="s">
        <v>47</v>
      </c>
      <c r="E251" s="106">
        <v>1571.5000000000016</v>
      </c>
      <c r="F251" s="106">
        <v>7263.769999999994</v>
      </c>
      <c r="G251" s="106">
        <v>1549.05</v>
      </c>
      <c r="H251" s="106"/>
      <c r="I251" s="106">
        <v>1571.5000000000016</v>
      </c>
      <c r="J251" s="106">
        <v>5978.569999999991</v>
      </c>
      <c r="K251" s="106">
        <v>1549.05</v>
      </c>
      <c r="L251" s="106"/>
      <c r="M251" s="17">
        <v>1248.0</v>
      </c>
      <c r="N251" s="17">
        <v>2208.0</v>
      </c>
      <c r="O251" s="17">
        <v>1104.0</v>
      </c>
      <c r="P251" s="17"/>
      <c r="Q251" s="17">
        <v>350.0</v>
      </c>
      <c r="R251" s="17">
        <v>1213.0</v>
      </c>
      <c r="S251" s="17">
        <v>345.0</v>
      </c>
      <c r="T251" s="17"/>
      <c r="U251" s="106">
        <v>10384.319999999994</v>
      </c>
      <c r="V251" s="106">
        <v>9099.119999999992</v>
      </c>
      <c r="W251" s="17">
        <v>4560.0</v>
      </c>
      <c r="X251" s="17">
        <v>1908.0</v>
      </c>
      <c r="Y251" s="105"/>
      <c r="Z251" s="105"/>
    </row>
    <row r="252" ht="15.75" customHeight="1">
      <c r="A252" s="105" t="s">
        <v>74</v>
      </c>
      <c r="B252" s="105" t="s">
        <v>137</v>
      </c>
      <c r="C252" s="105" t="s">
        <v>138</v>
      </c>
      <c r="D252" s="105" t="s">
        <v>47</v>
      </c>
      <c r="E252" s="106">
        <v>1046.1700000000008</v>
      </c>
      <c r="F252" s="106">
        <v>5578.1799999999985</v>
      </c>
      <c r="G252" s="106"/>
      <c r="H252" s="106">
        <v>10443.369999999994</v>
      </c>
      <c r="I252" s="106">
        <v>1046.1700000000008</v>
      </c>
      <c r="J252" s="106">
        <v>4579.779999999999</v>
      </c>
      <c r="K252" s="106"/>
      <c r="L252" s="106">
        <v>9072.969999999992</v>
      </c>
      <c r="M252" s="17">
        <v>1200.0</v>
      </c>
      <c r="N252" s="17">
        <v>2416.0</v>
      </c>
      <c r="O252" s="17"/>
      <c r="P252" s="17">
        <v>5952.0</v>
      </c>
      <c r="Q252" s="17">
        <v>233.0</v>
      </c>
      <c r="R252" s="17">
        <v>932.0</v>
      </c>
      <c r="S252" s="17"/>
      <c r="T252" s="17">
        <v>1803.0</v>
      </c>
      <c r="U252" s="106">
        <v>17067.719999999994</v>
      </c>
      <c r="V252" s="106">
        <v>14698.919999999991</v>
      </c>
      <c r="W252" s="17">
        <v>9568.0</v>
      </c>
      <c r="X252" s="17">
        <v>2968.0</v>
      </c>
      <c r="Y252" s="105"/>
      <c r="Z252" s="105"/>
    </row>
    <row r="253" ht="15.75" customHeight="1">
      <c r="A253" s="105" t="s">
        <v>74</v>
      </c>
      <c r="B253" s="105" t="s">
        <v>139</v>
      </c>
      <c r="C253" s="105" t="s">
        <v>140</v>
      </c>
      <c r="D253" s="105" t="s">
        <v>47</v>
      </c>
      <c r="E253" s="106">
        <v>4246.909999999998</v>
      </c>
      <c r="F253" s="106">
        <v>9881.409999999994</v>
      </c>
      <c r="G253" s="106"/>
      <c r="H253" s="106">
        <v>14497.149999999992</v>
      </c>
      <c r="I253" s="106">
        <v>4246.909999999998</v>
      </c>
      <c r="J253" s="106">
        <v>8125.650000000001</v>
      </c>
      <c r="K253" s="106"/>
      <c r="L253" s="106">
        <v>12877.949999999997</v>
      </c>
      <c r="M253" s="17">
        <v>1476.0</v>
      </c>
      <c r="N253" s="17">
        <v>2220.0</v>
      </c>
      <c r="O253" s="17"/>
      <c r="P253" s="17">
        <v>3180.0</v>
      </c>
      <c r="Q253" s="17">
        <v>709.0</v>
      </c>
      <c r="R253" s="17">
        <v>1414.0</v>
      </c>
      <c r="S253" s="17"/>
      <c r="T253" s="17">
        <v>2135.0</v>
      </c>
      <c r="U253" s="106">
        <v>28625.469999999987</v>
      </c>
      <c r="V253" s="106">
        <v>25250.509999999995</v>
      </c>
      <c r="W253" s="17">
        <v>6876.0</v>
      </c>
      <c r="X253" s="17">
        <v>4258.0</v>
      </c>
      <c r="Y253" s="105"/>
      <c r="Z253" s="105"/>
    </row>
    <row r="254" ht="15.75" customHeight="1">
      <c r="A254" s="105" t="s">
        <v>74</v>
      </c>
      <c r="B254" s="105" t="s">
        <v>141</v>
      </c>
      <c r="C254" s="105" t="s">
        <v>142</v>
      </c>
      <c r="D254" s="105" t="s">
        <v>47</v>
      </c>
      <c r="E254" s="106">
        <v>3562.5399999999995</v>
      </c>
      <c r="F254" s="106">
        <v>6124.620000000001</v>
      </c>
      <c r="G254" s="106"/>
      <c r="H254" s="106">
        <v>17625.030000000006</v>
      </c>
      <c r="I254" s="106">
        <v>3562.5399999999995</v>
      </c>
      <c r="J254" s="106">
        <v>5045.219999999999</v>
      </c>
      <c r="K254" s="106"/>
      <c r="L254" s="106">
        <v>15692.229999999985</v>
      </c>
      <c r="M254" s="17">
        <v>1800.0</v>
      </c>
      <c r="N254" s="17">
        <v>2160.0</v>
      </c>
      <c r="O254" s="17"/>
      <c r="P254" s="17">
        <v>5208.0</v>
      </c>
      <c r="Q254" s="17">
        <v>596.0</v>
      </c>
      <c r="R254" s="17">
        <v>878.0</v>
      </c>
      <c r="S254" s="17"/>
      <c r="T254" s="17">
        <v>2597.0</v>
      </c>
      <c r="U254" s="106">
        <v>27312.190000000006</v>
      </c>
      <c r="V254" s="106">
        <v>24299.989999999983</v>
      </c>
      <c r="W254" s="17">
        <v>9168.0</v>
      </c>
      <c r="X254" s="17">
        <v>4071.0</v>
      </c>
      <c r="Y254" s="105"/>
      <c r="Z254" s="105"/>
    </row>
    <row r="255" ht="15.75" customHeight="1">
      <c r="A255" s="105" t="s">
        <v>74</v>
      </c>
      <c r="B255" s="105" t="s">
        <v>143</v>
      </c>
      <c r="C255" s="105" t="s">
        <v>144</v>
      </c>
      <c r="D255" s="105" t="s">
        <v>47</v>
      </c>
      <c r="E255" s="106">
        <v>1209.9800000000007</v>
      </c>
      <c r="F255" s="106">
        <v>2997.5</v>
      </c>
      <c r="G255" s="106"/>
      <c r="H255" s="106">
        <v>3997.50999999999</v>
      </c>
      <c r="I255" s="106">
        <v>1209.9800000000007</v>
      </c>
      <c r="J255" s="106">
        <v>2453.000000000002</v>
      </c>
      <c r="K255" s="106"/>
      <c r="L255" s="106">
        <v>3557.5099999999975</v>
      </c>
      <c r="M255" s="17">
        <v>516.0</v>
      </c>
      <c r="N255" s="17">
        <v>714.0</v>
      </c>
      <c r="O255" s="17"/>
      <c r="P255" s="17">
        <v>876.0</v>
      </c>
      <c r="Q255" s="17">
        <v>202.0</v>
      </c>
      <c r="R255" s="17">
        <v>400.0</v>
      </c>
      <c r="S255" s="17"/>
      <c r="T255" s="17">
        <v>589.0</v>
      </c>
      <c r="U255" s="106">
        <v>8204.98999999999</v>
      </c>
      <c r="V255" s="106">
        <v>7220.49</v>
      </c>
      <c r="W255" s="17">
        <v>2106.0</v>
      </c>
      <c r="X255" s="17">
        <v>1191.0</v>
      </c>
      <c r="Y255" s="105"/>
      <c r="Z255" s="105"/>
    </row>
    <row r="256" ht="15.75" customHeight="1">
      <c r="A256" s="105" t="s">
        <v>74</v>
      </c>
      <c r="B256" s="105" t="s">
        <v>146</v>
      </c>
      <c r="C256" s="105" t="s">
        <v>147</v>
      </c>
      <c r="D256" s="105" t="s">
        <v>47</v>
      </c>
      <c r="E256" s="106"/>
      <c r="F256" s="106"/>
      <c r="G256" s="106">
        <v>1904.82</v>
      </c>
      <c r="H256" s="106">
        <v>4971.879999999991</v>
      </c>
      <c r="I256" s="106"/>
      <c r="J256" s="106"/>
      <c r="K256" s="106">
        <v>1904.82</v>
      </c>
      <c r="L256" s="106">
        <v>4420.679999999998</v>
      </c>
      <c r="M256" s="17"/>
      <c r="N256" s="17"/>
      <c r="O256" s="17">
        <v>808.0</v>
      </c>
      <c r="P256" s="17">
        <v>1224.0</v>
      </c>
      <c r="Q256" s="17"/>
      <c r="R256" s="17"/>
      <c r="S256" s="17">
        <v>318.0</v>
      </c>
      <c r="T256" s="17">
        <v>732.0</v>
      </c>
      <c r="U256" s="106">
        <v>6876.699999999991</v>
      </c>
      <c r="V256" s="106">
        <v>6325.499999999997</v>
      </c>
      <c r="W256" s="17">
        <v>2032.0</v>
      </c>
      <c r="X256" s="17">
        <v>1050.0</v>
      </c>
      <c r="Y256" s="105"/>
      <c r="Z256" s="105"/>
    </row>
    <row r="257" ht="15.75" customHeight="1">
      <c r="A257" s="105" t="s">
        <v>74</v>
      </c>
      <c r="B257" s="105" t="s">
        <v>149</v>
      </c>
      <c r="C257" s="105" t="s">
        <v>150</v>
      </c>
      <c r="D257" s="105" t="s">
        <v>47</v>
      </c>
      <c r="E257" s="106"/>
      <c r="F257" s="106">
        <v>4459.569999999995</v>
      </c>
      <c r="G257" s="106"/>
      <c r="H257" s="106">
        <v>5617.729999999992</v>
      </c>
      <c r="I257" s="106"/>
      <c r="J257" s="106">
        <v>3610.1100000000006</v>
      </c>
      <c r="K257" s="106"/>
      <c r="L257" s="106">
        <v>4987.329999999997</v>
      </c>
      <c r="M257" s="17"/>
      <c r="N257" s="17">
        <v>1728.0</v>
      </c>
      <c r="O257" s="17"/>
      <c r="P257" s="17">
        <v>1656.0</v>
      </c>
      <c r="Q257" s="17"/>
      <c r="R257" s="17">
        <v>563.0</v>
      </c>
      <c r="S257" s="17"/>
      <c r="T257" s="17">
        <v>827.0</v>
      </c>
      <c r="U257" s="106">
        <v>10077.299999999988</v>
      </c>
      <c r="V257" s="106">
        <v>8597.439999999999</v>
      </c>
      <c r="W257" s="17">
        <v>3384.0</v>
      </c>
      <c r="X257" s="17">
        <v>1390.0</v>
      </c>
      <c r="Y257" s="105"/>
      <c r="Z257" s="105"/>
    </row>
    <row r="258" ht="15.75" customHeight="1">
      <c r="A258" s="105" t="s">
        <v>74</v>
      </c>
      <c r="B258" s="105" t="s">
        <v>151</v>
      </c>
      <c r="C258" s="105" t="s">
        <v>152</v>
      </c>
      <c r="D258" s="105" t="s">
        <v>47</v>
      </c>
      <c r="E258" s="106">
        <v>674.9600000000003</v>
      </c>
      <c r="F258" s="106">
        <v>1623.9600000000014</v>
      </c>
      <c r="G258" s="106"/>
      <c r="H258" s="106"/>
      <c r="I258" s="106">
        <v>674.9600000000003</v>
      </c>
      <c r="J258" s="106">
        <v>1323.16</v>
      </c>
      <c r="K258" s="106"/>
      <c r="L258" s="106"/>
      <c r="M258" s="17">
        <v>870.0</v>
      </c>
      <c r="N258" s="17">
        <v>1410.0</v>
      </c>
      <c r="O258" s="17"/>
      <c r="P258" s="17"/>
      <c r="Q258" s="17">
        <v>104.0</v>
      </c>
      <c r="R258" s="17">
        <v>204.0</v>
      </c>
      <c r="S258" s="17"/>
      <c r="T258" s="17"/>
      <c r="U258" s="106">
        <v>2298.920000000002</v>
      </c>
      <c r="V258" s="106">
        <v>1998.1200000000003</v>
      </c>
      <c r="W258" s="17">
        <v>2280.0</v>
      </c>
      <c r="X258" s="17">
        <v>308.0</v>
      </c>
      <c r="Y258" s="105"/>
      <c r="Z258" s="105"/>
    </row>
    <row r="259" ht="15.75" customHeight="1">
      <c r="A259" s="105" t="s">
        <v>74</v>
      </c>
      <c r="B259" s="105" t="s">
        <v>153</v>
      </c>
      <c r="C259" s="105" t="s">
        <v>154</v>
      </c>
      <c r="D259" s="105" t="s">
        <v>47</v>
      </c>
      <c r="E259" s="106">
        <v>167.76</v>
      </c>
      <c r="F259" s="106">
        <v>4049.989999999998</v>
      </c>
      <c r="G259" s="106"/>
      <c r="H259" s="106">
        <v>7887.129999999996</v>
      </c>
      <c r="I259" s="106">
        <v>167.76</v>
      </c>
      <c r="J259" s="106">
        <v>3344.3900000000017</v>
      </c>
      <c r="K259" s="106"/>
      <c r="L259" s="106">
        <v>6945.129999999996</v>
      </c>
      <c r="M259" s="17">
        <v>0.0</v>
      </c>
      <c r="N259" s="17">
        <v>1044.0</v>
      </c>
      <c r="O259" s="17"/>
      <c r="P259" s="17">
        <v>1836.0</v>
      </c>
      <c r="Q259" s="17">
        <v>24.0</v>
      </c>
      <c r="R259" s="17">
        <v>451.0</v>
      </c>
      <c r="S259" s="17"/>
      <c r="T259" s="17">
        <v>987.0</v>
      </c>
      <c r="U259" s="106">
        <v>12104.879999999994</v>
      </c>
      <c r="V259" s="106">
        <v>10457.279999999997</v>
      </c>
      <c r="W259" s="17">
        <v>2880.0</v>
      </c>
      <c r="X259" s="17">
        <v>1462.0</v>
      </c>
      <c r="Y259" s="105"/>
      <c r="Z259" s="105"/>
    </row>
    <row r="260" ht="15.75" customHeight="1">
      <c r="A260" s="105" t="s">
        <v>74</v>
      </c>
      <c r="B260" s="105" t="s">
        <v>155</v>
      </c>
      <c r="C260" s="105" t="s">
        <v>156</v>
      </c>
      <c r="D260" s="105" t="s">
        <v>47</v>
      </c>
      <c r="E260" s="106">
        <v>4254.389999999998</v>
      </c>
      <c r="F260" s="106">
        <v>13262.159999999996</v>
      </c>
      <c r="G260" s="106">
        <v>8511.78999999996</v>
      </c>
      <c r="H260" s="106">
        <v>17251.59</v>
      </c>
      <c r="I260" s="106">
        <v>4254.389999999998</v>
      </c>
      <c r="J260" s="106">
        <v>10850.16</v>
      </c>
      <c r="K260" s="106">
        <v>8511.78999999996</v>
      </c>
      <c r="L260" s="106">
        <v>15369.989999999993</v>
      </c>
      <c r="M260" s="17">
        <v>2508.0</v>
      </c>
      <c r="N260" s="17">
        <v>3960.0</v>
      </c>
      <c r="O260" s="17">
        <v>3684.0</v>
      </c>
      <c r="P260" s="17">
        <v>4572.0</v>
      </c>
      <c r="Q260" s="17">
        <v>711.0</v>
      </c>
      <c r="R260" s="17">
        <v>1772.0</v>
      </c>
      <c r="S260" s="17">
        <v>1421.0</v>
      </c>
      <c r="T260" s="17">
        <v>2541.0</v>
      </c>
      <c r="U260" s="106">
        <v>43279.92999999996</v>
      </c>
      <c r="V260" s="106">
        <v>38986.32999999995</v>
      </c>
      <c r="W260" s="17">
        <v>14724.0</v>
      </c>
      <c r="X260" s="17">
        <v>6445.0</v>
      </c>
      <c r="Y260" s="105"/>
      <c r="Z260" s="105"/>
    </row>
    <row r="261" ht="15.75" customHeight="1">
      <c r="A261" s="105" t="s">
        <v>74</v>
      </c>
      <c r="B261" s="105" t="s">
        <v>157</v>
      </c>
      <c r="C261" s="105" t="s">
        <v>158</v>
      </c>
      <c r="D261" s="105" t="s">
        <v>47</v>
      </c>
      <c r="E261" s="106"/>
      <c r="F261" s="106"/>
      <c r="G261" s="106">
        <v>5331.09999999997</v>
      </c>
      <c r="H261" s="106">
        <v>7293.259999999981</v>
      </c>
      <c r="I261" s="106"/>
      <c r="J261" s="106"/>
      <c r="K261" s="106">
        <v>5331.09999999997</v>
      </c>
      <c r="L261" s="106">
        <v>6493.259999999996</v>
      </c>
      <c r="M261" s="17"/>
      <c r="N261" s="17"/>
      <c r="O261" s="17">
        <v>2232.0</v>
      </c>
      <c r="P261" s="17">
        <v>1824.0</v>
      </c>
      <c r="Q261" s="17"/>
      <c r="R261" s="17"/>
      <c r="S261" s="17">
        <v>890.0</v>
      </c>
      <c r="T261" s="17">
        <v>1074.0</v>
      </c>
      <c r="U261" s="106">
        <v>12624.359999999951</v>
      </c>
      <c r="V261" s="106">
        <v>11824.359999999966</v>
      </c>
      <c r="W261" s="17">
        <v>4056.0</v>
      </c>
      <c r="X261" s="17">
        <v>1964.0</v>
      </c>
      <c r="Y261" s="105"/>
      <c r="Z261" s="105"/>
    </row>
    <row r="262" ht="15.75" customHeight="1">
      <c r="A262" s="105" t="s">
        <v>74</v>
      </c>
      <c r="B262" s="105" t="s">
        <v>159</v>
      </c>
      <c r="C262" s="105" t="s">
        <v>160</v>
      </c>
      <c r="D262" s="105" t="s">
        <v>47</v>
      </c>
      <c r="E262" s="106">
        <v>5149.679999999995</v>
      </c>
      <c r="F262" s="106">
        <v>10774.699999999995</v>
      </c>
      <c r="G262" s="106"/>
      <c r="H262" s="106"/>
      <c r="I262" s="106">
        <v>5149.679999999995</v>
      </c>
      <c r="J262" s="106">
        <v>8840.3</v>
      </c>
      <c r="K262" s="106"/>
      <c r="L262" s="106"/>
      <c r="M262" s="17">
        <v>2568.0</v>
      </c>
      <c r="N262" s="17">
        <v>2748.0</v>
      </c>
      <c r="O262" s="17"/>
      <c r="P262" s="17"/>
      <c r="Q262" s="17">
        <v>1032.0</v>
      </c>
      <c r="R262" s="17">
        <v>1660.0</v>
      </c>
      <c r="S262" s="17"/>
      <c r="T262" s="17"/>
      <c r="U262" s="106">
        <v>15924.37999999999</v>
      </c>
      <c r="V262" s="106">
        <v>13989.979999999994</v>
      </c>
      <c r="W262" s="17">
        <v>5316.0</v>
      </c>
      <c r="X262" s="17">
        <v>2692.0</v>
      </c>
      <c r="Y262" s="105"/>
      <c r="Z262" s="105"/>
    </row>
    <row r="263" ht="15.75" customHeight="1">
      <c r="A263" s="105" t="s">
        <v>74</v>
      </c>
      <c r="B263" s="105" t="s">
        <v>161</v>
      </c>
      <c r="C263" s="105" t="s">
        <v>162</v>
      </c>
      <c r="D263" s="105" t="s">
        <v>47</v>
      </c>
      <c r="E263" s="106">
        <v>2096.270000000001</v>
      </c>
      <c r="F263" s="106">
        <v>9725.28</v>
      </c>
      <c r="G263" s="106">
        <v>6998.70999999997</v>
      </c>
      <c r="H263" s="106">
        <v>5672.849999999991</v>
      </c>
      <c r="I263" s="106">
        <v>2096.270000000001</v>
      </c>
      <c r="J263" s="106">
        <v>8215.679999999995</v>
      </c>
      <c r="K263" s="106">
        <v>6998.70999999997</v>
      </c>
      <c r="L263" s="106">
        <v>5040.849999999997</v>
      </c>
      <c r="M263" s="17">
        <v>880.0</v>
      </c>
      <c r="N263" s="17">
        <v>2200.0</v>
      </c>
      <c r="O263" s="17">
        <v>3072.0</v>
      </c>
      <c r="P263" s="17">
        <v>1216.0</v>
      </c>
      <c r="Q263" s="17">
        <v>323.0</v>
      </c>
      <c r="R263" s="17">
        <v>1146.0</v>
      </c>
      <c r="S263" s="17">
        <v>1079.0</v>
      </c>
      <c r="T263" s="17">
        <v>835.0</v>
      </c>
      <c r="U263" s="106">
        <v>24493.109999999964</v>
      </c>
      <c r="V263" s="106">
        <v>22351.509999999966</v>
      </c>
      <c r="W263" s="17">
        <v>7368.0</v>
      </c>
      <c r="X263" s="17">
        <v>3383.0</v>
      </c>
      <c r="Y263" s="105"/>
      <c r="Z263" s="105"/>
    </row>
    <row r="264" ht="15.75" customHeight="1">
      <c r="A264" s="105" t="s">
        <v>74</v>
      </c>
      <c r="B264" s="105" t="s">
        <v>163</v>
      </c>
      <c r="C264" s="105" t="s">
        <v>164</v>
      </c>
      <c r="D264" s="105" t="s">
        <v>47</v>
      </c>
      <c r="E264" s="106">
        <v>2104.6900000000014</v>
      </c>
      <c r="F264" s="106">
        <v>3402.7000000000003</v>
      </c>
      <c r="G264" s="106"/>
      <c r="H264" s="106">
        <v>7.49</v>
      </c>
      <c r="I264" s="106">
        <v>2104.6900000000014</v>
      </c>
      <c r="J264" s="106">
        <v>2794.3000000000015</v>
      </c>
      <c r="K264" s="106"/>
      <c r="L264" s="106">
        <v>7.49</v>
      </c>
      <c r="M264" s="17">
        <v>1224.0</v>
      </c>
      <c r="N264" s="17">
        <v>1176.0</v>
      </c>
      <c r="O264" s="17"/>
      <c r="P264" s="17">
        <v>0.0</v>
      </c>
      <c r="Q264" s="17">
        <v>281.0</v>
      </c>
      <c r="R264" s="17">
        <v>380.0</v>
      </c>
      <c r="S264" s="17"/>
      <c r="T264" s="17">
        <v>1.0</v>
      </c>
      <c r="U264" s="106">
        <v>5514.880000000001</v>
      </c>
      <c r="V264" s="106">
        <v>4906.480000000003</v>
      </c>
      <c r="W264" s="17">
        <v>2400.0</v>
      </c>
      <c r="X264" s="17">
        <v>662.0</v>
      </c>
      <c r="Y264" s="105"/>
      <c r="Z264" s="105"/>
    </row>
    <row r="265" ht="15.75" customHeight="1">
      <c r="A265" s="105" t="s">
        <v>74</v>
      </c>
      <c r="B265" s="105" t="s">
        <v>165</v>
      </c>
      <c r="C265" s="105" t="s">
        <v>166</v>
      </c>
      <c r="D265" s="105" t="s">
        <v>47</v>
      </c>
      <c r="E265" s="106">
        <v>1670.2700000000011</v>
      </c>
      <c r="F265" s="106">
        <v>2894.7799999999993</v>
      </c>
      <c r="G265" s="106"/>
      <c r="H265" s="106"/>
      <c r="I265" s="106">
        <v>1670.2700000000011</v>
      </c>
      <c r="J265" s="106">
        <v>2336.7800000000016</v>
      </c>
      <c r="K265" s="106"/>
      <c r="L265" s="106"/>
      <c r="M265" s="17">
        <v>1212.0</v>
      </c>
      <c r="N265" s="17">
        <v>1176.0</v>
      </c>
      <c r="O265" s="17"/>
      <c r="P265" s="17"/>
      <c r="Q265" s="17">
        <v>223.0</v>
      </c>
      <c r="R265" s="17">
        <v>322.0</v>
      </c>
      <c r="S265" s="17"/>
      <c r="T265" s="17"/>
      <c r="U265" s="106">
        <v>4565.05</v>
      </c>
      <c r="V265" s="106">
        <v>4007.050000000003</v>
      </c>
      <c r="W265" s="17">
        <v>2388.0</v>
      </c>
      <c r="X265" s="17">
        <v>545.0</v>
      </c>
      <c r="Y265" s="105"/>
      <c r="Z265" s="105"/>
    </row>
    <row r="266" ht="15.75" customHeight="1">
      <c r="A266" s="105" t="s">
        <v>74</v>
      </c>
      <c r="B266" s="105" t="s">
        <v>167</v>
      </c>
      <c r="C266" s="105" t="s">
        <v>168</v>
      </c>
      <c r="D266" s="105" t="s">
        <v>47</v>
      </c>
      <c r="E266" s="106">
        <v>1024.2900000000009</v>
      </c>
      <c r="F266" s="106">
        <v>4141.969999999995</v>
      </c>
      <c r="G266" s="106">
        <v>3054.89999999999</v>
      </c>
      <c r="H266" s="106">
        <v>3456.9099999999953</v>
      </c>
      <c r="I266" s="106">
        <v>1024.2900000000009</v>
      </c>
      <c r="J266" s="106">
        <v>3373.969999999997</v>
      </c>
      <c r="K266" s="106">
        <v>3054.89999999999</v>
      </c>
      <c r="L266" s="106">
        <v>3077.7099999999987</v>
      </c>
      <c r="M266" s="17">
        <v>1368.0</v>
      </c>
      <c r="N266" s="17">
        <v>2100.0</v>
      </c>
      <c r="O266" s="17">
        <v>2160.0</v>
      </c>
      <c r="P266" s="17">
        <v>1728.0</v>
      </c>
      <c r="Q266" s="17">
        <v>171.0</v>
      </c>
      <c r="R266" s="17">
        <v>553.0</v>
      </c>
      <c r="S266" s="17">
        <v>510.0</v>
      </c>
      <c r="T266" s="17">
        <v>509.0</v>
      </c>
      <c r="U266" s="106">
        <v>11678.069999999982</v>
      </c>
      <c r="V266" s="106">
        <v>10530.869999999988</v>
      </c>
      <c r="W266" s="17">
        <v>7356.0</v>
      </c>
      <c r="X266" s="17">
        <v>1743.0</v>
      </c>
      <c r="Y266" s="105"/>
      <c r="Z266" s="105"/>
    </row>
    <row r="267" ht="15.75" customHeight="1">
      <c r="A267" s="105" t="s">
        <v>74</v>
      </c>
      <c r="B267" s="105" t="s">
        <v>169</v>
      </c>
      <c r="C267" s="105" t="s">
        <v>170</v>
      </c>
      <c r="D267" s="105" t="s">
        <v>47</v>
      </c>
      <c r="E267" s="106">
        <v>922.4600000000005</v>
      </c>
      <c r="F267" s="106">
        <v>47.92</v>
      </c>
      <c r="G267" s="106"/>
      <c r="H267" s="106">
        <v>3547.579999999997</v>
      </c>
      <c r="I267" s="106">
        <v>922.4600000000005</v>
      </c>
      <c r="J267" s="106">
        <v>47.92</v>
      </c>
      <c r="K267" s="106"/>
      <c r="L267" s="106">
        <v>3167.579999999999</v>
      </c>
      <c r="M267" s="17">
        <v>816.0</v>
      </c>
      <c r="N267" s="17">
        <v>0.0</v>
      </c>
      <c r="O267" s="17"/>
      <c r="P267" s="17">
        <v>1680.0</v>
      </c>
      <c r="Q267" s="17">
        <v>154.0</v>
      </c>
      <c r="R267" s="17">
        <v>8.0</v>
      </c>
      <c r="S267" s="17"/>
      <c r="T267" s="17">
        <v>522.0</v>
      </c>
      <c r="U267" s="106">
        <v>4517.959999999997</v>
      </c>
      <c r="V267" s="106">
        <v>4137.959999999999</v>
      </c>
      <c r="W267" s="17">
        <v>2496.0</v>
      </c>
      <c r="X267" s="17">
        <v>684.0</v>
      </c>
      <c r="Y267" s="105"/>
      <c r="Z267" s="105"/>
    </row>
    <row r="268" ht="15.75" customHeight="1">
      <c r="A268" s="105" t="s">
        <v>74</v>
      </c>
      <c r="B268" s="105" t="s">
        <v>171</v>
      </c>
      <c r="C268" s="105" t="s">
        <v>172</v>
      </c>
      <c r="D268" s="105" t="s">
        <v>47</v>
      </c>
      <c r="E268" s="106">
        <v>2509.4100000000003</v>
      </c>
      <c r="F268" s="106">
        <v>4869.8699999999935</v>
      </c>
      <c r="G268" s="106"/>
      <c r="H268" s="106">
        <v>12971.769999999973</v>
      </c>
      <c r="I268" s="106">
        <v>2509.4100000000003</v>
      </c>
      <c r="J268" s="106">
        <v>3947.5700000000043</v>
      </c>
      <c r="K268" s="106"/>
      <c r="L268" s="106">
        <v>11442.76999999998</v>
      </c>
      <c r="M268" s="17">
        <v>1578.0</v>
      </c>
      <c r="N268" s="17">
        <v>2088.0</v>
      </c>
      <c r="O268" s="17"/>
      <c r="P268" s="17">
        <v>4626.0</v>
      </c>
      <c r="Q268" s="17">
        <v>359.0</v>
      </c>
      <c r="R268" s="17">
        <v>543.0</v>
      </c>
      <c r="S268" s="17"/>
      <c r="T268" s="17">
        <v>1623.0</v>
      </c>
      <c r="U268" s="106">
        <v>20351.049999999967</v>
      </c>
      <c r="V268" s="106">
        <v>17899.749999999985</v>
      </c>
      <c r="W268" s="17">
        <v>8292.0</v>
      </c>
      <c r="X268" s="17">
        <v>2525.0</v>
      </c>
      <c r="Y268" s="105"/>
      <c r="Z268" s="105"/>
    </row>
    <row r="269" ht="15.75" customHeight="1">
      <c r="A269" s="105" t="s">
        <v>74</v>
      </c>
      <c r="B269" s="105" t="s">
        <v>173</v>
      </c>
      <c r="C269" s="105" t="s">
        <v>174</v>
      </c>
      <c r="D269" s="105" t="s">
        <v>47</v>
      </c>
      <c r="E269" s="106">
        <v>2773.1499999999996</v>
      </c>
      <c r="F269" s="106">
        <v>11720.209999999992</v>
      </c>
      <c r="G269" s="106"/>
      <c r="H269" s="106"/>
      <c r="I269" s="106">
        <v>2773.1499999999996</v>
      </c>
      <c r="J269" s="106">
        <v>9675.809999999998</v>
      </c>
      <c r="K269" s="106"/>
      <c r="L269" s="106"/>
      <c r="M269" s="17">
        <v>384.0</v>
      </c>
      <c r="N269" s="17">
        <v>1208.0</v>
      </c>
      <c r="O269" s="17"/>
      <c r="P269" s="17"/>
      <c r="Q269" s="17">
        <v>185.0</v>
      </c>
      <c r="R269" s="17">
        <v>620.0</v>
      </c>
      <c r="S269" s="17"/>
      <c r="T269" s="17"/>
      <c r="U269" s="106">
        <v>14493.359999999991</v>
      </c>
      <c r="V269" s="106">
        <v>12448.959999999997</v>
      </c>
      <c r="W269" s="17">
        <v>1592.0</v>
      </c>
      <c r="X269" s="17">
        <v>805.0</v>
      </c>
      <c r="Y269" s="105"/>
      <c r="Z269" s="105"/>
    </row>
    <row r="270" ht="15.75" customHeight="1">
      <c r="A270" s="105" t="s">
        <v>74</v>
      </c>
      <c r="B270" s="105" t="s">
        <v>175</v>
      </c>
      <c r="C270" s="105" t="s">
        <v>176</v>
      </c>
      <c r="D270" s="105" t="s">
        <v>47</v>
      </c>
      <c r="E270" s="106">
        <v>1854.090000000001</v>
      </c>
      <c r="F270" s="106">
        <v>3947.839999999999</v>
      </c>
      <c r="G270" s="106"/>
      <c r="H270" s="106"/>
      <c r="I270" s="106">
        <v>1854.090000000001</v>
      </c>
      <c r="J270" s="106">
        <v>3220.1399999999985</v>
      </c>
      <c r="K270" s="106"/>
      <c r="L270" s="106"/>
      <c r="M270" s="17">
        <v>660.0</v>
      </c>
      <c r="N270" s="17">
        <v>960.0</v>
      </c>
      <c r="O270" s="17"/>
      <c r="P270" s="17"/>
      <c r="Q270" s="17">
        <v>266.0</v>
      </c>
      <c r="R270" s="17">
        <v>416.0</v>
      </c>
      <c r="S270" s="17"/>
      <c r="T270" s="17"/>
      <c r="U270" s="106">
        <v>5801.93</v>
      </c>
      <c r="V270" s="106">
        <v>5074.23</v>
      </c>
      <c r="W270" s="17">
        <v>1620.0</v>
      </c>
      <c r="X270" s="17">
        <v>682.0</v>
      </c>
      <c r="Y270" s="105"/>
      <c r="Z270" s="105"/>
    </row>
    <row r="271" ht="15.75" customHeight="1">
      <c r="A271" s="105" t="s">
        <v>74</v>
      </c>
      <c r="B271" s="105" t="s">
        <v>177</v>
      </c>
      <c r="C271" s="105" t="s">
        <v>178</v>
      </c>
      <c r="D271" s="105" t="s">
        <v>47</v>
      </c>
      <c r="E271" s="106">
        <v>2709.5699999999997</v>
      </c>
      <c r="F271" s="106">
        <v>5375.339999999997</v>
      </c>
      <c r="G271" s="106"/>
      <c r="H271" s="106"/>
      <c r="I271" s="106">
        <v>2709.5699999999997</v>
      </c>
      <c r="J271" s="106">
        <v>4401.059999999999</v>
      </c>
      <c r="K271" s="106"/>
      <c r="L271" s="106"/>
      <c r="M271" s="17">
        <v>2652.0</v>
      </c>
      <c r="N271" s="17">
        <v>3120.0</v>
      </c>
      <c r="O271" s="17"/>
      <c r="P271" s="17"/>
      <c r="Q271" s="17">
        <v>543.0</v>
      </c>
      <c r="R271" s="17">
        <v>829.0</v>
      </c>
      <c r="S271" s="17"/>
      <c r="T271" s="17"/>
      <c r="U271" s="106">
        <v>8084.909999999997</v>
      </c>
      <c r="V271" s="106">
        <v>7110.629999999998</v>
      </c>
      <c r="W271" s="17">
        <v>5772.0</v>
      </c>
      <c r="X271" s="17">
        <v>1372.0</v>
      </c>
      <c r="Y271" s="105"/>
      <c r="Z271" s="105"/>
    </row>
    <row r="272" ht="15.75" customHeight="1">
      <c r="A272" s="105" t="s">
        <v>74</v>
      </c>
      <c r="B272" s="105" t="s">
        <v>179</v>
      </c>
      <c r="C272" s="105" t="s">
        <v>180</v>
      </c>
      <c r="D272" s="105" t="s">
        <v>47</v>
      </c>
      <c r="E272" s="106">
        <v>2571.1400000000012</v>
      </c>
      <c r="F272" s="106">
        <v>4021.4999999999977</v>
      </c>
      <c r="G272" s="106"/>
      <c r="H272" s="106">
        <v>10627.359999999991</v>
      </c>
      <c r="I272" s="106">
        <v>2571.1400000000012</v>
      </c>
      <c r="J272" s="106">
        <v>3297.0</v>
      </c>
      <c r="K272" s="106"/>
      <c r="L272" s="106">
        <v>9622.359999999991</v>
      </c>
      <c r="M272" s="17">
        <v>840.0</v>
      </c>
      <c r="N272" s="17">
        <v>924.0</v>
      </c>
      <c r="O272" s="17"/>
      <c r="P272" s="17">
        <v>1752.0</v>
      </c>
      <c r="Q272" s="17">
        <v>286.0</v>
      </c>
      <c r="R272" s="17">
        <v>350.0</v>
      </c>
      <c r="S272" s="17"/>
      <c r="T272" s="17">
        <v>1064.0</v>
      </c>
      <c r="U272" s="106">
        <v>17219.999999999993</v>
      </c>
      <c r="V272" s="106">
        <v>15490.499999999993</v>
      </c>
      <c r="W272" s="17">
        <v>3516.0</v>
      </c>
      <c r="X272" s="17">
        <v>1700.0</v>
      </c>
      <c r="Y272" s="105"/>
      <c r="Z272" s="105"/>
    </row>
    <row r="273" ht="15.75" customHeight="1">
      <c r="A273" s="105" t="s">
        <v>74</v>
      </c>
      <c r="B273" s="105" t="s">
        <v>181</v>
      </c>
      <c r="C273" s="105" t="s">
        <v>182</v>
      </c>
      <c r="D273" s="105" t="s">
        <v>47</v>
      </c>
      <c r="E273" s="106"/>
      <c r="F273" s="106">
        <v>5836.439999999994</v>
      </c>
      <c r="G273" s="106">
        <v>2681.56</v>
      </c>
      <c r="H273" s="106"/>
      <c r="I273" s="106"/>
      <c r="J273" s="106">
        <v>4729.439999999998</v>
      </c>
      <c r="K273" s="106">
        <v>2681.56</v>
      </c>
      <c r="L273" s="106"/>
      <c r="M273" s="17"/>
      <c r="N273" s="17">
        <v>1728.0</v>
      </c>
      <c r="O273" s="17">
        <v>1020.0</v>
      </c>
      <c r="P273" s="17"/>
      <c r="Q273" s="17"/>
      <c r="R273" s="17">
        <v>434.0</v>
      </c>
      <c r="S273" s="17">
        <v>245.0</v>
      </c>
      <c r="T273" s="17"/>
      <c r="U273" s="106">
        <v>8517.999999999995</v>
      </c>
      <c r="V273" s="106">
        <v>7410.999999999998</v>
      </c>
      <c r="W273" s="17">
        <v>2748.0</v>
      </c>
      <c r="X273" s="17">
        <v>679.0</v>
      </c>
      <c r="Y273" s="105"/>
      <c r="Z273" s="105"/>
    </row>
    <row r="274" ht="15.75" customHeight="1">
      <c r="A274" s="105" t="s">
        <v>74</v>
      </c>
      <c r="B274" s="105" t="s">
        <v>184</v>
      </c>
      <c r="C274" s="105" t="s">
        <v>185</v>
      </c>
      <c r="D274" s="105" t="s">
        <v>47</v>
      </c>
      <c r="E274" s="106"/>
      <c r="F274" s="106">
        <v>11.98</v>
      </c>
      <c r="G274" s="106">
        <v>3300.48999999999</v>
      </c>
      <c r="H274" s="106">
        <v>8275.01999999998</v>
      </c>
      <c r="I274" s="106"/>
      <c r="J274" s="106">
        <v>11.98</v>
      </c>
      <c r="K274" s="106">
        <v>3300.48999999999</v>
      </c>
      <c r="L274" s="106">
        <v>7331.019999999999</v>
      </c>
      <c r="M274" s="17"/>
      <c r="N274" s="17">
        <v>0.0</v>
      </c>
      <c r="O274" s="17">
        <v>1212.0</v>
      </c>
      <c r="P274" s="17">
        <v>1788.0</v>
      </c>
      <c r="Q274" s="17"/>
      <c r="R274" s="17">
        <v>2.0</v>
      </c>
      <c r="S274" s="17">
        <v>552.0</v>
      </c>
      <c r="T274" s="17">
        <v>1218.0</v>
      </c>
      <c r="U274" s="106">
        <v>11587.48999999997</v>
      </c>
      <c r="V274" s="106">
        <v>10643.489999999989</v>
      </c>
      <c r="W274" s="17">
        <v>3000.0</v>
      </c>
      <c r="X274" s="17">
        <v>1772.0</v>
      </c>
      <c r="Y274" s="105"/>
      <c r="Z274" s="105"/>
    </row>
    <row r="275" ht="15.75" customHeight="1">
      <c r="A275" s="105" t="s">
        <v>74</v>
      </c>
      <c r="B275" s="105" t="s">
        <v>186</v>
      </c>
      <c r="C275" s="105" t="s">
        <v>187</v>
      </c>
      <c r="D275" s="105" t="s">
        <v>47</v>
      </c>
      <c r="E275" s="106">
        <v>2197.8000000000006</v>
      </c>
      <c r="F275" s="106">
        <v>8068.539999999997</v>
      </c>
      <c r="G275" s="106"/>
      <c r="H275" s="106">
        <v>4880.559999999994</v>
      </c>
      <c r="I275" s="106">
        <v>2197.8000000000006</v>
      </c>
      <c r="J275" s="106">
        <v>6698.539999999997</v>
      </c>
      <c r="K275" s="106"/>
      <c r="L275" s="106">
        <v>4458.559999999994</v>
      </c>
      <c r="M275" s="17">
        <v>1080.0</v>
      </c>
      <c r="N275" s="17">
        <v>1932.0</v>
      </c>
      <c r="O275" s="17"/>
      <c r="P275" s="17">
        <v>1776.0</v>
      </c>
      <c r="Q275" s="17">
        <v>220.0</v>
      </c>
      <c r="R275" s="17">
        <v>646.0</v>
      </c>
      <c r="S275" s="17"/>
      <c r="T275" s="17">
        <v>444.0</v>
      </c>
      <c r="U275" s="106">
        <v>15146.899999999992</v>
      </c>
      <c r="V275" s="106">
        <v>13354.899999999992</v>
      </c>
      <c r="W275" s="17">
        <v>4788.0</v>
      </c>
      <c r="X275" s="17">
        <v>1310.0</v>
      </c>
      <c r="Y275" s="105"/>
      <c r="Z275" s="105"/>
    </row>
    <row r="276" ht="15.75" customHeight="1">
      <c r="A276" s="105" t="s">
        <v>74</v>
      </c>
      <c r="B276" s="105" t="s">
        <v>188</v>
      </c>
      <c r="C276" s="105" t="s">
        <v>189</v>
      </c>
      <c r="D276" s="105" t="s">
        <v>47</v>
      </c>
      <c r="E276" s="106">
        <v>956.1300000000003</v>
      </c>
      <c r="F276" s="106">
        <v>3013.6799999999976</v>
      </c>
      <c r="G276" s="106">
        <v>3340.95999999999</v>
      </c>
      <c r="H276" s="106"/>
      <c r="I276" s="106">
        <v>956.1300000000003</v>
      </c>
      <c r="J276" s="106">
        <v>2470.28</v>
      </c>
      <c r="K276" s="106">
        <v>3340.95999999999</v>
      </c>
      <c r="L276" s="106"/>
      <c r="M276" s="17">
        <v>876.0</v>
      </c>
      <c r="N276" s="17">
        <v>1284.0</v>
      </c>
      <c r="O276" s="17">
        <v>1440.0</v>
      </c>
      <c r="P276" s="17"/>
      <c r="Q276" s="17">
        <v>87.0</v>
      </c>
      <c r="R276" s="17">
        <v>232.0</v>
      </c>
      <c r="S276" s="17">
        <v>304.0</v>
      </c>
      <c r="T276" s="17"/>
      <c r="U276" s="106">
        <v>7310.769999999988</v>
      </c>
      <c r="V276" s="106">
        <v>6767.369999999991</v>
      </c>
      <c r="W276" s="17">
        <v>3600.0</v>
      </c>
      <c r="X276" s="17">
        <v>623.0</v>
      </c>
      <c r="Y276" s="105"/>
      <c r="Z276" s="105"/>
    </row>
    <row r="277" ht="15.75" customHeight="1">
      <c r="A277" s="105" t="s">
        <v>74</v>
      </c>
      <c r="B277" s="105" t="s">
        <v>190</v>
      </c>
      <c r="C277" s="105" t="s">
        <v>191</v>
      </c>
      <c r="D277" s="105" t="s">
        <v>47</v>
      </c>
      <c r="E277" s="106">
        <v>2666.4399999999996</v>
      </c>
      <c r="F277" s="106">
        <v>9345.269999999991</v>
      </c>
      <c r="G277" s="106">
        <v>6913.26999999996</v>
      </c>
      <c r="H277" s="106">
        <v>6457.059999999989</v>
      </c>
      <c r="I277" s="106">
        <v>2666.4399999999996</v>
      </c>
      <c r="J277" s="106">
        <v>7646.379999999997</v>
      </c>
      <c r="K277" s="106">
        <v>6913.26999999996</v>
      </c>
      <c r="L277" s="106">
        <v>5780.059999999991</v>
      </c>
      <c r="M277" s="17">
        <v>774.0</v>
      </c>
      <c r="N277" s="17">
        <v>1452.0</v>
      </c>
      <c r="O277" s="17">
        <v>1380.0</v>
      </c>
      <c r="P277" s="17">
        <v>936.0</v>
      </c>
      <c r="Q277" s="17">
        <v>356.0</v>
      </c>
      <c r="R277" s="17">
        <v>986.0</v>
      </c>
      <c r="S277" s="17">
        <v>923.0</v>
      </c>
      <c r="T277" s="17">
        <v>719.0</v>
      </c>
      <c r="U277" s="106">
        <v>25382.039999999943</v>
      </c>
      <c r="V277" s="106">
        <v>23006.149999999947</v>
      </c>
      <c r="W277" s="17">
        <v>4542.0</v>
      </c>
      <c r="X277" s="17">
        <v>2984.0</v>
      </c>
      <c r="Y277" s="105"/>
      <c r="Z277" s="105"/>
    </row>
    <row r="278" ht="15.75" customHeight="1">
      <c r="A278" s="105" t="s">
        <v>74</v>
      </c>
      <c r="B278" s="105" t="s">
        <v>192</v>
      </c>
      <c r="C278" s="105" t="s">
        <v>193</v>
      </c>
      <c r="D278" s="105" t="s">
        <v>47</v>
      </c>
      <c r="E278" s="106"/>
      <c r="F278" s="106">
        <v>5467.059999999998</v>
      </c>
      <c r="G278" s="106"/>
      <c r="H278" s="106">
        <v>5676.659999999996</v>
      </c>
      <c r="I278" s="106"/>
      <c r="J278" s="106">
        <v>4511.059999999998</v>
      </c>
      <c r="K278" s="106"/>
      <c r="L278" s="106">
        <v>5036.659999999995</v>
      </c>
      <c r="M278" s="17"/>
      <c r="N278" s="17">
        <v>572.0</v>
      </c>
      <c r="O278" s="17"/>
      <c r="P278" s="17">
        <v>608.0</v>
      </c>
      <c r="Q278" s="17"/>
      <c r="R278" s="17">
        <v>274.0</v>
      </c>
      <c r="S278" s="17"/>
      <c r="T278" s="17">
        <v>334.0</v>
      </c>
      <c r="U278" s="106">
        <v>11143.719999999994</v>
      </c>
      <c r="V278" s="106">
        <v>9547.719999999994</v>
      </c>
      <c r="W278" s="17">
        <v>1180.0</v>
      </c>
      <c r="X278" s="17">
        <v>608.0</v>
      </c>
      <c r="Y278" s="105"/>
      <c r="Z278" s="105"/>
    </row>
    <row r="279" ht="15.75" customHeight="1">
      <c r="A279" s="105" t="s">
        <v>74</v>
      </c>
      <c r="B279" s="105" t="s">
        <v>194</v>
      </c>
      <c r="C279" s="105" t="s">
        <v>195</v>
      </c>
      <c r="D279" s="105" t="s">
        <v>47</v>
      </c>
      <c r="E279" s="106">
        <v>2727.2699999999986</v>
      </c>
      <c r="F279" s="106">
        <v>7222.439999999993</v>
      </c>
      <c r="G279" s="106"/>
      <c r="H279" s="106">
        <v>8873.42999999998</v>
      </c>
      <c r="I279" s="106">
        <v>2727.2699999999986</v>
      </c>
      <c r="J279" s="106">
        <v>5938.0400000000045</v>
      </c>
      <c r="K279" s="106"/>
      <c r="L279" s="106">
        <v>8105.429999999991</v>
      </c>
      <c r="M279" s="17">
        <v>808.0</v>
      </c>
      <c r="N279" s="17">
        <v>1144.0</v>
      </c>
      <c r="O279" s="17"/>
      <c r="P279" s="17">
        <v>1320.0</v>
      </c>
      <c r="Q279" s="17">
        <v>273.0</v>
      </c>
      <c r="R279" s="17">
        <v>556.0</v>
      </c>
      <c r="S279" s="17"/>
      <c r="T279" s="17">
        <v>807.0</v>
      </c>
      <c r="U279" s="106">
        <v>18823.13999999997</v>
      </c>
      <c r="V279" s="106">
        <v>16770.739999999994</v>
      </c>
      <c r="W279" s="17">
        <v>3272.0</v>
      </c>
      <c r="X279" s="17">
        <v>1636.0</v>
      </c>
      <c r="Y279" s="105"/>
      <c r="Z279" s="105"/>
    </row>
    <row r="280" ht="15.75" customHeight="1">
      <c r="A280" s="105" t="s">
        <v>74</v>
      </c>
      <c r="B280" s="105" t="s">
        <v>197</v>
      </c>
      <c r="C280" s="105" t="s">
        <v>198</v>
      </c>
      <c r="D280" s="105" t="s">
        <v>47</v>
      </c>
      <c r="E280" s="106">
        <v>792.6100000000005</v>
      </c>
      <c r="F280" s="106">
        <v>1381.0600000000031</v>
      </c>
      <c r="G280" s="106">
        <v>485.740000000001</v>
      </c>
      <c r="H280" s="106">
        <v>2272.5800000000045</v>
      </c>
      <c r="I280" s="106">
        <v>792.6100000000005</v>
      </c>
      <c r="J280" s="106">
        <v>1153.46</v>
      </c>
      <c r="K280" s="106">
        <v>485.740000000001</v>
      </c>
      <c r="L280" s="106">
        <v>2272.5800000000045</v>
      </c>
      <c r="M280" s="17">
        <v>840.0</v>
      </c>
      <c r="N280" s="17">
        <v>1020.0</v>
      </c>
      <c r="O280" s="17">
        <v>648.0</v>
      </c>
      <c r="P280" s="17">
        <v>1944.0</v>
      </c>
      <c r="Q280" s="17">
        <v>469.0</v>
      </c>
      <c r="R280" s="17">
        <v>694.0</v>
      </c>
      <c r="S280" s="17">
        <v>326.0</v>
      </c>
      <c r="T280" s="17">
        <v>1142.0</v>
      </c>
      <c r="U280" s="106">
        <v>4931.990000000009</v>
      </c>
      <c r="V280" s="106">
        <v>4704.390000000007</v>
      </c>
      <c r="W280" s="17">
        <v>4452.0</v>
      </c>
      <c r="X280" s="17">
        <v>2631.0</v>
      </c>
      <c r="Y280" s="105"/>
      <c r="Z280" s="105"/>
    </row>
    <row r="281" ht="15.75" customHeight="1">
      <c r="A281" s="105" t="s">
        <v>74</v>
      </c>
      <c r="B281" s="105" t="s">
        <v>199</v>
      </c>
      <c r="C281" s="105" t="s">
        <v>200</v>
      </c>
      <c r="D281" s="105" t="s">
        <v>47</v>
      </c>
      <c r="E281" s="106">
        <v>765.5700000000003</v>
      </c>
      <c r="F281" s="106">
        <v>1402.9500000000032</v>
      </c>
      <c r="G281" s="106">
        <v>432.100000000001</v>
      </c>
      <c r="H281" s="106">
        <v>2421.8300000000045</v>
      </c>
      <c r="I281" s="106">
        <v>765.5700000000003</v>
      </c>
      <c r="J281" s="106">
        <v>1169.3499999999997</v>
      </c>
      <c r="K281" s="106">
        <v>432.100000000001</v>
      </c>
      <c r="L281" s="106">
        <v>2421.8300000000045</v>
      </c>
      <c r="M281" s="17">
        <v>840.0</v>
      </c>
      <c r="N281" s="17">
        <v>1020.0</v>
      </c>
      <c r="O281" s="17">
        <v>648.0</v>
      </c>
      <c r="P281" s="17">
        <v>1944.0</v>
      </c>
      <c r="Q281" s="17">
        <v>453.0</v>
      </c>
      <c r="R281" s="17">
        <v>705.0</v>
      </c>
      <c r="S281" s="17">
        <v>290.0</v>
      </c>
      <c r="T281" s="17">
        <v>1217.0</v>
      </c>
      <c r="U281" s="106">
        <v>5022.450000000009</v>
      </c>
      <c r="V281" s="106">
        <v>4788.850000000006</v>
      </c>
      <c r="W281" s="17">
        <v>4452.0</v>
      </c>
      <c r="X281" s="17">
        <v>2665.0</v>
      </c>
      <c r="Y281" s="105"/>
      <c r="Z281" s="105"/>
    </row>
    <row r="282" ht="15.75" customHeight="1">
      <c r="A282" s="105" t="s">
        <v>74</v>
      </c>
      <c r="B282" s="105" t="s">
        <v>201</v>
      </c>
      <c r="C282" s="105" t="s">
        <v>202</v>
      </c>
      <c r="D282" s="105" t="s">
        <v>47</v>
      </c>
      <c r="E282" s="106">
        <v>1029.550000000001</v>
      </c>
      <c r="F282" s="106">
        <v>3390.449999999999</v>
      </c>
      <c r="G282" s="106">
        <v>792.230000000001</v>
      </c>
      <c r="H282" s="106">
        <v>2856.8399999999992</v>
      </c>
      <c r="I282" s="106">
        <v>1029.550000000001</v>
      </c>
      <c r="J282" s="106">
        <v>2776.45</v>
      </c>
      <c r="K282" s="106">
        <v>792.230000000001</v>
      </c>
      <c r="L282" s="106">
        <v>2856.8399999999992</v>
      </c>
      <c r="M282" s="17">
        <v>1284.0</v>
      </c>
      <c r="N282" s="17">
        <v>2736.0</v>
      </c>
      <c r="O282" s="17">
        <v>1944.0</v>
      </c>
      <c r="P282" s="17">
        <v>2820.0</v>
      </c>
      <c r="Q282" s="17">
        <v>295.0</v>
      </c>
      <c r="R282" s="17">
        <v>680.0</v>
      </c>
      <c r="S282" s="17">
        <v>227.0</v>
      </c>
      <c r="T282" s="17">
        <v>716.0</v>
      </c>
      <c r="U282" s="106">
        <v>8069.070000000001</v>
      </c>
      <c r="V282" s="106">
        <v>7455.0700000000015</v>
      </c>
      <c r="W282" s="17">
        <v>8784.0</v>
      </c>
      <c r="X282" s="17">
        <v>1918.0</v>
      </c>
      <c r="Y282" s="105"/>
      <c r="Z282" s="105"/>
    </row>
    <row r="283" ht="15.75" customHeight="1">
      <c r="A283" s="105" t="s">
        <v>74</v>
      </c>
      <c r="B283" s="105" t="s">
        <v>203</v>
      </c>
      <c r="C283" s="105" t="s">
        <v>204</v>
      </c>
      <c r="D283" s="105" t="s">
        <v>47</v>
      </c>
      <c r="E283" s="106">
        <v>1895.0700000000027</v>
      </c>
      <c r="F283" s="106">
        <v>5603.770000000001</v>
      </c>
      <c r="G283" s="106">
        <v>1518.15</v>
      </c>
      <c r="H283" s="106">
        <v>4799.969999999996</v>
      </c>
      <c r="I283" s="106">
        <v>1895.0700000000027</v>
      </c>
      <c r="J283" s="106">
        <v>4614.769999999999</v>
      </c>
      <c r="K283" s="106">
        <v>1518.15</v>
      </c>
      <c r="L283" s="106">
        <v>4799.969999999996</v>
      </c>
      <c r="M283" s="17">
        <v>1284.0</v>
      </c>
      <c r="N283" s="17">
        <v>2736.0</v>
      </c>
      <c r="O283" s="17">
        <v>1944.0</v>
      </c>
      <c r="P283" s="17">
        <v>2820.0</v>
      </c>
      <c r="Q283" s="17">
        <v>543.0</v>
      </c>
      <c r="R283" s="17">
        <v>1123.0</v>
      </c>
      <c r="S283" s="17">
        <v>435.0</v>
      </c>
      <c r="T283" s="17">
        <v>1203.0</v>
      </c>
      <c r="U283" s="106">
        <v>13816.96</v>
      </c>
      <c r="V283" s="106">
        <v>12827.959999999997</v>
      </c>
      <c r="W283" s="17">
        <v>8784.0</v>
      </c>
      <c r="X283" s="17">
        <v>3304.0</v>
      </c>
      <c r="Y283" s="105"/>
      <c r="Z283" s="105"/>
    </row>
    <row r="284" ht="15.75" customHeight="1">
      <c r="A284" s="105" t="s">
        <v>74</v>
      </c>
      <c r="B284" s="105" t="s">
        <v>205</v>
      </c>
      <c r="C284" s="105" t="s">
        <v>206</v>
      </c>
      <c r="D284" s="105" t="s">
        <v>48</v>
      </c>
      <c r="E284" s="106">
        <v>2097.0300000000007</v>
      </c>
      <c r="F284" s="106">
        <v>220.74</v>
      </c>
      <c r="G284" s="106"/>
      <c r="H284" s="106">
        <v>6308.6899999999905</v>
      </c>
      <c r="I284" s="106">
        <v>2097.0300000000007</v>
      </c>
      <c r="J284" s="106">
        <v>207.14</v>
      </c>
      <c r="K284" s="106"/>
      <c r="L284" s="106">
        <v>5728.6899999999905</v>
      </c>
      <c r="M284" s="17">
        <v>924.0</v>
      </c>
      <c r="N284" s="17">
        <v>0.0</v>
      </c>
      <c r="O284" s="17"/>
      <c r="P284" s="17">
        <v>1992.0</v>
      </c>
      <c r="Q284" s="17">
        <v>247.0</v>
      </c>
      <c r="R284" s="17">
        <v>26.0</v>
      </c>
      <c r="S284" s="17"/>
      <c r="T284" s="17">
        <v>631.0</v>
      </c>
      <c r="U284" s="106">
        <v>8626.459999999992</v>
      </c>
      <c r="V284" s="106">
        <v>8032.8599999999915</v>
      </c>
      <c r="W284" s="17">
        <v>2916.0</v>
      </c>
      <c r="X284" s="17">
        <v>904.0</v>
      </c>
      <c r="Y284" s="105"/>
      <c r="Z284" s="105"/>
    </row>
    <row r="285" ht="15.75" customHeight="1">
      <c r="A285" s="105" t="s">
        <v>74</v>
      </c>
      <c r="B285" s="105" t="s">
        <v>207</v>
      </c>
      <c r="C285" s="105" t="s">
        <v>208</v>
      </c>
      <c r="D285" s="105" t="s">
        <v>48</v>
      </c>
      <c r="E285" s="106">
        <v>1644.5000000000014</v>
      </c>
      <c r="F285" s="106">
        <v>3606.9699999999993</v>
      </c>
      <c r="G285" s="106"/>
      <c r="H285" s="106">
        <v>6626.519999999996</v>
      </c>
      <c r="I285" s="106">
        <v>1644.5000000000014</v>
      </c>
      <c r="J285" s="106">
        <v>2976.570000000002</v>
      </c>
      <c r="K285" s="106"/>
      <c r="L285" s="106">
        <v>5724.019999999996</v>
      </c>
      <c r="M285" s="17">
        <v>1068.0</v>
      </c>
      <c r="N285" s="17">
        <v>1848.0</v>
      </c>
      <c r="O285" s="17"/>
      <c r="P285" s="17">
        <v>3156.0</v>
      </c>
      <c r="Q285" s="17">
        <v>550.0</v>
      </c>
      <c r="R285" s="17">
        <v>903.0</v>
      </c>
      <c r="S285" s="17"/>
      <c r="T285" s="17">
        <v>1898.0</v>
      </c>
      <c r="U285" s="106">
        <v>11877.989999999998</v>
      </c>
      <c r="V285" s="106">
        <v>10345.09</v>
      </c>
      <c r="W285" s="17">
        <v>6072.0</v>
      </c>
      <c r="X285" s="17">
        <v>3351.0</v>
      </c>
      <c r="Y285" s="105"/>
      <c r="Z285" s="105"/>
    </row>
    <row r="286" ht="15.75" customHeight="1">
      <c r="A286" s="105" t="s">
        <v>74</v>
      </c>
      <c r="B286" s="105" t="s">
        <v>209</v>
      </c>
      <c r="C286" s="105" t="s">
        <v>210</v>
      </c>
      <c r="D286" s="105" t="s">
        <v>48</v>
      </c>
      <c r="E286" s="106">
        <v>989.6900000000005</v>
      </c>
      <c r="F286" s="106">
        <v>1276.8000000000006</v>
      </c>
      <c r="G286" s="106"/>
      <c r="H286" s="106">
        <v>3058.7399999999993</v>
      </c>
      <c r="I286" s="106">
        <v>989.6900000000005</v>
      </c>
      <c r="J286" s="106">
        <v>1056.0000000000007</v>
      </c>
      <c r="K286" s="106"/>
      <c r="L286" s="106">
        <v>2641.2400000000007</v>
      </c>
      <c r="M286" s="17">
        <v>936.0</v>
      </c>
      <c r="N286" s="17">
        <v>1320.0</v>
      </c>
      <c r="O286" s="17"/>
      <c r="P286" s="17">
        <v>2484.0</v>
      </c>
      <c r="Q286" s="17">
        <v>331.0</v>
      </c>
      <c r="R286" s="17">
        <v>320.0</v>
      </c>
      <c r="S286" s="17"/>
      <c r="T286" s="17">
        <v>876.0</v>
      </c>
      <c r="U286" s="106">
        <v>5325.2300000000005</v>
      </c>
      <c r="V286" s="106">
        <v>4686.930000000002</v>
      </c>
      <c r="W286" s="17">
        <v>4740.0</v>
      </c>
      <c r="X286" s="17">
        <v>1527.0</v>
      </c>
      <c r="Y286" s="105"/>
      <c r="Z286" s="105"/>
    </row>
    <row r="287" ht="15.75" customHeight="1">
      <c r="A287" s="105" t="s">
        <v>74</v>
      </c>
      <c r="B287" s="105" t="s">
        <v>211</v>
      </c>
      <c r="C287" s="105" t="s">
        <v>212</v>
      </c>
      <c r="D287" s="105" t="s">
        <v>48</v>
      </c>
      <c r="E287" s="106">
        <v>2082.780000000002</v>
      </c>
      <c r="F287" s="106">
        <v>131.67</v>
      </c>
      <c r="G287" s="106"/>
      <c r="H287" s="106">
        <v>7649.639999999978</v>
      </c>
      <c r="I287" s="106">
        <v>2082.780000000002</v>
      </c>
      <c r="J287" s="106">
        <v>123.66999999999999</v>
      </c>
      <c r="K287" s="106"/>
      <c r="L287" s="106">
        <v>6428.04</v>
      </c>
      <c r="M287" s="17">
        <v>936.0</v>
      </c>
      <c r="N287" s="17">
        <v>0.0</v>
      </c>
      <c r="O287" s="17"/>
      <c r="P287" s="17">
        <v>2616.0</v>
      </c>
      <c r="Q287" s="17">
        <v>522.0</v>
      </c>
      <c r="R287" s="17">
        <v>33.0</v>
      </c>
      <c r="S287" s="17"/>
      <c r="T287" s="17">
        <v>1596.0</v>
      </c>
      <c r="U287" s="106">
        <v>9864.08999999998</v>
      </c>
      <c r="V287" s="106">
        <v>8634.490000000002</v>
      </c>
      <c r="W287" s="17">
        <v>3552.0</v>
      </c>
      <c r="X287" s="17">
        <v>2151.0</v>
      </c>
      <c r="Y287" s="105"/>
      <c r="Z287" s="105"/>
    </row>
    <row r="288" ht="15.75" customHeight="1">
      <c r="A288" s="105" t="s">
        <v>74</v>
      </c>
      <c r="B288" s="105" t="s">
        <v>213</v>
      </c>
      <c r="C288" s="105" t="s">
        <v>214</v>
      </c>
      <c r="D288" s="105" t="s">
        <v>48</v>
      </c>
      <c r="E288" s="106"/>
      <c r="F288" s="106">
        <v>3595.459999999999</v>
      </c>
      <c r="G288" s="106">
        <v>2085.82</v>
      </c>
      <c r="H288" s="106"/>
      <c r="I288" s="106"/>
      <c r="J288" s="106">
        <v>3026.059999999999</v>
      </c>
      <c r="K288" s="106">
        <v>2085.82</v>
      </c>
      <c r="L288" s="106"/>
      <c r="M288" s="17"/>
      <c r="N288" s="17">
        <v>1284.0</v>
      </c>
      <c r="O288" s="17">
        <v>1224.0</v>
      </c>
      <c r="P288" s="17"/>
      <c r="Q288" s="17"/>
      <c r="R288" s="17">
        <v>554.0</v>
      </c>
      <c r="S288" s="17">
        <v>418.0</v>
      </c>
      <c r="T288" s="17"/>
      <c r="U288" s="106">
        <v>5681.279999999999</v>
      </c>
      <c r="V288" s="106">
        <v>5111.879999999999</v>
      </c>
      <c r="W288" s="17">
        <v>2508.0</v>
      </c>
      <c r="X288" s="17">
        <v>972.0</v>
      </c>
      <c r="Y288" s="105"/>
      <c r="Z288" s="105"/>
    </row>
    <row r="289" ht="15.75" customHeight="1">
      <c r="A289" s="105" t="s">
        <v>74</v>
      </c>
      <c r="B289" s="105" t="s">
        <v>215</v>
      </c>
      <c r="C289" s="105" t="s">
        <v>216</v>
      </c>
      <c r="D289" s="105" t="s">
        <v>48</v>
      </c>
      <c r="E289" s="106">
        <v>1090.3200000000004</v>
      </c>
      <c r="F289" s="106">
        <v>5609.7499999999945</v>
      </c>
      <c r="G289" s="106">
        <v>2531.1</v>
      </c>
      <c r="H289" s="106">
        <v>4250.6699999999955</v>
      </c>
      <c r="I289" s="106">
        <v>1090.3200000000004</v>
      </c>
      <c r="J289" s="106">
        <v>4725.749999999998</v>
      </c>
      <c r="K289" s="106">
        <v>2531.1</v>
      </c>
      <c r="L289" s="106">
        <v>3772.6699999999964</v>
      </c>
      <c r="M289" s="17">
        <v>900.0</v>
      </c>
      <c r="N289" s="17">
        <v>2064.0</v>
      </c>
      <c r="O289" s="17">
        <v>1788.0</v>
      </c>
      <c r="P289" s="17">
        <v>1812.0</v>
      </c>
      <c r="Q289" s="17">
        <v>168.0</v>
      </c>
      <c r="R289" s="17">
        <v>664.0</v>
      </c>
      <c r="S289" s="17">
        <v>390.0</v>
      </c>
      <c r="T289" s="17">
        <v>533.0</v>
      </c>
      <c r="U289" s="106">
        <v>13481.83999999999</v>
      </c>
      <c r="V289" s="106">
        <v>12119.839999999995</v>
      </c>
      <c r="W289" s="17">
        <v>6564.0</v>
      </c>
      <c r="X289" s="17">
        <v>1755.0</v>
      </c>
      <c r="Y289" s="105"/>
      <c r="Z289" s="105"/>
    </row>
    <row r="290" ht="15.75" customHeight="1">
      <c r="A290" s="105" t="s">
        <v>74</v>
      </c>
      <c r="B290" s="105" t="s">
        <v>217</v>
      </c>
      <c r="C290" s="105" t="s">
        <v>218</v>
      </c>
      <c r="D290" s="105" t="s">
        <v>48</v>
      </c>
      <c r="E290" s="106">
        <v>5116.679999999989</v>
      </c>
      <c r="F290" s="106">
        <v>9464.209999999994</v>
      </c>
      <c r="G290" s="106">
        <v>5899.55999999997</v>
      </c>
      <c r="H290" s="106">
        <v>17295.359999999982</v>
      </c>
      <c r="I290" s="106">
        <v>5116.679999999989</v>
      </c>
      <c r="J290" s="106">
        <v>7896.409999999996</v>
      </c>
      <c r="K290" s="106">
        <v>5899.55999999997</v>
      </c>
      <c r="L290" s="106">
        <v>15290.359999999975</v>
      </c>
      <c r="M290" s="17">
        <v>2064.0</v>
      </c>
      <c r="N290" s="17">
        <v>1962.0</v>
      </c>
      <c r="O290" s="17">
        <v>1710.0</v>
      </c>
      <c r="P290" s="17">
        <v>5376.0</v>
      </c>
      <c r="Q290" s="17">
        <v>732.0</v>
      </c>
      <c r="R290" s="17">
        <v>1054.0</v>
      </c>
      <c r="S290" s="17">
        <v>844.0</v>
      </c>
      <c r="T290" s="17">
        <v>2164.0</v>
      </c>
      <c r="U290" s="106">
        <v>37775.80999999994</v>
      </c>
      <c r="V290" s="106">
        <v>34203.00999999994</v>
      </c>
      <c r="W290" s="17">
        <v>11112.0</v>
      </c>
      <c r="X290" s="17">
        <v>4794.0</v>
      </c>
      <c r="Y290" s="105"/>
      <c r="Z290" s="105"/>
    </row>
    <row r="291" ht="15.75" customHeight="1">
      <c r="A291" s="105" t="s">
        <v>74</v>
      </c>
      <c r="B291" s="105" t="s">
        <v>219</v>
      </c>
      <c r="C291" s="105" t="s">
        <v>220</v>
      </c>
      <c r="D291" s="105" t="s">
        <v>48</v>
      </c>
      <c r="E291" s="106"/>
      <c r="F291" s="106">
        <v>16.99</v>
      </c>
      <c r="G291" s="106">
        <v>1911.38</v>
      </c>
      <c r="H291" s="106">
        <v>4113.079999999994</v>
      </c>
      <c r="I291" s="106"/>
      <c r="J291" s="106">
        <v>16.99</v>
      </c>
      <c r="K291" s="106">
        <v>1911.38</v>
      </c>
      <c r="L291" s="106">
        <v>3689.0799999999945</v>
      </c>
      <c r="M291" s="17"/>
      <c r="N291" s="17">
        <v>0.0</v>
      </c>
      <c r="O291" s="17">
        <v>1200.0</v>
      </c>
      <c r="P291" s="17">
        <v>1776.0</v>
      </c>
      <c r="Q291" s="17"/>
      <c r="R291" s="17">
        <v>1.0</v>
      </c>
      <c r="S291" s="17">
        <v>114.0</v>
      </c>
      <c r="T291" s="17">
        <v>242.0</v>
      </c>
      <c r="U291" s="106">
        <v>6041.449999999993</v>
      </c>
      <c r="V291" s="106">
        <v>5617.449999999994</v>
      </c>
      <c r="W291" s="17">
        <v>2976.0</v>
      </c>
      <c r="X291" s="17">
        <v>357.0</v>
      </c>
      <c r="Y291" s="105"/>
      <c r="Z291" s="105"/>
    </row>
    <row r="292" ht="15.75" customHeight="1">
      <c r="A292" s="105" t="s">
        <v>74</v>
      </c>
      <c r="B292" s="105" t="s">
        <v>222</v>
      </c>
      <c r="C292" s="105" t="s">
        <v>223</v>
      </c>
      <c r="D292" s="105" t="s">
        <v>48</v>
      </c>
      <c r="E292" s="106">
        <v>11795.619999999992</v>
      </c>
      <c r="F292" s="106">
        <v>19081.550000000007</v>
      </c>
      <c r="G292" s="106">
        <v>5846.23999999998</v>
      </c>
      <c r="H292" s="106">
        <v>18297.87999999998</v>
      </c>
      <c r="I292" s="106">
        <v>11795.619999999992</v>
      </c>
      <c r="J292" s="106">
        <v>15736.12</v>
      </c>
      <c r="K292" s="106">
        <v>5846.23999999998</v>
      </c>
      <c r="L292" s="106">
        <v>16221.079999999965</v>
      </c>
      <c r="M292" s="17">
        <v>3624.0</v>
      </c>
      <c r="N292" s="17">
        <v>3648.0</v>
      </c>
      <c r="O292" s="17">
        <v>2136.0</v>
      </c>
      <c r="P292" s="17">
        <v>3144.0</v>
      </c>
      <c r="Q292" s="17">
        <v>1688.0</v>
      </c>
      <c r="R292" s="17">
        <v>2545.0</v>
      </c>
      <c r="S292" s="17">
        <v>976.0</v>
      </c>
      <c r="T292" s="17">
        <v>2692.0</v>
      </c>
      <c r="U292" s="106">
        <v>55021.28999999995</v>
      </c>
      <c r="V292" s="106">
        <v>49599.05999999993</v>
      </c>
      <c r="W292" s="17">
        <v>12552.0</v>
      </c>
      <c r="X292" s="17">
        <v>7901.0</v>
      </c>
      <c r="Y292" s="105"/>
      <c r="Z292" s="105"/>
    </row>
    <row r="293" ht="15.75" customHeight="1">
      <c r="A293" s="105" t="s">
        <v>74</v>
      </c>
      <c r="B293" s="105" t="s">
        <v>226</v>
      </c>
      <c r="C293" s="105" t="s">
        <v>227</v>
      </c>
      <c r="D293" s="105" t="s">
        <v>48</v>
      </c>
      <c r="E293" s="106">
        <v>9459.209999999997</v>
      </c>
      <c r="F293" s="106">
        <v>11691.91</v>
      </c>
      <c r="G293" s="106"/>
      <c r="H293" s="106">
        <v>13733.38999999999</v>
      </c>
      <c r="I293" s="106">
        <v>9459.209999999997</v>
      </c>
      <c r="J293" s="106">
        <v>9740.409999999996</v>
      </c>
      <c r="K293" s="106"/>
      <c r="L293" s="106">
        <v>12173.38999999998</v>
      </c>
      <c r="M293" s="17">
        <v>3396.0</v>
      </c>
      <c r="N293" s="17">
        <v>2364.0</v>
      </c>
      <c r="O293" s="17"/>
      <c r="P293" s="17">
        <v>2688.0</v>
      </c>
      <c r="Q293" s="17">
        <v>1354.0</v>
      </c>
      <c r="R293" s="17">
        <v>1559.0</v>
      </c>
      <c r="S293" s="17"/>
      <c r="T293" s="17">
        <v>2021.0</v>
      </c>
      <c r="U293" s="106">
        <v>34884.50999999999</v>
      </c>
      <c r="V293" s="106">
        <v>31373.009999999973</v>
      </c>
      <c r="W293" s="17">
        <v>8448.0</v>
      </c>
      <c r="X293" s="17">
        <v>4934.0</v>
      </c>
      <c r="Y293" s="105"/>
      <c r="Z293" s="105"/>
    </row>
    <row r="294" ht="15.75" customHeight="1">
      <c r="A294" s="105" t="s">
        <v>74</v>
      </c>
      <c r="B294" s="105" t="s">
        <v>228</v>
      </c>
      <c r="C294" s="105" t="s">
        <v>229</v>
      </c>
      <c r="D294" s="105" t="s">
        <v>48</v>
      </c>
      <c r="E294" s="106">
        <v>21.98</v>
      </c>
      <c r="F294" s="106"/>
      <c r="G294" s="106"/>
      <c r="H294" s="106">
        <v>4760.669999999991</v>
      </c>
      <c r="I294" s="106">
        <v>21.98</v>
      </c>
      <c r="J294" s="106"/>
      <c r="K294" s="106"/>
      <c r="L294" s="106">
        <v>4343.669999999992</v>
      </c>
      <c r="M294" s="17">
        <v>0.0</v>
      </c>
      <c r="N294" s="17"/>
      <c r="O294" s="17"/>
      <c r="P294" s="17">
        <v>1788.0</v>
      </c>
      <c r="Q294" s="17">
        <v>2.0</v>
      </c>
      <c r="R294" s="17"/>
      <c r="S294" s="17"/>
      <c r="T294" s="17">
        <v>433.0</v>
      </c>
      <c r="U294" s="106">
        <v>4782.6499999999905</v>
      </c>
      <c r="V294" s="106">
        <v>4365.649999999991</v>
      </c>
      <c r="W294" s="17">
        <v>1788.0</v>
      </c>
      <c r="X294" s="17">
        <v>435.0</v>
      </c>
      <c r="Y294" s="105"/>
      <c r="Z294" s="105"/>
    </row>
    <row r="295" ht="15.75" customHeight="1">
      <c r="A295" s="105" t="s">
        <v>74</v>
      </c>
      <c r="B295" s="105" t="s">
        <v>230</v>
      </c>
      <c r="C295" s="105" t="s">
        <v>231</v>
      </c>
      <c r="D295" s="105" t="s">
        <v>48</v>
      </c>
      <c r="E295" s="106">
        <v>1933.7100000000007</v>
      </c>
      <c r="F295" s="106">
        <v>14.99</v>
      </c>
      <c r="G295" s="106">
        <v>3402.72999999999</v>
      </c>
      <c r="H295" s="106">
        <v>8363.079999999985</v>
      </c>
      <c r="I295" s="106">
        <v>1933.7100000000007</v>
      </c>
      <c r="J295" s="106">
        <v>14.99</v>
      </c>
      <c r="K295" s="106">
        <v>3402.72999999999</v>
      </c>
      <c r="L295" s="106">
        <v>7427.079999999985</v>
      </c>
      <c r="M295" s="17">
        <v>648.0</v>
      </c>
      <c r="N295" s="17">
        <v>0.0</v>
      </c>
      <c r="O295" s="17">
        <v>1212.0</v>
      </c>
      <c r="P295" s="17">
        <v>2004.0</v>
      </c>
      <c r="Q295" s="17">
        <v>129.0</v>
      </c>
      <c r="R295" s="17">
        <v>1.0</v>
      </c>
      <c r="S295" s="17">
        <v>227.0</v>
      </c>
      <c r="T295" s="17">
        <v>492.0</v>
      </c>
      <c r="U295" s="106">
        <v>13714.509999999977</v>
      </c>
      <c r="V295" s="106">
        <v>12778.509999999977</v>
      </c>
      <c r="W295" s="17">
        <v>3864.0</v>
      </c>
      <c r="X295" s="17">
        <v>849.0</v>
      </c>
      <c r="Y295" s="105"/>
      <c r="Z295" s="105"/>
    </row>
    <row r="296" ht="15.75" customHeight="1">
      <c r="A296" s="105" t="s">
        <v>74</v>
      </c>
      <c r="B296" s="105" t="s">
        <v>232</v>
      </c>
      <c r="C296" s="105" t="s">
        <v>233</v>
      </c>
      <c r="D296" s="105" t="s">
        <v>48</v>
      </c>
      <c r="E296" s="106">
        <v>1174.8600000000008</v>
      </c>
      <c r="F296" s="106"/>
      <c r="G296" s="106">
        <v>1926.99</v>
      </c>
      <c r="H296" s="106">
        <v>5709.99999999999</v>
      </c>
      <c r="I296" s="106">
        <v>1174.8600000000008</v>
      </c>
      <c r="J296" s="106"/>
      <c r="K296" s="106">
        <v>1926.99</v>
      </c>
      <c r="L296" s="106">
        <v>5064.399999999996</v>
      </c>
      <c r="M296" s="17">
        <v>624.0</v>
      </c>
      <c r="N296" s="17"/>
      <c r="O296" s="17">
        <v>1212.0</v>
      </c>
      <c r="P296" s="17">
        <v>2112.0</v>
      </c>
      <c r="Q296" s="17">
        <v>214.0</v>
      </c>
      <c r="R296" s="17"/>
      <c r="S296" s="17">
        <v>351.0</v>
      </c>
      <c r="T296" s="17">
        <v>840.0</v>
      </c>
      <c r="U296" s="106">
        <v>8811.849999999991</v>
      </c>
      <c r="V296" s="106">
        <v>8166.249999999996</v>
      </c>
      <c r="W296" s="17">
        <v>3948.0</v>
      </c>
      <c r="X296" s="17">
        <v>1405.0</v>
      </c>
      <c r="Y296" s="105"/>
      <c r="Z296" s="105"/>
    </row>
    <row r="297" ht="15.75" customHeight="1">
      <c r="A297" s="105" t="s">
        <v>74</v>
      </c>
      <c r="B297" s="105" t="s">
        <v>234</v>
      </c>
      <c r="C297" s="105" t="s">
        <v>235</v>
      </c>
      <c r="D297" s="105" t="s">
        <v>48</v>
      </c>
      <c r="E297" s="106">
        <v>429.57000000000005</v>
      </c>
      <c r="F297" s="106"/>
      <c r="G297" s="106">
        <v>959.040000000001</v>
      </c>
      <c r="H297" s="106">
        <v>2769.4799999999977</v>
      </c>
      <c r="I297" s="106">
        <v>429.57000000000005</v>
      </c>
      <c r="J297" s="106"/>
      <c r="K297" s="106">
        <v>959.040000000001</v>
      </c>
      <c r="L297" s="106">
        <v>2526.4799999999987</v>
      </c>
      <c r="M297" s="17">
        <v>318.0</v>
      </c>
      <c r="N297" s="17"/>
      <c r="O297" s="17">
        <v>600.0</v>
      </c>
      <c r="P297" s="17">
        <v>1806.0</v>
      </c>
      <c r="Q297" s="17">
        <v>43.0</v>
      </c>
      <c r="R297" s="17"/>
      <c r="S297" s="17">
        <v>96.0</v>
      </c>
      <c r="T297" s="17">
        <v>252.0</v>
      </c>
      <c r="U297" s="106">
        <v>4158.089999999998</v>
      </c>
      <c r="V297" s="106">
        <v>3915.0899999999997</v>
      </c>
      <c r="W297" s="17">
        <v>2724.0</v>
      </c>
      <c r="X297" s="17">
        <v>391.0</v>
      </c>
      <c r="Y297" s="105"/>
      <c r="Z297" s="105"/>
    </row>
    <row r="298" ht="15.75" customHeight="1">
      <c r="A298" s="105" t="s">
        <v>74</v>
      </c>
      <c r="B298" s="105" t="s">
        <v>236</v>
      </c>
      <c r="C298" s="105" t="s">
        <v>237</v>
      </c>
      <c r="D298" s="105" t="s">
        <v>48</v>
      </c>
      <c r="E298" s="106">
        <v>1239.5900000000006</v>
      </c>
      <c r="F298" s="106">
        <v>4185.569999999999</v>
      </c>
      <c r="G298" s="106"/>
      <c r="H298" s="106">
        <v>8214.69999999999</v>
      </c>
      <c r="I298" s="106">
        <v>1239.5900000000006</v>
      </c>
      <c r="J298" s="106">
        <v>3441.609999999999</v>
      </c>
      <c r="K298" s="106"/>
      <c r="L298" s="106">
        <v>7266.69999999999</v>
      </c>
      <c r="M298" s="17">
        <v>684.0</v>
      </c>
      <c r="N298" s="17">
        <v>1452.0</v>
      </c>
      <c r="O298" s="17"/>
      <c r="P298" s="17">
        <v>2904.0</v>
      </c>
      <c r="Q298" s="17">
        <v>191.0</v>
      </c>
      <c r="R298" s="17">
        <v>493.0</v>
      </c>
      <c r="S298" s="17"/>
      <c r="T298" s="17">
        <v>1030.0</v>
      </c>
      <c r="U298" s="106">
        <v>13639.85999999999</v>
      </c>
      <c r="V298" s="106">
        <v>11947.89999999999</v>
      </c>
      <c r="W298" s="17">
        <v>5040.0</v>
      </c>
      <c r="X298" s="17">
        <v>1714.0</v>
      </c>
      <c r="Y298" s="105"/>
      <c r="Z298" s="105"/>
    </row>
    <row r="299" ht="15.75" customHeight="1">
      <c r="A299" s="105" t="s">
        <v>74</v>
      </c>
      <c r="B299" s="105" t="s">
        <v>238</v>
      </c>
      <c r="C299" s="105" t="s">
        <v>239</v>
      </c>
      <c r="D299" s="105" t="s">
        <v>48</v>
      </c>
      <c r="E299" s="106">
        <v>1510.1100000000006</v>
      </c>
      <c r="F299" s="106">
        <v>2690.959999999999</v>
      </c>
      <c r="G299" s="106"/>
      <c r="H299" s="106">
        <v>5586.799999999989</v>
      </c>
      <c r="I299" s="106">
        <v>1510.1100000000006</v>
      </c>
      <c r="J299" s="106">
        <v>2173.460000000001</v>
      </c>
      <c r="K299" s="106"/>
      <c r="L299" s="106">
        <v>4999.799999999992</v>
      </c>
      <c r="M299" s="17">
        <v>924.0</v>
      </c>
      <c r="N299" s="17">
        <v>1440.0</v>
      </c>
      <c r="O299" s="17"/>
      <c r="P299" s="17">
        <v>2592.0</v>
      </c>
      <c r="Q299" s="17">
        <v>189.0</v>
      </c>
      <c r="R299" s="17">
        <v>234.0</v>
      </c>
      <c r="S299" s="17"/>
      <c r="T299" s="17">
        <v>620.0</v>
      </c>
      <c r="U299" s="106">
        <v>9787.869999999988</v>
      </c>
      <c r="V299" s="106">
        <v>8683.369999999994</v>
      </c>
      <c r="W299" s="17">
        <v>4956.0</v>
      </c>
      <c r="X299" s="17">
        <v>1043.0</v>
      </c>
      <c r="Y299" s="105"/>
      <c r="Z299" s="105"/>
    </row>
    <row r="300" ht="15.75" customHeight="1">
      <c r="A300" s="105" t="s">
        <v>74</v>
      </c>
      <c r="B300" s="105" t="s">
        <v>240</v>
      </c>
      <c r="C300" s="105" t="s">
        <v>241</v>
      </c>
      <c r="D300" s="105" t="s">
        <v>48</v>
      </c>
      <c r="E300" s="106">
        <v>538.9200000000002</v>
      </c>
      <c r="F300" s="106">
        <v>861.3500000000001</v>
      </c>
      <c r="G300" s="106"/>
      <c r="H300" s="106">
        <v>1975.9899999999993</v>
      </c>
      <c r="I300" s="106">
        <v>538.9200000000002</v>
      </c>
      <c r="J300" s="106">
        <v>714.3499999999999</v>
      </c>
      <c r="K300" s="106"/>
      <c r="L300" s="106">
        <v>1728.7900000000016</v>
      </c>
      <c r="M300" s="17">
        <v>588.0</v>
      </c>
      <c r="N300" s="17">
        <v>1404.0</v>
      </c>
      <c r="O300" s="17"/>
      <c r="P300" s="17">
        <v>1788.0</v>
      </c>
      <c r="Q300" s="17">
        <v>108.0</v>
      </c>
      <c r="R300" s="17">
        <v>115.0</v>
      </c>
      <c r="S300" s="17"/>
      <c r="T300" s="17">
        <v>341.0</v>
      </c>
      <c r="U300" s="106">
        <v>3376.2599999999998</v>
      </c>
      <c r="V300" s="106">
        <v>2982.0600000000013</v>
      </c>
      <c r="W300" s="17">
        <v>3780.0</v>
      </c>
      <c r="X300" s="17">
        <v>564.0</v>
      </c>
      <c r="Y300" s="105"/>
      <c r="Z300" s="105"/>
    </row>
    <row r="301" ht="15.75" customHeight="1">
      <c r="A301" s="105" t="s">
        <v>74</v>
      </c>
      <c r="B301" s="105" t="s">
        <v>242</v>
      </c>
      <c r="C301" s="105" t="s">
        <v>243</v>
      </c>
      <c r="D301" s="105" t="s">
        <v>48</v>
      </c>
      <c r="E301" s="106">
        <v>681.4500000000004</v>
      </c>
      <c r="F301" s="106">
        <v>2621.2799999999993</v>
      </c>
      <c r="G301" s="106"/>
      <c r="H301" s="106"/>
      <c r="I301" s="106">
        <v>681.4500000000004</v>
      </c>
      <c r="J301" s="106">
        <v>2180.9799999999977</v>
      </c>
      <c r="K301" s="106"/>
      <c r="L301" s="106"/>
      <c r="M301" s="17">
        <v>828.0</v>
      </c>
      <c r="N301" s="17">
        <v>1872.0</v>
      </c>
      <c r="O301" s="17"/>
      <c r="P301" s="17"/>
      <c r="Q301" s="17">
        <v>105.0</v>
      </c>
      <c r="R301" s="17">
        <v>311.0</v>
      </c>
      <c r="S301" s="17"/>
      <c r="T301" s="17"/>
      <c r="U301" s="106">
        <v>3302.7299999999996</v>
      </c>
      <c r="V301" s="106">
        <v>2862.429999999998</v>
      </c>
      <c r="W301" s="17">
        <v>2700.0</v>
      </c>
      <c r="X301" s="17">
        <v>416.0</v>
      </c>
      <c r="Y301" s="105"/>
      <c r="Z301" s="105"/>
    </row>
    <row r="302" ht="15.75" customHeight="1">
      <c r="A302" s="105" t="s">
        <v>74</v>
      </c>
      <c r="B302" s="105" t="s">
        <v>244</v>
      </c>
      <c r="C302" s="105" t="s">
        <v>245</v>
      </c>
      <c r="D302" s="105" t="s">
        <v>48</v>
      </c>
      <c r="E302" s="106"/>
      <c r="F302" s="106">
        <v>2219.1800000000007</v>
      </c>
      <c r="G302" s="106"/>
      <c r="H302" s="106">
        <v>3703.4699999999984</v>
      </c>
      <c r="I302" s="106"/>
      <c r="J302" s="106">
        <v>1834.8799999999997</v>
      </c>
      <c r="K302" s="106"/>
      <c r="L302" s="106">
        <v>3148.270000000001</v>
      </c>
      <c r="M302" s="17"/>
      <c r="N302" s="17">
        <v>1788.0</v>
      </c>
      <c r="O302" s="17"/>
      <c r="P302" s="17">
        <v>1824.0</v>
      </c>
      <c r="Q302" s="17"/>
      <c r="R302" s="17">
        <v>495.0</v>
      </c>
      <c r="S302" s="17"/>
      <c r="T302" s="17">
        <v>773.0</v>
      </c>
      <c r="U302" s="106">
        <v>5922.65</v>
      </c>
      <c r="V302" s="106">
        <v>4983.150000000001</v>
      </c>
      <c r="W302" s="17">
        <v>3612.0</v>
      </c>
      <c r="X302" s="17">
        <v>1268.0</v>
      </c>
      <c r="Y302" s="105"/>
      <c r="Z302" s="105"/>
    </row>
    <row r="303" ht="15.75" customHeight="1">
      <c r="A303" s="105" t="s">
        <v>74</v>
      </c>
      <c r="B303" s="105" t="s">
        <v>246</v>
      </c>
      <c r="C303" s="105" t="s">
        <v>247</v>
      </c>
      <c r="D303" s="105" t="s">
        <v>48</v>
      </c>
      <c r="E303" s="106">
        <v>2401.2900000000013</v>
      </c>
      <c r="F303" s="106">
        <v>4396.0999999999985</v>
      </c>
      <c r="G303" s="106"/>
      <c r="H303" s="106">
        <v>6028.449999999993</v>
      </c>
      <c r="I303" s="106">
        <v>2401.2900000000013</v>
      </c>
      <c r="J303" s="106">
        <v>3698.5</v>
      </c>
      <c r="K303" s="106"/>
      <c r="L303" s="106">
        <v>5346.449999999995</v>
      </c>
      <c r="M303" s="17">
        <v>1056.0</v>
      </c>
      <c r="N303" s="17">
        <v>1248.0</v>
      </c>
      <c r="O303" s="17"/>
      <c r="P303" s="17">
        <v>1776.0</v>
      </c>
      <c r="Q303" s="17">
        <v>371.0</v>
      </c>
      <c r="R303" s="17">
        <v>550.0</v>
      </c>
      <c r="S303" s="17"/>
      <c r="T303" s="17">
        <v>755.0</v>
      </c>
      <c r="U303" s="106">
        <v>12825.839999999993</v>
      </c>
      <c r="V303" s="106">
        <v>11446.239999999996</v>
      </c>
      <c r="W303" s="17">
        <v>4080.0</v>
      </c>
      <c r="X303" s="17">
        <v>1676.0</v>
      </c>
      <c r="Y303" s="105"/>
      <c r="Z303" s="105"/>
    </row>
    <row r="304" ht="15.75" customHeight="1">
      <c r="A304" s="105" t="s">
        <v>74</v>
      </c>
      <c r="B304" s="105" t="s">
        <v>248</v>
      </c>
      <c r="C304" s="105" t="s">
        <v>249</v>
      </c>
      <c r="D304" s="105" t="s">
        <v>48</v>
      </c>
      <c r="E304" s="106">
        <v>2667.009999999999</v>
      </c>
      <c r="F304" s="106">
        <v>3573.129999999999</v>
      </c>
      <c r="G304" s="106">
        <v>1098.0</v>
      </c>
      <c r="H304" s="106">
        <v>6119.2699999999895</v>
      </c>
      <c r="I304" s="106">
        <v>2667.009999999999</v>
      </c>
      <c r="J304" s="106">
        <v>2965.1300000000015</v>
      </c>
      <c r="K304" s="106">
        <v>1098.0</v>
      </c>
      <c r="L304" s="106">
        <v>5460.869999999993</v>
      </c>
      <c r="M304" s="17">
        <v>2400.0</v>
      </c>
      <c r="N304" s="17">
        <v>1668.0</v>
      </c>
      <c r="O304" s="17">
        <v>900.0</v>
      </c>
      <c r="P304" s="17">
        <v>3768.0</v>
      </c>
      <c r="Q304" s="17">
        <v>489.0</v>
      </c>
      <c r="R304" s="17">
        <v>447.0</v>
      </c>
      <c r="S304" s="17">
        <v>201.0</v>
      </c>
      <c r="T304" s="17">
        <v>903.0</v>
      </c>
      <c r="U304" s="106">
        <v>13457.409999999987</v>
      </c>
      <c r="V304" s="106">
        <v>12191.009999999993</v>
      </c>
      <c r="W304" s="17">
        <v>8736.0</v>
      </c>
      <c r="X304" s="17">
        <v>2040.0</v>
      </c>
      <c r="Y304" s="105"/>
      <c r="Z304" s="105"/>
    </row>
    <row r="305" ht="15.75" customHeight="1">
      <c r="A305" s="105" t="s">
        <v>74</v>
      </c>
      <c r="B305" s="105" t="s">
        <v>250</v>
      </c>
      <c r="C305" s="105" t="s">
        <v>251</v>
      </c>
      <c r="D305" s="105" t="s">
        <v>48</v>
      </c>
      <c r="E305" s="106">
        <v>2589.51</v>
      </c>
      <c r="F305" s="106">
        <v>47.88</v>
      </c>
      <c r="G305" s="106"/>
      <c r="H305" s="106">
        <v>8305.879999999977</v>
      </c>
      <c r="I305" s="106">
        <v>2589.51</v>
      </c>
      <c r="J305" s="106">
        <v>47.88</v>
      </c>
      <c r="K305" s="106"/>
      <c r="L305" s="106">
        <v>7005.079999999991</v>
      </c>
      <c r="M305" s="17">
        <v>1956.0</v>
      </c>
      <c r="N305" s="17">
        <v>0.0</v>
      </c>
      <c r="O305" s="17"/>
      <c r="P305" s="17">
        <v>4992.0</v>
      </c>
      <c r="Q305" s="17">
        <v>649.0</v>
      </c>
      <c r="R305" s="17">
        <v>12.0</v>
      </c>
      <c r="S305" s="17"/>
      <c r="T305" s="17">
        <v>1732.0</v>
      </c>
      <c r="U305" s="106">
        <v>10943.269999999979</v>
      </c>
      <c r="V305" s="106">
        <v>9642.46999999999</v>
      </c>
      <c r="W305" s="17">
        <v>6948.0</v>
      </c>
      <c r="X305" s="17">
        <v>2393.0</v>
      </c>
      <c r="Y305" s="105"/>
      <c r="Z305" s="105"/>
    </row>
    <row r="306" ht="15.75" customHeight="1">
      <c r="A306" s="105" t="s">
        <v>74</v>
      </c>
      <c r="B306" s="105" t="s">
        <v>252</v>
      </c>
      <c r="C306" s="105" t="s">
        <v>253</v>
      </c>
      <c r="D306" s="105" t="s">
        <v>48</v>
      </c>
      <c r="E306" s="106">
        <v>2463.940000000001</v>
      </c>
      <c r="F306" s="106">
        <v>3183.4300000000007</v>
      </c>
      <c r="G306" s="106"/>
      <c r="H306" s="106">
        <v>5170.809999999992</v>
      </c>
      <c r="I306" s="106">
        <v>2463.940000000001</v>
      </c>
      <c r="J306" s="106">
        <v>2602.0299999999997</v>
      </c>
      <c r="K306" s="106"/>
      <c r="L306" s="106">
        <v>4354.010000000001</v>
      </c>
      <c r="M306" s="17">
        <v>1428.0</v>
      </c>
      <c r="N306" s="17">
        <v>1620.0</v>
      </c>
      <c r="O306" s="17"/>
      <c r="P306" s="17">
        <v>1824.0</v>
      </c>
      <c r="Q306" s="17">
        <v>706.0</v>
      </c>
      <c r="R306" s="17">
        <v>707.0</v>
      </c>
      <c r="S306" s="17"/>
      <c r="T306" s="17">
        <v>1079.0</v>
      </c>
      <c r="U306" s="106">
        <v>10818.179999999993</v>
      </c>
      <c r="V306" s="106">
        <v>9419.980000000003</v>
      </c>
      <c r="W306" s="17">
        <v>4872.0</v>
      </c>
      <c r="X306" s="17">
        <v>2492.0</v>
      </c>
      <c r="Y306" s="105"/>
      <c r="Z306" s="105"/>
    </row>
    <row r="307" ht="15.75" customHeight="1">
      <c r="A307" s="105" t="s">
        <v>74</v>
      </c>
      <c r="B307" s="105" t="s">
        <v>254</v>
      </c>
      <c r="C307" s="105" t="s">
        <v>255</v>
      </c>
      <c r="D307" s="105" t="s">
        <v>50</v>
      </c>
      <c r="E307" s="106"/>
      <c r="F307" s="106">
        <v>3424.7900000000004</v>
      </c>
      <c r="G307" s="106"/>
      <c r="H307" s="106">
        <v>4919.439999999996</v>
      </c>
      <c r="I307" s="106"/>
      <c r="J307" s="106">
        <v>2202.31</v>
      </c>
      <c r="K307" s="106"/>
      <c r="L307" s="106">
        <v>4186.08</v>
      </c>
      <c r="M307" s="17"/>
      <c r="N307" s="17">
        <v>9052.0</v>
      </c>
      <c r="O307" s="17"/>
      <c r="P307" s="17">
        <v>21664.0</v>
      </c>
      <c r="Q307" s="17"/>
      <c r="R307" s="17">
        <v>1721.0</v>
      </c>
      <c r="S307" s="17"/>
      <c r="T307" s="17">
        <v>2488.0</v>
      </c>
      <c r="U307" s="106">
        <v>8344.229999999996</v>
      </c>
      <c r="V307" s="106">
        <v>6388.389999999999</v>
      </c>
      <c r="W307" s="17">
        <v>30716.0</v>
      </c>
      <c r="X307" s="17">
        <v>4209.0</v>
      </c>
      <c r="Y307" s="105"/>
      <c r="Z307" s="105"/>
    </row>
    <row r="308" ht="15.75" customHeight="1">
      <c r="A308" s="105" t="s">
        <v>74</v>
      </c>
      <c r="B308" s="105" t="s">
        <v>258</v>
      </c>
      <c r="C308" s="105" t="s">
        <v>259</v>
      </c>
      <c r="D308" s="105" t="s">
        <v>50</v>
      </c>
      <c r="E308" s="106"/>
      <c r="F308" s="106">
        <v>1410.9100000000012</v>
      </c>
      <c r="G308" s="106"/>
      <c r="H308" s="106">
        <v>1941.7000000000037</v>
      </c>
      <c r="I308" s="106"/>
      <c r="J308" s="106">
        <v>898.0900000000001</v>
      </c>
      <c r="K308" s="106"/>
      <c r="L308" s="106">
        <v>1646.5700000000013</v>
      </c>
      <c r="M308" s="17"/>
      <c r="N308" s="17">
        <v>12045.0</v>
      </c>
      <c r="O308" s="17"/>
      <c r="P308" s="17">
        <v>29111.0</v>
      </c>
      <c r="Q308" s="17"/>
      <c r="R308" s="17">
        <v>709.0</v>
      </c>
      <c r="S308" s="17"/>
      <c r="T308" s="17">
        <v>993.0</v>
      </c>
      <c r="U308" s="106">
        <v>3352.610000000005</v>
      </c>
      <c r="V308" s="106">
        <v>2544.6600000000017</v>
      </c>
      <c r="W308" s="17">
        <v>41156.0</v>
      </c>
      <c r="X308" s="17">
        <v>1702.0</v>
      </c>
      <c r="Y308" s="105"/>
      <c r="Z308" s="105"/>
    </row>
    <row r="309" ht="15.75" customHeight="1">
      <c r="A309" s="105" t="s">
        <v>74</v>
      </c>
      <c r="B309" s="105" t="s">
        <v>260</v>
      </c>
      <c r="C309" s="105" t="s">
        <v>261</v>
      </c>
      <c r="D309" s="105" t="s">
        <v>50</v>
      </c>
      <c r="E309" s="106"/>
      <c r="F309" s="106">
        <v>3394.9400000000005</v>
      </c>
      <c r="G309" s="106"/>
      <c r="H309" s="106">
        <v>5179.719999999995</v>
      </c>
      <c r="I309" s="106"/>
      <c r="J309" s="106">
        <v>2169.5</v>
      </c>
      <c r="K309" s="106"/>
      <c r="L309" s="106">
        <v>4385.29</v>
      </c>
      <c r="M309" s="17"/>
      <c r="N309" s="17">
        <v>13153.0</v>
      </c>
      <c r="O309" s="17"/>
      <c r="P309" s="17">
        <v>31142.0</v>
      </c>
      <c r="Q309" s="17"/>
      <c r="R309" s="17">
        <v>1706.0</v>
      </c>
      <c r="S309" s="17"/>
      <c r="T309" s="17">
        <v>2624.0</v>
      </c>
      <c r="U309" s="106">
        <v>8574.659999999996</v>
      </c>
      <c r="V309" s="106">
        <v>6554.79</v>
      </c>
      <c r="W309" s="17">
        <v>44295.0</v>
      </c>
      <c r="X309" s="17">
        <v>4330.0</v>
      </c>
      <c r="Y309" s="105"/>
      <c r="Z309" s="105"/>
    </row>
    <row r="310" ht="15.75" customHeight="1">
      <c r="A310" s="105" t="s">
        <v>74</v>
      </c>
      <c r="B310" s="105" t="s">
        <v>262</v>
      </c>
      <c r="C310" s="105" t="s">
        <v>263</v>
      </c>
      <c r="D310" s="105" t="s">
        <v>50</v>
      </c>
      <c r="E310" s="106"/>
      <c r="F310" s="106">
        <v>2622.8199999999997</v>
      </c>
      <c r="G310" s="106"/>
      <c r="H310" s="106">
        <v>4755.999999999995</v>
      </c>
      <c r="I310" s="106"/>
      <c r="J310" s="106">
        <v>1699.3000000000004</v>
      </c>
      <c r="K310" s="106"/>
      <c r="L310" s="106">
        <v>4032.3500000000004</v>
      </c>
      <c r="M310" s="17"/>
      <c r="N310" s="17">
        <v>6284.0</v>
      </c>
      <c r="O310" s="17"/>
      <c r="P310" s="17">
        <v>14217.0</v>
      </c>
      <c r="Q310" s="17"/>
      <c r="R310" s="17">
        <v>1318.0</v>
      </c>
      <c r="S310" s="17"/>
      <c r="T310" s="17">
        <v>2399.0</v>
      </c>
      <c r="U310" s="106">
        <v>7378.819999999995</v>
      </c>
      <c r="V310" s="106">
        <v>5731.650000000001</v>
      </c>
      <c r="W310" s="17">
        <v>20501.0</v>
      </c>
      <c r="X310" s="17">
        <v>3717.0</v>
      </c>
      <c r="Y310" s="105"/>
      <c r="Z310" s="105"/>
    </row>
    <row r="311" ht="15.75" customHeight="1">
      <c r="A311" s="105" t="s">
        <v>74</v>
      </c>
      <c r="B311" s="105" t="s">
        <v>264</v>
      </c>
      <c r="C311" s="105" t="s">
        <v>265</v>
      </c>
      <c r="D311" s="105" t="s">
        <v>50</v>
      </c>
      <c r="E311" s="106">
        <v>883.5600000000006</v>
      </c>
      <c r="F311" s="106">
        <v>3617.819999999999</v>
      </c>
      <c r="G311" s="106">
        <v>727.5</v>
      </c>
      <c r="H311" s="106">
        <v>31.84</v>
      </c>
      <c r="I311" s="106">
        <v>883.5600000000006</v>
      </c>
      <c r="J311" s="106">
        <v>2329.48</v>
      </c>
      <c r="K311" s="106">
        <v>727.5</v>
      </c>
      <c r="L311" s="106">
        <v>31.84</v>
      </c>
      <c r="M311" s="17">
        <v>7224.0</v>
      </c>
      <c r="N311" s="17">
        <v>11340.0</v>
      </c>
      <c r="O311" s="17">
        <v>5056.0</v>
      </c>
      <c r="P311" s="17">
        <v>0.0</v>
      </c>
      <c r="Q311" s="17">
        <v>444.0</v>
      </c>
      <c r="R311" s="17">
        <v>1818.0</v>
      </c>
      <c r="S311" s="17">
        <v>485.0</v>
      </c>
      <c r="T311" s="17">
        <v>16.0</v>
      </c>
      <c r="U311" s="106">
        <v>5260.719999999999</v>
      </c>
      <c r="V311" s="106">
        <v>3972.380000000001</v>
      </c>
      <c r="W311" s="17">
        <v>23620.0</v>
      </c>
      <c r="X311" s="17">
        <v>2763.0</v>
      </c>
      <c r="Y311" s="105"/>
      <c r="Z311" s="105"/>
    </row>
    <row r="312" ht="15.75" customHeight="1">
      <c r="A312" s="105" t="s">
        <v>74</v>
      </c>
      <c r="B312" s="105" t="s">
        <v>266</v>
      </c>
      <c r="C312" s="105" t="s">
        <v>267</v>
      </c>
      <c r="D312" s="105" t="s">
        <v>50</v>
      </c>
      <c r="E312" s="106">
        <v>1178.0800000000008</v>
      </c>
      <c r="F312" s="106">
        <v>5634.150000000003</v>
      </c>
      <c r="G312" s="106">
        <v>1117.5</v>
      </c>
      <c r="H312" s="106">
        <v>37.81</v>
      </c>
      <c r="I312" s="106">
        <v>1178.0800000000008</v>
      </c>
      <c r="J312" s="106">
        <v>3605.809999999999</v>
      </c>
      <c r="K312" s="106">
        <v>1117.5</v>
      </c>
      <c r="L312" s="106">
        <v>37.81</v>
      </c>
      <c r="M312" s="17">
        <v>9940.0</v>
      </c>
      <c r="N312" s="17">
        <v>15070.0</v>
      </c>
      <c r="O312" s="17">
        <v>6794.0</v>
      </c>
      <c r="P312" s="17">
        <v>0.0</v>
      </c>
      <c r="Q312" s="17">
        <v>592.0</v>
      </c>
      <c r="R312" s="17">
        <v>2829.0</v>
      </c>
      <c r="S312" s="17">
        <v>745.0</v>
      </c>
      <c r="T312" s="17">
        <v>19.0</v>
      </c>
      <c r="U312" s="106">
        <v>7967.5400000000045</v>
      </c>
      <c r="V312" s="106">
        <v>5939.2</v>
      </c>
      <c r="W312" s="17">
        <v>31804.0</v>
      </c>
      <c r="X312" s="17">
        <v>4185.0</v>
      </c>
      <c r="Y312" s="105"/>
      <c r="Z312" s="105"/>
    </row>
    <row r="313" ht="15.75" customHeight="1">
      <c r="A313" s="105" t="s">
        <v>74</v>
      </c>
      <c r="B313" s="105" t="s">
        <v>268</v>
      </c>
      <c r="C313" s="105" t="s">
        <v>269</v>
      </c>
      <c r="D313" s="105" t="s">
        <v>50</v>
      </c>
      <c r="E313" s="106">
        <v>1398.9700000000016</v>
      </c>
      <c r="F313" s="106">
        <v>5993.88</v>
      </c>
      <c r="G313" s="106">
        <v>1224.0</v>
      </c>
      <c r="H313" s="106">
        <v>51.74</v>
      </c>
      <c r="I313" s="106">
        <v>1398.9700000000016</v>
      </c>
      <c r="J313" s="106">
        <v>3825.679999999997</v>
      </c>
      <c r="K313" s="106">
        <v>1224.0</v>
      </c>
      <c r="L313" s="106">
        <v>51.74</v>
      </c>
      <c r="M313" s="17">
        <v>11032.0</v>
      </c>
      <c r="N313" s="17">
        <v>16665.0</v>
      </c>
      <c r="O313" s="17">
        <v>7268.0</v>
      </c>
      <c r="P313" s="17">
        <v>0.0</v>
      </c>
      <c r="Q313" s="17">
        <v>703.0</v>
      </c>
      <c r="R313" s="17">
        <v>3012.0</v>
      </c>
      <c r="S313" s="17">
        <v>816.0</v>
      </c>
      <c r="T313" s="17">
        <v>26.0</v>
      </c>
      <c r="U313" s="106">
        <v>8668.590000000002</v>
      </c>
      <c r="V313" s="106">
        <v>6500.3899999999985</v>
      </c>
      <c r="W313" s="17">
        <v>34965.0</v>
      </c>
      <c r="X313" s="17">
        <v>4557.0</v>
      </c>
      <c r="Y313" s="105"/>
      <c r="Z313" s="105"/>
    </row>
    <row r="314" ht="15.75" customHeight="1">
      <c r="A314" s="105" t="s">
        <v>74</v>
      </c>
      <c r="B314" s="105" t="s">
        <v>270</v>
      </c>
      <c r="C314" s="105" t="s">
        <v>271</v>
      </c>
      <c r="D314" s="105" t="s">
        <v>50</v>
      </c>
      <c r="E314" s="106">
        <v>1319.3700000000015</v>
      </c>
      <c r="F314" s="106">
        <v>4315.06</v>
      </c>
      <c r="G314" s="106">
        <v>1128.0</v>
      </c>
      <c r="H314" s="106">
        <v>25.87</v>
      </c>
      <c r="I314" s="106">
        <v>1319.3700000000015</v>
      </c>
      <c r="J314" s="106">
        <v>2770.679999999999</v>
      </c>
      <c r="K314" s="106">
        <v>1128.0</v>
      </c>
      <c r="L314" s="106">
        <v>25.87</v>
      </c>
      <c r="M314" s="17">
        <v>5844.0</v>
      </c>
      <c r="N314" s="17">
        <v>8245.0</v>
      </c>
      <c r="O314" s="17">
        <v>3318.0</v>
      </c>
      <c r="P314" s="17">
        <v>0.0</v>
      </c>
      <c r="Q314" s="17">
        <v>663.0</v>
      </c>
      <c r="R314" s="17">
        <v>2168.0</v>
      </c>
      <c r="S314" s="17">
        <v>752.0</v>
      </c>
      <c r="T314" s="17">
        <v>13.0</v>
      </c>
      <c r="U314" s="106">
        <v>6788.300000000002</v>
      </c>
      <c r="V314" s="106">
        <v>5243.92</v>
      </c>
      <c r="W314" s="17">
        <v>17407.0</v>
      </c>
      <c r="X314" s="17">
        <v>3596.0</v>
      </c>
      <c r="Y314" s="105"/>
      <c r="Z314" s="105"/>
    </row>
    <row r="315" ht="15.75" customHeight="1">
      <c r="A315" s="105" t="s">
        <v>74</v>
      </c>
      <c r="B315" s="105" t="s">
        <v>272</v>
      </c>
      <c r="C315" s="105" t="s">
        <v>265</v>
      </c>
      <c r="D315" s="105" t="s">
        <v>50</v>
      </c>
      <c r="E315" s="106">
        <v>2298.4500000000007</v>
      </c>
      <c r="F315" s="106">
        <v>6234.899999999997</v>
      </c>
      <c r="G315" s="106"/>
      <c r="H315" s="106">
        <v>9038.139999999994</v>
      </c>
      <c r="I315" s="106">
        <v>2298.4500000000007</v>
      </c>
      <c r="J315" s="106">
        <v>3996.399999999998</v>
      </c>
      <c r="K315" s="106"/>
      <c r="L315" s="106">
        <v>7648.450000000002</v>
      </c>
      <c r="M315" s="17">
        <v>17380.0</v>
      </c>
      <c r="N315" s="17">
        <v>23024.0</v>
      </c>
      <c r="O315" s="17"/>
      <c r="P315" s="17">
        <v>41984.0</v>
      </c>
      <c r="Q315" s="17">
        <v>1155.0</v>
      </c>
      <c r="R315" s="17">
        <v>3134.0</v>
      </c>
      <c r="S315" s="17"/>
      <c r="T315" s="17">
        <v>4540.0</v>
      </c>
      <c r="U315" s="106">
        <v>17571.48999999999</v>
      </c>
      <c r="V315" s="106">
        <v>13943.3</v>
      </c>
      <c r="W315" s="17">
        <v>82388.0</v>
      </c>
      <c r="X315" s="17">
        <v>8829.0</v>
      </c>
      <c r="Y315" s="105"/>
      <c r="Z315" s="105"/>
    </row>
    <row r="316" ht="15.75" customHeight="1">
      <c r="A316" s="105" t="s">
        <v>74</v>
      </c>
      <c r="B316" s="105" t="s">
        <v>273</v>
      </c>
      <c r="C316" s="105" t="s">
        <v>267</v>
      </c>
      <c r="D316" s="105" t="s">
        <v>50</v>
      </c>
      <c r="E316" s="106">
        <v>3821.7900000000004</v>
      </c>
      <c r="F316" s="106">
        <v>11268.629999999997</v>
      </c>
      <c r="G316" s="106"/>
      <c r="H316" s="106">
        <v>15702.279999999993</v>
      </c>
      <c r="I316" s="106">
        <v>3821.7900000000004</v>
      </c>
      <c r="J316" s="106">
        <v>7234.149999999994</v>
      </c>
      <c r="K316" s="106"/>
      <c r="L316" s="106">
        <v>13264.75000000001</v>
      </c>
      <c r="M316" s="17">
        <v>23460.0</v>
      </c>
      <c r="N316" s="17">
        <v>30765.0</v>
      </c>
      <c r="O316" s="17"/>
      <c r="P316" s="17">
        <v>56427.0</v>
      </c>
      <c r="Q316" s="17">
        <v>1921.0</v>
      </c>
      <c r="R316" s="17">
        <v>5661.0</v>
      </c>
      <c r="S316" s="17"/>
      <c r="T316" s="17">
        <v>7890.0</v>
      </c>
      <c r="U316" s="106">
        <v>30792.69999999999</v>
      </c>
      <c r="V316" s="106">
        <v>24320.690000000002</v>
      </c>
      <c r="W316" s="17">
        <v>110652.0</v>
      </c>
      <c r="X316" s="17">
        <v>15472.0</v>
      </c>
      <c r="Y316" s="105"/>
      <c r="Z316" s="105"/>
    </row>
    <row r="317" ht="15.75" customHeight="1">
      <c r="A317" s="105" t="s">
        <v>74</v>
      </c>
      <c r="B317" s="105" t="s">
        <v>274</v>
      </c>
      <c r="C317" s="105" t="s">
        <v>269</v>
      </c>
      <c r="D317" s="105" t="s">
        <v>50</v>
      </c>
      <c r="E317" s="106">
        <v>5794.880000000001</v>
      </c>
      <c r="F317" s="106">
        <v>14250.620000000004</v>
      </c>
      <c r="G317" s="106"/>
      <c r="H317" s="106">
        <v>21796.39</v>
      </c>
      <c r="I317" s="106">
        <v>5794.880000000001</v>
      </c>
      <c r="J317" s="106">
        <v>9167.559999999992</v>
      </c>
      <c r="K317" s="106"/>
      <c r="L317" s="106">
        <v>18392.540000000015</v>
      </c>
      <c r="M317" s="17">
        <v>25517.0</v>
      </c>
      <c r="N317" s="17">
        <v>33506.0</v>
      </c>
      <c r="O317" s="17"/>
      <c r="P317" s="17">
        <v>60395.0</v>
      </c>
      <c r="Q317" s="17">
        <v>2912.0</v>
      </c>
      <c r="R317" s="17">
        <v>7160.0</v>
      </c>
      <c r="S317" s="17"/>
      <c r="T317" s="17">
        <v>10951.0</v>
      </c>
      <c r="U317" s="106">
        <v>41841.89000000001</v>
      </c>
      <c r="V317" s="106">
        <v>33354.98000000001</v>
      </c>
      <c r="W317" s="17">
        <v>119418.0</v>
      </c>
      <c r="X317" s="17">
        <v>21023.0</v>
      </c>
      <c r="Y317" s="105"/>
      <c r="Z317" s="105"/>
    </row>
    <row r="318" ht="15.75" customHeight="1">
      <c r="A318" s="105" t="s">
        <v>74</v>
      </c>
      <c r="B318" s="105" t="s">
        <v>275</v>
      </c>
      <c r="C318" s="105" t="s">
        <v>271</v>
      </c>
      <c r="D318" s="105" t="s">
        <v>50</v>
      </c>
      <c r="E318" s="106">
        <v>2523.320000000001</v>
      </c>
      <c r="F318" s="106">
        <v>5415.5300000000025</v>
      </c>
      <c r="G318" s="106"/>
      <c r="H318" s="106">
        <v>8475.699999999995</v>
      </c>
      <c r="I318" s="106">
        <v>2523.320000000001</v>
      </c>
      <c r="J318" s="106">
        <v>3490.0499999999984</v>
      </c>
      <c r="K318" s="106"/>
      <c r="L318" s="106">
        <v>7158.070000000005</v>
      </c>
      <c r="M318" s="17">
        <v>12367.0</v>
      </c>
      <c r="N318" s="17">
        <v>16003.0</v>
      </c>
      <c r="O318" s="17"/>
      <c r="P318" s="17">
        <v>27628.0</v>
      </c>
      <c r="Q318" s="17">
        <v>1268.0</v>
      </c>
      <c r="R318" s="17">
        <v>2721.0</v>
      </c>
      <c r="S318" s="17"/>
      <c r="T318" s="17">
        <v>4258.0</v>
      </c>
      <c r="U318" s="106">
        <v>16414.55</v>
      </c>
      <c r="V318" s="106">
        <v>13171.440000000004</v>
      </c>
      <c r="W318" s="17">
        <v>55998.0</v>
      </c>
      <c r="X318" s="17">
        <v>8247.0</v>
      </c>
      <c r="Y318" s="105"/>
      <c r="Z318" s="105"/>
    </row>
    <row r="319" ht="15.75" customHeight="1">
      <c r="A319" s="105" t="s">
        <v>74</v>
      </c>
      <c r="B319" s="105" t="s">
        <v>276</v>
      </c>
      <c r="C319" s="105" t="s">
        <v>265</v>
      </c>
      <c r="D319" s="105" t="s">
        <v>50</v>
      </c>
      <c r="E319" s="106">
        <v>1279.570000000001</v>
      </c>
      <c r="F319" s="106">
        <v>2339.4700000000003</v>
      </c>
      <c r="G319" s="106"/>
      <c r="H319" s="106"/>
      <c r="I319" s="106">
        <v>1279.570000000001</v>
      </c>
      <c r="J319" s="106">
        <v>1509.9300000000003</v>
      </c>
      <c r="K319" s="106"/>
      <c r="L319" s="106"/>
      <c r="M319" s="17">
        <v>4472.0</v>
      </c>
      <c r="N319" s="17">
        <v>3360.0</v>
      </c>
      <c r="O319" s="17"/>
      <c r="P319" s="17"/>
      <c r="Q319" s="17">
        <v>643.0</v>
      </c>
      <c r="R319" s="17">
        <v>1175.0</v>
      </c>
      <c r="S319" s="17"/>
      <c r="T319" s="17"/>
      <c r="U319" s="106">
        <v>3619.0400000000013</v>
      </c>
      <c r="V319" s="106">
        <v>2789.5000000000014</v>
      </c>
      <c r="W319" s="17">
        <v>7832.0</v>
      </c>
      <c r="X319" s="17">
        <v>1818.0</v>
      </c>
      <c r="Y319" s="105"/>
      <c r="Z319" s="105"/>
    </row>
    <row r="320" ht="15.75" customHeight="1">
      <c r="A320" s="105" t="s">
        <v>74</v>
      </c>
      <c r="B320" s="105" t="s">
        <v>277</v>
      </c>
      <c r="C320" s="105" t="s">
        <v>267</v>
      </c>
      <c r="D320" s="105" t="s">
        <v>50</v>
      </c>
      <c r="E320" s="106">
        <v>863.6600000000009</v>
      </c>
      <c r="F320" s="106">
        <v>1675.5800000000002</v>
      </c>
      <c r="G320" s="106"/>
      <c r="H320" s="106"/>
      <c r="I320" s="106">
        <v>863.6600000000009</v>
      </c>
      <c r="J320" s="106">
        <v>1076.92</v>
      </c>
      <c r="K320" s="106"/>
      <c r="L320" s="106"/>
      <c r="M320" s="17">
        <v>6024.0</v>
      </c>
      <c r="N320" s="17">
        <v>4515.0</v>
      </c>
      <c r="O320" s="17"/>
      <c r="P320" s="17"/>
      <c r="Q320" s="17">
        <v>434.0</v>
      </c>
      <c r="R320" s="17">
        <v>842.0</v>
      </c>
      <c r="S320" s="17"/>
      <c r="T320" s="17"/>
      <c r="U320" s="106">
        <v>2539.240000000001</v>
      </c>
      <c r="V320" s="106">
        <v>1940.5800000000008</v>
      </c>
      <c r="W320" s="17">
        <v>10539.0</v>
      </c>
      <c r="X320" s="17">
        <v>1276.0</v>
      </c>
      <c r="Y320" s="105"/>
      <c r="Z320" s="105"/>
    </row>
    <row r="321" ht="15.75" customHeight="1">
      <c r="A321" s="105" t="s">
        <v>74</v>
      </c>
      <c r="B321" s="105" t="s">
        <v>278</v>
      </c>
      <c r="C321" s="105" t="s">
        <v>269</v>
      </c>
      <c r="D321" s="105" t="s">
        <v>50</v>
      </c>
      <c r="E321" s="106">
        <v>2192.980000000002</v>
      </c>
      <c r="F321" s="106">
        <v>3709.3599999999997</v>
      </c>
      <c r="G321" s="106"/>
      <c r="H321" s="106"/>
      <c r="I321" s="106">
        <v>2192.980000000002</v>
      </c>
      <c r="J321" s="106">
        <v>2386.24</v>
      </c>
      <c r="K321" s="106"/>
      <c r="L321" s="106"/>
      <c r="M321" s="17">
        <v>6689.0</v>
      </c>
      <c r="N321" s="17">
        <v>4830.0</v>
      </c>
      <c r="O321" s="17"/>
      <c r="P321" s="17"/>
      <c r="Q321" s="17">
        <v>1102.0</v>
      </c>
      <c r="R321" s="17">
        <v>1864.0</v>
      </c>
      <c r="S321" s="17"/>
      <c r="T321" s="17"/>
      <c r="U321" s="106">
        <v>5902.340000000002</v>
      </c>
      <c r="V321" s="106">
        <v>4579.220000000001</v>
      </c>
      <c r="W321" s="17">
        <v>11519.0</v>
      </c>
      <c r="X321" s="17">
        <v>2966.0</v>
      </c>
      <c r="Y321" s="105"/>
      <c r="Z321" s="105"/>
    </row>
    <row r="322" ht="15.75" customHeight="1">
      <c r="A322" s="105" t="s">
        <v>74</v>
      </c>
      <c r="B322" s="105" t="s">
        <v>279</v>
      </c>
      <c r="C322" s="105" t="s">
        <v>271</v>
      </c>
      <c r="D322" s="105" t="s">
        <v>50</v>
      </c>
      <c r="E322" s="106">
        <v>1495.4800000000012</v>
      </c>
      <c r="F322" s="106">
        <v>1908.41</v>
      </c>
      <c r="G322" s="106"/>
      <c r="H322" s="106"/>
      <c r="I322" s="106">
        <v>1495.4800000000012</v>
      </c>
      <c r="J322" s="106">
        <v>1232.7900000000002</v>
      </c>
      <c r="K322" s="106"/>
      <c r="L322" s="106"/>
      <c r="M322" s="17">
        <v>3427.0</v>
      </c>
      <c r="N322" s="17">
        <v>2205.0</v>
      </c>
      <c r="O322" s="17"/>
      <c r="P322" s="17"/>
      <c r="Q322" s="17">
        <v>752.0</v>
      </c>
      <c r="R322" s="17">
        <v>959.0</v>
      </c>
      <c r="S322" s="17"/>
      <c r="T322" s="17"/>
      <c r="U322" s="106">
        <v>3403.8900000000012</v>
      </c>
      <c r="V322" s="106">
        <v>2728.2700000000013</v>
      </c>
      <c r="W322" s="17">
        <v>5632.0</v>
      </c>
      <c r="X322" s="17">
        <v>1711.0</v>
      </c>
      <c r="Y322" s="105"/>
      <c r="Z322" s="105"/>
    </row>
    <row r="323" ht="15.75" customHeight="1">
      <c r="A323" s="105" t="s">
        <v>74</v>
      </c>
      <c r="B323" s="105" t="s">
        <v>280</v>
      </c>
      <c r="C323" s="105" t="s">
        <v>265</v>
      </c>
      <c r="D323" s="105" t="s">
        <v>50</v>
      </c>
      <c r="E323" s="106"/>
      <c r="F323" s="106"/>
      <c r="G323" s="106">
        <v>495.58</v>
      </c>
      <c r="H323" s="106">
        <v>848.9599999999998</v>
      </c>
      <c r="I323" s="106"/>
      <c r="J323" s="106"/>
      <c r="K323" s="106">
        <v>495.58</v>
      </c>
      <c r="L323" s="106">
        <v>754.0600000000001</v>
      </c>
      <c r="M323" s="17"/>
      <c r="N323" s="17"/>
      <c r="O323" s="17">
        <v>3360.0</v>
      </c>
      <c r="P323" s="17">
        <v>3576.0</v>
      </c>
      <c r="Q323" s="17"/>
      <c r="R323" s="17"/>
      <c r="S323" s="17">
        <v>142.0</v>
      </c>
      <c r="T323" s="17">
        <v>224.0</v>
      </c>
      <c r="U323" s="106">
        <v>1344.5399999999997</v>
      </c>
      <c r="V323" s="106">
        <v>1249.64</v>
      </c>
      <c r="W323" s="17">
        <v>6936.0</v>
      </c>
      <c r="X323" s="17">
        <v>366.0</v>
      </c>
      <c r="Y323" s="105"/>
      <c r="Z323" s="105"/>
    </row>
    <row r="324" ht="15.75" customHeight="1">
      <c r="A324" s="105" t="s">
        <v>74</v>
      </c>
      <c r="B324" s="105" t="s">
        <v>281</v>
      </c>
      <c r="C324" s="105" t="s">
        <v>267</v>
      </c>
      <c r="D324" s="105" t="s">
        <v>50</v>
      </c>
      <c r="E324" s="106"/>
      <c r="F324" s="106"/>
      <c r="G324" s="106">
        <v>516.52</v>
      </c>
      <c r="H324" s="106">
        <v>944.17</v>
      </c>
      <c r="I324" s="106"/>
      <c r="J324" s="106"/>
      <c r="K324" s="106">
        <v>516.52</v>
      </c>
      <c r="L324" s="106">
        <v>834.2000000000002</v>
      </c>
      <c r="M324" s="17"/>
      <c r="N324" s="17"/>
      <c r="O324" s="17">
        <v>3780.0</v>
      </c>
      <c r="P324" s="17">
        <v>4023.0</v>
      </c>
      <c r="Q324" s="17"/>
      <c r="R324" s="17"/>
      <c r="S324" s="17">
        <v>148.0</v>
      </c>
      <c r="T324" s="17">
        <v>249.0</v>
      </c>
      <c r="U324" s="106">
        <v>1460.69</v>
      </c>
      <c r="V324" s="106">
        <v>1350.7200000000003</v>
      </c>
      <c r="W324" s="17">
        <v>7803.0</v>
      </c>
      <c r="X324" s="17">
        <v>397.0</v>
      </c>
      <c r="Y324" s="105"/>
      <c r="Z324" s="105"/>
    </row>
    <row r="325" ht="15.75" customHeight="1">
      <c r="A325" s="105" t="s">
        <v>74</v>
      </c>
      <c r="B325" s="105" t="s">
        <v>282</v>
      </c>
      <c r="C325" s="105" t="s">
        <v>269</v>
      </c>
      <c r="D325" s="105" t="s">
        <v>50</v>
      </c>
      <c r="E325" s="106"/>
      <c r="F325" s="106"/>
      <c r="G325" s="106">
        <v>729.410000000001</v>
      </c>
      <c r="H325" s="106">
        <v>1307.5499999999993</v>
      </c>
      <c r="I325" s="106"/>
      <c r="J325" s="106"/>
      <c r="K325" s="106">
        <v>729.410000000001</v>
      </c>
      <c r="L325" s="106">
        <v>1153.7299999999998</v>
      </c>
      <c r="M325" s="17"/>
      <c r="N325" s="17"/>
      <c r="O325" s="17">
        <v>6160.0</v>
      </c>
      <c r="P325" s="17">
        <v>6556.0</v>
      </c>
      <c r="Q325" s="17"/>
      <c r="R325" s="17"/>
      <c r="S325" s="17">
        <v>209.0</v>
      </c>
      <c r="T325" s="17">
        <v>345.0</v>
      </c>
      <c r="U325" s="106">
        <v>2036.9600000000003</v>
      </c>
      <c r="V325" s="106">
        <v>1883.1400000000008</v>
      </c>
      <c r="W325" s="17">
        <v>12716.0</v>
      </c>
      <c r="X325" s="17">
        <v>554.0</v>
      </c>
      <c r="Y325" s="105"/>
      <c r="Z325" s="105"/>
    </row>
    <row r="326" ht="15.75" customHeight="1">
      <c r="A326" s="105" t="s">
        <v>74</v>
      </c>
      <c r="B326" s="105" t="s">
        <v>283</v>
      </c>
      <c r="C326" s="105" t="s">
        <v>271</v>
      </c>
      <c r="D326" s="105" t="s">
        <v>50</v>
      </c>
      <c r="E326" s="106"/>
      <c r="F326" s="106"/>
      <c r="G326" s="106">
        <v>345.51</v>
      </c>
      <c r="H326" s="106">
        <v>557.59</v>
      </c>
      <c r="I326" s="106"/>
      <c r="J326" s="106"/>
      <c r="K326" s="106">
        <v>345.51</v>
      </c>
      <c r="L326" s="106">
        <v>493.0199999999997</v>
      </c>
      <c r="M326" s="17"/>
      <c r="N326" s="17"/>
      <c r="O326" s="17">
        <v>3360.0</v>
      </c>
      <c r="P326" s="17">
        <v>3576.0</v>
      </c>
      <c r="Q326" s="17"/>
      <c r="R326" s="17"/>
      <c r="S326" s="17">
        <v>99.0</v>
      </c>
      <c r="T326" s="17">
        <v>147.0</v>
      </c>
      <c r="U326" s="106">
        <v>903.1</v>
      </c>
      <c r="V326" s="106">
        <v>838.5299999999997</v>
      </c>
      <c r="W326" s="17">
        <v>6936.0</v>
      </c>
      <c r="X326" s="17">
        <v>246.0</v>
      </c>
      <c r="Y326" s="105"/>
      <c r="Z326" s="105"/>
    </row>
    <row r="327" ht="15.75" customHeight="1">
      <c r="A327" s="105" t="s">
        <v>74</v>
      </c>
      <c r="B327" s="105" t="s">
        <v>284</v>
      </c>
      <c r="C327" s="105" t="s">
        <v>285</v>
      </c>
      <c r="D327" s="105" t="s">
        <v>50</v>
      </c>
      <c r="E327" s="106"/>
      <c r="F327" s="106"/>
      <c r="G327" s="106">
        <v>289.67</v>
      </c>
      <c r="H327" s="106">
        <v>530.6000000000001</v>
      </c>
      <c r="I327" s="106"/>
      <c r="J327" s="106"/>
      <c r="K327" s="106">
        <v>289.67</v>
      </c>
      <c r="L327" s="106">
        <v>468.78999999999985</v>
      </c>
      <c r="M327" s="17"/>
      <c r="N327" s="17"/>
      <c r="O327" s="17">
        <v>1260.0</v>
      </c>
      <c r="P327" s="17">
        <v>1341.0</v>
      </c>
      <c r="Q327" s="17"/>
      <c r="R327" s="17"/>
      <c r="S327" s="17">
        <v>83.0</v>
      </c>
      <c r="T327" s="17">
        <v>140.0</v>
      </c>
      <c r="U327" s="106">
        <v>820.2700000000002</v>
      </c>
      <c r="V327" s="106">
        <v>758.4599999999998</v>
      </c>
      <c r="W327" s="17">
        <v>2601.0</v>
      </c>
      <c r="X327" s="17">
        <v>223.0</v>
      </c>
      <c r="Y327" s="105"/>
      <c r="Z327" s="105"/>
    </row>
    <row r="328" ht="15.75" customHeight="1">
      <c r="A328" s="105" t="s">
        <v>74</v>
      </c>
      <c r="B328" s="105" t="s">
        <v>286</v>
      </c>
      <c r="C328" s="105" t="s">
        <v>287</v>
      </c>
      <c r="D328" s="105" t="s">
        <v>50</v>
      </c>
      <c r="E328" s="106"/>
      <c r="F328" s="106"/>
      <c r="G328" s="106">
        <v>425.78</v>
      </c>
      <c r="H328" s="106">
        <v>765.58</v>
      </c>
      <c r="I328" s="106"/>
      <c r="J328" s="106"/>
      <c r="K328" s="106">
        <v>425.78</v>
      </c>
      <c r="L328" s="106">
        <v>674.6099999999997</v>
      </c>
      <c r="M328" s="17"/>
      <c r="N328" s="17"/>
      <c r="O328" s="17">
        <v>1680.0</v>
      </c>
      <c r="P328" s="17">
        <v>1788.0</v>
      </c>
      <c r="Q328" s="17"/>
      <c r="R328" s="17"/>
      <c r="S328" s="17">
        <v>122.0</v>
      </c>
      <c r="T328" s="17">
        <v>202.0</v>
      </c>
      <c r="U328" s="106">
        <v>1191.3600000000001</v>
      </c>
      <c r="V328" s="106">
        <v>1100.3899999999996</v>
      </c>
      <c r="W328" s="17">
        <v>3468.0</v>
      </c>
      <c r="X328" s="17">
        <v>324.0</v>
      </c>
      <c r="Y328" s="105"/>
      <c r="Z328" s="105"/>
    </row>
    <row r="329" ht="15.75" customHeight="1">
      <c r="A329" s="105" t="s">
        <v>74</v>
      </c>
      <c r="B329" s="105" t="s">
        <v>288</v>
      </c>
      <c r="C329" s="105" t="s">
        <v>289</v>
      </c>
      <c r="D329" s="105" t="s">
        <v>50</v>
      </c>
      <c r="E329" s="106">
        <v>917.9300000000006</v>
      </c>
      <c r="F329" s="106">
        <v>3008.46</v>
      </c>
      <c r="G329" s="106"/>
      <c r="H329" s="106"/>
      <c r="I329" s="106">
        <v>917.9300000000006</v>
      </c>
      <c r="J329" s="106">
        <v>2298.6600000000003</v>
      </c>
      <c r="K329" s="106"/>
      <c r="L329" s="106"/>
      <c r="M329" s="17">
        <v>5841.0</v>
      </c>
      <c r="N329" s="17">
        <v>4686.0</v>
      </c>
      <c r="O329" s="17"/>
      <c r="P329" s="17"/>
      <c r="Q329" s="17">
        <v>307.0</v>
      </c>
      <c r="R329" s="17">
        <v>754.0</v>
      </c>
      <c r="S329" s="17"/>
      <c r="T329" s="17"/>
      <c r="U329" s="106">
        <v>3926.390000000001</v>
      </c>
      <c r="V329" s="106">
        <v>3216.590000000001</v>
      </c>
      <c r="W329" s="17">
        <v>10527.0</v>
      </c>
      <c r="X329" s="17">
        <v>1061.0</v>
      </c>
      <c r="Y329" s="105"/>
      <c r="Z329" s="105"/>
    </row>
    <row r="330" ht="15.75" customHeight="1">
      <c r="A330" s="105" t="s">
        <v>74</v>
      </c>
      <c r="B330" s="105" t="s">
        <v>290</v>
      </c>
      <c r="C330" s="105" t="s">
        <v>289</v>
      </c>
      <c r="D330" s="105" t="s">
        <v>50</v>
      </c>
      <c r="E330" s="106">
        <v>1743.170000000002</v>
      </c>
      <c r="F330" s="106">
        <v>4169.549999999996</v>
      </c>
      <c r="G330" s="106"/>
      <c r="H330" s="106"/>
      <c r="I330" s="106">
        <v>1743.170000000002</v>
      </c>
      <c r="J330" s="106">
        <v>3191.0399999999995</v>
      </c>
      <c r="K330" s="106"/>
      <c r="L330" s="106"/>
      <c r="M330" s="17">
        <v>5841.0</v>
      </c>
      <c r="N330" s="17">
        <v>4686.0</v>
      </c>
      <c r="O330" s="17"/>
      <c r="P330" s="17"/>
      <c r="Q330" s="17">
        <v>583.0</v>
      </c>
      <c r="R330" s="17">
        <v>1045.0</v>
      </c>
      <c r="S330" s="17"/>
      <c r="T330" s="17"/>
      <c r="U330" s="106">
        <v>5912.7199999999975</v>
      </c>
      <c r="V330" s="106">
        <v>4934.210000000001</v>
      </c>
      <c r="W330" s="17">
        <v>10527.0</v>
      </c>
      <c r="X330" s="17">
        <v>1628.0</v>
      </c>
      <c r="Y330" s="105"/>
      <c r="Z330" s="105"/>
    </row>
    <row r="331" ht="15.75" customHeight="1">
      <c r="A331" s="105" t="s">
        <v>74</v>
      </c>
      <c r="B331" s="105" t="s">
        <v>291</v>
      </c>
      <c r="C331" s="105" t="s">
        <v>289</v>
      </c>
      <c r="D331" s="105" t="s">
        <v>50</v>
      </c>
      <c r="E331" s="106">
        <v>1500.980000000001</v>
      </c>
      <c r="F331" s="106">
        <v>4388.999999999995</v>
      </c>
      <c r="G331" s="106"/>
      <c r="H331" s="106"/>
      <c r="I331" s="106">
        <v>1500.980000000001</v>
      </c>
      <c r="J331" s="106">
        <v>3351.6900000000005</v>
      </c>
      <c r="K331" s="106"/>
      <c r="L331" s="106"/>
      <c r="M331" s="17">
        <v>5841.0</v>
      </c>
      <c r="N331" s="17">
        <v>4686.0</v>
      </c>
      <c r="O331" s="17"/>
      <c r="P331" s="17"/>
      <c r="Q331" s="17">
        <v>502.0</v>
      </c>
      <c r="R331" s="17">
        <v>1100.0</v>
      </c>
      <c r="S331" s="17"/>
      <c r="T331" s="17"/>
      <c r="U331" s="106">
        <v>5889.979999999996</v>
      </c>
      <c r="V331" s="106">
        <v>4852.670000000002</v>
      </c>
      <c r="W331" s="17">
        <v>10527.0</v>
      </c>
      <c r="X331" s="17">
        <v>1602.0</v>
      </c>
      <c r="Y331" s="105"/>
      <c r="Z331" s="105"/>
    </row>
    <row r="332" ht="15.75" customHeight="1">
      <c r="A332" s="105" t="s">
        <v>74</v>
      </c>
      <c r="B332" s="105" t="s">
        <v>292</v>
      </c>
      <c r="C332" s="105" t="s">
        <v>293</v>
      </c>
      <c r="D332" s="105" t="s">
        <v>50</v>
      </c>
      <c r="E332" s="106">
        <v>968.0600000000009</v>
      </c>
      <c r="F332" s="106">
        <v>2938.0799999999986</v>
      </c>
      <c r="G332" s="106"/>
      <c r="H332" s="106"/>
      <c r="I332" s="106">
        <v>968.0600000000009</v>
      </c>
      <c r="J332" s="106">
        <v>2245.3999999999996</v>
      </c>
      <c r="K332" s="106"/>
      <c r="L332" s="106"/>
      <c r="M332" s="17">
        <v>4248.0</v>
      </c>
      <c r="N332" s="17">
        <v>3408.0</v>
      </c>
      <c r="O332" s="17"/>
      <c r="P332" s="17"/>
      <c r="Q332" s="17">
        <v>194.0</v>
      </c>
      <c r="R332" s="17">
        <v>490.0</v>
      </c>
      <c r="S332" s="17"/>
      <c r="T332" s="17"/>
      <c r="U332" s="106">
        <v>3906.1399999999994</v>
      </c>
      <c r="V332" s="106">
        <v>3213.4600000000005</v>
      </c>
      <c r="W332" s="17">
        <v>7656.0</v>
      </c>
      <c r="X332" s="17">
        <v>684.0</v>
      </c>
      <c r="Y332" s="105"/>
      <c r="Z332" s="105"/>
    </row>
    <row r="333" ht="15.75" customHeight="1">
      <c r="A333" s="105" t="s">
        <v>74</v>
      </c>
      <c r="B333" s="105" t="s">
        <v>294</v>
      </c>
      <c r="C333" s="105" t="s">
        <v>293</v>
      </c>
      <c r="D333" s="105" t="s">
        <v>50</v>
      </c>
      <c r="E333" s="106">
        <v>1841.310000000002</v>
      </c>
      <c r="F333" s="106">
        <v>4625.749999999997</v>
      </c>
      <c r="G333" s="106"/>
      <c r="H333" s="106"/>
      <c r="I333" s="106">
        <v>1841.310000000002</v>
      </c>
      <c r="J333" s="106">
        <v>3533.4999999999986</v>
      </c>
      <c r="K333" s="106"/>
      <c r="L333" s="106"/>
      <c r="M333" s="17">
        <v>4248.0</v>
      </c>
      <c r="N333" s="17">
        <v>3408.0</v>
      </c>
      <c r="O333" s="17"/>
      <c r="P333" s="17"/>
      <c r="Q333" s="17">
        <v>369.0</v>
      </c>
      <c r="R333" s="17">
        <v>772.0</v>
      </c>
      <c r="S333" s="17"/>
      <c r="T333" s="17"/>
      <c r="U333" s="106">
        <v>6467.0599999999995</v>
      </c>
      <c r="V333" s="106">
        <v>5374.81</v>
      </c>
      <c r="W333" s="17">
        <v>7656.0</v>
      </c>
      <c r="X333" s="17">
        <v>1141.0</v>
      </c>
      <c r="Y333" s="105"/>
      <c r="Z333" s="105"/>
    </row>
    <row r="334" ht="15.75" customHeight="1">
      <c r="A334" s="105" t="s">
        <v>74</v>
      </c>
      <c r="B334" s="105" t="s">
        <v>295</v>
      </c>
      <c r="C334" s="105" t="s">
        <v>293</v>
      </c>
      <c r="D334" s="105" t="s">
        <v>50</v>
      </c>
      <c r="E334" s="106">
        <v>1826.3400000000015</v>
      </c>
      <c r="F334" s="106">
        <v>5185.209999999997</v>
      </c>
      <c r="G334" s="106"/>
      <c r="H334" s="106"/>
      <c r="I334" s="106">
        <v>1826.3400000000015</v>
      </c>
      <c r="J334" s="106">
        <v>3957.789999999999</v>
      </c>
      <c r="K334" s="106"/>
      <c r="L334" s="106"/>
      <c r="M334" s="17">
        <v>4248.0</v>
      </c>
      <c r="N334" s="17">
        <v>3408.0</v>
      </c>
      <c r="O334" s="17"/>
      <c r="P334" s="17"/>
      <c r="Q334" s="17">
        <v>366.0</v>
      </c>
      <c r="R334" s="17">
        <v>864.0</v>
      </c>
      <c r="S334" s="17"/>
      <c r="T334" s="17"/>
      <c r="U334" s="106">
        <v>7011.549999999999</v>
      </c>
      <c r="V334" s="106">
        <v>5784.130000000001</v>
      </c>
      <c r="W334" s="17">
        <v>7656.0</v>
      </c>
      <c r="X334" s="17">
        <v>1230.0</v>
      </c>
      <c r="Y334" s="105"/>
      <c r="Z334" s="105"/>
    </row>
    <row r="335" ht="15.75" customHeight="1">
      <c r="A335" s="105" t="s">
        <v>74</v>
      </c>
      <c r="B335" s="105" t="s">
        <v>296</v>
      </c>
      <c r="C335" s="105" t="s">
        <v>297</v>
      </c>
      <c r="D335" s="105" t="s">
        <v>47</v>
      </c>
      <c r="E335" s="106"/>
      <c r="F335" s="106"/>
      <c r="G335" s="106"/>
      <c r="H335" s="106">
        <v>64.74000000000002</v>
      </c>
      <c r="I335" s="106"/>
      <c r="J335" s="106"/>
      <c r="K335" s="106"/>
      <c r="L335" s="106">
        <v>64.74000000000002</v>
      </c>
      <c r="M335" s="17"/>
      <c r="N335" s="17"/>
      <c r="O335" s="17"/>
      <c r="P335" s="17">
        <v>900.0</v>
      </c>
      <c r="Q335" s="17"/>
      <c r="R335" s="17"/>
      <c r="S335" s="17"/>
      <c r="T335" s="17">
        <v>26.0</v>
      </c>
      <c r="U335" s="106">
        <v>64.74000000000002</v>
      </c>
      <c r="V335" s="106">
        <v>64.74000000000002</v>
      </c>
      <c r="W335" s="17">
        <v>900.0</v>
      </c>
      <c r="X335" s="17">
        <v>26.0</v>
      </c>
      <c r="Y335" s="105"/>
      <c r="Z335" s="105"/>
    </row>
    <row r="336" ht="15.75" customHeight="1">
      <c r="A336" s="105" t="s">
        <v>74</v>
      </c>
      <c r="B336" s="105" t="s">
        <v>300</v>
      </c>
      <c r="C336" s="105" t="s">
        <v>301</v>
      </c>
      <c r="D336" s="105" t="s">
        <v>47</v>
      </c>
      <c r="E336" s="106"/>
      <c r="F336" s="106"/>
      <c r="G336" s="106"/>
      <c r="H336" s="106">
        <v>273.9000000000001</v>
      </c>
      <c r="I336" s="106"/>
      <c r="J336" s="106"/>
      <c r="K336" s="106"/>
      <c r="L336" s="106">
        <v>273.9000000000001</v>
      </c>
      <c r="M336" s="17"/>
      <c r="N336" s="17"/>
      <c r="O336" s="17"/>
      <c r="P336" s="17">
        <v>900.0</v>
      </c>
      <c r="Q336" s="17"/>
      <c r="R336" s="17"/>
      <c r="S336" s="17"/>
      <c r="T336" s="17">
        <v>110.0</v>
      </c>
      <c r="U336" s="106">
        <v>273.9000000000001</v>
      </c>
      <c r="V336" s="106">
        <v>273.9000000000001</v>
      </c>
      <c r="W336" s="17">
        <v>900.0</v>
      </c>
      <c r="X336" s="17">
        <v>110.0</v>
      </c>
      <c r="Y336" s="105"/>
      <c r="Z336" s="105"/>
    </row>
    <row r="337" ht="15.75" customHeight="1">
      <c r="A337" s="105" t="s">
        <v>74</v>
      </c>
      <c r="B337" s="105" t="s">
        <v>302</v>
      </c>
      <c r="C337" s="105" t="s">
        <v>303</v>
      </c>
      <c r="D337" s="105" t="s">
        <v>47</v>
      </c>
      <c r="E337" s="106"/>
      <c r="F337" s="106"/>
      <c r="G337" s="106"/>
      <c r="H337" s="106">
        <v>281.3700000000002</v>
      </c>
      <c r="I337" s="106"/>
      <c r="J337" s="106"/>
      <c r="K337" s="106"/>
      <c r="L337" s="106">
        <v>281.3700000000002</v>
      </c>
      <c r="M337" s="17"/>
      <c r="N337" s="17"/>
      <c r="O337" s="17"/>
      <c r="P337" s="17">
        <v>900.0</v>
      </c>
      <c r="Q337" s="17"/>
      <c r="R337" s="17"/>
      <c r="S337" s="17"/>
      <c r="T337" s="17">
        <v>113.0</v>
      </c>
      <c r="U337" s="106">
        <v>281.3700000000002</v>
      </c>
      <c r="V337" s="106">
        <v>281.3700000000002</v>
      </c>
      <c r="W337" s="17">
        <v>900.0</v>
      </c>
      <c r="X337" s="17">
        <v>113.0</v>
      </c>
      <c r="Y337" s="105"/>
      <c r="Z337" s="105"/>
    </row>
    <row r="338" ht="15.75" customHeight="1">
      <c r="A338" s="105" t="s">
        <v>74</v>
      </c>
      <c r="B338" s="105" t="s">
        <v>304</v>
      </c>
      <c r="C338" s="105" t="s">
        <v>305</v>
      </c>
      <c r="D338" s="105" t="s">
        <v>47</v>
      </c>
      <c r="E338" s="106"/>
      <c r="F338" s="106"/>
      <c r="G338" s="106"/>
      <c r="H338" s="106">
        <v>134.45999999999995</v>
      </c>
      <c r="I338" s="106"/>
      <c r="J338" s="106"/>
      <c r="K338" s="106"/>
      <c r="L338" s="106">
        <v>134.45999999999995</v>
      </c>
      <c r="M338" s="17"/>
      <c r="N338" s="17"/>
      <c r="O338" s="17"/>
      <c r="P338" s="17">
        <v>900.0</v>
      </c>
      <c r="Q338" s="17"/>
      <c r="R338" s="17"/>
      <c r="S338" s="17"/>
      <c r="T338" s="17">
        <v>54.0</v>
      </c>
      <c r="U338" s="106">
        <v>134.45999999999995</v>
      </c>
      <c r="V338" s="106">
        <v>134.45999999999995</v>
      </c>
      <c r="W338" s="17">
        <v>900.0</v>
      </c>
      <c r="X338" s="17">
        <v>54.0</v>
      </c>
      <c r="Y338" s="105"/>
      <c r="Z338" s="105"/>
    </row>
    <row r="339" ht="15.75" customHeight="1">
      <c r="A339" s="127" t="s">
        <v>41</v>
      </c>
      <c r="B339" s="127" t="s">
        <v>306</v>
      </c>
      <c r="C339" s="127" t="s">
        <v>307</v>
      </c>
      <c r="D339" s="127" t="s">
        <v>47</v>
      </c>
      <c r="E339" s="213">
        <v>804.2700000000009</v>
      </c>
      <c r="F339" s="213">
        <v>1139.4800000000002</v>
      </c>
      <c r="G339" s="213"/>
      <c r="H339" s="213">
        <v>1090.9900000000011</v>
      </c>
      <c r="I339" s="213">
        <v>804.2700000000009</v>
      </c>
      <c r="J339" s="213">
        <v>929.4800000000001</v>
      </c>
      <c r="K339" s="213"/>
      <c r="L339" s="213">
        <v>943.4900000000008</v>
      </c>
      <c r="M339" s="214">
        <v>5616.0</v>
      </c>
      <c r="N339" s="214">
        <v>2988.0</v>
      </c>
      <c r="O339" s="214"/>
      <c r="P339" s="214">
        <v>3096.0</v>
      </c>
      <c r="Q339" s="214">
        <v>323.0</v>
      </c>
      <c r="R339" s="214">
        <v>327.0</v>
      </c>
      <c r="S339" s="214"/>
      <c r="T339" s="214">
        <v>314.0</v>
      </c>
      <c r="U339" s="213">
        <v>3034.7400000000025</v>
      </c>
      <c r="V339" s="213">
        <v>2677.2400000000016</v>
      </c>
      <c r="W339" s="214">
        <v>11700.0</v>
      </c>
      <c r="X339" s="214">
        <v>964.0</v>
      </c>
      <c r="Y339" s="127"/>
      <c r="Z339" s="127"/>
    </row>
    <row r="340" ht="15.75" customHeight="1">
      <c r="A340" s="127" t="s">
        <v>41</v>
      </c>
      <c r="B340" s="127" t="s">
        <v>311</v>
      </c>
      <c r="C340" s="127" t="s">
        <v>312</v>
      </c>
      <c r="D340" s="127" t="s">
        <v>46</v>
      </c>
      <c r="E340" s="213"/>
      <c r="F340" s="213">
        <v>369.20000000000016</v>
      </c>
      <c r="G340" s="213">
        <v>518.700000000001</v>
      </c>
      <c r="H340" s="213"/>
      <c r="I340" s="213"/>
      <c r="J340" s="213">
        <v>302.0999999999998</v>
      </c>
      <c r="K340" s="213">
        <v>518.700000000001</v>
      </c>
      <c r="L340" s="213"/>
      <c r="M340" s="214"/>
      <c r="N340" s="214">
        <v>1136.0</v>
      </c>
      <c r="O340" s="214">
        <v>1640.0</v>
      </c>
      <c r="P340" s="214"/>
      <c r="Q340" s="214"/>
      <c r="R340" s="214">
        <v>68.0</v>
      </c>
      <c r="S340" s="214">
        <v>130.0</v>
      </c>
      <c r="T340" s="214"/>
      <c r="U340" s="213">
        <v>887.9000000000011</v>
      </c>
      <c r="V340" s="213">
        <v>820.8000000000008</v>
      </c>
      <c r="W340" s="214">
        <v>2776.0</v>
      </c>
      <c r="X340" s="214">
        <v>198.0</v>
      </c>
      <c r="Y340" s="127"/>
      <c r="Z340" s="127"/>
    </row>
    <row r="341" ht="15.75" customHeight="1">
      <c r="A341" s="127" t="s">
        <v>41</v>
      </c>
      <c r="B341" s="127" t="s">
        <v>314</v>
      </c>
      <c r="C341" s="127" t="s">
        <v>315</v>
      </c>
      <c r="D341" s="127" t="s">
        <v>46</v>
      </c>
      <c r="E341" s="213"/>
      <c r="F341" s="213">
        <v>306.44000000000017</v>
      </c>
      <c r="G341" s="213">
        <v>125.58</v>
      </c>
      <c r="H341" s="213"/>
      <c r="I341" s="213"/>
      <c r="J341" s="213">
        <v>250.64000000000016</v>
      </c>
      <c r="K341" s="213">
        <v>125.58</v>
      </c>
      <c r="L341" s="213"/>
      <c r="M341" s="214"/>
      <c r="N341" s="214">
        <v>750.0</v>
      </c>
      <c r="O341" s="214">
        <v>297.0</v>
      </c>
      <c r="P341" s="214"/>
      <c r="Q341" s="214"/>
      <c r="R341" s="214">
        <v>69.0</v>
      </c>
      <c r="S341" s="214">
        <v>42.0</v>
      </c>
      <c r="T341" s="214"/>
      <c r="U341" s="213">
        <v>432.02000000000015</v>
      </c>
      <c r="V341" s="213">
        <v>376.22000000000014</v>
      </c>
      <c r="W341" s="214">
        <v>1047.0</v>
      </c>
      <c r="X341" s="214">
        <v>111.0</v>
      </c>
      <c r="Y341" s="127"/>
      <c r="Z341" s="127"/>
    </row>
    <row r="342" ht="15.75" customHeight="1">
      <c r="A342" s="127" t="s">
        <v>41</v>
      </c>
      <c r="B342" s="127" t="s">
        <v>316</v>
      </c>
      <c r="C342" s="127" t="s">
        <v>317</v>
      </c>
      <c r="D342" s="127" t="s">
        <v>47</v>
      </c>
      <c r="E342" s="213">
        <v>614.2400000000002</v>
      </c>
      <c r="F342" s="213">
        <v>928.1400000000002</v>
      </c>
      <c r="G342" s="213"/>
      <c r="H342" s="213">
        <v>829.69</v>
      </c>
      <c r="I342" s="213">
        <v>614.2400000000002</v>
      </c>
      <c r="J342" s="213">
        <v>750.1400000000003</v>
      </c>
      <c r="K342" s="213"/>
      <c r="L342" s="213">
        <v>702.4900000000001</v>
      </c>
      <c r="M342" s="214">
        <v>2592.0</v>
      </c>
      <c r="N342" s="214">
        <v>2400.0</v>
      </c>
      <c r="O342" s="214"/>
      <c r="P342" s="214">
        <v>1104.0</v>
      </c>
      <c r="Q342" s="214">
        <v>176.0</v>
      </c>
      <c r="R342" s="214">
        <v>186.0</v>
      </c>
      <c r="S342" s="214"/>
      <c r="T342" s="214">
        <v>191.0</v>
      </c>
      <c r="U342" s="213">
        <v>2372.0700000000006</v>
      </c>
      <c r="V342" s="213">
        <v>2066.870000000001</v>
      </c>
      <c r="W342" s="214">
        <v>6096.0</v>
      </c>
      <c r="X342" s="214">
        <v>553.0</v>
      </c>
      <c r="Y342" s="127"/>
      <c r="Z342" s="127"/>
    </row>
    <row r="343" ht="15.75" customHeight="1">
      <c r="A343" s="127" t="s">
        <v>41</v>
      </c>
      <c r="B343" s="127" t="s">
        <v>318</v>
      </c>
      <c r="C343" s="127" t="s">
        <v>319</v>
      </c>
      <c r="D343" s="127" t="s">
        <v>47</v>
      </c>
      <c r="E343" s="213">
        <v>832.6100000000004</v>
      </c>
      <c r="F343" s="213">
        <v>858.9200000000003</v>
      </c>
      <c r="G343" s="213"/>
      <c r="H343" s="213">
        <v>1208.6199999999994</v>
      </c>
      <c r="I343" s="213">
        <v>832.6100000000004</v>
      </c>
      <c r="J343" s="213">
        <v>697.3199999999996</v>
      </c>
      <c r="K343" s="213"/>
      <c r="L343" s="213">
        <v>1079.8200000000006</v>
      </c>
      <c r="M343" s="214">
        <v>924.0</v>
      </c>
      <c r="N343" s="214">
        <v>888.0</v>
      </c>
      <c r="O343" s="214"/>
      <c r="P343" s="214">
        <v>1392.0</v>
      </c>
      <c r="Q343" s="214">
        <v>139.0</v>
      </c>
      <c r="R343" s="214">
        <v>108.0</v>
      </c>
      <c r="S343" s="214"/>
      <c r="T343" s="214">
        <v>178.0</v>
      </c>
      <c r="U343" s="213">
        <v>2900.15</v>
      </c>
      <c r="V343" s="213">
        <v>2609.7500000000005</v>
      </c>
      <c r="W343" s="214">
        <v>3204.0</v>
      </c>
      <c r="X343" s="214">
        <v>425.0</v>
      </c>
      <c r="Y343" s="127"/>
      <c r="Z343" s="127"/>
    </row>
    <row r="344" ht="15.75" customHeight="1">
      <c r="A344" s="127" t="s">
        <v>41</v>
      </c>
      <c r="B344" s="127" t="s">
        <v>320</v>
      </c>
      <c r="C344" s="127" t="s">
        <v>321</v>
      </c>
      <c r="D344" s="127" t="s">
        <v>46</v>
      </c>
      <c r="E344" s="213"/>
      <c r="F344" s="213">
        <v>0.0</v>
      </c>
      <c r="G344" s="213">
        <v>0.0</v>
      </c>
      <c r="H344" s="213"/>
      <c r="I344" s="213"/>
      <c r="J344" s="213">
        <v>0.0</v>
      </c>
      <c r="K344" s="213">
        <v>0.0</v>
      </c>
      <c r="L344" s="213"/>
      <c r="M344" s="214"/>
      <c r="N344" s="214">
        <v>568.0</v>
      </c>
      <c r="O344" s="214">
        <v>820.0</v>
      </c>
      <c r="P344" s="214"/>
      <c r="Q344" s="214"/>
      <c r="R344" s="214">
        <v>0.0</v>
      </c>
      <c r="S344" s="214">
        <v>0.0</v>
      </c>
      <c r="T344" s="214"/>
      <c r="U344" s="213">
        <v>0.0</v>
      </c>
      <c r="V344" s="213">
        <v>0.0</v>
      </c>
      <c r="W344" s="214">
        <v>1388.0</v>
      </c>
      <c r="X344" s="214">
        <v>0.0</v>
      </c>
      <c r="Y344" s="127"/>
      <c r="Z344" s="127"/>
    </row>
    <row r="345" ht="15.75" customHeight="1">
      <c r="A345" s="127" t="s">
        <v>41</v>
      </c>
      <c r="B345" s="127" t="s">
        <v>323</v>
      </c>
      <c r="C345" s="127" t="s">
        <v>324</v>
      </c>
      <c r="D345" s="127" t="s">
        <v>46</v>
      </c>
      <c r="E345" s="213"/>
      <c r="F345" s="213">
        <v>296.3400000000001</v>
      </c>
      <c r="G345" s="213">
        <v>122.59</v>
      </c>
      <c r="H345" s="213"/>
      <c r="I345" s="213"/>
      <c r="J345" s="213">
        <v>240.54000000000016</v>
      </c>
      <c r="K345" s="213">
        <v>122.59</v>
      </c>
      <c r="L345" s="213"/>
      <c r="M345" s="214"/>
      <c r="N345" s="214">
        <v>750.0</v>
      </c>
      <c r="O345" s="214">
        <v>297.0</v>
      </c>
      <c r="P345" s="214"/>
      <c r="Q345" s="214"/>
      <c r="R345" s="214">
        <v>66.0</v>
      </c>
      <c r="S345" s="214">
        <v>41.0</v>
      </c>
      <c r="T345" s="214"/>
      <c r="U345" s="213">
        <v>418.93000000000006</v>
      </c>
      <c r="V345" s="213">
        <v>363.13000000000017</v>
      </c>
      <c r="W345" s="214">
        <v>1047.0</v>
      </c>
      <c r="X345" s="214">
        <v>107.0</v>
      </c>
      <c r="Y345" s="127"/>
      <c r="Z345" s="127"/>
    </row>
    <row r="346" ht="15.75" customHeight="1">
      <c r="A346" s="127" t="s">
        <v>41</v>
      </c>
      <c r="B346" s="127" t="s">
        <v>325</v>
      </c>
      <c r="C346" s="127" t="s">
        <v>326</v>
      </c>
      <c r="D346" s="127" t="s">
        <v>46</v>
      </c>
      <c r="E346" s="213"/>
      <c r="F346" s="213">
        <v>435.53000000000037</v>
      </c>
      <c r="G346" s="213">
        <v>155.48</v>
      </c>
      <c r="H346" s="213">
        <v>8.97</v>
      </c>
      <c r="I346" s="213"/>
      <c r="J346" s="213">
        <v>356.32999999999987</v>
      </c>
      <c r="K346" s="213">
        <v>155.48</v>
      </c>
      <c r="L346" s="213">
        <v>8.97</v>
      </c>
      <c r="M346" s="214"/>
      <c r="N346" s="214">
        <v>750.0</v>
      </c>
      <c r="O346" s="214">
        <v>297.0</v>
      </c>
      <c r="P346" s="214">
        <v>0.0</v>
      </c>
      <c r="Q346" s="214"/>
      <c r="R346" s="214">
        <v>97.0</v>
      </c>
      <c r="S346" s="214">
        <v>52.0</v>
      </c>
      <c r="T346" s="214">
        <v>3.0</v>
      </c>
      <c r="U346" s="213">
        <v>599.9800000000004</v>
      </c>
      <c r="V346" s="213">
        <v>520.7799999999999</v>
      </c>
      <c r="W346" s="214">
        <v>1047.0</v>
      </c>
      <c r="X346" s="214">
        <v>152.0</v>
      </c>
      <c r="Y346" s="127"/>
      <c r="Z346" s="127"/>
    </row>
    <row r="347" ht="15.75" customHeight="1">
      <c r="A347" s="127" t="s">
        <v>41</v>
      </c>
      <c r="B347" s="127" t="s">
        <v>327</v>
      </c>
      <c r="C347" s="127" t="s">
        <v>328</v>
      </c>
      <c r="D347" s="127" t="s">
        <v>46</v>
      </c>
      <c r="E347" s="213"/>
      <c r="F347" s="213">
        <v>242.46000000000004</v>
      </c>
      <c r="G347" s="213">
        <v>152.49</v>
      </c>
      <c r="H347" s="213">
        <v>2.99</v>
      </c>
      <c r="I347" s="213"/>
      <c r="J347" s="213">
        <v>194.76000000000008</v>
      </c>
      <c r="K347" s="213">
        <v>152.49</v>
      </c>
      <c r="L347" s="213">
        <v>2.99</v>
      </c>
      <c r="M347" s="214"/>
      <c r="N347" s="214">
        <v>750.0</v>
      </c>
      <c r="O347" s="214">
        <v>297.0</v>
      </c>
      <c r="P347" s="214">
        <v>0.0</v>
      </c>
      <c r="Q347" s="214"/>
      <c r="R347" s="214">
        <v>54.0</v>
      </c>
      <c r="S347" s="214">
        <v>51.0</v>
      </c>
      <c r="T347" s="214">
        <v>1.0</v>
      </c>
      <c r="U347" s="213">
        <v>397.94000000000005</v>
      </c>
      <c r="V347" s="213">
        <v>350.2400000000001</v>
      </c>
      <c r="W347" s="214">
        <v>1047.0</v>
      </c>
      <c r="X347" s="214">
        <v>106.0</v>
      </c>
      <c r="Y347" s="127"/>
      <c r="Z347" s="127"/>
    </row>
    <row r="348" ht="15.75" customHeight="1">
      <c r="A348" s="127" t="s">
        <v>41</v>
      </c>
      <c r="B348" s="127" t="s">
        <v>329</v>
      </c>
      <c r="C348" s="127" t="s">
        <v>330</v>
      </c>
      <c r="D348" s="127" t="s">
        <v>48</v>
      </c>
      <c r="E348" s="213">
        <v>92.69</v>
      </c>
      <c r="F348" s="213"/>
      <c r="G348" s="213">
        <v>307.97</v>
      </c>
      <c r="H348" s="213">
        <v>835.8500000000013</v>
      </c>
      <c r="I348" s="213">
        <v>92.69</v>
      </c>
      <c r="J348" s="213"/>
      <c r="K348" s="213">
        <v>307.97</v>
      </c>
      <c r="L348" s="213">
        <v>724.8500000000012</v>
      </c>
      <c r="M348" s="214">
        <v>534.0</v>
      </c>
      <c r="N348" s="214"/>
      <c r="O348" s="214">
        <v>1392.0</v>
      </c>
      <c r="P348" s="214">
        <v>2568.0</v>
      </c>
      <c r="Q348" s="214">
        <v>31.0</v>
      </c>
      <c r="R348" s="214"/>
      <c r="S348" s="214">
        <v>103.0</v>
      </c>
      <c r="T348" s="214">
        <v>240.0</v>
      </c>
      <c r="U348" s="213">
        <v>1236.5100000000014</v>
      </c>
      <c r="V348" s="213">
        <v>1125.5100000000011</v>
      </c>
      <c r="W348" s="214">
        <v>4494.0</v>
      </c>
      <c r="X348" s="214">
        <v>374.0</v>
      </c>
      <c r="Y348" s="127"/>
      <c r="Z348" s="127"/>
    </row>
    <row r="349" ht="15.75" customHeight="1">
      <c r="A349" s="127" t="s">
        <v>41</v>
      </c>
      <c r="B349" s="127" t="s">
        <v>331</v>
      </c>
      <c r="C349" s="127" t="s">
        <v>332</v>
      </c>
      <c r="D349" s="127" t="s">
        <v>48</v>
      </c>
      <c r="E349" s="213">
        <v>68.77000000000001</v>
      </c>
      <c r="F349" s="213"/>
      <c r="G349" s="213">
        <v>331.89</v>
      </c>
      <c r="H349" s="213">
        <v>921.3600000000015</v>
      </c>
      <c r="I349" s="213">
        <v>68.77000000000001</v>
      </c>
      <c r="J349" s="213"/>
      <c r="K349" s="213">
        <v>331.89</v>
      </c>
      <c r="L349" s="213">
        <v>796.8600000000014</v>
      </c>
      <c r="M349" s="214">
        <v>534.0</v>
      </c>
      <c r="N349" s="214"/>
      <c r="O349" s="214">
        <v>1392.0</v>
      </c>
      <c r="P349" s="214">
        <v>2568.0</v>
      </c>
      <c r="Q349" s="214">
        <v>23.0</v>
      </c>
      <c r="R349" s="214"/>
      <c r="S349" s="214">
        <v>111.0</v>
      </c>
      <c r="T349" s="214">
        <v>264.0</v>
      </c>
      <c r="U349" s="213">
        <v>1322.0200000000013</v>
      </c>
      <c r="V349" s="213">
        <v>1197.5200000000013</v>
      </c>
      <c r="W349" s="214">
        <v>4494.0</v>
      </c>
      <c r="X349" s="214">
        <v>398.0</v>
      </c>
      <c r="Y349" s="127"/>
      <c r="Z349" s="127"/>
    </row>
    <row r="350" ht="15.75" customHeight="1">
      <c r="A350" s="127" t="s">
        <v>41</v>
      </c>
      <c r="B350" s="127" t="s">
        <v>333</v>
      </c>
      <c r="C350" s="127" t="s">
        <v>334</v>
      </c>
      <c r="D350" s="127" t="s">
        <v>49</v>
      </c>
      <c r="E350" s="213">
        <v>666.3300000000008</v>
      </c>
      <c r="F350" s="213">
        <v>1230.0300000000013</v>
      </c>
      <c r="G350" s="213"/>
      <c r="H350" s="213">
        <v>313.74000000000007</v>
      </c>
      <c r="I350" s="213">
        <v>666.3300000000008</v>
      </c>
      <c r="J350" s="213">
        <v>996.0300000000015</v>
      </c>
      <c r="K350" s="213"/>
      <c r="L350" s="213">
        <v>261.74000000000007</v>
      </c>
      <c r="M350" s="214">
        <v>1125.0</v>
      </c>
      <c r="N350" s="214">
        <v>585.0</v>
      </c>
      <c r="O350" s="214"/>
      <c r="P350" s="214">
        <v>210.0</v>
      </c>
      <c r="Q350" s="214">
        <v>167.0</v>
      </c>
      <c r="R350" s="214">
        <v>247.0</v>
      </c>
      <c r="S350" s="214"/>
      <c r="T350" s="214">
        <v>66.0</v>
      </c>
      <c r="U350" s="213">
        <v>2210.100000000002</v>
      </c>
      <c r="V350" s="213">
        <v>1924.1000000000024</v>
      </c>
      <c r="W350" s="214">
        <v>1920.0</v>
      </c>
      <c r="X350" s="214">
        <v>480.0</v>
      </c>
      <c r="Y350" s="127"/>
      <c r="Z350" s="127"/>
    </row>
    <row r="351" ht="15.75" customHeight="1">
      <c r="A351" s="127" t="s">
        <v>41</v>
      </c>
      <c r="B351" s="127" t="s">
        <v>336</v>
      </c>
      <c r="C351" s="127" t="s">
        <v>337</v>
      </c>
      <c r="D351" s="127" t="s">
        <v>49</v>
      </c>
      <c r="E351" s="213">
        <v>574.5600000000007</v>
      </c>
      <c r="F351" s="213">
        <v>1232.5300000000013</v>
      </c>
      <c r="G351" s="213"/>
      <c r="H351" s="213">
        <v>307.35999999999996</v>
      </c>
      <c r="I351" s="213">
        <v>574.5600000000007</v>
      </c>
      <c r="J351" s="213">
        <v>992.5300000000013</v>
      </c>
      <c r="K351" s="213"/>
      <c r="L351" s="213">
        <v>258.56000000000006</v>
      </c>
      <c r="M351" s="214">
        <v>1125.0</v>
      </c>
      <c r="N351" s="214">
        <v>585.0</v>
      </c>
      <c r="O351" s="214"/>
      <c r="P351" s="214">
        <v>210.0</v>
      </c>
      <c r="Q351" s="214">
        <v>144.0</v>
      </c>
      <c r="R351" s="214">
        <v>247.0</v>
      </c>
      <c r="S351" s="214"/>
      <c r="T351" s="214">
        <v>64.0</v>
      </c>
      <c r="U351" s="213">
        <v>2114.450000000002</v>
      </c>
      <c r="V351" s="213">
        <v>1825.650000000002</v>
      </c>
      <c r="W351" s="214">
        <v>1920.0</v>
      </c>
      <c r="X351" s="214">
        <v>455.0</v>
      </c>
      <c r="Y351" s="127"/>
      <c r="Z351" s="127"/>
    </row>
    <row r="352" ht="15.75" customHeight="1">
      <c r="A352" s="127" t="s">
        <v>41</v>
      </c>
      <c r="B352" s="127" t="s">
        <v>338</v>
      </c>
      <c r="C352" s="127" t="s">
        <v>339</v>
      </c>
      <c r="D352" s="127" t="s">
        <v>46</v>
      </c>
      <c r="E352" s="213">
        <v>219.45000000000005</v>
      </c>
      <c r="F352" s="213"/>
      <c r="G352" s="213"/>
      <c r="H352" s="213">
        <v>833.4599999999998</v>
      </c>
      <c r="I352" s="213">
        <v>219.45000000000005</v>
      </c>
      <c r="J352" s="213"/>
      <c r="K352" s="213"/>
      <c r="L352" s="213">
        <v>699.0600000000009</v>
      </c>
      <c r="M352" s="214">
        <v>455.0</v>
      </c>
      <c r="N352" s="214"/>
      <c r="O352" s="214"/>
      <c r="P352" s="214">
        <v>850.0</v>
      </c>
      <c r="Q352" s="214">
        <v>55.0</v>
      </c>
      <c r="R352" s="214"/>
      <c r="S352" s="214"/>
      <c r="T352" s="214">
        <v>174.0</v>
      </c>
      <c r="U352" s="213">
        <v>1052.9099999999999</v>
      </c>
      <c r="V352" s="213">
        <v>918.5100000000009</v>
      </c>
      <c r="W352" s="214">
        <v>1305.0</v>
      </c>
      <c r="X352" s="214">
        <v>229.0</v>
      </c>
      <c r="Y352" s="127"/>
      <c r="Z352" s="127"/>
    </row>
    <row r="353" ht="15.75" customHeight="1">
      <c r="A353" s="127" t="s">
        <v>41</v>
      </c>
      <c r="B353" s="127" t="s">
        <v>340</v>
      </c>
      <c r="C353" s="127" t="s">
        <v>341</v>
      </c>
      <c r="D353" s="127" t="s">
        <v>46</v>
      </c>
      <c r="E353" s="213">
        <v>259.35</v>
      </c>
      <c r="F353" s="213">
        <v>9.38</v>
      </c>
      <c r="G353" s="213"/>
      <c r="H353" s="213">
        <v>1120.8599999999994</v>
      </c>
      <c r="I353" s="213">
        <v>259.35</v>
      </c>
      <c r="J353" s="213">
        <v>9.38</v>
      </c>
      <c r="K353" s="213"/>
      <c r="L353" s="213">
        <v>944.0600000000012</v>
      </c>
      <c r="M353" s="214">
        <v>455.0</v>
      </c>
      <c r="N353" s="214">
        <v>0.0</v>
      </c>
      <c r="O353" s="214"/>
      <c r="P353" s="214">
        <v>850.0</v>
      </c>
      <c r="Q353" s="214">
        <v>65.0</v>
      </c>
      <c r="R353" s="214">
        <v>2.0</v>
      </c>
      <c r="S353" s="214"/>
      <c r="T353" s="214">
        <v>234.0</v>
      </c>
      <c r="U353" s="213">
        <v>1389.5899999999995</v>
      </c>
      <c r="V353" s="213">
        <v>1212.7900000000013</v>
      </c>
      <c r="W353" s="214">
        <v>1305.0</v>
      </c>
      <c r="X353" s="214">
        <v>301.0</v>
      </c>
      <c r="Y353" s="127"/>
      <c r="Z353" s="127"/>
    </row>
    <row r="354" ht="15.75" customHeight="1">
      <c r="A354" s="127" t="s">
        <v>41</v>
      </c>
      <c r="B354" s="127" t="s">
        <v>342</v>
      </c>
      <c r="C354" s="127" t="s">
        <v>343</v>
      </c>
      <c r="D354" s="127" t="s">
        <v>49</v>
      </c>
      <c r="E354" s="213">
        <v>834.1500000000012</v>
      </c>
      <c r="F354" s="213">
        <v>1772.9200000000014</v>
      </c>
      <c r="G354" s="213"/>
      <c r="H354" s="213"/>
      <c r="I354" s="213">
        <v>834.1500000000012</v>
      </c>
      <c r="J354" s="213">
        <v>1446.0200000000002</v>
      </c>
      <c r="K354" s="213"/>
      <c r="L354" s="213"/>
      <c r="M354" s="214">
        <v>1776.0</v>
      </c>
      <c r="N354" s="214">
        <v>1416.0</v>
      </c>
      <c r="O354" s="214"/>
      <c r="P354" s="214"/>
      <c r="Q354" s="214">
        <v>335.0</v>
      </c>
      <c r="R354" s="214">
        <v>508.0</v>
      </c>
      <c r="S354" s="214"/>
      <c r="T354" s="214"/>
      <c r="U354" s="213">
        <v>2607.0700000000024</v>
      </c>
      <c r="V354" s="213">
        <v>2280.1700000000014</v>
      </c>
      <c r="W354" s="214">
        <v>3192.0</v>
      </c>
      <c r="X354" s="214">
        <v>843.0</v>
      </c>
      <c r="Y354" s="127"/>
      <c r="Z354" s="127"/>
    </row>
    <row r="355" ht="15.75" customHeight="1">
      <c r="A355" s="127" t="s">
        <v>41</v>
      </c>
      <c r="B355" s="127" t="s">
        <v>345</v>
      </c>
      <c r="C355" s="127" t="s">
        <v>346</v>
      </c>
      <c r="D355" s="127" t="s">
        <v>49</v>
      </c>
      <c r="E355" s="213">
        <v>829.1700000000009</v>
      </c>
      <c r="F355" s="213">
        <v>1608.8900000000012</v>
      </c>
      <c r="G355" s="213"/>
      <c r="H355" s="213"/>
      <c r="I355" s="213">
        <v>829.1700000000009</v>
      </c>
      <c r="J355" s="213">
        <v>1308.5900000000001</v>
      </c>
      <c r="K355" s="213"/>
      <c r="L355" s="213"/>
      <c r="M355" s="214">
        <v>1776.0</v>
      </c>
      <c r="N355" s="214">
        <v>1416.0</v>
      </c>
      <c r="O355" s="214"/>
      <c r="P355" s="214"/>
      <c r="Q355" s="214">
        <v>333.0</v>
      </c>
      <c r="R355" s="214">
        <v>461.0</v>
      </c>
      <c r="S355" s="214"/>
      <c r="T355" s="214"/>
      <c r="U355" s="213">
        <v>2438.060000000002</v>
      </c>
      <c r="V355" s="213">
        <v>2137.760000000001</v>
      </c>
      <c r="W355" s="214">
        <v>3192.0</v>
      </c>
      <c r="X355" s="214">
        <v>794.0</v>
      </c>
      <c r="Y355" s="127"/>
      <c r="Z355" s="127"/>
    </row>
    <row r="356" ht="15.75" customHeight="1">
      <c r="A356" s="127" t="s">
        <v>41</v>
      </c>
      <c r="B356" s="127" t="s">
        <v>347</v>
      </c>
      <c r="C356" s="127" t="s">
        <v>348</v>
      </c>
      <c r="D356" s="127" t="s">
        <v>49</v>
      </c>
      <c r="E356" s="213">
        <v>1554.800000000002</v>
      </c>
      <c r="F356" s="213">
        <v>3209.779999999997</v>
      </c>
      <c r="G356" s="213">
        <v>1454.69</v>
      </c>
      <c r="H356" s="213">
        <v>7784.359999999986</v>
      </c>
      <c r="I356" s="213">
        <v>1551.800000000002</v>
      </c>
      <c r="J356" s="213">
        <v>2602.5799999999986</v>
      </c>
      <c r="K356" s="213">
        <v>1454.69</v>
      </c>
      <c r="L356" s="213">
        <v>6836.359999999994</v>
      </c>
      <c r="M356" s="214">
        <v>6816.0</v>
      </c>
      <c r="N356" s="214">
        <v>8112.0</v>
      </c>
      <c r="O356" s="214">
        <v>5928.0</v>
      </c>
      <c r="P356" s="214">
        <v>14568.0</v>
      </c>
      <c r="Q356" s="214">
        <v>520.0</v>
      </c>
      <c r="R356" s="214">
        <v>1612.0</v>
      </c>
      <c r="S356" s="214">
        <v>731.0</v>
      </c>
      <c r="T356" s="214">
        <v>3399.0</v>
      </c>
      <c r="U356" s="213">
        <v>14003.629999999985</v>
      </c>
      <c r="V356" s="213">
        <v>12445.429999999997</v>
      </c>
      <c r="W356" s="214">
        <v>35424.0</v>
      </c>
      <c r="X356" s="214">
        <v>6262.0</v>
      </c>
      <c r="Y356" s="127"/>
      <c r="Z356" s="127"/>
    </row>
    <row r="357" ht="15.75" customHeight="1">
      <c r="A357" s="127" t="s">
        <v>41</v>
      </c>
      <c r="B357" s="127" t="s">
        <v>351</v>
      </c>
      <c r="C357" s="127" t="s">
        <v>352</v>
      </c>
      <c r="D357" s="127" t="s">
        <v>49</v>
      </c>
      <c r="E357" s="213">
        <v>915.2700000000004</v>
      </c>
      <c r="F357" s="213">
        <v>2522.9900000000007</v>
      </c>
      <c r="G357" s="213"/>
      <c r="H357" s="213">
        <v>1436.3900000000003</v>
      </c>
      <c r="I357" s="213">
        <v>913.0600000000004</v>
      </c>
      <c r="J357" s="213">
        <v>2055.9900000000025</v>
      </c>
      <c r="K357" s="213"/>
      <c r="L357" s="213">
        <v>1202.39</v>
      </c>
      <c r="M357" s="214">
        <v>4056.0</v>
      </c>
      <c r="N357" s="214">
        <v>4776.0</v>
      </c>
      <c r="O357" s="214"/>
      <c r="P357" s="214">
        <v>1896.0</v>
      </c>
      <c r="Q357" s="214">
        <v>543.0</v>
      </c>
      <c r="R357" s="214">
        <v>1014.0</v>
      </c>
      <c r="S357" s="214"/>
      <c r="T357" s="214">
        <v>601.0</v>
      </c>
      <c r="U357" s="213">
        <v>4874.6500000000015</v>
      </c>
      <c r="V357" s="213">
        <v>4171.440000000003</v>
      </c>
      <c r="W357" s="214">
        <v>10728.0</v>
      </c>
      <c r="X357" s="214">
        <v>2158.0</v>
      </c>
      <c r="Y357" s="127"/>
      <c r="Z357" s="127"/>
    </row>
    <row r="358" ht="15.75" customHeight="1">
      <c r="A358" s="127" t="s">
        <v>41</v>
      </c>
      <c r="B358" s="127" t="s">
        <v>354</v>
      </c>
      <c r="C358" s="127" t="s">
        <v>355</v>
      </c>
      <c r="D358" s="127" t="s">
        <v>49</v>
      </c>
      <c r="E358" s="213"/>
      <c r="F358" s="213">
        <v>902.9700000000012</v>
      </c>
      <c r="G358" s="213">
        <v>396.010000000001</v>
      </c>
      <c r="H358" s="213">
        <v>1016.7600000000004</v>
      </c>
      <c r="I358" s="213"/>
      <c r="J358" s="213">
        <v>736.9699999999998</v>
      </c>
      <c r="K358" s="213">
        <v>396.010000000001</v>
      </c>
      <c r="L358" s="213">
        <v>897.3600000000006</v>
      </c>
      <c r="M358" s="214"/>
      <c r="N358" s="214">
        <v>2772.0</v>
      </c>
      <c r="O358" s="214">
        <v>1512.0</v>
      </c>
      <c r="P358" s="214">
        <v>2208.0</v>
      </c>
      <c r="Q358" s="214"/>
      <c r="R358" s="214">
        <v>454.0</v>
      </c>
      <c r="S358" s="214">
        <v>199.0</v>
      </c>
      <c r="T358" s="214">
        <v>444.0</v>
      </c>
      <c r="U358" s="213">
        <v>2315.7400000000025</v>
      </c>
      <c r="V358" s="213">
        <v>2030.3400000000015</v>
      </c>
      <c r="W358" s="214">
        <v>6492.0</v>
      </c>
      <c r="X358" s="214">
        <v>1097.0</v>
      </c>
      <c r="Y358" s="127"/>
      <c r="Z358" s="127"/>
    </row>
    <row r="359" ht="15.75" customHeight="1">
      <c r="A359" s="127" t="s">
        <v>41</v>
      </c>
      <c r="B359" s="127" t="s">
        <v>356</v>
      </c>
      <c r="C359" s="127" t="s">
        <v>357</v>
      </c>
      <c r="D359" s="127" t="s">
        <v>49</v>
      </c>
      <c r="E359" s="213">
        <v>559.1300000000003</v>
      </c>
      <c r="F359" s="213">
        <v>15.92</v>
      </c>
      <c r="G359" s="213"/>
      <c r="H359" s="213">
        <v>1223.2400000000011</v>
      </c>
      <c r="I359" s="213">
        <v>558.8300000000004</v>
      </c>
      <c r="J359" s="213">
        <v>15.92</v>
      </c>
      <c r="K359" s="213"/>
      <c r="L359" s="213">
        <v>1056.2400000000011</v>
      </c>
      <c r="M359" s="214">
        <v>4680.0</v>
      </c>
      <c r="N359" s="214">
        <v>0.0</v>
      </c>
      <c r="O359" s="214"/>
      <c r="P359" s="214">
        <v>3648.0</v>
      </c>
      <c r="Q359" s="214">
        <v>187.0</v>
      </c>
      <c r="R359" s="214">
        <v>8.0</v>
      </c>
      <c r="S359" s="214"/>
      <c r="T359" s="214">
        <v>351.0</v>
      </c>
      <c r="U359" s="213">
        <v>1798.2900000000013</v>
      </c>
      <c r="V359" s="213">
        <v>1630.9900000000016</v>
      </c>
      <c r="W359" s="214">
        <v>8328.0</v>
      </c>
      <c r="X359" s="214">
        <v>546.0</v>
      </c>
      <c r="Y359" s="127"/>
      <c r="Z359" s="127"/>
    </row>
    <row r="360" ht="15.75" customHeight="1">
      <c r="A360" s="127" t="s">
        <v>41</v>
      </c>
      <c r="B360" s="127" t="s">
        <v>358</v>
      </c>
      <c r="C360" s="127" t="s">
        <v>359</v>
      </c>
      <c r="D360" s="127" t="s">
        <v>49</v>
      </c>
      <c r="E360" s="213">
        <v>109.55999999999999</v>
      </c>
      <c r="F360" s="213">
        <v>1345.5000000000005</v>
      </c>
      <c r="G360" s="213"/>
      <c r="H360" s="213">
        <v>2322.35</v>
      </c>
      <c r="I360" s="213">
        <v>109.55999999999999</v>
      </c>
      <c r="J360" s="213">
        <v>1094.6999999999991</v>
      </c>
      <c r="K360" s="213"/>
      <c r="L360" s="213">
        <v>2005.8500000000017</v>
      </c>
      <c r="M360" s="214">
        <v>0.0</v>
      </c>
      <c r="N360" s="214">
        <v>3552.0</v>
      </c>
      <c r="O360" s="214"/>
      <c r="P360" s="214">
        <v>3936.0</v>
      </c>
      <c r="Q360" s="214">
        <v>44.0</v>
      </c>
      <c r="R360" s="214">
        <v>450.0</v>
      </c>
      <c r="S360" s="214"/>
      <c r="T360" s="214">
        <v>665.0</v>
      </c>
      <c r="U360" s="213">
        <v>3777.4100000000003</v>
      </c>
      <c r="V360" s="213">
        <v>3210.1100000000006</v>
      </c>
      <c r="W360" s="214">
        <v>7488.0</v>
      </c>
      <c r="X360" s="214">
        <v>1159.0</v>
      </c>
      <c r="Y360" s="127"/>
      <c r="Z360" s="127"/>
    </row>
    <row r="361" ht="15.75" customHeight="1">
      <c r="A361" s="127" t="s">
        <v>41</v>
      </c>
      <c r="B361" s="127" t="s">
        <v>361</v>
      </c>
      <c r="C361" s="127" t="s">
        <v>362</v>
      </c>
      <c r="D361" s="127" t="s">
        <v>49</v>
      </c>
      <c r="E361" s="213">
        <v>318.7200000000002</v>
      </c>
      <c r="F361" s="213">
        <v>627.9000000000003</v>
      </c>
      <c r="G361" s="213"/>
      <c r="H361" s="213">
        <v>700.74</v>
      </c>
      <c r="I361" s="213">
        <v>317.2200000000002</v>
      </c>
      <c r="J361" s="213">
        <v>512.6999999999998</v>
      </c>
      <c r="K361" s="213"/>
      <c r="L361" s="213">
        <v>614.0400000000002</v>
      </c>
      <c r="M361" s="214">
        <v>765.0</v>
      </c>
      <c r="N361" s="214">
        <v>684.0</v>
      </c>
      <c r="O361" s="214"/>
      <c r="P361" s="214">
        <v>765.0</v>
      </c>
      <c r="Q361" s="214">
        <v>128.0</v>
      </c>
      <c r="R361" s="214">
        <v>210.0</v>
      </c>
      <c r="S361" s="214"/>
      <c r="T361" s="214">
        <v>306.0</v>
      </c>
      <c r="U361" s="213">
        <v>1647.3600000000006</v>
      </c>
      <c r="V361" s="213">
        <v>1443.9600000000003</v>
      </c>
      <c r="W361" s="214">
        <v>2214.0</v>
      </c>
      <c r="X361" s="214">
        <v>644.0</v>
      </c>
      <c r="Y361" s="127"/>
      <c r="Z361" s="127"/>
    </row>
    <row r="362" ht="15.75" customHeight="1">
      <c r="A362" s="127" t="s">
        <v>41</v>
      </c>
      <c r="B362" s="127" t="s">
        <v>364</v>
      </c>
      <c r="C362" s="127" t="s">
        <v>365</v>
      </c>
      <c r="D362" s="127" t="s">
        <v>49</v>
      </c>
      <c r="E362" s="213">
        <v>94.61999999999998</v>
      </c>
      <c r="F362" s="213">
        <v>310.9600000000001</v>
      </c>
      <c r="G362" s="213"/>
      <c r="H362" s="213">
        <v>387.01000000000005</v>
      </c>
      <c r="I362" s="213">
        <v>94.61999999999998</v>
      </c>
      <c r="J362" s="213">
        <v>254.55999999999992</v>
      </c>
      <c r="K362" s="213"/>
      <c r="L362" s="213">
        <v>337.51000000000016</v>
      </c>
      <c r="M362" s="214">
        <v>765.0</v>
      </c>
      <c r="N362" s="214">
        <v>684.0</v>
      </c>
      <c r="O362" s="214"/>
      <c r="P362" s="214">
        <v>765.0</v>
      </c>
      <c r="Q362" s="214">
        <v>38.0</v>
      </c>
      <c r="R362" s="214">
        <v>104.0</v>
      </c>
      <c r="S362" s="214"/>
      <c r="T362" s="214">
        <v>169.0</v>
      </c>
      <c r="U362" s="213">
        <v>792.5900000000001</v>
      </c>
      <c r="V362" s="213">
        <v>686.69</v>
      </c>
      <c r="W362" s="214">
        <v>2214.0</v>
      </c>
      <c r="X362" s="214">
        <v>311.0</v>
      </c>
      <c r="Y362" s="127"/>
      <c r="Z362" s="127"/>
    </row>
    <row r="363" ht="15.75" customHeight="1">
      <c r="A363" s="127" t="s">
        <v>41</v>
      </c>
      <c r="B363" s="127" t="s">
        <v>366</v>
      </c>
      <c r="C363" s="127" t="s">
        <v>367</v>
      </c>
      <c r="D363" s="127" t="s">
        <v>49</v>
      </c>
      <c r="E363" s="213">
        <v>212.39000000000001</v>
      </c>
      <c r="F363" s="213">
        <v>457.47000000000014</v>
      </c>
      <c r="G363" s="213"/>
      <c r="H363" s="213">
        <v>490.63000000000017</v>
      </c>
      <c r="I363" s="213">
        <v>211.64000000000001</v>
      </c>
      <c r="J363" s="213">
        <v>376.46999999999986</v>
      </c>
      <c r="K363" s="213"/>
      <c r="L363" s="213">
        <v>428.8300000000002</v>
      </c>
      <c r="M363" s="214">
        <v>765.0</v>
      </c>
      <c r="N363" s="214">
        <v>684.0</v>
      </c>
      <c r="O363" s="214"/>
      <c r="P363" s="214">
        <v>765.0</v>
      </c>
      <c r="Q363" s="214">
        <v>86.0</v>
      </c>
      <c r="R363" s="214">
        <v>153.0</v>
      </c>
      <c r="S363" s="214"/>
      <c r="T363" s="214">
        <v>215.0</v>
      </c>
      <c r="U363" s="213">
        <v>1160.4900000000002</v>
      </c>
      <c r="V363" s="213">
        <v>1016.94</v>
      </c>
      <c r="W363" s="214">
        <v>2214.0</v>
      </c>
      <c r="X363" s="214">
        <v>454.0</v>
      </c>
      <c r="Y363" s="127"/>
      <c r="Z363" s="127"/>
    </row>
    <row r="364" ht="15.75" customHeight="1">
      <c r="A364" s="127" t="s">
        <v>41</v>
      </c>
      <c r="B364" s="127" t="s">
        <v>368</v>
      </c>
      <c r="C364" s="127" t="s">
        <v>369</v>
      </c>
      <c r="D364" s="127" t="s">
        <v>49</v>
      </c>
      <c r="E364" s="213">
        <v>251.48999999999995</v>
      </c>
      <c r="F364" s="213">
        <v>568.1000000000005</v>
      </c>
      <c r="G364" s="213"/>
      <c r="H364" s="213">
        <v>582.8</v>
      </c>
      <c r="I364" s="213">
        <v>250.73999999999995</v>
      </c>
      <c r="J364" s="213">
        <v>463.0999999999997</v>
      </c>
      <c r="K364" s="213"/>
      <c r="L364" s="213">
        <v>510.8000000000001</v>
      </c>
      <c r="M364" s="214">
        <v>765.0</v>
      </c>
      <c r="N364" s="214">
        <v>684.0</v>
      </c>
      <c r="O364" s="214"/>
      <c r="P364" s="214">
        <v>765.0</v>
      </c>
      <c r="Q364" s="214">
        <v>101.0</v>
      </c>
      <c r="R364" s="214">
        <v>190.0</v>
      </c>
      <c r="S364" s="214"/>
      <c r="T364" s="214">
        <v>255.0</v>
      </c>
      <c r="U364" s="213">
        <v>1402.3900000000003</v>
      </c>
      <c r="V364" s="213">
        <v>1224.6399999999999</v>
      </c>
      <c r="W364" s="214">
        <v>2214.0</v>
      </c>
      <c r="X364" s="214">
        <v>546.0</v>
      </c>
      <c r="Y364" s="127"/>
      <c r="Z364" s="127"/>
    </row>
    <row r="365" ht="15.75" customHeight="1">
      <c r="A365" s="127" t="s">
        <v>41</v>
      </c>
      <c r="B365" s="127" t="s">
        <v>370</v>
      </c>
      <c r="C365" s="127" t="s">
        <v>371</v>
      </c>
      <c r="D365" s="127" t="s">
        <v>47</v>
      </c>
      <c r="E365" s="213">
        <v>3866.5399999999986</v>
      </c>
      <c r="F365" s="213">
        <v>5908.600000000001</v>
      </c>
      <c r="G365" s="213">
        <v>7475.51999999997</v>
      </c>
      <c r="H365" s="213">
        <v>4341.9</v>
      </c>
      <c r="I365" s="213">
        <v>3853.9399999999987</v>
      </c>
      <c r="J365" s="213">
        <v>4857.4000000000015</v>
      </c>
      <c r="K365" s="213">
        <v>7475.51999999997</v>
      </c>
      <c r="L365" s="213">
        <v>3860.299999999999</v>
      </c>
      <c r="M365" s="214">
        <v>2232.0</v>
      </c>
      <c r="N365" s="214">
        <v>1704.0</v>
      </c>
      <c r="O365" s="214">
        <v>3624.0</v>
      </c>
      <c r="P365" s="214">
        <v>1560.0</v>
      </c>
      <c r="Q365" s="214">
        <v>646.0</v>
      </c>
      <c r="R365" s="214">
        <v>740.0</v>
      </c>
      <c r="S365" s="214">
        <v>1249.0</v>
      </c>
      <c r="T365" s="214">
        <v>640.0</v>
      </c>
      <c r="U365" s="213">
        <v>21592.55999999997</v>
      </c>
      <c r="V365" s="213">
        <v>20047.15999999997</v>
      </c>
      <c r="W365" s="214">
        <v>9120.0</v>
      </c>
      <c r="X365" s="214">
        <v>3275.0</v>
      </c>
      <c r="Y365" s="127"/>
      <c r="Z365" s="127"/>
    </row>
    <row r="366" ht="15.75" customHeight="1">
      <c r="A366" s="127" t="s">
        <v>41</v>
      </c>
      <c r="B366" s="127" t="s">
        <v>372</v>
      </c>
      <c r="C366" s="127" t="s">
        <v>373</v>
      </c>
      <c r="D366" s="127" t="s">
        <v>47</v>
      </c>
      <c r="E366" s="213">
        <v>1985.8100000000024</v>
      </c>
      <c r="F366" s="213">
        <v>10222.380000000001</v>
      </c>
      <c r="G366" s="213">
        <v>4610.57999999999</v>
      </c>
      <c r="H366" s="213">
        <v>3489.3299999999986</v>
      </c>
      <c r="I366" s="213">
        <v>1984.060000000002</v>
      </c>
      <c r="J366" s="213">
        <v>8387.98</v>
      </c>
      <c r="K366" s="213">
        <v>4610.57999999999</v>
      </c>
      <c r="L366" s="213">
        <v>3489.3299999999986</v>
      </c>
      <c r="M366" s="214">
        <v>1068.0</v>
      </c>
      <c r="N366" s="214">
        <v>4770.0</v>
      </c>
      <c r="O366" s="214">
        <v>3168.0</v>
      </c>
      <c r="P366" s="214">
        <v>1638.0</v>
      </c>
      <c r="Q366" s="214">
        <v>569.0</v>
      </c>
      <c r="R366" s="214">
        <v>2562.0</v>
      </c>
      <c r="S366" s="214">
        <v>1543.0</v>
      </c>
      <c r="T366" s="214">
        <v>1167.0</v>
      </c>
      <c r="U366" s="213">
        <v>20308.09999999999</v>
      </c>
      <c r="V366" s="213">
        <v>18471.94999999999</v>
      </c>
      <c r="W366" s="214">
        <v>10644.0</v>
      </c>
      <c r="X366" s="214">
        <v>5841.0</v>
      </c>
      <c r="Y366" s="127"/>
      <c r="Z366" s="127"/>
    </row>
    <row r="367" ht="15.75" customHeight="1">
      <c r="A367" s="127" t="s">
        <v>41</v>
      </c>
      <c r="B367" s="127" t="s">
        <v>374</v>
      </c>
      <c r="C367" s="127" t="s">
        <v>375</v>
      </c>
      <c r="D367" s="127" t="s">
        <v>47</v>
      </c>
      <c r="E367" s="213">
        <v>17.45</v>
      </c>
      <c r="F367" s="213">
        <v>1513.130000000002</v>
      </c>
      <c r="G367" s="213"/>
      <c r="H367" s="213">
        <v>702.24</v>
      </c>
      <c r="I367" s="213">
        <v>17.45</v>
      </c>
      <c r="J367" s="213">
        <v>1248.5299999999995</v>
      </c>
      <c r="K367" s="213"/>
      <c r="L367" s="213">
        <v>702.24</v>
      </c>
      <c r="M367" s="214">
        <v>0.0</v>
      </c>
      <c r="N367" s="214">
        <v>462.0</v>
      </c>
      <c r="O367" s="214"/>
      <c r="P367" s="214">
        <v>324.0</v>
      </c>
      <c r="Q367" s="214">
        <v>5.0</v>
      </c>
      <c r="R367" s="214">
        <v>337.0</v>
      </c>
      <c r="S367" s="214"/>
      <c r="T367" s="214">
        <v>176.0</v>
      </c>
      <c r="U367" s="213">
        <v>2232.820000000002</v>
      </c>
      <c r="V367" s="213">
        <v>1968.2199999999996</v>
      </c>
      <c r="W367" s="214">
        <v>786.0</v>
      </c>
      <c r="X367" s="214">
        <v>518.0</v>
      </c>
      <c r="Y367" s="127"/>
      <c r="Z367" s="127"/>
    </row>
    <row r="368" ht="15.75" customHeight="1">
      <c r="A368" s="127" t="s">
        <v>41</v>
      </c>
      <c r="B368" s="127" t="s">
        <v>376</v>
      </c>
      <c r="C368" s="127" t="s">
        <v>377</v>
      </c>
      <c r="D368" s="127" t="s">
        <v>47</v>
      </c>
      <c r="E368" s="213">
        <v>20.94</v>
      </c>
      <c r="F368" s="213">
        <v>1284.1400000000015</v>
      </c>
      <c r="G368" s="213"/>
      <c r="H368" s="213">
        <v>706.2299999999999</v>
      </c>
      <c r="I368" s="213">
        <v>20.94</v>
      </c>
      <c r="J368" s="213">
        <v>1045.6399999999999</v>
      </c>
      <c r="K368" s="213"/>
      <c r="L368" s="213">
        <v>706.2299999999999</v>
      </c>
      <c r="M368" s="214">
        <v>0.0</v>
      </c>
      <c r="N368" s="214">
        <v>462.0</v>
      </c>
      <c r="O368" s="214"/>
      <c r="P368" s="214">
        <v>324.0</v>
      </c>
      <c r="Q368" s="214">
        <v>6.0</v>
      </c>
      <c r="R368" s="214">
        <v>286.0</v>
      </c>
      <c r="S368" s="214"/>
      <c r="T368" s="214">
        <v>177.0</v>
      </c>
      <c r="U368" s="213">
        <v>2011.3100000000013</v>
      </c>
      <c r="V368" s="213">
        <v>1772.81</v>
      </c>
      <c r="W368" s="214">
        <v>786.0</v>
      </c>
      <c r="X368" s="214">
        <v>469.0</v>
      </c>
      <c r="Y368" s="127"/>
      <c r="Z368" s="127"/>
    </row>
    <row r="369" ht="15.75" customHeight="1">
      <c r="A369" s="127" t="s">
        <v>41</v>
      </c>
      <c r="B369" s="127" t="s">
        <v>378</v>
      </c>
      <c r="C369" s="127" t="s">
        <v>379</v>
      </c>
      <c r="D369" s="127" t="s">
        <v>49</v>
      </c>
      <c r="E369" s="213">
        <v>3110.01</v>
      </c>
      <c r="F369" s="213">
        <v>6796.079999999998</v>
      </c>
      <c r="G369" s="213"/>
      <c r="H369" s="213">
        <v>42.33</v>
      </c>
      <c r="I369" s="213">
        <v>3096.76</v>
      </c>
      <c r="J369" s="213">
        <v>5538.879999999999</v>
      </c>
      <c r="K369" s="213"/>
      <c r="L369" s="213">
        <v>42.33</v>
      </c>
      <c r="M369" s="214">
        <v>3024.0</v>
      </c>
      <c r="N369" s="214">
        <v>3936.0</v>
      </c>
      <c r="O369" s="214"/>
      <c r="P369" s="214">
        <v>0.0</v>
      </c>
      <c r="Q369" s="214">
        <v>1249.0</v>
      </c>
      <c r="R369" s="214">
        <v>1947.0</v>
      </c>
      <c r="S369" s="214"/>
      <c r="T369" s="214">
        <v>17.0</v>
      </c>
      <c r="U369" s="213">
        <v>9948.419999999998</v>
      </c>
      <c r="V369" s="213">
        <v>8677.97</v>
      </c>
      <c r="W369" s="214">
        <v>6960.0</v>
      </c>
      <c r="X369" s="214">
        <v>3213.0</v>
      </c>
      <c r="Y369" s="127"/>
      <c r="Z369" s="127"/>
    </row>
    <row r="370" ht="15.75" customHeight="1">
      <c r="A370" s="127" t="s">
        <v>41</v>
      </c>
      <c r="B370" s="127" t="s">
        <v>381</v>
      </c>
      <c r="C370" s="127" t="s">
        <v>382</v>
      </c>
      <c r="D370" s="127" t="s">
        <v>49</v>
      </c>
      <c r="E370" s="213">
        <v>742.0200000000009</v>
      </c>
      <c r="F370" s="213">
        <v>565.1100000000002</v>
      </c>
      <c r="G370" s="213"/>
      <c r="H370" s="213">
        <v>771.7300000000004</v>
      </c>
      <c r="I370" s="213">
        <v>739.5200000000009</v>
      </c>
      <c r="J370" s="213">
        <v>456.50999999999976</v>
      </c>
      <c r="K370" s="213"/>
      <c r="L370" s="213">
        <v>675.1300000000001</v>
      </c>
      <c r="M370" s="214">
        <v>1460.0</v>
      </c>
      <c r="N370" s="214">
        <v>670.0</v>
      </c>
      <c r="O370" s="214"/>
      <c r="P370" s="214">
        <v>800.0</v>
      </c>
      <c r="Q370" s="214">
        <v>298.0</v>
      </c>
      <c r="R370" s="214">
        <v>189.0</v>
      </c>
      <c r="S370" s="214"/>
      <c r="T370" s="214">
        <v>337.0</v>
      </c>
      <c r="U370" s="213">
        <v>2078.8600000000015</v>
      </c>
      <c r="V370" s="213">
        <v>1871.1600000000008</v>
      </c>
      <c r="W370" s="214">
        <v>2930.0</v>
      </c>
      <c r="X370" s="214">
        <v>824.0</v>
      </c>
      <c r="Y370" s="127"/>
      <c r="Z370" s="127"/>
    </row>
    <row r="371" ht="15.75" customHeight="1">
      <c r="A371" s="127" t="s">
        <v>41</v>
      </c>
      <c r="B371" s="127" t="s">
        <v>383</v>
      </c>
      <c r="C371" s="127" t="s">
        <v>384</v>
      </c>
      <c r="D371" s="127" t="s">
        <v>49</v>
      </c>
      <c r="E371" s="213">
        <v>387.19000000000017</v>
      </c>
      <c r="F371" s="213">
        <v>427.5700000000003</v>
      </c>
      <c r="G371" s="213"/>
      <c r="H371" s="213">
        <v>510.67000000000013</v>
      </c>
      <c r="I371" s="213">
        <v>385.44000000000017</v>
      </c>
      <c r="J371" s="213">
        <v>344.77</v>
      </c>
      <c r="K371" s="213"/>
      <c r="L371" s="213">
        <v>446.7700000000001</v>
      </c>
      <c r="M371" s="214">
        <v>1460.0</v>
      </c>
      <c r="N371" s="214">
        <v>670.0</v>
      </c>
      <c r="O371" s="214"/>
      <c r="P371" s="214">
        <v>800.0</v>
      </c>
      <c r="Q371" s="214">
        <v>156.0</v>
      </c>
      <c r="R371" s="214">
        <v>143.0</v>
      </c>
      <c r="S371" s="214"/>
      <c r="T371" s="214">
        <v>223.0</v>
      </c>
      <c r="U371" s="213">
        <v>1325.4300000000005</v>
      </c>
      <c r="V371" s="213">
        <v>1176.9800000000002</v>
      </c>
      <c r="W371" s="214">
        <v>2930.0</v>
      </c>
      <c r="X371" s="214">
        <v>522.0</v>
      </c>
      <c r="Y371" s="127"/>
      <c r="Z371" s="127"/>
    </row>
    <row r="372" ht="15.75" customHeight="1">
      <c r="A372" s="127" t="s">
        <v>41</v>
      </c>
      <c r="B372" s="127" t="s">
        <v>385</v>
      </c>
      <c r="C372" s="127" t="s">
        <v>386</v>
      </c>
      <c r="D372" s="127" t="s">
        <v>49</v>
      </c>
      <c r="E372" s="213">
        <v>657.3600000000007</v>
      </c>
      <c r="F372" s="213">
        <v>626.7000000000002</v>
      </c>
      <c r="G372" s="213"/>
      <c r="H372" s="213">
        <v>771.7300000000004</v>
      </c>
      <c r="I372" s="213">
        <v>655.6100000000007</v>
      </c>
      <c r="J372" s="213">
        <v>510.8999999999998</v>
      </c>
      <c r="K372" s="213"/>
      <c r="L372" s="213">
        <v>675.7300000000001</v>
      </c>
      <c r="M372" s="214">
        <v>1460.0</v>
      </c>
      <c r="N372" s="214">
        <v>670.0</v>
      </c>
      <c r="O372" s="214"/>
      <c r="P372" s="214">
        <v>800.0</v>
      </c>
      <c r="Q372" s="214">
        <v>264.0</v>
      </c>
      <c r="R372" s="214">
        <v>210.0</v>
      </c>
      <c r="S372" s="214"/>
      <c r="T372" s="214">
        <v>337.0</v>
      </c>
      <c r="U372" s="213">
        <v>2055.7900000000013</v>
      </c>
      <c r="V372" s="213">
        <v>1842.2400000000007</v>
      </c>
      <c r="W372" s="214">
        <v>2930.0</v>
      </c>
      <c r="X372" s="214">
        <v>811.0</v>
      </c>
      <c r="Y372" s="127"/>
      <c r="Z372" s="127"/>
    </row>
    <row r="373" ht="15.75" customHeight="1">
      <c r="A373" s="127" t="s">
        <v>41</v>
      </c>
      <c r="B373" s="127" t="s">
        <v>387</v>
      </c>
      <c r="C373" s="127" t="s">
        <v>388</v>
      </c>
      <c r="D373" s="127" t="s">
        <v>49</v>
      </c>
      <c r="E373" s="213">
        <v>1126.7200000000012</v>
      </c>
      <c r="F373" s="213">
        <v>932.8800000000002</v>
      </c>
      <c r="G373" s="213"/>
      <c r="H373" s="213">
        <v>1017.9000000000004</v>
      </c>
      <c r="I373" s="213">
        <v>1121.9700000000012</v>
      </c>
      <c r="J373" s="213">
        <v>758.2800000000001</v>
      </c>
      <c r="K373" s="213"/>
      <c r="L373" s="213">
        <v>893.3999999999996</v>
      </c>
      <c r="M373" s="214">
        <v>1460.0</v>
      </c>
      <c r="N373" s="214">
        <v>670.0</v>
      </c>
      <c r="O373" s="214"/>
      <c r="P373" s="214">
        <v>800.0</v>
      </c>
      <c r="Q373" s="214">
        <v>453.0</v>
      </c>
      <c r="R373" s="214">
        <v>312.0</v>
      </c>
      <c r="S373" s="214"/>
      <c r="T373" s="214">
        <v>445.0</v>
      </c>
      <c r="U373" s="213">
        <v>3077.500000000002</v>
      </c>
      <c r="V373" s="213">
        <v>2773.650000000001</v>
      </c>
      <c r="W373" s="214">
        <v>2930.0</v>
      </c>
      <c r="X373" s="214">
        <v>1210.0</v>
      </c>
      <c r="Y373" s="127"/>
      <c r="Z373" s="127"/>
    </row>
    <row r="374" ht="15.75" customHeight="1">
      <c r="A374" s="127" t="s">
        <v>41</v>
      </c>
      <c r="B374" s="127" t="s">
        <v>389</v>
      </c>
      <c r="C374" s="127" t="s">
        <v>390</v>
      </c>
      <c r="D374" s="127" t="s">
        <v>48</v>
      </c>
      <c r="E374" s="213">
        <v>1861.2700000000025</v>
      </c>
      <c r="F374" s="213">
        <v>3627.7299999999977</v>
      </c>
      <c r="G374" s="213">
        <v>774.060000000001</v>
      </c>
      <c r="H374" s="213"/>
      <c r="I374" s="213">
        <v>1858.7700000000025</v>
      </c>
      <c r="J374" s="213">
        <v>2961.729999999999</v>
      </c>
      <c r="K374" s="213">
        <v>774.060000000001</v>
      </c>
      <c r="L374" s="213"/>
      <c r="M374" s="214">
        <v>3048.0</v>
      </c>
      <c r="N374" s="214">
        <v>3888.0</v>
      </c>
      <c r="O374" s="214">
        <v>1224.0</v>
      </c>
      <c r="P374" s="214"/>
      <c r="Q374" s="214">
        <v>373.0</v>
      </c>
      <c r="R374" s="214">
        <v>727.0</v>
      </c>
      <c r="S374" s="214">
        <v>194.0</v>
      </c>
      <c r="T374" s="214"/>
      <c r="U374" s="213">
        <v>6263.060000000001</v>
      </c>
      <c r="V374" s="213">
        <v>5594.560000000003</v>
      </c>
      <c r="W374" s="214">
        <v>8160.0</v>
      </c>
      <c r="X374" s="214">
        <v>1294.0</v>
      </c>
      <c r="Y374" s="127"/>
      <c r="Z374" s="127"/>
    </row>
    <row r="375" ht="15.75" customHeight="1">
      <c r="A375" s="127" t="s">
        <v>41</v>
      </c>
      <c r="B375" s="127" t="s">
        <v>391</v>
      </c>
      <c r="C375" s="127" t="s">
        <v>392</v>
      </c>
      <c r="D375" s="127" t="s">
        <v>48</v>
      </c>
      <c r="E375" s="213">
        <v>1182.0600000000009</v>
      </c>
      <c r="F375" s="213">
        <v>3417.5699999999997</v>
      </c>
      <c r="G375" s="213">
        <v>2849.67999999999</v>
      </c>
      <c r="H375" s="213">
        <v>7074.739999999995</v>
      </c>
      <c r="I375" s="213">
        <v>1182.0600000000009</v>
      </c>
      <c r="J375" s="213">
        <v>2780.969999999999</v>
      </c>
      <c r="K375" s="213">
        <v>2849.67999999999</v>
      </c>
      <c r="L375" s="213">
        <v>6134.239999999994</v>
      </c>
      <c r="M375" s="214">
        <v>1812.0</v>
      </c>
      <c r="N375" s="214">
        <v>2244.0</v>
      </c>
      <c r="O375" s="214">
        <v>2820.0</v>
      </c>
      <c r="P375" s="214">
        <v>4668.0</v>
      </c>
      <c r="Q375" s="214">
        <v>594.0</v>
      </c>
      <c r="R375" s="214">
        <v>1143.0</v>
      </c>
      <c r="S375" s="214">
        <v>1433.0</v>
      </c>
      <c r="T375" s="214">
        <v>2026.0</v>
      </c>
      <c r="U375" s="213">
        <v>14524.049999999985</v>
      </c>
      <c r="V375" s="213">
        <v>12946.949999999984</v>
      </c>
      <c r="W375" s="214">
        <v>11544.0</v>
      </c>
      <c r="X375" s="214">
        <v>5196.0</v>
      </c>
      <c r="Y375" s="127"/>
      <c r="Z375" s="127"/>
    </row>
    <row r="376" ht="15.75" customHeight="1">
      <c r="A376" s="127" t="s">
        <v>41</v>
      </c>
      <c r="B376" s="127" t="s">
        <v>393</v>
      </c>
      <c r="C376" s="127" t="s">
        <v>394</v>
      </c>
      <c r="D376" s="127" t="s">
        <v>48</v>
      </c>
      <c r="E376" s="213">
        <v>1139.3700000000008</v>
      </c>
      <c r="F376" s="213">
        <v>1977.8000000000015</v>
      </c>
      <c r="G376" s="213">
        <v>2055.06</v>
      </c>
      <c r="H376" s="213">
        <v>4531.329999999986</v>
      </c>
      <c r="I376" s="213">
        <v>1139.3700000000008</v>
      </c>
      <c r="J376" s="213">
        <v>1605.800000000002</v>
      </c>
      <c r="K376" s="213">
        <v>2055.06</v>
      </c>
      <c r="L376" s="213">
        <v>4015.3299999999867</v>
      </c>
      <c r="M376" s="214">
        <v>1194.0</v>
      </c>
      <c r="N376" s="214">
        <v>1500.0</v>
      </c>
      <c r="O376" s="214">
        <v>1176.0</v>
      </c>
      <c r="P376" s="214">
        <v>2268.0</v>
      </c>
      <c r="Q376" s="214">
        <v>163.0</v>
      </c>
      <c r="R376" s="214">
        <v>220.0</v>
      </c>
      <c r="S376" s="214">
        <v>294.0</v>
      </c>
      <c r="T376" s="214">
        <v>567.0</v>
      </c>
      <c r="U376" s="213">
        <v>9703.559999999989</v>
      </c>
      <c r="V376" s="213">
        <v>8815.55999999999</v>
      </c>
      <c r="W376" s="214">
        <v>6138.0</v>
      </c>
      <c r="X376" s="214">
        <v>1244.0</v>
      </c>
      <c r="Y376" s="127"/>
      <c r="Z376" s="127"/>
    </row>
    <row r="377" ht="15.75" customHeight="1">
      <c r="A377" s="127" t="s">
        <v>41</v>
      </c>
      <c r="B377" s="127" t="s">
        <v>395</v>
      </c>
      <c r="C377" s="127" t="s">
        <v>396</v>
      </c>
      <c r="D377" s="127" t="s">
        <v>48</v>
      </c>
      <c r="E377" s="213">
        <v>1144.2500000000002</v>
      </c>
      <c r="F377" s="213">
        <v>2309.220000000004</v>
      </c>
      <c r="G377" s="213">
        <v>3249.66999999999</v>
      </c>
      <c r="H377" s="213">
        <v>5172.180000000004</v>
      </c>
      <c r="I377" s="213">
        <v>1144.2500000000002</v>
      </c>
      <c r="J377" s="213">
        <v>1929.2200000000032</v>
      </c>
      <c r="K377" s="213">
        <v>3249.66999999999</v>
      </c>
      <c r="L377" s="213">
        <v>4477.180000000005</v>
      </c>
      <c r="M377" s="214">
        <v>768.0</v>
      </c>
      <c r="N377" s="214">
        <v>1032.0</v>
      </c>
      <c r="O377" s="214">
        <v>2448.0</v>
      </c>
      <c r="P377" s="214">
        <v>1812.0</v>
      </c>
      <c r="Q377" s="214">
        <v>575.0</v>
      </c>
      <c r="R377" s="214">
        <v>928.0</v>
      </c>
      <c r="S377" s="214">
        <v>1634.0</v>
      </c>
      <c r="T377" s="214">
        <v>1482.0</v>
      </c>
      <c r="U377" s="213">
        <v>11875.319999999998</v>
      </c>
      <c r="V377" s="213">
        <v>10800.32</v>
      </c>
      <c r="W377" s="214">
        <v>6060.0</v>
      </c>
      <c r="X377" s="214">
        <v>4619.0</v>
      </c>
      <c r="Y377" s="127"/>
      <c r="Z377" s="127"/>
    </row>
    <row r="378" ht="15.75" customHeight="1">
      <c r="A378" s="127" t="s">
        <v>41</v>
      </c>
      <c r="B378" s="127" t="s">
        <v>397</v>
      </c>
      <c r="C378" s="127" t="s">
        <v>398</v>
      </c>
      <c r="D378" s="127" t="s">
        <v>48</v>
      </c>
      <c r="E378" s="213">
        <v>439.74000000000024</v>
      </c>
      <c r="F378" s="213">
        <v>1881.2300000000016</v>
      </c>
      <c r="G378" s="213">
        <v>1211.03</v>
      </c>
      <c r="H378" s="213">
        <v>3265.7299999999977</v>
      </c>
      <c r="I378" s="213">
        <v>439.74000000000024</v>
      </c>
      <c r="J378" s="213">
        <v>1548.2300000000012</v>
      </c>
      <c r="K378" s="213">
        <v>1211.03</v>
      </c>
      <c r="L378" s="213">
        <v>2920.229999999999</v>
      </c>
      <c r="M378" s="214">
        <v>540.0</v>
      </c>
      <c r="N378" s="214">
        <v>876.0</v>
      </c>
      <c r="O378" s="214">
        <v>1236.0</v>
      </c>
      <c r="P378" s="214">
        <v>1836.0</v>
      </c>
      <c r="Q378" s="214">
        <v>126.0</v>
      </c>
      <c r="R378" s="214">
        <v>377.0</v>
      </c>
      <c r="S378" s="214">
        <v>347.0</v>
      </c>
      <c r="T378" s="214">
        <v>727.0</v>
      </c>
      <c r="U378" s="213">
        <v>6797.73</v>
      </c>
      <c r="V378" s="213">
        <v>6119.2300000000005</v>
      </c>
      <c r="W378" s="214">
        <v>4488.0</v>
      </c>
      <c r="X378" s="214">
        <v>1577.0</v>
      </c>
      <c r="Y378" s="127"/>
      <c r="Z378" s="127"/>
    </row>
    <row r="379" ht="15.75" customHeight="1">
      <c r="A379" s="127" t="s">
        <v>41</v>
      </c>
      <c r="B379" s="127" t="s">
        <v>399</v>
      </c>
      <c r="C379" s="127" t="s">
        <v>400</v>
      </c>
      <c r="D379" s="127" t="s">
        <v>48</v>
      </c>
      <c r="E379" s="213">
        <v>4802.599999999996</v>
      </c>
      <c r="F379" s="213">
        <v>8068.899999999998</v>
      </c>
      <c r="G379" s="213">
        <v>2180.64</v>
      </c>
      <c r="H379" s="213">
        <v>16575.269999999986</v>
      </c>
      <c r="I379" s="213">
        <v>4802.599999999996</v>
      </c>
      <c r="J379" s="213">
        <v>6768.4</v>
      </c>
      <c r="K379" s="213">
        <v>2180.64</v>
      </c>
      <c r="L379" s="213">
        <v>14746.269999999988</v>
      </c>
      <c r="M379" s="214">
        <v>2244.0</v>
      </c>
      <c r="N379" s="214">
        <v>1536.0</v>
      </c>
      <c r="O379" s="214">
        <v>792.0</v>
      </c>
      <c r="P379" s="214">
        <v>4428.0</v>
      </c>
      <c r="Q379" s="214">
        <v>740.0</v>
      </c>
      <c r="R379" s="214">
        <v>950.0</v>
      </c>
      <c r="S379" s="214">
        <v>336.0</v>
      </c>
      <c r="T379" s="214">
        <v>2073.0</v>
      </c>
      <c r="U379" s="213">
        <v>31627.409999999978</v>
      </c>
      <c r="V379" s="213">
        <v>28497.90999999998</v>
      </c>
      <c r="W379" s="214">
        <v>9000.0</v>
      </c>
      <c r="X379" s="214">
        <v>4099.0</v>
      </c>
      <c r="Y379" s="127"/>
      <c r="Z379" s="127"/>
    </row>
    <row r="380" ht="15.75" customHeight="1">
      <c r="A380" s="127" t="s">
        <v>41</v>
      </c>
      <c r="B380" s="127" t="s">
        <v>401</v>
      </c>
      <c r="C380" s="127" t="s">
        <v>402</v>
      </c>
      <c r="D380" s="127" t="s">
        <v>48</v>
      </c>
      <c r="E380" s="213">
        <v>5656.039999999991</v>
      </c>
      <c r="F380" s="213">
        <v>10794.689999999997</v>
      </c>
      <c r="G380" s="213"/>
      <c r="H380" s="213">
        <v>11994.08999999999</v>
      </c>
      <c r="I380" s="213">
        <v>5656.039999999991</v>
      </c>
      <c r="J380" s="213">
        <v>8974.69</v>
      </c>
      <c r="K380" s="213"/>
      <c r="L380" s="213">
        <v>11004.08999999999</v>
      </c>
      <c r="M380" s="214">
        <v>2436.0</v>
      </c>
      <c r="N380" s="214">
        <v>1500.0</v>
      </c>
      <c r="O380" s="214"/>
      <c r="P380" s="214">
        <v>2400.0</v>
      </c>
      <c r="Q380" s="214">
        <v>596.0</v>
      </c>
      <c r="R380" s="214">
        <v>831.0</v>
      </c>
      <c r="S380" s="214"/>
      <c r="T380" s="214">
        <v>1091.0</v>
      </c>
      <c r="U380" s="213">
        <v>28444.819999999978</v>
      </c>
      <c r="V380" s="213">
        <v>25634.81999999998</v>
      </c>
      <c r="W380" s="214">
        <v>6336.0</v>
      </c>
      <c r="X380" s="214">
        <v>2518.0</v>
      </c>
      <c r="Y380" s="127"/>
      <c r="Z380" s="127"/>
    </row>
    <row r="381" ht="15.75" customHeight="1">
      <c r="A381" s="127" t="s">
        <v>41</v>
      </c>
      <c r="B381" s="127" t="s">
        <v>403</v>
      </c>
      <c r="C381" s="127" t="s">
        <v>404</v>
      </c>
      <c r="D381" s="127" t="s">
        <v>48</v>
      </c>
      <c r="E381" s="213">
        <v>1127.970000000001</v>
      </c>
      <c r="F381" s="213">
        <v>2862.77</v>
      </c>
      <c r="G381" s="213">
        <v>3237.72999999999</v>
      </c>
      <c r="H381" s="213">
        <v>4830.659999999997</v>
      </c>
      <c r="I381" s="213">
        <v>1127.970000000001</v>
      </c>
      <c r="J381" s="213">
        <v>2408.5699999999997</v>
      </c>
      <c r="K381" s="213">
        <v>3237.72999999999</v>
      </c>
      <c r="L381" s="213">
        <v>4177.659999999998</v>
      </c>
      <c r="M381" s="214">
        <v>1188.0</v>
      </c>
      <c r="N381" s="214">
        <v>1512.0</v>
      </c>
      <c r="O381" s="214">
        <v>3288.0</v>
      </c>
      <c r="P381" s="214">
        <v>4764.0</v>
      </c>
      <c r="Q381" s="214">
        <v>453.0</v>
      </c>
      <c r="R381" s="214">
        <v>958.0</v>
      </c>
      <c r="S381" s="214">
        <v>1627.0</v>
      </c>
      <c r="T381" s="214">
        <v>1384.0</v>
      </c>
      <c r="U381" s="213">
        <v>12059.129999999986</v>
      </c>
      <c r="V381" s="213">
        <v>10951.92999999999</v>
      </c>
      <c r="W381" s="214">
        <v>10752.0</v>
      </c>
      <c r="X381" s="214">
        <v>4422.0</v>
      </c>
      <c r="Y381" s="127"/>
      <c r="Z381" s="127"/>
    </row>
    <row r="382" ht="15.75" customHeight="1">
      <c r="A382" s="127" t="s">
        <v>41</v>
      </c>
      <c r="B382" s="127" t="s">
        <v>405</v>
      </c>
      <c r="C382" s="127" t="s">
        <v>406</v>
      </c>
      <c r="D382" s="127" t="s">
        <v>48</v>
      </c>
      <c r="E382" s="213">
        <v>727.0800000000005</v>
      </c>
      <c r="F382" s="213">
        <v>2064.0000000000014</v>
      </c>
      <c r="G382" s="213">
        <v>2267.11</v>
      </c>
      <c r="H382" s="213">
        <v>3538.859999999997</v>
      </c>
      <c r="I382" s="213">
        <v>727.0800000000005</v>
      </c>
      <c r="J382" s="213">
        <v>1672.1999999999996</v>
      </c>
      <c r="K382" s="213">
        <v>2267.11</v>
      </c>
      <c r="L382" s="213">
        <v>3052.859999999998</v>
      </c>
      <c r="M382" s="214">
        <v>1320.0</v>
      </c>
      <c r="N382" s="214">
        <v>2100.0</v>
      </c>
      <c r="O382" s="214">
        <v>2748.0</v>
      </c>
      <c r="P382" s="214">
        <v>3228.0</v>
      </c>
      <c r="Q382" s="214">
        <v>292.0</v>
      </c>
      <c r="R382" s="214">
        <v>690.0</v>
      </c>
      <c r="S382" s="214">
        <v>1140.0</v>
      </c>
      <c r="T382" s="214">
        <v>1014.0</v>
      </c>
      <c r="U382" s="213">
        <v>8597.05</v>
      </c>
      <c r="V382" s="213">
        <v>7719.249999999998</v>
      </c>
      <c r="W382" s="214">
        <v>9396.0</v>
      </c>
      <c r="X382" s="214">
        <v>3136.0</v>
      </c>
      <c r="Y382" s="127"/>
      <c r="Z382" s="127"/>
    </row>
    <row r="383" ht="15.75" customHeight="1">
      <c r="A383" s="127" t="s">
        <v>41</v>
      </c>
      <c r="B383" s="127" t="s">
        <v>407</v>
      </c>
      <c r="C383" s="127" t="s">
        <v>408</v>
      </c>
      <c r="D383" s="127" t="s">
        <v>48</v>
      </c>
      <c r="E383" s="213">
        <v>1157.8500000000015</v>
      </c>
      <c r="F383" s="213">
        <v>2347.1500000000015</v>
      </c>
      <c r="G383" s="213"/>
      <c r="H383" s="213">
        <v>4588.359999999995</v>
      </c>
      <c r="I383" s="213">
        <v>1157.8500000000015</v>
      </c>
      <c r="J383" s="213">
        <v>1913.9500000000003</v>
      </c>
      <c r="K383" s="213"/>
      <c r="L383" s="213">
        <v>3960.3599999999956</v>
      </c>
      <c r="M383" s="214">
        <v>2340.0</v>
      </c>
      <c r="N383" s="214">
        <v>2028.0</v>
      </c>
      <c r="O383" s="214"/>
      <c r="P383" s="214">
        <v>3720.0</v>
      </c>
      <c r="Q383" s="214">
        <v>465.0</v>
      </c>
      <c r="R383" s="214">
        <v>785.0</v>
      </c>
      <c r="S383" s="214"/>
      <c r="T383" s="214">
        <v>1314.0</v>
      </c>
      <c r="U383" s="213">
        <v>8093.359999999998</v>
      </c>
      <c r="V383" s="213">
        <v>7032.159999999998</v>
      </c>
      <c r="W383" s="214">
        <v>8088.0</v>
      </c>
      <c r="X383" s="214">
        <v>2564.0</v>
      </c>
      <c r="Y383" s="127"/>
      <c r="Z383" s="127"/>
    </row>
    <row r="384" ht="15.75" customHeight="1">
      <c r="A384" s="127" t="s">
        <v>41</v>
      </c>
      <c r="B384" s="127" t="s">
        <v>409</v>
      </c>
      <c r="C384" s="127" t="s">
        <v>410</v>
      </c>
      <c r="D384" s="127" t="s">
        <v>48</v>
      </c>
      <c r="E384" s="213">
        <v>3734.51</v>
      </c>
      <c r="F384" s="213">
        <v>7393.47</v>
      </c>
      <c r="G384" s="213">
        <v>5154.29999999998</v>
      </c>
      <c r="H384" s="213">
        <v>11051.839999999997</v>
      </c>
      <c r="I384" s="213">
        <v>3734.51</v>
      </c>
      <c r="J384" s="213">
        <v>6024.670000000003</v>
      </c>
      <c r="K384" s="213">
        <v>5154.29999999998</v>
      </c>
      <c r="L384" s="213">
        <v>9544.34</v>
      </c>
      <c r="M384" s="214">
        <v>2772.0</v>
      </c>
      <c r="N384" s="214">
        <v>2772.0</v>
      </c>
      <c r="O384" s="214">
        <v>3288.0</v>
      </c>
      <c r="P384" s="214">
        <v>4356.0</v>
      </c>
      <c r="Q384" s="214">
        <v>1249.0</v>
      </c>
      <c r="R384" s="214">
        <v>1853.0</v>
      </c>
      <c r="S384" s="214">
        <v>2070.0</v>
      </c>
      <c r="T384" s="214">
        <v>3166.0</v>
      </c>
      <c r="U384" s="213">
        <v>27334.119999999977</v>
      </c>
      <c r="V384" s="213">
        <v>24457.819999999985</v>
      </c>
      <c r="W384" s="214">
        <v>13188.0</v>
      </c>
      <c r="X384" s="214">
        <v>8338.0</v>
      </c>
      <c r="Y384" s="127"/>
      <c r="Z384" s="127"/>
    </row>
    <row r="385" ht="15.75" customHeight="1">
      <c r="A385" s="127" t="s">
        <v>41</v>
      </c>
      <c r="B385" s="127" t="s">
        <v>411</v>
      </c>
      <c r="C385" s="127" t="s">
        <v>412</v>
      </c>
      <c r="D385" s="127" t="s">
        <v>48</v>
      </c>
      <c r="E385" s="213">
        <v>738.5300000000002</v>
      </c>
      <c r="F385" s="213">
        <v>1377.350000000001</v>
      </c>
      <c r="G385" s="213">
        <v>2113.93</v>
      </c>
      <c r="H385" s="213">
        <v>6599.589999999993</v>
      </c>
      <c r="I385" s="213">
        <v>738.5300000000002</v>
      </c>
      <c r="J385" s="213">
        <v>1113.3500000000006</v>
      </c>
      <c r="K385" s="213">
        <v>2113.93</v>
      </c>
      <c r="L385" s="213">
        <v>5701.589999999996</v>
      </c>
      <c r="M385" s="214">
        <v>828.0</v>
      </c>
      <c r="N385" s="214">
        <v>792.0</v>
      </c>
      <c r="O385" s="214">
        <v>1572.0</v>
      </c>
      <c r="P385" s="214">
        <v>4512.0</v>
      </c>
      <c r="Q385" s="214">
        <v>247.0</v>
      </c>
      <c r="R385" s="214">
        <v>345.0</v>
      </c>
      <c r="S385" s="214">
        <v>707.0</v>
      </c>
      <c r="T385" s="214">
        <v>1891.0</v>
      </c>
      <c r="U385" s="213">
        <v>10829.399999999994</v>
      </c>
      <c r="V385" s="213">
        <v>9667.399999999996</v>
      </c>
      <c r="W385" s="214">
        <v>7704.0</v>
      </c>
      <c r="X385" s="214">
        <v>3190.0</v>
      </c>
      <c r="Y385" s="127"/>
      <c r="Z385" s="127"/>
    </row>
    <row r="386" ht="15.75" customHeight="1">
      <c r="A386" s="127" t="s">
        <v>41</v>
      </c>
      <c r="B386" s="127" t="s">
        <v>413</v>
      </c>
      <c r="C386" s="127" t="s">
        <v>414</v>
      </c>
      <c r="D386" s="127" t="s">
        <v>48</v>
      </c>
      <c r="E386" s="213">
        <v>1427.9900000000023</v>
      </c>
      <c r="F386" s="213">
        <v>67.23</v>
      </c>
      <c r="G386" s="213">
        <v>1842.6</v>
      </c>
      <c r="H386" s="213">
        <v>3277.61</v>
      </c>
      <c r="I386" s="213">
        <v>1427.9900000000023</v>
      </c>
      <c r="J386" s="213">
        <v>57.73</v>
      </c>
      <c r="K386" s="213">
        <v>1842.6</v>
      </c>
      <c r="L386" s="213">
        <v>2831.1100000000006</v>
      </c>
      <c r="M386" s="214">
        <v>1968.0</v>
      </c>
      <c r="N386" s="214">
        <v>0.0</v>
      </c>
      <c r="O386" s="214">
        <v>1596.0</v>
      </c>
      <c r="P386" s="214">
        <v>1788.0</v>
      </c>
      <c r="Q386" s="214">
        <v>576.0</v>
      </c>
      <c r="R386" s="214">
        <v>27.0</v>
      </c>
      <c r="S386" s="214">
        <v>740.0</v>
      </c>
      <c r="T386" s="214">
        <v>939.0</v>
      </c>
      <c r="U386" s="213">
        <v>6615.430000000002</v>
      </c>
      <c r="V386" s="213">
        <v>6159.430000000003</v>
      </c>
      <c r="W386" s="214">
        <v>5352.0</v>
      </c>
      <c r="X386" s="214">
        <v>2282.0</v>
      </c>
      <c r="Y386" s="127"/>
      <c r="Z386" s="127"/>
    </row>
    <row r="387" ht="15.75" customHeight="1">
      <c r="A387" s="127" t="s">
        <v>41</v>
      </c>
      <c r="B387" s="127" t="s">
        <v>415</v>
      </c>
      <c r="C387" s="127" t="s">
        <v>416</v>
      </c>
      <c r="D387" s="127" t="s">
        <v>48</v>
      </c>
      <c r="E387" s="213">
        <v>3435.3599999999947</v>
      </c>
      <c r="F387" s="213">
        <v>6752.339999999998</v>
      </c>
      <c r="G387" s="213">
        <v>5857.82999999998</v>
      </c>
      <c r="H387" s="213">
        <v>13427.220000000001</v>
      </c>
      <c r="I387" s="213">
        <v>3435.3599999999947</v>
      </c>
      <c r="J387" s="213">
        <v>5548.340000000002</v>
      </c>
      <c r="K387" s="213">
        <v>5857.82999999998</v>
      </c>
      <c r="L387" s="213">
        <v>11984.019999999997</v>
      </c>
      <c r="M387" s="214">
        <v>2520.0</v>
      </c>
      <c r="N387" s="214">
        <v>1860.0</v>
      </c>
      <c r="O387" s="214">
        <v>2628.0</v>
      </c>
      <c r="P387" s="214">
        <v>4932.0</v>
      </c>
      <c r="Q387" s="214">
        <v>627.0</v>
      </c>
      <c r="R387" s="214">
        <v>966.0</v>
      </c>
      <c r="S387" s="214">
        <v>1067.0</v>
      </c>
      <c r="T387" s="214">
        <v>1978.0</v>
      </c>
      <c r="U387" s="213">
        <v>29472.749999999975</v>
      </c>
      <c r="V387" s="213">
        <v>26825.549999999974</v>
      </c>
      <c r="W387" s="214">
        <v>11940.0</v>
      </c>
      <c r="X387" s="214">
        <v>4638.0</v>
      </c>
      <c r="Y387" s="127"/>
      <c r="Z387" s="127"/>
    </row>
    <row r="388" ht="15.75" customHeight="1">
      <c r="A388" s="127" t="s">
        <v>41</v>
      </c>
      <c r="B388" s="127" t="s">
        <v>417</v>
      </c>
      <c r="C388" s="127" t="s">
        <v>418</v>
      </c>
      <c r="D388" s="127" t="s">
        <v>48</v>
      </c>
      <c r="E388" s="213">
        <v>5808.549999999996</v>
      </c>
      <c r="F388" s="213">
        <v>5862.26</v>
      </c>
      <c r="G388" s="213">
        <v>4906.43999999999</v>
      </c>
      <c r="H388" s="213">
        <v>19420.699999999983</v>
      </c>
      <c r="I388" s="213">
        <v>5808.549999999996</v>
      </c>
      <c r="J388" s="213">
        <v>4915.06</v>
      </c>
      <c r="K388" s="213">
        <v>4906.43999999999</v>
      </c>
      <c r="L388" s="213">
        <v>17211.699999999983</v>
      </c>
      <c r="M388" s="214">
        <v>2616.0</v>
      </c>
      <c r="N388" s="214">
        <v>960.0</v>
      </c>
      <c r="O388" s="214">
        <v>1188.0</v>
      </c>
      <c r="P388" s="214">
        <v>3960.0</v>
      </c>
      <c r="Q388" s="214">
        <v>895.0</v>
      </c>
      <c r="R388" s="214">
        <v>734.0</v>
      </c>
      <c r="S388" s="214">
        <v>756.0</v>
      </c>
      <c r="T388" s="214">
        <v>2430.0</v>
      </c>
      <c r="U388" s="213">
        <v>35997.94999999997</v>
      </c>
      <c r="V388" s="213">
        <v>32841.74999999997</v>
      </c>
      <c r="W388" s="214">
        <v>8724.0</v>
      </c>
      <c r="X388" s="214">
        <v>4815.0</v>
      </c>
      <c r="Y388" s="127"/>
      <c r="Z388" s="127"/>
    </row>
    <row r="389" ht="15.75" customHeight="1">
      <c r="A389" s="127" t="s">
        <v>41</v>
      </c>
      <c r="B389" s="127" t="s">
        <v>419</v>
      </c>
      <c r="C389" s="127" t="s">
        <v>420</v>
      </c>
      <c r="D389" s="127" t="s">
        <v>48</v>
      </c>
      <c r="E389" s="213">
        <v>482.7600000000003</v>
      </c>
      <c r="F389" s="213">
        <v>1061.4700000000005</v>
      </c>
      <c r="G389" s="213"/>
      <c r="H389" s="213">
        <v>8.94</v>
      </c>
      <c r="I389" s="213">
        <v>482.7600000000003</v>
      </c>
      <c r="J389" s="213">
        <v>861.0700000000003</v>
      </c>
      <c r="K389" s="213"/>
      <c r="L389" s="213">
        <v>8.94</v>
      </c>
      <c r="M389" s="214">
        <v>2004.0</v>
      </c>
      <c r="N389" s="214">
        <v>2460.0</v>
      </c>
      <c r="O389" s="214"/>
      <c r="P389" s="214">
        <v>0.0</v>
      </c>
      <c r="Q389" s="214">
        <v>324.0</v>
      </c>
      <c r="R389" s="214">
        <v>533.0</v>
      </c>
      <c r="S389" s="214"/>
      <c r="T389" s="214">
        <v>6.0</v>
      </c>
      <c r="U389" s="213">
        <v>1553.1700000000008</v>
      </c>
      <c r="V389" s="213">
        <v>1352.7700000000007</v>
      </c>
      <c r="W389" s="214">
        <v>4464.0</v>
      </c>
      <c r="X389" s="214">
        <v>863.0</v>
      </c>
      <c r="Y389" s="127"/>
      <c r="Z389" s="127"/>
    </row>
    <row r="390" ht="15.75" customHeight="1">
      <c r="A390" s="127" t="s">
        <v>41</v>
      </c>
      <c r="B390" s="127" t="s">
        <v>421</v>
      </c>
      <c r="C390" s="127" t="s">
        <v>422</v>
      </c>
      <c r="D390" s="127" t="s">
        <v>48</v>
      </c>
      <c r="E390" s="213">
        <v>33.83</v>
      </c>
      <c r="F390" s="213">
        <v>747.5000000000002</v>
      </c>
      <c r="G390" s="213">
        <v>726.350000000001</v>
      </c>
      <c r="H390" s="213">
        <v>1417.3100000000006</v>
      </c>
      <c r="I390" s="213">
        <v>33.83</v>
      </c>
      <c r="J390" s="213">
        <v>615.5</v>
      </c>
      <c r="K390" s="213">
        <v>726.350000000001</v>
      </c>
      <c r="L390" s="213">
        <v>1150.8100000000004</v>
      </c>
      <c r="M390" s="214">
        <v>0.0</v>
      </c>
      <c r="N390" s="214">
        <v>1776.0</v>
      </c>
      <c r="O390" s="214">
        <v>2424.0</v>
      </c>
      <c r="P390" s="214">
        <v>1704.0</v>
      </c>
      <c r="Q390" s="214">
        <v>17.0</v>
      </c>
      <c r="R390" s="214">
        <v>250.0</v>
      </c>
      <c r="S390" s="214">
        <v>365.0</v>
      </c>
      <c r="T390" s="214">
        <v>569.0</v>
      </c>
      <c r="U390" s="213">
        <v>2924.9900000000016</v>
      </c>
      <c r="V390" s="213">
        <v>2526.4900000000016</v>
      </c>
      <c r="W390" s="214">
        <v>5904.0</v>
      </c>
      <c r="X390" s="214">
        <v>1201.0</v>
      </c>
      <c r="Y390" s="127"/>
      <c r="Z390" s="127"/>
    </row>
    <row r="391" ht="15.75" customHeight="1">
      <c r="A391" s="127" t="s">
        <v>41</v>
      </c>
      <c r="B391" s="127" t="s">
        <v>423</v>
      </c>
      <c r="C391" s="127" t="s">
        <v>424</v>
      </c>
      <c r="D391" s="127" t="s">
        <v>48</v>
      </c>
      <c r="E391" s="213">
        <v>910.8900000000008</v>
      </c>
      <c r="F391" s="213"/>
      <c r="G391" s="213">
        <v>722.430000000001</v>
      </c>
      <c r="H391" s="213">
        <v>3540.609999999989</v>
      </c>
      <c r="I391" s="213">
        <v>910.8900000000008</v>
      </c>
      <c r="J391" s="213"/>
      <c r="K391" s="213">
        <v>722.430000000001</v>
      </c>
      <c r="L391" s="213">
        <v>3003.0099999999943</v>
      </c>
      <c r="M391" s="214">
        <v>2520.0</v>
      </c>
      <c r="N391" s="214"/>
      <c r="O391" s="214">
        <v>1128.0</v>
      </c>
      <c r="P391" s="214">
        <v>4152.0</v>
      </c>
      <c r="Q391" s="214">
        <v>261.0</v>
      </c>
      <c r="R391" s="214"/>
      <c r="S391" s="214">
        <v>207.0</v>
      </c>
      <c r="T391" s="214">
        <v>739.0</v>
      </c>
      <c r="U391" s="213">
        <v>5173.929999999991</v>
      </c>
      <c r="V391" s="213">
        <v>4636.329999999996</v>
      </c>
      <c r="W391" s="214">
        <v>7800.0</v>
      </c>
      <c r="X391" s="214">
        <v>1207.0</v>
      </c>
      <c r="Y391" s="127"/>
      <c r="Z391" s="127"/>
    </row>
    <row r="392" ht="15.75" customHeight="1">
      <c r="A392" s="127" t="s">
        <v>41</v>
      </c>
      <c r="B392" s="127" t="s">
        <v>425</v>
      </c>
      <c r="C392" s="127" t="s">
        <v>426</v>
      </c>
      <c r="D392" s="127" t="s">
        <v>48</v>
      </c>
      <c r="E392" s="213">
        <v>1133.1600000000008</v>
      </c>
      <c r="F392" s="213"/>
      <c r="G392" s="213">
        <v>1472.31</v>
      </c>
      <c r="H392" s="213">
        <v>6584.649999999981</v>
      </c>
      <c r="I392" s="213">
        <v>1133.1600000000008</v>
      </c>
      <c r="J392" s="213"/>
      <c r="K392" s="213">
        <v>1472.31</v>
      </c>
      <c r="L392" s="213">
        <v>5553.449999999987</v>
      </c>
      <c r="M392" s="214">
        <v>1128.0</v>
      </c>
      <c r="N392" s="214"/>
      <c r="O392" s="214">
        <v>2184.0</v>
      </c>
      <c r="P392" s="214">
        <v>5424.0</v>
      </c>
      <c r="Q392" s="214">
        <v>284.0</v>
      </c>
      <c r="R392" s="214"/>
      <c r="S392" s="214">
        <v>369.0</v>
      </c>
      <c r="T392" s="214">
        <v>1375.0</v>
      </c>
      <c r="U392" s="213">
        <v>9190.119999999983</v>
      </c>
      <c r="V392" s="213">
        <v>8158.919999999987</v>
      </c>
      <c r="W392" s="214">
        <v>8736.0</v>
      </c>
      <c r="X392" s="214">
        <v>2028.0</v>
      </c>
      <c r="Y392" s="127"/>
      <c r="Z392" s="127"/>
    </row>
    <row r="393" ht="15.75" customHeight="1">
      <c r="A393" s="127" t="s">
        <v>41</v>
      </c>
      <c r="B393" s="127" t="s">
        <v>427</v>
      </c>
      <c r="C393" s="127" t="s">
        <v>428</v>
      </c>
      <c r="D393" s="127" t="s">
        <v>48</v>
      </c>
      <c r="E393" s="213">
        <v>3159.4799999999973</v>
      </c>
      <c r="F393" s="213">
        <v>10233.59999999999</v>
      </c>
      <c r="G393" s="213">
        <v>1431.61</v>
      </c>
      <c r="H393" s="213">
        <v>11198.309999999983</v>
      </c>
      <c r="I393" s="213">
        <v>3159.4799999999973</v>
      </c>
      <c r="J393" s="213">
        <v>8419.200000000003</v>
      </c>
      <c r="K393" s="213">
        <v>1431.61</v>
      </c>
      <c r="L393" s="213">
        <v>9939.909999999993</v>
      </c>
      <c r="M393" s="214">
        <v>2184.0</v>
      </c>
      <c r="N393" s="214">
        <v>3468.0</v>
      </c>
      <c r="O393" s="214">
        <v>828.0</v>
      </c>
      <c r="P393" s="214">
        <v>3504.0</v>
      </c>
      <c r="Q393" s="214">
        <v>452.0</v>
      </c>
      <c r="R393" s="214">
        <v>1280.0</v>
      </c>
      <c r="S393" s="214">
        <v>239.0</v>
      </c>
      <c r="T393" s="214">
        <v>1649.0</v>
      </c>
      <c r="U393" s="213">
        <v>26022.99999999997</v>
      </c>
      <c r="V393" s="213">
        <v>22950.199999999993</v>
      </c>
      <c r="W393" s="214">
        <v>9984.0</v>
      </c>
      <c r="X393" s="214">
        <v>3620.0</v>
      </c>
      <c r="Y393" s="127"/>
      <c r="Z393" s="127"/>
    </row>
    <row r="394" ht="15.75" customHeight="1">
      <c r="A394" s="127" t="s">
        <v>41</v>
      </c>
      <c r="B394" s="127" t="s">
        <v>429</v>
      </c>
      <c r="C394" s="127" t="s">
        <v>430</v>
      </c>
      <c r="D394" s="127" t="s">
        <v>47</v>
      </c>
      <c r="E394" s="213">
        <v>932.8800000000008</v>
      </c>
      <c r="F394" s="213">
        <v>3699.4</v>
      </c>
      <c r="G394" s="213"/>
      <c r="H394" s="213">
        <v>4893.979999999997</v>
      </c>
      <c r="I394" s="213">
        <v>932.8800000000008</v>
      </c>
      <c r="J394" s="213">
        <v>3013.4000000000015</v>
      </c>
      <c r="K394" s="213"/>
      <c r="L394" s="213">
        <v>4215.979999999996</v>
      </c>
      <c r="M394" s="214">
        <v>1392.0</v>
      </c>
      <c r="N394" s="214">
        <v>1632.0</v>
      </c>
      <c r="O394" s="214"/>
      <c r="P394" s="214">
        <v>2916.0</v>
      </c>
      <c r="Q394" s="214">
        <v>312.0</v>
      </c>
      <c r="R394" s="214">
        <v>1060.0</v>
      </c>
      <c r="S394" s="214"/>
      <c r="T394" s="214">
        <v>1402.0</v>
      </c>
      <c r="U394" s="213">
        <v>9526.259999999998</v>
      </c>
      <c r="V394" s="213">
        <v>8162.259999999998</v>
      </c>
      <c r="W394" s="214">
        <v>5940.0</v>
      </c>
      <c r="X394" s="214">
        <v>2774.0</v>
      </c>
      <c r="Y394" s="127"/>
      <c r="Z394" s="127"/>
    </row>
    <row r="395" ht="15.75" customHeight="1">
      <c r="A395" s="127" t="s">
        <v>41</v>
      </c>
      <c r="B395" s="127" t="s">
        <v>431</v>
      </c>
      <c r="C395" s="127" t="s">
        <v>432</v>
      </c>
      <c r="D395" s="127" t="s">
        <v>47</v>
      </c>
      <c r="E395" s="213">
        <v>1755.4700000000005</v>
      </c>
      <c r="F395" s="213"/>
      <c r="G395" s="213"/>
      <c r="H395" s="213">
        <v>8899.029999999975</v>
      </c>
      <c r="I395" s="213">
        <v>1755.4700000000005</v>
      </c>
      <c r="J395" s="213"/>
      <c r="K395" s="213"/>
      <c r="L395" s="213">
        <v>7490.230000000002</v>
      </c>
      <c r="M395" s="214">
        <v>876.0</v>
      </c>
      <c r="N395" s="214"/>
      <c r="O395" s="214"/>
      <c r="P395" s="214">
        <v>2400.0</v>
      </c>
      <c r="Q395" s="214">
        <v>503.0</v>
      </c>
      <c r="R395" s="214"/>
      <c r="S395" s="214"/>
      <c r="T395" s="214">
        <v>1857.0</v>
      </c>
      <c r="U395" s="213">
        <v>10654.499999999976</v>
      </c>
      <c r="V395" s="213">
        <v>9245.700000000003</v>
      </c>
      <c r="W395" s="214">
        <v>3276.0</v>
      </c>
      <c r="X395" s="214">
        <v>2360.0</v>
      </c>
      <c r="Y395" s="127"/>
      <c r="Z395" s="127"/>
    </row>
    <row r="396" ht="15.75" customHeight="1">
      <c r="A396" s="127" t="s">
        <v>41</v>
      </c>
      <c r="B396" s="127" t="s">
        <v>433</v>
      </c>
      <c r="C396" s="127" t="s">
        <v>434</v>
      </c>
      <c r="D396" s="127" t="s">
        <v>47</v>
      </c>
      <c r="E396" s="213">
        <v>2737.1399999999994</v>
      </c>
      <c r="F396" s="213">
        <v>4590.579999999999</v>
      </c>
      <c r="G396" s="213">
        <v>2693.25</v>
      </c>
      <c r="H396" s="213">
        <v>8684.269999999977</v>
      </c>
      <c r="I396" s="213">
        <v>2737.1399999999994</v>
      </c>
      <c r="J396" s="213">
        <v>3829.179999999997</v>
      </c>
      <c r="K396" s="213">
        <v>2693.25</v>
      </c>
      <c r="L396" s="213">
        <v>7297.869999999997</v>
      </c>
      <c r="M396" s="214">
        <v>1632.0</v>
      </c>
      <c r="N396" s="214">
        <v>1428.0</v>
      </c>
      <c r="O396" s="214">
        <v>1260.0</v>
      </c>
      <c r="P396" s="214">
        <v>2592.0</v>
      </c>
      <c r="Q396" s="214">
        <v>686.0</v>
      </c>
      <c r="R396" s="214">
        <v>1022.0</v>
      </c>
      <c r="S396" s="214">
        <v>675.0</v>
      </c>
      <c r="T396" s="214">
        <v>1813.0</v>
      </c>
      <c r="U396" s="213">
        <v>18705.239999999976</v>
      </c>
      <c r="V396" s="213">
        <v>16557.439999999995</v>
      </c>
      <c r="W396" s="214">
        <v>6912.0</v>
      </c>
      <c r="X396" s="214">
        <v>4196.0</v>
      </c>
      <c r="Y396" s="127"/>
      <c r="Z396" s="127"/>
    </row>
    <row r="397" ht="15.75" customHeight="1">
      <c r="A397" s="127" t="s">
        <v>41</v>
      </c>
      <c r="B397" s="127" t="s">
        <v>435</v>
      </c>
      <c r="C397" s="127" t="s">
        <v>436</v>
      </c>
      <c r="D397" s="127" t="s">
        <v>47</v>
      </c>
      <c r="E397" s="213"/>
      <c r="F397" s="213">
        <v>347.41999999999996</v>
      </c>
      <c r="G397" s="213"/>
      <c r="H397" s="213">
        <v>4401.519999999999</v>
      </c>
      <c r="I397" s="213"/>
      <c r="J397" s="213">
        <v>295.82000000000005</v>
      </c>
      <c r="K397" s="213"/>
      <c r="L397" s="213">
        <v>3916.7200000000003</v>
      </c>
      <c r="M397" s="214"/>
      <c r="N397" s="214">
        <v>0.0</v>
      </c>
      <c r="O397" s="214"/>
      <c r="P397" s="214">
        <v>1080.0</v>
      </c>
      <c r="Q397" s="214"/>
      <c r="R397" s="214">
        <v>58.0</v>
      </c>
      <c r="S397" s="214"/>
      <c r="T397" s="214">
        <v>648.0</v>
      </c>
      <c r="U397" s="213">
        <v>4748.939999999999</v>
      </c>
      <c r="V397" s="213">
        <v>4212.54</v>
      </c>
      <c r="W397" s="214">
        <v>1080.0</v>
      </c>
      <c r="X397" s="214">
        <v>706.0</v>
      </c>
      <c r="Y397" s="127"/>
      <c r="Z397" s="127"/>
    </row>
    <row r="398" ht="15.75" customHeight="1">
      <c r="A398" s="127" t="s">
        <v>41</v>
      </c>
      <c r="B398" s="127" t="s">
        <v>437</v>
      </c>
      <c r="C398" s="127" t="s">
        <v>438</v>
      </c>
      <c r="D398" s="127" t="s">
        <v>47</v>
      </c>
      <c r="E398" s="213"/>
      <c r="F398" s="213">
        <v>1691.5800000000013</v>
      </c>
      <c r="G398" s="213">
        <v>2078.53</v>
      </c>
      <c r="H398" s="213"/>
      <c r="I398" s="213"/>
      <c r="J398" s="213">
        <v>1375.1799999999996</v>
      </c>
      <c r="K398" s="213">
        <v>2078.53</v>
      </c>
      <c r="L398" s="213"/>
      <c r="M398" s="214"/>
      <c r="N398" s="214">
        <v>640.0</v>
      </c>
      <c r="O398" s="214">
        <v>1320.0</v>
      </c>
      <c r="P398" s="214"/>
      <c r="Q398" s="214"/>
      <c r="R398" s="214">
        <v>242.0</v>
      </c>
      <c r="S398" s="214">
        <v>347.0</v>
      </c>
      <c r="T398" s="214"/>
      <c r="U398" s="213">
        <v>3770.1100000000015</v>
      </c>
      <c r="V398" s="213">
        <v>3453.71</v>
      </c>
      <c r="W398" s="214">
        <v>1960.0</v>
      </c>
      <c r="X398" s="214">
        <v>589.0</v>
      </c>
      <c r="Y398" s="127"/>
      <c r="Z398" s="127"/>
    </row>
    <row r="399" ht="15.75" customHeight="1">
      <c r="A399" s="127" t="s">
        <v>41</v>
      </c>
      <c r="B399" s="127" t="s">
        <v>439</v>
      </c>
      <c r="C399" s="127" t="s">
        <v>440</v>
      </c>
      <c r="D399" s="127" t="s">
        <v>47</v>
      </c>
      <c r="E399" s="213">
        <v>2348.0800000000004</v>
      </c>
      <c r="F399" s="213">
        <v>3527.7899999999995</v>
      </c>
      <c r="G399" s="213"/>
      <c r="H399" s="213">
        <v>17.97</v>
      </c>
      <c r="I399" s="213">
        <v>2348.0800000000004</v>
      </c>
      <c r="J399" s="213">
        <v>2881.29</v>
      </c>
      <c r="K399" s="213"/>
      <c r="L399" s="213">
        <v>17.97</v>
      </c>
      <c r="M399" s="214">
        <v>1176.0</v>
      </c>
      <c r="N399" s="214">
        <v>864.0</v>
      </c>
      <c r="O399" s="214"/>
      <c r="P399" s="214">
        <v>0.0</v>
      </c>
      <c r="Q399" s="214">
        <v>392.0</v>
      </c>
      <c r="R399" s="214">
        <v>471.0</v>
      </c>
      <c r="S399" s="214"/>
      <c r="T399" s="214">
        <v>3.0</v>
      </c>
      <c r="U399" s="213">
        <v>5893.84</v>
      </c>
      <c r="V399" s="213">
        <v>5247.340000000001</v>
      </c>
      <c r="W399" s="214">
        <v>2040.0</v>
      </c>
      <c r="X399" s="214">
        <v>866.0</v>
      </c>
      <c r="Y399" s="127"/>
      <c r="Z399" s="127"/>
    </row>
    <row r="400" ht="15.75" customHeight="1">
      <c r="A400" s="127" t="s">
        <v>41</v>
      </c>
      <c r="B400" s="127" t="s">
        <v>441</v>
      </c>
      <c r="C400" s="127" t="s">
        <v>442</v>
      </c>
      <c r="D400" s="127" t="s">
        <v>47</v>
      </c>
      <c r="E400" s="213"/>
      <c r="F400" s="213">
        <v>1973.9200000000014</v>
      </c>
      <c r="G400" s="213"/>
      <c r="H400" s="213">
        <v>3570.529999999995</v>
      </c>
      <c r="I400" s="213"/>
      <c r="J400" s="213">
        <v>1593.9199999999996</v>
      </c>
      <c r="K400" s="213"/>
      <c r="L400" s="213">
        <v>3189.5299999999966</v>
      </c>
      <c r="M400" s="214"/>
      <c r="N400" s="214">
        <v>420.0</v>
      </c>
      <c r="O400" s="214"/>
      <c r="P400" s="214">
        <v>1554.0</v>
      </c>
      <c r="Q400" s="214"/>
      <c r="R400" s="214">
        <v>208.0</v>
      </c>
      <c r="S400" s="214"/>
      <c r="T400" s="214">
        <v>397.0</v>
      </c>
      <c r="U400" s="213">
        <v>5544.449999999997</v>
      </c>
      <c r="V400" s="213">
        <v>4783.449999999996</v>
      </c>
      <c r="W400" s="214">
        <v>1974.0</v>
      </c>
      <c r="X400" s="214">
        <v>605.0</v>
      </c>
      <c r="Y400" s="127"/>
      <c r="Z400" s="127"/>
    </row>
    <row r="401" ht="15.75" customHeight="1">
      <c r="A401" s="127" t="s">
        <v>41</v>
      </c>
      <c r="B401" s="127" t="s">
        <v>443</v>
      </c>
      <c r="C401" s="127" t="s">
        <v>444</v>
      </c>
      <c r="D401" s="127" t="s">
        <v>47</v>
      </c>
      <c r="E401" s="213">
        <v>1087.7900000000004</v>
      </c>
      <c r="F401" s="213">
        <v>4805.189999999995</v>
      </c>
      <c r="G401" s="213"/>
      <c r="H401" s="213">
        <v>4137.859999999996</v>
      </c>
      <c r="I401" s="213">
        <v>1087.7900000000004</v>
      </c>
      <c r="J401" s="213">
        <v>3955.1899999999996</v>
      </c>
      <c r="K401" s="213"/>
      <c r="L401" s="213">
        <v>3745.859999999998</v>
      </c>
      <c r="M401" s="214">
        <v>630.0</v>
      </c>
      <c r="N401" s="214">
        <v>822.0</v>
      </c>
      <c r="O401" s="214"/>
      <c r="P401" s="214">
        <v>906.0</v>
      </c>
      <c r="Q401" s="214">
        <v>121.0</v>
      </c>
      <c r="R401" s="214">
        <v>481.0</v>
      </c>
      <c r="S401" s="214"/>
      <c r="T401" s="214">
        <v>414.0</v>
      </c>
      <c r="U401" s="213">
        <v>10030.839999999993</v>
      </c>
      <c r="V401" s="213">
        <v>8788.839999999997</v>
      </c>
      <c r="W401" s="214">
        <v>2358.0</v>
      </c>
      <c r="X401" s="214">
        <v>1016.0</v>
      </c>
      <c r="Y401" s="127"/>
      <c r="Z401" s="127"/>
    </row>
    <row r="402" ht="15.75" customHeight="1">
      <c r="A402" s="127" t="s">
        <v>41</v>
      </c>
      <c r="B402" s="127" t="s">
        <v>445</v>
      </c>
      <c r="C402" s="127" t="s">
        <v>446</v>
      </c>
      <c r="D402" s="127" t="s">
        <v>47</v>
      </c>
      <c r="E402" s="213">
        <v>620.3100000000002</v>
      </c>
      <c r="F402" s="213">
        <v>1645.3700000000006</v>
      </c>
      <c r="G402" s="213"/>
      <c r="H402" s="213">
        <v>2459.54</v>
      </c>
      <c r="I402" s="213">
        <v>620.3100000000002</v>
      </c>
      <c r="J402" s="213">
        <v>1355.570000000001</v>
      </c>
      <c r="K402" s="213"/>
      <c r="L402" s="213">
        <v>2229.540000000001</v>
      </c>
      <c r="M402" s="214">
        <v>732.0</v>
      </c>
      <c r="N402" s="214">
        <v>912.0</v>
      </c>
      <c r="O402" s="214"/>
      <c r="P402" s="214">
        <v>1284.0</v>
      </c>
      <c r="Q402" s="214">
        <v>69.0</v>
      </c>
      <c r="R402" s="214">
        <v>143.0</v>
      </c>
      <c r="S402" s="214"/>
      <c r="T402" s="214">
        <v>246.0</v>
      </c>
      <c r="U402" s="213">
        <v>4725.220000000001</v>
      </c>
      <c r="V402" s="213">
        <v>4205.420000000002</v>
      </c>
      <c r="W402" s="214">
        <v>2928.0</v>
      </c>
      <c r="X402" s="214">
        <v>458.0</v>
      </c>
      <c r="Y402" s="127"/>
      <c r="Z402" s="127"/>
    </row>
    <row r="403" ht="15.75" customHeight="1">
      <c r="A403" s="127" t="s">
        <v>41</v>
      </c>
      <c r="B403" s="127" t="s">
        <v>447</v>
      </c>
      <c r="C403" s="127" t="s">
        <v>448</v>
      </c>
      <c r="D403" s="127" t="s">
        <v>47</v>
      </c>
      <c r="E403" s="213">
        <v>3576.030000000001</v>
      </c>
      <c r="F403" s="213">
        <v>7939.400000000002</v>
      </c>
      <c r="G403" s="213">
        <v>4959.71999999998</v>
      </c>
      <c r="H403" s="213">
        <v>13044.389999999985</v>
      </c>
      <c r="I403" s="213">
        <v>3576.030000000001</v>
      </c>
      <c r="J403" s="213">
        <v>6770.9000000000015</v>
      </c>
      <c r="K403" s="213">
        <v>4959.71999999998</v>
      </c>
      <c r="L403" s="213">
        <v>11597.989999999985</v>
      </c>
      <c r="M403" s="214">
        <v>888.0</v>
      </c>
      <c r="N403" s="214">
        <v>1260.0</v>
      </c>
      <c r="O403" s="214">
        <v>1212.0</v>
      </c>
      <c r="P403" s="214">
        <v>2436.0</v>
      </c>
      <c r="Q403" s="214">
        <v>597.0</v>
      </c>
      <c r="R403" s="214">
        <v>1060.0</v>
      </c>
      <c r="S403" s="214">
        <v>828.0</v>
      </c>
      <c r="T403" s="214">
        <v>1921.0</v>
      </c>
      <c r="U403" s="213">
        <v>29519.539999999968</v>
      </c>
      <c r="V403" s="213">
        <v>26904.63999999997</v>
      </c>
      <c r="W403" s="214">
        <v>5796.0</v>
      </c>
      <c r="X403" s="214">
        <v>4406.0</v>
      </c>
      <c r="Y403" s="127"/>
      <c r="Z403" s="127"/>
    </row>
    <row r="404" ht="15.75" customHeight="1">
      <c r="A404" s="127" t="s">
        <v>41</v>
      </c>
      <c r="B404" s="127" t="s">
        <v>449</v>
      </c>
      <c r="C404" s="127" t="s">
        <v>450</v>
      </c>
      <c r="D404" s="127" t="s">
        <v>47</v>
      </c>
      <c r="E404" s="213">
        <v>970.3800000000006</v>
      </c>
      <c r="F404" s="213">
        <v>2449.23</v>
      </c>
      <c r="G404" s="213"/>
      <c r="H404" s="213">
        <v>83.86</v>
      </c>
      <c r="I404" s="213">
        <v>970.3800000000006</v>
      </c>
      <c r="J404" s="213">
        <v>1994.7300000000016</v>
      </c>
      <c r="K404" s="213"/>
      <c r="L404" s="213">
        <v>83.86</v>
      </c>
      <c r="M404" s="214">
        <v>1080.0</v>
      </c>
      <c r="N404" s="214">
        <v>984.0</v>
      </c>
      <c r="O404" s="214"/>
      <c r="P404" s="214">
        <v>0.0</v>
      </c>
      <c r="Q404" s="214">
        <v>162.0</v>
      </c>
      <c r="R404" s="214">
        <v>327.0</v>
      </c>
      <c r="S404" s="214"/>
      <c r="T404" s="214">
        <v>14.0</v>
      </c>
      <c r="U404" s="213">
        <v>3503.4700000000007</v>
      </c>
      <c r="V404" s="213">
        <v>3048.9700000000025</v>
      </c>
      <c r="W404" s="214">
        <v>2064.0</v>
      </c>
      <c r="X404" s="214">
        <v>503.0</v>
      </c>
      <c r="Y404" s="127"/>
      <c r="Z404" s="127"/>
    </row>
    <row r="405" ht="15.75" customHeight="1">
      <c r="A405" s="127" t="s">
        <v>41</v>
      </c>
      <c r="B405" s="127" t="s">
        <v>451</v>
      </c>
      <c r="C405" s="127" t="s">
        <v>452</v>
      </c>
      <c r="D405" s="127" t="s">
        <v>47</v>
      </c>
      <c r="E405" s="213"/>
      <c r="F405" s="213">
        <v>6110.109999999993</v>
      </c>
      <c r="G405" s="213"/>
      <c r="H405" s="213">
        <v>13604.109999999979</v>
      </c>
      <c r="I405" s="213"/>
      <c r="J405" s="213">
        <v>4985.109999999994</v>
      </c>
      <c r="K405" s="213"/>
      <c r="L405" s="213">
        <v>12459.109999999982</v>
      </c>
      <c r="M405" s="214"/>
      <c r="N405" s="214">
        <v>1524.0</v>
      </c>
      <c r="O405" s="214"/>
      <c r="P405" s="214">
        <v>3900.0</v>
      </c>
      <c r="Q405" s="214"/>
      <c r="R405" s="214">
        <v>489.0</v>
      </c>
      <c r="S405" s="214"/>
      <c r="T405" s="214">
        <v>1239.0</v>
      </c>
      <c r="U405" s="213">
        <v>19714.219999999972</v>
      </c>
      <c r="V405" s="213">
        <v>17444.219999999976</v>
      </c>
      <c r="W405" s="214">
        <v>5424.0</v>
      </c>
      <c r="X405" s="214">
        <v>1728.0</v>
      </c>
      <c r="Y405" s="127"/>
      <c r="Z405" s="127"/>
    </row>
    <row r="406" ht="15.75" customHeight="1">
      <c r="A406" s="127" t="s">
        <v>41</v>
      </c>
      <c r="B406" s="127" t="s">
        <v>453</v>
      </c>
      <c r="C406" s="127" t="s">
        <v>454</v>
      </c>
      <c r="D406" s="127" t="s">
        <v>47</v>
      </c>
      <c r="E406" s="213">
        <v>1258.9500000000005</v>
      </c>
      <c r="F406" s="213">
        <v>11.99</v>
      </c>
      <c r="G406" s="213"/>
      <c r="H406" s="213">
        <v>4124.249999999997</v>
      </c>
      <c r="I406" s="213">
        <v>1258.9500000000005</v>
      </c>
      <c r="J406" s="213">
        <v>11.99</v>
      </c>
      <c r="K406" s="213"/>
      <c r="L406" s="213">
        <v>3592.2499999999977</v>
      </c>
      <c r="M406" s="214">
        <v>948.0</v>
      </c>
      <c r="N406" s="214">
        <v>0.0</v>
      </c>
      <c r="O406" s="214"/>
      <c r="P406" s="214">
        <v>1140.0</v>
      </c>
      <c r="Q406" s="214">
        <v>105.0</v>
      </c>
      <c r="R406" s="214">
        <v>1.0</v>
      </c>
      <c r="S406" s="214"/>
      <c r="T406" s="214">
        <v>275.0</v>
      </c>
      <c r="U406" s="213">
        <v>5395.189999999998</v>
      </c>
      <c r="V406" s="213">
        <v>4863.189999999999</v>
      </c>
      <c r="W406" s="214">
        <v>2088.0</v>
      </c>
      <c r="X406" s="214">
        <v>381.0</v>
      </c>
      <c r="Y406" s="127"/>
      <c r="Z406" s="127"/>
    </row>
    <row r="407" ht="15.75" customHeight="1">
      <c r="A407" s="127" t="s">
        <v>41</v>
      </c>
      <c r="B407" s="127" t="s">
        <v>455</v>
      </c>
      <c r="C407" s="127" t="s">
        <v>456</v>
      </c>
      <c r="D407" s="127" t="s">
        <v>47</v>
      </c>
      <c r="E407" s="213">
        <v>1981.030000000002</v>
      </c>
      <c r="F407" s="213">
        <v>6158.3600000000015</v>
      </c>
      <c r="G407" s="213">
        <v>3078.82999999999</v>
      </c>
      <c r="H407" s="213">
        <v>1957.02</v>
      </c>
      <c r="I407" s="213">
        <v>1981.030000000002</v>
      </c>
      <c r="J407" s="213">
        <v>5080.660000000002</v>
      </c>
      <c r="K407" s="213">
        <v>3078.82999999999</v>
      </c>
      <c r="L407" s="213">
        <v>1701.8200000000004</v>
      </c>
      <c r="M407" s="214">
        <v>984.0</v>
      </c>
      <c r="N407" s="214">
        <v>1416.0</v>
      </c>
      <c r="O407" s="214">
        <v>1224.0</v>
      </c>
      <c r="P407" s="214">
        <v>552.0</v>
      </c>
      <c r="Q407" s="214">
        <v>397.0</v>
      </c>
      <c r="R407" s="214">
        <v>949.0</v>
      </c>
      <c r="S407" s="214">
        <v>617.0</v>
      </c>
      <c r="T407" s="214">
        <v>338.0</v>
      </c>
      <c r="U407" s="213">
        <v>13175.239999999994</v>
      </c>
      <c r="V407" s="213">
        <v>11842.339999999993</v>
      </c>
      <c r="W407" s="214">
        <v>4176.0</v>
      </c>
      <c r="X407" s="214">
        <v>2301.0</v>
      </c>
      <c r="Y407" s="127"/>
      <c r="Z407" s="127"/>
    </row>
    <row r="408" ht="15.75" customHeight="1">
      <c r="A408" s="127" t="s">
        <v>41</v>
      </c>
      <c r="B408" s="127" t="s">
        <v>458</v>
      </c>
      <c r="C408" s="127" t="s">
        <v>459</v>
      </c>
      <c r="D408" s="127" t="s">
        <v>47</v>
      </c>
      <c r="E408" s="213">
        <v>3453.079999999998</v>
      </c>
      <c r="F408" s="213">
        <v>8996.44</v>
      </c>
      <c r="G408" s="213"/>
      <c r="H408" s="213">
        <v>12467.76999999999</v>
      </c>
      <c r="I408" s="213">
        <v>3453.079999999998</v>
      </c>
      <c r="J408" s="213">
        <v>7342.840000000001</v>
      </c>
      <c r="K408" s="213"/>
      <c r="L408" s="213">
        <v>10810.969999999983</v>
      </c>
      <c r="M408" s="214">
        <v>1992.0</v>
      </c>
      <c r="N408" s="214">
        <v>2400.0</v>
      </c>
      <c r="O408" s="214"/>
      <c r="P408" s="214">
        <v>3588.0</v>
      </c>
      <c r="Q408" s="214">
        <v>692.0</v>
      </c>
      <c r="R408" s="214">
        <v>1386.0</v>
      </c>
      <c r="S408" s="214"/>
      <c r="T408" s="214">
        <v>2153.0</v>
      </c>
      <c r="U408" s="213">
        <v>24917.289999999986</v>
      </c>
      <c r="V408" s="213">
        <v>21606.88999999998</v>
      </c>
      <c r="W408" s="214">
        <v>7980.0</v>
      </c>
      <c r="X408" s="214">
        <v>4231.0</v>
      </c>
      <c r="Y408" s="127"/>
      <c r="Z408" s="127"/>
    </row>
    <row r="409" ht="15.75" customHeight="1">
      <c r="A409" s="127" t="s">
        <v>41</v>
      </c>
      <c r="B409" s="127" t="s">
        <v>460</v>
      </c>
      <c r="C409" s="127" t="s">
        <v>461</v>
      </c>
      <c r="D409" s="127" t="s">
        <v>47</v>
      </c>
      <c r="E409" s="213">
        <v>1880.8600000000015</v>
      </c>
      <c r="F409" s="213">
        <v>4137.4800000000005</v>
      </c>
      <c r="G409" s="213"/>
      <c r="H409" s="213">
        <v>59.9</v>
      </c>
      <c r="I409" s="213">
        <v>1880.8600000000015</v>
      </c>
      <c r="J409" s="213">
        <v>3403.9800000000005</v>
      </c>
      <c r="K409" s="213"/>
      <c r="L409" s="213">
        <v>59.9</v>
      </c>
      <c r="M409" s="214">
        <v>876.0</v>
      </c>
      <c r="N409" s="214">
        <v>840.0</v>
      </c>
      <c r="O409" s="214"/>
      <c r="P409" s="214">
        <v>0.0</v>
      </c>
      <c r="Q409" s="214">
        <v>314.0</v>
      </c>
      <c r="R409" s="214">
        <v>552.0</v>
      </c>
      <c r="S409" s="214"/>
      <c r="T409" s="214">
        <v>10.0</v>
      </c>
      <c r="U409" s="213">
        <v>6078.240000000002</v>
      </c>
      <c r="V409" s="213">
        <v>5344.740000000002</v>
      </c>
      <c r="W409" s="214">
        <v>1716.0</v>
      </c>
      <c r="X409" s="214">
        <v>876.0</v>
      </c>
      <c r="Y409" s="127"/>
      <c r="Z409" s="127"/>
    </row>
    <row r="410" ht="15.75" customHeight="1">
      <c r="A410" s="127" t="s">
        <v>41</v>
      </c>
      <c r="B410" s="127" t="s">
        <v>462</v>
      </c>
      <c r="C410" s="127" t="s">
        <v>463</v>
      </c>
      <c r="D410" s="127" t="s">
        <v>47</v>
      </c>
      <c r="E410" s="213">
        <v>2949.779999999999</v>
      </c>
      <c r="F410" s="213">
        <v>3348.7700000000013</v>
      </c>
      <c r="G410" s="213">
        <v>2942.79</v>
      </c>
      <c r="H410" s="213">
        <v>5026.709999999994</v>
      </c>
      <c r="I410" s="213">
        <v>2949.779999999999</v>
      </c>
      <c r="J410" s="213">
        <v>2781.77</v>
      </c>
      <c r="K410" s="213">
        <v>2942.79</v>
      </c>
      <c r="L410" s="213">
        <v>4418.709999999996</v>
      </c>
      <c r="M410" s="214">
        <v>774.0</v>
      </c>
      <c r="N410" s="214">
        <v>462.0</v>
      </c>
      <c r="O410" s="214">
        <v>606.0</v>
      </c>
      <c r="P410" s="214">
        <v>864.0</v>
      </c>
      <c r="Q410" s="214">
        <v>422.0</v>
      </c>
      <c r="R410" s="214">
        <v>373.0</v>
      </c>
      <c r="S410" s="214">
        <v>421.0</v>
      </c>
      <c r="T410" s="214">
        <v>629.0</v>
      </c>
      <c r="U410" s="213">
        <v>14268.049999999994</v>
      </c>
      <c r="V410" s="213">
        <v>13093.049999999996</v>
      </c>
      <c r="W410" s="214">
        <v>2706.0</v>
      </c>
      <c r="X410" s="214">
        <v>1845.0</v>
      </c>
      <c r="Y410" s="127"/>
      <c r="Z410" s="127"/>
    </row>
    <row r="411" ht="15.75" customHeight="1">
      <c r="A411" s="127" t="s">
        <v>41</v>
      </c>
      <c r="B411" s="127" t="s">
        <v>464</v>
      </c>
      <c r="C411" s="127" t="s">
        <v>465</v>
      </c>
      <c r="D411" s="127" t="s">
        <v>47</v>
      </c>
      <c r="E411" s="213">
        <v>802.2700000000003</v>
      </c>
      <c r="F411" s="213">
        <v>2313.949999999999</v>
      </c>
      <c r="G411" s="213"/>
      <c r="H411" s="213">
        <v>3134.149999999997</v>
      </c>
      <c r="I411" s="213">
        <v>802.2700000000003</v>
      </c>
      <c r="J411" s="213">
        <v>1924.7500000000005</v>
      </c>
      <c r="K411" s="213"/>
      <c r="L411" s="213">
        <v>2860.149999999998</v>
      </c>
      <c r="M411" s="214">
        <v>304.0</v>
      </c>
      <c r="N411" s="214">
        <v>300.0</v>
      </c>
      <c r="O411" s="214"/>
      <c r="P411" s="214">
        <v>612.0</v>
      </c>
      <c r="Q411" s="214">
        <v>73.0</v>
      </c>
      <c r="R411" s="214">
        <v>165.0</v>
      </c>
      <c r="S411" s="214"/>
      <c r="T411" s="214">
        <v>285.0</v>
      </c>
      <c r="U411" s="213">
        <v>6250.369999999996</v>
      </c>
      <c r="V411" s="213">
        <v>5587.169999999998</v>
      </c>
      <c r="W411" s="214">
        <v>1216.0</v>
      </c>
      <c r="X411" s="214">
        <v>523.0</v>
      </c>
      <c r="Y411" s="127"/>
      <c r="Z411" s="127"/>
    </row>
    <row r="412" ht="15.75" customHeight="1">
      <c r="A412" s="127" t="s">
        <v>41</v>
      </c>
      <c r="B412" s="127" t="s">
        <v>466</v>
      </c>
      <c r="C412" s="127" t="s">
        <v>467</v>
      </c>
      <c r="D412" s="127" t="s">
        <v>47</v>
      </c>
      <c r="E412" s="213">
        <v>588.8200000000002</v>
      </c>
      <c r="F412" s="213">
        <v>1468.0400000000009</v>
      </c>
      <c r="G412" s="213"/>
      <c r="H412" s="213">
        <v>1711.2499999999989</v>
      </c>
      <c r="I412" s="213">
        <v>588.8200000000002</v>
      </c>
      <c r="J412" s="213">
        <v>1192.4400000000007</v>
      </c>
      <c r="K412" s="213"/>
      <c r="L412" s="213">
        <v>1482.4500000000012</v>
      </c>
      <c r="M412" s="214">
        <v>684.0</v>
      </c>
      <c r="N412" s="214">
        <v>924.0</v>
      </c>
      <c r="O412" s="214"/>
      <c r="P412" s="214">
        <v>1212.0</v>
      </c>
      <c r="Q412" s="214">
        <v>118.0</v>
      </c>
      <c r="R412" s="214">
        <v>226.0</v>
      </c>
      <c r="S412" s="214"/>
      <c r="T412" s="214">
        <v>295.0</v>
      </c>
      <c r="U412" s="213">
        <v>3768.1099999999997</v>
      </c>
      <c r="V412" s="213">
        <v>3263.710000000002</v>
      </c>
      <c r="W412" s="214">
        <v>2820.0</v>
      </c>
      <c r="X412" s="214">
        <v>639.0</v>
      </c>
      <c r="Y412" s="127"/>
      <c r="Z412" s="127"/>
    </row>
    <row r="413" ht="15.75" customHeight="1">
      <c r="A413" s="127" t="s">
        <v>41</v>
      </c>
      <c r="B413" s="127" t="s">
        <v>468</v>
      </c>
      <c r="C413" s="127" t="s">
        <v>469</v>
      </c>
      <c r="D413" s="127" t="s">
        <v>47</v>
      </c>
      <c r="E413" s="213">
        <v>1132.7400000000002</v>
      </c>
      <c r="F413" s="213">
        <v>1932.620000000001</v>
      </c>
      <c r="G413" s="213"/>
      <c r="H413" s="213">
        <v>3246.7499999999973</v>
      </c>
      <c r="I413" s="213">
        <v>1132.7400000000002</v>
      </c>
      <c r="J413" s="213">
        <v>1606.0200000000011</v>
      </c>
      <c r="K413" s="213"/>
      <c r="L413" s="213">
        <v>2942.749999999998</v>
      </c>
      <c r="M413" s="214">
        <v>729.0</v>
      </c>
      <c r="N413" s="214">
        <v>666.0</v>
      </c>
      <c r="O413" s="214"/>
      <c r="P413" s="214">
        <v>1107.0</v>
      </c>
      <c r="Q413" s="214">
        <v>126.0</v>
      </c>
      <c r="R413" s="214">
        <v>168.0</v>
      </c>
      <c r="S413" s="214"/>
      <c r="T413" s="214">
        <v>325.0</v>
      </c>
      <c r="U413" s="213">
        <v>6312.109999999999</v>
      </c>
      <c r="V413" s="213">
        <v>5681.509999999999</v>
      </c>
      <c r="W413" s="214">
        <v>2502.0</v>
      </c>
      <c r="X413" s="214">
        <v>619.0</v>
      </c>
      <c r="Y413" s="127"/>
      <c r="Z413" s="127"/>
    </row>
    <row r="414" ht="15.75" customHeight="1">
      <c r="A414" s="127" t="s">
        <v>41</v>
      </c>
      <c r="B414" s="127" t="s">
        <v>470</v>
      </c>
      <c r="C414" s="127" t="s">
        <v>471</v>
      </c>
      <c r="D414" s="127" t="s">
        <v>47</v>
      </c>
      <c r="E414" s="213">
        <v>1139.0500000000004</v>
      </c>
      <c r="F414" s="213">
        <v>4284.149999999997</v>
      </c>
      <c r="G414" s="213"/>
      <c r="H414" s="213">
        <v>3294.299999999996</v>
      </c>
      <c r="I414" s="213">
        <v>1139.0500000000004</v>
      </c>
      <c r="J414" s="213">
        <v>3486.1499999999983</v>
      </c>
      <c r="K414" s="213"/>
      <c r="L414" s="213">
        <v>2878.2999999999975</v>
      </c>
      <c r="M414" s="214">
        <v>534.0</v>
      </c>
      <c r="N414" s="214">
        <v>732.0</v>
      </c>
      <c r="O414" s="214"/>
      <c r="P414" s="214">
        <v>738.0</v>
      </c>
      <c r="Q414" s="214">
        <v>95.0</v>
      </c>
      <c r="R414" s="214">
        <v>285.0</v>
      </c>
      <c r="S414" s="214"/>
      <c r="T414" s="214">
        <v>220.0</v>
      </c>
      <c r="U414" s="213">
        <v>8717.499999999993</v>
      </c>
      <c r="V414" s="213">
        <v>7503.499999999996</v>
      </c>
      <c r="W414" s="214">
        <v>2004.0</v>
      </c>
      <c r="X414" s="214">
        <v>600.0</v>
      </c>
      <c r="Y414" s="127"/>
      <c r="Z414" s="127"/>
    </row>
    <row r="415" ht="15.75" customHeight="1">
      <c r="A415" s="127" t="s">
        <v>41</v>
      </c>
      <c r="B415" s="127" t="s">
        <v>473</v>
      </c>
      <c r="C415" s="127" t="s">
        <v>474</v>
      </c>
      <c r="D415" s="127" t="s">
        <v>47</v>
      </c>
      <c r="E415" s="213">
        <v>519.8199999999999</v>
      </c>
      <c r="F415" s="213">
        <v>1415.2500000000011</v>
      </c>
      <c r="G415" s="213"/>
      <c r="H415" s="213">
        <v>1451.8400000000015</v>
      </c>
      <c r="I415" s="213">
        <v>519.8199999999999</v>
      </c>
      <c r="J415" s="213">
        <v>1146.1499999999999</v>
      </c>
      <c r="K415" s="213"/>
      <c r="L415" s="213">
        <v>1260.340000000001</v>
      </c>
      <c r="M415" s="214">
        <v>528.0</v>
      </c>
      <c r="N415" s="214">
        <v>900.0</v>
      </c>
      <c r="O415" s="214"/>
      <c r="P415" s="214">
        <v>1152.0</v>
      </c>
      <c r="Q415" s="214">
        <v>158.0</v>
      </c>
      <c r="R415" s="214">
        <v>315.0</v>
      </c>
      <c r="S415" s="214"/>
      <c r="T415" s="214">
        <v>416.0</v>
      </c>
      <c r="U415" s="213">
        <v>3386.9100000000026</v>
      </c>
      <c r="V415" s="213">
        <v>2926.310000000001</v>
      </c>
      <c r="W415" s="214">
        <v>2580.0</v>
      </c>
      <c r="X415" s="214">
        <v>889.0</v>
      </c>
      <c r="Y415" s="127"/>
      <c r="Z415" s="127"/>
    </row>
    <row r="416" ht="15.75" customHeight="1">
      <c r="A416" s="127" t="s">
        <v>41</v>
      </c>
      <c r="B416" s="127" t="s">
        <v>475</v>
      </c>
      <c r="C416" s="127" t="s">
        <v>476</v>
      </c>
      <c r="D416" s="127" t="s">
        <v>47</v>
      </c>
      <c r="E416" s="213">
        <v>2052.1200000000026</v>
      </c>
      <c r="F416" s="213">
        <v>10980.480000000001</v>
      </c>
      <c r="G416" s="213">
        <v>4709.24999999999</v>
      </c>
      <c r="H416" s="213">
        <v>3647.800000000001</v>
      </c>
      <c r="I416" s="213">
        <v>2052.1200000000026</v>
      </c>
      <c r="J416" s="213">
        <v>9030.880000000001</v>
      </c>
      <c r="K416" s="213">
        <v>4709.24999999999</v>
      </c>
      <c r="L416" s="213">
        <v>3647.800000000001</v>
      </c>
      <c r="M416" s="214">
        <v>1068.0</v>
      </c>
      <c r="N416" s="214">
        <v>4770.0</v>
      </c>
      <c r="O416" s="214">
        <v>3168.0</v>
      </c>
      <c r="P416" s="214">
        <v>1638.0</v>
      </c>
      <c r="Q416" s="214">
        <v>588.0</v>
      </c>
      <c r="R416" s="214">
        <v>2752.0</v>
      </c>
      <c r="S416" s="214">
        <v>1575.0</v>
      </c>
      <c r="T416" s="214">
        <v>1220.0</v>
      </c>
      <c r="U416" s="213">
        <v>21389.649999999994</v>
      </c>
      <c r="V416" s="213">
        <v>19440.049999999996</v>
      </c>
      <c r="W416" s="214">
        <v>10644.0</v>
      </c>
      <c r="X416" s="214">
        <v>6135.0</v>
      </c>
      <c r="Y416" s="127"/>
      <c r="Z416" s="127"/>
    </row>
    <row r="417" ht="15.75" customHeight="1">
      <c r="A417" s="127" t="s">
        <v>41</v>
      </c>
      <c r="B417" s="127" t="s">
        <v>477</v>
      </c>
      <c r="C417" s="127" t="s">
        <v>478</v>
      </c>
      <c r="D417" s="127" t="s">
        <v>47</v>
      </c>
      <c r="E417" s="213">
        <v>1902.0500000000025</v>
      </c>
      <c r="F417" s="213">
        <v>10214.399999999996</v>
      </c>
      <c r="G417" s="213">
        <v>4278.69</v>
      </c>
      <c r="H417" s="213">
        <v>3381.6800000000007</v>
      </c>
      <c r="I417" s="213">
        <v>1902.0500000000025</v>
      </c>
      <c r="J417" s="213">
        <v>8373.599999999999</v>
      </c>
      <c r="K417" s="213">
        <v>4278.69</v>
      </c>
      <c r="L417" s="213">
        <v>3381.6800000000007</v>
      </c>
      <c r="M417" s="214">
        <v>1068.0</v>
      </c>
      <c r="N417" s="214">
        <v>4770.0</v>
      </c>
      <c r="O417" s="214">
        <v>3168.0</v>
      </c>
      <c r="P417" s="214">
        <v>1638.0</v>
      </c>
      <c r="Q417" s="214">
        <v>545.0</v>
      </c>
      <c r="R417" s="214">
        <v>2560.0</v>
      </c>
      <c r="S417" s="214">
        <v>1431.0</v>
      </c>
      <c r="T417" s="214">
        <v>1132.0</v>
      </c>
      <c r="U417" s="213">
        <v>19776.82</v>
      </c>
      <c r="V417" s="213">
        <v>17936.02</v>
      </c>
      <c r="W417" s="214">
        <v>10644.0</v>
      </c>
      <c r="X417" s="214">
        <v>5668.0</v>
      </c>
      <c r="Y417" s="127"/>
      <c r="Z417" s="127"/>
    </row>
    <row r="418" ht="15.75" customHeight="1">
      <c r="A418" s="127" t="s">
        <v>41</v>
      </c>
      <c r="B418" s="127" t="s">
        <v>479</v>
      </c>
      <c r="C418" s="127" t="s">
        <v>480</v>
      </c>
      <c r="D418" s="127" t="s">
        <v>47</v>
      </c>
      <c r="E418" s="213">
        <v>1587.9500000000016</v>
      </c>
      <c r="F418" s="213">
        <v>7132.119999999997</v>
      </c>
      <c r="G418" s="213">
        <v>3142.49</v>
      </c>
      <c r="H418" s="213">
        <v>2661.1</v>
      </c>
      <c r="I418" s="213">
        <v>1587.9500000000016</v>
      </c>
      <c r="J418" s="213">
        <v>5844.920000000003</v>
      </c>
      <c r="K418" s="213">
        <v>3142.49</v>
      </c>
      <c r="L418" s="213">
        <v>2661.1</v>
      </c>
      <c r="M418" s="214">
        <v>1068.0</v>
      </c>
      <c r="N418" s="214">
        <v>4770.0</v>
      </c>
      <c r="O418" s="214">
        <v>3168.0</v>
      </c>
      <c r="P418" s="214">
        <v>1638.0</v>
      </c>
      <c r="Q418" s="214">
        <v>455.0</v>
      </c>
      <c r="R418" s="214">
        <v>1788.0</v>
      </c>
      <c r="S418" s="214">
        <v>1051.0</v>
      </c>
      <c r="T418" s="214">
        <v>890.0</v>
      </c>
      <c r="U418" s="213">
        <v>14523.66</v>
      </c>
      <c r="V418" s="213">
        <v>13236.460000000005</v>
      </c>
      <c r="W418" s="214">
        <v>10644.0</v>
      </c>
      <c r="X418" s="214">
        <v>4184.0</v>
      </c>
      <c r="Y418" s="127"/>
      <c r="Z418" s="127"/>
    </row>
    <row r="419" ht="15.75" customHeight="1">
      <c r="A419" s="127" t="s">
        <v>41</v>
      </c>
      <c r="B419" s="127" t="s">
        <v>481</v>
      </c>
      <c r="C419" s="127" t="s">
        <v>482</v>
      </c>
      <c r="D419" s="127" t="s">
        <v>47</v>
      </c>
      <c r="E419" s="213">
        <v>20.94</v>
      </c>
      <c r="F419" s="213">
        <v>1513.1300000000015</v>
      </c>
      <c r="G419" s="213"/>
      <c r="H419" s="213">
        <v>794.0100000000001</v>
      </c>
      <c r="I419" s="213">
        <v>20.94</v>
      </c>
      <c r="J419" s="213">
        <v>1233.2300000000002</v>
      </c>
      <c r="K419" s="213"/>
      <c r="L419" s="213">
        <v>794.0100000000001</v>
      </c>
      <c r="M419" s="214">
        <v>0.0</v>
      </c>
      <c r="N419" s="214">
        <v>462.0</v>
      </c>
      <c r="O419" s="214"/>
      <c r="P419" s="214">
        <v>324.0</v>
      </c>
      <c r="Q419" s="214">
        <v>6.0</v>
      </c>
      <c r="R419" s="214">
        <v>337.0</v>
      </c>
      <c r="S419" s="214"/>
      <c r="T419" s="214">
        <v>199.0</v>
      </c>
      <c r="U419" s="213">
        <v>2328.0800000000017</v>
      </c>
      <c r="V419" s="213">
        <v>2048.1800000000003</v>
      </c>
      <c r="W419" s="214">
        <v>786.0</v>
      </c>
      <c r="X419" s="214">
        <v>542.0</v>
      </c>
      <c r="Y419" s="105"/>
      <c r="Z419" s="105"/>
    </row>
    <row r="420" ht="15.75" customHeight="1">
      <c r="A420" s="127" t="s">
        <v>41</v>
      </c>
      <c r="B420" s="127" t="s">
        <v>483</v>
      </c>
      <c r="C420" s="127" t="s">
        <v>484</v>
      </c>
      <c r="D420" s="127" t="s">
        <v>47</v>
      </c>
      <c r="E420" s="213">
        <v>6.98</v>
      </c>
      <c r="F420" s="213">
        <v>1521.9500000000014</v>
      </c>
      <c r="G420" s="213"/>
      <c r="H420" s="213">
        <v>646.38</v>
      </c>
      <c r="I420" s="213">
        <v>6.98</v>
      </c>
      <c r="J420" s="213">
        <v>1250.9500000000012</v>
      </c>
      <c r="K420" s="213"/>
      <c r="L420" s="213">
        <v>646.38</v>
      </c>
      <c r="M420" s="214">
        <v>0.0</v>
      </c>
      <c r="N420" s="214">
        <v>462.0</v>
      </c>
      <c r="O420" s="214"/>
      <c r="P420" s="214">
        <v>324.0</v>
      </c>
      <c r="Q420" s="214">
        <v>2.0</v>
      </c>
      <c r="R420" s="214">
        <v>305.0</v>
      </c>
      <c r="S420" s="214"/>
      <c r="T420" s="214">
        <v>162.0</v>
      </c>
      <c r="U420" s="213">
        <v>2175.3100000000013</v>
      </c>
      <c r="V420" s="213">
        <v>1904.3100000000013</v>
      </c>
      <c r="W420" s="214">
        <v>786.0</v>
      </c>
      <c r="X420" s="214">
        <v>469.0</v>
      </c>
      <c r="Y420" s="105"/>
      <c r="Z420" s="105"/>
    </row>
    <row r="421" ht="15.75" customHeight="1">
      <c r="A421" s="127" t="s">
        <v>41</v>
      </c>
      <c r="B421" s="127" t="s">
        <v>485</v>
      </c>
      <c r="C421" s="127" t="s">
        <v>486</v>
      </c>
      <c r="D421" s="127" t="s">
        <v>47</v>
      </c>
      <c r="E421" s="213">
        <v>726.7000000000003</v>
      </c>
      <c r="F421" s="213">
        <v>606.9500000000004</v>
      </c>
      <c r="G421" s="213">
        <v>711.620000000001</v>
      </c>
      <c r="H421" s="213">
        <v>1685.5300000000052</v>
      </c>
      <c r="I421" s="213">
        <v>726.7000000000003</v>
      </c>
      <c r="J421" s="213">
        <v>496.95</v>
      </c>
      <c r="K421" s="213">
        <v>711.620000000001</v>
      </c>
      <c r="L421" s="213">
        <v>1685.5300000000052</v>
      </c>
      <c r="M421" s="214">
        <v>1050.0</v>
      </c>
      <c r="N421" s="214">
        <v>528.0</v>
      </c>
      <c r="O421" s="214">
        <v>534.0</v>
      </c>
      <c r="P421" s="214">
        <v>1464.0</v>
      </c>
      <c r="Q421" s="214">
        <v>430.0</v>
      </c>
      <c r="R421" s="214">
        <v>305.0</v>
      </c>
      <c r="S421" s="214">
        <v>238.0</v>
      </c>
      <c r="T421" s="214">
        <v>847.0</v>
      </c>
      <c r="U421" s="213">
        <v>3730.8000000000065</v>
      </c>
      <c r="V421" s="213">
        <v>3620.8000000000065</v>
      </c>
      <c r="W421" s="214">
        <v>3576.0</v>
      </c>
      <c r="X421" s="214">
        <v>1820.0</v>
      </c>
      <c r="Y421" s="105"/>
      <c r="Z421" s="105"/>
    </row>
    <row r="422" ht="15.75" customHeight="1">
      <c r="A422" s="127" t="s">
        <v>41</v>
      </c>
      <c r="B422" s="127" t="s">
        <v>487</v>
      </c>
      <c r="C422" s="127" t="s">
        <v>488</v>
      </c>
      <c r="D422" s="127" t="s">
        <v>47</v>
      </c>
      <c r="E422" s="213">
        <v>1083.2900000000002</v>
      </c>
      <c r="F422" s="213">
        <v>815.9000000000012</v>
      </c>
      <c r="G422" s="213">
        <v>858.130000000001</v>
      </c>
      <c r="H422" s="213">
        <v>2190.990000000006</v>
      </c>
      <c r="I422" s="213">
        <v>1083.2900000000002</v>
      </c>
      <c r="J422" s="213">
        <v>671.4999999999999</v>
      </c>
      <c r="K422" s="213">
        <v>858.130000000001</v>
      </c>
      <c r="L422" s="213">
        <v>2190.990000000006</v>
      </c>
      <c r="M422" s="214">
        <v>1050.0</v>
      </c>
      <c r="N422" s="214">
        <v>528.0</v>
      </c>
      <c r="O422" s="214">
        <v>534.0</v>
      </c>
      <c r="P422" s="214">
        <v>1464.0</v>
      </c>
      <c r="Q422" s="214">
        <v>641.0</v>
      </c>
      <c r="R422" s="214">
        <v>410.0</v>
      </c>
      <c r="S422" s="214">
        <v>287.0</v>
      </c>
      <c r="T422" s="214">
        <v>1101.0</v>
      </c>
      <c r="U422" s="213">
        <v>4948.310000000009</v>
      </c>
      <c r="V422" s="213">
        <v>4803.910000000007</v>
      </c>
      <c r="W422" s="214">
        <v>3576.0</v>
      </c>
      <c r="X422" s="214">
        <v>2439.0</v>
      </c>
      <c r="Y422" s="105"/>
      <c r="Z422" s="105"/>
    </row>
    <row r="423" ht="15.75" customHeight="1">
      <c r="A423" s="127" t="s">
        <v>41</v>
      </c>
      <c r="B423" s="127" t="s">
        <v>489</v>
      </c>
      <c r="C423" s="127" t="s">
        <v>490</v>
      </c>
      <c r="D423" s="127" t="s">
        <v>47</v>
      </c>
      <c r="E423" s="213">
        <v>632.0600000000003</v>
      </c>
      <c r="F423" s="213">
        <v>577.1000000000004</v>
      </c>
      <c r="G423" s="213">
        <v>660.790000000001</v>
      </c>
      <c r="H423" s="213">
        <v>1520.3600000000042</v>
      </c>
      <c r="I423" s="213">
        <v>632.0600000000003</v>
      </c>
      <c r="J423" s="213">
        <v>471.1000000000002</v>
      </c>
      <c r="K423" s="213">
        <v>660.790000000001</v>
      </c>
      <c r="L423" s="213">
        <v>1520.3600000000042</v>
      </c>
      <c r="M423" s="214">
        <v>1050.0</v>
      </c>
      <c r="N423" s="214">
        <v>528.0</v>
      </c>
      <c r="O423" s="214">
        <v>534.0</v>
      </c>
      <c r="P423" s="214">
        <v>1464.0</v>
      </c>
      <c r="Q423" s="214">
        <v>374.0</v>
      </c>
      <c r="R423" s="214">
        <v>290.0</v>
      </c>
      <c r="S423" s="214">
        <v>221.0</v>
      </c>
      <c r="T423" s="214">
        <v>764.0</v>
      </c>
      <c r="U423" s="213">
        <v>3390.310000000006</v>
      </c>
      <c r="V423" s="213">
        <v>3284.310000000006</v>
      </c>
      <c r="W423" s="214">
        <v>3576.0</v>
      </c>
      <c r="X423" s="214">
        <v>1649.0</v>
      </c>
      <c r="Y423" s="105"/>
      <c r="Z423" s="105"/>
    </row>
    <row r="424" ht="15.75" customHeight="1">
      <c r="A424" s="127" t="s">
        <v>41</v>
      </c>
      <c r="B424" s="127" t="s">
        <v>491</v>
      </c>
      <c r="C424" s="127" t="s">
        <v>492</v>
      </c>
      <c r="D424" s="127" t="s">
        <v>47</v>
      </c>
      <c r="E424" s="213">
        <v>1008.93</v>
      </c>
      <c r="F424" s="213">
        <v>766.150000000001</v>
      </c>
      <c r="G424" s="213">
        <v>899.990000000001</v>
      </c>
      <c r="H424" s="213">
        <v>1946.2200000000062</v>
      </c>
      <c r="I424" s="213">
        <v>1008.93</v>
      </c>
      <c r="J424" s="213">
        <v>627.3500000000001</v>
      </c>
      <c r="K424" s="213">
        <v>899.990000000001</v>
      </c>
      <c r="L424" s="213">
        <v>1946.2200000000062</v>
      </c>
      <c r="M424" s="214">
        <v>1050.0</v>
      </c>
      <c r="N424" s="214">
        <v>528.0</v>
      </c>
      <c r="O424" s="214">
        <v>534.0</v>
      </c>
      <c r="P424" s="214">
        <v>1464.0</v>
      </c>
      <c r="Q424" s="214">
        <v>597.0</v>
      </c>
      <c r="R424" s="214">
        <v>385.0</v>
      </c>
      <c r="S424" s="214">
        <v>301.0</v>
      </c>
      <c r="T424" s="214">
        <v>978.0</v>
      </c>
      <c r="U424" s="213">
        <v>4621.290000000008</v>
      </c>
      <c r="V424" s="213">
        <v>4482.490000000007</v>
      </c>
      <c r="W424" s="214">
        <v>3576.0</v>
      </c>
      <c r="X424" s="214">
        <v>2261.0</v>
      </c>
      <c r="Y424" s="105"/>
      <c r="Z424" s="105"/>
    </row>
    <row r="425" ht="15.75" customHeight="1">
      <c r="A425" s="127" t="s">
        <v>41</v>
      </c>
      <c r="B425" s="127" t="s">
        <v>493</v>
      </c>
      <c r="C425" s="127" t="s">
        <v>494</v>
      </c>
      <c r="D425" s="127" t="s">
        <v>47</v>
      </c>
      <c r="E425" s="213">
        <v>231.52999999999992</v>
      </c>
      <c r="F425" s="213">
        <v>471.6299999999999</v>
      </c>
      <c r="G425" s="213">
        <v>836.339999999999</v>
      </c>
      <c r="H425" s="213">
        <v>567.15</v>
      </c>
      <c r="I425" s="213">
        <v>231.52999999999992</v>
      </c>
      <c r="J425" s="213">
        <v>389.63000000000005</v>
      </c>
      <c r="K425" s="213">
        <v>836.339999999999</v>
      </c>
      <c r="L425" s="213">
        <v>567.15</v>
      </c>
      <c r="M425" s="214">
        <v>246.0</v>
      </c>
      <c r="N425" s="214">
        <v>264.0</v>
      </c>
      <c r="O425" s="214">
        <v>882.0</v>
      </c>
      <c r="P425" s="214">
        <v>390.0</v>
      </c>
      <c r="Q425" s="214">
        <v>137.0</v>
      </c>
      <c r="R425" s="214">
        <v>237.0</v>
      </c>
      <c r="S425" s="214">
        <v>526.0</v>
      </c>
      <c r="T425" s="214">
        <v>285.0</v>
      </c>
      <c r="U425" s="213">
        <v>2106.6499999999987</v>
      </c>
      <c r="V425" s="213">
        <v>2024.6499999999992</v>
      </c>
      <c r="W425" s="214">
        <v>1782.0</v>
      </c>
      <c r="X425" s="214">
        <v>1185.0</v>
      </c>
      <c r="Y425" s="105"/>
      <c r="Z425" s="105"/>
    </row>
    <row r="426" ht="15.75" customHeight="1">
      <c r="A426" s="127" t="s">
        <v>41</v>
      </c>
      <c r="B426" s="127" t="s">
        <v>495</v>
      </c>
      <c r="C426" s="127" t="s">
        <v>496</v>
      </c>
      <c r="D426" s="127" t="s">
        <v>47</v>
      </c>
      <c r="E426" s="213">
        <v>250.1199999999999</v>
      </c>
      <c r="F426" s="213">
        <v>453.72</v>
      </c>
      <c r="G426" s="213">
        <v>938.099999999999</v>
      </c>
      <c r="H426" s="213">
        <v>577.1000000000001</v>
      </c>
      <c r="I426" s="213">
        <v>250.1199999999999</v>
      </c>
      <c r="J426" s="213">
        <v>376.52000000000015</v>
      </c>
      <c r="K426" s="213">
        <v>938.099999999999</v>
      </c>
      <c r="L426" s="213">
        <v>577.1000000000001</v>
      </c>
      <c r="M426" s="214">
        <v>246.0</v>
      </c>
      <c r="N426" s="214">
        <v>264.0</v>
      </c>
      <c r="O426" s="214">
        <v>882.0</v>
      </c>
      <c r="P426" s="214">
        <v>390.0</v>
      </c>
      <c r="Q426" s="214">
        <v>148.0</v>
      </c>
      <c r="R426" s="214">
        <v>228.0</v>
      </c>
      <c r="S426" s="214">
        <v>590.0</v>
      </c>
      <c r="T426" s="214">
        <v>290.0</v>
      </c>
      <c r="U426" s="213">
        <v>2219.039999999999</v>
      </c>
      <c r="V426" s="213">
        <v>2141.8399999999992</v>
      </c>
      <c r="W426" s="214">
        <v>1782.0</v>
      </c>
      <c r="X426" s="214">
        <v>1256.0</v>
      </c>
      <c r="Y426" s="105"/>
      <c r="Z426" s="105"/>
    </row>
    <row r="427" ht="15.75" customHeight="1">
      <c r="A427" s="127" t="s">
        <v>41</v>
      </c>
      <c r="B427" s="127" t="s">
        <v>497</v>
      </c>
      <c r="C427" s="127" t="s">
        <v>490</v>
      </c>
      <c r="D427" s="127" t="s">
        <v>47</v>
      </c>
      <c r="E427" s="213">
        <v>212.93999999999994</v>
      </c>
      <c r="F427" s="213">
        <v>429.8399999999999</v>
      </c>
      <c r="G427" s="213">
        <v>779.1</v>
      </c>
      <c r="H427" s="213">
        <v>501.18</v>
      </c>
      <c r="I427" s="213">
        <v>212.93999999999994</v>
      </c>
      <c r="J427" s="213">
        <v>352.64000000000004</v>
      </c>
      <c r="K427" s="213">
        <v>779.1</v>
      </c>
      <c r="L427" s="213">
        <v>501.18</v>
      </c>
      <c r="M427" s="214">
        <v>246.0</v>
      </c>
      <c r="N427" s="214">
        <v>264.0</v>
      </c>
      <c r="O427" s="214">
        <v>882.0</v>
      </c>
      <c r="P427" s="214">
        <v>390.0</v>
      </c>
      <c r="Q427" s="214">
        <v>126.0</v>
      </c>
      <c r="R427" s="214">
        <v>216.0</v>
      </c>
      <c r="S427" s="214">
        <v>490.0</v>
      </c>
      <c r="T427" s="214">
        <v>252.0</v>
      </c>
      <c r="U427" s="213">
        <v>1923.06</v>
      </c>
      <c r="V427" s="213">
        <v>1845.86</v>
      </c>
      <c r="W427" s="214">
        <v>1782.0</v>
      </c>
      <c r="X427" s="214">
        <v>1084.0</v>
      </c>
      <c r="Y427" s="105"/>
      <c r="Z427" s="105"/>
    </row>
    <row r="428" ht="15.75" customHeight="1">
      <c r="A428" s="127" t="s">
        <v>41</v>
      </c>
      <c r="B428" s="127" t="s">
        <v>498</v>
      </c>
      <c r="C428" s="127" t="s">
        <v>499</v>
      </c>
      <c r="D428" s="127" t="s">
        <v>47</v>
      </c>
      <c r="E428" s="213">
        <v>231.52999999999994</v>
      </c>
      <c r="F428" s="213">
        <v>489.53999999999996</v>
      </c>
      <c r="G428" s="213">
        <v>825.21</v>
      </c>
      <c r="H428" s="213">
        <v>567.1500000000002</v>
      </c>
      <c r="I428" s="213">
        <v>231.52999999999994</v>
      </c>
      <c r="J428" s="213">
        <v>404.3400000000001</v>
      </c>
      <c r="K428" s="213">
        <v>825.21</v>
      </c>
      <c r="L428" s="213">
        <v>567.1500000000002</v>
      </c>
      <c r="M428" s="214">
        <v>246.0</v>
      </c>
      <c r="N428" s="214">
        <v>264.0</v>
      </c>
      <c r="O428" s="214">
        <v>882.0</v>
      </c>
      <c r="P428" s="214">
        <v>390.0</v>
      </c>
      <c r="Q428" s="214">
        <v>137.0</v>
      </c>
      <c r="R428" s="214">
        <v>246.0</v>
      </c>
      <c r="S428" s="214">
        <v>519.0</v>
      </c>
      <c r="T428" s="214">
        <v>285.0</v>
      </c>
      <c r="U428" s="213">
        <v>2113.4300000000003</v>
      </c>
      <c r="V428" s="213">
        <v>2028.23</v>
      </c>
      <c r="W428" s="214">
        <v>1782.0</v>
      </c>
      <c r="X428" s="214">
        <v>1187.0</v>
      </c>
      <c r="Y428" s="105"/>
      <c r="Z428" s="105"/>
    </row>
    <row r="429" ht="15.75" customHeight="1">
      <c r="A429" s="127" t="s">
        <v>41</v>
      </c>
      <c r="B429" s="127" t="s">
        <v>500</v>
      </c>
      <c r="C429" s="127" t="s">
        <v>501</v>
      </c>
      <c r="D429" s="127" t="s">
        <v>47</v>
      </c>
      <c r="E429" s="213">
        <v>3078.829999999999</v>
      </c>
      <c r="F429" s="213">
        <v>8627.679999999997</v>
      </c>
      <c r="G429" s="213"/>
      <c r="H429" s="213">
        <v>6738.549999999987</v>
      </c>
      <c r="I429" s="213">
        <v>3078.829999999999</v>
      </c>
      <c r="J429" s="213">
        <v>7074.879999999998</v>
      </c>
      <c r="K429" s="213"/>
      <c r="L429" s="213">
        <v>5869.750000000003</v>
      </c>
      <c r="M429" s="214">
        <v>1632.0</v>
      </c>
      <c r="N429" s="214">
        <v>2844.0</v>
      </c>
      <c r="O429" s="214"/>
      <c r="P429" s="214">
        <v>2112.0</v>
      </c>
      <c r="Q429" s="214">
        <v>617.0</v>
      </c>
      <c r="R429" s="214">
        <v>1442.0</v>
      </c>
      <c r="S429" s="214"/>
      <c r="T429" s="214">
        <v>1165.0</v>
      </c>
      <c r="U429" s="213">
        <v>18445.059999999983</v>
      </c>
      <c r="V429" s="213">
        <v>16023.46</v>
      </c>
      <c r="W429" s="214">
        <v>6588.0</v>
      </c>
      <c r="X429" s="214">
        <v>3224.0</v>
      </c>
      <c r="Y429" s="105"/>
      <c r="Z429" s="105"/>
    </row>
    <row r="430" ht="15.75" customHeight="1">
      <c r="A430" s="127" t="s">
        <v>41</v>
      </c>
      <c r="B430" s="127" t="s">
        <v>502</v>
      </c>
      <c r="C430" s="127" t="s">
        <v>503</v>
      </c>
      <c r="D430" s="127" t="s">
        <v>47</v>
      </c>
      <c r="E430" s="213"/>
      <c r="F430" s="213">
        <v>514.4699999999999</v>
      </c>
      <c r="G430" s="213"/>
      <c r="H430" s="213">
        <v>1118.6000000000006</v>
      </c>
      <c r="I430" s="213"/>
      <c r="J430" s="213">
        <v>420.47</v>
      </c>
      <c r="K430" s="213"/>
      <c r="L430" s="213">
        <v>988.6000000000008</v>
      </c>
      <c r="M430" s="214"/>
      <c r="N430" s="214">
        <v>480.0</v>
      </c>
      <c r="O430" s="214"/>
      <c r="P430" s="214">
        <v>1224.0</v>
      </c>
      <c r="Q430" s="214"/>
      <c r="R430" s="214">
        <v>53.0</v>
      </c>
      <c r="S430" s="214"/>
      <c r="T430" s="214">
        <v>140.0</v>
      </c>
      <c r="U430" s="213">
        <v>1633.0700000000006</v>
      </c>
      <c r="V430" s="213">
        <v>1409.0700000000008</v>
      </c>
      <c r="W430" s="214">
        <v>1704.0</v>
      </c>
      <c r="X430" s="214">
        <v>193.0</v>
      </c>
      <c r="Y430" s="105"/>
      <c r="Z430" s="105"/>
    </row>
    <row r="431" ht="15.75" customHeight="1">
      <c r="A431" s="127" t="s">
        <v>41</v>
      </c>
      <c r="B431" s="127" t="s">
        <v>504</v>
      </c>
      <c r="C431" s="127" t="s">
        <v>505</v>
      </c>
      <c r="D431" s="127" t="s">
        <v>47</v>
      </c>
      <c r="E431" s="213"/>
      <c r="F431" s="213">
        <v>20.97</v>
      </c>
      <c r="G431" s="213"/>
      <c r="H431" s="213">
        <v>1070.6600000000008</v>
      </c>
      <c r="I431" s="213"/>
      <c r="J431" s="213">
        <v>20.97</v>
      </c>
      <c r="K431" s="213"/>
      <c r="L431" s="213">
        <v>943.6600000000007</v>
      </c>
      <c r="M431" s="214"/>
      <c r="N431" s="214">
        <v>0.0</v>
      </c>
      <c r="O431" s="214"/>
      <c r="P431" s="214">
        <v>1164.0</v>
      </c>
      <c r="Q431" s="214"/>
      <c r="R431" s="214">
        <v>3.0</v>
      </c>
      <c r="S431" s="214"/>
      <c r="T431" s="214">
        <v>134.0</v>
      </c>
      <c r="U431" s="213">
        <v>1091.6300000000008</v>
      </c>
      <c r="V431" s="213">
        <v>964.6300000000007</v>
      </c>
      <c r="W431" s="214">
        <v>1164.0</v>
      </c>
      <c r="X431" s="214">
        <v>137.0</v>
      </c>
      <c r="Y431" s="105"/>
      <c r="Z431" s="105"/>
    </row>
    <row r="432" ht="15.75" customHeight="1">
      <c r="A432" s="127" t="s">
        <v>41</v>
      </c>
      <c r="B432" s="127" t="s">
        <v>506</v>
      </c>
      <c r="C432" s="127" t="s">
        <v>507</v>
      </c>
      <c r="D432" s="127" t="s">
        <v>47</v>
      </c>
      <c r="E432" s="213">
        <v>35.94</v>
      </c>
      <c r="F432" s="213">
        <v>599.1999999999999</v>
      </c>
      <c r="G432" s="213"/>
      <c r="H432" s="213">
        <v>5508.289999999989</v>
      </c>
      <c r="I432" s="213">
        <v>35.94</v>
      </c>
      <c r="J432" s="213">
        <v>492.7</v>
      </c>
      <c r="K432" s="213"/>
      <c r="L432" s="213">
        <v>4897.889999999994</v>
      </c>
      <c r="M432" s="214">
        <v>0.0</v>
      </c>
      <c r="N432" s="214">
        <v>120.0</v>
      </c>
      <c r="O432" s="214"/>
      <c r="P432" s="214">
        <v>2412.0</v>
      </c>
      <c r="Q432" s="214">
        <v>6.0</v>
      </c>
      <c r="R432" s="214">
        <v>80.0</v>
      </c>
      <c r="S432" s="214"/>
      <c r="T432" s="214">
        <v>811.0</v>
      </c>
      <c r="U432" s="213">
        <v>6143.429999999989</v>
      </c>
      <c r="V432" s="213">
        <v>5426.529999999994</v>
      </c>
      <c r="W432" s="214">
        <v>2532.0</v>
      </c>
      <c r="X432" s="214">
        <v>897.0</v>
      </c>
      <c r="Y432" s="105"/>
      <c r="Z432" s="105"/>
    </row>
    <row r="433" ht="15.75" customHeight="1">
      <c r="A433" s="127" t="s">
        <v>41</v>
      </c>
      <c r="B433" s="127" t="s">
        <v>508</v>
      </c>
      <c r="C433" s="127" t="s">
        <v>509</v>
      </c>
      <c r="D433" s="127" t="s">
        <v>51</v>
      </c>
      <c r="E433" s="213"/>
      <c r="F433" s="213"/>
      <c r="G433" s="213"/>
      <c r="H433" s="213">
        <v>6857.139999999997</v>
      </c>
      <c r="I433" s="213"/>
      <c r="J433" s="213"/>
      <c r="K433" s="213"/>
      <c r="L433" s="213">
        <v>6236.139999999996</v>
      </c>
      <c r="M433" s="214"/>
      <c r="N433" s="214"/>
      <c r="O433" s="214"/>
      <c r="P433" s="214">
        <v>1788.0</v>
      </c>
      <c r="Q433" s="214"/>
      <c r="R433" s="214"/>
      <c r="S433" s="214"/>
      <c r="T433" s="214">
        <v>686.0</v>
      </c>
      <c r="U433" s="213">
        <v>6857.139999999997</v>
      </c>
      <c r="V433" s="213">
        <v>6236.139999999996</v>
      </c>
      <c r="W433" s="214">
        <v>1788.0</v>
      </c>
      <c r="X433" s="214">
        <v>686.0</v>
      </c>
      <c r="Y433" s="105"/>
      <c r="Z433" s="105"/>
    </row>
    <row r="434" ht="15.75" customHeight="1">
      <c r="A434" s="127" t="s">
        <v>41</v>
      </c>
      <c r="B434" s="127" t="s">
        <v>510</v>
      </c>
      <c r="C434" s="127" t="s">
        <v>511</v>
      </c>
      <c r="D434" s="127" t="s">
        <v>51</v>
      </c>
      <c r="E434" s="213">
        <v>62.91</v>
      </c>
      <c r="F434" s="213">
        <v>262.12</v>
      </c>
      <c r="G434" s="213"/>
      <c r="H434" s="213">
        <v>1661.920000000001</v>
      </c>
      <c r="I434" s="213">
        <v>62.91</v>
      </c>
      <c r="J434" s="213">
        <v>220.11999999999998</v>
      </c>
      <c r="K434" s="213"/>
      <c r="L434" s="213">
        <v>1470.920000000001</v>
      </c>
      <c r="M434" s="214">
        <v>0.0</v>
      </c>
      <c r="N434" s="214">
        <v>0.0</v>
      </c>
      <c r="O434" s="214"/>
      <c r="P434" s="214">
        <v>1452.0</v>
      </c>
      <c r="Q434" s="214">
        <v>9.0</v>
      </c>
      <c r="R434" s="214">
        <v>38.0</v>
      </c>
      <c r="S434" s="214"/>
      <c r="T434" s="214">
        <v>208.0</v>
      </c>
      <c r="U434" s="213">
        <v>1986.950000000001</v>
      </c>
      <c r="V434" s="213">
        <v>1753.950000000001</v>
      </c>
      <c r="W434" s="214">
        <v>1452.0</v>
      </c>
      <c r="X434" s="214">
        <v>255.0</v>
      </c>
      <c r="Y434" s="105"/>
      <c r="Z434" s="105"/>
    </row>
    <row r="435" ht="15.75" customHeight="1">
      <c r="A435" s="127" t="s">
        <v>41</v>
      </c>
      <c r="B435" s="127" t="s">
        <v>513</v>
      </c>
      <c r="C435" s="127" t="s">
        <v>514</v>
      </c>
      <c r="D435" s="127" t="s">
        <v>51</v>
      </c>
      <c r="E435" s="213"/>
      <c r="F435" s="213"/>
      <c r="G435" s="213"/>
      <c r="H435" s="213">
        <v>4627.349999999994</v>
      </c>
      <c r="I435" s="213"/>
      <c r="J435" s="213"/>
      <c r="K435" s="213"/>
      <c r="L435" s="213">
        <v>4161.349999999997</v>
      </c>
      <c r="M435" s="214"/>
      <c r="N435" s="214"/>
      <c r="O435" s="214"/>
      <c r="P435" s="214">
        <v>1824.0</v>
      </c>
      <c r="Q435" s="214"/>
      <c r="R435" s="214"/>
      <c r="S435" s="214"/>
      <c r="T435" s="214">
        <v>515.0</v>
      </c>
      <c r="U435" s="213">
        <v>4627.349999999994</v>
      </c>
      <c r="V435" s="213">
        <v>4161.349999999997</v>
      </c>
      <c r="W435" s="214">
        <v>1824.0</v>
      </c>
      <c r="X435" s="214">
        <v>515.0</v>
      </c>
      <c r="Y435" s="105"/>
      <c r="Z435" s="105"/>
    </row>
    <row r="436" ht="15.75" customHeight="1">
      <c r="A436" s="127" t="s">
        <v>41</v>
      </c>
      <c r="B436" s="127" t="s">
        <v>516</v>
      </c>
      <c r="C436" s="127" t="s">
        <v>517</v>
      </c>
      <c r="D436" s="127" t="s">
        <v>51</v>
      </c>
      <c r="E436" s="213">
        <v>15.98</v>
      </c>
      <c r="F436" s="213">
        <v>311.61</v>
      </c>
      <c r="G436" s="213"/>
      <c r="H436" s="213">
        <v>1766.0400000000013</v>
      </c>
      <c r="I436" s="213">
        <v>15.98</v>
      </c>
      <c r="J436" s="213">
        <v>311.61</v>
      </c>
      <c r="K436" s="213"/>
      <c r="L436" s="213">
        <v>1588.040000000001</v>
      </c>
      <c r="M436" s="214">
        <v>0.0</v>
      </c>
      <c r="N436" s="214">
        <v>0.0</v>
      </c>
      <c r="O436" s="214"/>
      <c r="P436" s="214">
        <v>1500.0</v>
      </c>
      <c r="Q436" s="214">
        <v>2.0</v>
      </c>
      <c r="R436" s="214">
        <v>39.0</v>
      </c>
      <c r="S436" s="214"/>
      <c r="T436" s="214">
        <v>196.0</v>
      </c>
      <c r="U436" s="213">
        <v>2093.6300000000015</v>
      </c>
      <c r="V436" s="213">
        <v>1915.630000000001</v>
      </c>
      <c r="W436" s="214">
        <v>1500.0</v>
      </c>
      <c r="X436" s="214">
        <v>237.0</v>
      </c>
      <c r="Y436" s="105"/>
      <c r="Z436" s="105"/>
    </row>
    <row r="437" ht="15.75" customHeight="1">
      <c r="A437" s="127" t="s">
        <v>41</v>
      </c>
      <c r="B437" s="127" t="s">
        <v>518</v>
      </c>
      <c r="C437" s="127" t="s">
        <v>519</v>
      </c>
      <c r="D437" s="127" t="s">
        <v>49</v>
      </c>
      <c r="E437" s="213">
        <v>1856.280000000002</v>
      </c>
      <c r="F437" s="213">
        <v>64.87</v>
      </c>
      <c r="G437" s="213"/>
      <c r="H437" s="213">
        <v>4522.789999999991</v>
      </c>
      <c r="I437" s="213">
        <v>1856.280000000002</v>
      </c>
      <c r="J437" s="213">
        <v>64.87</v>
      </c>
      <c r="K437" s="213"/>
      <c r="L437" s="213">
        <v>3955.589999999995</v>
      </c>
      <c r="M437" s="214">
        <v>2652.0</v>
      </c>
      <c r="N437" s="214">
        <v>0.0</v>
      </c>
      <c r="O437" s="214"/>
      <c r="P437" s="214">
        <v>3492.0</v>
      </c>
      <c r="Q437" s="214">
        <v>372.0</v>
      </c>
      <c r="R437" s="214">
        <v>13.0</v>
      </c>
      <c r="S437" s="214"/>
      <c r="T437" s="214">
        <v>781.0</v>
      </c>
      <c r="U437" s="213">
        <v>6443.939999999993</v>
      </c>
      <c r="V437" s="213">
        <v>5876.739999999997</v>
      </c>
      <c r="W437" s="214">
        <v>6144.0</v>
      </c>
      <c r="X437" s="214">
        <v>1166.0</v>
      </c>
      <c r="Y437" s="105"/>
      <c r="Z437" s="105"/>
    </row>
    <row r="438" ht="15.75" customHeight="1">
      <c r="A438" s="127" t="s">
        <v>41</v>
      </c>
      <c r="B438" s="127" t="s">
        <v>520</v>
      </c>
      <c r="C438" s="127" t="s">
        <v>521</v>
      </c>
      <c r="D438" s="127" t="s">
        <v>49</v>
      </c>
      <c r="E438" s="213">
        <v>1175.9300000000003</v>
      </c>
      <c r="F438" s="213"/>
      <c r="G438" s="213">
        <v>1423.1</v>
      </c>
      <c r="H438" s="213">
        <v>3620.469999999998</v>
      </c>
      <c r="I438" s="213">
        <v>1175.9300000000003</v>
      </c>
      <c r="J438" s="213"/>
      <c r="K438" s="213">
        <v>1423.1</v>
      </c>
      <c r="L438" s="213">
        <v>3201.4699999999993</v>
      </c>
      <c r="M438" s="214">
        <v>1392.0</v>
      </c>
      <c r="N438" s="214"/>
      <c r="O438" s="214">
        <v>1212.0</v>
      </c>
      <c r="P438" s="214">
        <v>1788.0</v>
      </c>
      <c r="Q438" s="214">
        <v>157.0</v>
      </c>
      <c r="R438" s="214"/>
      <c r="S438" s="214">
        <v>190.0</v>
      </c>
      <c r="T438" s="214">
        <v>453.0</v>
      </c>
      <c r="U438" s="213">
        <v>6219.499999999998</v>
      </c>
      <c r="V438" s="213">
        <v>5800.5</v>
      </c>
      <c r="W438" s="214">
        <v>4392.0</v>
      </c>
      <c r="X438" s="214">
        <v>800.0</v>
      </c>
      <c r="Y438" s="105"/>
      <c r="Z438" s="105"/>
    </row>
    <row r="439" ht="15.75" customHeight="1">
      <c r="A439" s="127" t="s">
        <v>41</v>
      </c>
      <c r="B439" s="127" t="s">
        <v>522</v>
      </c>
      <c r="C439" s="127" t="s">
        <v>523</v>
      </c>
      <c r="D439" s="127" t="s">
        <v>49</v>
      </c>
      <c r="E439" s="213">
        <v>2380.4399999999996</v>
      </c>
      <c r="F439" s="213">
        <v>4267.25</v>
      </c>
      <c r="G439" s="213">
        <v>1401.87</v>
      </c>
      <c r="H439" s="213">
        <v>5704.3999999999905</v>
      </c>
      <c r="I439" s="213">
        <v>2380.4399999999996</v>
      </c>
      <c r="J439" s="213">
        <v>3445.65</v>
      </c>
      <c r="K439" s="213">
        <v>1401.87</v>
      </c>
      <c r="L439" s="213">
        <v>4923.899999999992</v>
      </c>
      <c r="M439" s="214">
        <v>6960.0</v>
      </c>
      <c r="N439" s="214">
        <v>7704.0</v>
      </c>
      <c r="O439" s="214">
        <v>4368.0</v>
      </c>
      <c r="P439" s="214">
        <v>8352.0</v>
      </c>
      <c r="Q439" s="214">
        <v>956.0</v>
      </c>
      <c r="R439" s="214">
        <v>2145.0</v>
      </c>
      <c r="S439" s="214">
        <v>563.0</v>
      </c>
      <c r="T439" s="214">
        <v>1635.0</v>
      </c>
      <c r="U439" s="213">
        <v>13753.95999999999</v>
      </c>
      <c r="V439" s="213">
        <v>12151.859999999993</v>
      </c>
      <c r="W439" s="214">
        <v>27384.0</v>
      </c>
      <c r="X439" s="214">
        <v>5299.0</v>
      </c>
      <c r="Y439" s="105"/>
      <c r="Z439" s="105"/>
    </row>
    <row r="440" ht="15.75" customHeight="1">
      <c r="A440" s="127" t="s">
        <v>41</v>
      </c>
      <c r="B440" s="127" t="s">
        <v>524</v>
      </c>
      <c r="C440" s="127" t="s">
        <v>525</v>
      </c>
      <c r="D440" s="127" t="s">
        <v>51</v>
      </c>
      <c r="E440" s="213">
        <v>1851.360000000002</v>
      </c>
      <c r="F440" s="213">
        <v>6137.699999999999</v>
      </c>
      <c r="G440" s="213"/>
      <c r="H440" s="213">
        <v>9576.799999999987</v>
      </c>
      <c r="I440" s="213">
        <v>1851.360000000002</v>
      </c>
      <c r="J440" s="213">
        <v>5047.499999999998</v>
      </c>
      <c r="K440" s="213"/>
      <c r="L440" s="213">
        <v>8088.799999999993</v>
      </c>
      <c r="M440" s="214">
        <v>1464.0</v>
      </c>
      <c r="N440" s="214">
        <v>2424.0</v>
      </c>
      <c r="O440" s="214"/>
      <c r="P440" s="214">
        <v>4020.0</v>
      </c>
      <c r="Q440" s="214">
        <v>464.0</v>
      </c>
      <c r="R440" s="214">
        <v>1230.0</v>
      </c>
      <c r="S440" s="214"/>
      <c r="T440" s="214">
        <v>2000.0</v>
      </c>
      <c r="U440" s="213">
        <v>17565.859999999986</v>
      </c>
      <c r="V440" s="213">
        <v>14987.659999999993</v>
      </c>
      <c r="W440" s="214">
        <v>7908.0</v>
      </c>
      <c r="X440" s="214">
        <v>3694.0</v>
      </c>
      <c r="Y440" s="105"/>
      <c r="Z440" s="105"/>
    </row>
    <row r="441" ht="15.75" customHeight="1">
      <c r="A441" s="127" t="s">
        <v>41</v>
      </c>
      <c r="B441" s="127" t="s">
        <v>526</v>
      </c>
      <c r="C441" s="127" t="s">
        <v>527</v>
      </c>
      <c r="D441" s="127" t="s">
        <v>51</v>
      </c>
      <c r="E441" s="213">
        <v>1531.0900000000015</v>
      </c>
      <c r="F441" s="213">
        <v>4886.0999999999985</v>
      </c>
      <c r="G441" s="213"/>
      <c r="H441" s="213">
        <v>3324.899999999994</v>
      </c>
      <c r="I441" s="213">
        <v>1531.0900000000015</v>
      </c>
      <c r="J441" s="213">
        <v>3995.100000000001</v>
      </c>
      <c r="K441" s="213"/>
      <c r="L441" s="213">
        <v>3324.899999999994</v>
      </c>
      <c r="M441" s="214">
        <v>1236.0</v>
      </c>
      <c r="N441" s="214">
        <v>2232.0</v>
      </c>
      <c r="O441" s="214"/>
      <c r="P441" s="214">
        <v>1764.0</v>
      </c>
      <c r="Q441" s="214">
        <v>341.0</v>
      </c>
      <c r="R441" s="214">
        <v>890.0</v>
      </c>
      <c r="S441" s="214"/>
      <c r="T441" s="214">
        <v>575.0</v>
      </c>
      <c r="U441" s="213">
        <v>9742.089999999995</v>
      </c>
      <c r="V441" s="213">
        <v>8851.089999999997</v>
      </c>
      <c r="W441" s="214">
        <v>5232.0</v>
      </c>
      <c r="X441" s="214">
        <v>1806.0</v>
      </c>
      <c r="Y441" s="105"/>
      <c r="Z441" s="105"/>
    </row>
    <row r="442" ht="15.75" customHeight="1">
      <c r="A442" s="127" t="s">
        <v>41</v>
      </c>
      <c r="B442" s="127" t="s">
        <v>528</v>
      </c>
      <c r="C442" s="127" t="s">
        <v>529</v>
      </c>
      <c r="D442" s="127" t="s">
        <v>51</v>
      </c>
      <c r="E442" s="213">
        <v>3024.9500000000007</v>
      </c>
      <c r="F442" s="213">
        <v>9939.779999999997</v>
      </c>
      <c r="G442" s="213"/>
      <c r="H442" s="213">
        <v>1080.41</v>
      </c>
      <c r="I442" s="213">
        <v>3024.9500000000007</v>
      </c>
      <c r="J442" s="213">
        <v>8143.579999999998</v>
      </c>
      <c r="K442" s="213"/>
      <c r="L442" s="213">
        <v>959.61</v>
      </c>
      <c r="M442" s="214">
        <v>1356.0</v>
      </c>
      <c r="N442" s="214">
        <v>2748.0</v>
      </c>
      <c r="O442" s="214"/>
      <c r="P442" s="214">
        <v>396.0</v>
      </c>
      <c r="Q442" s="214">
        <v>505.0</v>
      </c>
      <c r="R442" s="214">
        <v>1422.0</v>
      </c>
      <c r="S442" s="214"/>
      <c r="T442" s="214">
        <v>159.0</v>
      </c>
      <c r="U442" s="213">
        <v>14045.139999999998</v>
      </c>
      <c r="V442" s="213">
        <v>12128.14</v>
      </c>
      <c r="W442" s="214">
        <v>4500.0</v>
      </c>
      <c r="X442" s="214">
        <v>2086.0</v>
      </c>
      <c r="Y442" s="105"/>
      <c r="Z442" s="105"/>
    </row>
    <row r="443" ht="15.75" customHeight="1">
      <c r="A443" s="127" t="s">
        <v>41</v>
      </c>
      <c r="B443" s="127" t="s">
        <v>530</v>
      </c>
      <c r="C443" s="127" t="s">
        <v>531</v>
      </c>
      <c r="D443" s="127" t="s">
        <v>51</v>
      </c>
      <c r="E443" s="213">
        <v>1558.0500000000009</v>
      </c>
      <c r="F443" s="213">
        <v>55.93</v>
      </c>
      <c r="G443" s="213"/>
      <c r="H443" s="213">
        <v>4613.869999999994</v>
      </c>
      <c r="I443" s="213">
        <v>1558.0500000000009</v>
      </c>
      <c r="J443" s="213">
        <v>55.93</v>
      </c>
      <c r="K443" s="213"/>
      <c r="L443" s="213">
        <v>4149.869999999995</v>
      </c>
      <c r="M443" s="214">
        <v>672.0</v>
      </c>
      <c r="N443" s="214">
        <v>0.0</v>
      </c>
      <c r="O443" s="214"/>
      <c r="P443" s="214">
        <v>1824.0</v>
      </c>
      <c r="Q443" s="214">
        <v>195.0</v>
      </c>
      <c r="R443" s="214">
        <v>7.0</v>
      </c>
      <c r="S443" s="214"/>
      <c r="T443" s="214">
        <v>513.0</v>
      </c>
      <c r="U443" s="213">
        <v>6227.849999999995</v>
      </c>
      <c r="V443" s="213">
        <v>5763.849999999997</v>
      </c>
      <c r="W443" s="214">
        <v>2496.0</v>
      </c>
      <c r="X443" s="214">
        <v>715.0</v>
      </c>
      <c r="Y443" s="105"/>
      <c r="Z443" s="105"/>
    </row>
    <row r="444" ht="15.75" customHeight="1">
      <c r="A444" s="127" t="s">
        <v>41</v>
      </c>
      <c r="B444" s="127" t="s">
        <v>532</v>
      </c>
      <c r="C444" s="127" t="s">
        <v>533</v>
      </c>
      <c r="D444" s="127" t="s">
        <v>51</v>
      </c>
      <c r="E444" s="213"/>
      <c r="F444" s="213">
        <v>6.99</v>
      </c>
      <c r="G444" s="213"/>
      <c r="H444" s="213">
        <v>7149.049999999994</v>
      </c>
      <c r="I444" s="213"/>
      <c r="J444" s="213">
        <v>6.99</v>
      </c>
      <c r="K444" s="213"/>
      <c r="L444" s="213">
        <v>6382.049999999994</v>
      </c>
      <c r="M444" s="214"/>
      <c r="N444" s="214">
        <v>0.0</v>
      </c>
      <c r="O444" s="214"/>
      <c r="P444" s="214">
        <v>1860.0</v>
      </c>
      <c r="Q444" s="214"/>
      <c r="R444" s="214">
        <v>1.0</v>
      </c>
      <c r="S444" s="214"/>
      <c r="T444" s="214">
        <v>895.0</v>
      </c>
      <c r="U444" s="213">
        <v>7156.039999999994</v>
      </c>
      <c r="V444" s="213">
        <v>6389.039999999994</v>
      </c>
      <c r="W444" s="214">
        <v>1860.0</v>
      </c>
      <c r="X444" s="214">
        <v>896.0</v>
      </c>
      <c r="Y444" s="105"/>
      <c r="Z444" s="105"/>
    </row>
    <row r="445" ht="15.75" customHeight="1">
      <c r="A445" s="127" t="s">
        <v>41</v>
      </c>
      <c r="B445" s="127" t="s">
        <v>535</v>
      </c>
      <c r="C445" s="127" t="s">
        <v>536</v>
      </c>
      <c r="D445" s="127" t="s">
        <v>51</v>
      </c>
      <c r="E445" s="213">
        <v>2397.0000000000005</v>
      </c>
      <c r="F445" s="213"/>
      <c r="G445" s="213"/>
      <c r="H445" s="213">
        <v>7005.209999999992</v>
      </c>
      <c r="I445" s="213">
        <v>2397.0000000000005</v>
      </c>
      <c r="J445" s="213"/>
      <c r="K445" s="213"/>
      <c r="L445" s="213">
        <v>6322.209999999991</v>
      </c>
      <c r="M445" s="214">
        <v>852.0</v>
      </c>
      <c r="N445" s="214"/>
      <c r="O445" s="214"/>
      <c r="P445" s="214">
        <v>1800.0</v>
      </c>
      <c r="Q445" s="214">
        <v>300.0</v>
      </c>
      <c r="R445" s="214"/>
      <c r="S445" s="214"/>
      <c r="T445" s="214">
        <v>779.0</v>
      </c>
      <c r="U445" s="213">
        <v>9402.209999999992</v>
      </c>
      <c r="V445" s="213">
        <v>8719.209999999992</v>
      </c>
      <c r="W445" s="214">
        <v>2652.0</v>
      </c>
      <c r="X445" s="214">
        <v>1079.0</v>
      </c>
      <c r="Y445" s="105"/>
      <c r="Z445" s="105"/>
    </row>
    <row r="446" ht="15.75" customHeight="1">
      <c r="A446" s="127" t="s">
        <v>41</v>
      </c>
      <c r="B446" s="127" t="s">
        <v>537</v>
      </c>
      <c r="C446" s="127" t="s">
        <v>538</v>
      </c>
      <c r="D446" s="127" t="s">
        <v>51</v>
      </c>
      <c r="E446" s="213"/>
      <c r="F446" s="213"/>
      <c r="G446" s="213"/>
      <c r="H446" s="213">
        <v>3567.619999999994</v>
      </c>
      <c r="I446" s="213"/>
      <c r="J446" s="213"/>
      <c r="K446" s="213"/>
      <c r="L446" s="213">
        <v>3567.619999999994</v>
      </c>
      <c r="M446" s="214"/>
      <c r="N446" s="214"/>
      <c r="O446" s="214"/>
      <c r="P446" s="214">
        <v>912.0</v>
      </c>
      <c r="Q446" s="214"/>
      <c r="R446" s="214"/>
      <c r="S446" s="214"/>
      <c r="T446" s="214">
        <v>238.0</v>
      </c>
      <c r="U446" s="213">
        <v>3567.619999999994</v>
      </c>
      <c r="V446" s="213">
        <v>3567.619999999994</v>
      </c>
      <c r="W446" s="214">
        <v>912.0</v>
      </c>
      <c r="X446" s="214">
        <v>238.0</v>
      </c>
      <c r="Y446" s="105"/>
      <c r="Z446" s="105"/>
    </row>
    <row r="447" ht="15.75" customHeight="1">
      <c r="A447" s="127" t="s">
        <v>41</v>
      </c>
      <c r="B447" s="127" t="s">
        <v>539</v>
      </c>
      <c r="C447" s="127" t="s">
        <v>540</v>
      </c>
      <c r="D447" s="127" t="s">
        <v>51</v>
      </c>
      <c r="E447" s="213"/>
      <c r="F447" s="213">
        <v>15051.23999999999</v>
      </c>
      <c r="G447" s="213"/>
      <c r="H447" s="213">
        <v>17918.20999999999</v>
      </c>
      <c r="I447" s="213"/>
      <c r="J447" s="213">
        <v>12378.439999999997</v>
      </c>
      <c r="K447" s="213"/>
      <c r="L447" s="213">
        <v>15776.209999999992</v>
      </c>
      <c r="M447" s="214"/>
      <c r="N447" s="214">
        <v>1380.0</v>
      </c>
      <c r="O447" s="214"/>
      <c r="P447" s="214">
        <v>1824.0</v>
      </c>
      <c r="Q447" s="214"/>
      <c r="R447" s="214">
        <v>579.0</v>
      </c>
      <c r="S447" s="214"/>
      <c r="T447" s="214">
        <v>779.0</v>
      </c>
      <c r="U447" s="213">
        <v>32969.44999999998</v>
      </c>
      <c r="V447" s="213">
        <v>28154.649999999987</v>
      </c>
      <c r="W447" s="214">
        <v>3204.0</v>
      </c>
      <c r="X447" s="214">
        <v>1358.0</v>
      </c>
      <c r="Y447" s="105"/>
      <c r="Z447" s="105"/>
    </row>
    <row r="448" ht="15.75" customHeight="1">
      <c r="A448" s="127" t="s">
        <v>41</v>
      </c>
      <c r="B448" s="127" t="s">
        <v>542</v>
      </c>
      <c r="C448" s="127" t="s">
        <v>543</v>
      </c>
      <c r="D448" s="127" t="s">
        <v>50</v>
      </c>
      <c r="E448" s="213">
        <v>469.6400000000002</v>
      </c>
      <c r="F448" s="213">
        <v>2732.270000000001</v>
      </c>
      <c r="G448" s="213">
        <v>309.0</v>
      </c>
      <c r="H448" s="213">
        <v>3856.619999999997</v>
      </c>
      <c r="I448" s="213">
        <v>469.6400000000002</v>
      </c>
      <c r="J448" s="213">
        <v>1762.1300000000003</v>
      </c>
      <c r="K448" s="213">
        <v>309.0</v>
      </c>
      <c r="L448" s="213">
        <v>3253.710000000002</v>
      </c>
      <c r="M448" s="214">
        <v>3340.0</v>
      </c>
      <c r="N448" s="214">
        <v>9660.0</v>
      </c>
      <c r="O448" s="214">
        <v>1540.0</v>
      </c>
      <c r="P448" s="214">
        <v>13572.0</v>
      </c>
      <c r="Q448" s="214">
        <v>236.0</v>
      </c>
      <c r="R448" s="214">
        <v>1373.0</v>
      </c>
      <c r="S448" s="214">
        <v>206.0</v>
      </c>
      <c r="T448" s="214">
        <v>1938.0</v>
      </c>
      <c r="U448" s="213">
        <v>7367.529999999999</v>
      </c>
      <c r="V448" s="213">
        <v>5794.480000000002</v>
      </c>
      <c r="W448" s="214">
        <v>28112.0</v>
      </c>
      <c r="X448" s="214">
        <v>3753.0</v>
      </c>
      <c r="Y448" s="105"/>
      <c r="Z448" s="105"/>
    </row>
    <row r="449" ht="15.75" customHeight="1">
      <c r="A449" s="127" t="s">
        <v>41</v>
      </c>
      <c r="B449" s="127" t="s">
        <v>544</v>
      </c>
      <c r="C449" s="127" t="s">
        <v>545</v>
      </c>
      <c r="D449" s="127" t="s">
        <v>50</v>
      </c>
      <c r="E449" s="213">
        <v>604.9600000000003</v>
      </c>
      <c r="F449" s="213">
        <v>2981.019999999999</v>
      </c>
      <c r="G449" s="213">
        <v>352.5</v>
      </c>
      <c r="H449" s="213">
        <v>4568.349999999994</v>
      </c>
      <c r="I449" s="213">
        <v>604.9600000000003</v>
      </c>
      <c r="J449" s="213">
        <v>1925.0400000000004</v>
      </c>
      <c r="K449" s="213">
        <v>352.5</v>
      </c>
      <c r="L449" s="213">
        <v>3862.2500000000027</v>
      </c>
      <c r="M449" s="214">
        <v>4558.0</v>
      </c>
      <c r="N449" s="214">
        <v>13081.0</v>
      </c>
      <c r="O449" s="214">
        <v>2233.0</v>
      </c>
      <c r="P449" s="214">
        <v>18058.0</v>
      </c>
      <c r="Q449" s="214">
        <v>304.0</v>
      </c>
      <c r="R449" s="214">
        <v>1498.0</v>
      </c>
      <c r="S449" s="214">
        <v>235.0</v>
      </c>
      <c r="T449" s="214">
        <v>2297.0</v>
      </c>
      <c r="U449" s="213">
        <v>8506.829999999994</v>
      </c>
      <c r="V449" s="213">
        <v>6744.750000000004</v>
      </c>
      <c r="W449" s="214">
        <v>37930.0</v>
      </c>
      <c r="X449" s="214">
        <v>4334.0</v>
      </c>
      <c r="Y449" s="105"/>
      <c r="Z449" s="105"/>
    </row>
    <row r="450" ht="15.75" customHeight="1">
      <c r="A450" s="127" t="s">
        <v>41</v>
      </c>
      <c r="B450" s="127" t="s">
        <v>546</v>
      </c>
      <c r="C450" s="127" t="s">
        <v>547</v>
      </c>
      <c r="D450" s="127" t="s">
        <v>50</v>
      </c>
      <c r="E450" s="213">
        <v>935.3000000000006</v>
      </c>
      <c r="F450" s="213">
        <v>4559.090000000002</v>
      </c>
      <c r="G450" s="213">
        <v>486.0</v>
      </c>
      <c r="H450" s="213">
        <v>6131.189999999998</v>
      </c>
      <c r="I450" s="213">
        <v>935.3000000000006</v>
      </c>
      <c r="J450" s="213">
        <v>2926.6499999999983</v>
      </c>
      <c r="K450" s="213">
        <v>486.0</v>
      </c>
      <c r="L450" s="213">
        <v>5178.150000000008</v>
      </c>
      <c r="M450" s="214">
        <v>5046.0</v>
      </c>
      <c r="N450" s="214">
        <v>14472.0</v>
      </c>
      <c r="O450" s="214">
        <v>2541.0</v>
      </c>
      <c r="P450" s="214">
        <v>19697.0</v>
      </c>
      <c r="Q450" s="214">
        <v>470.0</v>
      </c>
      <c r="R450" s="214">
        <v>2291.0</v>
      </c>
      <c r="S450" s="214">
        <v>324.0</v>
      </c>
      <c r="T450" s="214">
        <v>3081.0</v>
      </c>
      <c r="U450" s="213">
        <v>12111.580000000002</v>
      </c>
      <c r="V450" s="213">
        <v>9526.100000000006</v>
      </c>
      <c r="W450" s="214">
        <v>41756.0</v>
      </c>
      <c r="X450" s="214">
        <v>6166.0</v>
      </c>
      <c r="Y450" s="105"/>
      <c r="Z450" s="105"/>
    </row>
    <row r="451" ht="15.75" customHeight="1">
      <c r="A451" s="127" t="s">
        <v>41</v>
      </c>
      <c r="B451" s="127" t="s">
        <v>548</v>
      </c>
      <c r="C451" s="127" t="s">
        <v>549</v>
      </c>
      <c r="D451" s="127" t="s">
        <v>50</v>
      </c>
      <c r="E451" s="213">
        <v>443.77000000000027</v>
      </c>
      <c r="F451" s="213">
        <v>1406.9300000000017</v>
      </c>
      <c r="G451" s="213">
        <v>204.0</v>
      </c>
      <c r="H451" s="213">
        <v>2395.9600000000005</v>
      </c>
      <c r="I451" s="213">
        <v>443.77000000000027</v>
      </c>
      <c r="J451" s="213">
        <v>900.7700000000002</v>
      </c>
      <c r="K451" s="213">
        <v>204.0</v>
      </c>
      <c r="L451" s="213">
        <v>2026.8799999999997</v>
      </c>
      <c r="M451" s="214">
        <v>2620.0</v>
      </c>
      <c r="N451" s="214">
        <v>7405.0</v>
      </c>
      <c r="O451" s="214">
        <v>1540.0</v>
      </c>
      <c r="P451" s="214">
        <v>9377.0</v>
      </c>
      <c r="Q451" s="214">
        <v>223.0</v>
      </c>
      <c r="R451" s="214">
        <v>707.0</v>
      </c>
      <c r="S451" s="214">
        <v>136.0</v>
      </c>
      <c r="T451" s="214">
        <v>1204.0</v>
      </c>
      <c r="U451" s="213">
        <v>4450.660000000002</v>
      </c>
      <c r="V451" s="213">
        <v>3575.42</v>
      </c>
      <c r="W451" s="214">
        <v>20942.0</v>
      </c>
      <c r="X451" s="214">
        <v>2270.0</v>
      </c>
      <c r="Y451" s="105"/>
      <c r="Z451" s="105"/>
    </row>
    <row r="452" ht="15.75" customHeight="1">
      <c r="A452" s="127" t="s">
        <v>41</v>
      </c>
      <c r="B452" s="127" t="s">
        <v>550</v>
      </c>
      <c r="C452" s="127" t="s">
        <v>543</v>
      </c>
      <c r="D452" s="127" t="s">
        <v>50</v>
      </c>
      <c r="E452" s="213">
        <v>885.5500000000008</v>
      </c>
      <c r="F452" s="213">
        <v>31.84</v>
      </c>
      <c r="G452" s="213">
        <v>631.5</v>
      </c>
      <c r="H452" s="213">
        <v>135.32</v>
      </c>
      <c r="I452" s="213">
        <v>885.5500000000008</v>
      </c>
      <c r="J452" s="213">
        <v>31.84</v>
      </c>
      <c r="K452" s="213">
        <v>631.5</v>
      </c>
      <c r="L452" s="213">
        <v>135.32</v>
      </c>
      <c r="M452" s="214">
        <v>4480.0</v>
      </c>
      <c r="N452" s="214">
        <v>0.0</v>
      </c>
      <c r="O452" s="214">
        <v>1680.0</v>
      </c>
      <c r="P452" s="214">
        <v>0.0</v>
      </c>
      <c r="Q452" s="214">
        <v>445.0</v>
      </c>
      <c r="R452" s="214">
        <v>16.0</v>
      </c>
      <c r="S452" s="214">
        <v>421.0</v>
      </c>
      <c r="T452" s="214">
        <v>68.0</v>
      </c>
      <c r="U452" s="213">
        <v>1684.2100000000007</v>
      </c>
      <c r="V452" s="213">
        <v>1684.2100000000007</v>
      </c>
      <c r="W452" s="214">
        <v>6160.0</v>
      </c>
      <c r="X452" s="214">
        <v>950.0</v>
      </c>
      <c r="Y452" s="105"/>
      <c r="Z452" s="105"/>
    </row>
    <row r="453" ht="15.75" customHeight="1">
      <c r="A453" s="127" t="s">
        <v>41</v>
      </c>
      <c r="B453" s="127" t="s">
        <v>551</v>
      </c>
      <c r="C453" s="127" t="s">
        <v>545</v>
      </c>
      <c r="D453" s="127" t="s">
        <v>50</v>
      </c>
      <c r="E453" s="213">
        <v>415.9100000000002</v>
      </c>
      <c r="F453" s="213">
        <v>11.94</v>
      </c>
      <c r="G453" s="213">
        <v>370.5</v>
      </c>
      <c r="H453" s="213">
        <v>103.47999999999999</v>
      </c>
      <c r="I453" s="213">
        <v>415.9100000000002</v>
      </c>
      <c r="J453" s="213">
        <v>11.94</v>
      </c>
      <c r="K453" s="213">
        <v>370.5</v>
      </c>
      <c r="L453" s="213">
        <v>103.47999999999999</v>
      </c>
      <c r="M453" s="214">
        <v>5982.0</v>
      </c>
      <c r="N453" s="214">
        <v>0.0</v>
      </c>
      <c r="O453" s="214">
        <v>2436.0</v>
      </c>
      <c r="P453" s="214">
        <v>0.0</v>
      </c>
      <c r="Q453" s="214">
        <v>209.0</v>
      </c>
      <c r="R453" s="214">
        <v>6.0</v>
      </c>
      <c r="S453" s="214">
        <v>247.0</v>
      </c>
      <c r="T453" s="214">
        <v>52.0</v>
      </c>
      <c r="U453" s="213">
        <v>901.8300000000002</v>
      </c>
      <c r="V453" s="213">
        <v>901.8300000000002</v>
      </c>
      <c r="W453" s="214">
        <v>8418.0</v>
      </c>
      <c r="X453" s="214">
        <v>514.0</v>
      </c>
      <c r="Y453" s="105"/>
      <c r="Z453" s="105"/>
    </row>
    <row r="454" ht="15.75" customHeight="1">
      <c r="A454" s="127" t="s">
        <v>41</v>
      </c>
      <c r="B454" s="127" t="s">
        <v>552</v>
      </c>
      <c r="C454" s="127" t="s">
        <v>547</v>
      </c>
      <c r="D454" s="127" t="s">
        <v>50</v>
      </c>
      <c r="E454" s="213">
        <v>746.2500000000007</v>
      </c>
      <c r="F454" s="213">
        <v>17.91</v>
      </c>
      <c r="G454" s="213">
        <v>427.5</v>
      </c>
      <c r="H454" s="213">
        <v>105.47</v>
      </c>
      <c r="I454" s="213">
        <v>746.2500000000007</v>
      </c>
      <c r="J454" s="213">
        <v>17.91</v>
      </c>
      <c r="K454" s="213">
        <v>427.5</v>
      </c>
      <c r="L454" s="213">
        <v>105.47</v>
      </c>
      <c r="M454" s="214">
        <v>6735.0</v>
      </c>
      <c r="N454" s="214">
        <v>0.0</v>
      </c>
      <c r="O454" s="214">
        <v>2772.0</v>
      </c>
      <c r="P454" s="214">
        <v>0.0</v>
      </c>
      <c r="Q454" s="214">
        <v>375.0</v>
      </c>
      <c r="R454" s="214">
        <v>9.0</v>
      </c>
      <c r="S454" s="214">
        <v>285.0</v>
      </c>
      <c r="T454" s="214">
        <v>53.0</v>
      </c>
      <c r="U454" s="213">
        <v>1297.1300000000008</v>
      </c>
      <c r="V454" s="213">
        <v>1297.1300000000008</v>
      </c>
      <c r="W454" s="214">
        <v>9507.0</v>
      </c>
      <c r="X454" s="214">
        <v>722.0</v>
      </c>
      <c r="Y454" s="105"/>
      <c r="Z454" s="105"/>
    </row>
    <row r="455" ht="15.75" customHeight="1">
      <c r="A455" s="127" t="s">
        <v>41</v>
      </c>
      <c r="B455" s="127" t="s">
        <v>553</v>
      </c>
      <c r="C455" s="127" t="s">
        <v>549</v>
      </c>
      <c r="D455" s="127" t="s">
        <v>50</v>
      </c>
      <c r="E455" s="213">
        <v>931.3200000000006</v>
      </c>
      <c r="F455" s="213">
        <v>23.88</v>
      </c>
      <c r="G455" s="213">
        <v>666.0</v>
      </c>
      <c r="H455" s="213">
        <v>133.32999999999998</v>
      </c>
      <c r="I455" s="213">
        <v>931.3200000000006</v>
      </c>
      <c r="J455" s="213">
        <v>23.88</v>
      </c>
      <c r="K455" s="213">
        <v>666.0</v>
      </c>
      <c r="L455" s="213">
        <v>133.32999999999998</v>
      </c>
      <c r="M455" s="214">
        <v>3531.0</v>
      </c>
      <c r="N455" s="214">
        <v>0.0</v>
      </c>
      <c r="O455" s="214">
        <v>1680.0</v>
      </c>
      <c r="P455" s="214">
        <v>0.0</v>
      </c>
      <c r="Q455" s="214">
        <v>468.0</v>
      </c>
      <c r="R455" s="214">
        <v>12.0</v>
      </c>
      <c r="S455" s="214">
        <v>444.0</v>
      </c>
      <c r="T455" s="214">
        <v>67.0</v>
      </c>
      <c r="U455" s="213">
        <v>1754.5300000000007</v>
      </c>
      <c r="V455" s="213">
        <v>1754.5300000000007</v>
      </c>
      <c r="W455" s="214">
        <v>5211.0</v>
      </c>
      <c r="X455" s="214">
        <v>991.0</v>
      </c>
      <c r="Y455" s="105"/>
      <c r="Z455" s="105"/>
    </row>
    <row r="456" ht="15.75" customHeight="1">
      <c r="A456" s="127" t="s">
        <v>41</v>
      </c>
      <c r="B456" s="127" t="s">
        <v>554</v>
      </c>
      <c r="C456" s="127" t="s">
        <v>555</v>
      </c>
      <c r="D456" s="127" t="s">
        <v>51</v>
      </c>
      <c r="E456" s="213"/>
      <c r="F456" s="213"/>
      <c r="G456" s="213"/>
      <c r="H456" s="213">
        <v>5.79</v>
      </c>
      <c r="I456" s="213"/>
      <c r="J456" s="213"/>
      <c r="K456" s="213"/>
      <c r="L456" s="213">
        <v>4.99</v>
      </c>
      <c r="M456" s="214"/>
      <c r="N456" s="214"/>
      <c r="O456" s="214"/>
      <c r="P456" s="214">
        <v>0.0</v>
      </c>
      <c r="Q456" s="214"/>
      <c r="R456" s="214"/>
      <c r="S456" s="214"/>
      <c r="T456" s="214">
        <v>1.0</v>
      </c>
      <c r="U456" s="213">
        <v>5.79</v>
      </c>
      <c r="V456" s="213">
        <v>4.99</v>
      </c>
      <c r="W456" s="214">
        <v>0.0</v>
      </c>
      <c r="X456" s="214">
        <v>1.0</v>
      </c>
      <c r="Y456" s="105"/>
      <c r="Z456" s="105"/>
    </row>
    <row r="457" ht="15.75" customHeight="1">
      <c r="A457" s="127" t="s">
        <v>41</v>
      </c>
      <c r="B457" s="127" t="s">
        <v>556</v>
      </c>
      <c r="C457" s="127" t="s">
        <v>557</v>
      </c>
      <c r="D457" s="127" t="s">
        <v>52</v>
      </c>
      <c r="E457" s="213"/>
      <c r="F457" s="213">
        <v>5931.179999999999</v>
      </c>
      <c r="G457" s="213"/>
      <c r="H457" s="213">
        <v>11.94</v>
      </c>
      <c r="I457" s="213"/>
      <c r="J457" s="213">
        <v>4816.18</v>
      </c>
      <c r="K457" s="213"/>
      <c r="L457" s="213">
        <v>11.94</v>
      </c>
      <c r="M457" s="214"/>
      <c r="N457" s="214">
        <v>4480.0</v>
      </c>
      <c r="O457" s="214"/>
      <c r="P457" s="214">
        <v>0.0</v>
      </c>
      <c r="Q457" s="214"/>
      <c r="R457" s="214">
        <v>2382.0</v>
      </c>
      <c r="S457" s="214"/>
      <c r="T457" s="214">
        <v>6.0</v>
      </c>
      <c r="U457" s="213">
        <v>5943.119999999999</v>
      </c>
      <c r="V457" s="213">
        <v>4828.12</v>
      </c>
      <c r="W457" s="214">
        <v>4480.0</v>
      </c>
      <c r="X457" s="214">
        <v>2388.0</v>
      </c>
      <c r="Y457" s="105"/>
      <c r="Z457" s="105"/>
    </row>
    <row r="458" ht="15.75" customHeight="1">
      <c r="A458" s="127" t="s">
        <v>41</v>
      </c>
      <c r="B458" s="127" t="s">
        <v>560</v>
      </c>
      <c r="C458" s="127" t="s">
        <v>561</v>
      </c>
      <c r="D458" s="127" t="s">
        <v>47</v>
      </c>
      <c r="E458" s="213">
        <v>187.99000000000004</v>
      </c>
      <c r="F458" s="213"/>
      <c r="G458" s="213">
        <v>318.31</v>
      </c>
      <c r="H458" s="213">
        <v>146.56000000000003</v>
      </c>
      <c r="I458" s="213">
        <v>187.99000000000004</v>
      </c>
      <c r="J458" s="213"/>
      <c r="K458" s="213">
        <v>318.31</v>
      </c>
      <c r="L458" s="213">
        <v>128.55999999999995</v>
      </c>
      <c r="M458" s="214">
        <v>688.0</v>
      </c>
      <c r="N458" s="214"/>
      <c r="O458" s="214">
        <v>624.0</v>
      </c>
      <c r="P458" s="214">
        <v>288.0</v>
      </c>
      <c r="Q458" s="214">
        <v>76.0</v>
      </c>
      <c r="R458" s="214"/>
      <c r="S458" s="214">
        <v>139.0</v>
      </c>
      <c r="T458" s="214">
        <v>64.0</v>
      </c>
      <c r="U458" s="213">
        <v>652.8600000000001</v>
      </c>
      <c r="V458" s="213">
        <v>634.86</v>
      </c>
      <c r="W458" s="214">
        <v>1600.0</v>
      </c>
      <c r="X458" s="214">
        <v>279.0</v>
      </c>
      <c r="Y458" s="105"/>
      <c r="Z458" s="105"/>
    </row>
    <row r="459" ht="15.75" customHeight="1">
      <c r="A459" s="127" t="s">
        <v>41</v>
      </c>
      <c r="B459" s="127" t="s">
        <v>562</v>
      </c>
      <c r="C459" s="127" t="s">
        <v>563</v>
      </c>
      <c r="D459" s="127" t="s">
        <v>47</v>
      </c>
      <c r="E459" s="213">
        <v>173.05000000000007</v>
      </c>
      <c r="F459" s="213"/>
      <c r="G459" s="213">
        <v>302.28</v>
      </c>
      <c r="H459" s="213">
        <v>132.82000000000002</v>
      </c>
      <c r="I459" s="213">
        <v>173.05000000000007</v>
      </c>
      <c r="J459" s="213"/>
      <c r="K459" s="213">
        <v>302.28</v>
      </c>
      <c r="L459" s="213">
        <v>116.92</v>
      </c>
      <c r="M459" s="214">
        <v>688.0</v>
      </c>
      <c r="N459" s="214"/>
      <c r="O459" s="214">
        <v>624.0</v>
      </c>
      <c r="P459" s="214">
        <v>288.0</v>
      </c>
      <c r="Q459" s="214">
        <v>70.0</v>
      </c>
      <c r="R459" s="214"/>
      <c r="S459" s="214">
        <v>132.0</v>
      </c>
      <c r="T459" s="214">
        <v>58.0</v>
      </c>
      <c r="U459" s="213">
        <v>608.1500000000001</v>
      </c>
      <c r="V459" s="213">
        <v>592.25</v>
      </c>
      <c r="W459" s="214">
        <v>1600.0</v>
      </c>
      <c r="X459" s="214">
        <v>260.0</v>
      </c>
      <c r="Y459" s="105"/>
      <c r="Z459" s="105"/>
    </row>
    <row r="460" ht="15.75" customHeight="1">
      <c r="A460" s="127" t="s">
        <v>41</v>
      </c>
      <c r="B460" s="127" t="s">
        <v>564</v>
      </c>
      <c r="C460" s="127" t="s">
        <v>565</v>
      </c>
      <c r="D460" s="127" t="s">
        <v>47</v>
      </c>
      <c r="E460" s="213">
        <v>190.4800000000001</v>
      </c>
      <c r="F460" s="213"/>
      <c r="G460" s="213">
        <v>222.13</v>
      </c>
      <c r="H460" s="213">
        <v>132.82000000000008</v>
      </c>
      <c r="I460" s="213">
        <v>190.4800000000001</v>
      </c>
      <c r="J460" s="213"/>
      <c r="K460" s="213">
        <v>222.13</v>
      </c>
      <c r="L460" s="213">
        <v>116.01999999999992</v>
      </c>
      <c r="M460" s="214">
        <v>1032.0</v>
      </c>
      <c r="N460" s="214"/>
      <c r="O460" s="214">
        <v>624.0</v>
      </c>
      <c r="P460" s="214">
        <v>432.0</v>
      </c>
      <c r="Q460" s="214">
        <v>77.0</v>
      </c>
      <c r="R460" s="214"/>
      <c r="S460" s="214">
        <v>97.0</v>
      </c>
      <c r="T460" s="214">
        <v>58.0</v>
      </c>
      <c r="U460" s="213">
        <v>545.4300000000002</v>
      </c>
      <c r="V460" s="213">
        <v>528.6300000000001</v>
      </c>
      <c r="W460" s="214">
        <v>2088.0</v>
      </c>
      <c r="X460" s="214">
        <v>232.0</v>
      </c>
      <c r="Y460" s="105"/>
      <c r="Z460" s="105"/>
    </row>
    <row r="461" ht="15.75" customHeight="1">
      <c r="A461" s="127" t="s">
        <v>41</v>
      </c>
      <c r="B461" s="127" t="s">
        <v>566</v>
      </c>
      <c r="C461" s="127" t="s">
        <v>567</v>
      </c>
      <c r="D461" s="127" t="s">
        <v>47</v>
      </c>
      <c r="E461" s="213">
        <v>1503.9700000000018</v>
      </c>
      <c r="F461" s="213">
        <v>1895.2500000000018</v>
      </c>
      <c r="G461" s="213"/>
      <c r="H461" s="213">
        <v>2104.9700000000025</v>
      </c>
      <c r="I461" s="213">
        <v>1503.9700000000018</v>
      </c>
      <c r="J461" s="213">
        <v>1538.4500000000007</v>
      </c>
      <c r="K461" s="213"/>
      <c r="L461" s="213">
        <v>1817.9700000000023</v>
      </c>
      <c r="M461" s="214">
        <v>2352.0</v>
      </c>
      <c r="N461" s="214">
        <v>1320.0</v>
      </c>
      <c r="O461" s="214"/>
      <c r="P461" s="214">
        <v>1272.0</v>
      </c>
      <c r="Q461" s="214">
        <v>503.0</v>
      </c>
      <c r="R461" s="214">
        <v>475.0</v>
      </c>
      <c r="S461" s="214"/>
      <c r="T461" s="214">
        <v>603.0</v>
      </c>
      <c r="U461" s="213">
        <v>5504.190000000006</v>
      </c>
      <c r="V461" s="213">
        <v>4860.390000000005</v>
      </c>
      <c r="W461" s="214">
        <v>4944.0</v>
      </c>
      <c r="X461" s="214">
        <v>1581.0</v>
      </c>
      <c r="Y461" s="105"/>
      <c r="Z461" s="105"/>
    </row>
    <row r="462" ht="15.75" customHeight="1">
      <c r="A462" s="127" t="s">
        <v>41</v>
      </c>
      <c r="B462" s="127" t="s">
        <v>568</v>
      </c>
      <c r="C462" s="127" t="s">
        <v>569</v>
      </c>
      <c r="D462" s="127" t="s">
        <v>47</v>
      </c>
      <c r="E462" s="213">
        <v>364.7800000000003</v>
      </c>
      <c r="F462" s="213"/>
      <c r="G462" s="213">
        <v>556.47</v>
      </c>
      <c r="H462" s="213">
        <v>313.7300000000001</v>
      </c>
      <c r="I462" s="213">
        <v>364.7800000000003</v>
      </c>
      <c r="J462" s="213"/>
      <c r="K462" s="213">
        <v>556.47</v>
      </c>
      <c r="L462" s="213">
        <v>275.63</v>
      </c>
      <c r="M462" s="214">
        <v>1032.0</v>
      </c>
      <c r="N462" s="214"/>
      <c r="O462" s="214">
        <v>936.0</v>
      </c>
      <c r="P462" s="214">
        <v>432.0</v>
      </c>
      <c r="Q462" s="214">
        <v>147.0</v>
      </c>
      <c r="R462" s="214"/>
      <c r="S462" s="214">
        <v>243.0</v>
      </c>
      <c r="T462" s="214">
        <v>137.0</v>
      </c>
      <c r="U462" s="213">
        <v>1234.9800000000005</v>
      </c>
      <c r="V462" s="213">
        <v>1196.8800000000003</v>
      </c>
      <c r="W462" s="214">
        <v>2400.0</v>
      </c>
      <c r="X462" s="214">
        <v>527.0</v>
      </c>
      <c r="Y462" s="105"/>
      <c r="Z462" s="105"/>
    </row>
    <row r="463" ht="15.75" customHeight="1">
      <c r="A463" s="127" t="s">
        <v>41</v>
      </c>
      <c r="B463" s="127" t="s">
        <v>570</v>
      </c>
      <c r="C463" s="127" t="s">
        <v>571</v>
      </c>
      <c r="D463" s="127" t="s">
        <v>47</v>
      </c>
      <c r="E463" s="213">
        <v>328.67000000000036</v>
      </c>
      <c r="F463" s="213"/>
      <c r="G463" s="213">
        <v>416.780000000001</v>
      </c>
      <c r="H463" s="213">
        <v>188.92000000000004</v>
      </c>
      <c r="I463" s="213">
        <v>328.67000000000036</v>
      </c>
      <c r="J463" s="213"/>
      <c r="K463" s="213">
        <v>416.780000000001</v>
      </c>
      <c r="L463" s="213">
        <v>166.12</v>
      </c>
      <c r="M463" s="214">
        <v>688.0</v>
      </c>
      <c r="N463" s="214"/>
      <c r="O463" s="214">
        <v>936.0</v>
      </c>
      <c r="P463" s="214">
        <v>288.0</v>
      </c>
      <c r="Q463" s="214">
        <v>133.0</v>
      </c>
      <c r="R463" s="214"/>
      <c r="S463" s="214">
        <v>182.0</v>
      </c>
      <c r="T463" s="214">
        <v>83.0</v>
      </c>
      <c r="U463" s="213">
        <v>934.3700000000015</v>
      </c>
      <c r="V463" s="213">
        <v>911.5700000000014</v>
      </c>
      <c r="W463" s="214">
        <v>1912.0</v>
      </c>
      <c r="X463" s="214">
        <v>398.0</v>
      </c>
      <c r="Y463" s="105"/>
      <c r="Z463" s="105"/>
    </row>
    <row r="464" ht="15.75" customHeight="1">
      <c r="A464" s="127" t="s">
        <v>41</v>
      </c>
      <c r="B464" s="127" t="s">
        <v>572</v>
      </c>
      <c r="C464" s="127" t="s">
        <v>573</v>
      </c>
      <c r="D464" s="127" t="s">
        <v>47</v>
      </c>
      <c r="E464" s="213"/>
      <c r="F464" s="213"/>
      <c r="G464" s="213">
        <v>534.66</v>
      </c>
      <c r="H464" s="213">
        <v>808.7000000000011</v>
      </c>
      <c r="I464" s="213"/>
      <c r="J464" s="213"/>
      <c r="K464" s="213">
        <v>534.66</v>
      </c>
      <c r="L464" s="213">
        <v>724.200000000001</v>
      </c>
      <c r="M464" s="214"/>
      <c r="N464" s="214"/>
      <c r="O464" s="214">
        <v>560.0</v>
      </c>
      <c r="P464" s="214">
        <v>728.0</v>
      </c>
      <c r="Q464" s="214"/>
      <c r="R464" s="214"/>
      <c r="S464" s="214">
        <v>134.0</v>
      </c>
      <c r="T464" s="214">
        <v>180.0</v>
      </c>
      <c r="U464" s="213">
        <v>1343.360000000001</v>
      </c>
      <c r="V464" s="213">
        <v>1258.860000000001</v>
      </c>
      <c r="W464" s="214">
        <v>1288.0</v>
      </c>
      <c r="X464" s="214">
        <v>314.0</v>
      </c>
      <c r="Y464" s="105"/>
      <c r="Z464" s="105"/>
    </row>
    <row r="465" ht="15.75" customHeight="1">
      <c r="A465" s="127" t="s">
        <v>41</v>
      </c>
      <c r="B465" s="127" t="s">
        <v>574</v>
      </c>
      <c r="C465" s="127" t="s">
        <v>575</v>
      </c>
      <c r="D465" s="127" t="s">
        <v>47</v>
      </c>
      <c r="E465" s="213"/>
      <c r="F465" s="213"/>
      <c r="G465" s="213">
        <v>335.16</v>
      </c>
      <c r="H465" s="213">
        <v>754.3200000000008</v>
      </c>
      <c r="I465" s="213"/>
      <c r="J465" s="213"/>
      <c r="K465" s="213">
        <v>335.16</v>
      </c>
      <c r="L465" s="213">
        <v>673.8200000000007</v>
      </c>
      <c r="M465" s="214"/>
      <c r="N465" s="214"/>
      <c r="O465" s="214">
        <v>560.0</v>
      </c>
      <c r="P465" s="214">
        <v>728.0</v>
      </c>
      <c r="Q465" s="214"/>
      <c r="R465" s="214"/>
      <c r="S465" s="214">
        <v>84.0</v>
      </c>
      <c r="T465" s="214">
        <v>168.0</v>
      </c>
      <c r="U465" s="213">
        <v>1089.480000000001</v>
      </c>
      <c r="V465" s="213">
        <v>1008.9800000000007</v>
      </c>
      <c r="W465" s="214">
        <v>1288.0</v>
      </c>
      <c r="X465" s="214">
        <v>252.0</v>
      </c>
      <c r="Y465" s="105"/>
      <c r="Z465" s="105"/>
    </row>
    <row r="466" ht="15.75" customHeight="1">
      <c r="A466" s="127" t="s">
        <v>41</v>
      </c>
      <c r="B466" s="127" t="s">
        <v>576</v>
      </c>
      <c r="C466" s="127" t="s">
        <v>577</v>
      </c>
      <c r="D466" s="127" t="s">
        <v>47</v>
      </c>
      <c r="E466" s="213"/>
      <c r="F466" s="213"/>
      <c r="G466" s="213">
        <v>430.92</v>
      </c>
      <c r="H466" s="213">
        <v>597.1700000000004</v>
      </c>
      <c r="I466" s="213"/>
      <c r="J466" s="213"/>
      <c r="K466" s="213">
        <v>430.92</v>
      </c>
      <c r="L466" s="213">
        <v>532.6700000000004</v>
      </c>
      <c r="M466" s="214"/>
      <c r="N466" s="214"/>
      <c r="O466" s="214">
        <v>560.0</v>
      </c>
      <c r="P466" s="214">
        <v>728.0</v>
      </c>
      <c r="Q466" s="214"/>
      <c r="R466" s="214"/>
      <c r="S466" s="214">
        <v>108.0</v>
      </c>
      <c r="T466" s="214">
        <v>133.0</v>
      </c>
      <c r="U466" s="213">
        <v>1028.0900000000004</v>
      </c>
      <c r="V466" s="213">
        <v>963.5900000000004</v>
      </c>
      <c r="W466" s="214">
        <v>1288.0</v>
      </c>
      <c r="X466" s="214">
        <v>241.0</v>
      </c>
      <c r="Y466" s="105"/>
      <c r="Z466" s="105"/>
    </row>
    <row r="467" ht="15.75" customHeight="1">
      <c r="A467" s="127" t="s">
        <v>41</v>
      </c>
      <c r="B467" s="127" t="s">
        <v>578</v>
      </c>
      <c r="C467" s="127" t="s">
        <v>579</v>
      </c>
      <c r="D467" s="127" t="s">
        <v>47</v>
      </c>
      <c r="E467" s="213">
        <v>5843.239999999997</v>
      </c>
      <c r="F467" s="213">
        <v>4523.959999999998</v>
      </c>
      <c r="G467" s="213">
        <v>7175.42999999997</v>
      </c>
      <c r="H467" s="213">
        <v>5886.929999999991</v>
      </c>
      <c r="I467" s="213">
        <v>5843.239999999997</v>
      </c>
      <c r="J467" s="213">
        <v>3743.9599999999996</v>
      </c>
      <c r="K467" s="213">
        <v>7175.42999999997</v>
      </c>
      <c r="L467" s="213">
        <v>5244.53</v>
      </c>
      <c r="M467" s="214">
        <v>2076.0</v>
      </c>
      <c r="N467" s="214">
        <v>864.0</v>
      </c>
      <c r="O467" s="214">
        <v>1956.0</v>
      </c>
      <c r="P467" s="214">
        <v>1224.0</v>
      </c>
      <c r="Q467" s="214">
        <v>976.0</v>
      </c>
      <c r="R467" s="214">
        <v>604.0</v>
      </c>
      <c r="S467" s="214">
        <v>1307.0</v>
      </c>
      <c r="T467" s="214">
        <v>867.0</v>
      </c>
      <c r="U467" s="213">
        <v>23429.559999999954</v>
      </c>
      <c r="V467" s="213">
        <v>22007.159999999967</v>
      </c>
      <c r="W467" s="214">
        <v>6120.0</v>
      </c>
      <c r="X467" s="214">
        <v>3754.0</v>
      </c>
      <c r="Y467" s="105"/>
      <c r="Z467" s="105"/>
    </row>
    <row r="468" ht="15.75" customHeight="1">
      <c r="A468" s="127" t="s">
        <v>41</v>
      </c>
      <c r="B468" s="127" t="s">
        <v>580</v>
      </c>
      <c r="C468" s="127" t="s">
        <v>581</v>
      </c>
      <c r="D468" s="127" t="s">
        <v>47</v>
      </c>
      <c r="E468" s="213">
        <v>485.8700000000004</v>
      </c>
      <c r="F468" s="213"/>
      <c r="G468" s="213"/>
      <c r="H468" s="213">
        <v>844.5800000000011</v>
      </c>
      <c r="I468" s="213">
        <v>485.8700000000004</v>
      </c>
      <c r="J468" s="213"/>
      <c r="K468" s="213"/>
      <c r="L468" s="213">
        <v>731.080000000001</v>
      </c>
      <c r="M468" s="214">
        <v>1212.0</v>
      </c>
      <c r="N468" s="214"/>
      <c r="O468" s="214"/>
      <c r="P468" s="214">
        <v>1764.0</v>
      </c>
      <c r="Q468" s="214">
        <v>163.0</v>
      </c>
      <c r="R468" s="214"/>
      <c r="S468" s="214"/>
      <c r="T468" s="214">
        <v>242.0</v>
      </c>
      <c r="U468" s="213">
        <v>1330.4500000000014</v>
      </c>
      <c r="V468" s="213">
        <v>1216.9500000000014</v>
      </c>
      <c r="W468" s="214">
        <v>2976.0</v>
      </c>
      <c r="X468" s="214">
        <v>405.0</v>
      </c>
      <c r="Y468" s="105"/>
      <c r="Z468" s="105"/>
    </row>
    <row r="469" ht="15.75" customHeight="1">
      <c r="A469" s="127" t="s">
        <v>41</v>
      </c>
      <c r="B469" s="127" t="s">
        <v>582</v>
      </c>
      <c r="C469" s="127" t="s">
        <v>583</v>
      </c>
      <c r="D469" s="127" t="s">
        <v>46</v>
      </c>
      <c r="E469" s="213"/>
      <c r="F469" s="213">
        <v>2148.6500000000005</v>
      </c>
      <c r="G469" s="213"/>
      <c r="H469" s="213"/>
      <c r="I469" s="213"/>
      <c r="J469" s="213">
        <v>1770.650000000001</v>
      </c>
      <c r="K469" s="213"/>
      <c r="L469" s="213"/>
      <c r="M469" s="214"/>
      <c r="N469" s="214">
        <v>354.0</v>
      </c>
      <c r="O469" s="214"/>
      <c r="P469" s="214"/>
      <c r="Q469" s="214"/>
      <c r="R469" s="214">
        <v>135.0</v>
      </c>
      <c r="S469" s="214"/>
      <c r="T469" s="214"/>
      <c r="U469" s="213">
        <v>2148.6500000000005</v>
      </c>
      <c r="V469" s="213">
        <v>1770.650000000001</v>
      </c>
      <c r="W469" s="214">
        <v>354.0</v>
      </c>
      <c r="X469" s="214">
        <v>135.0</v>
      </c>
      <c r="Y469" s="105"/>
      <c r="Z469" s="105"/>
    </row>
    <row r="470" ht="15.75" customHeight="1">
      <c r="A470" s="127" t="s">
        <v>41</v>
      </c>
      <c r="B470" s="127" t="s">
        <v>584</v>
      </c>
      <c r="C470" s="127" t="s">
        <v>585</v>
      </c>
      <c r="D470" s="127" t="s">
        <v>46</v>
      </c>
      <c r="E470" s="213"/>
      <c r="F470" s="213">
        <v>2174.6400000000003</v>
      </c>
      <c r="G470" s="213"/>
      <c r="H470" s="213"/>
      <c r="I470" s="213"/>
      <c r="J470" s="213">
        <v>1781.640000000001</v>
      </c>
      <c r="K470" s="213"/>
      <c r="L470" s="213"/>
      <c r="M470" s="214"/>
      <c r="N470" s="214">
        <v>354.0</v>
      </c>
      <c r="O470" s="214"/>
      <c r="P470" s="214"/>
      <c r="Q470" s="214"/>
      <c r="R470" s="214">
        <v>136.0</v>
      </c>
      <c r="S470" s="214"/>
      <c r="T470" s="214"/>
      <c r="U470" s="213">
        <v>2174.6400000000003</v>
      </c>
      <c r="V470" s="213">
        <v>1781.640000000001</v>
      </c>
      <c r="W470" s="214">
        <v>354.0</v>
      </c>
      <c r="X470" s="214">
        <v>136.0</v>
      </c>
      <c r="Y470" s="105"/>
      <c r="Z470" s="105"/>
    </row>
    <row r="471" ht="15.75" customHeight="1">
      <c r="A471" s="127" t="s">
        <v>41</v>
      </c>
      <c r="B471" s="127" t="s">
        <v>586</v>
      </c>
      <c r="C471" s="127" t="s">
        <v>587</v>
      </c>
      <c r="D471" s="127" t="s">
        <v>46</v>
      </c>
      <c r="E471" s="213"/>
      <c r="F471" s="213">
        <v>754.5300000000003</v>
      </c>
      <c r="G471" s="213"/>
      <c r="H471" s="213"/>
      <c r="I471" s="213"/>
      <c r="J471" s="213">
        <v>628.5300000000002</v>
      </c>
      <c r="K471" s="213"/>
      <c r="L471" s="213"/>
      <c r="M471" s="214"/>
      <c r="N471" s="214">
        <v>354.0</v>
      </c>
      <c r="O471" s="214"/>
      <c r="P471" s="214"/>
      <c r="Q471" s="214"/>
      <c r="R471" s="214">
        <v>47.0</v>
      </c>
      <c r="S471" s="214"/>
      <c r="T471" s="214"/>
      <c r="U471" s="213">
        <v>754.5300000000003</v>
      </c>
      <c r="V471" s="213">
        <v>628.5300000000002</v>
      </c>
      <c r="W471" s="214">
        <v>354.0</v>
      </c>
      <c r="X471" s="214">
        <v>47.0</v>
      </c>
      <c r="Y471" s="105"/>
      <c r="Z471" s="105"/>
    </row>
    <row r="472" ht="15.75" customHeight="1">
      <c r="A472" s="127" t="s">
        <v>41</v>
      </c>
      <c r="B472" s="127" t="s">
        <v>588</v>
      </c>
      <c r="C472" s="127" t="s">
        <v>589</v>
      </c>
      <c r="D472" s="127" t="s">
        <v>47</v>
      </c>
      <c r="E472" s="213">
        <v>1376.1800000000003</v>
      </c>
      <c r="F472" s="213"/>
      <c r="G472" s="213"/>
      <c r="H472" s="213">
        <v>5456.11999999999</v>
      </c>
      <c r="I472" s="213">
        <v>1376.1800000000003</v>
      </c>
      <c r="J472" s="213"/>
      <c r="K472" s="213"/>
      <c r="L472" s="213">
        <v>4934.119999999991</v>
      </c>
      <c r="M472" s="214">
        <v>294.0</v>
      </c>
      <c r="N472" s="214"/>
      <c r="O472" s="214"/>
      <c r="P472" s="214">
        <v>900.0</v>
      </c>
      <c r="Q472" s="214">
        <v>82.0</v>
      </c>
      <c r="R472" s="214"/>
      <c r="S472" s="214"/>
      <c r="T472" s="214">
        <v>288.0</v>
      </c>
      <c r="U472" s="213">
        <v>6832.29999999999</v>
      </c>
      <c r="V472" s="213">
        <v>6310.299999999991</v>
      </c>
      <c r="W472" s="214">
        <v>1194.0</v>
      </c>
      <c r="X472" s="214">
        <v>370.0</v>
      </c>
      <c r="Y472" s="105"/>
      <c r="Z472" s="105"/>
    </row>
    <row r="473" ht="15.75" customHeight="1">
      <c r="A473" s="127" t="s">
        <v>41</v>
      </c>
      <c r="B473" s="127" t="s">
        <v>590</v>
      </c>
      <c r="C473" s="127" t="s">
        <v>591</v>
      </c>
      <c r="D473" s="127" t="s">
        <v>47</v>
      </c>
      <c r="E473" s="213">
        <v>649.3500000000004</v>
      </c>
      <c r="F473" s="213"/>
      <c r="G473" s="213"/>
      <c r="H473" s="213">
        <v>1153.9500000000005</v>
      </c>
      <c r="I473" s="213">
        <v>649.3500000000004</v>
      </c>
      <c r="J473" s="213"/>
      <c r="K473" s="213"/>
      <c r="L473" s="213">
        <v>1052.9500000000005</v>
      </c>
      <c r="M473" s="214">
        <v>1428.0</v>
      </c>
      <c r="N473" s="214"/>
      <c r="O473" s="214"/>
      <c r="P473" s="214">
        <v>1200.0</v>
      </c>
      <c r="Q473" s="214">
        <v>65.0</v>
      </c>
      <c r="R473" s="214"/>
      <c r="S473" s="214"/>
      <c r="T473" s="214">
        <v>105.0</v>
      </c>
      <c r="U473" s="213">
        <v>1803.3000000000009</v>
      </c>
      <c r="V473" s="213">
        <v>1702.3000000000009</v>
      </c>
      <c r="W473" s="214">
        <v>2628.0</v>
      </c>
      <c r="X473" s="214">
        <v>170.0</v>
      </c>
      <c r="Y473" s="105"/>
      <c r="Z473" s="105"/>
    </row>
    <row r="474" ht="15.75" customHeight="1">
      <c r="A474" s="127" t="s">
        <v>41</v>
      </c>
      <c r="B474" s="127" t="s">
        <v>593</v>
      </c>
      <c r="C474" s="127" t="s">
        <v>594</v>
      </c>
      <c r="D474" s="127" t="s">
        <v>46</v>
      </c>
      <c r="E474" s="213">
        <v>119.84999999999998</v>
      </c>
      <c r="F474" s="213">
        <v>215.82000000000002</v>
      </c>
      <c r="G474" s="213">
        <v>127.84</v>
      </c>
      <c r="H474" s="213"/>
      <c r="I474" s="213">
        <v>119.84999999999998</v>
      </c>
      <c r="J474" s="213">
        <v>183.82</v>
      </c>
      <c r="K474" s="213">
        <v>127.84</v>
      </c>
      <c r="L474" s="213"/>
      <c r="M474" s="214">
        <v>414.0</v>
      </c>
      <c r="N474" s="214">
        <v>438.0</v>
      </c>
      <c r="O474" s="214">
        <v>300.0</v>
      </c>
      <c r="P474" s="214"/>
      <c r="Q474" s="214">
        <v>15.0</v>
      </c>
      <c r="R474" s="214">
        <v>18.0</v>
      </c>
      <c r="S474" s="214">
        <v>16.0</v>
      </c>
      <c r="T474" s="214"/>
      <c r="U474" s="213">
        <v>463.51</v>
      </c>
      <c r="V474" s="213">
        <v>431.51</v>
      </c>
      <c r="W474" s="214">
        <v>1152.0</v>
      </c>
      <c r="X474" s="214">
        <v>49.0</v>
      </c>
      <c r="Y474" s="105"/>
      <c r="Z474" s="105"/>
    </row>
    <row r="475" ht="15.75" customHeight="1">
      <c r="A475" s="127" t="s">
        <v>41</v>
      </c>
      <c r="B475" s="127" t="s">
        <v>595</v>
      </c>
      <c r="C475" s="127" t="s">
        <v>596</v>
      </c>
      <c r="D475" s="127" t="s">
        <v>46</v>
      </c>
      <c r="E475" s="213">
        <v>87.89</v>
      </c>
      <c r="F475" s="213">
        <v>290.7500000000001</v>
      </c>
      <c r="G475" s="213">
        <v>127.84</v>
      </c>
      <c r="H475" s="213"/>
      <c r="I475" s="213">
        <v>87.89</v>
      </c>
      <c r="J475" s="213">
        <v>244.75000000000006</v>
      </c>
      <c r="K475" s="213">
        <v>127.84</v>
      </c>
      <c r="L475" s="213"/>
      <c r="M475" s="214">
        <v>414.0</v>
      </c>
      <c r="N475" s="214">
        <v>438.0</v>
      </c>
      <c r="O475" s="214">
        <v>300.0</v>
      </c>
      <c r="P475" s="214"/>
      <c r="Q475" s="214">
        <v>11.0</v>
      </c>
      <c r="R475" s="214">
        <v>25.0</v>
      </c>
      <c r="S475" s="214">
        <v>16.0</v>
      </c>
      <c r="T475" s="214"/>
      <c r="U475" s="213">
        <v>506.48000000000013</v>
      </c>
      <c r="V475" s="213">
        <v>460.48</v>
      </c>
      <c r="W475" s="214">
        <v>1152.0</v>
      </c>
      <c r="X475" s="214">
        <v>52.0</v>
      </c>
      <c r="Y475" s="105"/>
      <c r="Z475" s="105"/>
    </row>
    <row r="476" ht="15.75" customHeight="1">
      <c r="A476" s="127" t="s">
        <v>41</v>
      </c>
      <c r="B476" s="127" t="s">
        <v>597</v>
      </c>
      <c r="C476" s="127" t="s">
        <v>598</v>
      </c>
      <c r="D476" s="127" t="s">
        <v>47</v>
      </c>
      <c r="E476" s="213"/>
      <c r="F476" s="213">
        <v>532.9400000000003</v>
      </c>
      <c r="G476" s="213"/>
      <c r="H476" s="213">
        <v>638.4000000000007</v>
      </c>
      <c r="I476" s="213"/>
      <c r="J476" s="213">
        <v>430.9400000000001</v>
      </c>
      <c r="K476" s="213"/>
      <c r="L476" s="213">
        <v>561.9000000000005</v>
      </c>
      <c r="M476" s="214"/>
      <c r="N476" s="214">
        <v>768.0</v>
      </c>
      <c r="O476" s="214"/>
      <c r="P476" s="214">
        <v>1200.0</v>
      </c>
      <c r="Q476" s="214"/>
      <c r="R476" s="214">
        <v>106.0</v>
      </c>
      <c r="S476" s="214"/>
      <c r="T476" s="214">
        <v>160.0</v>
      </c>
      <c r="U476" s="213">
        <v>1171.340000000001</v>
      </c>
      <c r="V476" s="213">
        <v>992.8400000000006</v>
      </c>
      <c r="W476" s="214">
        <v>1968.0</v>
      </c>
      <c r="X476" s="214">
        <v>266.0</v>
      </c>
      <c r="Y476" s="105"/>
      <c r="Z476" s="105"/>
    </row>
    <row r="477" ht="15.75" customHeight="1">
      <c r="A477" s="127" t="s">
        <v>41</v>
      </c>
      <c r="B477" s="127" t="s">
        <v>599</v>
      </c>
      <c r="C477" s="127" t="s">
        <v>600</v>
      </c>
      <c r="D477" s="127" t="s">
        <v>49</v>
      </c>
      <c r="E477" s="213"/>
      <c r="F477" s="213"/>
      <c r="G477" s="213"/>
      <c r="H477" s="213">
        <v>1366.4399999999985</v>
      </c>
      <c r="I477" s="213"/>
      <c r="J477" s="213"/>
      <c r="K477" s="213"/>
      <c r="L477" s="213">
        <v>1204.8400000000006</v>
      </c>
      <c r="M477" s="214"/>
      <c r="N477" s="214"/>
      <c r="O477" s="214"/>
      <c r="P477" s="214">
        <v>912.0</v>
      </c>
      <c r="Q477" s="214"/>
      <c r="R477" s="214"/>
      <c r="S477" s="214"/>
      <c r="T477" s="214">
        <v>236.0</v>
      </c>
      <c r="U477" s="213">
        <v>1366.4399999999985</v>
      </c>
      <c r="V477" s="213">
        <v>1204.8400000000006</v>
      </c>
      <c r="W477" s="214">
        <v>912.0</v>
      </c>
      <c r="X477" s="214">
        <v>236.0</v>
      </c>
      <c r="Y477" s="105"/>
      <c r="Z477" s="105"/>
    </row>
    <row r="478" ht="15.75" customHeight="1">
      <c r="A478" s="127" t="s">
        <v>41</v>
      </c>
      <c r="B478" s="127" t="s">
        <v>601</v>
      </c>
      <c r="C478" s="127" t="s">
        <v>602</v>
      </c>
      <c r="D478" s="127" t="s">
        <v>49</v>
      </c>
      <c r="E478" s="213"/>
      <c r="F478" s="213"/>
      <c r="G478" s="213"/>
      <c r="H478" s="213">
        <v>1765.9499999999973</v>
      </c>
      <c r="I478" s="213"/>
      <c r="J478" s="213"/>
      <c r="K478" s="213"/>
      <c r="L478" s="213">
        <v>1549.150000000001</v>
      </c>
      <c r="M478" s="214"/>
      <c r="N478" s="214"/>
      <c r="O478" s="214"/>
      <c r="P478" s="214">
        <v>912.0</v>
      </c>
      <c r="Q478" s="214"/>
      <c r="R478" s="214"/>
      <c r="S478" s="214"/>
      <c r="T478" s="214">
        <v>305.0</v>
      </c>
      <c r="U478" s="213">
        <v>1765.9499999999973</v>
      </c>
      <c r="V478" s="213">
        <v>1549.150000000001</v>
      </c>
      <c r="W478" s="214">
        <v>912.0</v>
      </c>
      <c r="X478" s="214">
        <v>305.0</v>
      </c>
      <c r="Y478" s="105"/>
      <c r="Z478" s="105"/>
    </row>
    <row r="479" ht="15.75" customHeight="1">
      <c r="A479" s="127" t="s">
        <v>41</v>
      </c>
      <c r="B479" s="127" t="s">
        <v>603</v>
      </c>
      <c r="C479" s="127" t="s">
        <v>604</v>
      </c>
      <c r="D479" s="127" t="s">
        <v>47</v>
      </c>
      <c r="E479" s="213"/>
      <c r="F479" s="213"/>
      <c r="G479" s="213"/>
      <c r="H479" s="213">
        <v>1592.1000000000008</v>
      </c>
      <c r="I479" s="213"/>
      <c r="J479" s="213"/>
      <c r="K479" s="213"/>
      <c r="L479" s="213">
        <v>1456.6000000000013</v>
      </c>
      <c r="M479" s="214"/>
      <c r="N479" s="214"/>
      <c r="O479" s="214"/>
      <c r="P479" s="214">
        <v>906.0</v>
      </c>
      <c r="Q479" s="214"/>
      <c r="R479" s="214"/>
      <c r="S479" s="214"/>
      <c r="T479" s="214">
        <v>290.0</v>
      </c>
      <c r="U479" s="213">
        <v>1592.1000000000008</v>
      </c>
      <c r="V479" s="213">
        <v>1456.6000000000013</v>
      </c>
      <c r="W479" s="214">
        <v>906.0</v>
      </c>
      <c r="X479" s="214">
        <v>290.0</v>
      </c>
      <c r="Y479" s="105"/>
      <c r="Z479" s="105"/>
    </row>
    <row r="480" ht="15.75" customHeight="1">
      <c r="A480" s="127" t="s">
        <v>41</v>
      </c>
      <c r="B480" s="127" t="s">
        <v>606</v>
      </c>
      <c r="C480" s="127" t="s">
        <v>607</v>
      </c>
      <c r="D480" s="127" t="s">
        <v>47</v>
      </c>
      <c r="E480" s="213">
        <v>575.6599999999999</v>
      </c>
      <c r="F480" s="213">
        <v>858.5400000000003</v>
      </c>
      <c r="G480" s="213"/>
      <c r="H480" s="213">
        <v>973.7100000000006</v>
      </c>
      <c r="I480" s="213">
        <v>575.6599999999999</v>
      </c>
      <c r="J480" s="213">
        <v>693.3400000000001</v>
      </c>
      <c r="K480" s="213"/>
      <c r="L480" s="213">
        <v>875.0100000000004</v>
      </c>
      <c r="M480" s="214">
        <v>1308.0</v>
      </c>
      <c r="N480" s="214">
        <v>840.0</v>
      </c>
      <c r="O480" s="214"/>
      <c r="P480" s="214">
        <v>1200.0</v>
      </c>
      <c r="Q480" s="214">
        <v>214.0</v>
      </c>
      <c r="R480" s="214">
        <v>246.0</v>
      </c>
      <c r="S480" s="214"/>
      <c r="T480" s="214">
        <v>349.0</v>
      </c>
      <c r="U480" s="213">
        <v>2407.9100000000008</v>
      </c>
      <c r="V480" s="213">
        <v>2144.01</v>
      </c>
      <c r="W480" s="214">
        <v>3348.0</v>
      </c>
      <c r="X480" s="214">
        <v>809.0</v>
      </c>
      <c r="Y480" s="105"/>
      <c r="Z480" s="105"/>
    </row>
    <row r="481" ht="15.75" customHeight="1">
      <c r="A481" s="127" t="s">
        <v>41</v>
      </c>
      <c r="B481" s="127" t="s">
        <v>608</v>
      </c>
      <c r="C481" s="127" t="s">
        <v>609</v>
      </c>
      <c r="D481" s="127" t="s">
        <v>47</v>
      </c>
      <c r="E481" s="213"/>
      <c r="F481" s="213">
        <v>611.6000000000001</v>
      </c>
      <c r="G481" s="213"/>
      <c r="H481" s="213"/>
      <c r="I481" s="213"/>
      <c r="J481" s="213">
        <v>506.2</v>
      </c>
      <c r="K481" s="213"/>
      <c r="L481" s="213"/>
      <c r="M481" s="214"/>
      <c r="N481" s="214">
        <v>276.0</v>
      </c>
      <c r="O481" s="214"/>
      <c r="P481" s="214"/>
      <c r="Q481" s="214"/>
      <c r="R481" s="214">
        <v>36.0</v>
      </c>
      <c r="S481" s="214"/>
      <c r="T481" s="214"/>
      <c r="U481" s="213">
        <v>611.6000000000001</v>
      </c>
      <c r="V481" s="213">
        <v>506.2</v>
      </c>
      <c r="W481" s="214">
        <v>276.0</v>
      </c>
      <c r="X481" s="214">
        <v>36.0</v>
      </c>
      <c r="Y481" s="105"/>
      <c r="Z481" s="105"/>
    </row>
    <row r="482" ht="15.75" customHeight="1">
      <c r="A482" s="127" t="s">
        <v>41</v>
      </c>
      <c r="B482" s="127" t="s">
        <v>610</v>
      </c>
      <c r="C482" s="127" t="s">
        <v>611</v>
      </c>
      <c r="D482" s="127" t="s">
        <v>47</v>
      </c>
      <c r="E482" s="213">
        <v>934.8300000000006</v>
      </c>
      <c r="F482" s="213"/>
      <c r="G482" s="213"/>
      <c r="H482" s="213">
        <v>1503.330000000001</v>
      </c>
      <c r="I482" s="213">
        <v>934.8300000000006</v>
      </c>
      <c r="J482" s="213"/>
      <c r="K482" s="213"/>
      <c r="L482" s="213">
        <v>1351.330000000001</v>
      </c>
      <c r="M482" s="214">
        <v>436.0</v>
      </c>
      <c r="N482" s="214"/>
      <c r="O482" s="214"/>
      <c r="P482" s="214">
        <v>400.0</v>
      </c>
      <c r="Q482" s="214">
        <v>117.0</v>
      </c>
      <c r="R482" s="214"/>
      <c r="S482" s="214"/>
      <c r="T482" s="214">
        <v>167.0</v>
      </c>
      <c r="U482" s="213">
        <v>2438.1600000000017</v>
      </c>
      <c r="V482" s="213">
        <v>2286.1600000000017</v>
      </c>
      <c r="W482" s="214">
        <v>836.0</v>
      </c>
      <c r="X482" s="214">
        <v>284.0</v>
      </c>
      <c r="Y482" s="105"/>
      <c r="Z482" s="105"/>
    </row>
    <row r="483" ht="15.75" customHeight="1">
      <c r="A483" s="127" t="s">
        <v>41</v>
      </c>
      <c r="B483" s="127" t="s">
        <v>612</v>
      </c>
      <c r="C483" s="127" t="s">
        <v>613</v>
      </c>
      <c r="D483" s="127" t="s">
        <v>47</v>
      </c>
      <c r="E483" s="213"/>
      <c r="F483" s="213"/>
      <c r="G483" s="213"/>
      <c r="H483" s="213">
        <v>1828.7800000000009</v>
      </c>
      <c r="I483" s="213"/>
      <c r="J483" s="213"/>
      <c r="K483" s="213"/>
      <c r="L483" s="213">
        <v>1596.7800000000007</v>
      </c>
      <c r="M483" s="214"/>
      <c r="N483" s="214"/>
      <c r="O483" s="214"/>
      <c r="P483" s="214">
        <v>400.0</v>
      </c>
      <c r="Q483" s="214"/>
      <c r="R483" s="214"/>
      <c r="S483" s="214"/>
      <c r="T483" s="214">
        <v>122.0</v>
      </c>
      <c r="U483" s="213">
        <v>1828.7800000000009</v>
      </c>
      <c r="V483" s="213">
        <v>1596.7800000000007</v>
      </c>
      <c r="W483" s="214">
        <v>400.0</v>
      </c>
      <c r="X483" s="214">
        <v>122.0</v>
      </c>
      <c r="Y483" s="105"/>
      <c r="Z483" s="105"/>
    </row>
    <row r="484" ht="15.75" customHeight="1">
      <c r="A484" s="127" t="s">
        <v>41</v>
      </c>
      <c r="B484" s="127" t="s">
        <v>614</v>
      </c>
      <c r="C484" s="127" t="s">
        <v>615</v>
      </c>
      <c r="D484" s="127" t="s">
        <v>47</v>
      </c>
      <c r="E484" s="213"/>
      <c r="F484" s="213"/>
      <c r="G484" s="213"/>
      <c r="H484" s="213">
        <v>2728.179999999998</v>
      </c>
      <c r="I484" s="213"/>
      <c r="J484" s="213"/>
      <c r="K484" s="213"/>
      <c r="L484" s="213">
        <v>2390.1799999999985</v>
      </c>
      <c r="M484" s="214"/>
      <c r="N484" s="214"/>
      <c r="O484" s="214"/>
      <c r="P484" s="214">
        <v>400.0</v>
      </c>
      <c r="Q484" s="214"/>
      <c r="R484" s="214"/>
      <c r="S484" s="214"/>
      <c r="T484" s="214">
        <v>182.0</v>
      </c>
      <c r="U484" s="213">
        <v>2728.179999999998</v>
      </c>
      <c r="V484" s="213">
        <v>2390.1799999999985</v>
      </c>
      <c r="W484" s="214">
        <v>400.0</v>
      </c>
      <c r="X484" s="214">
        <v>182.0</v>
      </c>
      <c r="Y484" s="105"/>
      <c r="Z484" s="105"/>
    </row>
    <row r="485" ht="15.75" customHeight="1">
      <c r="A485" s="127" t="s">
        <v>41</v>
      </c>
      <c r="B485" s="127" t="s">
        <v>616</v>
      </c>
      <c r="C485" s="127" t="s">
        <v>617</v>
      </c>
      <c r="D485" s="127" t="s">
        <v>47</v>
      </c>
      <c r="E485" s="213">
        <v>1226.460000000001</v>
      </c>
      <c r="F485" s="213"/>
      <c r="G485" s="213"/>
      <c r="H485" s="213">
        <v>1402.440000000001</v>
      </c>
      <c r="I485" s="213">
        <v>1226.460000000001</v>
      </c>
      <c r="J485" s="213"/>
      <c r="K485" s="213"/>
      <c r="L485" s="213">
        <v>1261.4400000000007</v>
      </c>
      <c r="M485" s="214">
        <v>436.0</v>
      </c>
      <c r="N485" s="214"/>
      <c r="O485" s="214"/>
      <c r="P485" s="214">
        <v>400.0</v>
      </c>
      <c r="Q485" s="214">
        <v>154.0</v>
      </c>
      <c r="R485" s="214"/>
      <c r="S485" s="214"/>
      <c r="T485" s="214">
        <v>156.0</v>
      </c>
      <c r="U485" s="213">
        <v>2628.900000000002</v>
      </c>
      <c r="V485" s="213">
        <v>2487.9000000000015</v>
      </c>
      <c r="W485" s="214">
        <v>836.0</v>
      </c>
      <c r="X485" s="214">
        <v>310.0</v>
      </c>
      <c r="Y485" s="105"/>
      <c r="Z485" s="105"/>
    </row>
    <row r="486" ht="15.75" customHeight="1">
      <c r="A486" s="127" t="s">
        <v>41</v>
      </c>
      <c r="B486" s="127" t="s">
        <v>618</v>
      </c>
      <c r="C486" s="127" t="s">
        <v>619</v>
      </c>
      <c r="D486" s="127" t="s">
        <v>47</v>
      </c>
      <c r="E486" s="213">
        <v>1454.1800000000012</v>
      </c>
      <c r="F486" s="213"/>
      <c r="G486" s="213"/>
      <c r="H486" s="213">
        <v>2031.7400000000016</v>
      </c>
      <c r="I486" s="213">
        <v>1454.1800000000012</v>
      </c>
      <c r="J486" s="213"/>
      <c r="K486" s="213"/>
      <c r="L486" s="213">
        <v>1822.7400000000016</v>
      </c>
      <c r="M486" s="214">
        <v>436.0</v>
      </c>
      <c r="N486" s="214"/>
      <c r="O486" s="214"/>
      <c r="P486" s="214">
        <v>400.0</v>
      </c>
      <c r="Q486" s="214">
        <v>182.0</v>
      </c>
      <c r="R486" s="214"/>
      <c r="S486" s="214"/>
      <c r="T486" s="214">
        <v>226.0</v>
      </c>
      <c r="U486" s="213">
        <v>3485.920000000003</v>
      </c>
      <c r="V486" s="213">
        <v>3276.920000000003</v>
      </c>
      <c r="W486" s="214">
        <v>836.0</v>
      </c>
      <c r="X486" s="214">
        <v>408.0</v>
      </c>
      <c r="Y486" s="105"/>
      <c r="Z486" s="105"/>
    </row>
    <row r="487" ht="15.75" customHeight="1">
      <c r="A487" s="127" t="s">
        <v>41</v>
      </c>
      <c r="B487" s="127" t="s">
        <v>620</v>
      </c>
      <c r="C487" s="127" t="s">
        <v>621</v>
      </c>
      <c r="D487" s="127" t="s">
        <v>47</v>
      </c>
      <c r="E487" s="213"/>
      <c r="F487" s="213"/>
      <c r="G487" s="213"/>
      <c r="H487" s="213">
        <v>1657.980000000001</v>
      </c>
      <c r="I487" s="213"/>
      <c r="J487" s="213"/>
      <c r="K487" s="213"/>
      <c r="L487" s="213">
        <v>1521.9800000000012</v>
      </c>
      <c r="M487" s="214"/>
      <c r="N487" s="214"/>
      <c r="O487" s="214"/>
      <c r="P487" s="214">
        <v>906.0</v>
      </c>
      <c r="Q487" s="214"/>
      <c r="R487" s="214"/>
      <c r="S487" s="214"/>
      <c r="T487" s="214">
        <v>302.0</v>
      </c>
      <c r="U487" s="213">
        <v>1657.980000000001</v>
      </c>
      <c r="V487" s="213">
        <v>1521.9800000000012</v>
      </c>
      <c r="W487" s="214">
        <v>906.0</v>
      </c>
      <c r="X487" s="214">
        <v>302.0</v>
      </c>
      <c r="Y487" s="105"/>
      <c r="Z487" s="105"/>
    </row>
    <row r="488" ht="15.75" customHeight="1">
      <c r="A488" s="127" t="s">
        <v>41</v>
      </c>
      <c r="B488" s="127" t="s">
        <v>622</v>
      </c>
      <c r="C488" s="127" t="s">
        <v>623</v>
      </c>
      <c r="D488" s="127" t="s">
        <v>47</v>
      </c>
      <c r="E488" s="213"/>
      <c r="F488" s="213"/>
      <c r="G488" s="213"/>
      <c r="H488" s="213">
        <v>1813.7900000000009</v>
      </c>
      <c r="I488" s="213"/>
      <c r="J488" s="213"/>
      <c r="K488" s="213"/>
      <c r="L488" s="213">
        <v>1589.7900000000009</v>
      </c>
      <c r="M488" s="214"/>
      <c r="N488" s="214"/>
      <c r="O488" s="214"/>
      <c r="P488" s="214">
        <v>400.0</v>
      </c>
      <c r="Q488" s="214"/>
      <c r="R488" s="214"/>
      <c r="S488" s="214"/>
      <c r="T488" s="214">
        <v>121.0</v>
      </c>
      <c r="U488" s="213">
        <v>1813.7900000000009</v>
      </c>
      <c r="V488" s="213">
        <v>1589.7900000000009</v>
      </c>
      <c r="W488" s="214">
        <v>400.0</v>
      </c>
      <c r="X488" s="214">
        <v>121.0</v>
      </c>
      <c r="Y488" s="105"/>
      <c r="Z488" s="105"/>
    </row>
    <row r="489" ht="15.75" customHeight="1">
      <c r="A489" s="127" t="s">
        <v>41</v>
      </c>
      <c r="B489" s="127" t="s">
        <v>624</v>
      </c>
      <c r="C489" s="127" t="s">
        <v>625</v>
      </c>
      <c r="D489" s="127" t="s">
        <v>47</v>
      </c>
      <c r="E489" s="213"/>
      <c r="F489" s="213">
        <v>509.69000000000005</v>
      </c>
      <c r="G489" s="213"/>
      <c r="H489" s="213"/>
      <c r="I489" s="213"/>
      <c r="J489" s="213">
        <v>424.69</v>
      </c>
      <c r="K489" s="213"/>
      <c r="L489" s="213"/>
      <c r="M489" s="214"/>
      <c r="N489" s="214">
        <v>276.0</v>
      </c>
      <c r="O489" s="214"/>
      <c r="P489" s="214"/>
      <c r="Q489" s="214"/>
      <c r="R489" s="214">
        <v>30.0</v>
      </c>
      <c r="S489" s="214"/>
      <c r="T489" s="214"/>
      <c r="U489" s="213">
        <v>509.69000000000005</v>
      </c>
      <c r="V489" s="213">
        <v>424.69</v>
      </c>
      <c r="W489" s="214">
        <v>276.0</v>
      </c>
      <c r="X489" s="214">
        <v>30.0</v>
      </c>
      <c r="Y489" s="105"/>
      <c r="Z489" s="105"/>
    </row>
    <row r="490" ht="15.75" customHeight="1">
      <c r="A490" s="127" t="s">
        <v>41</v>
      </c>
      <c r="B490" s="127" t="s">
        <v>626</v>
      </c>
      <c r="C490" s="127" t="s">
        <v>627</v>
      </c>
      <c r="D490" s="127" t="s">
        <v>48</v>
      </c>
      <c r="E490" s="213"/>
      <c r="F490" s="213">
        <v>4211.569999999998</v>
      </c>
      <c r="G490" s="213"/>
      <c r="H490" s="213">
        <v>5187.299999999998</v>
      </c>
      <c r="I490" s="213"/>
      <c r="J490" s="213">
        <v>3469.5699999999993</v>
      </c>
      <c r="K490" s="213"/>
      <c r="L490" s="213">
        <v>4539.899999999998</v>
      </c>
      <c r="M490" s="214"/>
      <c r="N490" s="214">
        <v>1680.0</v>
      </c>
      <c r="O490" s="214"/>
      <c r="P490" s="214">
        <v>1824.0</v>
      </c>
      <c r="Q490" s="214"/>
      <c r="R490" s="214">
        <v>843.0</v>
      </c>
      <c r="S490" s="214"/>
      <c r="T490" s="214">
        <v>1130.0</v>
      </c>
      <c r="U490" s="213">
        <v>9398.869999999995</v>
      </c>
      <c r="V490" s="213">
        <v>8009.4699999999975</v>
      </c>
      <c r="W490" s="214">
        <v>3504.0</v>
      </c>
      <c r="X490" s="214">
        <v>1973.0</v>
      </c>
      <c r="Y490" s="105"/>
      <c r="Z490" s="105"/>
    </row>
    <row r="491" ht="15.75" customHeight="1">
      <c r="A491" s="127" t="s">
        <v>41</v>
      </c>
      <c r="B491" s="127" t="s">
        <v>629</v>
      </c>
      <c r="C491" s="127" t="s">
        <v>630</v>
      </c>
      <c r="D491" s="127" t="s">
        <v>48</v>
      </c>
      <c r="E491" s="213">
        <v>1395.6700000000012</v>
      </c>
      <c r="F491" s="213">
        <v>4180.0199999999995</v>
      </c>
      <c r="G491" s="213">
        <v>1477.04</v>
      </c>
      <c r="H491" s="213">
        <v>5282.309999999984</v>
      </c>
      <c r="I491" s="213">
        <v>1395.6700000000012</v>
      </c>
      <c r="J491" s="213">
        <v>3484.2200000000003</v>
      </c>
      <c r="K491" s="213">
        <v>1477.04</v>
      </c>
      <c r="L491" s="213">
        <v>4594.310000000001</v>
      </c>
      <c r="M491" s="214">
        <v>536.0</v>
      </c>
      <c r="N491" s="214">
        <v>804.0</v>
      </c>
      <c r="O491" s="214">
        <v>444.0</v>
      </c>
      <c r="P491" s="214">
        <v>1372.0</v>
      </c>
      <c r="Q491" s="214">
        <v>233.0</v>
      </c>
      <c r="R491" s="214">
        <v>598.0</v>
      </c>
      <c r="S491" s="214">
        <v>296.0</v>
      </c>
      <c r="T491" s="214">
        <v>909.0</v>
      </c>
      <c r="U491" s="213">
        <v>12335.039999999985</v>
      </c>
      <c r="V491" s="213">
        <v>10951.240000000002</v>
      </c>
      <c r="W491" s="214">
        <v>3156.0</v>
      </c>
      <c r="X491" s="214">
        <v>2036.0</v>
      </c>
      <c r="Y491" s="105"/>
      <c r="Z491" s="105"/>
    </row>
    <row r="492" ht="15.75" customHeight="1">
      <c r="A492" s="127" t="s">
        <v>41</v>
      </c>
      <c r="B492" s="127" t="s">
        <v>631</v>
      </c>
      <c r="C492" s="127" t="s">
        <v>632</v>
      </c>
      <c r="D492" s="127" t="s">
        <v>48</v>
      </c>
      <c r="E492" s="213">
        <v>7.99</v>
      </c>
      <c r="F492" s="213">
        <v>2858.609999999999</v>
      </c>
      <c r="G492" s="213"/>
      <c r="H492" s="213">
        <v>3879.159999999993</v>
      </c>
      <c r="I492" s="213">
        <v>7.99</v>
      </c>
      <c r="J492" s="213">
        <v>2394.6100000000006</v>
      </c>
      <c r="K492" s="213"/>
      <c r="L492" s="213">
        <v>3505.1599999999944</v>
      </c>
      <c r="M492" s="214">
        <v>0.0</v>
      </c>
      <c r="N492" s="214">
        <v>456.0</v>
      </c>
      <c r="O492" s="214"/>
      <c r="P492" s="214">
        <v>864.0</v>
      </c>
      <c r="Q492" s="214">
        <v>1.0</v>
      </c>
      <c r="R492" s="214">
        <v>289.0</v>
      </c>
      <c r="S492" s="214"/>
      <c r="T492" s="214">
        <v>434.0</v>
      </c>
      <c r="U492" s="213">
        <v>6745.759999999992</v>
      </c>
      <c r="V492" s="213">
        <v>5907.759999999995</v>
      </c>
      <c r="W492" s="214">
        <v>1320.0</v>
      </c>
      <c r="X492" s="214">
        <v>724.0</v>
      </c>
      <c r="Y492" s="105"/>
      <c r="Z492" s="105"/>
    </row>
    <row r="493" ht="15.75" customHeight="1">
      <c r="A493" s="127" t="s">
        <v>41</v>
      </c>
      <c r="B493" s="127" t="s">
        <v>633</v>
      </c>
      <c r="C493" s="127" t="s">
        <v>634</v>
      </c>
      <c r="D493" s="127" t="s">
        <v>48</v>
      </c>
      <c r="E493" s="213">
        <v>1316.700000000001</v>
      </c>
      <c r="F493" s="213">
        <v>4034.9199999999996</v>
      </c>
      <c r="G493" s="213"/>
      <c r="H493" s="213">
        <v>4608.359999999998</v>
      </c>
      <c r="I493" s="213">
        <v>1316.700000000001</v>
      </c>
      <c r="J493" s="213">
        <v>3310.9200000000005</v>
      </c>
      <c r="K493" s="213"/>
      <c r="L493" s="213">
        <v>4038.96</v>
      </c>
      <c r="M493" s="214">
        <v>900.0</v>
      </c>
      <c r="N493" s="214">
        <v>1812.0</v>
      </c>
      <c r="O493" s="214"/>
      <c r="P493" s="214">
        <v>1836.0</v>
      </c>
      <c r="Q493" s="214">
        <v>330.0</v>
      </c>
      <c r="R493" s="214">
        <v>808.0</v>
      </c>
      <c r="S493" s="214"/>
      <c r="T493" s="214">
        <v>1004.0</v>
      </c>
      <c r="U493" s="213">
        <v>9959.98</v>
      </c>
      <c r="V493" s="213">
        <v>8666.580000000002</v>
      </c>
      <c r="W493" s="214">
        <v>4548.0</v>
      </c>
      <c r="X493" s="214">
        <v>2142.0</v>
      </c>
      <c r="Y493" s="105"/>
      <c r="Z493" s="105"/>
    </row>
    <row r="494" ht="15.75" customHeight="1">
      <c r="A494" s="127" t="s">
        <v>41</v>
      </c>
      <c r="B494" s="127" t="s">
        <v>635</v>
      </c>
      <c r="C494" s="127" t="s">
        <v>636</v>
      </c>
      <c r="D494" s="127" t="s">
        <v>48</v>
      </c>
      <c r="E494" s="213">
        <v>1041.1100000000004</v>
      </c>
      <c r="F494" s="213">
        <v>4655.339999999995</v>
      </c>
      <c r="G494" s="213">
        <v>2007.32</v>
      </c>
      <c r="H494" s="213">
        <v>5482.139999999993</v>
      </c>
      <c r="I494" s="213">
        <v>1041.1100000000004</v>
      </c>
      <c r="J494" s="213">
        <v>3849.3399999999965</v>
      </c>
      <c r="K494" s="213">
        <v>2007.32</v>
      </c>
      <c r="L494" s="213">
        <v>4839.139999999995</v>
      </c>
      <c r="M494" s="214">
        <v>612.0</v>
      </c>
      <c r="N494" s="214">
        <v>2172.0</v>
      </c>
      <c r="O494" s="214">
        <v>1212.0</v>
      </c>
      <c r="P494" s="214">
        <v>1824.0</v>
      </c>
      <c r="Q494" s="214">
        <v>139.0</v>
      </c>
      <c r="R494" s="214">
        <v>466.0</v>
      </c>
      <c r="S494" s="214">
        <v>268.0</v>
      </c>
      <c r="T494" s="214">
        <v>686.0</v>
      </c>
      <c r="U494" s="213">
        <v>13185.909999999989</v>
      </c>
      <c r="V494" s="213">
        <v>11736.909999999993</v>
      </c>
      <c r="W494" s="214">
        <v>5820.0</v>
      </c>
      <c r="X494" s="214">
        <v>1559.0</v>
      </c>
      <c r="Y494" s="105"/>
      <c r="Z494" s="105"/>
    </row>
    <row r="495" ht="15.75" customHeight="1">
      <c r="A495" s="127" t="s">
        <v>41</v>
      </c>
      <c r="B495" s="127" t="s">
        <v>637</v>
      </c>
      <c r="C495" s="127" t="s">
        <v>638</v>
      </c>
      <c r="D495" s="127" t="s">
        <v>48</v>
      </c>
      <c r="E495" s="213">
        <v>141.57000000000002</v>
      </c>
      <c r="F495" s="213">
        <v>4167.649999999999</v>
      </c>
      <c r="G495" s="213">
        <v>1844.7</v>
      </c>
      <c r="H495" s="213">
        <v>4696.169999999999</v>
      </c>
      <c r="I495" s="213">
        <v>141.57000000000002</v>
      </c>
      <c r="J495" s="213">
        <v>3421.2499999999995</v>
      </c>
      <c r="K495" s="213">
        <v>1844.7</v>
      </c>
      <c r="L495" s="213">
        <v>4114.7699999999995</v>
      </c>
      <c r="M495" s="214">
        <v>0.0</v>
      </c>
      <c r="N495" s="214">
        <v>1668.0</v>
      </c>
      <c r="O495" s="214">
        <v>1212.0</v>
      </c>
      <c r="P495" s="214">
        <v>1716.0</v>
      </c>
      <c r="Q495" s="214">
        <v>33.0</v>
      </c>
      <c r="R495" s="214">
        <v>695.0</v>
      </c>
      <c r="S495" s="214">
        <v>430.0</v>
      </c>
      <c r="T495" s="214">
        <v>1023.0</v>
      </c>
      <c r="U495" s="213">
        <v>10850.089999999997</v>
      </c>
      <c r="V495" s="213">
        <v>9522.289999999999</v>
      </c>
      <c r="W495" s="214">
        <v>4596.0</v>
      </c>
      <c r="X495" s="214">
        <v>2181.0</v>
      </c>
      <c r="Y495" s="105"/>
      <c r="Z495" s="105"/>
    </row>
    <row r="496" ht="15.75" customHeight="1">
      <c r="A496" s="127" t="s">
        <v>41</v>
      </c>
      <c r="B496" s="127" t="s">
        <v>639</v>
      </c>
      <c r="C496" s="127" t="s">
        <v>640</v>
      </c>
      <c r="D496" s="127" t="s">
        <v>51</v>
      </c>
      <c r="E496" s="213"/>
      <c r="F496" s="213"/>
      <c r="G496" s="213">
        <v>3641.78999999999</v>
      </c>
      <c r="H496" s="213">
        <v>4179.509999999995</v>
      </c>
      <c r="I496" s="213"/>
      <c r="J496" s="213"/>
      <c r="K496" s="213">
        <v>3641.78999999999</v>
      </c>
      <c r="L496" s="213">
        <v>3707.5099999999957</v>
      </c>
      <c r="M496" s="214"/>
      <c r="N496" s="214"/>
      <c r="O496" s="214">
        <v>1080.0</v>
      </c>
      <c r="P496" s="214">
        <v>1248.0</v>
      </c>
      <c r="Q496" s="214"/>
      <c r="R496" s="214"/>
      <c r="S496" s="214">
        <v>522.0</v>
      </c>
      <c r="T496" s="214">
        <v>524.0</v>
      </c>
      <c r="U496" s="213">
        <v>7821.299999999985</v>
      </c>
      <c r="V496" s="213">
        <v>7349.299999999986</v>
      </c>
      <c r="W496" s="214">
        <v>2328.0</v>
      </c>
      <c r="X496" s="214">
        <v>1046.0</v>
      </c>
      <c r="Y496" s="105"/>
      <c r="Z496" s="105"/>
    </row>
    <row r="497" ht="15.75" customHeight="1">
      <c r="A497" s="127" t="s">
        <v>41</v>
      </c>
      <c r="B497" s="127" t="s">
        <v>642</v>
      </c>
      <c r="C497" s="127" t="s">
        <v>643</v>
      </c>
      <c r="D497" s="127" t="s">
        <v>51</v>
      </c>
      <c r="E497" s="213"/>
      <c r="F497" s="213"/>
      <c r="G497" s="213">
        <v>2761.04999999999</v>
      </c>
      <c r="H497" s="213">
        <v>3076.1499999999955</v>
      </c>
      <c r="I497" s="213"/>
      <c r="J497" s="213"/>
      <c r="K497" s="213">
        <v>2761.04999999999</v>
      </c>
      <c r="L497" s="213">
        <v>2723.149999999997</v>
      </c>
      <c r="M497" s="214"/>
      <c r="N497" s="214"/>
      <c r="O497" s="214">
        <v>1080.0</v>
      </c>
      <c r="P497" s="214">
        <v>1248.0</v>
      </c>
      <c r="Q497" s="214"/>
      <c r="R497" s="214"/>
      <c r="S497" s="214">
        <v>395.0</v>
      </c>
      <c r="T497" s="214">
        <v>385.0</v>
      </c>
      <c r="U497" s="213">
        <v>5837.199999999986</v>
      </c>
      <c r="V497" s="213">
        <v>5484.199999999987</v>
      </c>
      <c r="W497" s="214">
        <v>2328.0</v>
      </c>
      <c r="X497" s="214">
        <v>780.0</v>
      </c>
      <c r="Y497" s="105"/>
      <c r="Z497" s="105"/>
    </row>
    <row r="498" ht="15.75" customHeight="1">
      <c r="A498" s="127" t="s">
        <v>41</v>
      </c>
      <c r="B498" s="127" t="s">
        <v>644</v>
      </c>
      <c r="C498" s="127" t="s">
        <v>645</v>
      </c>
      <c r="D498" s="127" t="s">
        <v>47</v>
      </c>
      <c r="E498" s="213">
        <v>2824.3400000000006</v>
      </c>
      <c r="F498" s="213">
        <v>5675.880000000002</v>
      </c>
      <c r="G498" s="213"/>
      <c r="H498" s="213">
        <v>54.89</v>
      </c>
      <c r="I498" s="213">
        <v>2824.3400000000006</v>
      </c>
      <c r="J498" s="213">
        <v>4651.079999999999</v>
      </c>
      <c r="K498" s="213"/>
      <c r="L498" s="213">
        <v>54.89</v>
      </c>
      <c r="M498" s="214">
        <v>900.0</v>
      </c>
      <c r="N498" s="214">
        <v>960.0</v>
      </c>
      <c r="O498" s="214"/>
      <c r="P498" s="214">
        <v>0.0</v>
      </c>
      <c r="Q498" s="214">
        <v>566.0</v>
      </c>
      <c r="R498" s="214">
        <v>812.0</v>
      </c>
      <c r="S498" s="214"/>
      <c r="T498" s="214">
        <v>11.0</v>
      </c>
      <c r="U498" s="213">
        <v>8555.110000000002</v>
      </c>
      <c r="V498" s="213">
        <v>7530.31</v>
      </c>
      <c r="W498" s="214">
        <v>1860.0</v>
      </c>
      <c r="X498" s="214">
        <v>1389.0</v>
      </c>
      <c r="Y498" s="105"/>
      <c r="Z498" s="105"/>
    </row>
    <row r="499" ht="15.75" customHeight="1">
      <c r="A499" s="127" t="s">
        <v>41</v>
      </c>
      <c r="B499" s="127" t="s">
        <v>646</v>
      </c>
      <c r="C499" s="127" t="s">
        <v>647</v>
      </c>
      <c r="D499" s="127" t="s">
        <v>52</v>
      </c>
      <c r="E499" s="213">
        <v>1799.9800000000023</v>
      </c>
      <c r="F499" s="213">
        <v>3215.9399999999996</v>
      </c>
      <c r="G499" s="213"/>
      <c r="H499" s="213"/>
      <c r="I499" s="213">
        <v>1799.9800000000023</v>
      </c>
      <c r="J499" s="213">
        <v>2612.7400000000002</v>
      </c>
      <c r="K499" s="213"/>
      <c r="L499" s="213"/>
      <c r="M499" s="214">
        <v>3240.0</v>
      </c>
      <c r="N499" s="214">
        <v>2556.0</v>
      </c>
      <c r="O499" s="214"/>
      <c r="P499" s="214"/>
      <c r="Q499" s="214">
        <v>602.0</v>
      </c>
      <c r="R499" s="214">
        <v>806.0</v>
      </c>
      <c r="S499" s="214"/>
      <c r="T499" s="214"/>
      <c r="U499" s="213">
        <v>5015.920000000002</v>
      </c>
      <c r="V499" s="213">
        <v>4412.720000000003</v>
      </c>
      <c r="W499" s="214">
        <v>5796.0</v>
      </c>
      <c r="X499" s="214">
        <v>1408.0</v>
      </c>
      <c r="Y499" s="105"/>
      <c r="Z499" s="105"/>
    </row>
    <row r="500" ht="15.75" customHeight="1">
      <c r="A500" s="127" t="s">
        <v>41</v>
      </c>
      <c r="B500" s="127" t="s">
        <v>649</v>
      </c>
      <c r="C500" s="127" t="s">
        <v>650</v>
      </c>
      <c r="D500" s="127" t="s">
        <v>48</v>
      </c>
      <c r="E500" s="213">
        <v>811.2500000000003</v>
      </c>
      <c r="F500" s="213">
        <v>29.96</v>
      </c>
      <c r="G500" s="213">
        <v>2589.51</v>
      </c>
      <c r="H500" s="213">
        <v>3727.709999999997</v>
      </c>
      <c r="I500" s="213">
        <v>811.2500000000003</v>
      </c>
      <c r="J500" s="213">
        <v>29.96</v>
      </c>
      <c r="K500" s="213">
        <v>2589.51</v>
      </c>
      <c r="L500" s="213">
        <v>3331.109999999997</v>
      </c>
      <c r="M500" s="214">
        <v>696.0</v>
      </c>
      <c r="N500" s="214">
        <v>0.0</v>
      </c>
      <c r="O500" s="214">
        <v>1236.0</v>
      </c>
      <c r="P500" s="214">
        <v>1776.0</v>
      </c>
      <c r="Q500" s="214">
        <v>125.0</v>
      </c>
      <c r="R500" s="214">
        <v>4.0</v>
      </c>
      <c r="S500" s="214">
        <v>399.0</v>
      </c>
      <c r="T500" s="214">
        <v>549.0</v>
      </c>
      <c r="U500" s="213">
        <v>7158.429999999998</v>
      </c>
      <c r="V500" s="213">
        <v>6761.829999999998</v>
      </c>
      <c r="W500" s="214">
        <v>3708.0</v>
      </c>
      <c r="X500" s="214">
        <v>1077.0</v>
      </c>
      <c r="Y500" s="105"/>
      <c r="Z500" s="105"/>
    </row>
    <row r="501" ht="15.75" customHeight="1">
      <c r="A501" s="127" t="s">
        <v>41</v>
      </c>
      <c r="B501" s="127" t="s">
        <v>652</v>
      </c>
      <c r="C501" s="127" t="s">
        <v>653</v>
      </c>
      <c r="D501" s="127" t="s">
        <v>49</v>
      </c>
      <c r="E501" s="213">
        <v>139.59</v>
      </c>
      <c r="F501" s="213">
        <v>13.0</v>
      </c>
      <c r="G501" s="213"/>
      <c r="H501" s="213">
        <v>825.86</v>
      </c>
      <c r="I501" s="213">
        <v>139.59</v>
      </c>
      <c r="J501" s="213">
        <v>13.0</v>
      </c>
      <c r="K501" s="213"/>
      <c r="L501" s="213">
        <v>690.2600000000003</v>
      </c>
      <c r="M501" s="214">
        <v>1224.0</v>
      </c>
      <c r="N501" s="214">
        <v>0.0</v>
      </c>
      <c r="O501" s="214"/>
      <c r="P501" s="214">
        <v>3720.0</v>
      </c>
      <c r="Q501" s="214">
        <v>141.0</v>
      </c>
      <c r="R501" s="214">
        <v>13.0</v>
      </c>
      <c r="S501" s="214"/>
      <c r="T501" s="214">
        <v>694.0</v>
      </c>
      <c r="U501" s="213">
        <v>978.45</v>
      </c>
      <c r="V501" s="213">
        <v>842.8500000000004</v>
      </c>
      <c r="W501" s="214">
        <v>4944.0</v>
      </c>
      <c r="X501" s="214">
        <v>848.0</v>
      </c>
      <c r="Y501" s="105"/>
      <c r="Z501" s="105"/>
    </row>
    <row r="502" ht="15.75" customHeight="1">
      <c r="A502" s="127" t="s">
        <v>41</v>
      </c>
      <c r="B502" s="127" t="s">
        <v>660</v>
      </c>
      <c r="C502" s="127" t="s">
        <v>661</v>
      </c>
      <c r="D502" s="127" t="s">
        <v>47</v>
      </c>
      <c r="E502" s="213"/>
      <c r="F502" s="213"/>
      <c r="G502" s="213"/>
      <c r="H502" s="213">
        <v>1659.9599999999994</v>
      </c>
      <c r="I502" s="213"/>
      <c r="J502" s="213"/>
      <c r="K502" s="213"/>
      <c r="L502" s="213">
        <v>1470.3600000000004</v>
      </c>
      <c r="M502" s="214"/>
      <c r="N502" s="214"/>
      <c r="O502" s="214"/>
      <c r="P502" s="214">
        <v>1200.0</v>
      </c>
      <c r="Q502" s="214"/>
      <c r="R502" s="214"/>
      <c r="S502" s="214"/>
      <c r="T502" s="214">
        <v>244.0</v>
      </c>
      <c r="U502" s="213">
        <v>1659.9599999999994</v>
      </c>
      <c r="V502" s="213">
        <v>1470.3600000000004</v>
      </c>
      <c r="W502" s="214">
        <v>1200.0</v>
      </c>
      <c r="X502" s="214">
        <v>244.0</v>
      </c>
      <c r="Y502" s="105"/>
      <c r="Z502" s="105"/>
    </row>
    <row r="503" ht="15.75" customHeight="1">
      <c r="A503" s="127" t="s">
        <v>41</v>
      </c>
      <c r="B503" s="127" t="s">
        <v>662</v>
      </c>
      <c r="C503" s="127" t="s">
        <v>663</v>
      </c>
      <c r="D503" s="127" t="s">
        <v>47</v>
      </c>
      <c r="E503" s="213">
        <v>846.2300000000001</v>
      </c>
      <c r="F503" s="213">
        <v>4507.569999999995</v>
      </c>
      <c r="G503" s="213"/>
      <c r="H503" s="213">
        <v>98.91</v>
      </c>
      <c r="I503" s="213">
        <v>846.2300000000001</v>
      </c>
      <c r="J503" s="213">
        <v>3720.770000000002</v>
      </c>
      <c r="K503" s="213"/>
      <c r="L503" s="213">
        <v>98.91</v>
      </c>
      <c r="M503" s="214">
        <v>384.0</v>
      </c>
      <c r="N503" s="214">
        <v>1464.0</v>
      </c>
      <c r="O503" s="214"/>
      <c r="P503" s="214">
        <v>0.0</v>
      </c>
      <c r="Q503" s="214">
        <v>77.0</v>
      </c>
      <c r="R503" s="214">
        <v>322.0</v>
      </c>
      <c r="S503" s="214"/>
      <c r="T503" s="214">
        <v>9.0</v>
      </c>
      <c r="U503" s="213">
        <v>5452.7099999999955</v>
      </c>
      <c r="V503" s="213">
        <v>4665.910000000002</v>
      </c>
      <c r="W503" s="214">
        <v>1848.0</v>
      </c>
      <c r="X503" s="214">
        <v>408.0</v>
      </c>
      <c r="Y503" s="105"/>
      <c r="Z503" s="105"/>
    </row>
    <row r="504" ht="15.75" customHeight="1">
      <c r="A504" s="127" t="s">
        <v>41</v>
      </c>
      <c r="B504" s="127" t="s">
        <v>664</v>
      </c>
      <c r="C504" s="127" t="s">
        <v>665</v>
      </c>
      <c r="D504" s="127" t="s">
        <v>49</v>
      </c>
      <c r="E504" s="213">
        <v>143.76</v>
      </c>
      <c r="F504" s="213">
        <v>1670.6100000000013</v>
      </c>
      <c r="G504" s="213"/>
      <c r="H504" s="213">
        <v>196.91</v>
      </c>
      <c r="I504" s="213">
        <v>143.76</v>
      </c>
      <c r="J504" s="213">
        <v>1354.2099999999996</v>
      </c>
      <c r="K504" s="213"/>
      <c r="L504" s="213">
        <v>175.31</v>
      </c>
      <c r="M504" s="214">
        <v>396.0</v>
      </c>
      <c r="N504" s="214">
        <v>1992.0</v>
      </c>
      <c r="O504" s="214"/>
      <c r="P504" s="214">
        <v>60.0</v>
      </c>
      <c r="Q504" s="214">
        <v>24.0</v>
      </c>
      <c r="R504" s="214">
        <v>239.0</v>
      </c>
      <c r="S504" s="214"/>
      <c r="T504" s="214">
        <v>29.0</v>
      </c>
      <c r="U504" s="213">
        <v>2011.2800000000013</v>
      </c>
      <c r="V504" s="213">
        <v>1673.2799999999995</v>
      </c>
      <c r="W504" s="214">
        <v>2448.0</v>
      </c>
      <c r="X504" s="214">
        <v>292.0</v>
      </c>
      <c r="Y504" s="105"/>
      <c r="Z504" s="105"/>
    </row>
    <row r="505" ht="15.75" customHeight="1">
      <c r="A505" s="127" t="s">
        <v>41</v>
      </c>
      <c r="B505" s="127" t="s">
        <v>666</v>
      </c>
      <c r="C505" s="127" t="s">
        <v>667</v>
      </c>
      <c r="D505" s="127" t="s">
        <v>51</v>
      </c>
      <c r="E505" s="213"/>
      <c r="F505" s="213">
        <v>2804.39</v>
      </c>
      <c r="G505" s="213"/>
      <c r="H505" s="213"/>
      <c r="I505" s="213"/>
      <c r="J505" s="213">
        <v>2284.9900000000002</v>
      </c>
      <c r="K505" s="213"/>
      <c r="L505" s="213"/>
      <c r="M505" s="214"/>
      <c r="N505" s="214">
        <v>912.0</v>
      </c>
      <c r="O505" s="214"/>
      <c r="P505" s="214"/>
      <c r="Q505" s="214"/>
      <c r="R505" s="214">
        <v>401.0</v>
      </c>
      <c r="S505" s="214"/>
      <c r="T505" s="214"/>
      <c r="U505" s="213">
        <v>2804.39</v>
      </c>
      <c r="V505" s="213">
        <v>2284.9900000000002</v>
      </c>
      <c r="W505" s="214">
        <v>912.0</v>
      </c>
      <c r="X505" s="214">
        <v>401.0</v>
      </c>
      <c r="Y505" s="105"/>
      <c r="Z505" s="105"/>
    </row>
    <row r="506" ht="15.75" customHeight="1">
      <c r="A506" s="127" t="s">
        <v>41</v>
      </c>
      <c r="B506" s="127" t="s">
        <v>668</v>
      </c>
      <c r="C506" s="127" t="s">
        <v>669</v>
      </c>
      <c r="D506" s="127" t="s">
        <v>49</v>
      </c>
      <c r="E506" s="213"/>
      <c r="F506" s="213"/>
      <c r="G506" s="213"/>
      <c r="H506" s="213">
        <v>1268.8099999999995</v>
      </c>
      <c r="I506" s="213"/>
      <c r="J506" s="213"/>
      <c r="K506" s="213"/>
      <c r="L506" s="213">
        <v>1114.4100000000003</v>
      </c>
      <c r="M506" s="214"/>
      <c r="N506" s="214"/>
      <c r="O506" s="214"/>
      <c r="P506" s="214">
        <v>808.0</v>
      </c>
      <c r="Q506" s="214"/>
      <c r="R506" s="214"/>
      <c r="S506" s="214"/>
      <c r="T506" s="214">
        <v>219.0</v>
      </c>
      <c r="U506" s="213">
        <v>1268.8099999999995</v>
      </c>
      <c r="V506" s="213">
        <v>1114.4100000000003</v>
      </c>
      <c r="W506" s="214">
        <v>808.0</v>
      </c>
      <c r="X506" s="214">
        <v>219.0</v>
      </c>
      <c r="Y506" s="105"/>
      <c r="Z506" s="105"/>
    </row>
    <row r="507" ht="15.75" customHeight="1">
      <c r="A507" s="127" t="s">
        <v>41</v>
      </c>
      <c r="B507" s="127" t="s">
        <v>670</v>
      </c>
      <c r="C507" s="127" t="s">
        <v>671</v>
      </c>
      <c r="D507" s="127" t="s">
        <v>49</v>
      </c>
      <c r="E507" s="213"/>
      <c r="F507" s="213"/>
      <c r="G507" s="213"/>
      <c r="H507" s="213">
        <v>474.78000000000026</v>
      </c>
      <c r="I507" s="213"/>
      <c r="J507" s="213"/>
      <c r="K507" s="213"/>
      <c r="L507" s="213">
        <v>414.7800000000001</v>
      </c>
      <c r="M507" s="214"/>
      <c r="N507" s="214"/>
      <c r="O507" s="214"/>
      <c r="P507" s="214">
        <v>808.0</v>
      </c>
      <c r="Q507" s="214"/>
      <c r="R507" s="214"/>
      <c r="S507" s="214"/>
      <c r="T507" s="214">
        <v>82.0</v>
      </c>
      <c r="U507" s="213">
        <v>474.78000000000026</v>
      </c>
      <c r="V507" s="213">
        <v>414.7800000000001</v>
      </c>
      <c r="W507" s="214">
        <v>808.0</v>
      </c>
      <c r="X507" s="214">
        <v>82.0</v>
      </c>
      <c r="Y507" s="105"/>
      <c r="Z507" s="105"/>
    </row>
    <row r="508" ht="15.75" customHeight="1">
      <c r="A508" s="127" t="s">
        <v>41</v>
      </c>
      <c r="B508" s="127" t="s">
        <v>672</v>
      </c>
      <c r="C508" s="127" t="s">
        <v>673</v>
      </c>
      <c r="D508" s="127" t="s">
        <v>49</v>
      </c>
      <c r="E508" s="213"/>
      <c r="F508" s="213"/>
      <c r="G508" s="213"/>
      <c r="H508" s="213">
        <v>312.66</v>
      </c>
      <c r="I508" s="213"/>
      <c r="J508" s="213"/>
      <c r="K508" s="213"/>
      <c r="L508" s="213">
        <v>272.66000000000014</v>
      </c>
      <c r="M508" s="214"/>
      <c r="N508" s="214"/>
      <c r="O508" s="214"/>
      <c r="P508" s="214">
        <v>808.0</v>
      </c>
      <c r="Q508" s="214"/>
      <c r="R508" s="214"/>
      <c r="S508" s="214"/>
      <c r="T508" s="214">
        <v>54.0</v>
      </c>
      <c r="U508" s="213">
        <v>312.66</v>
      </c>
      <c r="V508" s="213">
        <v>272.66000000000014</v>
      </c>
      <c r="W508" s="214">
        <v>808.0</v>
      </c>
      <c r="X508" s="214">
        <v>54.0</v>
      </c>
      <c r="Y508" s="105"/>
      <c r="Z508" s="105"/>
    </row>
    <row r="509" ht="15.75" customHeight="1">
      <c r="A509" s="127" t="s">
        <v>41</v>
      </c>
      <c r="B509" s="127" t="s">
        <v>674</v>
      </c>
      <c r="C509" s="127" t="s">
        <v>675</v>
      </c>
      <c r="D509" s="127" t="s">
        <v>49</v>
      </c>
      <c r="E509" s="213"/>
      <c r="F509" s="213"/>
      <c r="G509" s="213"/>
      <c r="H509" s="213">
        <v>382.14000000000016</v>
      </c>
      <c r="I509" s="213"/>
      <c r="J509" s="213"/>
      <c r="K509" s="213"/>
      <c r="L509" s="213">
        <v>335.7400000000001</v>
      </c>
      <c r="M509" s="214"/>
      <c r="N509" s="214"/>
      <c r="O509" s="214"/>
      <c r="P509" s="214">
        <v>1818.0</v>
      </c>
      <c r="Q509" s="214"/>
      <c r="R509" s="214"/>
      <c r="S509" s="214"/>
      <c r="T509" s="214">
        <v>66.0</v>
      </c>
      <c r="U509" s="213">
        <v>382.14000000000016</v>
      </c>
      <c r="V509" s="213">
        <v>335.7400000000001</v>
      </c>
      <c r="W509" s="214">
        <v>1818.0</v>
      </c>
      <c r="X509" s="214">
        <v>66.0</v>
      </c>
      <c r="Y509" s="105"/>
      <c r="Z509" s="105"/>
    </row>
    <row r="510" ht="15.75" customHeight="1">
      <c r="A510" s="127" t="s">
        <v>41</v>
      </c>
      <c r="B510" s="127" t="s">
        <v>676</v>
      </c>
      <c r="C510" s="127" t="s">
        <v>677</v>
      </c>
      <c r="D510" s="127" t="s">
        <v>49</v>
      </c>
      <c r="E510" s="213"/>
      <c r="F510" s="213"/>
      <c r="G510" s="213"/>
      <c r="H510" s="213">
        <v>220.02000000000004</v>
      </c>
      <c r="I510" s="213"/>
      <c r="J510" s="213"/>
      <c r="K510" s="213"/>
      <c r="L510" s="213">
        <v>193.61999999999998</v>
      </c>
      <c r="M510" s="214"/>
      <c r="N510" s="214"/>
      <c r="O510" s="214"/>
      <c r="P510" s="214">
        <v>404.0</v>
      </c>
      <c r="Q510" s="214"/>
      <c r="R510" s="214"/>
      <c r="S510" s="214"/>
      <c r="T510" s="214">
        <v>38.0</v>
      </c>
      <c r="U510" s="213">
        <v>220.02000000000004</v>
      </c>
      <c r="V510" s="213">
        <v>193.61999999999998</v>
      </c>
      <c r="W510" s="214">
        <v>404.0</v>
      </c>
      <c r="X510" s="214">
        <v>38.0</v>
      </c>
      <c r="Y510" s="105"/>
      <c r="Z510" s="105"/>
    </row>
    <row r="511" ht="15.75" customHeight="1">
      <c r="A511" s="127" t="s">
        <v>41</v>
      </c>
      <c r="B511" s="127" t="s">
        <v>678</v>
      </c>
      <c r="C511" s="127" t="s">
        <v>679</v>
      </c>
      <c r="D511" s="127" t="s">
        <v>49</v>
      </c>
      <c r="E511" s="213"/>
      <c r="F511" s="213"/>
      <c r="G511" s="213"/>
      <c r="H511" s="213">
        <v>306.8700000000001</v>
      </c>
      <c r="I511" s="213"/>
      <c r="J511" s="213"/>
      <c r="K511" s="213"/>
      <c r="L511" s="213">
        <v>265.27000000000004</v>
      </c>
      <c r="M511" s="214"/>
      <c r="N511" s="214"/>
      <c r="O511" s="214"/>
      <c r="P511" s="214">
        <v>606.0</v>
      </c>
      <c r="Q511" s="214"/>
      <c r="R511" s="214"/>
      <c r="S511" s="214"/>
      <c r="T511" s="214">
        <v>53.0</v>
      </c>
      <c r="U511" s="213">
        <v>306.8700000000001</v>
      </c>
      <c r="V511" s="213">
        <v>265.27000000000004</v>
      </c>
      <c r="W511" s="214">
        <v>606.0</v>
      </c>
      <c r="X511" s="214">
        <v>53.0</v>
      </c>
      <c r="Y511" s="105"/>
      <c r="Z511" s="105"/>
    </row>
    <row r="512" ht="15.75" customHeight="1">
      <c r="A512" s="127" t="s">
        <v>41</v>
      </c>
      <c r="B512" s="127" t="s">
        <v>680</v>
      </c>
      <c r="C512" s="127" t="s">
        <v>681</v>
      </c>
      <c r="D512" s="127" t="s">
        <v>47</v>
      </c>
      <c r="E512" s="213">
        <v>3180.230000000004</v>
      </c>
      <c r="F512" s="213">
        <v>3236.5200000000004</v>
      </c>
      <c r="G512" s="213">
        <v>4881.87000000001</v>
      </c>
      <c r="H512" s="213">
        <v>10149.89999999999</v>
      </c>
      <c r="I512" s="213">
        <v>3180.230000000004</v>
      </c>
      <c r="J512" s="213">
        <v>2659.520000000001</v>
      </c>
      <c r="K512" s="213">
        <v>4881.87000000001</v>
      </c>
      <c r="L512" s="213">
        <v>9076.399999999996</v>
      </c>
      <c r="M512" s="214">
        <v>2052.0</v>
      </c>
      <c r="N512" s="214">
        <v>1020.0</v>
      </c>
      <c r="O512" s="214">
        <v>2304.0</v>
      </c>
      <c r="P512" s="214">
        <v>3924.0</v>
      </c>
      <c r="Q512" s="214">
        <v>872.0</v>
      </c>
      <c r="R512" s="214">
        <v>648.0</v>
      </c>
      <c r="S512" s="214">
        <v>1326.0</v>
      </c>
      <c r="T512" s="214">
        <v>2260.0</v>
      </c>
      <c r="U512" s="213">
        <v>21448.520000000004</v>
      </c>
      <c r="V512" s="213">
        <v>19798.02000000001</v>
      </c>
      <c r="W512" s="214">
        <v>9300.0</v>
      </c>
      <c r="X512" s="214">
        <v>5106.0</v>
      </c>
      <c r="Y512" s="105"/>
      <c r="Z512" s="105"/>
    </row>
    <row r="513" ht="15.75" customHeight="1">
      <c r="A513" s="127" t="s">
        <v>41</v>
      </c>
      <c r="B513" s="127" t="s">
        <v>682</v>
      </c>
      <c r="C513" s="127" t="s">
        <v>683</v>
      </c>
      <c r="D513" s="127" t="s">
        <v>47</v>
      </c>
      <c r="E513" s="213">
        <v>1354.230000000001</v>
      </c>
      <c r="F513" s="213">
        <v>1861.2700000000016</v>
      </c>
      <c r="G513" s="213"/>
      <c r="H513" s="213">
        <v>14.76</v>
      </c>
      <c r="I513" s="213">
        <v>1354.230000000001</v>
      </c>
      <c r="J513" s="213">
        <v>1530.2700000000016</v>
      </c>
      <c r="K513" s="213"/>
      <c r="L513" s="213">
        <v>14.76</v>
      </c>
      <c r="M513" s="214">
        <v>1188.0</v>
      </c>
      <c r="N513" s="214">
        <v>960.0</v>
      </c>
      <c r="O513" s="214"/>
      <c r="P513" s="214">
        <v>0.0</v>
      </c>
      <c r="Q513" s="214">
        <v>367.0</v>
      </c>
      <c r="R513" s="214">
        <v>373.0</v>
      </c>
      <c r="S513" s="214"/>
      <c r="T513" s="214">
        <v>4.0</v>
      </c>
      <c r="U513" s="213">
        <v>3230.260000000003</v>
      </c>
      <c r="V513" s="213">
        <v>2899.260000000003</v>
      </c>
      <c r="W513" s="214">
        <v>2148.0</v>
      </c>
      <c r="X513" s="214">
        <v>744.0</v>
      </c>
      <c r="Y513" s="105"/>
      <c r="Z513" s="105"/>
    </row>
    <row r="514" ht="15.75" customHeight="1">
      <c r="A514" s="127" t="s">
        <v>41</v>
      </c>
      <c r="B514" s="127" t="s">
        <v>684</v>
      </c>
      <c r="C514" s="127" t="s">
        <v>685</v>
      </c>
      <c r="D514" s="127" t="s">
        <v>49</v>
      </c>
      <c r="E514" s="213"/>
      <c r="F514" s="213">
        <v>3270.5399999999995</v>
      </c>
      <c r="G514" s="213"/>
      <c r="H514" s="213"/>
      <c r="I514" s="213"/>
      <c r="J514" s="213">
        <v>2646.5399999999995</v>
      </c>
      <c r="K514" s="213"/>
      <c r="L514" s="213"/>
      <c r="M514" s="214"/>
      <c r="N514" s="214">
        <v>900.0</v>
      </c>
      <c r="O514" s="214"/>
      <c r="P514" s="214"/>
      <c r="Q514" s="214"/>
      <c r="R514" s="214">
        <v>546.0</v>
      </c>
      <c r="S514" s="214"/>
      <c r="T514" s="214"/>
      <c r="U514" s="213">
        <v>3270.5399999999995</v>
      </c>
      <c r="V514" s="213">
        <v>2646.5399999999995</v>
      </c>
      <c r="W514" s="214">
        <v>900.0</v>
      </c>
      <c r="X514" s="214">
        <v>546.0</v>
      </c>
      <c r="Y514" s="105"/>
      <c r="Z514" s="105"/>
    </row>
    <row r="515" ht="15.75" customHeight="1">
      <c r="A515" s="127" t="s">
        <v>41</v>
      </c>
      <c r="B515" s="127" t="s">
        <v>686</v>
      </c>
      <c r="C515" s="127" t="s">
        <v>687</v>
      </c>
      <c r="D515" s="127" t="s">
        <v>49</v>
      </c>
      <c r="E515" s="213">
        <v>125.79</v>
      </c>
      <c r="F515" s="213">
        <v>1223.250000000001</v>
      </c>
      <c r="G515" s="213"/>
      <c r="H515" s="213">
        <v>54.32</v>
      </c>
      <c r="I515" s="213">
        <v>125.79</v>
      </c>
      <c r="J515" s="213">
        <v>997.8499999999998</v>
      </c>
      <c r="K515" s="213"/>
      <c r="L515" s="213">
        <v>47.92000000000001</v>
      </c>
      <c r="M515" s="214">
        <v>396.0</v>
      </c>
      <c r="N515" s="214">
        <v>1992.0</v>
      </c>
      <c r="O515" s="214"/>
      <c r="P515" s="214">
        <v>60.0</v>
      </c>
      <c r="Q515" s="214">
        <v>21.0</v>
      </c>
      <c r="R515" s="214">
        <v>175.0</v>
      </c>
      <c r="S515" s="214"/>
      <c r="T515" s="214">
        <v>8.0</v>
      </c>
      <c r="U515" s="213">
        <v>1403.3600000000008</v>
      </c>
      <c r="V515" s="213">
        <v>1171.56</v>
      </c>
      <c r="W515" s="214">
        <v>2448.0</v>
      </c>
      <c r="X515" s="214">
        <v>204.0</v>
      </c>
      <c r="Y515" s="105"/>
      <c r="Z515" s="105"/>
    </row>
    <row r="516" ht="15.75" customHeight="1">
      <c r="A516" s="127" t="s">
        <v>41</v>
      </c>
      <c r="B516" s="127" t="s">
        <v>688</v>
      </c>
      <c r="C516" s="127" t="s">
        <v>689</v>
      </c>
      <c r="D516" s="127" t="s">
        <v>49</v>
      </c>
      <c r="E516" s="213">
        <v>113.80999999999999</v>
      </c>
      <c r="F516" s="213">
        <v>1391.0100000000014</v>
      </c>
      <c r="G516" s="213"/>
      <c r="H516" s="213">
        <v>67.9</v>
      </c>
      <c r="I516" s="213">
        <v>113.80999999999999</v>
      </c>
      <c r="J516" s="213">
        <v>1127.8099999999993</v>
      </c>
      <c r="K516" s="213"/>
      <c r="L516" s="213">
        <v>60.7</v>
      </c>
      <c r="M516" s="214">
        <v>396.0</v>
      </c>
      <c r="N516" s="214">
        <v>1992.0</v>
      </c>
      <c r="O516" s="214"/>
      <c r="P516" s="214">
        <v>60.0</v>
      </c>
      <c r="Q516" s="214">
        <v>19.0</v>
      </c>
      <c r="R516" s="214">
        <v>199.0</v>
      </c>
      <c r="S516" s="214"/>
      <c r="T516" s="214">
        <v>10.0</v>
      </c>
      <c r="U516" s="213">
        <v>1572.7200000000014</v>
      </c>
      <c r="V516" s="213">
        <v>1302.3199999999993</v>
      </c>
      <c r="W516" s="214">
        <v>2448.0</v>
      </c>
      <c r="X516" s="214">
        <v>228.0</v>
      </c>
      <c r="Y516" s="105"/>
      <c r="Z516" s="105"/>
    </row>
    <row r="517" ht="15.75" customHeight="1">
      <c r="A517" s="127" t="s">
        <v>41</v>
      </c>
      <c r="B517" s="127" t="s">
        <v>690</v>
      </c>
      <c r="C517" s="127" t="s">
        <v>691</v>
      </c>
      <c r="D517" s="127" t="s">
        <v>49</v>
      </c>
      <c r="E517" s="213">
        <v>113.42999999999996</v>
      </c>
      <c r="F517" s="213">
        <v>5.97</v>
      </c>
      <c r="G517" s="213">
        <v>437.800000000001</v>
      </c>
      <c r="H517" s="213">
        <v>570.2100000000003</v>
      </c>
      <c r="I517" s="213">
        <v>113.42999999999996</v>
      </c>
      <c r="J517" s="213">
        <v>5.97</v>
      </c>
      <c r="K517" s="213">
        <v>437.800000000001</v>
      </c>
      <c r="L517" s="213">
        <v>498.81000000000046</v>
      </c>
      <c r="M517" s="214">
        <v>196.0</v>
      </c>
      <c r="N517" s="214">
        <v>0.0</v>
      </c>
      <c r="O517" s="214">
        <v>508.0</v>
      </c>
      <c r="P517" s="214">
        <v>576.0</v>
      </c>
      <c r="Q517" s="214">
        <v>57.0</v>
      </c>
      <c r="R517" s="214">
        <v>3.0</v>
      </c>
      <c r="S517" s="214">
        <v>220.0</v>
      </c>
      <c r="T517" s="214">
        <v>249.0</v>
      </c>
      <c r="U517" s="213">
        <v>1127.4100000000012</v>
      </c>
      <c r="V517" s="213">
        <v>1056.0100000000014</v>
      </c>
      <c r="W517" s="214">
        <v>1280.0</v>
      </c>
      <c r="X517" s="214">
        <v>529.0</v>
      </c>
      <c r="Y517" s="105"/>
      <c r="Z517" s="105"/>
    </row>
    <row r="518" ht="15.75" customHeight="1">
      <c r="A518" s="127" t="s">
        <v>41</v>
      </c>
      <c r="B518" s="127" t="s">
        <v>692</v>
      </c>
      <c r="C518" s="127" t="s">
        <v>693</v>
      </c>
      <c r="D518" s="127" t="s">
        <v>49</v>
      </c>
      <c r="E518" s="213">
        <v>195.02000000000004</v>
      </c>
      <c r="F518" s="213">
        <v>19.9</v>
      </c>
      <c r="G518" s="213">
        <v>1016.89</v>
      </c>
      <c r="H518" s="213">
        <v>1293.8499999999992</v>
      </c>
      <c r="I518" s="213">
        <v>195.02000000000004</v>
      </c>
      <c r="J518" s="213">
        <v>19.9</v>
      </c>
      <c r="K518" s="213">
        <v>1016.89</v>
      </c>
      <c r="L518" s="213">
        <v>1132.4500000000007</v>
      </c>
      <c r="M518" s="214">
        <v>784.0</v>
      </c>
      <c r="N518" s="214">
        <v>0.0</v>
      </c>
      <c r="O518" s="214">
        <v>2032.0</v>
      </c>
      <c r="P518" s="214">
        <v>2304.0</v>
      </c>
      <c r="Q518" s="214">
        <v>98.0</v>
      </c>
      <c r="R518" s="214">
        <v>10.0</v>
      </c>
      <c r="S518" s="214">
        <v>511.0</v>
      </c>
      <c r="T518" s="214">
        <v>565.0</v>
      </c>
      <c r="U518" s="213">
        <v>2525.659999999999</v>
      </c>
      <c r="V518" s="213">
        <v>2364.2600000000007</v>
      </c>
      <c r="W518" s="214">
        <v>5120.0</v>
      </c>
      <c r="X518" s="214">
        <v>1184.0</v>
      </c>
      <c r="Y518" s="105"/>
      <c r="Z518" s="105"/>
    </row>
    <row r="519" ht="15.75" customHeight="1">
      <c r="A519" s="127" t="s">
        <v>41</v>
      </c>
      <c r="B519" s="127" t="s">
        <v>694</v>
      </c>
      <c r="C519" s="127" t="s">
        <v>695</v>
      </c>
      <c r="D519" s="127" t="s">
        <v>49</v>
      </c>
      <c r="E519" s="213">
        <v>278.59999999999997</v>
      </c>
      <c r="F519" s="213">
        <v>21.889999999999997</v>
      </c>
      <c r="G519" s="213">
        <v>1195.99</v>
      </c>
      <c r="H519" s="213">
        <v>1238.89</v>
      </c>
      <c r="I519" s="213">
        <v>278.59999999999997</v>
      </c>
      <c r="J519" s="213">
        <v>21.889999999999997</v>
      </c>
      <c r="K519" s="213">
        <v>1195.99</v>
      </c>
      <c r="L519" s="213">
        <v>1081.6900000000012</v>
      </c>
      <c r="M519" s="214">
        <v>980.0</v>
      </c>
      <c r="N519" s="214">
        <v>0.0</v>
      </c>
      <c r="O519" s="214">
        <v>2540.0</v>
      </c>
      <c r="P519" s="214">
        <v>2880.0</v>
      </c>
      <c r="Q519" s="214">
        <v>140.0</v>
      </c>
      <c r="R519" s="214">
        <v>11.0</v>
      </c>
      <c r="S519" s="214">
        <v>601.0</v>
      </c>
      <c r="T519" s="214">
        <v>541.0</v>
      </c>
      <c r="U519" s="213">
        <v>2735.37</v>
      </c>
      <c r="V519" s="213">
        <v>2578.170000000001</v>
      </c>
      <c r="W519" s="214">
        <v>6400.0</v>
      </c>
      <c r="X519" s="214">
        <v>1293.0</v>
      </c>
      <c r="Y519" s="105"/>
      <c r="Z519" s="105"/>
    </row>
    <row r="520" ht="15.75" customHeight="1">
      <c r="A520" s="127" t="s">
        <v>41</v>
      </c>
      <c r="B520" s="127" t="s">
        <v>696</v>
      </c>
      <c r="C520" s="127" t="s">
        <v>697</v>
      </c>
      <c r="D520" s="127" t="s">
        <v>49</v>
      </c>
      <c r="E520" s="213"/>
      <c r="F520" s="213"/>
      <c r="G520" s="213"/>
      <c r="H520" s="213">
        <v>1074.0100000000002</v>
      </c>
      <c r="I520" s="213"/>
      <c r="J520" s="213"/>
      <c r="K520" s="213"/>
      <c r="L520" s="213">
        <v>941.7100000000007</v>
      </c>
      <c r="M520" s="214"/>
      <c r="N520" s="214"/>
      <c r="O520" s="214"/>
      <c r="P520" s="214">
        <v>1764.0</v>
      </c>
      <c r="Q520" s="214"/>
      <c r="R520" s="214"/>
      <c r="S520" s="214"/>
      <c r="T520" s="214">
        <v>469.0</v>
      </c>
      <c r="U520" s="213">
        <v>1074.0100000000002</v>
      </c>
      <c r="V520" s="213">
        <v>941.7100000000007</v>
      </c>
      <c r="W520" s="214">
        <v>1764.0</v>
      </c>
      <c r="X520" s="214">
        <v>469.0</v>
      </c>
      <c r="Y520" s="105"/>
      <c r="Z520" s="105"/>
    </row>
    <row r="521" ht="15.75" customHeight="1">
      <c r="A521" s="127" t="s">
        <v>41</v>
      </c>
      <c r="B521" s="127" t="s">
        <v>698</v>
      </c>
      <c r="C521" s="127" t="s">
        <v>699</v>
      </c>
      <c r="D521" s="127" t="s">
        <v>49</v>
      </c>
      <c r="E521" s="213"/>
      <c r="F521" s="213"/>
      <c r="G521" s="213"/>
      <c r="H521" s="213">
        <v>1394.6100000000001</v>
      </c>
      <c r="I521" s="213"/>
      <c r="J521" s="213"/>
      <c r="K521" s="213"/>
      <c r="L521" s="213">
        <v>1218.210000000001</v>
      </c>
      <c r="M521" s="214"/>
      <c r="N521" s="214"/>
      <c r="O521" s="214"/>
      <c r="P521" s="214">
        <v>1764.0</v>
      </c>
      <c r="Q521" s="214"/>
      <c r="R521" s="214"/>
      <c r="S521" s="214"/>
      <c r="T521" s="214">
        <v>609.0</v>
      </c>
      <c r="U521" s="213">
        <v>1394.6100000000001</v>
      </c>
      <c r="V521" s="213">
        <v>1218.210000000001</v>
      </c>
      <c r="W521" s="214">
        <v>1764.0</v>
      </c>
      <c r="X521" s="214">
        <v>609.0</v>
      </c>
      <c r="Y521" s="105"/>
      <c r="Z521" s="105"/>
    </row>
    <row r="522" ht="15.75" customHeight="1">
      <c r="A522" s="127" t="s">
        <v>41</v>
      </c>
      <c r="B522" s="127" t="s">
        <v>700</v>
      </c>
      <c r="C522" s="127" t="s">
        <v>701</v>
      </c>
      <c r="D522" s="127" t="s">
        <v>49</v>
      </c>
      <c r="E522" s="213"/>
      <c r="F522" s="213"/>
      <c r="G522" s="213"/>
      <c r="H522" s="213">
        <v>901.1100000000002</v>
      </c>
      <c r="I522" s="213"/>
      <c r="J522" s="213"/>
      <c r="K522" s="213"/>
      <c r="L522" s="213">
        <v>790.4100000000008</v>
      </c>
      <c r="M522" s="214"/>
      <c r="N522" s="214"/>
      <c r="O522" s="214"/>
      <c r="P522" s="214">
        <v>1764.0</v>
      </c>
      <c r="Q522" s="214"/>
      <c r="R522" s="214"/>
      <c r="S522" s="214"/>
      <c r="T522" s="214">
        <v>394.0</v>
      </c>
      <c r="U522" s="213">
        <v>901.1100000000002</v>
      </c>
      <c r="V522" s="213">
        <v>790.4100000000008</v>
      </c>
      <c r="W522" s="214">
        <v>1764.0</v>
      </c>
      <c r="X522" s="214">
        <v>394.0</v>
      </c>
      <c r="Y522" s="105"/>
      <c r="Z522" s="105"/>
    </row>
    <row r="523" ht="15.75" customHeight="1">
      <c r="A523" s="127" t="s">
        <v>41</v>
      </c>
      <c r="B523" s="127" t="s">
        <v>702</v>
      </c>
      <c r="C523" s="127" t="s">
        <v>703</v>
      </c>
      <c r="D523" s="127" t="s">
        <v>49</v>
      </c>
      <c r="E523" s="213"/>
      <c r="F523" s="213">
        <v>34.74</v>
      </c>
      <c r="G523" s="213">
        <v>5089.79999999999</v>
      </c>
      <c r="H523" s="213">
        <v>8278.049999999977</v>
      </c>
      <c r="I523" s="213"/>
      <c r="J523" s="213">
        <v>34.74</v>
      </c>
      <c r="K523" s="213">
        <v>5089.79999999999</v>
      </c>
      <c r="L523" s="213">
        <v>7210.849999999997</v>
      </c>
      <c r="M523" s="214"/>
      <c r="N523" s="214">
        <v>0.0</v>
      </c>
      <c r="O523" s="214">
        <v>1572.0</v>
      </c>
      <c r="P523" s="214">
        <v>2652.0</v>
      </c>
      <c r="Q523" s="214"/>
      <c r="R523" s="214">
        <v>6.0</v>
      </c>
      <c r="S523" s="214">
        <v>1020.0</v>
      </c>
      <c r="T523" s="214">
        <v>1430.0</v>
      </c>
      <c r="U523" s="213">
        <v>13402.589999999967</v>
      </c>
      <c r="V523" s="213">
        <v>12335.389999999987</v>
      </c>
      <c r="W523" s="214">
        <v>4224.0</v>
      </c>
      <c r="X523" s="214">
        <v>2456.0</v>
      </c>
      <c r="Y523" s="105"/>
      <c r="Z523" s="105"/>
    </row>
    <row r="524" ht="15.75" customHeight="1">
      <c r="A524" s="127" t="s">
        <v>41</v>
      </c>
      <c r="B524" s="127" t="s">
        <v>704</v>
      </c>
      <c r="C524" s="127" t="s">
        <v>705</v>
      </c>
      <c r="D524" s="127" t="s">
        <v>49</v>
      </c>
      <c r="E524" s="213">
        <v>2014.810000000001</v>
      </c>
      <c r="F524" s="213">
        <v>3667.4100000000003</v>
      </c>
      <c r="G524" s="213">
        <v>5864.65999999999</v>
      </c>
      <c r="H524" s="213">
        <v>12000.96999999999</v>
      </c>
      <c r="I524" s="213">
        <v>2014.810000000001</v>
      </c>
      <c r="J524" s="213">
        <v>2985.81</v>
      </c>
      <c r="K524" s="213">
        <v>5864.65999999999</v>
      </c>
      <c r="L524" s="213">
        <v>10568.969999999992</v>
      </c>
      <c r="M524" s="214">
        <v>1305.0</v>
      </c>
      <c r="N524" s="214">
        <v>1020.0</v>
      </c>
      <c r="O524" s="214">
        <v>2010.0</v>
      </c>
      <c r="P524" s="214">
        <v>3960.0</v>
      </c>
      <c r="Q524" s="214">
        <v>269.0</v>
      </c>
      <c r="R524" s="214">
        <v>459.0</v>
      </c>
      <c r="S524" s="214">
        <v>734.0</v>
      </c>
      <c r="T524" s="214">
        <v>1503.0</v>
      </c>
      <c r="U524" s="213">
        <v>23547.84999999998</v>
      </c>
      <c r="V524" s="213">
        <v>21434.249999999985</v>
      </c>
      <c r="W524" s="214">
        <v>8295.0</v>
      </c>
      <c r="X524" s="214">
        <v>2965.0</v>
      </c>
      <c r="Y524" s="105"/>
      <c r="Z524" s="105"/>
    </row>
    <row r="525" ht="15.75" customHeight="1">
      <c r="A525" s="127" t="s">
        <v>41</v>
      </c>
      <c r="B525" s="127" t="s">
        <v>706</v>
      </c>
      <c r="C525" s="127" t="s">
        <v>707</v>
      </c>
      <c r="D525" s="127" t="s">
        <v>49</v>
      </c>
      <c r="E525" s="213">
        <v>3801.099999999999</v>
      </c>
      <c r="F525" s="213">
        <v>9221.269999999997</v>
      </c>
      <c r="G525" s="213">
        <v>6856.25999999998</v>
      </c>
      <c r="H525" s="213">
        <v>9801.929999999993</v>
      </c>
      <c r="I525" s="213">
        <v>3801.099999999999</v>
      </c>
      <c r="J525" s="213">
        <v>7500.470000000003</v>
      </c>
      <c r="K525" s="213">
        <v>6856.25999999998</v>
      </c>
      <c r="L525" s="213">
        <v>8567.529999999993</v>
      </c>
      <c r="M525" s="214">
        <v>3468.0</v>
      </c>
      <c r="N525" s="214">
        <v>5592.0</v>
      </c>
      <c r="O525" s="214">
        <v>3912.0</v>
      </c>
      <c r="P525" s="214">
        <v>4776.0</v>
      </c>
      <c r="Q525" s="214">
        <v>765.0</v>
      </c>
      <c r="R525" s="214">
        <v>1543.0</v>
      </c>
      <c r="S525" s="214">
        <v>1374.0</v>
      </c>
      <c r="T525" s="214">
        <v>1697.0</v>
      </c>
      <c r="U525" s="213">
        <v>29680.55999999997</v>
      </c>
      <c r="V525" s="213">
        <v>26725.35999999997</v>
      </c>
      <c r="W525" s="214">
        <v>17748.0</v>
      </c>
      <c r="X525" s="214">
        <v>5379.0</v>
      </c>
      <c r="Y525" s="105"/>
      <c r="Z525" s="105"/>
    </row>
    <row r="526" ht="15.75" customHeight="1">
      <c r="A526" s="127" t="s">
        <v>41</v>
      </c>
      <c r="B526" s="127" t="s">
        <v>708</v>
      </c>
      <c r="C526" s="127" t="s">
        <v>709</v>
      </c>
      <c r="D526" s="127" t="s">
        <v>47</v>
      </c>
      <c r="E526" s="213">
        <v>1472.7700000000023</v>
      </c>
      <c r="F526" s="213">
        <v>2357.490000000002</v>
      </c>
      <c r="G526" s="213"/>
      <c r="H526" s="213">
        <v>6742.5299999999825</v>
      </c>
      <c r="I526" s="213">
        <v>1472.7700000000023</v>
      </c>
      <c r="J526" s="213">
        <v>1888.0599999999993</v>
      </c>
      <c r="K526" s="213"/>
      <c r="L526" s="213">
        <v>6050.429999999993</v>
      </c>
      <c r="M526" s="214">
        <v>3312.0</v>
      </c>
      <c r="N526" s="214">
        <v>1464.0</v>
      </c>
      <c r="O526" s="214"/>
      <c r="P526" s="214">
        <v>10152.0</v>
      </c>
      <c r="Q526" s="214">
        <v>548.0</v>
      </c>
      <c r="R526" s="214">
        <v>676.0</v>
      </c>
      <c r="S526" s="214"/>
      <c r="T526" s="214">
        <v>2417.0</v>
      </c>
      <c r="U526" s="213">
        <v>10572.789999999986</v>
      </c>
      <c r="V526" s="213">
        <v>9411.259999999995</v>
      </c>
      <c r="W526" s="214">
        <v>14928.0</v>
      </c>
      <c r="X526" s="214">
        <v>3641.0</v>
      </c>
      <c r="Y526" s="105"/>
      <c r="Z526" s="105"/>
    </row>
    <row r="527" ht="15.75" customHeight="1">
      <c r="A527" s="127" t="s">
        <v>41</v>
      </c>
      <c r="B527" s="127" t="s">
        <v>710</v>
      </c>
      <c r="C527" s="127" t="s">
        <v>711</v>
      </c>
      <c r="D527" s="127" t="s">
        <v>49</v>
      </c>
      <c r="E527" s="213">
        <v>1376.880000000001</v>
      </c>
      <c r="F527" s="213">
        <v>1885.2700000000007</v>
      </c>
      <c r="G527" s="213">
        <v>3115.58</v>
      </c>
      <c r="H527" s="213">
        <v>4865.559999999996</v>
      </c>
      <c r="I527" s="213">
        <v>1376.880000000001</v>
      </c>
      <c r="J527" s="213">
        <v>1518.8700000000006</v>
      </c>
      <c r="K527" s="213">
        <v>3115.58</v>
      </c>
      <c r="L527" s="213">
        <v>4222.059999999997</v>
      </c>
      <c r="M527" s="214">
        <v>2784.0</v>
      </c>
      <c r="N527" s="214">
        <v>1752.0</v>
      </c>
      <c r="O527" s="214">
        <v>3408.0</v>
      </c>
      <c r="P527" s="214">
        <v>5280.0</v>
      </c>
      <c r="Q527" s="214">
        <v>462.0</v>
      </c>
      <c r="R527" s="214">
        <v>473.0</v>
      </c>
      <c r="S527" s="214">
        <v>1042.0</v>
      </c>
      <c r="T527" s="214">
        <v>1394.0</v>
      </c>
      <c r="U527" s="213">
        <v>11243.289999999997</v>
      </c>
      <c r="V527" s="213">
        <v>10233.39</v>
      </c>
      <c r="W527" s="214">
        <v>13224.0</v>
      </c>
      <c r="X527" s="214">
        <v>3371.0</v>
      </c>
      <c r="Y527" s="105"/>
      <c r="Z527" s="105"/>
    </row>
    <row r="528" ht="15.75" customHeight="1">
      <c r="A528" s="127" t="s">
        <v>41</v>
      </c>
      <c r="B528" s="127" t="s">
        <v>712</v>
      </c>
      <c r="C528" s="127" t="s">
        <v>713</v>
      </c>
      <c r="D528" s="127" t="s">
        <v>49</v>
      </c>
      <c r="E528" s="213">
        <v>3794.13</v>
      </c>
      <c r="F528" s="213">
        <v>67.27</v>
      </c>
      <c r="G528" s="213"/>
      <c r="H528" s="213">
        <v>6337.109999999997</v>
      </c>
      <c r="I528" s="213">
        <v>1888.0600000000006</v>
      </c>
      <c r="J528" s="213">
        <v>67.27</v>
      </c>
      <c r="K528" s="213"/>
      <c r="L528" s="213">
        <v>4459.069999999998</v>
      </c>
      <c r="M528" s="214">
        <v>1872.0</v>
      </c>
      <c r="N528" s="214">
        <v>0.0</v>
      </c>
      <c r="O528" s="214"/>
      <c r="P528" s="214">
        <v>0.0</v>
      </c>
      <c r="Q528" s="214">
        <v>1526.0</v>
      </c>
      <c r="R528" s="214">
        <v>23.0</v>
      </c>
      <c r="S528" s="214"/>
      <c r="T528" s="214">
        <v>1589.0</v>
      </c>
      <c r="U528" s="213">
        <v>10198.509999999997</v>
      </c>
      <c r="V528" s="213">
        <v>6414.399999999999</v>
      </c>
      <c r="W528" s="214">
        <v>1872.0</v>
      </c>
      <c r="X528" s="214">
        <v>3138.0</v>
      </c>
      <c r="Y528" s="105"/>
      <c r="Z528" s="105"/>
    </row>
    <row r="529" ht="15.75" customHeight="1">
      <c r="A529" s="127" t="s">
        <v>41</v>
      </c>
      <c r="B529" s="127" t="s">
        <v>714</v>
      </c>
      <c r="C529" s="127" t="s">
        <v>715</v>
      </c>
      <c r="D529" s="127" t="s">
        <v>47</v>
      </c>
      <c r="E529" s="213">
        <v>2261.970000000001</v>
      </c>
      <c r="F529" s="213">
        <v>5264.449999999999</v>
      </c>
      <c r="G529" s="213"/>
      <c r="H529" s="213">
        <v>4181.309999999998</v>
      </c>
      <c r="I529" s="213">
        <v>2261.970000000001</v>
      </c>
      <c r="J529" s="213">
        <v>4317.449999999998</v>
      </c>
      <c r="K529" s="213"/>
      <c r="L529" s="213">
        <v>3752.8099999999986</v>
      </c>
      <c r="M529" s="214">
        <v>2856.0</v>
      </c>
      <c r="N529" s="214">
        <v>3288.0</v>
      </c>
      <c r="O529" s="214"/>
      <c r="P529" s="214">
        <v>3744.0</v>
      </c>
      <c r="Q529" s="214">
        <v>613.0</v>
      </c>
      <c r="R529" s="214">
        <v>1055.0</v>
      </c>
      <c r="S529" s="214"/>
      <c r="T529" s="214">
        <v>932.0</v>
      </c>
      <c r="U529" s="213">
        <v>11707.729999999998</v>
      </c>
      <c r="V529" s="213">
        <v>10332.229999999998</v>
      </c>
      <c r="W529" s="214">
        <v>9888.0</v>
      </c>
      <c r="X529" s="214">
        <v>2600.0</v>
      </c>
      <c r="Y529" s="105"/>
      <c r="Z529" s="105"/>
    </row>
    <row r="530" ht="15.75" customHeight="1">
      <c r="A530" s="127" t="s">
        <v>41</v>
      </c>
      <c r="B530" s="127" t="s">
        <v>716</v>
      </c>
      <c r="C530" s="127" t="s">
        <v>717</v>
      </c>
      <c r="D530" s="127" t="s">
        <v>49</v>
      </c>
      <c r="E530" s="213">
        <v>125.82</v>
      </c>
      <c r="F530" s="213">
        <v>24.87</v>
      </c>
      <c r="G530" s="213"/>
      <c r="H530" s="213">
        <v>663.1700000000003</v>
      </c>
      <c r="I530" s="213">
        <v>125.82</v>
      </c>
      <c r="J530" s="213">
        <v>24.87</v>
      </c>
      <c r="K530" s="213"/>
      <c r="L530" s="213">
        <v>580.1700000000002</v>
      </c>
      <c r="M530" s="214">
        <v>552.0</v>
      </c>
      <c r="N530" s="214">
        <v>0.0</v>
      </c>
      <c r="O530" s="214"/>
      <c r="P530" s="214">
        <v>1728.0</v>
      </c>
      <c r="Q530" s="214">
        <v>18.0</v>
      </c>
      <c r="R530" s="214">
        <v>3.0</v>
      </c>
      <c r="S530" s="214"/>
      <c r="T530" s="214">
        <v>83.0</v>
      </c>
      <c r="U530" s="213">
        <v>813.8600000000004</v>
      </c>
      <c r="V530" s="213">
        <v>730.8600000000001</v>
      </c>
      <c r="W530" s="214">
        <v>2280.0</v>
      </c>
      <c r="X530" s="214">
        <v>104.0</v>
      </c>
      <c r="Y530" s="105"/>
      <c r="Z530" s="105"/>
    </row>
    <row r="531" ht="15.75" customHeight="1">
      <c r="A531" s="127" t="s">
        <v>41</v>
      </c>
      <c r="B531" s="127" t="s">
        <v>718</v>
      </c>
      <c r="C531" s="127" t="s">
        <v>719</v>
      </c>
      <c r="D531" s="127" t="s">
        <v>49</v>
      </c>
      <c r="E531" s="213">
        <v>143.68</v>
      </c>
      <c r="F531" s="213">
        <v>1671.2100000000016</v>
      </c>
      <c r="G531" s="213">
        <v>898.200000000001</v>
      </c>
      <c r="H531" s="213">
        <v>816.3900000000002</v>
      </c>
      <c r="I531" s="213">
        <v>143.68</v>
      </c>
      <c r="J531" s="213">
        <v>1354.409999999999</v>
      </c>
      <c r="K531" s="213">
        <v>898.200000000001</v>
      </c>
      <c r="L531" s="213">
        <v>711.5900000000001</v>
      </c>
      <c r="M531" s="214">
        <v>384.0</v>
      </c>
      <c r="N531" s="214">
        <v>2244.0</v>
      </c>
      <c r="O531" s="214">
        <v>1008.0</v>
      </c>
      <c r="P531" s="214">
        <v>984.0</v>
      </c>
      <c r="Q531" s="214">
        <v>32.0</v>
      </c>
      <c r="R531" s="214">
        <v>279.0</v>
      </c>
      <c r="S531" s="214">
        <v>180.0</v>
      </c>
      <c r="T531" s="214">
        <v>141.0</v>
      </c>
      <c r="U531" s="213">
        <v>3529.480000000003</v>
      </c>
      <c r="V531" s="213">
        <v>3107.88</v>
      </c>
      <c r="W531" s="214">
        <v>4620.0</v>
      </c>
      <c r="X531" s="214">
        <v>632.0</v>
      </c>
      <c r="Y531" s="105"/>
      <c r="Z531" s="105"/>
    </row>
    <row r="532" ht="15.75" customHeight="1">
      <c r="A532" s="127" t="s">
        <v>41</v>
      </c>
      <c r="B532" s="127" t="s">
        <v>720</v>
      </c>
      <c r="C532" s="127" t="s">
        <v>721</v>
      </c>
      <c r="D532" s="127" t="s">
        <v>46</v>
      </c>
      <c r="E532" s="213">
        <v>870.9100000000005</v>
      </c>
      <c r="F532" s="213">
        <v>1332.2300000000007</v>
      </c>
      <c r="G532" s="213"/>
      <c r="H532" s="213">
        <v>63.92</v>
      </c>
      <c r="I532" s="213">
        <v>870.9100000000005</v>
      </c>
      <c r="J532" s="213">
        <v>1273.2300000000007</v>
      </c>
      <c r="K532" s="213"/>
      <c r="L532" s="213">
        <v>63.92</v>
      </c>
      <c r="M532" s="214">
        <v>1044.0</v>
      </c>
      <c r="N532" s="214">
        <v>1128.0</v>
      </c>
      <c r="O532" s="214"/>
      <c r="P532" s="214">
        <v>0.0</v>
      </c>
      <c r="Q532" s="214">
        <v>109.0</v>
      </c>
      <c r="R532" s="214">
        <v>127.0</v>
      </c>
      <c r="S532" s="214"/>
      <c r="T532" s="214">
        <v>8.0</v>
      </c>
      <c r="U532" s="213">
        <v>2267.0600000000013</v>
      </c>
      <c r="V532" s="213">
        <v>2208.0600000000013</v>
      </c>
      <c r="W532" s="214">
        <v>2172.0</v>
      </c>
      <c r="X532" s="214">
        <v>244.0</v>
      </c>
      <c r="Y532" s="105"/>
      <c r="Z532" s="105"/>
    </row>
    <row r="533" ht="15.75" customHeight="1">
      <c r="A533" s="127" t="s">
        <v>41</v>
      </c>
      <c r="B533" s="127" t="s">
        <v>723</v>
      </c>
      <c r="C533" s="127" t="s">
        <v>724</v>
      </c>
      <c r="D533" s="127" t="s">
        <v>49</v>
      </c>
      <c r="E533" s="213">
        <v>2083.3600000000015</v>
      </c>
      <c r="F533" s="213">
        <v>9583.999999999996</v>
      </c>
      <c r="G533" s="213">
        <v>1506.98</v>
      </c>
      <c r="H533" s="213">
        <v>8863.189999999988</v>
      </c>
      <c r="I533" s="213">
        <v>2083.3600000000015</v>
      </c>
      <c r="J533" s="213">
        <v>7798.399999999996</v>
      </c>
      <c r="K533" s="213">
        <v>1506.98</v>
      </c>
      <c r="L533" s="213">
        <v>7716.7899999999945</v>
      </c>
      <c r="M533" s="214">
        <v>3864.0</v>
      </c>
      <c r="N533" s="214">
        <v>11046.0</v>
      </c>
      <c r="O533" s="214">
        <v>1512.0</v>
      </c>
      <c r="P533" s="214">
        <v>8220.0</v>
      </c>
      <c r="Q533" s="214">
        <v>464.0</v>
      </c>
      <c r="R533" s="214">
        <v>1600.0</v>
      </c>
      <c r="S533" s="214">
        <v>302.0</v>
      </c>
      <c r="T533" s="214">
        <v>1531.0</v>
      </c>
      <c r="U533" s="213">
        <v>22037.529999999984</v>
      </c>
      <c r="V533" s="213">
        <v>19105.52999999999</v>
      </c>
      <c r="W533" s="214">
        <v>24642.0</v>
      </c>
      <c r="X533" s="214">
        <v>3897.0</v>
      </c>
      <c r="Y533" s="105"/>
      <c r="Z533" s="105"/>
    </row>
    <row r="534" ht="15.75" customHeight="1">
      <c r="A534" s="127" t="s">
        <v>41</v>
      </c>
      <c r="B534" s="127" t="s">
        <v>725</v>
      </c>
      <c r="C534" s="127" t="s">
        <v>726</v>
      </c>
      <c r="D534" s="127" t="s">
        <v>47</v>
      </c>
      <c r="E534" s="213">
        <v>1717.0900000000008</v>
      </c>
      <c r="F534" s="213">
        <v>3150.99</v>
      </c>
      <c r="G534" s="213"/>
      <c r="H534" s="213">
        <v>7122.809999999994</v>
      </c>
      <c r="I534" s="213">
        <v>1717.0900000000008</v>
      </c>
      <c r="J534" s="213">
        <v>2650.5900000000006</v>
      </c>
      <c r="K534" s="213"/>
      <c r="L534" s="213">
        <v>7122.809999999994</v>
      </c>
      <c r="M534" s="214">
        <v>972.0</v>
      </c>
      <c r="N534" s="214">
        <v>792.0</v>
      </c>
      <c r="O534" s="214"/>
      <c r="P534" s="214">
        <v>2340.0</v>
      </c>
      <c r="Q534" s="214">
        <v>191.0</v>
      </c>
      <c r="R534" s="214">
        <v>351.0</v>
      </c>
      <c r="S534" s="214"/>
      <c r="T534" s="214">
        <v>1019.0</v>
      </c>
      <c r="U534" s="213">
        <v>11990.889999999996</v>
      </c>
      <c r="V534" s="213">
        <v>11490.489999999994</v>
      </c>
      <c r="W534" s="214">
        <v>4104.0</v>
      </c>
      <c r="X534" s="214">
        <v>1561.0</v>
      </c>
      <c r="Y534" s="105"/>
      <c r="Z534" s="105"/>
    </row>
    <row r="535" ht="15.75" customHeight="1">
      <c r="A535" s="127" t="s">
        <v>41</v>
      </c>
      <c r="B535" s="127" t="s">
        <v>727</v>
      </c>
      <c r="C535" s="127" t="s">
        <v>728</v>
      </c>
      <c r="D535" s="127" t="s">
        <v>49</v>
      </c>
      <c r="E535" s="213">
        <v>67.35000000000001</v>
      </c>
      <c r="F535" s="213">
        <v>604.9900000000001</v>
      </c>
      <c r="G535" s="213">
        <v>204.59</v>
      </c>
      <c r="H535" s="213">
        <v>173.7</v>
      </c>
      <c r="I535" s="213">
        <v>67.35000000000001</v>
      </c>
      <c r="J535" s="213">
        <v>488.5900000000002</v>
      </c>
      <c r="K535" s="213">
        <v>204.59</v>
      </c>
      <c r="L535" s="213">
        <v>150.5</v>
      </c>
      <c r="M535" s="214">
        <v>192.0</v>
      </c>
      <c r="N535" s="214">
        <v>1122.0</v>
      </c>
      <c r="O535" s="214">
        <v>504.0</v>
      </c>
      <c r="P535" s="214">
        <v>492.0</v>
      </c>
      <c r="Q535" s="214">
        <v>15.0</v>
      </c>
      <c r="R535" s="214">
        <v>101.0</v>
      </c>
      <c r="S535" s="214">
        <v>41.0</v>
      </c>
      <c r="T535" s="214">
        <v>30.0</v>
      </c>
      <c r="U535" s="213">
        <v>1050.63</v>
      </c>
      <c r="V535" s="213">
        <v>911.0300000000002</v>
      </c>
      <c r="W535" s="214">
        <v>2310.0</v>
      </c>
      <c r="X535" s="214">
        <v>187.0</v>
      </c>
      <c r="Y535" s="105"/>
      <c r="Z535" s="105"/>
    </row>
    <row r="536" ht="15.75" customHeight="1">
      <c r="A536" s="127" t="s">
        <v>41</v>
      </c>
      <c r="B536" s="127" t="s">
        <v>729</v>
      </c>
      <c r="C536" s="127" t="s">
        <v>730</v>
      </c>
      <c r="D536" s="127" t="s">
        <v>47</v>
      </c>
      <c r="E536" s="213"/>
      <c r="F536" s="213">
        <v>738.1500000000004</v>
      </c>
      <c r="G536" s="213"/>
      <c r="H536" s="213"/>
      <c r="I536" s="213"/>
      <c r="J536" s="213">
        <v>595.75</v>
      </c>
      <c r="K536" s="213"/>
      <c r="L536" s="213"/>
      <c r="M536" s="214"/>
      <c r="N536" s="214">
        <v>1200.0</v>
      </c>
      <c r="O536" s="214"/>
      <c r="P536" s="214"/>
      <c r="Q536" s="214"/>
      <c r="R536" s="214">
        <v>185.0</v>
      </c>
      <c r="S536" s="214"/>
      <c r="T536" s="214"/>
      <c r="U536" s="213">
        <v>738.1500000000004</v>
      </c>
      <c r="V536" s="213">
        <v>595.75</v>
      </c>
      <c r="W536" s="214">
        <v>1200.0</v>
      </c>
      <c r="X536" s="214">
        <v>185.0</v>
      </c>
      <c r="Y536" s="105"/>
      <c r="Z536" s="105"/>
    </row>
    <row r="537" ht="15.75" customHeight="1">
      <c r="A537" s="127" t="s">
        <v>41</v>
      </c>
      <c r="B537" s="127" t="s">
        <v>731</v>
      </c>
      <c r="C537" s="127" t="s">
        <v>732</v>
      </c>
      <c r="D537" s="127" t="s">
        <v>47</v>
      </c>
      <c r="E537" s="213"/>
      <c r="F537" s="213">
        <v>534.6600000000003</v>
      </c>
      <c r="G537" s="213"/>
      <c r="H537" s="213"/>
      <c r="I537" s="213"/>
      <c r="J537" s="213">
        <v>432.2599999999998</v>
      </c>
      <c r="K537" s="213"/>
      <c r="L537" s="213"/>
      <c r="M537" s="214"/>
      <c r="N537" s="214">
        <v>1200.0</v>
      </c>
      <c r="O537" s="214"/>
      <c r="P537" s="214"/>
      <c r="Q537" s="214"/>
      <c r="R537" s="214">
        <v>134.0</v>
      </c>
      <c r="S537" s="214"/>
      <c r="T537" s="214"/>
      <c r="U537" s="213">
        <v>534.6600000000003</v>
      </c>
      <c r="V537" s="213">
        <v>432.2599999999998</v>
      </c>
      <c r="W537" s="214">
        <v>1200.0</v>
      </c>
      <c r="X537" s="214">
        <v>134.0</v>
      </c>
      <c r="Y537" s="105"/>
      <c r="Z537" s="105"/>
    </row>
    <row r="538" ht="15.75" customHeight="1">
      <c r="A538" s="127" t="s">
        <v>41</v>
      </c>
      <c r="B538" s="127" t="s">
        <v>733</v>
      </c>
      <c r="C538" s="127" t="s">
        <v>734</v>
      </c>
      <c r="D538" s="127" t="s">
        <v>47</v>
      </c>
      <c r="E538" s="213"/>
      <c r="F538" s="213">
        <v>207.48000000000002</v>
      </c>
      <c r="G538" s="213"/>
      <c r="H538" s="213"/>
      <c r="I538" s="213"/>
      <c r="J538" s="213">
        <v>166.67999999999995</v>
      </c>
      <c r="K538" s="213"/>
      <c r="L538" s="213"/>
      <c r="M538" s="214"/>
      <c r="N538" s="214">
        <v>1200.0</v>
      </c>
      <c r="O538" s="214"/>
      <c r="P538" s="214"/>
      <c r="Q538" s="214"/>
      <c r="R538" s="214">
        <v>52.0</v>
      </c>
      <c r="S538" s="214"/>
      <c r="T538" s="214"/>
      <c r="U538" s="213">
        <v>207.48000000000002</v>
      </c>
      <c r="V538" s="213">
        <v>166.67999999999995</v>
      </c>
      <c r="W538" s="214">
        <v>1200.0</v>
      </c>
      <c r="X538" s="214">
        <v>52.0</v>
      </c>
      <c r="Y538" s="105"/>
      <c r="Z538" s="105"/>
    </row>
    <row r="539" ht="15.75" customHeight="1">
      <c r="A539" s="127" t="s">
        <v>41</v>
      </c>
      <c r="B539" s="127" t="s">
        <v>735</v>
      </c>
      <c r="C539" s="127" t="s">
        <v>736</v>
      </c>
      <c r="D539" s="127" t="s">
        <v>49</v>
      </c>
      <c r="E539" s="213">
        <v>856.5600000000006</v>
      </c>
      <c r="F539" s="213">
        <v>1100.3200000000006</v>
      </c>
      <c r="G539" s="213"/>
      <c r="H539" s="213">
        <v>6603.07999999999</v>
      </c>
      <c r="I539" s="213">
        <v>856.5600000000006</v>
      </c>
      <c r="J539" s="213">
        <v>895.1199999999999</v>
      </c>
      <c r="K539" s="213"/>
      <c r="L539" s="213">
        <v>5710.579999999992</v>
      </c>
      <c r="M539" s="214">
        <v>1356.0</v>
      </c>
      <c r="N539" s="214">
        <v>876.0</v>
      </c>
      <c r="O539" s="214"/>
      <c r="P539" s="214">
        <v>4908.0</v>
      </c>
      <c r="Q539" s="214">
        <v>344.0</v>
      </c>
      <c r="R539" s="214">
        <v>368.0</v>
      </c>
      <c r="S539" s="214"/>
      <c r="T539" s="214">
        <v>1892.0</v>
      </c>
      <c r="U539" s="213">
        <v>8559.959999999992</v>
      </c>
      <c r="V539" s="213">
        <v>7462.259999999992</v>
      </c>
      <c r="W539" s="214">
        <v>7140.0</v>
      </c>
      <c r="X539" s="214">
        <v>2604.0</v>
      </c>
      <c r="Y539" s="105"/>
      <c r="Z539" s="105"/>
    </row>
    <row r="540" ht="15.75" customHeight="1">
      <c r="A540" s="127" t="s">
        <v>41</v>
      </c>
      <c r="B540" s="127" t="s">
        <v>738</v>
      </c>
      <c r="C540" s="127" t="s">
        <v>739</v>
      </c>
      <c r="D540" s="127" t="s">
        <v>48</v>
      </c>
      <c r="E540" s="213">
        <v>226.59</v>
      </c>
      <c r="F540" s="213"/>
      <c r="G540" s="213"/>
      <c r="H540" s="213">
        <v>1305.05</v>
      </c>
      <c r="I540" s="213">
        <v>226.59</v>
      </c>
      <c r="J540" s="213"/>
      <c r="K540" s="213"/>
      <c r="L540" s="213">
        <v>1137.9500000000019</v>
      </c>
      <c r="M540" s="214">
        <v>612.0</v>
      </c>
      <c r="N540" s="214"/>
      <c r="O540" s="214"/>
      <c r="P540" s="214">
        <v>1872.0</v>
      </c>
      <c r="Q540" s="214">
        <v>91.0</v>
      </c>
      <c r="R540" s="214"/>
      <c r="S540" s="214"/>
      <c r="T540" s="214">
        <v>570.0</v>
      </c>
      <c r="U540" s="213">
        <v>1531.6399999999999</v>
      </c>
      <c r="V540" s="213">
        <v>1364.5400000000018</v>
      </c>
      <c r="W540" s="214">
        <v>2484.0</v>
      </c>
      <c r="X540" s="214">
        <v>661.0</v>
      </c>
      <c r="Y540" s="105"/>
      <c r="Z540" s="105"/>
    </row>
    <row r="541" ht="15.75" customHeight="1">
      <c r="A541" s="127" t="s">
        <v>41</v>
      </c>
      <c r="B541" s="127" t="s">
        <v>740</v>
      </c>
      <c r="C541" s="127" t="s">
        <v>741</v>
      </c>
      <c r="D541" s="127" t="s">
        <v>47</v>
      </c>
      <c r="E541" s="213">
        <v>247.38000000000002</v>
      </c>
      <c r="F541" s="213">
        <v>1043.1000000000006</v>
      </c>
      <c r="G541" s="213">
        <v>1057.35</v>
      </c>
      <c r="H541" s="213">
        <v>1176.1400000000012</v>
      </c>
      <c r="I541" s="213">
        <v>247.38000000000002</v>
      </c>
      <c r="J541" s="213">
        <v>858.2999999999993</v>
      </c>
      <c r="K541" s="213">
        <v>1057.35</v>
      </c>
      <c r="L541" s="213">
        <v>1056.6400000000012</v>
      </c>
      <c r="M541" s="214">
        <v>324.0</v>
      </c>
      <c r="N541" s="214">
        <v>924.0</v>
      </c>
      <c r="O541" s="214">
        <v>1908.0</v>
      </c>
      <c r="P541" s="214">
        <v>1188.0</v>
      </c>
      <c r="Q541" s="214">
        <v>62.0</v>
      </c>
      <c r="R541" s="214">
        <v>190.0</v>
      </c>
      <c r="S541" s="214">
        <v>266.0</v>
      </c>
      <c r="T541" s="214">
        <v>262.0</v>
      </c>
      <c r="U541" s="213">
        <v>3523.970000000002</v>
      </c>
      <c r="V541" s="213">
        <v>3219.6700000000005</v>
      </c>
      <c r="W541" s="214">
        <v>4344.0</v>
      </c>
      <c r="X541" s="214">
        <v>780.0</v>
      </c>
      <c r="Y541" s="105"/>
      <c r="Z541" s="105"/>
    </row>
    <row r="542" ht="15.75" customHeight="1">
      <c r="A542" s="127" t="s">
        <v>41</v>
      </c>
      <c r="B542" s="127" t="s">
        <v>743</v>
      </c>
      <c r="C542" s="127" t="s">
        <v>744</v>
      </c>
      <c r="D542" s="127" t="s">
        <v>49</v>
      </c>
      <c r="E542" s="213">
        <v>251.36999999999998</v>
      </c>
      <c r="F542" s="213">
        <v>478.8000000000003</v>
      </c>
      <c r="G542" s="213"/>
      <c r="H542" s="213">
        <v>174.50000000000003</v>
      </c>
      <c r="I542" s="213">
        <v>251.36999999999998</v>
      </c>
      <c r="J542" s="213">
        <v>391.59999999999985</v>
      </c>
      <c r="K542" s="213"/>
      <c r="L542" s="213">
        <v>150.5</v>
      </c>
      <c r="M542" s="214">
        <v>792.0</v>
      </c>
      <c r="N542" s="214">
        <v>648.0</v>
      </c>
      <c r="O542" s="214"/>
      <c r="P542" s="214">
        <v>352.0</v>
      </c>
      <c r="Q542" s="214">
        <v>63.0</v>
      </c>
      <c r="R542" s="214">
        <v>120.0</v>
      </c>
      <c r="S542" s="214"/>
      <c r="T542" s="214">
        <v>50.0</v>
      </c>
      <c r="U542" s="213">
        <v>904.6700000000003</v>
      </c>
      <c r="V542" s="213">
        <v>793.4699999999998</v>
      </c>
      <c r="W542" s="214">
        <v>1792.0</v>
      </c>
      <c r="X542" s="214">
        <v>233.0</v>
      </c>
      <c r="Y542" s="105"/>
      <c r="Z542" s="105"/>
    </row>
    <row r="543" ht="15.75" customHeight="1">
      <c r="A543" s="127" t="s">
        <v>41</v>
      </c>
      <c r="B543" s="127" t="s">
        <v>745</v>
      </c>
      <c r="C543" s="127" t="s">
        <v>746</v>
      </c>
      <c r="D543" s="127" t="s">
        <v>49</v>
      </c>
      <c r="E543" s="213">
        <v>432.9000000000002</v>
      </c>
      <c r="F543" s="213">
        <v>790.0200000000006</v>
      </c>
      <c r="G543" s="213"/>
      <c r="H543" s="213">
        <v>307.12000000000006</v>
      </c>
      <c r="I543" s="213">
        <v>432.9000000000002</v>
      </c>
      <c r="J543" s="213">
        <v>638.8199999999999</v>
      </c>
      <c r="K543" s="213"/>
      <c r="L543" s="213">
        <v>268.62</v>
      </c>
      <c r="M543" s="214">
        <v>792.0</v>
      </c>
      <c r="N543" s="214">
        <v>648.0</v>
      </c>
      <c r="O543" s="214"/>
      <c r="P543" s="214">
        <v>352.0</v>
      </c>
      <c r="Q543" s="214">
        <v>110.0</v>
      </c>
      <c r="R543" s="214">
        <v>198.0</v>
      </c>
      <c r="S543" s="214"/>
      <c r="T543" s="214">
        <v>88.0</v>
      </c>
      <c r="U543" s="213">
        <v>1530.0400000000009</v>
      </c>
      <c r="V543" s="213">
        <v>1340.3400000000001</v>
      </c>
      <c r="W543" s="214">
        <v>1792.0</v>
      </c>
      <c r="X543" s="214">
        <v>396.0</v>
      </c>
      <c r="Y543" s="105"/>
      <c r="Z543" s="105"/>
    </row>
    <row r="544" ht="15.75" customHeight="1">
      <c r="A544" s="127" t="s">
        <v>41</v>
      </c>
      <c r="B544" s="127" t="s">
        <v>747</v>
      </c>
      <c r="C544" s="127" t="s">
        <v>748</v>
      </c>
      <c r="D544" s="127" t="s">
        <v>49</v>
      </c>
      <c r="E544" s="213">
        <v>438.9000000000001</v>
      </c>
      <c r="F544" s="213">
        <v>654.3600000000005</v>
      </c>
      <c r="G544" s="213"/>
      <c r="H544" s="213">
        <v>277.45</v>
      </c>
      <c r="I544" s="213">
        <v>438.9000000000001</v>
      </c>
      <c r="J544" s="213">
        <v>529.5599999999998</v>
      </c>
      <c r="K544" s="213"/>
      <c r="L544" s="213">
        <v>242.45000000000005</v>
      </c>
      <c r="M544" s="214">
        <v>594.0</v>
      </c>
      <c r="N544" s="214">
        <v>486.0</v>
      </c>
      <c r="O544" s="214"/>
      <c r="P544" s="214">
        <v>264.0</v>
      </c>
      <c r="Q544" s="214">
        <v>110.0</v>
      </c>
      <c r="R544" s="214">
        <v>164.0</v>
      </c>
      <c r="S544" s="214"/>
      <c r="T544" s="214">
        <v>81.0</v>
      </c>
      <c r="U544" s="213">
        <v>1370.7100000000007</v>
      </c>
      <c r="V544" s="213">
        <v>1210.9099999999999</v>
      </c>
      <c r="W544" s="214">
        <v>1344.0</v>
      </c>
      <c r="X544" s="214">
        <v>355.0</v>
      </c>
      <c r="Y544" s="105"/>
      <c r="Z544" s="105"/>
    </row>
    <row r="545" ht="15.75" customHeight="1">
      <c r="A545" s="127" t="s">
        <v>41</v>
      </c>
      <c r="B545" s="127" t="s">
        <v>749</v>
      </c>
      <c r="C545" s="127" t="s">
        <v>750</v>
      </c>
      <c r="D545" s="127" t="s">
        <v>49</v>
      </c>
      <c r="E545" s="213">
        <v>379.05000000000007</v>
      </c>
      <c r="F545" s="213">
        <v>602.4900000000004</v>
      </c>
      <c r="G545" s="213"/>
      <c r="H545" s="213">
        <v>266.11</v>
      </c>
      <c r="I545" s="213">
        <v>379.05000000000007</v>
      </c>
      <c r="J545" s="213">
        <v>488.0899999999998</v>
      </c>
      <c r="K545" s="213"/>
      <c r="L545" s="213">
        <v>229.60999999999999</v>
      </c>
      <c r="M545" s="214">
        <v>594.0</v>
      </c>
      <c r="N545" s="214">
        <v>486.0</v>
      </c>
      <c r="O545" s="214"/>
      <c r="P545" s="214">
        <v>264.0</v>
      </c>
      <c r="Q545" s="214">
        <v>95.0</v>
      </c>
      <c r="R545" s="214">
        <v>151.0</v>
      </c>
      <c r="S545" s="214"/>
      <c r="T545" s="214">
        <v>77.0</v>
      </c>
      <c r="U545" s="213">
        <v>1247.6500000000005</v>
      </c>
      <c r="V545" s="213">
        <v>1096.7499999999998</v>
      </c>
      <c r="W545" s="214">
        <v>1344.0</v>
      </c>
      <c r="X545" s="214">
        <v>323.0</v>
      </c>
      <c r="Y545" s="105"/>
      <c r="Z545" s="105"/>
    </row>
    <row r="546" ht="15.75" customHeight="1">
      <c r="A546" s="127" t="s">
        <v>41</v>
      </c>
      <c r="B546" s="127" t="s">
        <v>751</v>
      </c>
      <c r="C546" s="127" t="s">
        <v>752</v>
      </c>
      <c r="D546" s="127" t="s">
        <v>49</v>
      </c>
      <c r="E546" s="213">
        <v>2.96</v>
      </c>
      <c r="F546" s="213">
        <v>2990.499999999999</v>
      </c>
      <c r="G546" s="213"/>
      <c r="H546" s="213">
        <v>3941.0799999999954</v>
      </c>
      <c r="I546" s="213">
        <v>2.96</v>
      </c>
      <c r="J546" s="213">
        <v>2449.700000000003</v>
      </c>
      <c r="K546" s="213"/>
      <c r="L546" s="213">
        <v>3427.5799999999963</v>
      </c>
      <c r="M546" s="214">
        <v>0.0</v>
      </c>
      <c r="N546" s="214">
        <v>4224.0</v>
      </c>
      <c r="O546" s="214"/>
      <c r="P546" s="214">
        <v>7152.0</v>
      </c>
      <c r="Q546" s="214">
        <v>4.0</v>
      </c>
      <c r="R546" s="214">
        <v>750.0</v>
      </c>
      <c r="S546" s="214"/>
      <c r="T546" s="214">
        <v>1130.0</v>
      </c>
      <c r="U546" s="213">
        <v>6934.5399999999945</v>
      </c>
      <c r="V546" s="213">
        <v>5880.24</v>
      </c>
      <c r="W546" s="214">
        <v>11376.0</v>
      </c>
      <c r="X546" s="214">
        <v>1884.0</v>
      </c>
      <c r="Y546" s="105"/>
      <c r="Z546" s="105"/>
    </row>
    <row r="547" ht="15.75" customHeight="1">
      <c r="A547" s="127" t="s">
        <v>41</v>
      </c>
      <c r="B547" s="127" t="s">
        <v>753</v>
      </c>
      <c r="C547" s="127" t="s">
        <v>754</v>
      </c>
      <c r="D547" s="127" t="s">
        <v>49</v>
      </c>
      <c r="E547" s="213">
        <v>500.6400000000005</v>
      </c>
      <c r="F547" s="213">
        <v>2.9699999999999998</v>
      </c>
      <c r="G547" s="213"/>
      <c r="H547" s="213">
        <v>1495.3899999999994</v>
      </c>
      <c r="I547" s="213">
        <v>500.6400000000005</v>
      </c>
      <c r="J547" s="213">
        <v>2.9699999999999998</v>
      </c>
      <c r="K547" s="213"/>
      <c r="L547" s="213">
        <v>1255.690000000002</v>
      </c>
      <c r="M547" s="214">
        <v>2400.0</v>
      </c>
      <c r="N547" s="214">
        <v>0.0</v>
      </c>
      <c r="O547" s="214"/>
      <c r="P547" s="214">
        <v>3324.0</v>
      </c>
      <c r="Q547" s="214">
        <v>336.0</v>
      </c>
      <c r="R547" s="214">
        <v>3.0</v>
      </c>
      <c r="S547" s="214"/>
      <c r="T547" s="214">
        <v>836.0</v>
      </c>
      <c r="U547" s="213">
        <v>1999.0</v>
      </c>
      <c r="V547" s="213">
        <v>1759.3000000000027</v>
      </c>
      <c r="W547" s="214">
        <v>5724.0</v>
      </c>
      <c r="X547" s="214">
        <v>1175.0</v>
      </c>
      <c r="Y547" s="105"/>
      <c r="Z547" s="105"/>
    </row>
    <row r="548" ht="15.75" customHeight="1">
      <c r="A548" s="127" t="s">
        <v>41</v>
      </c>
      <c r="B548" s="127" t="s">
        <v>762</v>
      </c>
      <c r="C548" s="127" t="s">
        <v>763</v>
      </c>
      <c r="D548" s="127" t="s">
        <v>49</v>
      </c>
      <c r="E548" s="213">
        <v>404.1</v>
      </c>
      <c r="F548" s="213">
        <v>2894.369999999999</v>
      </c>
      <c r="G548" s="213">
        <v>1297.4</v>
      </c>
      <c r="H548" s="213">
        <v>1244.85</v>
      </c>
      <c r="I548" s="213">
        <v>404.1</v>
      </c>
      <c r="J548" s="213">
        <v>2341.169999999998</v>
      </c>
      <c r="K548" s="213">
        <v>1297.4</v>
      </c>
      <c r="L548" s="213">
        <v>1083.2500000000005</v>
      </c>
      <c r="M548" s="214">
        <v>640.0</v>
      </c>
      <c r="N548" s="214">
        <v>3740.0</v>
      </c>
      <c r="O548" s="214">
        <v>2520.0</v>
      </c>
      <c r="P548" s="214">
        <v>1640.0</v>
      </c>
      <c r="Q548" s="214">
        <v>90.0</v>
      </c>
      <c r="R548" s="214">
        <v>483.0</v>
      </c>
      <c r="S548" s="214">
        <v>260.0</v>
      </c>
      <c r="T548" s="214">
        <v>215.0</v>
      </c>
      <c r="U548" s="213">
        <v>5840.719999999999</v>
      </c>
      <c r="V548" s="213">
        <v>5125.919999999998</v>
      </c>
      <c r="W548" s="214">
        <v>8540.0</v>
      </c>
      <c r="X548" s="214">
        <v>1048.0</v>
      </c>
      <c r="Y548" s="105"/>
      <c r="Z548" s="105"/>
    </row>
    <row r="549" ht="15.75" customHeight="1">
      <c r="A549" s="127" t="s">
        <v>41</v>
      </c>
      <c r="B549" s="127" t="s">
        <v>764</v>
      </c>
      <c r="C549" s="127" t="s">
        <v>765</v>
      </c>
      <c r="D549" s="127" t="s">
        <v>47</v>
      </c>
      <c r="E549" s="213"/>
      <c r="F549" s="213">
        <v>551.3100000000002</v>
      </c>
      <c r="G549" s="213"/>
      <c r="H549" s="213">
        <v>664.8900000000004</v>
      </c>
      <c r="I549" s="213"/>
      <c r="J549" s="213">
        <v>442.50999999999976</v>
      </c>
      <c r="K549" s="213"/>
      <c r="L549" s="213">
        <v>664.8900000000004</v>
      </c>
      <c r="M549" s="214"/>
      <c r="N549" s="214">
        <v>0.0</v>
      </c>
      <c r="O549" s="214"/>
      <c r="P549" s="214">
        <v>0.0</v>
      </c>
      <c r="Q549" s="214"/>
      <c r="R549" s="214">
        <v>69.0</v>
      </c>
      <c r="S549" s="214"/>
      <c r="T549" s="214">
        <v>111.0</v>
      </c>
      <c r="U549" s="213">
        <v>1216.2000000000007</v>
      </c>
      <c r="V549" s="213">
        <v>1107.4</v>
      </c>
      <c r="W549" s="214">
        <v>0.0</v>
      </c>
      <c r="X549" s="214">
        <v>180.0</v>
      </c>
      <c r="Y549" s="105"/>
      <c r="Z549" s="105"/>
    </row>
    <row r="550" ht="15.75" customHeight="1">
      <c r="A550" s="127" t="s">
        <v>41</v>
      </c>
      <c r="B550" s="127" t="s">
        <v>767</v>
      </c>
      <c r="C550" s="127" t="s">
        <v>768</v>
      </c>
      <c r="D550" s="127" t="s">
        <v>47</v>
      </c>
      <c r="E550" s="213"/>
      <c r="F550" s="213">
        <v>1049.8700000000006</v>
      </c>
      <c r="G550" s="213"/>
      <c r="H550" s="213">
        <v>1215.970000000001</v>
      </c>
      <c r="I550" s="213"/>
      <c r="J550" s="213">
        <v>849.8699999999995</v>
      </c>
      <c r="K550" s="213"/>
      <c r="L550" s="213">
        <v>1215.970000000001</v>
      </c>
      <c r="M550" s="214"/>
      <c r="N550" s="214">
        <v>0.0</v>
      </c>
      <c r="O550" s="214"/>
      <c r="P550" s="214">
        <v>0.0</v>
      </c>
      <c r="Q550" s="214"/>
      <c r="R550" s="214">
        <v>133.0</v>
      </c>
      <c r="S550" s="214"/>
      <c r="T550" s="214">
        <v>203.0</v>
      </c>
      <c r="U550" s="213">
        <v>2265.8400000000015</v>
      </c>
      <c r="V550" s="213">
        <v>2065.8400000000006</v>
      </c>
      <c r="W550" s="214">
        <v>0.0</v>
      </c>
      <c r="X550" s="214">
        <v>336.0</v>
      </c>
      <c r="Y550" s="105"/>
      <c r="Z550" s="105"/>
    </row>
    <row r="551" ht="15.75" customHeight="1">
      <c r="A551" s="127" t="s">
        <v>41</v>
      </c>
      <c r="B551" s="127" t="s">
        <v>769</v>
      </c>
      <c r="C551" s="127" t="s">
        <v>770</v>
      </c>
      <c r="D551" s="127" t="s">
        <v>47</v>
      </c>
      <c r="E551" s="213">
        <v>773.4500000000005</v>
      </c>
      <c r="F551" s="213">
        <v>6433.2599999999975</v>
      </c>
      <c r="G551" s="213"/>
      <c r="H551" s="213">
        <v>9886.999999999998</v>
      </c>
      <c r="I551" s="213">
        <v>773.4500000000005</v>
      </c>
      <c r="J551" s="213">
        <v>5239.260000000001</v>
      </c>
      <c r="K551" s="213"/>
      <c r="L551" s="213">
        <v>9022.999999999996</v>
      </c>
      <c r="M551" s="214">
        <v>1392.0</v>
      </c>
      <c r="N551" s="214">
        <v>2560.0</v>
      </c>
      <c r="O551" s="214"/>
      <c r="P551" s="214">
        <v>5264.0</v>
      </c>
      <c r="Q551" s="214">
        <v>155.0</v>
      </c>
      <c r="R551" s="214">
        <v>1074.0</v>
      </c>
      <c r="S551" s="214"/>
      <c r="T551" s="214">
        <v>1800.0</v>
      </c>
      <c r="U551" s="213">
        <v>17093.709999999995</v>
      </c>
      <c r="V551" s="213">
        <v>15035.71</v>
      </c>
      <c r="W551" s="214">
        <v>9216.0</v>
      </c>
      <c r="X551" s="214">
        <v>3029.0</v>
      </c>
      <c r="Y551" s="105"/>
      <c r="Z551" s="105"/>
    </row>
    <row r="552" ht="15.75" customHeight="1">
      <c r="A552" s="127" t="s">
        <v>41</v>
      </c>
      <c r="B552" s="127" t="s">
        <v>771</v>
      </c>
      <c r="C552" s="127" t="s">
        <v>772</v>
      </c>
      <c r="D552" s="127" t="s">
        <v>47</v>
      </c>
      <c r="E552" s="213">
        <v>538.9200000000003</v>
      </c>
      <c r="F552" s="213">
        <v>3366.3799999999987</v>
      </c>
      <c r="G552" s="213"/>
      <c r="H552" s="213">
        <v>5604.299999999993</v>
      </c>
      <c r="I552" s="213">
        <v>538.9200000000003</v>
      </c>
      <c r="J552" s="213">
        <v>2735.1799999999976</v>
      </c>
      <c r="K552" s="213"/>
      <c r="L552" s="213">
        <v>5115.299999999993</v>
      </c>
      <c r="M552" s="214">
        <v>696.0</v>
      </c>
      <c r="N552" s="214">
        <v>1280.0</v>
      </c>
      <c r="O552" s="214"/>
      <c r="P552" s="214">
        <v>2632.0</v>
      </c>
      <c r="Q552" s="214">
        <v>108.0</v>
      </c>
      <c r="R552" s="214">
        <v>562.0</v>
      </c>
      <c r="S552" s="214"/>
      <c r="T552" s="214">
        <v>1020.0</v>
      </c>
      <c r="U552" s="213">
        <v>9509.599999999991</v>
      </c>
      <c r="V552" s="213">
        <v>8389.39999999999</v>
      </c>
      <c r="W552" s="214">
        <v>4608.0</v>
      </c>
      <c r="X552" s="214">
        <v>1690.0</v>
      </c>
      <c r="Y552" s="105"/>
      <c r="Z552" s="105"/>
    </row>
    <row r="553" ht="15.75" customHeight="1">
      <c r="A553" s="127" t="s">
        <v>41</v>
      </c>
      <c r="B553" s="127" t="s">
        <v>773</v>
      </c>
      <c r="C553" s="127" t="s">
        <v>774</v>
      </c>
      <c r="D553" s="127" t="s">
        <v>47</v>
      </c>
      <c r="E553" s="213">
        <v>2748.809999999998</v>
      </c>
      <c r="F553" s="213">
        <v>4949.0099999999975</v>
      </c>
      <c r="G553" s="213">
        <v>4235.93999999999</v>
      </c>
      <c r="H553" s="213"/>
      <c r="I553" s="213">
        <v>2748.809999999998</v>
      </c>
      <c r="J553" s="213">
        <v>3999.2499999999995</v>
      </c>
      <c r="K553" s="213">
        <v>4235.93999999999</v>
      </c>
      <c r="L553" s="213"/>
      <c r="M553" s="214">
        <v>3488.0</v>
      </c>
      <c r="N553" s="214">
        <v>1584.0</v>
      </c>
      <c r="O553" s="214">
        <v>2328.0</v>
      </c>
      <c r="P553" s="214"/>
      <c r="Q553" s="214">
        <v>394.0</v>
      </c>
      <c r="R553" s="214">
        <v>524.0</v>
      </c>
      <c r="S553" s="214">
        <v>606.0</v>
      </c>
      <c r="T553" s="214"/>
      <c r="U553" s="213">
        <v>11933.759999999986</v>
      </c>
      <c r="V553" s="213">
        <v>10983.999999999987</v>
      </c>
      <c r="W553" s="214">
        <v>7400.0</v>
      </c>
      <c r="X553" s="214">
        <v>1524.0</v>
      </c>
      <c r="Y553" s="105"/>
      <c r="Z553" s="105"/>
    </row>
    <row r="554" ht="15.75" customHeight="1">
      <c r="A554" s="127" t="s">
        <v>41</v>
      </c>
      <c r="B554" s="127" t="s">
        <v>775</v>
      </c>
      <c r="C554" s="127" t="s">
        <v>776</v>
      </c>
      <c r="D554" s="127" t="s">
        <v>47</v>
      </c>
      <c r="E554" s="213">
        <v>1880.290000000002</v>
      </c>
      <c r="F554" s="213">
        <v>2528.1300000000006</v>
      </c>
      <c r="G554" s="213"/>
      <c r="H554" s="213"/>
      <c r="I554" s="213">
        <v>1880.290000000002</v>
      </c>
      <c r="J554" s="213">
        <v>2058.83</v>
      </c>
      <c r="K554" s="213"/>
      <c r="L554" s="213"/>
      <c r="M554" s="214">
        <v>1744.0</v>
      </c>
      <c r="N554" s="214">
        <v>792.0</v>
      </c>
      <c r="O554" s="214"/>
      <c r="P554" s="214"/>
      <c r="Q554" s="214">
        <v>271.0</v>
      </c>
      <c r="R554" s="214">
        <v>267.0</v>
      </c>
      <c r="S554" s="214"/>
      <c r="T554" s="214"/>
      <c r="U554" s="213">
        <v>4408.420000000003</v>
      </c>
      <c r="V554" s="213">
        <v>3939.1200000000017</v>
      </c>
      <c r="W554" s="214">
        <v>2536.0</v>
      </c>
      <c r="X554" s="214">
        <v>538.0</v>
      </c>
      <c r="Y554" s="105"/>
      <c r="Z554" s="105"/>
    </row>
    <row r="555" ht="15.75" customHeight="1">
      <c r="A555" s="127" t="s">
        <v>41</v>
      </c>
      <c r="B555" s="127" t="s">
        <v>777</v>
      </c>
      <c r="C555" s="127" t="s">
        <v>778</v>
      </c>
      <c r="D555" s="127" t="s">
        <v>47</v>
      </c>
      <c r="E555" s="213">
        <v>347.4200000000002</v>
      </c>
      <c r="F555" s="213">
        <v>964.3900000000008</v>
      </c>
      <c r="G555" s="213">
        <v>934.440000000001</v>
      </c>
      <c r="H555" s="213">
        <v>1090.180000000001</v>
      </c>
      <c r="I555" s="213">
        <v>347.4200000000002</v>
      </c>
      <c r="J555" s="213">
        <v>819.19</v>
      </c>
      <c r="K555" s="213">
        <v>934.440000000001</v>
      </c>
      <c r="L555" s="213">
        <v>1090.180000000001</v>
      </c>
      <c r="M555" s="214">
        <v>0.0</v>
      </c>
      <c r="N555" s="214">
        <v>0.0</v>
      </c>
      <c r="O555" s="214">
        <v>624.0</v>
      </c>
      <c r="P555" s="214">
        <v>0.0</v>
      </c>
      <c r="Q555" s="214">
        <v>58.0</v>
      </c>
      <c r="R555" s="214">
        <v>161.0</v>
      </c>
      <c r="S555" s="214">
        <v>156.0</v>
      </c>
      <c r="T555" s="214">
        <v>182.0</v>
      </c>
      <c r="U555" s="213">
        <v>3336.430000000003</v>
      </c>
      <c r="V555" s="213">
        <v>3191.2300000000023</v>
      </c>
      <c r="W555" s="214">
        <v>624.0</v>
      </c>
      <c r="X555" s="214">
        <v>557.0</v>
      </c>
      <c r="Y555" s="105"/>
      <c r="Z555" s="105"/>
    </row>
    <row r="556" ht="15.75" customHeight="1">
      <c r="A556" s="127" t="s">
        <v>41</v>
      </c>
      <c r="B556" s="127" t="s">
        <v>779</v>
      </c>
      <c r="C556" s="127" t="s">
        <v>780</v>
      </c>
      <c r="D556" s="127" t="s">
        <v>47</v>
      </c>
      <c r="E556" s="213">
        <v>299.5</v>
      </c>
      <c r="F556" s="213">
        <v>1118.9900000000005</v>
      </c>
      <c r="G556" s="213">
        <v>838.600000000001</v>
      </c>
      <c r="H556" s="213">
        <v>826.6200000000006</v>
      </c>
      <c r="I556" s="213">
        <v>299.5</v>
      </c>
      <c r="J556" s="213">
        <v>901.3899999999995</v>
      </c>
      <c r="K556" s="213">
        <v>838.600000000001</v>
      </c>
      <c r="L556" s="213">
        <v>826.6200000000006</v>
      </c>
      <c r="M556" s="214">
        <v>0.0</v>
      </c>
      <c r="N556" s="214">
        <v>0.0</v>
      </c>
      <c r="O556" s="214">
        <v>624.0</v>
      </c>
      <c r="P556" s="214">
        <v>0.0</v>
      </c>
      <c r="Q556" s="214">
        <v>50.0</v>
      </c>
      <c r="R556" s="214">
        <v>141.0</v>
      </c>
      <c r="S556" s="214">
        <v>140.0</v>
      </c>
      <c r="T556" s="214">
        <v>138.0</v>
      </c>
      <c r="U556" s="213">
        <v>3083.710000000002</v>
      </c>
      <c r="V556" s="213">
        <v>2866.110000000001</v>
      </c>
      <c r="W556" s="214">
        <v>624.0</v>
      </c>
      <c r="X556" s="214">
        <v>469.0</v>
      </c>
      <c r="Y556" s="105"/>
      <c r="Z556" s="105"/>
    </row>
    <row r="557" ht="15.75" customHeight="1">
      <c r="A557" s="127" t="s">
        <v>41</v>
      </c>
      <c r="B557" s="127" t="s">
        <v>71</v>
      </c>
      <c r="C557" s="127" t="s">
        <v>72</v>
      </c>
      <c r="D557" s="127" t="s">
        <v>47</v>
      </c>
      <c r="E557" s="213">
        <v>2042.5900000000008</v>
      </c>
      <c r="F557" s="213">
        <v>6917.769999999998</v>
      </c>
      <c r="G557" s="213">
        <v>7128.09999999997</v>
      </c>
      <c r="H557" s="213">
        <v>311.48</v>
      </c>
      <c r="I557" s="213">
        <v>2036.5900000000006</v>
      </c>
      <c r="J557" s="213">
        <v>5707.269999999999</v>
      </c>
      <c r="K557" s="213">
        <v>7128.09999999997</v>
      </c>
      <c r="L557" s="213">
        <v>311.48</v>
      </c>
      <c r="M557" s="214">
        <v>1152.0</v>
      </c>
      <c r="N557" s="214">
        <v>1848.0</v>
      </c>
      <c r="O557" s="214">
        <v>3792.0</v>
      </c>
      <c r="P557" s="214">
        <v>0.0</v>
      </c>
      <c r="Q557" s="214">
        <v>341.0</v>
      </c>
      <c r="R557" s="214">
        <v>923.0</v>
      </c>
      <c r="S557" s="214">
        <v>1190.0</v>
      </c>
      <c r="T557" s="214">
        <v>52.0</v>
      </c>
      <c r="U557" s="213">
        <v>16399.93999999997</v>
      </c>
      <c r="V557" s="213">
        <v>15183.43999999997</v>
      </c>
      <c r="W557" s="214">
        <v>6792.0</v>
      </c>
      <c r="X557" s="214">
        <v>2506.0</v>
      </c>
      <c r="Y557" s="105"/>
      <c r="Z557" s="105"/>
    </row>
    <row r="558" ht="15.75" customHeight="1">
      <c r="A558" s="127" t="s">
        <v>41</v>
      </c>
      <c r="B558" s="127" t="s">
        <v>76</v>
      </c>
      <c r="C558" s="127" t="s">
        <v>77</v>
      </c>
      <c r="D558" s="127" t="s">
        <v>47</v>
      </c>
      <c r="E558" s="213">
        <v>812.8900000000002</v>
      </c>
      <c r="F558" s="213">
        <v>1506.430000000004</v>
      </c>
      <c r="G558" s="213">
        <v>531.930000000001</v>
      </c>
      <c r="H558" s="213">
        <v>2509.390000000005</v>
      </c>
      <c r="I558" s="213">
        <v>812.8900000000002</v>
      </c>
      <c r="J558" s="213">
        <v>1254.4300000000003</v>
      </c>
      <c r="K558" s="213">
        <v>531.930000000001</v>
      </c>
      <c r="L558" s="213">
        <v>2509.390000000005</v>
      </c>
      <c r="M558" s="214">
        <v>840.0</v>
      </c>
      <c r="N558" s="214">
        <v>1020.0</v>
      </c>
      <c r="O558" s="214">
        <v>648.0</v>
      </c>
      <c r="P558" s="214">
        <v>1944.0</v>
      </c>
      <c r="Q558" s="214">
        <v>481.0</v>
      </c>
      <c r="R558" s="214">
        <v>757.0</v>
      </c>
      <c r="S558" s="214">
        <v>357.0</v>
      </c>
      <c r="T558" s="214">
        <v>1261.0</v>
      </c>
      <c r="U558" s="213">
        <v>5360.64000000001</v>
      </c>
      <c r="V558" s="213">
        <v>5108.640000000007</v>
      </c>
      <c r="W558" s="214">
        <v>4452.0</v>
      </c>
      <c r="X558" s="214">
        <v>2856.0</v>
      </c>
      <c r="Y558" s="105"/>
      <c r="Z558" s="105"/>
    </row>
    <row r="559" ht="15.75" customHeight="1">
      <c r="A559" s="127" t="s">
        <v>41</v>
      </c>
      <c r="B559" s="127" t="s">
        <v>80</v>
      </c>
      <c r="C559" s="127" t="s">
        <v>81</v>
      </c>
      <c r="D559" s="127" t="s">
        <v>47</v>
      </c>
      <c r="E559" s="213">
        <v>484.49999999999955</v>
      </c>
      <c r="F559" s="213">
        <v>1058.6800000000017</v>
      </c>
      <c r="G559" s="213">
        <v>309.92</v>
      </c>
      <c r="H559" s="213">
        <v>1512.400000000004</v>
      </c>
      <c r="I559" s="213">
        <v>483.4799999999997</v>
      </c>
      <c r="J559" s="213">
        <v>873.4799999999998</v>
      </c>
      <c r="K559" s="213">
        <v>309.92</v>
      </c>
      <c r="L559" s="213">
        <v>1512.400000000004</v>
      </c>
      <c r="M559" s="214">
        <v>840.0</v>
      </c>
      <c r="N559" s="214">
        <v>1020.0</v>
      </c>
      <c r="O559" s="214">
        <v>648.0</v>
      </c>
      <c r="P559" s="214">
        <v>1944.0</v>
      </c>
      <c r="Q559" s="214">
        <v>288.0</v>
      </c>
      <c r="R559" s="214">
        <v>532.0</v>
      </c>
      <c r="S559" s="214">
        <v>208.0</v>
      </c>
      <c r="T559" s="214">
        <v>760.0</v>
      </c>
      <c r="U559" s="213">
        <v>3365.5000000000055</v>
      </c>
      <c r="V559" s="213">
        <v>3179.2800000000034</v>
      </c>
      <c r="W559" s="214">
        <v>4452.0</v>
      </c>
      <c r="X559" s="214">
        <v>1788.0</v>
      </c>
      <c r="Y559" s="105"/>
      <c r="Z559" s="105"/>
    </row>
    <row r="560" ht="15.75" customHeight="1">
      <c r="A560" s="127" t="s">
        <v>41</v>
      </c>
      <c r="B560" s="127" t="s">
        <v>82</v>
      </c>
      <c r="C560" s="127" t="s">
        <v>83</v>
      </c>
      <c r="D560" s="127" t="s">
        <v>47</v>
      </c>
      <c r="E560" s="213">
        <v>1846.210000000002</v>
      </c>
      <c r="F560" s="213">
        <v>6218.539999999996</v>
      </c>
      <c r="G560" s="213">
        <v>1790.37</v>
      </c>
      <c r="H560" s="213">
        <v>5214.929999999994</v>
      </c>
      <c r="I560" s="213">
        <v>1843.7600000000016</v>
      </c>
      <c r="J560" s="213">
        <v>5100.539999999997</v>
      </c>
      <c r="K560" s="213">
        <v>1790.37</v>
      </c>
      <c r="L560" s="213">
        <v>5214.929999999994</v>
      </c>
      <c r="M560" s="214">
        <v>1284.0</v>
      </c>
      <c r="N560" s="214">
        <v>2736.0</v>
      </c>
      <c r="O560" s="214">
        <v>1944.0</v>
      </c>
      <c r="P560" s="214">
        <v>2820.0</v>
      </c>
      <c r="Q560" s="214">
        <v>529.0</v>
      </c>
      <c r="R560" s="214">
        <v>1246.0</v>
      </c>
      <c r="S560" s="214">
        <v>513.0</v>
      </c>
      <c r="T560" s="214">
        <v>1307.0</v>
      </c>
      <c r="U560" s="213">
        <v>15070.049999999992</v>
      </c>
      <c r="V560" s="213">
        <v>13949.599999999991</v>
      </c>
      <c r="W560" s="214">
        <v>8784.0</v>
      </c>
      <c r="X560" s="214">
        <v>3595.0</v>
      </c>
      <c r="Y560" s="105"/>
      <c r="Z560" s="105"/>
    </row>
    <row r="561" ht="15.75" customHeight="1">
      <c r="A561" s="127" t="s">
        <v>41</v>
      </c>
      <c r="B561" s="127" t="s">
        <v>84</v>
      </c>
      <c r="C561" s="127" t="s">
        <v>85</v>
      </c>
      <c r="D561" s="127" t="s">
        <v>47</v>
      </c>
      <c r="E561" s="213">
        <v>1207.540000000001</v>
      </c>
      <c r="F561" s="213">
        <v>3218.549999999999</v>
      </c>
      <c r="G561" s="213">
        <v>942.300000000002</v>
      </c>
      <c r="H561" s="213">
        <v>2521.6800000000007</v>
      </c>
      <c r="I561" s="213">
        <v>1206.140000000001</v>
      </c>
      <c r="J561" s="213">
        <v>2596.2000000000003</v>
      </c>
      <c r="K561" s="213">
        <v>942.300000000002</v>
      </c>
      <c r="L561" s="213">
        <v>2521.6800000000007</v>
      </c>
      <c r="M561" s="214">
        <v>1284.0</v>
      </c>
      <c r="N561" s="214">
        <v>2736.0</v>
      </c>
      <c r="O561" s="214">
        <v>1944.0</v>
      </c>
      <c r="P561" s="214">
        <v>2820.0</v>
      </c>
      <c r="Q561" s="214">
        <v>346.0</v>
      </c>
      <c r="R561" s="214">
        <v>645.0</v>
      </c>
      <c r="S561" s="214">
        <v>270.0</v>
      </c>
      <c r="T561" s="214">
        <v>632.0</v>
      </c>
      <c r="U561" s="213">
        <v>7890.070000000003</v>
      </c>
      <c r="V561" s="213">
        <v>7266.320000000003</v>
      </c>
      <c r="W561" s="214">
        <v>8784.0</v>
      </c>
      <c r="X561" s="214">
        <v>1893.0</v>
      </c>
      <c r="Y561" s="105"/>
      <c r="Z561" s="105"/>
    </row>
    <row r="562" ht="15.75" customHeight="1">
      <c r="A562" s="127" t="s">
        <v>41</v>
      </c>
      <c r="B562" s="127" t="s">
        <v>86</v>
      </c>
      <c r="C562" s="127" t="s">
        <v>87</v>
      </c>
      <c r="D562" s="127" t="s">
        <v>48</v>
      </c>
      <c r="E562" s="213">
        <v>1330.4500000000012</v>
      </c>
      <c r="F562" s="213">
        <v>6200.939999999994</v>
      </c>
      <c r="G562" s="213">
        <v>2641.43</v>
      </c>
      <c r="H562" s="213">
        <v>4522.33999999999</v>
      </c>
      <c r="I562" s="213">
        <v>1330.4500000000012</v>
      </c>
      <c r="J562" s="213">
        <v>5044.540000000001</v>
      </c>
      <c r="K562" s="213">
        <v>2641.43</v>
      </c>
      <c r="L562" s="213">
        <v>4016.3399999999942</v>
      </c>
      <c r="M562" s="214">
        <v>1452.0</v>
      </c>
      <c r="N562" s="214">
        <v>3198.0</v>
      </c>
      <c r="O562" s="214">
        <v>1656.0</v>
      </c>
      <c r="P562" s="214">
        <v>1884.0</v>
      </c>
      <c r="Q562" s="214">
        <v>205.0</v>
      </c>
      <c r="R562" s="214">
        <v>886.0</v>
      </c>
      <c r="S562" s="214">
        <v>407.0</v>
      </c>
      <c r="T562" s="214">
        <v>566.0</v>
      </c>
      <c r="U562" s="213">
        <v>14695.159999999985</v>
      </c>
      <c r="V562" s="213">
        <v>13032.759999999997</v>
      </c>
      <c r="W562" s="214">
        <v>8190.0</v>
      </c>
      <c r="X562" s="214">
        <v>2064.0</v>
      </c>
      <c r="Y562" s="105"/>
      <c r="Z562" s="105"/>
    </row>
    <row r="563" ht="15.75" customHeight="1">
      <c r="A563" s="127" t="s">
        <v>41</v>
      </c>
      <c r="B563" s="127" t="s">
        <v>90</v>
      </c>
      <c r="C563" s="127" t="s">
        <v>91</v>
      </c>
      <c r="D563" s="127" t="s">
        <v>48</v>
      </c>
      <c r="E563" s="213">
        <v>3.99</v>
      </c>
      <c r="F563" s="213">
        <v>1209.9800000000007</v>
      </c>
      <c r="G563" s="213"/>
      <c r="H563" s="213">
        <v>2701.559999999993</v>
      </c>
      <c r="I563" s="213">
        <v>3.99</v>
      </c>
      <c r="J563" s="213">
        <v>984.3800000000001</v>
      </c>
      <c r="K563" s="213"/>
      <c r="L563" s="213">
        <v>2272.7600000000007</v>
      </c>
      <c r="M563" s="214">
        <v>0.0</v>
      </c>
      <c r="N563" s="214">
        <v>1056.0</v>
      </c>
      <c r="O563" s="214"/>
      <c r="P563" s="214">
        <v>3072.0</v>
      </c>
      <c r="Q563" s="214">
        <v>1.0</v>
      </c>
      <c r="R563" s="214">
        <v>202.0</v>
      </c>
      <c r="S563" s="214"/>
      <c r="T563" s="214">
        <v>564.0</v>
      </c>
      <c r="U563" s="213">
        <v>3915.529999999994</v>
      </c>
      <c r="V563" s="213">
        <v>3261.130000000001</v>
      </c>
      <c r="W563" s="214">
        <v>4128.0</v>
      </c>
      <c r="X563" s="214">
        <v>767.0</v>
      </c>
      <c r="Y563" s="105"/>
      <c r="Z563" s="105"/>
    </row>
    <row r="564" ht="15.75" customHeight="1">
      <c r="A564" s="127" t="s">
        <v>41</v>
      </c>
      <c r="B564" s="127" t="s">
        <v>93</v>
      </c>
      <c r="C564" s="127" t="s">
        <v>94</v>
      </c>
      <c r="D564" s="127" t="s">
        <v>48</v>
      </c>
      <c r="E564" s="213">
        <v>1614.7600000000016</v>
      </c>
      <c r="F564" s="213">
        <v>4135.469999999998</v>
      </c>
      <c r="G564" s="213">
        <v>5321.12999999998</v>
      </c>
      <c r="H564" s="213">
        <v>8157.629999999997</v>
      </c>
      <c r="I564" s="213">
        <v>1614.7600000000016</v>
      </c>
      <c r="J564" s="213">
        <v>3434.67</v>
      </c>
      <c r="K564" s="213">
        <v>5321.12999999998</v>
      </c>
      <c r="L564" s="213">
        <v>7052.629999999999</v>
      </c>
      <c r="M564" s="214">
        <v>2604.0</v>
      </c>
      <c r="N564" s="214">
        <v>2748.0</v>
      </c>
      <c r="O564" s="214">
        <v>4872.0</v>
      </c>
      <c r="P564" s="214">
        <v>5652.0</v>
      </c>
      <c r="Q564" s="214">
        <v>649.0</v>
      </c>
      <c r="R564" s="214">
        <v>1383.0</v>
      </c>
      <c r="S564" s="214">
        <v>2137.0</v>
      </c>
      <c r="T564" s="214">
        <v>2337.0</v>
      </c>
      <c r="U564" s="213">
        <v>19228.989999999976</v>
      </c>
      <c r="V564" s="213">
        <v>17423.18999999998</v>
      </c>
      <c r="W564" s="214">
        <v>15876.0</v>
      </c>
      <c r="X564" s="214">
        <v>6506.0</v>
      </c>
      <c r="Y564" s="105"/>
      <c r="Z564" s="105"/>
    </row>
    <row r="565" ht="15.75" customHeight="1">
      <c r="A565" s="127" t="s">
        <v>41</v>
      </c>
      <c r="B565" s="127" t="s">
        <v>96</v>
      </c>
      <c r="C565" s="127" t="s">
        <v>97</v>
      </c>
      <c r="D565" s="127" t="s">
        <v>48</v>
      </c>
      <c r="E565" s="213">
        <v>1596.0900000000013</v>
      </c>
      <c r="F565" s="213">
        <v>4221.78</v>
      </c>
      <c r="G565" s="213"/>
      <c r="H565" s="213">
        <v>4566.4199999999955</v>
      </c>
      <c r="I565" s="213">
        <v>1596.0900000000013</v>
      </c>
      <c r="J565" s="213">
        <v>3433.2800000000007</v>
      </c>
      <c r="K565" s="213"/>
      <c r="L565" s="213">
        <v>3943.4199999999973</v>
      </c>
      <c r="M565" s="214">
        <v>2724.0</v>
      </c>
      <c r="N565" s="214">
        <v>3300.0</v>
      </c>
      <c r="O565" s="214"/>
      <c r="P565" s="214">
        <v>3780.0</v>
      </c>
      <c r="Q565" s="214">
        <v>641.0</v>
      </c>
      <c r="R565" s="214">
        <v>1699.0</v>
      </c>
      <c r="S565" s="214"/>
      <c r="T565" s="214">
        <v>1308.0</v>
      </c>
      <c r="U565" s="213">
        <v>10384.289999999997</v>
      </c>
      <c r="V565" s="213">
        <v>8972.789999999999</v>
      </c>
      <c r="W565" s="214">
        <v>9804.0</v>
      </c>
      <c r="X565" s="214">
        <v>3648.0</v>
      </c>
      <c r="Y565" s="105"/>
      <c r="Z565" s="105"/>
    </row>
    <row r="566" ht="15.75" customHeight="1">
      <c r="A566" s="127" t="s">
        <v>41</v>
      </c>
      <c r="B566" s="127" t="s">
        <v>98</v>
      </c>
      <c r="C566" s="127" t="s">
        <v>99</v>
      </c>
      <c r="D566" s="127" t="s">
        <v>48</v>
      </c>
      <c r="E566" s="213">
        <v>1145.4000000000003</v>
      </c>
      <c r="F566" s="213">
        <v>2987.0099999999993</v>
      </c>
      <c r="G566" s="213">
        <v>3035.30999999999</v>
      </c>
      <c r="H566" s="213">
        <v>3419.2099999999964</v>
      </c>
      <c r="I566" s="213">
        <v>1145.4000000000003</v>
      </c>
      <c r="J566" s="213">
        <v>2435.01</v>
      </c>
      <c r="K566" s="213">
        <v>3035.30999999999</v>
      </c>
      <c r="L566" s="213">
        <v>2946.2099999999987</v>
      </c>
      <c r="M566" s="214">
        <v>2820.0</v>
      </c>
      <c r="N566" s="214">
        <v>3324.0</v>
      </c>
      <c r="O566" s="214">
        <v>4416.0</v>
      </c>
      <c r="P566" s="214">
        <v>3648.0</v>
      </c>
      <c r="Q566" s="214">
        <v>460.0</v>
      </c>
      <c r="R566" s="214">
        <v>999.0</v>
      </c>
      <c r="S566" s="214">
        <v>1219.0</v>
      </c>
      <c r="T566" s="214">
        <v>979.0</v>
      </c>
      <c r="U566" s="213">
        <v>10586.929999999986</v>
      </c>
      <c r="V566" s="213">
        <v>9561.92999999999</v>
      </c>
      <c r="W566" s="214">
        <v>14208.0</v>
      </c>
      <c r="X566" s="214">
        <v>3657.0</v>
      </c>
      <c r="Y566" s="105"/>
      <c r="Z566" s="105"/>
    </row>
    <row r="567" ht="15.75" customHeight="1">
      <c r="A567" s="127" t="s">
        <v>41</v>
      </c>
      <c r="B567" s="127" t="s">
        <v>100</v>
      </c>
      <c r="C567" s="127" t="s">
        <v>101</v>
      </c>
      <c r="D567" s="127" t="s">
        <v>48</v>
      </c>
      <c r="E567" s="213">
        <v>3398.24</v>
      </c>
      <c r="F567" s="213">
        <v>7466.850000000004</v>
      </c>
      <c r="G567" s="213">
        <v>6266.03999999996</v>
      </c>
      <c r="H567" s="213">
        <v>8322.409999999993</v>
      </c>
      <c r="I567" s="213">
        <v>3398.24</v>
      </c>
      <c r="J567" s="213">
        <v>6063.349999999994</v>
      </c>
      <c r="K567" s="213">
        <v>6266.03999999996</v>
      </c>
      <c r="L567" s="213">
        <v>7184.909999999991</v>
      </c>
      <c r="M567" s="214">
        <v>3684.0</v>
      </c>
      <c r="N567" s="214">
        <v>5004.0</v>
      </c>
      <c r="O567" s="214">
        <v>4944.0</v>
      </c>
      <c r="P567" s="214">
        <v>6168.0</v>
      </c>
      <c r="Q567" s="214">
        <v>1144.0</v>
      </c>
      <c r="R567" s="214">
        <v>2141.0</v>
      </c>
      <c r="S567" s="214">
        <v>2099.0</v>
      </c>
      <c r="T567" s="214">
        <v>2384.0</v>
      </c>
      <c r="U567" s="213">
        <v>25453.539999999957</v>
      </c>
      <c r="V567" s="213">
        <v>22912.539999999943</v>
      </c>
      <c r="W567" s="214">
        <v>19800.0</v>
      </c>
      <c r="X567" s="214">
        <v>7768.0</v>
      </c>
      <c r="Y567" s="105"/>
      <c r="Z567" s="105"/>
    </row>
    <row r="568" ht="15.75" customHeight="1">
      <c r="A568" s="127" t="s">
        <v>41</v>
      </c>
      <c r="B568" s="127" t="s">
        <v>102</v>
      </c>
      <c r="C568" s="127" t="s">
        <v>103</v>
      </c>
      <c r="D568" s="127" t="s">
        <v>48</v>
      </c>
      <c r="E568" s="213">
        <v>2146.3500000000026</v>
      </c>
      <c r="F568" s="213">
        <v>2624.7400000000007</v>
      </c>
      <c r="G568" s="213">
        <v>1751.98</v>
      </c>
      <c r="H568" s="213">
        <v>2908.170000000001</v>
      </c>
      <c r="I568" s="213">
        <v>2146.3500000000026</v>
      </c>
      <c r="J568" s="213">
        <v>2138.740000000002</v>
      </c>
      <c r="K568" s="213">
        <v>1751.98</v>
      </c>
      <c r="L568" s="213">
        <v>2508.170000000001</v>
      </c>
      <c r="M568" s="214">
        <v>1932.0</v>
      </c>
      <c r="N568" s="214">
        <v>1164.0</v>
      </c>
      <c r="O568" s="214">
        <v>1212.0</v>
      </c>
      <c r="P568" s="214">
        <v>1800.0</v>
      </c>
      <c r="Q568" s="214">
        <v>615.0</v>
      </c>
      <c r="R568" s="214">
        <v>526.0</v>
      </c>
      <c r="S568" s="214">
        <v>502.0</v>
      </c>
      <c r="T568" s="214">
        <v>833.0</v>
      </c>
      <c r="U568" s="213">
        <v>9431.240000000005</v>
      </c>
      <c r="V568" s="213">
        <v>8545.240000000005</v>
      </c>
      <c r="W568" s="214">
        <v>6108.0</v>
      </c>
      <c r="X568" s="214">
        <v>2476.0</v>
      </c>
      <c r="Y568" s="105"/>
      <c r="Z568" s="105"/>
    </row>
    <row r="569" ht="15.75" customHeight="1">
      <c r="A569" s="127" t="s">
        <v>41</v>
      </c>
      <c r="B569" s="127" t="s">
        <v>104</v>
      </c>
      <c r="C569" s="127" t="s">
        <v>105</v>
      </c>
      <c r="D569" s="127" t="s">
        <v>48</v>
      </c>
      <c r="E569" s="213">
        <v>1671.7000000000014</v>
      </c>
      <c r="F569" s="213">
        <v>5897.139999999997</v>
      </c>
      <c r="G569" s="213">
        <v>5909.22999999997</v>
      </c>
      <c r="H569" s="213">
        <v>5469.149999999987</v>
      </c>
      <c r="I569" s="213">
        <v>1671.7000000000014</v>
      </c>
      <c r="J569" s="213">
        <v>4829.139999999998</v>
      </c>
      <c r="K569" s="213">
        <v>5909.22999999997</v>
      </c>
      <c r="L569" s="213">
        <v>4880.349999999991</v>
      </c>
      <c r="M569" s="214">
        <v>1716.0</v>
      </c>
      <c r="N569" s="214">
        <v>2736.0</v>
      </c>
      <c r="O569" s="214">
        <v>3288.0</v>
      </c>
      <c r="P569" s="214">
        <v>3300.0</v>
      </c>
      <c r="Q569" s="214">
        <v>305.0</v>
      </c>
      <c r="R569" s="214">
        <v>986.0</v>
      </c>
      <c r="S569" s="214">
        <v>1077.0</v>
      </c>
      <c r="T569" s="214">
        <v>805.0</v>
      </c>
      <c r="U569" s="213">
        <v>18947.219999999954</v>
      </c>
      <c r="V569" s="213">
        <v>17290.419999999962</v>
      </c>
      <c r="W569" s="214">
        <v>11040.0</v>
      </c>
      <c r="X569" s="214">
        <v>3173.0</v>
      </c>
      <c r="Y569" s="105"/>
      <c r="Z569" s="105"/>
    </row>
    <row r="570" ht="15.75" customHeight="1">
      <c r="A570" s="127" t="s">
        <v>41</v>
      </c>
      <c r="B570" s="127" t="s">
        <v>107</v>
      </c>
      <c r="C570" s="127" t="s">
        <v>108</v>
      </c>
      <c r="D570" s="127" t="s">
        <v>48</v>
      </c>
      <c r="E570" s="213">
        <v>4123.239999999996</v>
      </c>
      <c r="F570" s="213">
        <v>8864.829999999998</v>
      </c>
      <c r="G570" s="213"/>
      <c r="H570" s="213">
        <v>7141.059999999996</v>
      </c>
      <c r="I570" s="213">
        <v>4123.239999999996</v>
      </c>
      <c r="J570" s="213">
        <v>7503.129999999996</v>
      </c>
      <c r="K570" s="213"/>
      <c r="L570" s="213">
        <v>6456.059999999994</v>
      </c>
      <c r="M570" s="214">
        <v>1272.0</v>
      </c>
      <c r="N570" s="214">
        <v>1824.0</v>
      </c>
      <c r="O570" s="214"/>
      <c r="P570" s="214">
        <v>1776.0</v>
      </c>
      <c r="Q570" s="214">
        <v>551.0</v>
      </c>
      <c r="R570" s="214">
        <v>1045.0</v>
      </c>
      <c r="S570" s="214"/>
      <c r="T570" s="214">
        <v>794.0</v>
      </c>
      <c r="U570" s="213">
        <v>20129.12999999999</v>
      </c>
      <c r="V570" s="213">
        <v>18082.429999999986</v>
      </c>
      <c r="W570" s="214">
        <v>4872.0</v>
      </c>
      <c r="X570" s="214">
        <v>2390.0</v>
      </c>
      <c r="Y570" s="105"/>
      <c r="Z570" s="105"/>
    </row>
    <row r="571" ht="15.75" customHeight="1">
      <c r="A571" s="127" t="s">
        <v>41</v>
      </c>
      <c r="B571" s="127" t="s">
        <v>110</v>
      </c>
      <c r="C571" s="127" t="s">
        <v>111</v>
      </c>
      <c r="D571" s="127" t="s">
        <v>48</v>
      </c>
      <c r="E571" s="213">
        <v>1090.6200000000001</v>
      </c>
      <c r="F571" s="213">
        <v>2280.3800000000015</v>
      </c>
      <c r="G571" s="213"/>
      <c r="H571" s="213"/>
      <c r="I571" s="213">
        <v>1090.6200000000001</v>
      </c>
      <c r="J571" s="213">
        <v>1844.9799999999996</v>
      </c>
      <c r="K571" s="213"/>
      <c r="L571" s="213"/>
      <c r="M571" s="214">
        <v>3096.0</v>
      </c>
      <c r="N571" s="214">
        <v>2424.0</v>
      </c>
      <c r="O571" s="214"/>
      <c r="P571" s="214"/>
      <c r="Q571" s="214">
        <v>438.0</v>
      </c>
      <c r="R571" s="214">
        <v>652.0</v>
      </c>
      <c r="S571" s="214"/>
      <c r="T571" s="214"/>
      <c r="U571" s="213">
        <v>3371.000000000002</v>
      </c>
      <c r="V571" s="213">
        <v>2935.5999999999995</v>
      </c>
      <c r="W571" s="214">
        <v>5520.0</v>
      </c>
      <c r="X571" s="214">
        <v>1090.0</v>
      </c>
      <c r="Y571" s="105"/>
      <c r="Z571" s="105"/>
    </row>
    <row r="572" ht="15.75" customHeight="1">
      <c r="A572" s="127" t="s">
        <v>41</v>
      </c>
      <c r="B572" s="127" t="s">
        <v>114</v>
      </c>
      <c r="C572" s="127" t="s">
        <v>115</v>
      </c>
      <c r="D572" s="127" t="s">
        <v>51</v>
      </c>
      <c r="E572" s="213">
        <v>3571.5299999999984</v>
      </c>
      <c r="F572" s="213">
        <v>7118.879999999997</v>
      </c>
      <c r="G572" s="213"/>
      <c r="H572" s="213">
        <v>5090.339999999994</v>
      </c>
      <c r="I572" s="213">
        <v>3571.5299999999984</v>
      </c>
      <c r="J572" s="213">
        <v>5828.879999999998</v>
      </c>
      <c r="K572" s="213"/>
      <c r="L572" s="213">
        <v>4579.339999999994</v>
      </c>
      <c r="M572" s="214">
        <v>1620.0</v>
      </c>
      <c r="N572" s="214">
        <v>1692.0</v>
      </c>
      <c r="O572" s="214"/>
      <c r="P572" s="214">
        <v>1824.0</v>
      </c>
      <c r="Q572" s="214">
        <v>447.0</v>
      </c>
      <c r="R572" s="214">
        <v>712.0</v>
      </c>
      <c r="S572" s="214"/>
      <c r="T572" s="214">
        <v>566.0</v>
      </c>
      <c r="U572" s="213">
        <v>15780.749999999989</v>
      </c>
      <c r="V572" s="213">
        <v>13979.749999999989</v>
      </c>
      <c r="W572" s="214">
        <v>5136.0</v>
      </c>
      <c r="X572" s="214">
        <v>1725.0</v>
      </c>
      <c r="Y572" s="105"/>
      <c r="Z572" s="105"/>
    </row>
    <row r="573" ht="15.75" customHeight="1">
      <c r="A573" s="127" t="s">
        <v>41</v>
      </c>
      <c r="B573" s="127" t="s">
        <v>118</v>
      </c>
      <c r="C573" s="127" t="s">
        <v>119</v>
      </c>
      <c r="D573" s="127" t="s">
        <v>51</v>
      </c>
      <c r="E573" s="213">
        <v>3140.0699999999983</v>
      </c>
      <c r="F573" s="213">
        <v>4345.649999999999</v>
      </c>
      <c r="G573" s="213"/>
      <c r="H573" s="213">
        <v>6481.789999999993</v>
      </c>
      <c r="I573" s="213">
        <v>3140.0699999999983</v>
      </c>
      <c r="J573" s="213">
        <v>3619.649999999999</v>
      </c>
      <c r="K573" s="213"/>
      <c r="L573" s="213">
        <v>5871.789999999994</v>
      </c>
      <c r="M573" s="214">
        <v>1200.0</v>
      </c>
      <c r="N573" s="214">
        <v>900.0</v>
      </c>
      <c r="O573" s="214"/>
      <c r="P573" s="214">
        <v>1824.0</v>
      </c>
      <c r="Q573" s="214">
        <v>393.0</v>
      </c>
      <c r="R573" s="214">
        <v>435.0</v>
      </c>
      <c r="S573" s="214"/>
      <c r="T573" s="214">
        <v>721.0</v>
      </c>
      <c r="U573" s="213">
        <v>13967.509999999991</v>
      </c>
      <c r="V573" s="213">
        <v>12631.509999999991</v>
      </c>
      <c r="W573" s="214">
        <v>3924.0</v>
      </c>
      <c r="X573" s="214">
        <v>1549.0</v>
      </c>
      <c r="Y573" s="105"/>
      <c r="Z573" s="105"/>
    </row>
    <row r="574" ht="15.75" customHeight="1">
      <c r="A574" s="127" t="s">
        <v>41</v>
      </c>
      <c r="B574" s="127" t="s">
        <v>120</v>
      </c>
      <c r="C574" s="127" t="s">
        <v>121</v>
      </c>
      <c r="D574" s="127" t="s">
        <v>51</v>
      </c>
      <c r="E574" s="213">
        <v>2085.3900000000012</v>
      </c>
      <c r="F574" s="213">
        <v>5940.089999999996</v>
      </c>
      <c r="G574" s="213"/>
      <c r="H574" s="213">
        <v>8798.709999999985</v>
      </c>
      <c r="I574" s="213">
        <v>2085.3900000000012</v>
      </c>
      <c r="J574" s="213">
        <v>4842.289999999998</v>
      </c>
      <c r="K574" s="213"/>
      <c r="L574" s="213">
        <v>7948.709999999985</v>
      </c>
      <c r="M574" s="214">
        <v>756.0</v>
      </c>
      <c r="N574" s="214">
        <v>1752.0</v>
      </c>
      <c r="O574" s="214"/>
      <c r="P574" s="214">
        <v>2868.0</v>
      </c>
      <c r="Q574" s="214">
        <v>261.0</v>
      </c>
      <c r="R574" s="214">
        <v>541.0</v>
      </c>
      <c r="S574" s="214"/>
      <c r="T574" s="214">
        <v>979.0</v>
      </c>
      <c r="U574" s="213">
        <v>16824.18999999998</v>
      </c>
      <c r="V574" s="213">
        <v>14876.389999999985</v>
      </c>
      <c r="W574" s="214">
        <v>5376.0</v>
      </c>
      <c r="X574" s="214">
        <v>1781.0</v>
      </c>
      <c r="Y574" s="105"/>
      <c r="Z574" s="105"/>
    </row>
    <row r="575" ht="15.75" customHeight="1">
      <c r="A575" s="127" t="s">
        <v>41</v>
      </c>
      <c r="B575" s="127" t="s">
        <v>122</v>
      </c>
      <c r="C575" s="127" t="s">
        <v>123</v>
      </c>
      <c r="D575" s="127" t="s">
        <v>48</v>
      </c>
      <c r="E575" s="213">
        <v>35.97</v>
      </c>
      <c r="F575" s="213">
        <v>26.97</v>
      </c>
      <c r="G575" s="213"/>
      <c r="H575" s="213">
        <v>5552.669999999992</v>
      </c>
      <c r="I575" s="213">
        <v>35.97</v>
      </c>
      <c r="J575" s="213">
        <v>26.97</v>
      </c>
      <c r="K575" s="213"/>
      <c r="L575" s="213">
        <v>4867.169999999992</v>
      </c>
      <c r="M575" s="214">
        <v>0.0</v>
      </c>
      <c r="N575" s="214">
        <v>0.0</v>
      </c>
      <c r="O575" s="214"/>
      <c r="P575" s="214">
        <v>2144.0</v>
      </c>
      <c r="Q575" s="214">
        <v>3.0</v>
      </c>
      <c r="R575" s="214">
        <v>3.0</v>
      </c>
      <c r="S575" s="214"/>
      <c r="T575" s="214">
        <v>483.0</v>
      </c>
      <c r="U575" s="213">
        <v>5615.6099999999915</v>
      </c>
      <c r="V575" s="213">
        <v>4930.1099999999915</v>
      </c>
      <c r="W575" s="214">
        <v>2144.0</v>
      </c>
      <c r="X575" s="214">
        <v>489.0</v>
      </c>
      <c r="Y575" s="105"/>
      <c r="Z575" s="105"/>
    </row>
    <row r="576" ht="15.75" customHeight="1">
      <c r="A576" s="127" t="s">
        <v>41</v>
      </c>
      <c r="B576" s="127" t="s">
        <v>125</v>
      </c>
      <c r="C576" s="127" t="s">
        <v>126</v>
      </c>
      <c r="D576" s="127" t="s">
        <v>47</v>
      </c>
      <c r="E576" s="213"/>
      <c r="F576" s="213">
        <v>3111.0999999999967</v>
      </c>
      <c r="G576" s="213"/>
      <c r="H576" s="213">
        <v>4677.929999999994</v>
      </c>
      <c r="I576" s="213"/>
      <c r="J576" s="213">
        <v>2526.1000000000013</v>
      </c>
      <c r="K576" s="213"/>
      <c r="L576" s="213">
        <v>4100.429999999996</v>
      </c>
      <c r="M576" s="214"/>
      <c r="N576" s="214">
        <v>864.0</v>
      </c>
      <c r="O576" s="214"/>
      <c r="P576" s="214">
        <v>888.0</v>
      </c>
      <c r="Q576" s="214"/>
      <c r="R576" s="214">
        <v>240.0</v>
      </c>
      <c r="S576" s="214"/>
      <c r="T576" s="214">
        <v>407.0</v>
      </c>
      <c r="U576" s="213">
        <v>7789.029999999991</v>
      </c>
      <c r="V576" s="213">
        <v>6626.529999999997</v>
      </c>
      <c r="W576" s="214">
        <v>1752.0</v>
      </c>
      <c r="X576" s="214">
        <v>647.0</v>
      </c>
      <c r="Y576" s="105"/>
      <c r="Z576" s="105"/>
    </row>
    <row r="577" ht="15.75" customHeight="1">
      <c r="A577" s="127" t="s">
        <v>41</v>
      </c>
      <c r="B577" s="127" t="s">
        <v>128</v>
      </c>
      <c r="C577" s="127" t="s">
        <v>129</v>
      </c>
      <c r="D577" s="127" t="s">
        <v>47</v>
      </c>
      <c r="E577" s="213">
        <v>3555.1100000000015</v>
      </c>
      <c r="F577" s="213">
        <v>3408.2600000000016</v>
      </c>
      <c r="G577" s="213"/>
      <c r="H577" s="213">
        <v>35.88</v>
      </c>
      <c r="I577" s="213">
        <v>3555.1100000000015</v>
      </c>
      <c r="J577" s="213">
        <v>2777.8600000000015</v>
      </c>
      <c r="K577" s="213"/>
      <c r="L577" s="213">
        <v>35.88</v>
      </c>
      <c r="M577" s="214">
        <v>1740.0</v>
      </c>
      <c r="N577" s="214">
        <v>1032.0</v>
      </c>
      <c r="O577" s="214"/>
      <c r="P577" s="214">
        <v>0.0</v>
      </c>
      <c r="Q577" s="214">
        <v>1189.0</v>
      </c>
      <c r="R577" s="214">
        <v>854.0</v>
      </c>
      <c r="S577" s="214"/>
      <c r="T577" s="214">
        <v>12.0</v>
      </c>
      <c r="U577" s="213">
        <v>6999.250000000003</v>
      </c>
      <c r="V577" s="213">
        <v>6368.850000000003</v>
      </c>
      <c r="W577" s="214">
        <v>2772.0</v>
      </c>
      <c r="X577" s="214">
        <v>2055.0</v>
      </c>
      <c r="Y577" s="105"/>
      <c r="Z577" s="105"/>
    </row>
    <row r="578" ht="15.75" customHeight="1">
      <c r="A578" s="127" t="s">
        <v>41</v>
      </c>
      <c r="B578" s="127" t="s">
        <v>130</v>
      </c>
      <c r="C578" s="127" t="s">
        <v>131</v>
      </c>
      <c r="D578" s="127" t="s">
        <v>47</v>
      </c>
      <c r="E578" s="213">
        <v>2951.1099999999988</v>
      </c>
      <c r="F578" s="213">
        <v>5689.490000000001</v>
      </c>
      <c r="G578" s="213">
        <v>4733.16999999997</v>
      </c>
      <c r="H578" s="213">
        <v>10718.019999999995</v>
      </c>
      <c r="I578" s="213">
        <v>2951.1099999999988</v>
      </c>
      <c r="J578" s="213">
        <v>4742.290000000002</v>
      </c>
      <c r="K578" s="213">
        <v>4733.16999999997</v>
      </c>
      <c r="L578" s="213">
        <v>9252.52</v>
      </c>
      <c r="M578" s="214">
        <v>2820.0</v>
      </c>
      <c r="N578" s="214">
        <v>2328.0</v>
      </c>
      <c r="O578" s="214">
        <v>3720.0</v>
      </c>
      <c r="P578" s="214">
        <v>5472.0</v>
      </c>
      <c r="Q578" s="214">
        <v>989.0</v>
      </c>
      <c r="R578" s="214">
        <v>1431.0</v>
      </c>
      <c r="S578" s="214">
        <v>1583.0</v>
      </c>
      <c r="T578" s="214">
        <v>3074.0</v>
      </c>
      <c r="U578" s="213">
        <v>24091.789999999964</v>
      </c>
      <c r="V578" s="213">
        <v>21679.08999999997</v>
      </c>
      <c r="W578" s="214">
        <v>14340.0</v>
      </c>
      <c r="X578" s="214">
        <v>7077.0</v>
      </c>
      <c r="Y578" s="105"/>
      <c r="Z578" s="105"/>
    </row>
    <row r="579" ht="15.75" customHeight="1">
      <c r="A579" s="127" t="s">
        <v>41</v>
      </c>
      <c r="B579" s="127" t="s">
        <v>132</v>
      </c>
      <c r="C579" s="127" t="s">
        <v>129</v>
      </c>
      <c r="D579" s="127" t="s">
        <v>47</v>
      </c>
      <c r="E579" s="213">
        <v>2786.6800000000003</v>
      </c>
      <c r="F579" s="213">
        <v>4866.779999999999</v>
      </c>
      <c r="G579" s="213"/>
      <c r="H579" s="213">
        <v>8.97</v>
      </c>
      <c r="I579" s="213">
        <v>2786.6800000000003</v>
      </c>
      <c r="J579" s="213">
        <v>3985.980000000002</v>
      </c>
      <c r="K579" s="213"/>
      <c r="L579" s="213">
        <v>8.97</v>
      </c>
      <c r="M579" s="214">
        <v>3444.0</v>
      </c>
      <c r="N579" s="214">
        <v>3348.0</v>
      </c>
      <c r="O579" s="214"/>
      <c r="P579" s="214">
        <v>0.0</v>
      </c>
      <c r="Q579" s="214">
        <v>932.0</v>
      </c>
      <c r="R579" s="214">
        <v>1222.0</v>
      </c>
      <c r="S579" s="214"/>
      <c r="T579" s="214">
        <v>3.0</v>
      </c>
      <c r="U579" s="213">
        <v>7662.429999999999</v>
      </c>
      <c r="V579" s="213">
        <v>6781.630000000002</v>
      </c>
      <c r="W579" s="214">
        <v>6792.0</v>
      </c>
      <c r="X579" s="214">
        <v>2157.0</v>
      </c>
      <c r="Y579" s="105"/>
      <c r="Z579" s="105"/>
    </row>
    <row r="580" ht="15.75" customHeight="1">
      <c r="A580" s="127" t="s">
        <v>41</v>
      </c>
      <c r="B580" s="127" t="s">
        <v>133</v>
      </c>
      <c r="C580" s="127" t="s">
        <v>134</v>
      </c>
      <c r="D580" s="127" t="s">
        <v>47</v>
      </c>
      <c r="E580" s="213"/>
      <c r="F580" s="213">
        <v>53.88000000000001</v>
      </c>
      <c r="G580" s="213">
        <v>1333.53</v>
      </c>
      <c r="H580" s="213">
        <v>3331.6499999999965</v>
      </c>
      <c r="I580" s="213"/>
      <c r="J580" s="213">
        <v>53.88000000000001</v>
      </c>
      <c r="K580" s="213">
        <v>1333.53</v>
      </c>
      <c r="L580" s="213">
        <v>2895.6500000000005</v>
      </c>
      <c r="M580" s="214"/>
      <c r="N580" s="214">
        <v>0.0</v>
      </c>
      <c r="O580" s="214">
        <v>1224.0</v>
      </c>
      <c r="P580" s="214">
        <v>1776.0</v>
      </c>
      <c r="Q580" s="214"/>
      <c r="R580" s="214">
        <v>12.0</v>
      </c>
      <c r="S580" s="214">
        <v>297.0</v>
      </c>
      <c r="T580" s="214">
        <v>575.0</v>
      </c>
      <c r="U580" s="213">
        <v>4719.059999999997</v>
      </c>
      <c r="V580" s="213">
        <v>4283.06</v>
      </c>
      <c r="W580" s="214">
        <v>3000.0</v>
      </c>
      <c r="X580" s="214">
        <v>884.0</v>
      </c>
      <c r="Y580" s="105"/>
      <c r="Z580" s="105"/>
    </row>
    <row r="581" ht="15.75" customHeight="1">
      <c r="A581" s="127" t="s">
        <v>41</v>
      </c>
      <c r="B581" s="127" t="s">
        <v>135</v>
      </c>
      <c r="C581" s="127" t="s">
        <v>136</v>
      </c>
      <c r="D581" s="127" t="s">
        <v>47</v>
      </c>
      <c r="E581" s="213">
        <v>1571.5000000000016</v>
      </c>
      <c r="F581" s="213">
        <v>7263.769999999994</v>
      </c>
      <c r="G581" s="213">
        <v>1549.05</v>
      </c>
      <c r="H581" s="213"/>
      <c r="I581" s="213">
        <v>1571.5000000000016</v>
      </c>
      <c r="J581" s="213">
        <v>5978.569999999991</v>
      </c>
      <c r="K581" s="213">
        <v>1549.05</v>
      </c>
      <c r="L581" s="213"/>
      <c r="M581" s="214">
        <v>1248.0</v>
      </c>
      <c r="N581" s="214">
        <v>2208.0</v>
      </c>
      <c r="O581" s="214">
        <v>1104.0</v>
      </c>
      <c r="P581" s="214"/>
      <c r="Q581" s="214">
        <v>350.0</v>
      </c>
      <c r="R581" s="214">
        <v>1213.0</v>
      </c>
      <c r="S581" s="214">
        <v>345.0</v>
      </c>
      <c r="T581" s="214"/>
      <c r="U581" s="213">
        <v>10384.319999999994</v>
      </c>
      <c r="V581" s="213">
        <v>9099.119999999992</v>
      </c>
      <c r="W581" s="214">
        <v>4560.0</v>
      </c>
      <c r="X581" s="214">
        <v>1908.0</v>
      </c>
      <c r="Y581" s="105"/>
      <c r="Z581" s="105"/>
    </row>
    <row r="582" ht="15.75" customHeight="1">
      <c r="A582" s="127" t="s">
        <v>41</v>
      </c>
      <c r="B582" s="127" t="s">
        <v>137</v>
      </c>
      <c r="C582" s="127" t="s">
        <v>138</v>
      </c>
      <c r="D582" s="127" t="s">
        <v>47</v>
      </c>
      <c r="E582" s="213">
        <v>1046.1700000000008</v>
      </c>
      <c r="F582" s="213">
        <v>5578.1799999999985</v>
      </c>
      <c r="G582" s="213"/>
      <c r="H582" s="213">
        <v>10443.369999999994</v>
      </c>
      <c r="I582" s="213">
        <v>1046.1700000000008</v>
      </c>
      <c r="J582" s="213">
        <v>4579.779999999999</v>
      </c>
      <c r="K582" s="213"/>
      <c r="L582" s="213">
        <v>9072.969999999992</v>
      </c>
      <c r="M582" s="214">
        <v>1200.0</v>
      </c>
      <c r="N582" s="214">
        <v>2416.0</v>
      </c>
      <c r="O582" s="214"/>
      <c r="P582" s="214">
        <v>5952.0</v>
      </c>
      <c r="Q582" s="214">
        <v>233.0</v>
      </c>
      <c r="R582" s="214">
        <v>932.0</v>
      </c>
      <c r="S582" s="214"/>
      <c r="T582" s="214">
        <v>1803.0</v>
      </c>
      <c r="U582" s="213">
        <v>17067.719999999994</v>
      </c>
      <c r="V582" s="213">
        <v>14698.919999999991</v>
      </c>
      <c r="W582" s="214">
        <v>9568.0</v>
      </c>
      <c r="X582" s="214">
        <v>2968.0</v>
      </c>
      <c r="Y582" s="105"/>
      <c r="Z582" s="105"/>
    </row>
    <row r="583" ht="15.75" customHeight="1">
      <c r="A583" s="127" t="s">
        <v>41</v>
      </c>
      <c r="B583" s="127" t="s">
        <v>139</v>
      </c>
      <c r="C583" s="127" t="s">
        <v>140</v>
      </c>
      <c r="D583" s="127" t="s">
        <v>47</v>
      </c>
      <c r="E583" s="213">
        <v>4246.909999999998</v>
      </c>
      <c r="F583" s="213">
        <v>9881.409999999994</v>
      </c>
      <c r="G583" s="213"/>
      <c r="H583" s="213">
        <v>14497.149999999992</v>
      </c>
      <c r="I583" s="213">
        <v>4246.909999999998</v>
      </c>
      <c r="J583" s="213">
        <v>8125.650000000001</v>
      </c>
      <c r="K583" s="213"/>
      <c r="L583" s="213">
        <v>12877.949999999997</v>
      </c>
      <c r="M583" s="214">
        <v>1476.0</v>
      </c>
      <c r="N583" s="214">
        <v>2220.0</v>
      </c>
      <c r="O583" s="214"/>
      <c r="P583" s="214">
        <v>3180.0</v>
      </c>
      <c r="Q583" s="214">
        <v>709.0</v>
      </c>
      <c r="R583" s="214">
        <v>1414.0</v>
      </c>
      <c r="S583" s="214"/>
      <c r="T583" s="214">
        <v>2135.0</v>
      </c>
      <c r="U583" s="213">
        <v>28625.469999999987</v>
      </c>
      <c r="V583" s="213">
        <v>25250.509999999995</v>
      </c>
      <c r="W583" s="214">
        <v>6876.0</v>
      </c>
      <c r="X583" s="214">
        <v>4258.0</v>
      </c>
      <c r="Y583" s="105"/>
      <c r="Z583" s="105"/>
    </row>
    <row r="584" ht="15.75" customHeight="1">
      <c r="A584" s="127" t="s">
        <v>41</v>
      </c>
      <c r="B584" s="127" t="s">
        <v>141</v>
      </c>
      <c r="C584" s="127" t="s">
        <v>142</v>
      </c>
      <c r="D584" s="127" t="s">
        <v>47</v>
      </c>
      <c r="E584" s="213">
        <v>3562.5399999999995</v>
      </c>
      <c r="F584" s="213">
        <v>6124.620000000001</v>
      </c>
      <c r="G584" s="213"/>
      <c r="H584" s="213">
        <v>17625.030000000006</v>
      </c>
      <c r="I584" s="213">
        <v>3562.5399999999995</v>
      </c>
      <c r="J584" s="213">
        <v>5045.219999999999</v>
      </c>
      <c r="K584" s="213"/>
      <c r="L584" s="213">
        <v>15692.229999999985</v>
      </c>
      <c r="M584" s="214">
        <v>1800.0</v>
      </c>
      <c r="N584" s="214">
        <v>2160.0</v>
      </c>
      <c r="O584" s="214"/>
      <c r="P584" s="214">
        <v>5208.0</v>
      </c>
      <c r="Q584" s="214">
        <v>596.0</v>
      </c>
      <c r="R584" s="214">
        <v>878.0</v>
      </c>
      <c r="S584" s="214"/>
      <c r="T584" s="214">
        <v>2597.0</v>
      </c>
      <c r="U584" s="213">
        <v>27312.190000000006</v>
      </c>
      <c r="V584" s="213">
        <v>24299.989999999983</v>
      </c>
      <c r="W584" s="214">
        <v>9168.0</v>
      </c>
      <c r="X584" s="214">
        <v>4071.0</v>
      </c>
      <c r="Y584" s="105"/>
      <c r="Z584" s="105"/>
    </row>
    <row r="585" ht="15.75" customHeight="1">
      <c r="A585" s="127" t="s">
        <v>41</v>
      </c>
      <c r="B585" s="127" t="s">
        <v>143</v>
      </c>
      <c r="C585" s="127" t="s">
        <v>144</v>
      </c>
      <c r="D585" s="127" t="s">
        <v>47</v>
      </c>
      <c r="E585" s="213">
        <v>1209.9800000000007</v>
      </c>
      <c r="F585" s="213">
        <v>2997.5</v>
      </c>
      <c r="G585" s="213"/>
      <c r="H585" s="213">
        <v>3997.50999999999</v>
      </c>
      <c r="I585" s="213">
        <v>1209.9800000000007</v>
      </c>
      <c r="J585" s="213">
        <v>2453.000000000002</v>
      </c>
      <c r="K585" s="213"/>
      <c r="L585" s="213">
        <v>3557.5099999999975</v>
      </c>
      <c r="M585" s="214">
        <v>516.0</v>
      </c>
      <c r="N585" s="214">
        <v>714.0</v>
      </c>
      <c r="O585" s="214"/>
      <c r="P585" s="214">
        <v>876.0</v>
      </c>
      <c r="Q585" s="214">
        <v>202.0</v>
      </c>
      <c r="R585" s="214">
        <v>400.0</v>
      </c>
      <c r="S585" s="214"/>
      <c r="T585" s="214">
        <v>589.0</v>
      </c>
      <c r="U585" s="213">
        <v>8204.98999999999</v>
      </c>
      <c r="V585" s="213">
        <v>7220.49</v>
      </c>
      <c r="W585" s="214">
        <v>2106.0</v>
      </c>
      <c r="X585" s="214">
        <v>1191.0</v>
      </c>
      <c r="Y585" s="105"/>
      <c r="Z585" s="105"/>
    </row>
    <row r="586" ht="15.75" customHeight="1">
      <c r="A586" s="127" t="s">
        <v>41</v>
      </c>
      <c r="B586" s="127" t="s">
        <v>146</v>
      </c>
      <c r="C586" s="127" t="s">
        <v>147</v>
      </c>
      <c r="D586" s="127" t="s">
        <v>47</v>
      </c>
      <c r="E586" s="213"/>
      <c r="F586" s="213"/>
      <c r="G586" s="213">
        <v>1904.82</v>
      </c>
      <c r="H586" s="213">
        <v>4971.879999999991</v>
      </c>
      <c r="I586" s="213"/>
      <c r="J586" s="213"/>
      <c r="K586" s="213">
        <v>1904.82</v>
      </c>
      <c r="L586" s="213">
        <v>4420.679999999998</v>
      </c>
      <c r="M586" s="214"/>
      <c r="N586" s="214"/>
      <c r="O586" s="214">
        <v>808.0</v>
      </c>
      <c r="P586" s="214">
        <v>1224.0</v>
      </c>
      <c r="Q586" s="214"/>
      <c r="R586" s="214"/>
      <c r="S586" s="214">
        <v>318.0</v>
      </c>
      <c r="T586" s="214">
        <v>732.0</v>
      </c>
      <c r="U586" s="213">
        <v>6876.699999999991</v>
      </c>
      <c r="V586" s="213">
        <v>6325.499999999997</v>
      </c>
      <c r="W586" s="214">
        <v>2032.0</v>
      </c>
      <c r="X586" s="214">
        <v>1050.0</v>
      </c>
      <c r="Y586" s="105"/>
      <c r="Z586" s="105"/>
    </row>
    <row r="587" ht="15.75" customHeight="1">
      <c r="A587" s="127" t="s">
        <v>41</v>
      </c>
      <c r="B587" s="127" t="s">
        <v>149</v>
      </c>
      <c r="C587" s="127" t="s">
        <v>150</v>
      </c>
      <c r="D587" s="127" t="s">
        <v>47</v>
      </c>
      <c r="E587" s="213"/>
      <c r="F587" s="213">
        <v>4459.569999999995</v>
      </c>
      <c r="G587" s="213"/>
      <c r="H587" s="213">
        <v>5617.729999999992</v>
      </c>
      <c r="I587" s="213"/>
      <c r="J587" s="213">
        <v>3610.1100000000006</v>
      </c>
      <c r="K587" s="213"/>
      <c r="L587" s="213">
        <v>4987.329999999997</v>
      </c>
      <c r="M587" s="214"/>
      <c r="N587" s="214">
        <v>1728.0</v>
      </c>
      <c r="O587" s="214"/>
      <c r="P587" s="214">
        <v>1656.0</v>
      </c>
      <c r="Q587" s="214"/>
      <c r="R587" s="214">
        <v>563.0</v>
      </c>
      <c r="S587" s="214"/>
      <c r="T587" s="214">
        <v>827.0</v>
      </c>
      <c r="U587" s="213">
        <v>10077.299999999988</v>
      </c>
      <c r="V587" s="213">
        <v>8597.439999999999</v>
      </c>
      <c r="W587" s="214">
        <v>3384.0</v>
      </c>
      <c r="X587" s="214">
        <v>1390.0</v>
      </c>
      <c r="Y587" s="105"/>
      <c r="Z587" s="105"/>
    </row>
    <row r="588" ht="15.75" customHeight="1">
      <c r="A588" s="127" t="s">
        <v>41</v>
      </c>
      <c r="B588" s="127" t="s">
        <v>151</v>
      </c>
      <c r="C588" s="127" t="s">
        <v>152</v>
      </c>
      <c r="D588" s="127" t="s">
        <v>47</v>
      </c>
      <c r="E588" s="213">
        <v>674.9600000000003</v>
      </c>
      <c r="F588" s="213">
        <v>1623.9600000000014</v>
      </c>
      <c r="G588" s="213"/>
      <c r="H588" s="213"/>
      <c r="I588" s="213">
        <v>674.9600000000003</v>
      </c>
      <c r="J588" s="213">
        <v>1323.16</v>
      </c>
      <c r="K588" s="213"/>
      <c r="L588" s="213"/>
      <c r="M588" s="214">
        <v>870.0</v>
      </c>
      <c r="N588" s="214">
        <v>1410.0</v>
      </c>
      <c r="O588" s="214"/>
      <c r="P588" s="214"/>
      <c r="Q588" s="214">
        <v>104.0</v>
      </c>
      <c r="R588" s="214">
        <v>204.0</v>
      </c>
      <c r="S588" s="214"/>
      <c r="T588" s="214"/>
      <c r="U588" s="213">
        <v>2298.920000000002</v>
      </c>
      <c r="V588" s="213">
        <v>1998.1200000000003</v>
      </c>
      <c r="W588" s="214">
        <v>2280.0</v>
      </c>
      <c r="X588" s="214">
        <v>308.0</v>
      </c>
      <c r="Y588" s="105"/>
      <c r="Z588" s="105"/>
    </row>
    <row r="589" ht="15.75" customHeight="1">
      <c r="A589" s="127" t="s">
        <v>41</v>
      </c>
      <c r="B589" s="127" t="s">
        <v>153</v>
      </c>
      <c r="C589" s="127" t="s">
        <v>154</v>
      </c>
      <c r="D589" s="127" t="s">
        <v>47</v>
      </c>
      <c r="E589" s="213">
        <v>167.76</v>
      </c>
      <c r="F589" s="213">
        <v>4049.989999999998</v>
      </c>
      <c r="G589" s="213"/>
      <c r="H589" s="213">
        <v>7887.129999999996</v>
      </c>
      <c r="I589" s="213">
        <v>167.76</v>
      </c>
      <c r="J589" s="213">
        <v>3344.3900000000017</v>
      </c>
      <c r="K589" s="213"/>
      <c r="L589" s="213">
        <v>6945.129999999996</v>
      </c>
      <c r="M589" s="214">
        <v>0.0</v>
      </c>
      <c r="N589" s="214">
        <v>1044.0</v>
      </c>
      <c r="O589" s="214"/>
      <c r="P589" s="214">
        <v>1836.0</v>
      </c>
      <c r="Q589" s="214">
        <v>24.0</v>
      </c>
      <c r="R589" s="214">
        <v>451.0</v>
      </c>
      <c r="S589" s="214"/>
      <c r="T589" s="214">
        <v>987.0</v>
      </c>
      <c r="U589" s="213">
        <v>12104.879999999994</v>
      </c>
      <c r="V589" s="213">
        <v>10457.279999999997</v>
      </c>
      <c r="W589" s="214">
        <v>2880.0</v>
      </c>
      <c r="X589" s="214">
        <v>1462.0</v>
      </c>
      <c r="Y589" s="105"/>
      <c r="Z589" s="105"/>
    </row>
    <row r="590" ht="15.75" customHeight="1">
      <c r="A590" s="127" t="s">
        <v>41</v>
      </c>
      <c r="B590" s="127" t="s">
        <v>155</v>
      </c>
      <c r="C590" s="127" t="s">
        <v>156</v>
      </c>
      <c r="D590" s="127" t="s">
        <v>47</v>
      </c>
      <c r="E590" s="213">
        <v>4254.389999999998</v>
      </c>
      <c r="F590" s="213">
        <v>13262.159999999996</v>
      </c>
      <c r="G590" s="213">
        <v>8511.78999999996</v>
      </c>
      <c r="H590" s="213">
        <v>17251.59</v>
      </c>
      <c r="I590" s="213">
        <v>4254.389999999998</v>
      </c>
      <c r="J590" s="213">
        <v>10850.16</v>
      </c>
      <c r="K590" s="213">
        <v>8511.78999999996</v>
      </c>
      <c r="L590" s="213">
        <v>15369.989999999993</v>
      </c>
      <c r="M590" s="214">
        <v>2508.0</v>
      </c>
      <c r="N590" s="214">
        <v>3960.0</v>
      </c>
      <c r="O590" s="214">
        <v>3684.0</v>
      </c>
      <c r="P590" s="214">
        <v>4572.0</v>
      </c>
      <c r="Q590" s="214">
        <v>711.0</v>
      </c>
      <c r="R590" s="214">
        <v>1772.0</v>
      </c>
      <c r="S590" s="214">
        <v>1421.0</v>
      </c>
      <c r="T590" s="214">
        <v>2541.0</v>
      </c>
      <c r="U590" s="213">
        <v>43279.92999999996</v>
      </c>
      <c r="V590" s="213">
        <v>38986.32999999995</v>
      </c>
      <c r="W590" s="214">
        <v>14724.0</v>
      </c>
      <c r="X590" s="214">
        <v>6445.0</v>
      </c>
      <c r="Y590" s="105"/>
      <c r="Z590" s="105"/>
    </row>
    <row r="591" ht="15.75" customHeight="1">
      <c r="A591" s="127" t="s">
        <v>41</v>
      </c>
      <c r="B591" s="127" t="s">
        <v>157</v>
      </c>
      <c r="C591" s="127" t="s">
        <v>158</v>
      </c>
      <c r="D591" s="127" t="s">
        <v>47</v>
      </c>
      <c r="E591" s="213"/>
      <c r="F591" s="213"/>
      <c r="G591" s="213">
        <v>5331.09999999997</v>
      </c>
      <c r="H591" s="213">
        <v>7293.259999999981</v>
      </c>
      <c r="I591" s="213"/>
      <c r="J591" s="213"/>
      <c r="K591" s="213">
        <v>5331.09999999997</v>
      </c>
      <c r="L591" s="213">
        <v>6493.259999999996</v>
      </c>
      <c r="M591" s="214"/>
      <c r="N591" s="214"/>
      <c r="O591" s="214">
        <v>2232.0</v>
      </c>
      <c r="P591" s="214">
        <v>1824.0</v>
      </c>
      <c r="Q591" s="214"/>
      <c r="R591" s="214"/>
      <c r="S591" s="214">
        <v>890.0</v>
      </c>
      <c r="T591" s="214">
        <v>1074.0</v>
      </c>
      <c r="U591" s="213">
        <v>12624.359999999951</v>
      </c>
      <c r="V591" s="213">
        <v>11824.359999999966</v>
      </c>
      <c r="W591" s="214">
        <v>4056.0</v>
      </c>
      <c r="X591" s="214">
        <v>1964.0</v>
      </c>
      <c r="Y591" s="105"/>
      <c r="Z591" s="105"/>
    </row>
    <row r="592" ht="15.75" customHeight="1">
      <c r="A592" s="127" t="s">
        <v>41</v>
      </c>
      <c r="B592" s="127" t="s">
        <v>159</v>
      </c>
      <c r="C592" s="127" t="s">
        <v>160</v>
      </c>
      <c r="D592" s="127" t="s">
        <v>47</v>
      </c>
      <c r="E592" s="213">
        <v>5149.679999999995</v>
      </c>
      <c r="F592" s="213">
        <v>10774.699999999995</v>
      </c>
      <c r="G592" s="213"/>
      <c r="H592" s="213"/>
      <c r="I592" s="213">
        <v>5149.679999999995</v>
      </c>
      <c r="J592" s="213">
        <v>8840.3</v>
      </c>
      <c r="K592" s="213"/>
      <c r="L592" s="213"/>
      <c r="M592" s="214">
        <v>2568.0</v>
      </c>
      <c r="N592" s="214">
        <v>2748.0</v>
      </c>
      <c r="O592" s="214"/>
      <c r="P592" s="214"/>
      <c r="Q592" s="214">
        <v>1032.0</v>
      </c>
      <c r="R592" s="214">
        <v>1660.0</v>
      </c>
      <c r="S592" s="214"/>
      <c r="T592" s="214"/>
      <c r="U592" s="213">
        <v>15924.37999999999</v>
      </c>
      <c r="V592" s="213">
        <v>13989.979999999994</v>
      </c>
      <c r="W592" s="214">
        <v>5316.0</v>
      </c>
      <c r="X592" s="214">
        <v>2692.0</v>
      </c>
      <c r="Y592" s="105"/>
      <c r="Z592" s="105"/>
    </row>
    <row r="593" ht="15.75" customHeight="1">
      <c r="A593" s="127" t="s">
        <v>41</v>
      </c>
      <c r="B593" s="127" t="s">
        <v>161</v>
      </c>
      <c r="C593" s="127" t="s">
        <v>162</v>
      </c>
      <c r="D593" s="127" t="s">
        <v>47</v>
      </c>
      <c r="E593" s="213">
        <v>2096.270000000001</v>
      </c>
      <c r="F593" s="213">
        <v>9725.28</v>
      </c>
      <c r="G593" s="213">
        <v>6998.70999999997</v>
      </c>
      <c r="H593" s="213">
        <v>5672.849999999991</v>
      </c>
      <c r="I593" s="213">
        <v>2096.270000000001</v>
      </c>
      <c r="J593" s="213">
        <v>8215.679999999995</v>
      </c>
      <c r="K593" s="213">
        <v>6998.70999999997</v>
      </c>
      <c r="L593" s="213">
        <v>5040.849999999997</v>
      </c>
      <c r="M593" s="214">
        <v>880.0</v>
      </c>
      <c r="N593" s="214">
        <v>2200.0</v>
      </c>
      <c r="O593" s="214">
        <v>3072.0</v>
      </c>
      <c r="P593" s="214">
        <v>1216.0</v>
      </c>
      <c r="Q593" s="214">
        <v>323.0</v>
      </c>
      <c r="R593" s="214">
        <v>1146.0</v>
      </c>
      <c r="S593" s="214">
        <v>1079.0</v>
      </c>
      <c r="T593" s="214">
        <v>835.0</v>
      </c>
      <c r="U593" s="213">
        <v>24493.109999999964</v>
      </c>
      <c r="V593" s="213">
        <v>22351.509999999966</v>
      </c>
      <c r="W593" s="214">
        <v>7368.0</v>
      </c>
      <c r="X593" s="214">
        <v>3383.0</v>
      </c>
      <c r="Y593" s="105"/>
      <c r="Z593" s="105"/>
    </row>
    <row r="594" ht="15.75" customHeight="1">
      <c r="A594" s="127" t="s">
        <v>41</v>
      </c>
      <c r="B594" s="127" t="s">
        <v>163</v>
      </c>
      <c r="C594" s="127" t="s">
        <v>164</v>
      </c>
      <c r="D594" s="127" t="s">
        <v>47</v>
      </c>
      <c r="E594" s="213">
        <v>2104.6900000000014</v>
      </c>
      <c r="F594" s="213">
        <v>3402.7000000000003</v>
      </c>
      <c r="G594" s="213"/>
      <c r="H594" s="213">
        <v>7.49</v>
      </c>
      <c r="I594" s="213">
        <v>2104.6900000000014</v>
      </c>
      <c r="J594" s="213">
        <v>2794.3000000000015</v>
      </c>
      <c r="K594" s="213"/>
      <c r="L594" s="213">
        <v>7.49</v>
      </c>
      <c r="M594" s="214">
        <v>1224.0</v>
      </c>
      <c r="N594" s="214">
        <v>1176.0</v>
      </c>
      <c r="O594" s="214"/>
      <c r="P594" s="214">
        <v>0.0</v>
      </c>
      <c r="Q594" s="214">
        <v>281.0</v>
      </c>
      <c r="R594" s="214">
        <v>380.0</v>
      </c>
      <c r="S594" s="214"/>
      <c r="T594" s="214">
        <v>1.0</v>
      </c>
      <c r="U594" s="213">
        <v>5514.880000000001</v>
      </c>
      <c r="V594" s="213">
        <v>4906.480000000003</v>
      </c>
      <c r="W594" s="214">
        <v>2400.0</v>
      </c>
      <c r="X594" s="214">
        <v>662.0</v>
      </c>
      <c r="Y594" s="105"/>
      <c r="Z594" s="105"/>
    </row>
    <row r="595" ht="15.75" customHeight="1">
      <c r="A595" s="127" t="s">
        <v>41</v>
      </c>
      <c r="B595" s="127" t="s">
        <v>165</v>
      </c>
      <c r="C595" s="127" t="s">
        <v>166</v>
      </c>
      <c r="D595" s="127" t="s">
        <v>47</v>
      </c>
      <c r="E595" s="213">
        <v>1670.2700000000011</v>
      </c>
      <c r="F595" s="213">
        <v>2894.7799999999993</v>
      </c>
      <c r="G595" s="213"/>
      <c r="H595" s="213"/>
      <c r="I595" s="213">
        <v>1670.2700000000011</v>
      </c>
      <c r="J595" s="213">
        <v>2336.7800000000016</v>
      </c>
      <c r="K595" s="213"/>
      <c r="L595" s="213"/>
      <c r="M595" s="214">
        <v>1212.0</v>
      </c>
      <c r="N595" s="214">
        <v>1176.0</v>
      </c>
      <c r="O595" s="214"/>
      <c r="P595" s="214"/>
      <c r="Q595" s="214">
        <v>223.0</v>
      </c>
      <c r="R595" s="214">
        <v>322.0</v>
      </c>
      <c r="S595" s="214"/>
      <c r="T595" s="214"/>
      <c r="U595" s="213">
        <v>4565.05</v>
      </c>
      <c r="V595" s="213">
        <v>4007.050000000003</v>
      </c>
      <c r="W595" s="214">
        <v>2388.0</v>
      </c>
      <c r="X595" s="214">
        <v>545.0</v>
      </c>
      <c r="Y595" s="105"/>
      <c r="Z595" s="105"/>
    </row>
    <row r="596" ht="15.75" customHeight="1">
      <c r="A596" s="127" t="s">
        <v>41</v>
      </c>
      <c r="B596" s="127" t="s">
        <v>167</v>
      </c>
      <c r="C596" s="127" t="s">
        <v>168</v>
      </c>
      <c r="D596" s="127" t="s">
        <v>47</v>
      </c>
      <c r="E596" s="213">
        <v>1024.2900000000009</v>
      </c>
      <c r="F596" s="213">
        <v>4141.969999999995</v>
      </c>
      <c r="G596" s="213">
        <v>3054.89999999999</v>
      </c>
      <c r="H596" s="213">
        <v>3456.9099999999953</v>
      </c>
      <c r="I596" s="213">
        <v>1024.2900000000009</v>
      </c>
      <c r="J596" s="213">
        <v>3373.969999999997</v>
      </c>
      <c r="K596" s="213">
        <v>3054.89999999999</v>
      </c>
      <c r="L596" s="213">
        <v>3077.7099999999987</v>
      </c>
      <c r="M596" s="214">
        <v>1368.0</v>
      </c>
      <c r="N596" s="214">
        <v>2100.0</v>
      </c>
      <c r="O596" s="214">
        <v>2160.0</v>
      </c>
      <c r="P596" s="214">
        <v>1728.0</v>
      </c>
      <c r="Q596" s="214">
        <v>171.0</v>
      </c>
      <c r="R596" s="214">
        <v>553.0</v>
      </c>
      <c r="S596" s="214">
        <v>510.0</v>
      </c>
      <c r="T596" s="214">
        <v>509.0</v>
      </c>
      <c r="U596" s="213">
        <v>11678.069999999982</v>
      </c>
      <c r="V596" s="213">
        <v>10530.869999999988</v>
      </c>
      <c r="W596" s="214">
        <v>7356.0</v>
      </c>
      <c r="X596" s="214">
        <v>1743.0</v>
      </c>
      <c r="Y596" s="105"/>
      <c r="Z596" s="105"/>
    </row>
    <row r="597" ht="15.75" customHeight="1">
      <c r="A597" s="127" t="s">
        <v>41</v>
      </c>
      <c r="B597" s="127" t="s">
        <v>169</v>
      </c>
      <c r="C597" s="127" t="s">
        <v>170</v>
      </c>
      <c r="D597" s="127" t="s">
        <v>47</v>
      </c>
      <c r="E597" s="213">
        <v>922.4600000000005</v>
      </c>
      <c r="F597" s="213">
        <v>47.92</v>
      </c>
      <c r="G597" s="213"/>
      <c r="H597" s="213">
        <v>3547.579999999997</v>
      </c>
      <c r="I597" s="213">
        <v>922.4600000000005</v>
      </c>
      <c r="J597" s="213">
        <v>47.92</v>
      </c>
      <c r="K597" s="213"/>
      <c r="L597" s="213">
        <v>3167.579999999999</v>
      </c>
      <c r="M597" s="214">
        <v>816.0</v>
      </c>
      <c r="N597" s="214">
        <v>0.0</v>
      </c>
      <c r="O597" s="214"/>
      <c r="P597" s="214">
        <v>1680.0</v>
      </c>
      <c r="Q597" s="214">
        <v>154.0</v>
      </c>
      <c r="R597" s="214">
        <v>8.0</v>
      </c>
      <c r="S597" s="214"/>
      <c r="T597" s="214">
        <v>522.0</v>
      </c>
      <c r="U597" s="213">
        <v>4517.959999999997</v>
      </c>
      <c r="V597" s="213">
        <v>4137.959999999999</v>
      </c>
      <c r="W597" s="214">
        <v>2496.0</v>
      </c>
      <c r="X597" s="214">
        <v>684.0</v>
      </c>
      <c r="Y597" s="105"/>
      <c r="Z597" s="105"/>
    </row>
    <row r="598" ht="15.75" customHeight="1">
      <c r="A598" s="127" t="s">
        <v>41</v>
      </c>
      <c r="B598" s="127" t="s">
        <v>171</v>
      </c>
      <c r="C598" s="127" t="s">
        <v>172</v>
      </c>
      <c r="D598" s="127" t="s">
        <v>47</v>
      </c>
      <c r="E598" s="213">
        <v>2509.4100000000003</v>
      </c>
      <c r="F598" s="213">
        <v>4869.8699999999935</v>
      </c>
      <c r="G598" s="213"/>
      <c r="H598" s="213">
        <v>12971.769999999973</v>
      </c>
      <c r="I598" s="213">
        <v>2509.4100000000003</v>
      </c>
      <c r="J598" s="213">
        <v>3947.5700000000043</v>
      </c>
      <c r="K598" s="213"/>
      <c r="L598" s="213">
        <v>11442.76999999998</v>
      </c>
      <c r="M598" s="214">
        <v>1578.0</v>
      </c>
      <c r="N598" s="214">
        <v>2088.0</v>
      </c>
      <c r="O598" s="214"/>
      <c r="P598" s="214">
        <v>4626.0</v>
      </c>
      <c r="Q598" s="214">
        <v>359.0</v>
      </c>
      <c r="R598" s="214">
        <v>543.0</v>
      </c>
      <c r="S598" s="214"/>
      <c r="T598" s="214">
        <v>1623.0</v>
      </c>
      <c r="U598" s="213">
        <v>20351.049999999967</v>
      </c>
      <c r="V598" s="213">
        <v>17899.749999999985</v>
      </c>
      <c r="W598" s="214">
        <v>8292.0</v>
      </c>
      <c r="X598" s="214">
        <v>2525.0</v>
      </c>
      <c r="Y598" s="105"/>
      <c r="Z598" s="105"/>
    </row>
    <row r="599" ht="15.75" customHeight="1">
      <c r="A599" s="127" t="s">
        <v>41</v>
      </c>
      <c r="B599" s="127" t="s">
        <v>173</v>
      </c>
      <c r="C599" s="127" t="s">
        <v>174</v>
      </c>
      <c r="D599" s="127" t="s">
        <v>47</v>
      </c>
      <c r="E599" s="213">
        <v>2773.1499999999996</v>
      </c>
      <c r="F599" s="213">
        <v>11720.209999999992</v>
      </c>
      <c r="G599" s="213"/>
      <c r="H599" s="213"/>
      <c r="I599" s="213">
        <v>2773.1499999999996</v>
      </c>
      <c r="J599" s="213">
        <v>9675.809999999998</v>
      </c>
      <c r="K599" s="213"/>
      <c r="L599" s="213"/>
      <c r="M599" s="214">
        <v>384.0</v>
      </c>
      <c r="N599" s="214">
        <v>1208.0</v>
      </c>
      <c r="O599" s="214"/>
      <c r="P599" s="214"/>
      <c r="Q599" s="214">
        <v>185.0</v>
      </c>
      <c r="R599" s="214">
        <v>620.0</v>
      </c>
      <c r="S599" s="214"/>
      <c r="T599" s="214"/>
      <c r="U599" s="213">
        <v>14493.359999999991</v>
      </c>
      <c r="V599" s="213">
        <v>12448.959999999997</v>
      </c>
      <c r="W599" s="214">
        <v>1592.0</v>
      </c>
      <c r="X599" s="214">
        <v>805.0</v>
      </c>
      <c r="Y599" s="105"/>
      <c r="Z599" s="105"/>
    </row>
    <row r="600" ht="15.75" customHeight="1">
      <c r="A600" s="127" t="s">
        <v>41</v>
      </c>
      <c r="B600" s="127" t="s">
        <v>175</v>
      </c>
      <c r="C600" s="127" t="s">
        <v>176</v>
      </c>
      <c r="D600" s="127" t="s">
        <v>47</v>
      </c>
      <c r="E600" s="213">
        <v>1854.090000000001</v>
      </c>
      <c r="F600" s="213">
        <v>3947.839999999999</v>
      </c>
      <c r="G600" s="213"/>
      <c r="H600" s="213"/>
      <c r="I600" s="213">
        <v>1854.090000000001</v>
      </c>
      <c r="J600" s="213">
        <v>3220.1399999999985</v>
      </c>
      <c r="K600" s="213"/>
      <c r="L600" s="213"/>
      <c r="M600" s="214">
        <v>660.0</v>
      </c>
      <c r="N600" s="214">
        <v>960.0</v>
      </c>
      <c r="O600" s="214"/>
      <c r="P600" s="214"/>
      <c r="Q600" s="214">
        <v>266.0</v>
      </c>
      <c r="R600" s="214">
        <v>416.0</v>
      </c>
      <c r="S600" s="214"/>
      <c r="T600" s="214"/>
      <c r="U600" s="213">
        <v>5801.93</v>
      </c>
      <c r="V600" s="213">
        <v>5074.23</v>
      </c>
      <c r="W600" s="214">
        <v>1620.0</v>
      </c>
      <c r="X600" s="214">
        <v>682.0</v>
      </c>
      <c r="Y600" s="105"/>
      <c r="Z600" s="105"/>
    </row>
    <row r="601" ht="15.75" customHeight="1">
      <c r="A601" s="127" t="s">
        <v>41</v>
      </c>
      <c r="B601" s="127" t="s">
        <v>177</v>
      </c>
      <c r="C601" s="127" t="s">
        <v>178</v>
      </c>
      <c r="D601" s="127" t="s">
        <v>47</v>
      </c>
      <c r="E601" s="213">
        <v>2709.5699999999997</v>
      </c>
      <c r="F601" s="213">
        <v>5375.339999999997</v>
      </c>
      <c r="G601" s="213"/>
      <c r="H601" s="213"/>
      <c r="I601" s="213">
        <v>2709.5699999999997</v>
      </c>
      <c r="J601" s="213">
        <v>4401.059999999999</v>
      </c>
      <c r="K601" s="213"/>
      <c r="L601" s="213"/>
      <c r="M601" s="214">
        <v>2652.0</v>
      </c>
      <c r="N601" s="214">
        <v>3120.0</v>
      </c>
      <c r="O601" s="214"/>
      <c r="P601" s="214"/>
      <c r="Q601" s="214">
        <v>543.0</v>
      </c>
      <c r="R601" s="214">
        <v>829.0</v>
      </c>
      <c r="S601" s="214"/>
      <c r="T601" s="214"/>
      <c r="U601" s="213">
        <v>8084.909999999997</v>
      </c>
      <c r="V601" s="213">
        <v>7110.629999999998</v>
      </c>
      <c r="W601" s="214">
        <v>5772.0</v>
      </c>
      <c r="X601" s="214">
        <v>1372.0</v>
      </c>
      <c r="Y601" s="105"/>
      <c r="Z601" s="105"/>
    </row>
    <row r="602" ht="15.75" customHeight="1">
      <c r="A602" s="127" t="s">
        <v>41</v>
      </c>
      <c r="B602" s="127" t="s">
        <v>179</v>
      </c>
      <c r="C602" s="127" t="s">
        <v>180</v>
      </c>
      <c r="D602" s="127" t="s">
        <v>47</v>
      </c>
      <c r="E602" s="213">
        <v>2571.1400000000012</v>
      </c>
      <c r="F602" s="213">
        <v>4021.4999999999977</v>
      </c>
      <c r="G602" s="213"/>
      <c r="H602" s="213">
        <v>10627.359999999991</v>
      </c>
      <c r="I602" s="213">
        <v>2571.1400000000012</v>
      </c>
      <c r="J602" s="213">
        <v>3297.0</v>
      </c>
      <c r="K602" s="213"/>
      <c r="L602" s="213">
        <v>9622.359999999991</v>
      </c>
      <c r="M602" s="214">
        <v>840.0</v>
      </c>
      <c r="N602" s="214">
        <v>924.0</v>
      </c>
      <c r="O602" s="214"/>
      <c r="P602" s="214">
        <v>1752.0</v>
      </c>
      <c r="Q602" s="214">
        <v>286.0</v>
      </c>
      <c r="R602" s="214">
        <v>350.0</v>
      </c>
      <c r="S602" s="214"/>
      <c r="T602" s="214">
        <v>1064.0</v>
      </c>
      <c r="U602" s="213">
        <v>17219.999999999993</v>
      </c>
      <c r="V602" s="213">
        <v>15490.499999999993</v>
      </c>
      <c r="W602" s="214">
        <v>3516.0</v>
      </c>
      <c r="X602" s="214">
        <v>1700.0</v>
      </c>
      <c r="Y602" s="105"/>
      <c r="Z602" s="105"/>
    </row>
    <row r="603" ht="15.75" customHeight="1">
      <c r="A603" s="127" t="s">
        <v>41</v>
      </c>
      <c r="B603" s="127" t="s">
        <v>181</v>
      </c>
      <c r="C603" s="127" t="s">
        <v>182</v>
      </c>
      <c r="D603" s="127" t="s">
        <v>47</v>
      </c>
      <c r="E603" s="213"/>
      <c r="F603" s="213">
        <v>5836.439999999994</v>
      </c>
      <c r="G603" s="213">
        <v>2681.56</v>
      </c>
      <c r="H603" s="213"/>
      <c r="I603" s="213"/>
      <c r="J603" s="213">
        <v>4729.439999999998</v>
      </c>
      <c r="K603" s="213">
        <v>2681.56</v>
      </c>
      <c r="L603" s="213"/>
      <c r="M603" s="214"/>
      <c r="N603" s="214">
        <v>1728.0</v>
      </c>
      <c r="O603" s="214">
        <v>1020.0</v>
      </c>
      <c r="P603" s="214"/>
      <c r="Q603" s="214"/>
      <c r="R603" s="214">
        <v>434.0</v>
      </c>
      <c r="S603" s="214">
        <v>245.0</v>
      </c>
      <c r="T603" s="214"/>
      <c r="U603" s="213">
        <v>8517.999999999995</v>
      </c>
      <c r="V603" s="213">
        <v>7410.999999999998</v>
      </c>
      <c r="W603" s="214">
        <v>2748.0</v>
      </c>
      <c r="X603" s="214">
        <v>679.0</v>
      </c>
      <c r="Y603" s="105"/>
      <c r="Z603" s="105"/>
    </row>
    <row r="604" ht="15.75" customHeight="1">
      <c r="A604" s="127" t="s">
        <v>41</v>
      </c>
      <c r="B604" s="127" t="s">
        <v>184</v>
      </c>
      <c r="C604" s="127" t="s">
        <v>185</v>
      </c>
      <c r="D604" s="127" t="s">
        <v>47</v>
      </c>
      <c r="E604" s="213"/>
      <c r="F604" s="213">
        <v>11.98</v>
      </c>
      <c r="G604" s="213">
        <v>3300.48999999999</v>
      </c>
      <c r="H604" s="213">
        <v>8275.01999999998</v>
      </c>
      <c r="I604" s="213"/>
      <c r="J604" s="213">
        <v>11.98</v>
      </c>
      <c r="K604" s="213">
        <v>3300.48999999999</v>
      </c>
      <c r="L604" s="213">
        <v>7331.019999999999</v>
      </c>
      <c r="M604" s="214"/>
      <c r="N604" s="214">
        <v>0.0</v>
      </c>
      <c r="O604" s="214">
        <v>1212.0</v>
      </c>
      <c r="P604" s="214">
        <v>1788.0</v>
      </c>
      <c r="Q604" s="214"/>
      <c r="R604" s="214">
        <v>2.0</v>
      </c>
      <c r="S604" s="214">
        <v>552.0</v>
      </c>
      <c r="T604" s="214">
        <v>1218.0</v>
      </c>
      <c r="U604" s="213">
        <v>11587.48999999997</v>
      </c>
      <c r="V604" s="213">
        <v>10643.489999999989</v>
      </c>
      <c r="W604" s="214">
        <v>3000.0</v>
      </c>
      <c r="X604" s="214">
        <v>1772.0</v>
      </c>
      <c r="Y604" s="105"/>
      <c r="Z604" s="105"/>
    </row>
    <row r="605" ht="15.75" customHeight="1">
      <c r="A605" s="127" t="s">
        <v>41</v>
      </c>
      <c r="B605" s="127" t="s">
        <v>186</v>
      </c>
      <c r="C605" s="127" t="s">
        <v>187</v>
      </c>
      <c r="D605" s="127" t="s">
        <v>47</v>
      </c>
      <c r="E605" s="213">
        <v>2197.8000000000006</v>
      </c>
      <c r="F605" s="213">
        <v>8068.539999999997</v>
      </c>
      <c r="G605" s="213"/>
      <c r="H605" s="213">
        <v>4880.559999999994</v>
      </c>
      <c r="I605" s="213">
        <v>2197.8000000000006</v>
      </c>
      <c r="J605" s="213">
        <v>6698.539999999997</v>
      </c>
      <c r="K605" s="213"/>
      <c r="L605" s="213">
        <v>4458.559999999994</v>
      </c>
      <c r="M605" s="214">
        <v>1080.0</v>
      </c>
      <c r="N605" s="214">
        <v>1932.0</v>
      </c>
      <c r="O605" s="214"/>
      <c r="P605" s="214">
        <v>1776.0</v>
      </c>
      <c r="Q605" s="214">
        <v>220.0</v>
      </c>
      <c r="R605" s="214">
        <v>646.0</v>
      </c>
      <c r="S605" s="214"/>
      <c r="T605" s="214">
        <v>444.0</v>
      </c>
      <c r="U605" s="213">
        <v>15146.899999999992</v>
      </c>
      <c r="V605" s="213">
        <v>13354.899999999992</v>
      </c>
      <c r="W605" s="214">
        <v>4788.0</v>
      </c>
      <c r="X605" s="214">
        <v>1310.0</v>
      </c>
      <c r="Y605" s="105"/>
      <c r="Z605" s="105"/>
    </row>
    <row r="606" ht="15.75" customHeight="1">
      <c r="A606" s="127" t="s">
        <v>41</v>
      </c>
      <c r="B606" s="127" t="s">
        <v>188</v>
      </c>
      <c r="C606" s="127" t="s">
        <v>189</v>
      </c>
      <c r="D606" s="127" t="s">
        <v>47</v>
      </c>
      <c r="E606" s="213">
        <v>956.1300000000003</v>
      </c>
      <c r="F606" s="213">
        <v>3013.6799999999976</v>
      </c>
      <c r="G606" s="213">
        <v>3340.95999999999</v>
      </c>
      <c r="H606" s="213"/>
      <c r="I606" s="213">
        <v>956.1300000000003</v>
      </c>
      <c r="J606" s="213">
        <v>2470.28</v>
      </c>
      <c r="K606" s="213">
        <v>3340.95999999999</v>
      </c>
      <c r="L606" s="213"/>
      <c r="M606" s="214">
        <v>876.0</v>
      </c>
      <c r="N606" s="214">
        <v>1284.0</v>
      </c>
      <c r="O606" s="214">
        <v>1440.0</v>
      </c>
      <c r="P606" s="214"/>
      <c r="Q606" s="214">
        <v>87.0</v>
      </c>
      <c r="R606" s="214">
        <v>232.0</v>
      </c>
      <c r="S606" s="214">
        <v>304.0</v>
      </c>
      <c r="T606" s="214"/>
      <c r="U606" s="213">
        <v>7310.769999999988</v>
      </c>
      <c r="V606" s="213">
        <v>6767.369999999991</v>
      </c>
      <c r="W606" s="214">
        <v>3600.0</v>
      </c>
      <c r="X606" s="214">
        <v>623.0</v>
      </c>
      <c r="Y606" s="105"/>
      <c r="Z606" s="105"/>
    </row>
    <row r="607" ht="15.75" customHeight="1">
      <c r="A607" s="127" t="s">
        <v>41</v>
      </c>
      <c r="B607" s="127" t="s">
        <v>190</v>
      </c>
      <c r="C607" s="127" t="s">
        <v>191</v>
      </c>
      <c r="D607" s="127" t="s">
        <v>47</v>
      </c>
      <c r="E607" s="213">
        <v>2666.4399999999996</v>
      </c>
      <c r="F607" s="213">
        <v>9345.269999999991</v>
      </c>
      <c r="G607" s="213">
        <v>6913.26999999996</v>
      </c>
      <c r="H607" s="213">
        <v>6457.059999999989</v>
      </c>
      <c r="I607" s="213">
        <v>2666.4399999999996</v>
      </c>
      <c r="J607" s="213">
        <v>7646.379999999997</v>
      </c>
      <c r="K607" s="213">
        <v>6913.26999999996</v>
      </c>
      <c r="L607" s="213">
        <v>5780.059999999991</v>
      </c>
      <c r="M607" s="214">
        <v>774.0</v>
      </c>
      <c r="N607" s="214">
        <v>1452.0</v>
      </c>
      <c r="O607" s="214">
        <v>1380.0</v>
      </c>
      <c r="P607" s="214">
        <v>936.0</v>
      </c>
      <c r="Q607" s="214">
        <v>356.0</v>
      </c>
      <c r="R607" s="214">
        <v>986.0</v>
      </c>
      <c r="S607" s="214">
        <v>923.0</v>
      </c>
      <c r="T607" s="214">
        <v>719.0</v>
      </c>
      <c r="U607" s="213">
        <v>25382.039999999943</v>
      </c>
      <c r="V607" s="213">
        <v>23006.149999999947</v>
      </c>
      <c r="W607" s="214">
        <v>4542.0</v>
      </c>
      <c r="X607" s="214">
        <v>2984.0</v>
      </c>
      <c r="Y607" s="105"/>
      <c r="Z607" s="105"/>
    </row>
    <row r="608" ht="15.75" customHeight="1">
      <c r="A608" s="127" t="s">
        <v>41</v>
      </c>
      <c r="B608" s="127" t="s">
        <v>192</v>
      </c>
      <c r="C608" s="127" t="s">
        <v>193</v>
      </c>
      <c r="D608" s="127" t="s">
        <v>47</v>
      </c>
      <c r="E608" s="213"/>
      <c r="F608" s="213">
        <v>5467.059999999998</v>
      </c>
      <c r="G608" s="213"/>
      <c r="H608" s="213">
        <v>5676.659999999996</v>
      </c>
      <c r="I608" s="213"/>
      <c r="J608" s="213">
        <v>4511.059999999998</v>
      </c>
      <c r="K608" s="213"/>
      <c r="L608" s="213">
        <v>5036.659999999995</v>
      </c>
      <c r="M608" s="214"/>
      <c r="N608" s="214">
        <v>572.0</v>
      </c>
      <c r="O608" s="214"/>
      <c r="P608" s="214">
        <v>608.0</v>
      </c>
      <c r="Q608" s="214"/>
      <c r="R608" s="214">
        <v>274.0</v>
      </c>
      <c r="S608" s="214"/>
      <c r="T608" s="214">
        <v>334.0</v>
      </c>
      <c r="U608" s="213">
        <v>11143.719999999994</v>
      </c>
      <c r="V608" s="213">
        <v>9547.719999999994</v>
      </c>
      <c r="W608" s="214">
        <v>1180.0</v>
      </c>
      <c r="X608" s="214">
        <v>608.0</v>
      </c>
      <c r="Y608" s="105"/>
      <c r="Z608" s="105"/>
    </row>
    <row r="609" ht="15.75" customHeight="1">
      <c r="A609" s="127" t="s">
        <v>41</v>
      </c>
      <c r="B609" s="127" t="s">
        <v>194</v>
      </c>
      <c r="C609" s="127" t="s">
        <v>195</v>
      </c>
      <c r="D609" s="127" t="s">
        <v>47</v>
      </c>
      <c r="E609" s="213">
        <v>2727.2699999999986</v>
      </c>
      <c r="F609" s="213">
        <v>7222.439999999993</v>
      </c>
      <c r="G609" s="213"/>
      <c r="H609" s="213">
        <v>8873.42999999998</v>
      </c>
      <c r="I609" s="213">
        <v>2727.2699999999986</v>
      </c>
      <c r="J609" s="213">
        <v>5938.0400000000045</v>
      </c>
      <c r="K609" s="213"/>
      <c r="L609" s="213">
        <v>8105.429999999991</v>
      </c>
      <c r="M609" s="214">
        <v>808.0</v>
      </c>
      <c r="N609" s="214">
        <v>1144.0</v>
      </c>
      <c r="O609" s="214"/>
      <c r="P609" s="214">
        <v>1320.0</v>
      </c>
      <c r="Q609" s="214">
        <v>273.0</v>
      </c>
      <c r="R609" s="214">
        <v>556.0</v>
      </c>
      <c r="S609" s="214"/>
      <c r="T609" s="214">
        <v>807.0</v>
      </c>
      <c r="U609" s="213">
        <v>18823.13999999997</v>
      </c>
      <c r="V609" s="213">
        <v>16770.739999999994</v>
      </c>
      <c r="W609" s="214">
        <v>3272.0</v>
      </c>
      <c r="X609" s="214">
        <v>1636.0</v>
      </c>
      <c r="Y609" s="105"/>
      <c r="Z609" s="105"/>
    </row>
    <row r="610" ht="15.75" customHeight="1">
      <c r="A610" s="127" t="s">
        <v>41</v>
      </c>
      <c r="B610" s="127" t="s">
        <v>197</v>
      </c>
      <c r="C610" s="127" t="s">
        <v>198</v>
      </c>
      <c r="D610" s="127" t="s">
        <v>47</v>
      </c>
      <c r="E610" s="213">
        <v>792.6100000000005</v>
      </c>
      <c r="F610" s="213">
        <v>1381.0600000000031</v>
      </c>
      <c r="G610" s="213">
        <v>485.740000000001</v>
      </c>
      <c r="H610" s="213">
        <v>2272.5800000000045</v>
      </c>
      <c r="I610" s="213">
        <v>792.6100000000005</v>
      </c>
      <c r="J610" s="213">
        <v>1153.46</v>
      </c>
      <c r="K610" s="213">
        <v>485.740000000001</v>
      </c>
      <c r="L610" s="213">
        <v>2272.5800000000045</v>
      </c>
      <c r="M610" s="214">
        <v>840.0</v>
      </c>
      <c r="N610" s="214">
        <v>1020.0</v>
      </c>
      <c r="O610" s="214">
        <v>648.0</v>
      </c>
      <c r="P610" s="214">
        <v>1944.0</v>
      </c>
      <c r="Q610" s="214">
        <v>469.0</v>
      </c>
      <c r="R610" s="214">
        <v>694.0</v>
      </c>
      <c r="S610" s="214">
        <v>326.0</v>
      </c>
      <c r="T610" s="214">
        <v>1142.0</v>
      </c>
      <c r="U610" s="213">
        <v>4931.990000000009</v>
      </c>
      <c r="V610" s="213">
        <v>4704.390000000007</v>
      </c>
      <c r="W610" s="214">
        <v>4452.0</v>
      </c>
      <c r="X610" s="214">
        <v>2631.0</v>
      </c>
      <c r="Y610" s="105"/>
      <c r="Z610" s="105"/>
    </row>
    <row r="611" ht="15.75" customHeight="1">
      <c r="A611" s="127" t="s">
        <v>41</v>
      </c>
      <c r="B611" s="127" t="s">
        <v>199</v>
      </c>
      <c r="C611" s="127" t="s">
        <v>200</v>
      </c>
      <c r="D611" s="127" t="s">
        <v>47</v>
      </c>
      <c r="E611" s="213">
        <v>765.5700000000003</v>
      </c>
      <c r="F611" s="213">
        <v>1402.9500000000032</v>
      </c>
      <c r="G611" s="213">
        <v>432.100000000001</v>
      </c>
      <c r="H611" s="213">
        <v>2421.8300000000045</v>
      </c>
      <c r="I611" s="213">
        <v>765.5700000000003</v>
      </c>
      <c r="J611" s="213">
        <v>1169.3499999999997</v>
      </c>
      <c r="K611" s="213">
        <v>432.100000000001</v>
      </c>
      <c r="L611" s="213">
        <v>2421.8300000000045</v>
      </c>
      <c r="M611" s="214">
        <v>840.0</v>
      </c>
      <c r="N611" s="214">
        <v>1020.0</v>
      </c>
      <c r="O611" s="214">
        <v>648.0</v>
      </c>
      <c r="P611" s="214">
        <v>1944.0</v>
      </c>
      <c r="Q611" s="214">
        <v>453.0</v>
      </c>
      <c r="R611" s="214">
        <v>705.0</v>
      </c>
      <c r="S611" s="214">
        <v>290.0</v>
      </c>
      <c r="T611" s="214">
        <v>1217.0</v>
      </c>
      <c r="U611" s="213">
        <v>5022.450000000009</v>
      </c>
      <c r="V611" s="213">
        <v>4788.850000000006</v>
      </c>
      <c r="W611" s="214">
        <v>4452.0</v>
      </c>
      <c r="X611" s="214">
        <v>2665.0</v>
      </c>
      <c r="Y611" s="105"/>
      <c r="Z611" s="105"/>
    </row>
    <row r="612" ht="15.75" customHeight="1">
      <c r="A612" s="127" t="s">
        <v>41</v>
      </c>
      <c r="B612" s="127" t="s">
        <v>201</v>
      </c>
      <c r="C612" s="127" t="s">
        <v>202</v>
      </c>
      <c r="D612" s="127" t="s">
        <v>47</v>
      </c>
      <c r="E612" s="213">
        <v>1029.550000000001</v>
      </c>
      <c r="F612" s="213">
        <v>3390.449999999999</v>
      </c>
      <c r="G612" s="213">
        <v>792.230000000001</v>
      </c>
      <c r="H612" s="213">
        <v>2856.8399999999992</v>
      </c>
      <c r="I612" s="213">
        <v>1029.550000000001</v>
      </c>
      <c r="J612" s="213">
        <v>2776.45</v>
      </c>
      <c r="K612" s="213">
        <v>792.230000000001</v>
      </c>
      <c r="L612" s="213">
        <v>2856.8399999999992</v>
      </c>
      <c r="M612" s="214">
        <v>1284.0</v>
      </c>
      <c r="N612" s="214">
        <v>2736.0</v>
      </c>
      <c r="O612" s="214">
        <v>1944.0</v>
      </c>
      <c r="P612" s="214">
        <v>2820.0</v>
      </c>
      <c r="Q612" s="214">
        <v>295.0</v>
      </c>
      <c r="R612" s="214">
        <v>680.0</v>
      </c>
      <c r="S612" s="214">
        <v>227.0</v>
      </c>
      <c r="T612" s="214">
        <v>716.0</v>
      </c>
      <c r="U612" s="213">
        <v>8069.070000000001</v>
      </c>
      <c r="V612" s="213">
        <v>7455.0700000000015</v>
      </c>
      <c r="W612" s="214">
        <v>8784.0</v>
      </c>
      <c r="X612" s="214">
        <v>1918.0</v>
      </c>
      <c r="Y612" s="105"/>
      <c r="Z612" s="105"/>
    </row>
    <row r="613" ht="15.75" customHeight="1">
      <c r="A613" s="127" t="s">
        <v>41</v>
      </c>
      <c r="B613" s="127" t="s">
        <v>203</v>
      </c>
      <c r="C613" s="127" t="s">
        <v>204</v>
      </c>
      <c r="D613" s="127" t="s">
        <v>47</v>
      </c>
      <c r="E613" s="213">
        <v>1895.0700000000027</v>
      </c>
      <c r="F613" s="213">
        <v>5603.770000000001</v>
      </c>
      <c r="G613" s="213">
        <v>1518.15</v>
      </c>
      <c r="H613" s="213">
        <v>4799.969999999996</v>
      </c>
      <c r="I613" s="213">
        <v>1895.0700000000027</v>
      </c>
      <c r="J613" s="213">
        <v>4614.769999999999</v>
      </c>
      <c r="K613" s="213">
        <v>1518.15</v>
      </c>
      <c r="L613" s="213">
        <v>4799.969999999996</v>
      </c>
      <c r="M613" s="214">
        <v>1284.0</v>
      </c>
      <c r="N613" s="214">
        <v>2736.0</v>
      </c>
      <c r="O613" s="214">
        <v>1944.0</v>
      </c>
      <c r="P613" s="214">
        <v>2820.0</v>
      </c>
      <c r="Q613" s="214">
        <v>543.0</v>
      </c>
      <c r="R613" s="214">
        <v>1123.0</v>
      </c>
      <c r="S613" s="214">
        <v>435.0</v>
      </c>
      <c r="T613" s="214">
        <v>1203.0</v>
      </c>
      <c r="U613" s="213">
        <v>13816.96</v>
      </c>
      <c r="V613" s="213">
        <v>12827.959999999997</v>
      </c>
      <c r="W613" s="214">
        <v>8784.0</v>
      </c>
      <c r="X613" s="214">
        <v>3304.0</v>
      </c>
      <c r="Y613" s="105"/>
      <c r="Z613" s="105"/>
    </row>
    <row r="614" ht="15.75" customHeight="1">
      <c r="A614" s="127" t="s">
        <v>41</v>
      </c>
      <c r="B614" s="127" t="s">
        <v>205</v>
      </c>
      <c r="C614" s="127" t="s">
        <v>206</v>
      </c>
      <c r="D614" s="127" t="s">
        <v>48</v>
      </c>
      <c r="E614" s="213">
        <v>2097.0300000000007</v>
      </c>
      <c r="F614" s="213">
        <v>220.74</v>
      </c>
      <c r="G614" s="213"/>
      <c r="H614" s="213">
        <v>6308.6899999999905</v>
      </c>
      <c r="I614" s="213">
        <v>2097.0300000000007</v>
      </c>
      <c r="J614" s="213">
        <v>207.14</v>
      </c>
      <c r="K614" s="213"/>
      <c r="L614" s="213">
        <v>5728.6899999999905</v>
      </c>
      <c r="M614" s="214">
        <v>924.0</v>
      </c>
      <c r="N614" s="214">
        <v>0.0</v>
      </c>
      <c r="O614" s="214"/>
      <c r="P614" s="214">
        <v>1992.0</v>
      </c>
      <c r="Q614" s="214">
        <v>247.0</v>
      </c>
      <c r="R614" s="214">
        <v>26.0</v>
      </c>
      <c r="S614" s="214"/>
      <c r="T614" s="214">
        <v>631.0</v>
      </c>
      <c r="U614" s="213">
        <v>8626.459999999992</v>
      </c>
      <c r="V614" s="213">
        <v>8032.8599999999915</v>
      </c>
      <c r="W614" s="214">
        <v>2916.0</v>
      </c>
      <c r="X614" s="214">
        <v>904.0</v>
      </c>
      <c r="Y614" s="105"/>
      <c r="Z614" s="105"/>
    </row>
    <row r="615" ht="15.75" customHeight="1">
      <c r="A615" s="127" t="s">
        <v>41</v>
      </c>
      <c r="B615" s="127" t="s">
        <v>207</v>
      </c>
      <c r="C615" s="127" t="s">
        <v>208</v>
      </c>
      <c r="D615" s="127" t="s">
        <v>48</v>
      </c>
      <c r="E615" s="213">
        <v>1644.5000000000014</v>
      </c>
      <c r="F615" s="213">
        <v>3606.9699999999993</v>
      </c>
      <c r="G615" s="213"/>
      <c r="H615" s="213">
        <v>6626.519999999996</v>
      </c>
      <c r="I615" s="213">
        <v>1644.5000000000014</v>
      </c>
      <c r="J615" s="213">
        <v>2976.570000000002</v>
      </c>
      <c r="K615" s="213"/>
      <c r="L615" s="213">
        <v>5724.019999999996</v>
      </c>
      <c r="M615" s="214">
        <v>1068.0</v>
      </c>
      <c r="N615" s="214">
        <v>1848.0</v>
      </c>
      <c r="O615" s="214"/>
      <c r="P615" s="214">
        <v>3156.0</v>
      </c>
      <c r="Q615" s="214">
        <v>550.0</v>
      </c>
      <c r="R615" s="214">
        <v>903.0</v>
      </c>
      <c r="S615" s="214"/>
      <c r="T615" s="214">
        <v>1898.0</v>
      </c>
      <c r="U615" s="213">
        <v>11877.989999999998</v>
      </c>
      <c r="V615" s="213">
        <v>10345.09</v>
      </c>
      <c r="W615" s="214">
        <v>6072.0</v>
      </c>
      <c r="X615" s="214">
        <v>3351.0</v>
      </c>
      <c r="Y615" s="105"/>
      <c r="Z615" s="105"/>
    </row>
    <row r="616" ht="15.75" customHeight="1">
      <c r="A616" s="127" t="s">
        <v>41</v>
      </c>
      <c r="B616" s="127" t="s">
        <v>209</v>
      </c>
      <c r="C616" s="127" t="s">
        <v>210</v>
      </c>
      <c r="D616" s="127" t="s">
        <v>48</v>
      </c>
      <c r="E616" s="213">
        <v>989.6900000000005</v>
      </c>
      <c r="F616" s="213">
        <v>1276.8000000000006</v>
      </c>
      <c r="G616" s="213"/>
      <c r="H616" s="213">
        <v>3058.7399999999993</v>
      </c>
      <c r="I616" s="213">
        <v>989.6900000000005</v>
      </c>
      <c r="J616" s="213">
        <v>1056.0000000000007</v>
      </c>
      <c r="K616" s="213"/>
      <c r="L616" s="213">
        <v>2641.2400000000007</v>
      </c>
      <c r="M616" s="214">
        <v>936.0</v>
      </c>
      <c r="N616" s="214">
        <v>1320.0</v>
      </c>
      <c r="O616" s="214"/>
      <c r="P616" s="214">
        <v>2484.0</v>
      </c>
      <c r="Q616" s="214">
        <v>331.0</v>
      </c>
      <c r="R616" s="214">
        <v>320.0</v>
      </c>
      <c r="S616" s="214"/>
      <c r="T616" s="214">
        <v>876.0</v>
      </c>
      <c r="U616" s="213">
        <v>5325.2300000000005</v>
      </c>
      <c r="V616" s="213">
        <v>4686.930000000002</v>
      </c>
      <c r="W616" s="214">
        <v>4740.0</v>
      </c>
      <c r="X616" s="214">
        <v>1527.0</v>
      </c>
      <c r="Y616" s="105"/>
      <c r="Z616" s="105"/>
    </row>
    <row r="617" ht="15.75" customHeight="1">
      <c r="A617" s="127" t="s">
        <v>41</v>
      </c>
      <c r="B617" s="127" t="s">
        <v>211</v>
      </c>
      <c r="C617" s="127" t="s">
        <v>212</v>
      </c>
      <c r="D617" s="127" t="s">
        <v>48</v>
      </c>
      <c r="E617" s="213">
        <v>2082.780000000002</v>
      </c>
      <c r="F617" s="213">
        <v>131.67</v>
      </c>
      <c r="G617" s="213"/>
      <c r="H617" s="213">
        <v>7649.639999999978</v>
      </c>
      <c r="I617" s="213">
        <v>2082.780000000002</v>
      </c>
      <c r="J617" s="213">
        <v>123.66999999999999</v>
      </c>
      <c r="K617" s="213"/>
      <c r="L617" s="213">
        <v>6428.04</v>
      </c>
      <c r="M617" s="214">
        <v>936.0</v>
      </c>
      <c r="N617" s="214">
        <v>0.0</v>
      </c>
      <c r="O617" s="214"/>
      <c r="P617" s="214">
        <v>2616.0</v>
      </c>
      <c r="Q617" s="214">
        <v>522.0</v>
      </c>
      <c r="R617" s="214">
        <v>33.0</v>
      </c>
      <c r="S617" s="214"/>
      <c r="T617" s="214">
        <v>1596.0</v>
      </c>
      <c r="U617" s="213">
        <v>9864.08999999998</v>
      </c>
      <c r="V617" s="213">
        <v>8634.490000000002</v>
      </c>
      <c r="W617" s="214">
        <v>3552.0</v>
      </c>
      <c r="X617" s="214">
        <v>2151.0</v>
      </c>
      <c r="Y617" s="105"/>
      <c r="Z617" s="105"/>
    </row>
    <row r="618" ht="15.75" customHeight="1">
      <c r="A618" s="127" t="s">
        <v>41</v>
      </c>
      <c r="B618" s="127" t="s">
        <v>213</v>
      </c>
      <c r="C618" s="127" t="s">
        <v>214</v>
      </c>
      <c r="D618" s="127" t="s">
        <v>48</v>
      </c>
      <c r="E618" s="213"/>
      <c r="F618" s="213">
        <v>3595.459999999999</v>
      </c>
      <c r="G618" s="213">
        <v>2085.82</v>
      </c>
      <c r="H618" s="213"/>
      <c r="I618" s="213"/>
      <c r="J618" s="213">
        <v>3026.059999999999</v>
      </c>
      <c r="K618" s="213">
        <v>2085.82</v>
      </c>
      <c r="L618" s="213"/>
      <c r="M618" s="214"/>
      <c r="N618" s="214">
        <v>1284.0</v>
      </c>
      <c r="O618" s="214">
        <v>1224.0</v>
      </c>
      <c r="P618" s="214"/>
      <c r="Q618" s="214"/>
      <c r="R618" s="214">
        <v>554.0</v>
      </c>
      <c r="S618" s="214">
        <v>418.0</v>
      </c>
      <c r="T618" s="214"/>
      <c r="U618" s="213">
        <v>5681.279999999999</v>
      </c>
      <c r="V618" s="213">
        <v>5111.879999999999</v>
      </c>
      <c r="W618" s="214">
        <v>2508.0</v>
      </c>
      <c r="X618" s="214">
        <v>972.0</v>
      </c>
      <c r="Y618" s="105"/>
      <c r="Z618" s="105"/>
    </row>
    <row r="619" ht="15.75" customHeight="1">
      <c r="A619" s="127" t="s">
        <v>41</v>
      </c>
      <c r="B619" s="127" t="s">
        <v>215</v>
      </c>
      <c r="C619" s="127" t="s">
        <v>216</v>
      </c>
      <c r="D619" s="127" t="s">
        <v>48</v>
      </c>
      <c r="E619" s="213">
        <v>1090.3200000000004</v>
      </c>
      <c r="F619" s="213">
        <v>5609.7499999999945</v>
      </c>
      <c r="G619" s="213">
        <v>2531.1</v>
      </c>
      <c r="H619" s="213">
        <v>4250.6699999999955</v>
      </c>
      <c r="I619" s="213">
        <v>1090.3200000000004</v>
      </c>
      <c r="J619" s="213">
        <v>4725.749999999998</v>
      </c>
      <c r="K619" s="213">
        <v>2531.1</v>
      </c>
      <c r="L619" s="213">
        <v>3772.6699999999964</v>
      </c>
      <c r="M619" s="214">
        <v>900.0</v>
      </c>
      <c r="N619" s="214">
        <v>2064.0</v>
      </c>
      <c r="O619" s="214">
        <v>1788.0</v>
      </c>
      <c r="P619" s="214">
        <v>1812.0</v>
      </c>
      <c r="Q619" s="214">
        <v>168.0</v>
      </c>
      <c r="R619" s="214">
        <v>664.0</v>
      </c>
      <c r="S619" s="214">
        <v>390.0</v>
      </c>
      <c r="T619" s="214">
        <v>533.0</v>
      </c>
      <c r="U619" s="213">
        <v>13481.83999999999</v>
      </c>
      <c r="V619" s="213">
        <v>12119.839999999995</v>
      </c>
      <c r="W619" s="214">
        <v>6564.0</v>
      </c>
      <c r="X619" s="214">
        <v>1755.0</v>
      </c>
      <c r="Y619" s="105"/>
      <c r="Z619" s="105"/>
    </row>
    <row r="620" ht="15.75" customHeight="1">
      <c r="A620" s="127" t="s">
        <v>41</v>
      </c>
      <c r="B620" s="127" t="s">
        <v>217</v>
      </c>
      <c r="C620" s="127" t="s">
        <v>218</v>
      </c>
      <c r="D620" s="127" t="s">
        <v>48</v>
      </c>
      <c r="E620" s="213">
        <v>5116.679999999989</v>
      </c>
      <c r="F620" s="213">
        <v>9464.209999999994</v>
      </c>
      <c r="G620" s="213">
        <v>5899.55999999997</v>
      </c>
      <c r="H620" s="213">
        <v>17295.359999999982</v>
      </c>
      <c r="I620" s="213">
        <v>5116.679999999989</v>
      </c>
      <c r="J620" s="213">
        <v>7896.409999999996</v>
      </c>
      <c r="K620" s="213">
        <v>5899.55999999997</v>
      </c>
      <c r="L620" s="213">
        <v>15290.359999999975</v>
      </c>
      <c r="M620" s="214">
        <v>2064.0</v>
      </c>
      <c r="N620" s="214">
        <v>1962.0</v>
      </c>
      <c r="O620" s="214">
        <v>1710.0</v>
      </c>
      <c r="P620" s="214">
        <v>5376.0</v>
      </c>
      <c r="Q620" s="214">
        <v>732.0</v>
      </c>
      <c r="R620" s="214">
        <v>1054.0</v>
      </c>
      <c r="S620" s="214">
        <v>844.0</v>
      </c>
      <c r="T620" s="214">
        <v>2164.0</v>
      </c>
      <c r="U620" s="213">
        <v>37775.80999999994</v>
      </c>
      <c r="V620" s="213">
        <v>34203.00999999994</v>
      </c>
      <c r="W620" s="214">
        <v>11112.0</v>
      </c>
      <c r="X620" s="214">
        <v>4794.0</v>
      </c>
      <c r="Y620" s="105"/>
      <c r="Z620" s="105"/>
    </row>
    <row r="621" ht="15.75" customHeight="1">
      <c r="A621" s="127" t="s">
        <v>41</v>
      </c>
      <c r="B621" s="127" t="s">
        <v>219</v>
      </c>
      <c r="C621" s="127" t="s">
        <v>220</v>
      </c>
      <c r="D621" s="127" t="s">
        <v>48</v>
      </c>
      <c r="E621" s="213"/>
      <c r="F621" s="213">
        <v>16.99</v>
      </c>
      <c r="G621" s="213">
        <v>1911.38</v>
      </c>
      <c r="H621" s="213">
        <v>4113.079999999994</v>
      </c>
      <c r="I621" s="213"/>
      <c r="J621" s="213">
        <v>16.99</v>
      </c>
      <c r="K621" s="213">
        <v>1911.38</v>
      </c>
      <c r="L621" s="213">
        <v>3689.0799999999945</v>
      </c>
      <c r="M621" s="214"/>
      <c r="N621" s="214">
        <v>0.0</v>
      </c>
      <c r="O621" s="214">
        <v>1200.0</v>
      </c>
      <c r="P621" s="214">
        <v>1776.0</v>
      </c>
      <c r="Q621" s="214"/>
      <c r="R621" s="214">
        <v>1.0</v>
      </c>
      <c r="S621" s="214">
        <v>114.0</v>
      </c>
      <c r="T621" s="214">
        <v>242.0</v>
      </c>
      <c r="U621" s="213">
        <v>6041.449999999993</v>
      </c>
      <c r="V621" s="213">
        <v>5617.449999999994</v>
      </c>
      <c r="W621" s="214">
        <v>2976.0</v>
      </c>
      <c r="X621" s="214">
        <v>357.0</v>
      </c>
      <c r="Y621" s="105"/>
      <c r="Z621" s="105"/>
    </row>
    <row r="622" ht="15.75" customHeight="1">
      <c r="A622" s="127" t="s">
        <v>41</v>
      </c>
      <c r="B622" s="127" t="s">
        <v>222</v>
      </c>
      <c r="C622" s="127" t="s">
        <v>223</v>
      </c>
      <c r="D622" s="127" t="s">
        <v>48</v>
      </c>
      <c r="E622" s="213">
        <v>11795.619999999992</v>
      </c>
      <c r="F622" s="213">
        <v>19081.550000000007</v>
      </c>
      <c r="G622" s="213">
        <v>5846.23999999998</v>
      </c>
      <c r="H622" s="213">
        <v>18297.87999999998</v>
      </c>
      <c r="I622" s="213">
        <v>11795.619999999992</v>
      </c>
      <c r="J622" s="213">
        <v>15736.12</v>
      </c>
      <c r="K622" s="213">
        <v>5846.23999999998</v>
      </c>
      <c r="L622" s="213">
        <v>16221.079999999965</v>
      </c>
      <c r="M622" s="214">
        <v>3624.0</v>
      </c>
      <c r="N622" s="214">
        <v>3648.0</v>
      </c>
      <c r="O622" s="214">
        <v>2136.0</v>
      </c>
      <c r="P622" s="214">
        <v>3144.0</v>
      </c>
      <c r="Q622" s="214">
        <v>1688.0</v>
      </c>
      <c r="R622" s="214">
        <v>2545.0</v>
      </c>
      <c r="S622" s="214">
        <v>976.0</v>
      </c>
      <c r="T622" s="214">
        <v>2692.0</v>
      </c>
      <c r="U622" s="213">
        <v>55021.28999999995</v>
      </c>
      <c r="V622" s="213">
        <v>49599.05999999993</v>
      </c>
      <c r="W622" s="214">
        <v>12552.0</v>
      </c>
      <c r="X622" s="214">
        <v>7901.0</v>
      </c>
      <c r="Y622" s="105"/>
      <c r="Z622" s="105"/>
    </row>
    <row r="623" ht="15.75" customHeight="1">
      <c r="A623" s="127" t="s">
        <v>41</v>
      </c>
      <c r="B623" s="127" t="s">
        <v>226</v>
      </c>
      <c r="C623" s="127" t="s">
        <v>227</v>
      </c>
      <c r="D623" s="127" t="s">
        <v>48</v>
      </c>
      <c r="E623" s="213">
        <v>9459.209999999997</v>
      </c>
      <c r="F623" s="213">
        <v>11691.91</v>
      </c>
      <c r="G623" s="213"/>
      <c r="H623" s="213">
        <v>13733.38999999999</v>
      </c>
      <c r="I623" s="213">
        <v>9459.209999999997</v>
      </c>
      <c r="J623" s="213">
        <v>9740.409999999996</v>
      </c>
      <c r="K623" s="213"/>
      <c r="L623" s="213">
        <v>12173.38999999998</v>
      </c>
      <c r="M623" s="214">
        <v>3396.0</v>
      </c>
      <c r="N623" s="214">
        <v>2364.0</v>
      </c>
      <c r="O623" s="214"/>
      <c r="P623" s="214">
        <v>2688.0</v>
      </c>
      <c r="Q623" s="214">
        <v>1354.0</v>
      </c>
      <c r="R623" s="214">
        <v>1559.0</v>
      </c>
      <c r="S623" s="214"/>
      <c r="T623" s="214">
        <v>2021.0</v>
      </c>
      <c r="U623" s="213">
        <v>34884.50999999999</v>
      </c>
      <c r="V623" s="213">
        <v>31373.009999999973</v>
      </c>
      <c r="W623" s="214">
        <v>8448.0</v>
      </c>
      <c r="X623" s="214">
        <v>4934.0</v>
      </c>
      <c r="Y623" s="105"/>
      <c r="Z623" s="105"/>
    </row>
    <row r="624" ht="15.75" customHeight="1">
      <c r="A624" s="127" t="s">
        <v>41</v>
      </c>
      <c r="B624" s="127" t="s">
        <v>228</v>
      </c>
      <c r="C624" s="127" t="s">
        <v>229</v>
      </c>
      <c r="D624" s="127" t="s">
        <v>48</v>
      </c>
      <c r="E624" s="213">
        <v>21.98</v>
      </c>
      <c r="F624" s="213"/>
      <c r="G624" s="213"/>
      <c r="H624" s="213">
        <v>4760.669999999991</v>
      </c>
      <c r="I624" s="213">
        <v>21.98</v>
      </c>
      <c r="J624" s="213"/>
      <c r="K624" s="213"/>
      <c r="L624" s="213">
        <v>4343.669999999992</v>
      </c>
      <c r="M624" s="214">
        <v>0.0</v>
      </c>
      <c r="N624" s="214"/>
      <c r="O624" s="214"/>
      <c r="P624" s="214">
        <v>1788.0</v>
      </c>
      <c r="Q624" s="214">
        <v>2.0</v>
      </c>
      <c r="R624" s="214"/>
      <c r="S624" s="214"/>
      <c r="T624" s="214">
        <v>433.0</v>
      </c>
      <c r="U624" s="213">
        <v>4782.6499999999905</v>
      </c>
      <c r="V624" s="213">
        <v>4365.649999999991</v>
      </c>
      <c r="W624" s="214">
        <v>1788.0</v>
      </c>
      <c r="X624" s="214">
        <v>435.0</v>
      </c>
      <c r="Y624" s="105"/>
      <c r="Z624" s="105"/>
    </row>
    <row r="625" ht="15.75" customHeight="1">
      <c r="A625" s="127" t="s">
        <v>41</v>
      </c>
      <c r="B625" s="127" t="s">
        <v>230</v>
      </c>
      <c r="C625" s="127" t="s">
        <v>231</v>
      </c>
      <c r="D625" s="127" t="s">
        <v>48</v>
      </c>
      <c r="E625" s="213">
        <v>1933.7100000000007</v>
      </c>
      <c r="F625" s="213">
        <v>14.99</v>
      </c>
      <c r="G625" s="213">
        <v>3402.72999999999</v>
      </c>
      <c r="H625" s="213">
        <v>8363.079999999985</v>
      </c>
      <c r="I625" s="213">
        <v>1933.7100000000007</v>
      </c>
      <c r="J625" s="213">
        <v>14.99</v>
      </c>
      <c r="K625" s="213">
        <v>3402.72999999999</v>
      </c>
      <c r="L625" s="213">
        <v>7427.079999999985</v>
      </c>
      <c r="M625" s="214">
        <v>648.0</v>
      </c>
      <c r="N625" s="214">
        <v>0.0</v>
      </c>
      <c r="O625" s="214">
        <v>1212.0</v>
      </c>
      <c r="P625" s="214">
        <v>2004.0</v>
      </c>
      <c r="Q625" s="214">
        <v>129.0</v>
      </c>
      <c r="R625" s="214">
        <v>1.0</v>
      </c>
      <c r="S625" s="214">
        <v>227.0</v>
      </c>
      <c r="T625" s="214">
        <v>492.0</v>
      </c>
      <c r="U625" s="213">
        <v>13714.509999999977</v>
      </c>
      <c r="V625" s="213">
        <v>12778.509999999977</v>
      </c>
      <c r="W625" s="214">
        <v>3864.0</v>
      </c>
      <c r="X625" s="214">
        <v>849.0</v>
      </c>
      <c r="Y625" s="105"/>
      <c r="Z625" s="105"/>
    </row>
    <row r="626" ht="15.75" customHeight="1">
      <c r="A626" s="127" t="s">
        <v>41</v>
      </c>
      <c r="B626" s="127" t="s">
        <v>232</v>
      </c>
      <c r="C626" s="127" t="s">
        <v>233</v>
      </c>
      <c r="D626" s="127" t="s">
        <v>48</v>
      </c>
      <c r="E626" s="213">
        <v>1174.8600000000008</v>
      </c>
      <c r="F626" s="213"/>
      <c r="G626" s="213">
        <v>1926.99</v>
      </c>
      <c r="H626" s="213">
        <v>5709.99999999999</v>
      </c>
      <c r="I626" s="213">
        <v>1174.8600000000008</v>
      </c>
      <c r="J626" s="213"/>
      <c r="K626" s="213">
        <v>1926.99</v>
      </c>
      <c r="L626" s="213">
        <v>5064.399999999996</v>
      </c>
      <c r="M626" s="214">
        <v>624.0</v>
      </c>
      <c r="N626" s="214"/>
      <c r="O626" s="214">
        <v>1212.0</v>
      </c>
      <c r="P626" s="214">
        <v>2112.0</v>
      </c>
      <c r="Q626" s="214">
        <v>214.0</v>
      </c>
      <c r="R626" s="214"/>
      <c r="S626" s="214">
        <v>351.0</v>
      </c>
      <c r="T626" s="214">
        <v>840.0</v>
      </c>
      <c r="U626" s="213">
        <v>8811.849999999991</v>
      </c>
      <c r="V626" s="213">
        <v>8166.249999999996</v>
      </c>
      <c r="W626" s="214">
        <v>3948.0</v>
      </c>
      <c r="X626" s="214">
        <v>1405.0</v>
      </c>
      <c r="Y626" s="105"/>
      <c r="Z626" s="105"/>
    </row>
    <row r="627" ht="15.75" customHeight="1">
      <c r="A627" s="127" t="s">
        <v>41</v>
      </c>
      <c r="B627" s="127" t="s">
        <v>234</v>
      </c>
      <c r="C627" s="127" t="s">
        <v>235</v>
      </c>
      <c r="D627" s="127" t="s">
        <v>48</v>
      </c>
      <c r="E627" s="213">
        <v>429.57000000000005</v>
      </c>
      <c r="F627" s="213"/>
      <c r="G627" s="213">
        <v>959.040000000001</v>
      </c>
      <c r="H627" s="213">
        <v>2769.4799999999977</v>
      </c>
      <c r="I627" s="213">
        <v>429.57000000000005</v>
      </c>
      <c r="J627" s="213"/>
      <c r="K627" s="213">
        <v>959.040000000001</v>
      </c>
      <c r="L627" s="213">
        <v>2526.4799999999987</v>
      </c>
      <c r="M627" s="214">
        <v>318.0</v>
      </c>
      <c r="N627" s="214"/>
      <c r="O627" s="214">
        <v>600.0</v>
      </c>
      <c r="P627" s="214">
        <v>1806.0</v>
      </c>
      <c r="Q627" s="214">
        <v>43.0</v>
      </c>
      <c r="R627" s="214"/>
      <c r="S627" s="214">
        <v>96.0</v>
      </c>
      <c r="T627" s="214">
        <v>252.0</v>
      </c>
      <c r="U627" s="213">
        <v>4158.089999999998</v>
      </c>
      <c r="V627" s="213">
        <v>3915.0899999999997</v>
      </c>
      <c r="W627" s="214">
        <v>2724.0</v>
      </c>
      <c r="X627" s="214">
        <v>391.0</v>
      </c>
      <c r="Y627" s="105"/>
      <c r="Z627" s="105"/>
    </row>
    <row r="628" ht="15.75" customHeight="1">
      <c r="A628" s="127" t="s">
        <v>41</v>
      </c>
      <c r="B628" s="127" t="s">
        <v>236</v>
      </c>
      <c r="C628" s="127" t="s">
        <v>237</v>
      </c>
      <c r="D628" s="127" t="s">
        <v>48</v>
      </c>
      <c r="E628" s="213">
        <v>1239.5900000000006</v>
      </c>
      <c r="F628" s="213">
        <v>4185.569999999999</v>
      </c>
      <c r="G628" s="213"/>
      <c r="H628" s="213">
        <v>8214.69999999999</v>
      </c>
      <c r="I628" s="213">
        <v>1239.5900000000006</v>
      </c>
      <c r="J628" s="213">
        <v>3441.609999999999</v>
      </c>
      <c r="K628" s="213"/>
      <c r="L628" s="213">
        <v>7266.69999999999</v>
      </c>
      <c r="M628" s="214">
        <v>684.0</v>
      </c>
      <c r="N628" s="214">
        <v>1452.0</v>
      </c>
      <c r="O628" s="214"/>
      <c r="P628" s="214">
        <v>2904.0</v>
      </c>
      <c r="Q628" s="214">
        <v>191.0</v>
      </c>
      <c r="R628" s="214">
        <v>493.0</v>
      </c>
      <c r="S628" s="214"/>
      <c r="T628" s="214">
        <v>1030.0</v>
      </c>
      <c r="U628" s="213">
        <v>13639.85999999999</v>
      </c>
      <c r="V628" s="213">
        <v>11947.89999999999</v>
      </c>
      <c r="W628" s="214">
        <v>5040.0</v>
      </c>
      <c r="X628" s="214">
        <v>1714.0</v>
      </c>
      <c r="Y628" s="105"/>
      <c r="Z628" s="105"/>
    </row>
    <row r="629" ht="15.75" customHeight="1">
      <c r="A629" s="127" t="s">
        <v>41</v>
      </c>
      <c r="B629" s="127" t="s">
        <v>238</v>
      </c>
      <c r="C629" s="127" t="s">
        <v>239</v>
      </c>
      <c r="D629" s="127" t="s">
        <v>48</v>
      </c>
      <c r="E629" s="213">
        <v>1510.1100000000006</v>
      </c>
      <c r="F629" s="213">
        <v>2690.959999999999</v>
      </c>
      <c r="G629" s="213"/>
      <c r="H629" s="213">
        <v>5586.799999999989</v>
      </c>
      <c r="I629" s="213">
        <v>1510.1100000000006</v>
      </c>
      <c r="J629" s="213">
        <v>2173.460000000001</v>
      </c>
      <c r="K629" s="213"/>
      <c r="L629" s="213">
        <v>4999.799999999992</v>
      </c>
      <c r="M629" s="214">
        <v>924.0</v>
      </c>
      <c r="N629" s="214">
        <v>1440.0</v>
      </c>
      <c r="O629" s="214"/>
      <c r="P629" s="214">
        <v>2592.0</v>
      </c>
      <c r="Q629" s="214">
        <v>189.0</v>
      </c>
      <c r="R629" s="214">
        <v>234.0</v>
      </c>
      <c r="S629" s="214"/>
      <c r="T629" s="214">
        <v>620.0</v>
      </c>
      <c r="U629" s="213">
        <v>9787.869999999988</v>
      </c>
      <c r="V629" s="213">
        <v>8683.369999999994</v>
      </c>
      <c r="W629" s="214">
        <v>4956.0</v>
      </c>
      <c r="X629" s="214">
        <v>1043.0</v>
      </c>
      <c r="Y629" s="105"/>
      <c r="Z629" s="105"/>
    </row>
    <row r="630" ht="15.75" customHeight="1">
      <c r="A630" s="127" t="s">
        <v>41</v>
      </c>
      <c r="B630" s="127" t="s">
        <v>240</v>
      </c>
      <c r="C630" s="127" t="s">
        <v>241</v>
      </c>
      <c r="D630" s="127" t="s">
        <v>48</v>
      </c>
      <c r="E630" s="213">
        <v>538.9200000000002</v>
      </c>
      <c r="F630" s="213">
        <v>861.3500000000001</v>
      </c>
      <c r="G630" s="213"/>
      <c r="H630" s="213">
        <v>1975.9899999999993</v>
      </c>
      <c r="I630" s="213">
        <v>538.9200000000002</v>
      </c>
      <c r="J630" s="213">
        <v>714.3499999999999</v>
      </c>
      <c r="K630" s="213"/>
      <c r="L630" s="213">
        <v>1728.7900000000016</v>
      </c>
      <c r="M630" s="214">
        <v>588.0</v>
      </c>
      <c r="N630" s="214">
        <v>1404.0</v>
      </c>
      <c r="O630" s="214"/>
      <c r="P630" s="214">
        <v>1788.0</v>
      </c>
      <c r="Q630" s="214">
        <v>108.0</v>
      </c>
      <c r="R630" s="214">
        <v>115.0</v>
      </c>
      <c r="S630" s="214"/>
      <c r="T630" s="214">
        <v>341.0</v>
      </c>
      <c r="U630" s="213">
        <v>3376.2599999999998</v>
      </c>
      <c r="V630" s="213">
        <v>2982.0600000000013</v>
      </c>
      <c r="W630" s="214">
        <v>3780.0</v>
      </c>
      <c r="X630" s="214">
        <v>564.0</v>
      </c>
      <c r="Y630" s="105"/>
      <c r="Z630" s="105"/>
    </row>
    <row r="631" ht="15.75" customHeight="1">
      <c r="A631" s="127" t="s">
        <v>41</v>
      </c>
      <c r="B631" s="127" t="s">
        <v>242</v>
      </c>
      <c r="C631" s="127" t="s">
        <v>243</v>
      </c>
      <c r="D631" s="127" t="s">
        <v>48</v>
      </c>
      <c r="E631" s="213">
        <v>681.4500000000004</v>
      </c>
      <c r="F631" s="213">
        <v>2621.2799999999993</v>
      </c>
      <c r="G631" s="213"/>
      <c r="H631" s="213"/>
      <c r="I631" s="213">
        <v>681.4500000000004</v>
      </c>
      <c r="J631" s="213">
        <v>2180.9799999999977</v>
      </c>
      <c r="K631" s="213"/>
      <c r="L631" s="213"/>
      <c r="M631" s="214">
        <v>828.0</v>
      </c>
      <c r="N631" s="214">
        <v>1872.0</v>
      </c>
      <c r="O631" s="214"/>
      <c r="P631" s="214"/>
      <c r="Q631" s="214">
        <v>105.0</v>
      </c>
      <c r="R631" s="214">
        <v>311.0</v>
      </c>
      <c r="S631" s="214"/>
      <c r="T631" s="214"/>
      <c r="U631" s="213">
        <v>3302.7299999999996</v>
      </c>
      <c r="V631" s="213">
        <v>2862.429999999998</v>
      </c>
      <c r="W631" s="214">
        <v>2700.0</v>
      </c>
      <c r="X631" s="214">
        <v>416.0</v>
      </c>
      <c r="Y631" s="105"/>
      <c r="Z631" s="105"/>
    </row>
    <row r="632" ht="15.75" customHeight="1">
      <c r="A632" s="127" t="s">
        <v>41</v>
      </c>
      <c r="B632" s="127" t="s">
        <v>244</v>
      </c>
      <c r="C632" s="127" t="s">
        <v>245</v>
      </c>
      <c r="D632" s="127" t="s">
        <v>48</v>
      </c>
      <c r="E632" s="213"/>
      <c r="F632" s="213">
        <v>2219.1800000000007</v>
      </c>
      <c r="G632" s="213"/>
      <c r="H632" s="213">
        <v>3703.4699999999984</v>
      </c>
      <c r="I632" s="213"/>
      <c r="J632" s="213">
        <v>1834.8799999999997</v>
      </c>
      <c r="K632" s="213"/>
      <c r="L632" s="213">
        <v>3148.270000000001</v>
      </c>
      <c r="M632" s="214"/>
      <c r="N632" s="214">
        <v>1788.0</v>
      </c>
      <c r="O632" s="214"/>
      <c r="P632" s="214">
        <v>1824.0</v>
      </c>
      <c r="Q632" s="214"/>
      <c r="R632" s="214">
        <v>495.0</v>
      </c>
      <c r="S632" s="214"/>
      <c r="T632" s="214">
        <v>773.0</v>
      </c>
      <c r="U632" s="213">
        <v>5922.65</v>
      </c>
      <c r="V632" s="213">
        <v>4983.150000000001</v>
      </c>
      <c r="W632" s="214">
        <v>3612.0</v>
      </c>
      <c r="X632" s="214">
        <v>1268.0</v>
      </c>
      <c r="Y632" s="105"/>
      <c r="Z632" s="105"/>
    </row>
    <row r="633" ht="15.75" customHeight="1">
      <c r="A633" s="127" t="s">
        <v>41</v>
      </c>
      <c r="B633" s="127" t="s">
        <v>246</v>
      </c>
      <c r="C633" s="127" t="s">
        <v>247</v>
      </c>
      <c r="D633" s="127" t="s">
        <v>48</v>
      </c>
      <c r="E633" s="213">
        <v>2401.2900000000013</v>
      </c>
      <c r="F633" s="213">
        <v>4396.0999999999985</v>
      </c>
      <c r="G633" s="213"/>
      <c r="H633" s="213">
        <v>6028.449999999993</v>
      </c>
      <c r="I633" s="213">
        <v>2401.2900000000013</v>
      </c>
      <c r="J633" s="213">
        <v>3698.5</v>
      </c>
      <c r="K633" s="213"/>
      <c r="L633" s="213">
        <v>5346.449999999995</v>
      </c>
      <c r="M633" s="214">
        <v>1056.0</v>
      </c>
      <c r="N633" s="214">
        <v>1248.0</v>
      </c>
      <c r="O633" s="214"/>
      <c r="P633" s="214">
        <v>1776.0</v>
      </c>
      <c r="Q633" s="214">
        <v>371.0</v>
      </c>
      <c r="R633" s="214">
        <v>550.0</v>
      </c>
      <c r="S633" s="214"/>
      <c r="T633" s="214">
        <v>755.0</v>
      </c>
      <c r="U633" s="213">
        <v>12825.839999999993</v>
      </c>
      <c r="V633" s="213">
        <v>11446.239999999996</v>
      </c>
      <c r="W633" s="214">
        <v>4080.0</v>
      </c>
      <c r="X633" s="214">
        <v>1676.0</v>
      </c>
      <c r="Y633" s="105"/>
      <c r="Z633" s="105"/>
    </row>
    <row r="634" ht="15.75" customHeight="1">
      <c r="A634" s="127" t="s">
        <v>41</v>
      </c>
      <c r="B634" s="127" t="s">
        <v>248</v>
      </c>
      <c r="C634" s="127" t="s">
        <v>249</v>
      </c>
      <c r="D634" s="127" t="s">
        <v>48</v>
      </c>
      <c r="E634" s="213">
        <v>2667.009999999999</v>
      </c>
      <c r="F634" s="213">
        <v>3573.129999999999</v>
      </c>
      <c r="G634" s="213">
        <v>1098.0</v>
      </c>
      <c r="H634" s="213">
        <v>6119.2699999999895</v>
      </c>
      <c r="I634" s="213">
        <v>2667.009999999999</v>
      </c>
      <c r="J634" s="213">
        <v>2965.1300000000015</v>
      </c>
      <c r="K634" s="213">
        <v>1098.0</v>
      </c>
      <c r="L634" s="213">
        <v>5460.869999999993</v>
      </c>
      <c r="M634" s="214">
        <v>2400.0</v>
      </c>
      <c r="N634" s="214">
        <v>1668.0</v>
      </c>
      <c r="O634" s="214">
        <v>900.0</v>
      </c>
      <c r="P634" s="214">
        <v>3768.0</v>
      </c>
      <c r="Q634" s="214">
        <v>489.0</v>
      </c>
      <c r="R634" s="214">
        <v>447.0</v>
      </c>
      <c r="S634" s="214">
        <v>201.0</v>
      </c>
      <c r="T634" s="214">
        <v>903.0</v>
      </c>
      <c r="U634" s="213">
        <v>13457.409999999987</v>
      </c>
      <c r="V634" s="213">
        <v>12191.009999999993</v>
      </c>
      <c r="W634" s="214">
        <v>8736.0</v>
      </c>
      <c r="X634" s="214">
        <v>2040.0</v>
      </c>
      <c r="Y634" s="105"/>
      <c r="Z634" s="105"/>
    </row>
    <row r="635" ht="15.75" customHeight="1">
      <c r="A635" s="127" t="s">
        <v>41</v>
      </c>
      <c r="B635" s="127" t="s">
        <v>250</v>
      </c>
      <c r="C635" s="127" t="s">
        <v>251</v>
      </c>
      <c r="D635" s="127" t="s">
        <v>48</v>
      </c>
      <c r="E635" s="213">
        <v>2589.51</v>
      </c>
      <c r="F635" s="213">
        <v>47.88</v>
      </c>
      <c r="G635" s="213"/>
      <c r="H635" s="213">
        <v>8305.879999999977</v>
      </c>
      <c r="I635" s="213">
        <v>2589.51</v>
      </c>
      <c r="J635" s="213">
        <v>47.88</v>
      </c>
      <c r="K635" s="213"/>
      <c r="L635" s="213">
        <v>7005.079999999991</v>
      </c>
      <c r="M635" s="214">
        <v>1956.0</v>
      </c>
      <c r="N635" s="214">
        <v>0.0</v>
      </c>
      <c r="O635" s="214"/>
      <c r="P635" s="214">
        <v>4992.0</v>
      </c>
      <c r="Q635" s="214">
        <v>649.0</v>
      </c>
      <c r="R635" s="214">
        <v>12.0</v>
      </c>
      <c r="S635" s="214"/>
      <c r="T635" s="214">
        <v>1732.0</v>
      </c>
      <c r="U635" s="213">
        <v>10943.269999999979</v>
      </c>
      <c r="V635" s="213">
        <v>9642.46999999999</v>
      </c>
      <c r="W635" s="214">
        <v>6948.0</v>
      </c>
      <c r="X635" s="214">
        <v>2393.0</v>
      </c>
      <c r="Y635" s="105"/>
      <c r="Z635" s="105"/>
    </row>
    <row r="636" ht="15.75" customHeight="1">
      <c r="A636" s="127" t="s">
        <v>41</v>
      </c>
      <c r="B636" s="127" t="s">
        <v>252</v>
      </c>
      <c r="C636" s="127" t="s">
        <v>253</v>
      </c>
      <c r="D636" s="127" t="s">
        <v>48</v>
      </c>
      <c r="E636" s="213">
        <v>2463.940000000001</v>
      </c>
      <c r="F636" s="213">
        <v>3183.4300000000007</v>
      </c>
      <c r="G636" s="213"/>
      <c r="H636" s="213">
        <v>5170.809999999992</v>
      </c>
      <c r="I636" s="213">
        <v>2463.940000000001</v>
      </c>
      <c r="J636" s="213">
        <v>2602.0299999999997</v>
      </c>
      <c r="K636" s="213"/>
      <c r="L636" s="213">
        <v>4354.010000000001</v>
      </c>
      <c r="M636" s="214">
        <v>1428.0</v>
      </c>
      <c r="N636" s="214">
        <v>1620.0</v>
      </c>
      <c r="O636" s="214"/>
      <c r="P636" s="214">
        <v>1824.0</v>
      </c>
      <c r="Q636" s="214">
        <v>706.0</v>
      </c>
      <c r="R636" s="214">
        <v>707.0</v>
      </c>
      <c r="S636" s="214"/>
      <c r="T636" s="214">
        <v>1079.0</v>
      </c>
      <c r="U636" s="213">
        <v>10818.179999999993</v>
      </c>
      <c r="V636" s="213">
        <v>9419.980000000003</v>
      </c>
      <c r="W636" s="214">
        <v>4872.0</v>
      </c>
      <c r="X636" s="214">
        <v>2492.0</v>
      </c>
      <c r="Y636" s="105"/>
      <c r="Z636" s="105"/>
    </row>
    <row r="637" ht="15.75" customHeight="1">
      <c r="A637" s="127" t="s">
        <v>41</v>
      </c>
      <c r="B637" s="127" t="s">
        <v>254</v>
      </c>
      <c r="C637" s="127" t="s">
        <v>255</v>
      </c>
      <c r="D637" s="127" t="s">
        <v>50</v>
      </c>
      <c r="E637" s="213"/>
      <c r="F637" s="213">
        <v>3424.7900000000004</v>
      </c>
      <c r="G637" s="213"/>
      <c r="H637" s="213">
        <v>4919.439999999996</v>
      </c>
      <c r="I637" s="213"/>
      <c r="J637" s="213">
        <v>2202.31</v>
      </c>
      <c r="K637" s="213"/>
      <c r="L637" s="213">
        <v>4186.08</v>
      </c>
      <c r="M637" s="214"/>
      <c r="N637" s="214">
        <v>9052.0</v>
      </c>
      <c r="O637" s="214"/>
      <c r="P637" s="214">
        <v>21664.0</v>
      </c>
      <c r="Q637" s="214"/>
      <c r="R637" s="214">
        <v>1721.0</v>
      </c>
      <c r="S637" s="214"/>
      <c r="T637" s="214">
        <v>2488.0</v>
      </c>
      <c r="U637" s="213">
        <v>8344.229999999996</v>
      </c>
      <c r="V637" s="213">
        <v>6388.389999999999</v>
      </c>
      <c r="W637" s="214">
        <v>30716.0</v>
      </c>
      <c r="X637" s="214">
        <v>4209.0</v>
      </c>
      <c r="Y637" s="105"/>
      <c r="Z637" s="105"/>
    </row>
    <row r="638" ht="15.75" customHeight="1">
      <c r="A638" s="127" t="s">
        <v>41</v>
      </c>
      <c r="B638" s="127" t="s">
        <v>258</v>
      </c>
      <c r="C638" s="127" t="s">
        <v>259</v>
      </c>
      <c r="D638" s="127" t="s">
        <v>50</v>
      </c>
      <c r="E638" s="213"/>
      <c r="F638" s="213">
        <v>1410.9100000000012</v>
      </c>
      <c r="G638" s="213"/>
      <c r="H638" s="213">
        <v>1941.7000000000037</v>
      </c>
      <c r="I638" s="213"/>
      <c r="J638" s="213">
        <v>898.0900000000001</v>
      </c>
      <c r="K638" s="213"/>
      <c r="L638" s="213">
        <v>1646.5700000000013</v>
      </c>
      <c r="M638" s="214"/>
      <c r="N638" s="214">
        <v>12045.0</v>
      </c>
      <c r="O638" s="214"/>
      <c r="P638" s="214">
        <v>29111.0</v>
      </c>
      <c r="Q638" s="214"/>
      <c r="R638" s="214">
        <v>709.0</v>
      </c>
      <c r="S638" s="214"/>
      <c r="T638" s="214">
        <v>993.0</v>
      </c>
      <c r="U638" s="213">
        <v>3352.610000000005</v>
      </c>
      <c r="V638" s="213">
        <v>2544.6600000000017</v>
      </c>
      <c r="W638" s="214">
        <v>41156.0</v>
      </c>
      <c r="X638" s="214">
        <v>1702.0</v>
      </c>
      <c r="Y638" s="105"/>
      <c r="Z638" s="105"/>
    </row>
    <row r="639" ht="15.75" customHeight="1">
      <c r="A639" s="127" t="s">
        <v>41</v>
      </c>
      <c r="B639" s="127" t="s">
        <v>260</v>
      </c>
      <c r="C639" s="127" t="s">
        <v>261</v>
      </c>
      <c r="D639" s="127" t="s">
        <v>50</v>
      </c>
      <c r="E639" s="213"/>
      <c r="F639" s="213">
        <v>3394.9400000000005</v>
      </c>
      <c r="G639" s="213"/>
      <c r="H639" s="213">
        <v>5179.719999999995</v>
      </c>
      <c r="I639" s="213"/>
      <c r="J639" s="213">
        <v>2169.5</v>
      </c>
      <c r="K639" s="213"/>
      <c r="L639" s="213">
        <v>4385.29</v>
      </c>
      <c r="M639" s="214"/>
      <c r="N639" s="214">
        <v>13153.0</v>
      </c>
      <c r="O639" s="214"/>
      <c r="P639" s="214">
        <v>31142.0</v>
      </c>
      <c r="Q639" s="214"/>
      <c r="R639" s="214">
        <v>1706.0</v>
      </c>
      <c r="S639" s="214"/>
      <c r="T639" s="214">
        <v>2624.0</v>
      </c>
      <c r="U639" s="213">
        <v>8574.659999999996</v>
      </c>
      <c r="V639" s="213">
        <v>6554.79</v>
      </c>
      <c r="W639" s="214">
        <v>44295.0</v>
      </c>
      <c r="X639" s="214">
        <v>4330.0</v>
      </c>
      <c r="Y639" s="105"/>
      <c r="Z639" s="105"/>
    </row>
    <row r="640" ht="15.75" customHeight="1">
      <c r="A640" s="127" t="s">
        <v>41</v>
      </c>
      <c r="B640" s="127" t="s">
        <v>262</v>
      </c>
      <c r="C640" s="127" t="s">
        <v>263</v>
      </c>
      <c r="D640" s="127" t="s">
        <v>50</v>
      </c>
      <c r="E640" s="213"/>
      <c r="F640" s="213">
        <v>2622.8199999999997</v>
      </c>
      <c r="G640" s="213"/>
      <c r="H640" s="213">
        <v>4755.999999999995</v>
      </c>
      <c r="I640" s="213"/>
      <c r="J640" s="213">
        <v>1699.3000000000004</v>
      </c>
      <c r="K640" s="213"/>
      <c r="L640" s="213">
        <v>4032.3500000000004</v>
      </c>
      <c r="M640" s="214"/>
      <c r="N640" s="214">
        <v>6284.0</v>
      </c>
      <c r="O640" s="214"/>
      <c r="P640" s="214">
        <v>14217.0</v>
      </c>
      <c r="Q640" s="214"/>
      <c r="R640" s="214">
        <v>1318.0</v>
      </c>
      <c r="S640" s="214"/>
      <c r="T640" s="214">
        <v>2399.0</v>
      </c>
      <c r="U640" s="213">
        <v>7378.819999999995</v>
      </c>
      <c r="V640" s="213">
        <v>5731.650000000001</v>
      </c>
      <c r="W640" s="214">
        <v>20501.0</v>
      </c>
      <c r="X640" s="214">
        <v>3717.0</v>
      </c>
      <c r="Y640" s="105"/>
      <c r="Z640" s="105"/>
    </row>
    <row r="641" ht="15.75" customHeight="1">
      <c r="A641" s="127" t="s">
        <v>41</v>
      </c>
      <c r="B641" s="127" t="s">
        <v>264</v>
      </c>
      <c r="C641" s="127" t="s">
        <v>265</v>
      </c>
      <c r="D641" s="127" t="s">
        <v>50</v>
      </c>
      <c r="E641" s="213">
        <v>883.5600000000006</v>
      </c>
      <c r="F641" s="213">
        <v>3617.819999999999</v>
      </c>
      <c r="G641" s="213">
        <v>727.5</v>
      </c>
      <c r="H641" s="213">
        <v>31.84</v>
      </c>
      <c r="I641" s="213">
        <v>883.5600000000006</v>
      </c>
      <c r="J641" s="213">
        <v>2329.48</v>
      </c>
      <c r="K641" s="213">
        <v>727.5</v>
      </c>
      <c r="L641" s="213">
        <v>31.84</v>
      </c>
      <c r="M641" s="214">
        <v>7224.0</v>
      </c>
      <c r="N641" s="214">
        <v>11340.0</v>
      </c>
      <c r="O641" s="214">
        <v>5056.0</v>
      </c>
      <c r="P641" s="214">
        <v>0.0</v>
      </c>
      <c r="Q641" s="214">
        <v>444.0</v>
      </c>
      <c r="R641" s="214">
        <v>1818.0</v>
      </c>
      <c r="S641" s="214">
        <v>485.0</v>
      </c>
      <c r="T641" s="214">
        <v>16.0</v>
      </c>
      <c r="U641" s="213">
        <v>5260.719999999999</v>
      </c>
      <c r="V641" s="213">
        <v>3972.380000000001</v>
      </c>
      <c r="W641" s="214">
        <v>23620.0</v>
      </c>
      <c r="X641" s="214">
        <v>2763.0</v>
      </c>
      <c r="Y641" s="105"/>
      <c r="Z641" s="105"/>
    </row>
    <row r="642" ht="15.75" customHeight="1">
      <c r="A642" s="127" t="s">
        <v>41</v>
      </c>
      <c r="B642" s="127" t="s">
        <v>266</v>
      </c>
      <c r="C642" s="127" t="s">
        <v>267</v>
      </c>
      <c r="D642" s="127" t="s">
        <v>50</v>
      </c>
      <c r="E642" s="213">
        <v>1178.0800000000008</v>
      </c>
      <c r="F642" s="213">
        <v>5634.150000000003</v>
      </c>
      <c r="G642" s="213">
        <v>1117.5</v>
      </c>
      <c r="H642" s="213">
        <v>37.81</v>
      </c>
      <c r="I642" s="213">
        <v>1178.0800000000008</v>
      </c>
      <c r="J642" s="213">
        <v>3605.809999999999</v>
      </c>
      <c r="K642" s="213">
        <v>1117.5</v>
      </c>
      <c r="L642" s="213">
        <v>37.81</v>
      </c>
      <c r="M642" s="214">
        <v>9940.0</v>
      </c>
      <c r="N642" s="214">
        <v>15070.0</v>
      </c>
      <c r="O642" s="214">
        <v>6794.0</v>
      </c>
      <c r="P642" s="214">
        <v>0.0</v>
      </c>
      <c r="Q642" s="214">
        <v>592.0</v>
      </c>
      <c r="R642" s="214">
        <v>2829.0</v>
      </c>
      <c r="S642" s="214">
        <v>745.0</v>
      </c>
      <c r="T642" s="214">
        <v>19.0</v>
      </c>
      <c r="U642" s="213">
        <v>7967.5400000000045</v>
      </c>
      <c r="V642" s="213">
        <v>5939.2</v>
      </c>
      <c r="W642" s="214">
        <v>31804.0</v>
      </c>
      <c r="X642" s="214">
        <v>4185.0</v>
      </c>
      <c r="Y642" s="105"/>
      <c r="Z642" s="105"/>
    </row>
    <row r="643" ht="15.75" customHeight="1">
      <c r="A643" s="127" t="s">
        <v>41</v>
      </c>
      <c r="B643" s="127" t="s">
        <v>268</v>
      </c>
      <c r="C643" s="127" t="s">
        <v>269</v>
      </c>
      <c r="D643" s="127" t="s">
        <v>50</v>
      </c>
      <c r="E643" s="213">
        <v>1398.9700000000016</v>
      </c>
      <c r="F643" s="213">
        <v>5993.88</v>
      </c>
      <c r="G643" s="213">
        <v>1224.0</v>
      </c>
      <c r="H643" s="213">
        <v>51.74</v>
      </c>
      <c r="I643" s="213">
        <v>1398.9700000000016</v>
      </c>
      <c r="J643" s="213">
        <v>3825.679999999997</v>
      </c>
      <c r="K643" s="213">
        <v>1224.0</v>
      </c>
      <c r="L643" s="213">
        <v>51.74</v>
      </c>
      <c r="M643" s="214">
        <v>11032.0</v>
      </c>
      <c r="N643" s="214">
        <v>16665.0</v>
      </c>
      <c r="O643" s="214">
        <v>7268.0</v>
      </c>
      <c r="P643" s="214">
        <v>0.0</v>
      </c>
      <c r="Q643" s="214">
        <v>703.0</v>
      </c>
      <c r="R643" s="214">
        <v>3012.0</v>
      </c>
      <c r="S643" s="214">
        <v>816.0</v>
      </c>
      <c r="T643" s="214">
        <v>26.0</v>
      </c>
      <c r="U643" s="213">
        <v>8668.590000000002</v>
      </c>
      <c r="V643" s="213">
        <v>6500.3899999999985</v>
      </c>
      <c r="W643" s="214">
        <v>34965.0</v>
      </c>
      <c r="X643" s="214">
        <v>4557.0</v>
      </c>
      <c r="Y643" s="105"/>
      <c r="Z643" s="105"/>
    </row>
    <row r="644" ht="15.75" customHeight="1">
      <c r="A644" s="127" t="s">
        <v>41</v>
      </c>
      <c r="B644" s="127" t="s">
        <v>270</v>
      </c>
      <c r="C644" s="127" t="s">
        <v>271</v>
      </c>
      <c r="D644" s="127" t="s">
        <v>50</v>
      </c>
      <c r="E644" s="213">
        <v>1319.3700000000015</v>
      </c>
      <c r="F644" s="213">
        <v>4315.06</v>
      </c>
      <c r="G644" s="213">
        <v>1128.0</v>
      </c>
      <c r="H644" s="213">
        <v>25.87</v>
      </c>
      <c r="I644" s="213">
        <v>1319.3700000000015</v>
      </c>
      <c r="J644" s="213">
        <v>2770.679999999999</v>
      </c>
      <c r="K644" s="213">
        <v>1128.0</v>
      </c>
      <c r="L644" s="213">
        <v>25.87</v>
      </c>
      <c r="M644" s="214">
        <v>5844.0</v>
      </c>
      <c r="N644" s="214">
        <v>8245.0</v>
      </c>
      <c r="O644" s="214">
        <v>3318.0</v>
      </c>
      <c r="P644" s="214">
        <v>0.0</v>
      </c>
      <c r="Q644" s="214">
        <v>663.0</v>
      </c>
      <c r="R644" s="214">
        <v>2168.0</v>
      </c>
      <c r="S644" s="214">
        <v>752.0</v>
      </c>
      <c r="T644" s="214">
        <v>13.0</v>
      </c>
      <c r="U644" s="213">
        <v>6788.300000000002</v>
      </c>
      <c r="V644" s="213">
        <v>5243.92</v>
      </c>
      <c r="W644" s="214">
        <v>17407.0</v>
      </c>
      <c r="X644" s="214">
        <v>3596.0</v>
      </c>
      <c r="Y644" s="105"/>
      <c r="Z644" s="105"/>
    </row>
    <row r="645" ht="15.75" customHeight="1">
      <c r="A645" s="127" t="s">
        <v>41</v>
      </c>
      <c r="B645" s="127" t="s">
        <v>272</v>
      </c>
      <c r="C645" s="127" t="s">
        <v>265</v>
      </c>
      <c r="D645" s="127" t="s">
        <v>50</v>
      </c>
      <c r="E645" s="213">
        <v>2298.4500000000007</v>
      </c>
      <c r="F645" s="213">
        <v>6234.899999999997</v>
      </c>
      <c r="G645" s="213"/>
      <c r="H645" s="213">
        <v>9038.139999999994</v>
      </c>
      <c r="I645" s="213">
        <v>2298.4500000000007</v>
      </c>
      <c r="J645" s="213">
        <v>3996.399999999998</v>
      </c>
      <c r="K645" s="213"/>
      <c r="L645" s="213">
        <v>7648.450000000002</v>
      </c>
      <c r="M645" s="214">
        <v>17380.0</v>
      </c>
      <c r="N645" s="214">
        <v>23024.0</v>
      </c>
      <c r="O645" s="214"/>
      <c r="P645" s="214">
        <v>41984.0</v>
      </c>
      <c r="Q645" s="214">
        <v>1155.0</v>
      </c>
      <c r="R645" s="214">
        <v>3134.0</v>
      </c>
      <c r="S645" s="214"/>
      <c r="T645" s="214">
        <v>4540.0</v>
      </c>
      <c r="U645" s="213">
        <v>17571.48999999999</v>
      </c>
      <c r="V645" s="213">
        <v>13943.3</v>
      </c>
      <c r="W645" s="214">
        <v>82388.0</v>
      </c>
      <c r="X645" s="214">
        <v>8829.0</v>
      </c>
      <c r="Y645" s="105"/>
      <c r="Z645" s="105"/>
    </row>
    <row r="646" ht="15.75" customHeight="1">
      <c r="A646" s="127" t="s">
        <v>41</v>
      </c>
      <c r="B646" s="127" t="s">
        <v>273</v>
      </c>
      <c r="C646" s="127" t="s">
        <v>267</v>
      </c>
      <c r="D646" s="127" t="s">
        <v>50</v>
      </c>
      <c r="E646" s="213">
        <v>3821.7900000000004</v>
      </c>
      <c r="F646" s="213">
        <v>11268.629999999997</v>
      </c>
      <c r="G646" s="213"/>
      <c r="H646" s="213">
        <v>15702.279999999993</v>
      </c>
      <c r="I646" s="213">
        <v>3821.7900000000004</v>
      </c>
      <c r="J646" s="213">
        <v>7234.149999999994</v>
      </c>
      <c r="K646" s="213"/>
      <c r="L646" s="213">
        <v>13264.75000000001</v>
      </c>
      <c r="M646" s="214">
        <v>23460.0</v>
      </c>
      <c r="N646" s="214">
        <v>30765.0</v>
      </c>
      <c r="O646" s="214"/>
      <c r="P646" s="214">
        <v>56427.0</v>
      </c>
      <c r="Q646" s="214">
        <v>1921.0</v>
      </c>
      <c r="R646" s="214">
        <v>5661.0</v>
      </c>
      <c r="S646" s="214"/>
      <c r="T646" s="214">
        <v>7890.0</v>
      </c>
      <c r="U646" s="213">
        <v>30792.69999999999</v>
      </c>
      <c r="V646" s="213">
        <v>24320.690000000002</v>
      </c>
      <c r="W646" s="214">
        <v>110652.0</v>
      </c>
      <c r="X646" s="214">
        <v>15472.0</v>
      </c>
      <c r="Y646" s="105"/>
      <c r="Z646" s="105"/>
    </row>
    <row r="647" ht="15.75" customHeight="1">
      <c r="A647" s="127" t="s">
        <v>41</v>
      </c>
      <c r="B647" s="127" t="s">
        <v>274</v>
      </c>
      <c r="C647" s="127" t="s">
        <v>269</v>
      </c>
      <c r="D647" s="127" t="s">
        <v>50</v>
      </c>
      <c r="E647" s="213">
        <v>5794.880000000001</v>
      </c>
      <c r="F647" s="213">
        <v>14250.620000000004</v>
      </c>
      <c r="G647" s="213"/>
      <c r="H647" s="213">
        <v>21796.39</v>
      </c>
      <c r="I647" s="213">
        <v>5794.880000000001</v>
      </c>
      <c r="J647" s="213">
        <v>9167.559999999992</v>
      </c>
      <c r="K647" s="213"/>
      <c r="L647" s="213">
        <v>18392.540000000015</v>
      </c>
      <c r="M647" s="214">
        <v>25517.0</v>
      </c>
      <c r="N647" s="214">
        <v>33506.0</v>
      </c>
      <c r="O647" s="214"/>
      <c r="P647" s="214">
        <v>60395.0</v>
      </c>
      <c r="Q647" s="214">
        <v>2912.0</v>
      </c>
      <c r="R647" s="214">
        <v>7160.0</v>
      </c>
      <c r="S647" s="214"/>
      <c r="T647" s="214">
        <v>10951.0</v>
      </c>
      <c r="U647" s="213">
        <v>41841.89000000001</v>
      </c>
      <c r="V647" s="213">
        <v>33354.98000000001</v>
      </c>
      <c r="W647" s="214">
        <v>119418.0</v>
      </c>
      <c r="X647" s="214">
        <v>21023.0</v>
      </c>
      <c r="Y647" s="105"/>
      <c r="Z647" s="105"/>
    </row>
    <row r="648" ht="15.75" customHeight="1">
      <c r="A648" s="127" t="s">
        <v>41</v>
      </c>
      <c r="B648" s="127" t="s">
        <v>275</v>
      </c>
      <c r="C648" s="127" t="s">
        <v>271</v>
      </c>
      <c r="D648" s="127" t="s">
        <v>50</v>
      </c>
      <c r="E648" s="213">
        <v>2523.320000000001</v>
      </c>
      <c r="F648" s="213">
        <v>5415.5300000000025</v>
      </c>
      <c r="G648" s="213"/>
      <c r="H648" s="213">
        <v>8475.699999999995</v>
      </c>
      <c r="I648" s="213">
        <v>2523.320000000001</v>
      </c>
      <c r="J648" s="213">
        <v>3490.0499999999984</v>
      </c>
      <c r="K648" s="213"/>
      <c r="L648" s="213">
        <v>7158.070000000005</v>
      </c>
      <c r="M648" s="214">
        <v>12367.0</v>
      </c>
      <c r="N648" s="214">
        <v>16003.0</v>
      </c>
      <c r="O648" s="214"/>
      <c r="P648" s="214">
        <v>27628.0</v>
      </c>
      <c r="Q648" s="214">
        <v>1268.0</v>
      </c>
      <c r="R648" s="214">
        <v>2721.0</v>
      </c>
      <c r="S648" s="214"/>
      <c r="T648" s="214">
        <v>4258.0</v>
      </c>
      <c r="U648" s="213">
        <v>16414.55</v>
      </c>
      <c r="V648" s="213">
        <v>13171.440000000004</v>
      </c>
      <c r="W648" s="214">
        <v>55998.0</v>
      </c>
      <c r="X648" s="214">
        <v>8247.0</v>
      </c>
      <c r="Y648" s="105"/>
      <c r="Z648" s="105"/>
    </row>
    <row r="649" ht="15.75" customHeight="1">
      <c r="A649" s="127" t="s">
        <v>41</v>
      </c>
      <c r="B649" s="127" t="s">
        <v>276</v>
      </c>
      <c r="C649" s="127" t="s">
        <v>265</v>
      </c>
      <c r="D649" s="127" t="s">
        <v>50</v>
      </c>
      <c r="E649" s="213">
        <v>1279.570000000001</v>
      </c>
      <c r="F649" s="213">
        <v>2339.4700000000003</v>
      </c>
      <c r="G649" s="213"/>
      <c r="H649" s="213"/>
      <c r="I649" s="213">
        <v>1279.570000000001</v>
      </c>
      <c r="J649" s="213">
        <v>1509.9300000000003</v>
      </c>
      <c r="K649" s="213"/>
      <c r="L649" s="213"/>
      <c r="M649" s="214">
        <v>4472.0</v>
      </c>
      <c r="N649" s="214">
        <v>3360.0</v>
      </c>
      <c r="O649" s="214"/>
      <c r="P649" s="214"/>
      <c r="Q649" s="214">
        <v>643.0</v>
      </c>
      <c r="R649" s="214">
        <v>1175.0</v>
      </c>
      <c r="S649" s="214"/>
      <c r="T649" s="214"/>
      <c r="U649" s="213">
        <v>3619.0400000000013</v>
      </c>
      <c r="V649" s="213">
        <v>2789.5000000000014</v>
      </c>
      <c r="W649" s="214">
        <v>7832.0</v>
      </c>
      <c r="X649" s="214">
        <v>1818.0</v>
      </c>
      <c r="Y649" s="105"/>
      <c r="Z649" s="105"/>
    </row>
    <row r="650" ht="15.75" customHeight="1">
      <c r="A650" s="127" t="s">
        <v>41</v>
      </c>
      <c r="B650" s="127" t="s">
        <v>277</v>
      </c>
      <c r="C650" s="127" t="s">
        <v>267</v>
      </c>
      <c r="D650" s="127" t="s">
        <v>50</v>
      </c>
      <c r="E650" s="213">
        <v>863.6600000000009</v>
      </c>
      <c r="F650" s="213">
        <v>1675.5800000000002</v>
      </c>
      <c r="G650" s="213"/>
      <c r="H650" s="213"/>
      <c r="I650" s="213">
        <v>863.6600000000009</v>
      </c>
      <c r="J650" s="213">
        <v>1076.92</v>
      </c>
      <c r="K650" s="213"/>
      <c r="L650" s="213"/>
      <c r="M650" s="214">
        <v>6024.0</v>
      </c>
      <c r="N650" s="214">
        <v>4515.0</v>
      </c>
      <c r="O650" s="214"/>
      <c r="P650" s="214"/>
      <c r="Q650" s="214">
        <v>434.0</v>
      </c>
      <c r="R650" s="214">
        <v>842.0</v>
      </c>
      <c r="S650" s="214"/>
      <c r="T650" s="214"/>
      <c r="U650" s="213">
        <v>2539.240000000001</v>
      </c>
      <c r="V650" s="213">
        <v>1940.5800000000008</v>
      </c>
      <c r="W650" s="214">
        <v>10539.0</v>
      </c>
      <c r="X650" s="214">
        <v>1276.0</v>
      </c>
      <c r="Y650" s="105"/>
      <c r="Z650" s="105"/>
    </row>
    <row r="651" ht="15.75" customHeight="1">
      <c r="A651" s="127" t="s">
        <v>41</v>
      </c>
      <c r="B651" s="127" t="s">
        <v>278</v>
      </c>
      <c r="C651" s="127" t="s">
        <v>269</v>
      </c>
      <c r="D651" s="127" t="s">
        <v>50</v>
      </c>
      <c r="E651" s="213">
        <v>2192.980000000002</v>
      </c>
      <c r="F651" s="213">
        <v>3709.3599999999997</v>
      </c>
      <c r="G651" s="213"/>
      <c r="H651" s="213"/>
      <c r="I651" s="213">
        <v>2192.980000000002</v>
      </c>
      <c r="J651" s="213">
        <v>2386.24</v>
      </c>
      <c r="K651" s="213"/>
      <c r="L651" s="213"/>
      <c r="M651" s="214">
        <v>6689.0</v>
      </c>
      <c r="N651" s="214">
        <v>4830.0</v>
      </c>
      <c r="O651" s="214"/>
      <c r="P651" s="214"/>
      <c r="Q651" s="214">
        <v>1102.0</v>
      </c>
      <c r="R651" s="214">
        <v>1864.0</v>
      </c>
      <c r="S651" s="214"/>
      <c r="T651" s="214"/>
      <c r="U651" s="213">
        <v>5902.340000000002</v>
      </c>
      <c r="V651" s="213">
        <v>4579.220000000001</v>
      </c>
      <c r="W651" s="214">
        <v>11519.0</v>
      </c>
      <c r="X651" s="214">
        <v>2966.0</v>
      </c>
      <c r="Y651" s="105"/>
      <c r="Z651" s="105"/>
    </row>
    <row r="652" ht="15.75" customHeight="1">
      <c r="A652" s="127" t="s">
        <v>41</v>
      </c>
      <c r="B652" s="127" t="s">
        <v>279</v>
      </c>
      <c r="C652" s="127" t="s">
        <v>271</v>
      </c>
      <c r="D652" s="127" t="s">
        <v>50</v>
      </c>
      <c r="E652" s="213">
        <v>1495.4800000000012</v>
      </c>
      <c r="F652" s="213">
        <v>1908.41</v>
      </c>
      <c r="G652" s="213"/>
      <c r="H652" s="213"/>
      <c r="I652" s="213">
        <v>1495.4800000000012</v>
      </c>
      <c r="J652" s="213">
        <v>1232.7900000000002</v>
      </c>
      <c r="K652" s="213"/>
      <c r="L652" s="213"/>
      <c r="M652" s="214">
        <v>3427.0</v>
      </c>
      <c r="N652" s="214">
        <v>2205.0</v>
      </c>
      <c r="O652" s="214"/>
      <c r="P652" s="214"/>
      <c r="Q652" s="214">
        <v>752.0</v>
      </c>
      <c r="R652" s="214">
        <v>959.0</v>
      </c>
      <c r="S652" s="214"/>
      <c r="T652" s="214"/>
      <c r="U652" s="213">
        <v>3403.8900000000012</v>
      </c>
      <c r="V652" s="213">
        <v>2728.2700000000013</v>
      </c>
      <c r="W652" s="214">
        <v>5632.0</v>
      </c>
      <c r="X652" s="214">
        <v>1711.0</v>
      </c>
      <c r="Y652" s="105"/>
      <c r="Z652" s="105"/>
    </row>
    <row r="653" ht="15.75" customHeight="1">
      <c r="A653" s="127" t="s">
        <v>41</v>
      </c>
      <c r="B653" s="127" t="s">
        <v>280</v>
      </c>
      <c r="C653" s="127" t="s">
        <v>265</v>
      </c>
      <c r="D653" s="127" t="s">
        <v>50</v>
      </c>
      <c r="E653" s="213"/>
      <c r="F653" s="213"/>
      <c r="G653" s="213">
        <v>495.58</v>
      </c>
      <c r="H653" s="213">
        <v>848.9599999999998</v>
      </c>
      <c r="I653" s="213"/>
      <c r="J653" s="213"/>
      <c r="K653" s="213">
        <v>495.58</v>
      </c>
      <c r="L653" s="213">
        <v>754.0600000000001</v>
      </c>
      <c r="M653" s="214"/>
      <c r="N653" s="214"/>
      <c r="O653" s="214">
        <v>3360.0</v>
      </c>
      <c r="P653" s="214">
        <v>3576.0</v>
      </c>
      <c r="Q653" s="214"/>
      <c r="R653" s="214"/>
      <c r="S653" s="214">
        <v>142.0</v>
      </c>
      <c r="T653" s="214">
        <v>224.0</v>
      </c>
      <c r="U653" s="213">
        <v>1344.5399999999997</v>
      </c>
      <c r="V653" s="213">
        <v>1249.64</v>
      </c>
      <c r="W653" s="214">
        <v>6936.0</v>
      </c>
      <c r="X653" s="214">
        <v>366.0</v>
      </c>
      <c r="Y653" s="105"/>
      <c r="Z653" s="105"/>
    </row>
    <row r="654" ht="15.75" customHeight="1">
      <c r="A654" s="127" t="s">
        <v>41</v>
      </c>
      <c r="B654" s="127" t="s">
        <v>281</v>
      </c>
      <c r="C654" s="127" t="s">
        <v>267</v>
      </c>
      <c r="D654" s="127" t="s">
        <v>50</v>
      </c>
      <c r="E654" s="213"/>
      <c r="F654" s="213"/>
      <c r="G654" s="213">
        <v>516.52</v>
      </c>
      <c r="H654" s="213">
        <v>944.17</v>
      </c>
      <c r="I654" s="213"/>
      <c r="J654" s="213"/>
      <c r="K654" s="213">
        <v>516.52</v>
      </c>
      <c r="L654" s="213">
        <v>834.2000000000002</v>
      </c>
      <c r="M654" s="214"/>
      <c r="N654" s="214"/>
      <c r="O654" s="214">
        <v>3780.0</v>
      </c>
      <c r="P654" s="214">
        <v>4023.0</v>
      </c>
      <c r="Q654" s="214"/>
      <c r="R654" s="214"/>
      <c r="S654" s="214">
        <v>148.0</v>
      </c>
      <c r="T654" s="214">
        <v>249.0</v>
      </c>
      <c r="U654" s="213">
        <v>1460.69</v>
      </c>
      <c r="V654" s="213">
        <v>1350.7200000000003</v>
      </c>
      <c r="W654" s="214">
        <v>7803.0</v>
      </c>
      <c r="X654" s="214">
        <v>397.0</v>
      </c>
      <c r="Y654" s="105"/>
      <c r="Z654" s="105"/>
    </row>
    <row r="655" ht="15.75" customHeight="1">
      <c r="A655" s="127" t="s">
        <v>41</v>
      </c>
      <c r="B655" s="127" t="s">
        <v>282</v>
      </c>
      <c r="C655" s="127" t="s">
        <v>269</v>
      </c>
      <c r="D655" s="127" t="s">
        <v>50</v>
      </c>
      <c r="E655" s="213"/>
      <c r="F655" s="213"/>
      <c r="G655" s="213">
        <v>729.410000000001</v>
      </c>
      <c r="H655" s="213">
        <v>1307.5499999999993</v>
      </c>
      <c r="I655" s="213"/>
      <c r="J655" s="213"/>
      <c r="K655" s="213">
        <v>729.410000000001</v>
      </c>
      <c r="L655" s="213">
        <v>1153.7299999999998</v>
      </c>
      <c r="M655" s="214"/>
      <c r="N655" s="214"/>
      <c r="O655" s="214">
        <v>6160.0</v>
      </c>
      <c r="P655" s="214">
        <v>6556.0</v>
      </c>
      <c r="Q655" s="214"/>
      <c r="R655" s="214"/>
      <c r="S655" s="214">
        <v>209.0</v>
      </c>
      <c r="T655" s="214">
        <v>345.0</v>
      </c>
      <c r="U655" s="213">
        <v>2036.9600000000003</v>
      </c>
      <c r="V655" s="213">
        <v>1883.1400000000008</v>
      </c>
      <c r="W655" s="214">
        <v>12716.0</v>
      </c>
      <c r="X655" s="214">
        <v>554.0</v>
      </c>
      <c r="Y655" s="105"/>
      <c r="Z655" s="105"/>
    </row>
    <row r="656" ht="15.75" customHeight="1">
      <c r="A656" s="127" t="s">
        <v>41</v>
      </c>
      <c r="B656" s="127" t="s">
        <v>283</v>
      </c>
      <c r="C656" s="127" t="s">
        <v>271</v>
      </c>
      <c r="D656" s="127" t="s">
        <v>50</v>
      </c>
      <c r="E656" s="213"/>
      <c r="F656" s="213"/>
      <c r="G656" s="213">
        <v>345.51</v>
      </c>
      <c r="H656" s="213">
        <v>557.59</v>
      </c>
      <c r="I656" s="213"/>
      <c r="J656" s="213"/>
      <c r="K656" s="213">
        <v>345.51</v>
      </c>
      <c r="L656" s="213">
        <v>493.0199999999997</v>
      </c>
      <c r="M656" s="214"/>
      <c r="N656" s="214"/>
      <c r="O656" s="214">
        <v>3360.0</v>
      </c>
      <c r="P656" s="214">
        <v>3576.0</v>
      </c>
      <c r="Q656" s="214"/>
      <c r="R656" s="214"/>
      <c r="S656" s="214">
        <v>99.0</v>
      </c>
      <c r="T656" s="214">
        <v>147.0</v>
      </c>
      <c r="U656" s="213">
        <v>903.1</v>
      </c>
      <c r="V656" s="213">
        <v>838.5299999999997</v>
      </c>
      <c r="W656" s="214">
        <v>6936.0</v>
      </c>
      <c r="X656" s="214">
        <v>246.0</v>
      </c>
      <c r="Y656" s="105"/>
      <c r="Z656" s="105"/>
    </row>
    <row r="657" ht="15.75" customHeight="1">
      <c r="A657" s="127" t="s">
        <v>41</v>
      </c>
      <c r="B657" s="127" t="s">
        <v>284</v>
      </c>
      <c r="C657" s="127" t="s">
        <v>285</v>
      </c>
      <c r="D657" s="127" t="s">
        <v>50</v>
      </c>
      <c r="E657" s="213"/>
      <c r="F657" s="213"/>
      <c r="G657" s="213">
        <v>289.67</v>
      </c>
      <c r="H657" s="213">
        <v>530.6000000000001</v>
      </c>
      <c r="I657" s="213"/>
      <c r="J657" s="213"/>
      <c r="K657" s="213">
        <v>289.67</v>
      </c>
      <c r="L657" s="213">
        <v>468.78999999999985</v>
      </c>
      <c r="M657" s="214"/>
      <c r="N657" s="214"/>
      <c r="O657" s="214">
        <v>1260.0</v>
      </c>
      <c r="P657" s="214">
        <v>1341.0</v>
      </c>
      <c r="Q657" s="214"/>
      <c r="R657" s="214"/>
      <c r="S657" s="214">
        <v>83.0</v>
      </c>
      <c r="T657" s="214">
        <v>140.0</v>
      </c>
      <c r="U657" s="213">
        <v>820.2700000000002</v>
      </c>
      <c r="V657" s="213">
        <v>758.4599999999998</v>
      </c>
      <c r="W657" s="214">
        <v>2601.0</v>
      </c>
      <c r="X657" s="214">
        <v>223.0</v>
      </c>
      <c r="Y657" s="105"/>
      <c r="Z657" s="105"/>
    </row>
    <row r="658" ht="15.75" customHeight="1">
      <c r="A658" s="127" t="s">
        <v>41</v>
      </c>
      <c r="B658" s="127" t="s">
        <v>286</v>
      </c>
      <c r="C658" s="127" t="s">
        <v>287</v>
      </c>
      <c r="D658" s="127" t="s">
        <v>50</v>
      </c>
      <c r="E658" s="213"/>
      <c r="F658" s="213"/>
      <c r="G658" s="213">
        <v>425.78</v>
      </c>
      <c r="H658" s="213">
        <v>765.58</v>
      </c>
      <c r="I658" s="213"/>
      <c r="J658" s="213"/>
      <c r="K658" s="213">
        <v>425.78</v>
      </c>
      <c r="L658" s="213">
        <v>674.6099999999997</v>
      </c>
      <c r="M658" s="214"/>
      <c r="N658" s="214"/>
      <c r="O658" s="214">
        <v>1680.0</v>
      </c>
      <c r="P658" s="214">
        <v>1788.0</v>
      </c>
      <c r="Q658" s="214"/>
      <c r="R658" s="214"/>
      <c r="S658" s="214">
        <v>122.0</v>
      </c>
      <c r="T658" s="214">
        <v>202.0</v>
      </c>
      <c r="U658" s="213">
        <v>1191.3600000000001</v>
      </c>
      <c r="V658" s="213">
        <v>1100.3899999999996</v>
      </c>
      <c r="W658" s="214">
        <v>3468.0</v>
      </c>
      <c r="X658" s="214">
        <v>324.0</v>
      </c>
      <c r="Y658" s="105"/>
      <c r="Z658" s="105"/>
    </row>
    <row r="659" ht="15.75" customHeight="1">
      <c r="A659" s="127" t="s">
        <v>41</v>
      </c>
      <c r="B659" s="127" t="s">
        <v>288</v>
      </c>
      <c r="C659" s="127" t="s">
        <v>289</v>
      </c>
      <c r="D659" s="127" t="s">
        <v>50</v>
      </c>
      <c r="E659" s="213">
        <v>917.9300000000006</v>
      </c>
      <c r="F659" s="213">
        <v>3008.46</v>
      </c>
      <c r="G659" s="213"/>
      <c r="H659" s="213"/>
      <c r="I659" s="213">
        <v>917.9300000000006</v>
      </c>
      <c r="J659" s="213">
        <v>2298.6600000000003</v>
      </c>
      <c r="K659" s="213"/>
      <c r="L659" s="213"/>
      <c r="M659" s="214">
        <v>5841.0</v>
      </c>
      <c r="N659" s="214">
        <v>4686.0</v>
      </c>
      <c r="O659" s="214"/>
      <c r="P659" s="214"/>
      <c r="Q659" s="214">
        <v>307.0</v>
      </c>
      <c r="R659" s="214">
        <v>754.0</v>
      </c>
      <c r="S659" s="214"/>
      <c r="T659" s="214"/>
      <c r="U659" s="213">
        <v>3926.390000000001</v>
      </c>
      <c r="V659" s="213">
        <v>3216.590000000001</v>
      </c>
      <c r="W659" s="214">
        <v>10527.0</v>
      </c>
      <c r="X659" s="214">
        <v>1061.0</v>
      </c>
      <c r="Y659" s="105"/>
      <c r="Z659" s="105"/>
    </row>
    <row r="660" ht="15.75" customHeight="1">
      <c r="A660" s="127" t="s">
        <v>41</v>
      </c>
      <c r="B660" s="127" t="s">
        <v>290</v>
      </c>
      <c r="C660" s="127" t="s">
        <v>289</v>
      </c>
      <c r="D660" s="127" t="s">
        <v>50</v>
      </c>
      <c r="E660" s="213">
        <v>1743.170000000002</v>
      </c>
      <c r="F660" s="213">
        <v>4169.549999999996</v>
      </c>
      <c r="G660" s="213"/>
      <c r="H660" s="213"/>
      <c r="I660" s="213">
        <v>1743.170000000002</v>
      </c>
      <c r="J660" s="213">
        <v>3191.0399999999995</v>
      </c>
      <c r="K660" s="213"/>
      <c r="L660" s="213"/>
      <c r="M660" s="214">
        <v>5841.0</v>
      </c>
      <c r="N660" s="214">
        <v>4686.0</v>
      </c>
      <c r="O660" s="214"/>
      <c r="P660" s="214"/>
      <c r="Q660" s="214">
        <v>583.0</v>
      </c>
      <c r="R660" s="214">
        <v>1045.0</v>
      </c>
      <c r="S660" s="214"/>
      <c r="T660" s="214"/>
      <c r="U660" s="213">
        <v>5912.7199999999975</v>
      </c>
      <c r="V660" s="213">
        <v>4934.210000000001</v>
      </c>
      <c r="W660" s="214">
        <v>10527.0</v>
      </c>
      <c r="X660" s="214">
        <v>1628.0</v>
      </c>
      <c r="Y660" s="105"/>
      <c r="Z660" s="105"/>
    </row>
    <row r="661" ht="15.75" customHeight="1">
      <c r="A661" s="127" t="s">
        <v>41</v>
      </c>
      <c r="B661" s="127" t="s">
        <v>291</v>
      </c>
      <c r="C661" s="127" t="s">
        <v>289</v>
      </c>
      <c r="D661" s="127" t="s">
        <v>50</v>
      </c>
      <c r="E661" s="213">
        <v>1500.980000000001</v>
      </c>
      <c r="F661" s="213">
        <v>4388.999999999995</v>
      </c>
      <c r="G661" s="213"/>
      <c r="H661" s="213"/>
      <c r="I661" s="213">
        <v>1500.980000000001</v>
      </c>
      <c r="J661" s="213">
        <v>3351.6900000000005</v>
      </c>
      <c r="K661" s="213"/>
      <c r="L661" s="213"/>
      <c r="M661" s="214">
        <v>5841.0</v>
      </c>
      <c r="N661" s="214">
        <v>4686.0</v>
      </c>
      <c r="O661" s="214"/>
      <c r="P661" s="214"/>
      <c r="Q661" s="214">
        <v>502.0</v>
      </c>
      <c r="R661" s="214">
        <v>1100.0</v>
      </c>
      <c r="S661" s="214"/>
      <c r="T661" s="214"/>
      <c r="U661" s="213">
        <v>5889.979999999996</v>
      </c>
      <c r="V661" s="213">
        <v>4852.670000000002</v>
      </c>
      <c r="W661" s="214">
        <v>10527.0</v>
      </c>
      <c r="X661" s="214">
        <v>1602.0</v>
      </c>
      <c r="Y661" s="105"/>
      <c r="Z661" s="105"/>
    </row>
    <row r="662" ht="15.75" customHeight="1">
      <c r="A662" s="127" t="s">
        <v>41</v>
      </c>
      <c r="B662" s="127" t="s">
        <v>292</v>
      </c>
      <c r="C662" s="127" t="s">
        <v>293</v>
      </c>
      <c r="D662" s="127" t="s">
        <v>50</v>
      </c>
      <c r="E662" s="213">
        <v>968.0600000000009</v>
      </c>
      <c r="F662" s="213">
        <v>2938.0799999999986</v>
      </c>
      <c r="G662" s="213"/>
      <c r="H662" s="213"/>
      <c r="I662" s="213">
        <v>968.0600000000009</v>
      </c>
      <c r="J662" s="213">
        <v>2245.3999999999996</v>
      </c>
      <c r="K662" s="213"/>
      <c r="L662" s="213"/>
      <c r="M662" s="214">
        <v>4248.0</v>
      </c>
      <c r="N662" s="214">
        <v>3408.0</v>
      </c>
      <c r="O662" s="214"/>
      <c r="P662" s="214"/>
      <c r="Q662" s="214">
        <v>194.0</v>
      </c>
      <c r="R662" s="214">
        <v>490.0</v>
      </c>
      <c r="S662" s="214"/>
      <c r="T662" s="214"/>
      <c r="U662" s="213">
        <v>3906.1399999999994</v>
      </c>
      <c r="V662" s="213">
        <v>3213.4600000000005</v>
      </c>
      <c r="W662" s="214">
        <v>7656.0</v>
      </c>
      <c r="X662" s="214">
        <v>684.0</v>
      </c>
      <c r="Y662" s="105"/>
      <c r="Z662" s="105"/>
    </row>
    <row r="663" ht="15.75" customHeight="1">
      <c r="A663" s="127" t="s">
        <v>41</v>
      </c>
      <c r="B663" s="127" t="s">
        <v>294</v>
      </c>
      <c r="C663" s="127" t="s">
        <v>293</v>
      </c>
      <c r="D663" s="127" t="s">
        <v>50</v>
      </c>
      <c r="E663" s="213">
        <v>1841.310000000002</v>
      </c>
      <c r="F663" s="213">
        <v>4625.749999999997</v>
      </c>
      <c r="G663" s="213"/>
      <c r="H663" s="213"/>
      <c r="I663" s="213">
        <v>1841.310000000002</v>
      </c>
      <c r="J663" s="213">
        <v>3533.4999999999986</v>
      </c>
      <c r="K663" s="213"/>
      <c r="L663" s="213"/>
      <c r="M663" s="214">
        <v>4248.0</v>
      </c>
      <c r="N663" s="214">
        <v>3408.0</v>
      </c>
      <c r="O663" s="214"/>
      <c r="P663" s="214"/>
      <c r="Q663" s="214">
        <v>369.0</v>
      </c>
      <c r="R663" s="214">
        <v>772.0</v>
      </c>
      <c r="S663" s="214"/>
      <c r="T663" s="214"/>
      <c r="U663" s="213">
        <v>6467.0599999999995</v>
      </c>
      <c r="V663" s="213">
        <v>5374.81</v>
      </c>
      <c r="W663" s="214">
        <v>7656.0</v>
      </c>
      <c r="X663" s="214">
        <v>1141.0</v>
      </c>
      <c r="Y663" s="105"/>
      <c r="Z663" s="105"/>
    </row>
    <row r="664" ht="15.75" customHeight="1">
      <c r="A664" s="127" t="s">
        <v>41</v>
      </c>
      <c r="B664" s="127" t="s">
        <v>295</v>
      </c>
      <c r="C664" s="127" t="s">
        <v>293</v>
      </c>
      <c r="D664" s="127" t="s">
        <v>50</v>
      </c>
      <c r="E664" s="213">
        <v>1826.3400000000015</v>
      </c>
      <c r="F664" s="213">
        <v>5185.209999999997</v>
      </c>
      <c r="G664" s="213"/>
      <c r="H664" s="213"/>
      <c r="I664" s="213">
        <v>1826.3400000000015</v>
      </c>
      <c r="J664" s="213">
        <v>3957.789999999999</v>
      </c>
      <c r="K664" s="213"/>
      <c r="L664" s="213"/>
      <c r="M664" s="214">
        <v>4248.0</v>
      </c>
      <c r="N664" s="214">
        <v>3408.0</v>
      </c>
      <c r="O664" s="214"/>
      <c r="P664" s="214"/>
      <c r="Q664" s="214">
        <v>366.0</v>
      </c>
      <c r="R664" s="214">
        <v>864.0</v>
      </c>
      <c r="S664" s="214"/>
      <c r="T664" s="214"/>
      <c r="U664" s="213">
        <v>7011.549999999999</v>
      </c>
      <c r="V664" s="213">
        <v>5784.130000000001</v>
      </c>
      <c r="W664" s="214">
        <v>7656.0</v>
      </c>
      <c r="X664" s="214">
        <v>1230.0</v>
      </c>
      <c r="Y664" s="105"/>
      <c r="Z664" s="105"/>
    </row>
    <row r="665" ht="15.75" customHeight="1">
      <c r="A665" s="127" t="s">
        <v>41</v>
      </c>
      <c r="B665" s="127" t="s">
        <v>296</v>
      </c>
      <c r="C665" s="127" t="s">
        <v>297</v>
      </c>
      <c r="D665" s="127" t="s">
        <v>47</v>
      </c>
      <c r="E665" s="213"/>
      <c r="F665" s="213"/>
      <c r="G665" s="213"/>
      <c r="H665" s="213">
        <v>64.74000000000002</v>
      </c>
      <c r="I665" s="213"/>
      <c r="J665" s="213"/>
      <c r="K665" s="213"/>
      <c r="L665" s="213">
        <v>64.74000000000002</v>
      </c>
      <c r="M665" s="214"/>
      <c r="N665" s="214"/>
      <c r="O665" s="214"/>
      <c r="P665" s="214">
        <v>900.0</v>
      </c>
      <c r="Q665" s="214"/>
      <c r="R665" s="214"/>
      <c r="S665" s="214"/>
      <c r="T665" s="214">
        <v>26.0</v>
      </c>
      <c r="U665" s="213">
        <v>64.74000000000002</v>
      </c>
      <c r="V665" s="213">
        <v>64.74000000000002</v>
      </c>
      <c r="W665" s="214">
        <v>900.0</v>
      </c>
      <c r="X665" s="214">
        <v>26.0</v>
      </c>
      <c r="Y665" s="105"/>
      <c r="Z665" s="105"/>
    </row>
    <row r="666" ht="15.75" customHeight="1">
      <c r="A666" s="127" t="s">
        <v>41</v>
      </c>
      <c r="B666" s="127" t="s">
        <v>300</v>
      </c>
      <c r="C666" s="127" t="s">
        <v>301</v>
      </c>
      <c r="D666" s="127" t="s">
        <v>47</v>
      </c>
      <c r="E666" s="213"/>
      <c r="F666" s="213"/>
      <c r="G666" s="213"/>
      <c r="H666" s="213">
        <v>273.9000000000001</v>
      </c>
      <c r="I666" s="213"/>
      <c r="J666" s="213"/>
      <c r="K666" s="213"/>
      <c r="L666" s="213">
        <v>273.9000000000001</v>
      </c>
      <c r="M666" s="214"/>
      <c r="N666" s="214"/>
      <c r="O666" s="214"/>
      <c r="P666" s="214">
        <v>900.0</v>
      </c>
      <c r="Q666" s="214"/>
      <c r="R666" s="214"/>
      <c r="S666" s="214"/>
      <c r="T666" s="214">
        <v>110.0</v>
      </c>
      <c r="U666" s="213">
        <v>273.9000000000001</v>
      </c>
      <c r="V666" s="213">
        <v>273.9000000000001</v>
      </c>
      <c r="W666" s="214">
        <v>900.0</v>
      </c>
      <c r="X666" s="214">
        <v>110.0</v>
      </c>
      <c r="Y666" s="105"/>
      <c r="Z666" s="105"/>
    </row>
    <row r="667" ht="15.75" customHeight="1">
      <c r="A667" s="127" t="s">
        <v>41</v>
      </c>
      <c r="B667" s="127" t="s">
        <v>302</v>
      </c>
      <c r="C667" s="127" t="s">
        <v>303</v>
      </c>
      <c r="D667" s="127" t="s">
        <v>47</v>
      </c>
      <c r="E667" s="213"/>
      <c r="F667" s="213"/>
      <c r="G667" s="213"/>
      <c r="H667" s="213">
        <v>281.3700000000002</v>
      </c>
      <c r="I667" s="213"/>
      <c r="J667" s="213"/>
      <c r="K667" s="213"/>
      <c r="L667" s="213">
        <v>281.3700000000002</v>
      </c>
      <c r="M667" s="214"/>
      <c r="N667" s="214"/>
      <c r="O667" s="214"/>
      <c r="P667" s="214">
        <v>900.0</v>
      </c>
      <c r="Q667" s="214"/>
      <c r="R667" s="214"/>
      <c r="S667" s="214"/>
      <c r="T667" s="214">
        <v>113.0</v>
      </c>
      <c r="U667" s="213">
        <v>281.3700000000002</v>
      </c>
      <c r="V667" s="213">
        <v>281.3700000000002</v>
      </c>
      <c r="W667" s="214">
        <v>900.0</v>
      </c>
      <c r="X667" s="214">
        <v>113.0</v>
      </c>
      <c r="Y667" s="105"/>
      <c r="Z667" s="105"/>
    </row>
    <row r="668" ht="15.75" customHeight="1">
      <c r="A668" s="127" t="s">
        <v>41</v>
      </c>
      <c r="B668" s="127" t="s">
        <v>304</v>
      </c>
      <c r="C668" s="127" t="s">
        <v>305</v>
      </c>
      <c r="D668" s="127" t="s">
        <v>47</v>
      </c>
      <c r="E668" s="213"/>
      <c r="F668" s="213"/>
      <c r="G668" s="213"/>
      <c r="H668" s="213">
        <v>134.45999999999995</v>
      </c>
      <c r="I668" s="213"/>
      <c r="J668" s="213"/>
      <c r="K668" s="213"/>
      <c r="L668" s="213">
        <v>134.45999999999995</v>
      </c>
      <c r="M668" s="214"/>
      <c r="N668" s="214"/>
      <c r="O668" s="214"/>
      <c r="P668" s="214">
        <v>900.0</v>
      </c>
      <c r="Q668" s="214"/>
      <c r="R668" s="214"/>
      <c r="S668" s="214"/>
      <c r="T668" s="214">
        <v>54.0</v>
      </c>
      <c r="U668" s="213">
        <v>134.45999999999995</v>
      </c>
      <c r="V668" s="213">
        <v>134.45999999999995</v>
      </c>
      <c r="W668" s="214">
        <v>900.0</v>
      </c>
      <c r="X668" s="214">
        <v>54.0</v>
      </c>
      <c r="Y668" s="105"/>
      <c r="Z668" s="105"/>
    </row>
    <row r="669" ht="15.75" customHeight="1">
      <c r="A669" s="105"/>
      <c r="B669" s="105"/>
      <c r="C669" s="105"/>
      <c r="D669" s="105"/>
      <c r="E669" s="106"/>
      <c r="F669" s="106"/>
      <c r="G669" s="106"/>
      <c r="H669" s="106"/>
      <c r="I669" s="106"/>
      <c r="J669" s="106"/>
      <c r="K669" s="106"/>
      <c r="L669" s="106"/>
      <c r="M669" s="17"/>
      <c r="N669" s="17"/>
      <c r="O669" s="17"/>
      <c r="P669" s="17"/>
      <c r="Q669" s="17"/>
      <c r="R669" s="17"/>
      <c r="S669" s="17"/>
      <c r="T669" s="17"/>
      <c r="U669" s="106"/>
      <c r="V669" s="106"/>
      <c r="W669" s="17"/>
      <c r="X669" s="17"/>
      <c r="Y669" s="105"/>
      <c r="Z669" s="105"/>
    </row>
    <row r="670" ht="15.75" customHeight="1">
      <c r="A670" s="105"/>
      <c r="B670" s="105"/>
      <c r="C670" s="105"/>
      <c r="D670" s="105"/>
      <c r="E670" s="106"/>
      <c r="F670" s="106"/>
      <c r="G670" s="106"/>
      <c r="H670" s="106"/>
      <c r="I670" s="106"/>
      <c r="J670" s="106"/>
      <c r="K670" s="106"/>
      <c r="L670" s="106"/>
      <c r="M670" s="17"/>
      <c r="N670" s="17"/>
      <c r="O670" s="17"/>
      <c r="P670" s="17"/>
      <c r="Q670" s="17"/>
      <c r="R670" s="17"/>
      <c r="S670" s="17"/>
      <c r="T670" s="17"/>
      <c r="U670" s="106"/>
      <c r="V670" s="106"/>
      <c r="W670" s="17"/>
      <c r="X670" s="17"/>
      <c r="Y670" s="105"/>
      <c r="Z670" s="105"/>
    </row>
    <row r="671" ht="15.75" customHeight="1">
      <c r="A671" s="105"/>
      <c r="B671" s="105"/>
      <c r="C671" s="105"/>
      <c r="D671" s="105"/>
      <c r="E671" s="106"/>
      <c r="F671" s="106"/>
      <c r="G671" s="106"/>
      <c r="H671" s="106"/>
      <c r="I671" s="106"/>
      <c r="J671" s="106"/>
      <c r="K671" s="106"/>
      <c r="L671" s="106"/>
      <c r="M671" s="17"/>
      <c r="N671" s="17"/>
      <c r="O671" s="17"/>
      <c r="P671" s="17"/>
      <c r="Q671" s="17"/>
      <c r="R671" s="17"/>
      <c r="S671" s="17"/>
      <c r="T671" s="17"/>
      <c r="U671" s="106"/>
      <c r="V671" s="106"/>
      <c r="W671" s="17"/>
      <c r="X671" s="17"/>
      <c r="Y671" s="105"/>
      <c r="Z671" s="105"/>
    </row>
    <row r="672" ht="15.75" customHeight="1">
      <c r="A672" s="105"/>
      <c r="B672" s="105"/>
      <c r="C672" s="105"/>
      <c r="D672" s="105"/>
      <c r="E672" s="106"/>
      <c r="F672" s="106"/>
      <c r="G672" s="106"/>
      <c r="H672" s="106"/>
      <c r="I672" s="106"/>
      <c r="J672" s="106"/>
      <c r="K672" s="106"/>
      <c r="L672" s="106"/>
      <c r="M672" s="17"/>
      <c r="N672" s="17"/>
      <c r="O672" s="17"/>
      <c r="P672" s="17"/>
      <c r="Q672" s="17"/>
      <c r="R672" s="17"/>
      <c r="S672" s="17"/>
      <c r="T672" s="17"/>
      <c r="U672" s="106"/>
      <c r="V672" s="106"/>
      <c r="W672" s="17"/>
      <c r="X672" s="17"/>
      <c r="Y672" s="105"/>
      <c r="Z672" s="105"/>
    </row>
    <row r="673" ht="15.75" customHeight="1">
      <c r="A673" s="105"/>
      <c r="B673" s="105"/>
      <c r="C673" s="105"/>
      <c r="D673" s="105"/>
      <c r="E673" s="106"/>
      <c r="F673" s="106"/>
      <c r="G673" s="106"/>
      <c r="H673" s="106"/>
      <c r="I673" s="106"/>
      <c r="J673" s="106"/>
      <c r="K673" s="106"/>
      <c r="L673" s="106"/>
      <c r="M673" s="17"/>
      <c r="N673" s="17"/>
      <c r="O673" s="17"/>
      <c r="P673" s="17"/>
      <c r="Q673" s="17"/>
      <c r="R673" s="17"/>
      <c r="S673" s="17"/>
      <c r="T673" s="17"/>
      <c r="U673" s="106"/>
      <c r="V673" s="106"/>
      <c r="W673" s="17"/>
      <c r="X673" s="17"/>
      <c r="Y673" s="105"/>
      <c r="Z673" s="105"/>
    </row>
    <row r="674" ht="15.75" customHeight="1">
      <c r="A674" s="105"/>
      <c r="B674" s="105"/>
      <c r="C674" s="105"/>
      <c r="D674" s="105"/>
      <c r="E674" s="106"/>
      <c r="F674" s="106"/>
      <c r="G674" s="106"/>
      <c r="H674" s="106"/>
      <c r="I674" s="106"/>
      <c r="J674" s="106"/>
      <c r="K674" s="106"/>
      <c r="L674" s="106"/>
      <c r="M674" s="17"/>
      <c r="N674" s="17"/>
      <c r="O674" s="17"/>
      <c r="P674" s="17"/>
      <c r="Q674" s="17"/>
      <c r="R674" s="17"/>
      <c r="S674" s="17"/>
      <c r="T674" s="17"/>
      <c r="U674" s="106"/>
      <c r="V674" s="106"/>
      <c r="W674" s="17"/>
      <c r="X674" s="17"/>
      <c r="Y674" s="105"/>
      <c r="Z674" s="105"/>
    </row>
    <row r="675" ht="15.75" customHeight="1">
      <c r="A675" s="105"/>
      <c r="B675" s="105"/>
      <c r="C675" s="105"/>
      <c r="D675" s="105"/>
      <c r="E675" s="106"/>
      <c r="F675" s="106"/>
      <c r="G675" s="106"/>
      <c r="H675" s="106"/>
      <c r="I675" s="106"/>
      <c r="J675" s="106"/>
      <c r="K675" s="106"/>
      <c r="L675" s="106"/>
      <c r="M675" s="17"/>
      <c r="N675" s="17"/>
      <c r="O675" s="17"/>
      <c r="P675" s="17"/>
      <c r="Q675" s="17"/>
      <c r="R675" s="17"/>
      <c r="S675" s="17"/>
      <c r="T675" s="17"/>
      <c r="U675" s="106"/>
      <c r="V675" s="106"/>
      <c r="W675" s="17"/>
      <c r="X675" s="17"/>
      <c r="Y675" s="105"/>
      <c r="Z675" s="105"/>
    </row>
    <row r="676" ht="15.75" customHeight="1">
      <c r="A676" s="105"/>
      <c r="B676" s="105"/>
      <c r="C676" s="105"/>
      <c r="D676" s="105"/>
      <c r="E676" s="106"/>
      <c r="F676" s="106"/>
      <c r="G676" s="106"/>
      <c r="H676" s="106"/>
      <c r="I676" s="106"/>
      <c r="J676" s="106"/>
      <c r="K676" s="106"/>
      <c r="L676" s="106"/>
      <c r="M676" s="17"/>
      <c r="N676" s="17"/>
      <c r="O676" s="17"/>
      <c r="P676" s="17"/>
      <c r="Q676" s="17"/>
      <c r="R676" s="17"/>
      <c r="S676" s="17"/>
      <c r="T676" s="17"/>
      <c r="U676" s="106"/>
      <c r="V676" s="106"/>
      <c r="W676" s="17"/>
      <c r="X676" s="17"/>
      <c r="Y676" s="105"/>
      <c r="Z676" s="105"/>
    </row>
    <row r="677" ht="15.75" customHeight="1">
      <c r="A677" s="105"/>
      <c r="B677" s="105"/>
      <c r="C677" s="105"/>
      <c r="D677" s="105"/>
      <c r="E677" s="106"/>
      <c r="F677" s="106"/>
      <c r="G677" s="106"/>
      <c r="H677" s="106"/>
      <c r="I677" s="106"/>
      <c r="J677" s="106"/>
      <c r="K677" s="106"/>
      <c r="L677" s="106"/>
      <c r="M677" s="17"/>
      <c r="N677" s="17"/>
      <c r="O677" s="17"/>
      <c r="P677" s="17"/>
      <c r="Q677" s="17"/>
      <c r="R677" s="17"/>
      <c r="S677" s="17"/>
      <c r="T677" s="17"/>
      <c r="U677" s="106"/>
      <c r="V677" s="106"/>
      <c r="W677" s="17"/>
      <c r="X677" s="17"/>
      <c r="Y677" s="105"/>
      <c r="Z677" s="105"/>
    </row>
    <row r="678" ht="15.75" customHeight="1">
      <c r="A678" s="105"/>
      <c r="B678" s="105"/>
      <c r="C678" s="105"/>
      <c r="D678" s="105"/>
      <c r="E678" s="106"/>
      <c r="F678" s="106"/>
      <c r="G678" s="106"/>
      <c r="H678" s="106"/>
      <c r="I678" s="106"/>
      <c r="J678" s="106"/>
      <c r="K678" s="106"/>
      <c r="L678" s="106"/>
      <c r="M678" s="17"/>
      <c r="N678" s="17"/>
      <c r="O678" s="17"/>
      <c r="P678" s="17"/>
      <c r="Q678" s="17"/>
      <c r="R678" s="17"/>
      <c r="S678" s="17"/>
      <c r="T678" s="17"/>
      <c r="U678" s="106"/>
      <c r="V678" s="106"/>
      <c r="W678" s="17"/>
      <c r="X678" s="17"/>
      <c r="Y678" s="105"/>
      <c r="Z678" s="105"/>
    </row>
    <row r="679" ht="15.75" customHeight="1">
      <c r="A679" s="105"/>
      <c r="B679" s="105"/>
      <c r="C679" s="105"/>
      <c r="D679" s="105"/>
      <c r="E679" s="106"/>
      <c r="F679" s="106"/>
      <c r="G679" s="106"/>
      <c r="H679" s="106"/>
      <c r="I679" s="106"/>
      <c r="J679" s="106"/>
      <c r="K679" s="106"/>
      <c r="L679" s="106"/>
      <c r="M679" s="17"/>
      <c r="N679" s="17"/>
      <c r="O679" s="17"/>
      <c r="P679" s="17"/>
      <c r="Q679" s="17"/>
      <c r="R679" s="17"/>
      <c r="S679" s="17"/>
      <c r="T679" s="17"/>
      <c r="U679" s="106"/>
      <c r="V679" s="106"/>
      <c r="W679" s="17"/>
      <c r="X679" s="17"/>
      <c r="Y679" s="105"/>
      <c r="Z679" s="105"/>
    </row>
    <row r="680" ht="15.75" customHeight="1">
      <c r="A680" s="105"/>
      <c r="B680" s="105"/>
      <c r="C680" s="105"/>
      <c r="D680" s="105"/>
      <c r="E680" s="106"/>
      <c r="F680" s="106"/>
      <c r="G680" s="106"/>
      <c r="H680" s="106"/>
      <c r="I680" s="106"/>
      <c r="J680" s="106"/>
      <c r="K680" s="106"/>
      <c r="L680" s="106"/>
      <c r="M680" s="17"/>
      <c r="N680" s="17"/>
      <c r="O680" s="17"/>
      <c r="P680" s="17"/>
      <c r="Q680" s="17"/>
      <c r="R680" s="17"/>
      <c r="S680" s="17"/>
      <c r="T680" s="17"/>
      <c r="U680" s="106"/>
      <c r="V680" s="106"/>
      <c r="W680" s="17"/>
      <c r="X680" s="17"/>
      <c r="Y680" s="105"/>
      <c r="Z680" s="105"/>
    </row>
    <row r="681" ht="15.75" customHeight="1">
      <c r="A681" s="105"/>
      <c r="B681" s="105"/>
      <c r="C681" s="105"/>
      <c r="D681" s="105"/>
      <c r="E681" s="106"/>
      <c r="F681" s="106"/>
      <c r="G681" s="106"/>
      <c r="H681" s="106"/>
      <c r="I681" s="106"/>
      <c r="J681" s="106"/>
      <c r="K681" s="106"/>
      <c r="L681" s="106"/>
      <c r="M681" s="17"/>
      <c r="N681" s="17"/>
      <c r="O681" s="17"/>
      <c r="P681" s="17"/>
      <c r="Q681" s="17"/>
      <c r="R681" s="17"/>
      <c r="S681" s="17"/>
      <c r="T681" s="17"/>
      <c r="U681" s="106"/>
      <c r="V681" s="106"/>
      <c r="W681" s="17"/>
      <c r="X681" s="17"/>
      <c r="Y681" s="105"/>
      <c r="Z681" s="105"/>
    </row>
    <row r="682" ht="15.75" customHeight="1">
      <c r="A682" s="105"/>
      <c r="B682" s="105"/>
      <c r="C682" s="105"/>
      <c r="D682" s="105"/>
      <c r="E682" s="106"/>
      <c r="F682" s="106"/>
      <c r="G682" s="106"/>
      <c r="H682" s="106"/>
      <c r="I682" s="106"/>
      <c r="J682" s="106"/>
      <c r="K682" s="106"/>
      <c r="L682" s="106"/>
      <c r="M682" s="17"/>
      <c r="N682" s="17"/>
      <c r="O682" s="17"/>
      <c r="P682" s="17"/>
      <c r="Q682" s="17"/>
      <c r="R682" s="17"/>
      <c r="S682" s="17"/>
      <c r="T682" s="17"/>
      <c r="U682" s="106"/>
      <c r="V682" s="106"/>
      <c r="W682" s="17"/>
      <c r="X682" s="17"/>
      <c r="Y682" s="105"/>
      <c r="Z682" s="105"/>
    </row>
    <row r="683" ht="15.75" customHeight="1">
      <c r="A683" s="105"/>
      <c r="B683" s="105"/>
      <c r="C683" s="105"/>
      <c r="D683" s="105"/>
      <c r="E683" s="106"/>
      <c r="F683" s="106"/>
      <c r="G683" s="106"/>
      <c r="H683" s="106"/>
      <c r="I683" s="106"/>
      <c r="J683" s="106"/>
      <c r="K683" s="106"/>
      <c r="L683" s="106"/>
      <c r="M683" s="17"/>
      <c r="N683" s="17"/>
      <c r="O683" s="17"/>
      <c r="P683" s="17"/>
      <c r="Q683" s="17"/>
      <c r="R683" s="17"/>
      <c r="S683" s="17"/>
      <c r="T683" s="17"/>
      <c r="U683" s="106"/>
      <c r="V683" s="106"/>
      <c r="W683" s="17"/>
      <c r="X683" s="17"/>
      <c r="Y683" s="105"/>
      <c r="Z683" s="105"/>
    </row>
    <row r="684" ht="15.75" customHeight="1">
      <c r="A684" s="105"/>
      <c r="B684" s="105"/>
      <c r="C684" s="105"/>
      <c r="D684" s="105"/>
      <c r="E684" s="106"/>
      <c r="F684" s="106"/>
      <c r="G684" s="106"/>
      <c r="H684" s="106"/>
      <c r="I684" s="106"/>
      <c r="J684" s="106"/>
      <c r="K684" s="106"/>
      <c r="L684" s="106"/>
      <c r="M684" s="17"/>
      <c r="N684" s="17"/>
      <c r="O684" s="17"/>
      <c r="P684" s="17"/>
      <c r="Q684" s="17"/>
      <c r="R684" s="17"/>
      <c r="S684" s="17"/>
      <c r="T684" s="17"/>
      <c r="U684" s="106"/>
      <c r="V684" s="106"/>
      <c r="W684" s="17"/>
      <c r="X684" s="17"/>
      <c r="Y684" s="105"/>
      <c r="Z684" s="105"/>
    </row>
    <row r="685" ht="15.75" customHeight="1">
      <c r="A685" s="105"/>
      <c r="B685" s="105"/>
      <c r="C685" s="105"/>
      <c r="D685" s="105"/>
      <c r="E685" s="106"/>
      <c r="F685" s="106"/>
      <c r="G685" s="106"/>
      <c r="H685" s="106"/>
      <c r="I685" s="106"/>
      <c r="J685" s="106"/>
      <c r="K685" s="106"/>
      <c r="L685" s="106"/>
      <c r="M685" s="17"/>
      <c r="N685" s="17"/>
      <c r="O685" s="17"/>
      <c r="P685" s="17"/>
      <c r="Q685" s="17"/>
      <c r="R685" s="17"/>
      <c r="S685" s="17"/>
      <c r="T685" s="17"/>
      <c r="U685" s="106"/>
      <c r="V685" s="106"/>
      <c r="W685" s="17"/>
      <c r="X685" s="17"/>
      <c r="Y685" s="105"/>
      <c r="Z685" s="105"/>
    </row>
    <row r="686" ht="15.75" customHeight="1">
      <c r="A686" s="105"/>
      <c r="B686" s="105"/>
      <c r="C686" s="105"/>
      <c r="D686" s="105"/>
      <c r="E686" s="106"/>
      <c r="F686" s="106"/>
      <c r="G686" s="106"/>
      <c r="H686" s="106"/>
      <c r="I686" s="106"/>
      <c r="J686" s="106"/>
      <c r="K686" s="106"/>
      <c r="L686" s="106"/>
      <c r="M686" s="17"/>
      <c r="N686" s="17"/>
      <c r="O686" s="17"/>
      <c r="P686" s="17"/>
      <c r="Q686" s="17"/>
      <c r="R686" s="17"/>
      <c r="S686" s="17"/>
      <c r="T686" s="17"/>
      <c r="U686" s="106"/>
      <c r="V686" s="106"/>
      <c r="W686" s="17"/>
      <c r="X686" s="17"/>
      <c r="Y686" s="105"/>
      <c r="Z686" s="105"/>
    </row>
    <row r="687" ht="15.75" customHeight="1">
      <c r="A687" s="105"/>
      <c r="B687" s="105"/>
      <c r="C687" s="105"/>
      <c r="D687" s="105"/>
      <c r="E687" s="106"/>
      <c r="F687" s="106"/>
      <c r="G687" s="106"/>
      <c r="H687" s="106"/>
      <c r="I687" s="106"/>
      <c r="J687" s="106"/>
      <c r="K687" s="106"/>
      <c r="L687" s="106"/>
      <c r="M687" s="17"/>
      <c r="N687" s="17"/>
      <c r="O687" s="17"/>
      <c r="P687" s="17"/>
      <c r="Q687" s="17"/>
      <c r="R687" s="17"/>
      <c r="S687" s="17"/>
      <c r="T687" s="17"/>
      <c r="U687" s="106"/>
      <c r="V687" s="106"/>
      <c r="W687" s="17"/>
      <c r="X687" s="17"/>
      <c r="Y687" s="105"/>
      <c r="Z687" s="105"/>
    </row>
    <row r="688" ht="15.75" customHeight="1">
      <c r="A688" s="105"/>
      <c r="B688" s="105"/>
      <c r="C688" s="105"/>
      <c r="D688" s="105"/>
      <c r="E688" s="106"/>
      <c r="F688" s="106"/>
      <c r="G688" s="106"/>
      <c r="H688" s="106"/>
      <c r="I688" s="106"/>
      <c r="J688" s="106"/>
      <c r="K688" s="106"/>
      <c r="L688" s="106"/>
      <c r="M688" s="17"/>
      <c r="N688" s="17"/>
      <c r="O688" s="17"/>
      <c r="P688" s="17"/>
      <c r="Q688" s="17"/>
      <c r="R688" s="17"/>
      <c r="S688" s="17"/>
      <c r="T688" s="17"/>
      <c r="U688" s="106"/>
      <c r="V688" s="106"/>
      <c r="W688" s="17"/>
      <c r="X688" s="17"/>
      <c r="Y688" s="105"/>
      <c r="Z688" s="105"/>
    </row>
    <row r="689" ht="15.75" customHeight="1">
      <c r="A689" s="105"/>
      <c r="B689" s="105"/>
      <c r="C689" s="105"/>
      <c r="D689" s="105"/>
      <c r="E689" s="106"/>
      <c r="F689" s="106"/>
      <c r="G689" s="106"/>
      <c r="H689" s="106"/>
      <c r="I689" s="106"/>
      <c r="J689" s="106"/>
      <c r="K689" s="106"/>
      <c r="L689" s="106"/>
      <c r="M689" s="17"/>
      <c r="N689" s="17"/>
      <c r="O689" s="17"/>
      <c r="P689" s="17"/>
      <c r="Q689" s="17"/>
      <c r="R689" s="17"/>
      <c r="S689" s="17"/>
      <c r="T689" s="17"/>
      <c r="U689" s="106"/>
      <c r="V689" s="106"/>
      <c r="W689" s="17"/>
      <c r="X689" s="17"/>
      <c r="Y689" s="105"/>
      <c r="Z689" s="105"/>
    </row>
    <row r="690" ht="15.75" customHeight="1">
      <c r="A690" s="105"/>
      <c r="B690" s="105"/>
      <c r="C690" s="105"/>
      <c r="D690" s="105"/>
      <c r="E690" s="106"/>
      <c r="F690" s="106"/>
      <c r="G690" s="106"/>
      <c r="H690" s="106"/>
      <c r="I690" s="106"/>
      <c r="J690" s="106"/>
      <c r="K690" s="106"/>
      <c r="L690" s="106"/>
      <c r="M690" s="17"/>
      <c r="N690" s="17"/>
      <c r="O690" s="17"/>
      <c r="P690" s="17"/>
      <c r="Q690" s="17"/>
      <c r="R690" s="17"/>
      <c r="S690" s="17"/>
      <c r="T690" s="17"/>
      <c r="U690" s="106"/>
      <c r="V690" s="106"/>
      <c r="W690" s="17"/>
      <c r="X690" s="17"/>
      <c r="Y690" s="105"/>
      <c r="Z690" s="105"/>
    </row>
    <row r="691" ht="15.75" customHeight="1">
      <c r="A691" s="105"/>
      <c r="B691" s="105"/>
      <c r="C691" s="105"/>
      <c r="D691" s="105"/>
      <c r="E691" s="106"/>
      <c r="F691" s="106"/>
      <c r="G691" s="106"/>
      <c r="H691" s="106"/>
      <c r="I691" s="106"/>
      <c r="J691" s="106"/>
      <c r="K691" s="106"/>
      <c r="L691" s="106"/>
      <c r="M691" s="17"/>
      <c r="N691" s="17"/>
      <c r="O691" s="17"/>
      <c r="P691" s="17"/>
      <c r="Q691" s="17"/>
      <c r="R691" s="17"/>
      <c r="S691" s="17"/>
      <c r="T691" s="17"/>
      <c r="U691" s="106"/>
      <c r="V691" s="106"/>
      <c r="W691" s="17"/>
      <c r="X691" s="17"/>
      <c r="Y691" s="105"/>
      <c r="Z691" s="105"/>
    </row>
    <row r="692" ht="15.75" customHeight="1">
      <c r="A692" s="105"/>
      <c r="B692" s="105"/>
      <c r="C692" s="105"/>
      <c r="D692" s="105"/>
      <c r="E692" s="106"/>
      <c r="F692" s="106"/>
      <c r="G692" s="106"/>
      <c r="H692" s="106"/>
      <c r="I692" s="106"/>
      <c r="J692" s="106"/>
      <c r="K692" s="106"/>
      <c r="L692" s="106"/>
      <c r="M692" s="17"/>
      <c r="N692" s="17"/>
      <c r="O692" s="17"/>
      <c r="P692" s="17"/>
      <c r="Q692" s="17"/>
      <c r="R692" s="17"/>
      <c r="S692" s="17"/>
      <c r="T692" s="17"/>
      <c r="U692" s="106"/>
      <c r="V692" s="106"/>
      <c r="W692" s="17"/>
      <c r="X692" s="17"/>
      <c r="Y692" s="105"/>
      <c r="Z692" s="105"/>
    </row>
    <row r="693" ht="15.75" customHeight="1">
      <c r="A693" s="105"/>
      <c r="B693" s="105"/>
      <c r="C693" s="105"/>
      <c r="D693" s="105"/>
      <c r="E693" s="106"/>
      <c r="F693" s="106"/>
      <c r="G693" s="106"/>
      <c r="H693" s="106"/>
      <c r="I693" s="106"/>
      <c r="J693" s="106"/>
      <c r="K693" s="106"/>
      <c r="L693" s="106"/>
      <c r="M693" s="17"/>
      <c r="N693" s="17"/>
      <c r="O693" s="17"/>
      <c r="P693" s="17"/>
      <c r="Q693" s="17"/>
      <c r="R693" s="17"/>
      <c r="S693" s="17"/>
      <c r="T693" s="17"/>
      <c r="U693" s="106"/>
      <c r="V693" s="106"/>
      <c r="W693" s="17"/>
      <c r="X693" s="17"/>
      <c r="Y693" s="105"/>
      <c r="Z693" s="105"/>
    </row>
    <row r="694" ht="15.75" customHeight="1">
      <c r="A694" s="105"/>
      <c r="B694" s="105"/>
      <c r="C694" s="105"/>
      <c r="D694" s="105"/>
      <c r="E694" s="106"/>
      <c r="F694" s="106"/>
      <c r="G694" s="106"/>
      <c r="H694" s="106"/>
      <c r="I694" s="106"/>
      <c r="J694" s="106"/>
      <c r="K694" s="106"/>
      <c r="L694" s="106"/>
      <c r="M694" s="17"/>
      <c r="N694" s="17"/>
      <c r="O694" s="17"/>
      <c r="P694" s="17"/>
      <c r="Q694" s="17"/>
      <c r="R694" s="17"/>
      <c r="S694" s="17"/>
      <c r="T694" s="17"/>
      <c r="U694" s="106"/>
      <c r="V694" s="106"/>
      <c r="W694" s="17"/>
      <c r="X694" s="17"/>
      <c r="Y694" s="105"/>
      <c r="Z694" s="105"/>
    </row>
    <row r="695" ht="15.75" customHeight="1">
      <c r="A695" s="105"/>
      <c r="B695" s="105"/>
      <c r="C695" s="105"/>
      <c r="D695" s="105"/>
      <c r="E695" s="106"/>
      <c r="F695" s="106"/>
      <c r="G695" s="106"/>
      <c r="H695" s="106"/>
      <c r="I695" s="106"/>
      <c r="J695" s="106"/>
      <c r="K695" s="106"/>
      <c r="L695" s="106"/>
      <c r="M695" s="17"/>
      <c r="N695" s="17"/>
      <c r="O695" s="17"/>
      <c r="P695" s="17"/>
      <c r="Q695" s="17"/>
      <c r="R695" s="17"/>
      <c r="S695" s="17"/>
      <c r="T695" s="17"/>
      <c r="U695" s="106"/>
      <c r="V695" s="106"/>
      <c r="W695" s="17"/>
      <c r="X695" s="17"/>
      <c r="Y695" s="105"/>
      <c r="Z695" s="105"/>
    </row>
    <row r="696" ht="15.75" customHeight="1">
      <c r="A696" s="105"/>
      <c r="B696" s="105"/>
      <c r="C696" s="105"/>
      <c r="D696" s="105"/>
      <c r="E696" s="106"/>
      <c r="F696" s="106"/>
      <c r="G696" s="106"/>
      <c r="H696" s="106"/>
      <c r="I696" s="106"/>
      <c r="J696" s="106"/>
      <c r="K696" s="106"/>
      <c r="L696" s="106"/>
      <c r="M696" s="17"/>
      <c r="N696" s="17"/>
      <c r="O696" s="17"/>
      <c r="P696" s="17"/>
      <c r="Q696" s="17"/>
      <c r="R696" s="17"/>
      <c r="S696" s="17"/>
      <c r="T696" s="17"/>
      <c r="U696" s="106"/>
      <c r="V696" s="106"/>
      <c r="W696" s="17"/>
      <c r="X696" s="17"/>
      <c r="Y696" s="105"/>
      <c r="Z696" s="105"/>
    </row>
    <row r="697" ht="15.75" customHeight="1">
      <c r="A697" s="105"/>
      <c r="B697" s="105"/>
      <c r="C697" s="105"/>
      <c r="D697" s="105"/>
      <c r="E697" s="106"/>
      <c r="F697" s="106"/>
      <c r="G697" s="106"/>
      <c r="H697" s="106"/>
      <c r="I697" s="106"/>
      <c r="J697" s="106"/>
      <c r="K697" s="106"/>
      <c r="L697" s="106"/>
      <c r="M697" s="17"/>
      <c r="N697" s="17"/>
      <c r="O697" s="17"/>
      <c r="P697" s="17"/>
      <c r="Q697" s="17"/>
      <c r="R697" s="17"/>
      <c r="S697" s="17"/>
      <c r="T697" s="17"/>
      <c r="U697" s="106"/>
      <c r="V697" s="106"/>
      <c r="W697" s="17"/>
      <c r="X697" s="17"/>
      <c r="Y697" s="105"/>
      <c r="Z697" s="105"/>
    </row>
    <row r="698" ht="15.75" customHeight="1">
      <c r="A698" s="105"/>
      <c r="B698" s="105"/>
      <c r="C698" s="105"/>
      <c r="D698" s="105"/>
      <c r="E698" s="106"/>
      <c r="F698" s="106"/>
      <c r="G698" s="106"/>
      <c r="H698" s="106"/>
      <c r="I698" s="106"/>
      <c r="J698" s="106"/>
      <c r="K698" s="106"/>
      <c r="L698" s="106"/>
      <c r="M698" s="17"/>
      <c r="N698" s="17"/>
      <c r="O698" s="17"/>
      <c r="P698" s="17"/>
      <c r="Q698" s="17"/>
      <c r="R698" s="17"/>
      <c r="S698" s="17"/>
      <c r="T698" s="17"/>
      <c r="U698" s="106"/>
      <c r="V698" s="106"/>
      <c r="W698" s="17"/>
      <c r="X698" s="17"/>
      <c r="Y698" s="105"/>
      <c r="Z698" s="105"/>
    </row>
    <row r="699" ht="15.75" customHeight="1">
      <c r="A699" s="105"/>
      <c r="B699" s="105"/>
      <c r="C699" s="105"/>
      <c r="D699" s="105"/>
      <c r="E699" s="106"/>
      <c r="F699" s="106"/>
      <c r="G699" s="106"/>
      <c r="H699" s="106"/>
      <c r="I699" s="106"/>
      <c r="J699" s="106"/>
      <c r="K699" s="106"/>
      <c r="L699" s="106"/>
      <c r="M699" s="17"/>
      <c r="N699" s="17"/>
      <c r="O699" s="17"/>
      <c r="P699" s="17"/>
      <c r="Q699" s="17"/>
      <c r="R699" s="17"/>
      <c r="S699" s="17"/>
      <c r="T699" s="17"/>
      <c r="U699" s="106"/>
      <c r="V699" s="106"/>
      <c r="W699" s="17"/>
      <c r="X699" s="17"/>
      <c r="Y699" s="105"/>
      <c r="Z699" s="105"/>
    </row>
    <row r="700" ht="15.75" customHeight="1">
      <c r="A700" s="105"/>
      <c r="B700" s="105"/>
      <c r="C700" s="105"/>
      <c r="D700" s="105"/>
      <c r="E700" s="106"/>
      <c r="F700" s="106"/>
      <c r="G700" s="106"/>
      <c r="H700" s="106"/>
      <c r="I700" s="106"/>
      <c r="J700" s="106"/>
      <c r="K700" s="106"/>
      <c r="L700" s="106"/>
      <c r="M700" s="17"/>
      <c r="N700" s="17"/>
      <c r="O700" s="17"/>
      <c r="P700" s="17"/>
      <c r="Q700" s="17"/>
      <c r="R700" s="17"/>
      <c r="S700" s="17"/>
      <c r="T700" s="17"/>
      <c r="U700" s="106"/>
      <c r="V700" s="106"/>
      <c r="W700" s="17"/>
      <c r="X700" s="17"/>
      <c r="Y700" s="105"/>
      <c r="Z700" s="105"/>
    </row>
    <row r="701" ht="15.75" customHeight="1">
      <c r="A701" s="105"/>
      <c r="B701" s="105"/>
      <c r="C701" s="105"/>
      <c r="D701" s="105"/>
      <c r="E701" s="106"/>
      <c r="F701" s="106"/>
      <c r="G701" s="106"/>
      <c r="H701" s="106"/>
      <c r="I701" s="106"/>
      <c r="J701" s="106"/>
      <c r="K701" s="106"/>
      <c r="L701" s="106"/>
      <c r="M701" s="17"/>
      <c r="N701" s="17"/>
      <c r="O701" s="17"/>
      <c r="P701" s="17"/>
      <c r="Q701" s="17"/>
      <c r="R701" s="17"/>
      <c r="S701" s="17"/>
      <c r="T701" s="17"/>
      <c r="U701" s="106"/>
      <c r="V701" s="106"/>
      <c r="W701" s="17"/>
      <c r="X701" s="17"/>
      <c r="Y701" s="105"/>
      <c r="Z701" s="105"/>
    </row>
    <row r="702" ht="15.75" customHeight="1">
      <c r="A702" s="105"/>
      <c r="B702" s="105"/>
      <c r="C702" s="105"/>
      <c r="D702" s="105"/>
      <c r="E702" s="106"/>
      <c r="F702" s="106"/>
      <c r="G702" s="106"/>
      <c r="H702" s="106"/>
      <c r="I702" s="106"/>
      <c r="J702" s="106"/>
      <c r="K702" s="106"/>
      <c r="L702" s="106"/>
      <c r="M702" s="17"/>
      <c r="N702" s="17"/>
      <c r="O702" s="17"/>
      <c r="P702" s="17"/>
      <c r="Q702" s="17"/>
      <c r="R702" s="17"/>
      <c r="S702" s="17"/>
      <c r="T702" s="17"/>
      <c r="U702" s="106"/>
      <c r="V702" s="106"/>
      <c r="W702" s="17"/>
      <c r="X702" s="17"/>
      <c r="Y702" s="105"/>
      <c r="Z702" s="105"/>
    </row>
    <row r="703" ht="15.75" customHeight="1">
      <c r="A703" s="105"/>
      <c r="B703" s="105"/>
      <c r="C703" s="105"/>
      <c r="D703" s="105"/>
      <c r="E703" s="106"/>
      <c r="F703" s="106"/>
      <c r="G703" s="106"/>
      <c r="H703" s="106"/>
      <c r="I703" s="106"/>
      <c r="J703" s="106"/>
      <c r="K703" s="106"/>
      <c r="L703" s="106"/>
      <c r="M703" s="17"/>
      <c r="N703" s="17"/>
      <c r="O703" s="17"/>
      <c r="P703" s="17"/>
      <c r="Q703" s="17"/>
      <c r="R703" s="17"/>
      <c r="S703" s="17"/>
      <c r="T703" s="17"/>
      <c r="U703" s="106"/>
      <c r="V703" s="106"/>
      <c r="W703" s="17"/>
      <c r="X703" s="17"/>
      <c r="Y703" s="105"/>
      <c r="Z703" s="105"/>
    </row>
    <row r="704" ht="15.75" customHeight="1">
      <c r="A704" s="105"/>
      <c r="B704" s="105"/>
      <c r="C704" s="105"/>
      <c r="D704" s="105"/>
      <c r="E704" s="106"/>
      <c r="F704" s="106"/>
      <c r="G704" s="106"/>
      <c r="H704" s="106"/>
      <c r="I704" s="106"/>
      <c r="J704" s="106"/>
      <c r="K704" s="106"/>
      <c r="L704" s="106"/>
      <c r="M704" s="17"/>
      <c r="N704" s="17"/>
      <c r="O704" s="17"/>
      <c r="P704" s="17"/>
      <c r="Q704" s="17"/>
      <c r="R704" s="17"/>
      <c r="S704" s="17"/>
      <c r="T704" s="17"/>
      <c r="U704" s="106"/>
      <c r="V704" s="106"/>
      <c r="W704" s="17"/>
      <c r="X704" s="17"/>
      <c r="Y704" s="105"/>
      <c r="Z704" s="105"/>
    </row>
    <row r="705" ht="15.75" customHeight="1">
      <c r="A705" s="105"/>
      <c r="B705" s="105"/>
      <c r="C705" s="105"/>
      <c r="D705" s="105"/>
      <c r="E705" s="106"/>
      <c r="F705" s="106"/>
      <c r="G705" s="106"/>
      <c r="H705" s="106"/>
      <c r="I705" s="106"/>
      <c r="J705" s="106"/>
      <c r="K705" s="106"/>
      <c r="L705" s="106"/>
      <c r="M705" s="17"/>
      <c r="N705" s="17"/>
      <c r="O705" s="17"/>
      <c r="P705" s="17"/>
      <c r="Q705" s="17"/>
      <c r="R705" s="17"/>
      <c r="S705" s="17"/>
      <c r="T705" s="17"/>
      <c r="U705" s="106"/>
      <c r="V705" s="106"/>
      <c r="W705" s="17"/>
      <c r="X705" s="17"/>
      <c r="Y705" s="105"/>
      <c r="Z705" s="105"/>
    </row>
    <row r="706" ht="15.75" customHeight="1">
      <c r="A706" s="105"/>
      <c r="B706" s="105"/>
      <c r="C706" s="105"/>
      <c r="D706" s="105"/>
      <c r="E706" s="106"/>
      <c r="F706" s="106"/>
      <c r="G706" s="106"/>
      <c r="H706" s="106"/>
      <c r="I706" s="106"/>
      <c r="J706" s="106"/>
      <c r="K706" s="106"/>
      <c r="L706" s="106"/>
      <c r="M706" s="17"/>
      <c r="N706" s="17"/>
      <c r="O706" s="17"/>
      <c r="P706" s="17"/>
      <c r="Q706" s="17"/>
      <c r="R706" s="17"/>
      <c r="S706" s="17"/>
      <c r="T706" s="17"/>
      <c r="U706" s="106"/>
      <c r="V706" s="106"/>
      <c r="W706" s="17"/>
      <c r="X706" s="17"/>
      <c r="Y706" s="105"/>
      <c r="Z706" s="105"/>
    </row>
    <row r="707" ht="15.75" customHeight="1">
      <c r="A707" s="105"/>
      <c r="B707" s="105"/>
      <c r="C707" s="105"/>
      <c r="D707" s="105"/>
      <c r="E707" s="106"/>
      <c r="F707" s="106"/>
      <c r="G707" s="106"/>
      <c r="H707" s="106"/>
      <c r="I707" s="106"/>
      <c r="J707" s="106"/>
      <c r="K707" s="106"/>
      <c r="L707" s="106"/>
      <c r="M707" s="17"/>
      <c r="N707" s="17"/>
      <c r="O707" s="17"/>
      <c r="P707" s="17"/>
      <c r="Q707" s="17"/>
      <c r="R707" s="17"/>
      <c r="S707" s="17"/>
      <c r="T707" s="17"/>
      <c r="U707" s="106"/>
      <c r="V707" s="106"/>
      <c r="W707" s="17"/>
      <c r="X707" s="17"/>
      <c r="Y707" s="105"/>
      <c r="Z707" s="105"/>
    </row>
    <row r="708" ht="15.75" customHeight="1">
      <c r="A708" s="105"/>
      <c r="B708" s="105"/>
      <c r="C708" s="105"/>
      <c r="D708" s="105"/>
      <c r="E708" s="106"/>
      <c r="F708" s="106"/>
      <c r="G708" s="106"/>
      <c r="H708" s="106"/>
      <c r="I708" s="106"/>
      <c r="J708" s="106"/>
      <c r="K708" s="106"/>
      <c r="L708" s="106"/>
      <c r="M708" s="17"/>
      <c r="N708" s="17"/>
      <c r="O708" s="17"/>
      <c r="P708" s="17"/>
      <c r="Q708" s="17"/>
      <c r="R708" s="17"/>
      <c r="S708" s="17"/>
      <c r="T708" s="17"/>
      <c r="U708" s="106"/>
      <c r="V708" s="106"/>
      <c r="W708" s="17"/>
      <c r="X708" s="17"/>
      <c r="Y708" s="105"/>
      <c r="Z708" s="105"/>
    </row>
    <row r="709" ht="15.75" customHeight="1">
      <c r="A709" s="105"/>
      <c r="B709" s="105"/>
      <c r="C709" s="105"/>
      <c r="D709" s="105"/>
      <c r="E709" s="106"/>
      <c r="F709" s="106"/>
      <c r="G709" s="106"/>
      <c r="H709" s="106"/>
      <c r="I709" s="106"/>
      <c r="J709" s="106"/>
      <c r="K709" s="106"/>
      <c r="L709" s="106"/>
      <c r="M709" s="17"/>
      <c r="N709" s="17"/>
      <c r="O709" s="17"/>
      <c r="P709" s="17"/>
      <c r="Q709" s="17"/>
      <c r="R709" s="17"/>
      <c r="S709" s="17"/>
      <c r="T709" s="17"/>
      <c r="U709" s="106"/>
      <c r="V709" s="106"/>
      <c r="W709" s="17"/>
      <c r="X709" s="17"/>
      <c r="Y709" s="105"/>
      <c r="Z709" s="105"/>
    </row>
    <row r="710" ht="15.75" customHeight="1">
      <c r="A710" s="105"/>
      <c r="B710" s="105"/>
      <c r="C710" s="105"/>
      <c r="D710" s="105"/>
      <c r="E710" s="106"/>
      <c r="F710" s="106"/>
      <c r="G710" s="106"/>
      <c r="H710" s="106"/>
      <c r="I710" s="106"/>
      <c r="J710" s="106"/>
      <c r="K710" s="106"/>
      <c r="L710" s="106"/>
      <c r="M710" s="17"/>
      <c r="N710" s="17"/>
      <c r="O710" s="17"/>
      <c r="P710" s="17"/>
      <c r="Q710" s="17"/>
      <c r="R710" s="17"/>
      <c r="S710" s="17"/>
      <c r="T710" s="17"/>
      <c r="U710" s="106"/>
      <c r="V710" s="106"/>
      <c r="W710" s="17"/>
      <c r="X710" s="17"/>
      <c r="Y710" s="105"/>
      <c r="Z710" s="105"/>
    </row>
    <row r="711" ht="15.75" customHeight="1">
      <c r="A711" s="105"/>
      <c r="B711" s="105"/>
      <c r="C711" s="105"/>
      <c r="D711" s="105"/>
      <c r="E711" s="106"/>
      <c r="F711" s="106"/>
      <c r="G711" s="106"/>
      <c r="H711" s="106"/>
      <c r="I711" s="106"/>
      <c r="J711" s="106"/>
      <c r="K711" s="106"/>
      <c r="L711" s="106"/>
      <c r="M711" s="17"/>
      <c r="N711" s="17"/>
      <c r="O711" s="17"/>
      <c r="P711" s="17"/>
      <c r="Q711" s="17"/>
      <c r="R711" s="17"/>
      <c r="S711" s="17"/>
      <c r="T711" s="17"/>
      <c r="U711" s="106"/>
      <c r="V711" s="106"/>
      <c r="W711" s="17"/>
      <c r="X711" s="17"/>
      <c r="Y711" s="105"/>
      <c r="Z711" s="105"/>
    </row>
    <row r="712" ht="15.75" customHeight="1">
      <c r="A712" s="105"/>
      <c r="B712" s="105"/>
      <c r="C712" s="105"/>
      <c r="D712" s="105"/>
      <c r="E712" s="106"/>
      <c r="F712" s="106"/>
      <c r="G712" s="106"/>
      <c r="H712" s="106"/>
      <c r="I712" s="106"/>
      <c r="J712" s="106"/>
      <c r="K712" s="106"/>
      <c r="L712" s="106"/>
      <c r="M712" s="17"/>
      <c r="N712" s="17"/>
      <c r="O712" s="17"/>
      <c r="P712" s="17"/>
      <c r="Q712" s="17"/>
      <c r="R712" s="17"/>
      <c r="S712" s="17"/>
      <c r="T712" s="17"/>
      <c r="U712" s="106"/>
      <c r="V712" s="106"/>
      <c r="W712" s="17"/>
      <c r="X712" s="17"/>
      <c r="Y712" s="105"/>
      <c r="Z712" s="105"/>
    </row>
    <row r="713" ht="15.75" customHeight="1">
      <c r="A713" s="105"/>
      <c r="B713" s="105"/>
      <c r="C713" s="105"/>
      <c r="D713" s="105"/>
      <c r="E713" s="106"/>
      <c r="F713" s="106"/>
      <c r="G713" s="106"/>
      <c r="H713" s="106"/>
      <c r="I713" s="106"/>
      <c r="J713" s="106"/>
      <c r="K713" s="106"/>
      <c r="L713" s="106"/>
      <c r="M713" s="17"/>
      <c r="N713" s="17"/>
      <c r="O713" s="17"/>
      <c r="P713" s="17"/>
      <c r="Q713" s="17"/>
      <c r="R713" s="17"/>
      <c r="S713" s="17"/>
      <c r="T713" s="17"/>
      <c r="U713" s="106"/>
      <c r="V713" s="106"/>
      <c r="W713" s="17"/>
      <c r="X713" s="17"/>
      <c r="Y713" s="105"/>
      <c r="Z713" s="105"/>
    </row>
    <row r="714" ht="15.75" customHeight="1">
      <c r="A714" s="105"/>
      <c r="B714" s="105"/>
      <c r="C714" s="105"/>
      <c r="D714" s="105"/>
      <c r="E714" s="106"/>
      <c r="F714" s="106"/>
      <c r="G714" s="106"/>
      <c r="H714" s="106"/>
      <c r="I714" s="106"/>
      <c r="J714" s="106"/>
      <c r="K714" s="106"/>
      <c r="L714" s="106"/>
      <c r="M714" s="17"/>
      <c r="N714" s="17"/>
      <c r="O714" s="17"/>
      <c r="P714" s="17"/>
      <c r="Q714" s="17"/>
      <c r="R714" s="17"/>
      <c r="S714" s="17"/>
      <c r="T714" s="17"/>
      <c r="U714" s="106"/>
      <c r="V714" s="106"/>
      <c r="W714" s="17"/>
      <c r="X714" s="17"/>
      <c r="Y714" s="105"/>
      <c r="Z714" s="105"/>
    </row>
    <row r="715" ht="15.75" customHeight="1">
      <c r="A715" s="105"/>
      <c r="B715" s="105"/>
      <c r="C715" s="105"/>
      <c r="D715" s="105"/>
      <c r="E715" s="106"/>
      <c r="F715" s="106"/>
      <c r="G715" s="106"/>
      <c r="H715" s="106"/>
      <c r="I715" s="106"/>
      <c r="J715" s="106"/>
      <c r="K715" s="106"/>
      <c r="L715" s="106"/>
      <c r="M715" s="17"/>
      <c r="N715" s="17"/>
      <c r="O715" s="17"/>
      <c r="P715" s="17"/>
      <c r="Q715" s="17"/>
      <c r="R715" s="17"/>
      <c r="S715" s="17"/>
      <c r="T715" s="17"/>
      <c r="U715" s="106"/>
      <c r="V715" s="106"/>
      <c r="W715" s="17"/>
      <c r="X715" s="17"/>
      <c r="Y715" s="105"/>
      <c r="Z715" s="105"/>
    </row>
    <row r="716" ht="15.75" customHeight="1">
      <c r="A716" s="105"/>
      <c r="B716" s="105"/>
      <c r="C716" s="105"/>
      <c r="D716" s="105"/>
      <c r="E716" s="106"/>
      <c r="F716" s="106"/>
      <c r="G716" s="106"/>
      <c r="H716" s="106"/>
      <c r="I716" s="106"/>
      <c r="J716" s="106"/>
      <c r="K716" s="106"/>
      <c r="L716" s="106"/>
      <c r="M716" s="17"/>
      <c r="N716" s="17"/>
      <c r="O716" s="17"/>
      <c r="P716" s="17"/>
      <c r="Q716" s="17"/>
      <c r="R716" s="17"/>
      <c r="S716" s="17"/>
      <c r="T716" s="17"/>
      <c r="U716" s="106"/>
      <c r="V716" s="106"/>
      <c r="W716" s="17"/>
      <c r="X716" s="17"/>
      <c r="Y716" s="105"/>
      <c r="Z716" s="105"/>
    </row>
    <row r="717" ht="15.75" customHeight="1">
      <c r="A717" s="105"/>
      <c r="B717" s="105"/>
      <c r="C717" s="105"/>
      <c r="D717" s="105"/>
      <c r="E717" s="106"/>
      <c r="F717" s="106"/>
      <c r="G717" s="106"/>
      <c r="H717" s="106"/>
      <c r="I717" s="106"/>
      <c r="J717" s="106"/>
      <c r="K717" s="106"/>
      <c r="L717" s="106"/>
      <c r="M717" s="17"/>
      <c r="N717" s="17"/>
      <c r="O717" s="17"/>
      <c r="P717" s="17"/>
      <c r="Q717" s="17"/>
      <c r="R717" s="17"/>
      <c r="S717" s="17"/>
      <c r="T717" s="17"/>
      <c r="U717" s="106"/>
      <c r="V717" s="106"/>
      <c r="W717" s="17"/>
      <c r="X717" s="17"/>
      <c r="Y717" s="105"/>
      <c r="Z717" s="105"/>
    </row>
    <row r="718" ht="15.75" customHeight="1">
      <c r="A718" s="105"/>
      <c r="B718" s="105"/>
      <c r="C718" s="105"/>
      <c r="D718" s="105"/>
      <c r="E718" s="106"/>
      <c r="F718" s="106"/>
      <c r="G718" s="106"/>
      <c r="H718" s="106"/>
      <c r="I718" s="106"/>
      <c r="J718" s="106"/>
      <c r="K718" s="106"/>
      <c r="L718" s="106"/>
      <c r="M718" s="17"/>
      <c r="N718" s="17"/>
      <c r="O718" s="17"/>
      <c r="P718" s="17"/>
      <c r="Q718" s="17"/>
      <c r="R718" s="17"/>
      <c r="S718" s="17"/>
      <c r="T718" s="17"/>
      <c r="U718" s="106"/>
      <c r="V718" s="106"/>
      <c r="W718" s="17"/>
      <c r="X718" s="17"/>
      <c r="Y718" s="105"/>
      <c r="Z718" s="105"/>
    </row>
    <row r="719" ht="15.75" customHeight="1">
      <c r="A719" s="105"/>
      <c r="B719" s="105"/>
      <c r="C719" s="105"/>
      <c r="D719" s="105"/>
      <c r="E719" s="106"/>
      <c r="F719" s="106"/>
      <c r="G719" s="106"/>
      <c r="H719" s="106"/>
      <c r="I719" s="106"/>
      <c r="J719" s="106"/>
      <c r="K719" s="106"/>
      <c r="L719" s="106"/>
      <c r="M719" s="17"/>
      <c r="N719" s="17"/>
      <c r="O719" s="17"/>
      <c r="P719" s="17"/>
      <c r="Q719" s="17"/>
      <c r="R719" s="17"/>
      <c r="S719" s="17"/>
      <c r="T719" s="17"/>
      <c r="U719" s="106"/>
      <c r="V719" s="106"/>
      <c r="W719" s="17"/>
      <c r="X719" s="17"/>
      <c r="Y719" s="105"/>
      <c r="Z719" s="105"/>
    </row>
    <row r="720" ht="15.75" customHeight="1">
      <c r="A720" s="105"/>
      <c r="B720" s="105"/>
      <c r="C720" s="105"/>
      <c r="D720" s="105"/>
      <c r="E720" s="106"/>
      <c r="F720" s="106"/>
      <c r="G720" s="106"/>
      <c r="H720" s="106"/>
      <c r="I720" s="106"/>
      <c r="J720" s="106"/>
      <c r="K720" s="106"/>
      <c r="L720" s="106"/>
      <c r="M720" s="17"/>
      <c r="N720" s="17"/>
      <c r="O720" s="17"/>
      <c r="P720" s="17"/>
      <c r="Q720" s="17"/>
      <c r="R720" s="17"/>
      <c r="S720" s="17"/>
      <c r="T720" s="17"/>
      <c r="U720" s="106"/>
      <c r="V720" s="106"/>
      <c r="W720" s="17"/>
      <c r="X720" s="17"/>
      <c r="Y720" s="105"/>
      <c r="Z720" s="105"/>
    </row>
    <row r="721" ht="15.75" customHeight="1">
      <c r="A721" s="105"/>
      <c r="B721" s="105"/>
      <c r="C721" s="105"/>
      <c r="D721" s="105"/>
      <c r="E721" s="106"/>
      <c r="F721" s="106"/>
      <c r="G721" s="106"/>
      <c r="H721" s="106"/>
      <c r="I721" s="106"/>
      <c r="J721" s="106"/>
      <c r="K721" s="106"/>
      <c r="L721" s="106"/>
      <c r="M721" s="17"/>
      <c r="N721" s="17"/>
      <c r="O721" s="17"/>
      <c r="P721" s="17"/>
      <c r="Q721" s="17"/>
      <c r="R721" s="17"/>
      <c r="S721" s="17"/>
      <c r="T721" s="17"/>
      <c r="U721" s="106"/>
      <c r="V721" s="106"/>
      <c r="W721" s="17"/>
      <c r="X721" s="17"/>
      <c r="Y721" s="105"/>
      <c r="Z721" s="105"/>
    </row>
    <row r="722" ht="15.75" customHeight="1">
      <c r="A722" s="105"/>
      <c r="B722" s="105"/>
      <c r="C722" s="105"/>
      <c r="D722" s="105"/>
      <c r="E722" s="106"/>
      <c r="F722" s="106"/>
      <c r="G722" s="106"/>
      <c r="H722" s="106"/>
      <c r="I722" s="106"/>
      <c r="J722" s="106"/>
      <c r="K722" s="106"/>
      <c r="L722" s="106"/>
      <c r="M722" s="17"/>
      <c r="N722" s="17"/>
      <c r="O722" s="17"/>
      <c r="P722" s="17"/>
      <c r="Q722" s="17"/>
      <c r="R722" s="17"/>
      <c r="S722" s="17"/>
      <c r="T722" s="17"/>
      <c r="U722" s="106"/>
      <c r="V722" s="106"/>
      <c r="W722" s="17"/>
      <c r="X722" s="17"/>
      <c r="Y722" s="105"/>
      <c r="Z722" s="105"/>
    </row>
    <row r="723" ht="15.75" customHeight="1">
      <c r="A723" s="105"/>
      <c r="B723" s="105"/>
      <c r="C723" s="105"/>
      <c r="D723" s="105"/>
      <c r="E723" s="106"/>
      <c r="F723" s="106"/>
      <c r="G723" s="106"/>
      <c r="H723" s="106"/>
      <c r="I723" s="106"/>
      <c r="J723" s="106"/>
      <c r="K723" s="106"/>
      <c r="L723" s="106"/>
      <c r="M723" s="17"/>
      <c r="N723" s="17"/>
      <c r="O723" s="17"/>
      <c r="P723" s="17"/>
      <c r="Q723" s="17"/>
      <c r="R723" s="17"/>
      <c r="S723" s="17"/>
      <c r="T723" s="17"/>
      <c r="U723" s="106"/>
      <c r="V723" s="106"/>
      <c r="W723" s="17"/>
      <c r="X723" s="17"/>
      <c r="Y723" s="105"/>
      <c r="Z723" s="105"/>
    </row>
    <row r="724" ht="15.75" customHeight="1">
      <c r="A724" s="105"/>
      <c r="B724" s="105"/>
      <c r="C724" s="105"/>
      <c r="D724" s="105"/>
      <c r="E724" s="106"/>
      <c r="F724" s="106"/>
      <c r="G724" s="106"/>
      <c r="H724" s="106"/>
      <c r="I724" s="106"/>
      <c r="J724" s="106"/>
      <c r="K724" s="106"/>
      <c r="L724" s="106"/>
      <c r="M724" s="17"/>
      <c r="N724" s="17"/>
      <c r="O724" s="17"/>
      <c r="P724" s="17"/>
      <c r="Q724" s="17"/>
      <c r="R724" s="17"/>
      <c r="S724" s="17"/>
      <c r="T724" s="17"/>
      <c r="U724" s="106"/>
      <c r="V724" s="106"/>
      <c r="W724" s="17"/>
      <c r="X724" s="17"/>
      <c r="Y724" s="105"/>
      <c r="Z724" s="105"/>
    </row>
    <row r="725" ht="15.75" customHeight="1">
      <c r="A725" s="105"/>
      <c r="B725" s="105"/>
      <c r="C725" s="105"/>
      <c r="D725" s="105"/>
      <c r="E725" s="106"/>
      <c r="F725" s="106"/>
      <c r="G725" s="106"/>
      <c r="H725" s="106"/>
      <c r="I725" s="106"/>
      <c r="J725" s="106"/>
      <c r="K725" s="106"/>
      <c r="L725" s="106"/>
      <c r="M725" s="17"/>
      <c r="N725" s="17"/>
      <c r="O725" s="17"/>
      <c r="P725" s="17"/>
      <c r="Q725" s="17"/>
      <c r="R725" s="17"/>
      <c r="S725" s="17"/>
      <c r="T725" s="17"/>
      <c r="U725" s="106"/>
      <c r="V725" s="106"/>
      <c r="W725" s="17"/>
      <c r="X725" s="17"/>
      <c r="Y725" s="105"/>
      <c r="Z725" s="105"/>
    </row>
    <row r="726" ht="15.75" customHeight="1">
      <c r="A726" s="105"/>
      <c r="B726" s="105"/>
      <c r="C726" s="105"/>
      <c r="D726" s="105"/>
      <c r="E726" s="106"/>
      <c r="F726" s="106"/>
      <c r="G726" s="106"/>
      <c r="H726" s="106"/>
      <c r="I726" s="106"/>
      <c r="J726" s="106"/>
      <c r="K726" s="106"/>
      <c r="L726" s="106"/>
      <c r="M726" s="17"/>
      <c r="N726" s="17"/>
      <c r="O726" s="17"/>
      <c r="P726" s="17"/>
      <c r="Q726" s="17"/>
      <c r="R726" s="17"/>
      <c r="S726" s="17"/>
      <c r="T726" s="17"/>
      <c r="U726" s="106"/>
      <c r="V726" s="106"/>
      <c r="W726" s="17"/>
      <c r="X726" s="17"/>
      <c r="Y726" s="105"/>
      <c r="Z726" s="105"/>
    </row>
    <row r="727" ht="15.75" customHeight="1">
      <c r="A727" s="105"/>
      <c r="B727" s="105"/>
      <c r="C727" s="105"/>
      <c r="D727" s="105"/>
      <c r="E727" s="106"/>
      <c r="F727" s="106"/>
      <c r="G727" s="106"/>
      <c r="H727" s="106"/>
      <c r="I727" s="106"/>
      <c r="J727" s="106"/>
      <c r="K727" s="106"/>
      <c r="L727" s="106"/>
      <c r="M727" s="17"/>
      <c r="N727" s="17"/>
      <c r="O727" s="17"/>
      <c r="P727" s="17"/>
      <c r="Q727" s="17"/>
      <c r="R727" s="17"/>
      <c r="S727" s="17"/>
      <c r="T727" s="17"/>
      <c r="U727" s="106"/>
      <c r="V727" s="106"/>
      <c r="W727" s="17"/>
      <c r="X727" s="17"/>
      <c r="Y727" s="105"/>
      <c r="Z727" s="105"/>
    </row>
    <row r="728" ht="15.75" customHeight="1">
      <c r="A728" s="105"/>
      <c r="B728" s="105"/>
      <c r="C728" s="105"/>
      <c r="D728" s="105"/>
      <c r="E728" s="106"/>
      <c r="F728" s="106"/>
      <c r="G728" s="106"/>
      <c r="H728" s="106"/>
      <c r="I728" s="106"/>
      <c r="J728" s="106"/>
      <c r="K728" s="106"/>
      <c r="L728" s="106"/>
      <c r="M728" s="17"/>
      <c r="N728" s="17"/>
      <c r="O728" s="17"/>
      <c r="P728" s="17"/>
      <c r="Q728" s="17"/>
      <c r="R728" s="17"/>
      <c r="S728" s="17"/>
      <c r="T728" s="17"/>
      <c r="U728" s="106"/>
      <c r="V728" s="106"/>
      <c r="W728" s="17"/>
      <c r="X728" s="17"/>
      <c r="Y728" s="105"/>
      <c r="Z728" s="105"/>
    </row>
    <row r="729" ht="15.75" customHeight="1">
      <c r="A729" s="105"/>
      <c r="B729" s="105"/>
      <c r="C729" s="105"/>
      <c r="D729" s="105"/>
      <c r="E729" s="106"/>
      <c r="F729" s="106"/>
      <c r="G729" s="106"/>
      <c r="H729" s="106"/>
      <c r="I729" s="106"/>
      <c r="J729" s="106"/>
      <c r="K729" s="106"/>
      <c r="L729" s="106"/>
      <c r="M729" s="17"/>
      <c r="N729" s="17"/>
      <c r="O729" s="17"/>
      <c r="P729" s="17"/>
      <c r="Q729" s="17"/>
      <c r="R729" s="17"/>
      <c r="S729" s="17"/>
      <c r="T729" s="17"/>
      <c r="U729" s="106"/>
      <c r="V729" s="106"/>
      <c r="W729" s="17"/>
      <c r="X729" s="17"/>
      <c r="Y729" s="105"/>
      <c r="Z729" s="105"/>
    </row>
    <row r="730" ht="15.75" customHeight="1">
      <c r="A730" s="105"/>
      <c r="B730" s="105"/>
      <c r="C730" s="105"/>
      <c r="D730" s="105"/>
      <c r="E730" s="106"/>
      <c r="F730" s="106"/>
      <c r="G730" s="106"/>
      <c r="H730" s="106"/>
      <c r="I730" s="106"/>
      <c r="J730" s="106"/>
      <c r="K730" s="106"/>
      <c r="L730" s="106"/>
      <c r="M730" s="17"/>
      <c r="N730" s="17"/>
      <c r="O730" s="17"/>
      <c r="P730" s="17"/>
      <c r="Q730" s="17"/>
      <c r="R730" s="17"/>
      <c r="S730" s="17"/>
      <c r="T730" s="17"/>
      <c r="U730" s="106"/>
      <c r="V730" s="106"/>
      <c r="W730" s="17"/>
      <c r="X730" s="17"/>
      <c r="Y730" s="105"/>
      <c r="Z730" s="105"/>
    </row>
    <row r="731" ht="15.75" customHeight="1">
      <c r="A731" s="105"/>
      <c r="B731" s="105"/>
      <c r="C731" s="105"/>
      <c r="D731" s="105"/>
      <c r="E731" s="106"/>
      <c r="F731" s="106"/>
      <c r="G731" s="106"/>
      <c r="H731" s="106"/>
      <c r="I731" s="106"/>
      <c r="J731" s="106"/>
      <c r="K731" s="106"/>
      <c r="L731" s="106"/>
      <c r="M731" s="17"/>
      <c r="N731" s="17"/>
      <c r="O731" s="17"/>
      <c r="P731" s="17"/>
      <c r="Q731" s="17"/>
      <c r="R731" s="17"/>
      <c r="S731" s="17"/>
      <c r="T731" s="17"/>
      <c r="U731" s="106"/>
      <c r="V731" s="106"/>
      <c r="W731" s="17"/>
      <c r="X731" s="17"/>
      <c r="Y731" s="105"/>
      <c r="Z731" s="105"/>
    </row>
    <row r="732" ht="15.75" customHeight="1">
      <c r="A732" s="105"/>
      <c r="B732" s="105"/>
      <c r="C732" s="105"/>
      <c r="D732" s="105"/>
      <c r="E732" s="106"/>
      <c r="F732" s="106"/>
      <c r="G732" s="106"/>
      <c r="H732" s="106"/>
      <c r="I732" s="106"/>
      <c r="J732" s="106"/>
      <c r="K732" s="106"/>
      <c r="L732" s="106"/>
      <c r="M732" s="17"/>
      <c r="N732" s="17"/>
      <c r="O732" s="17"/>
      <c r="P732" s="17"/>
      <c r="Q732" s="17"/>
      <c r="R732" s="17"/>
      <c r="S732" s="17"/>
      <c r="T732" s="17"/>
      <c r="U732" s="106"/>
      <c r="V732" s="106"/>
      <c r="W732" s="17"/>
      <c r="X732" s="17"/>
      <c r="Y732" s="105"/>
      <c r="Z732" s="105"/>
    </row>
    <row r="733" ht="15.75" customHeight="1">
      <c r="A733" s="105"/>
      <c r="B733" s="105"/>
      <c r="C733" s="105"/>
      <c r="D733" s="105"/>
      <c r="E733" s="106"/>
      <c r="F733" s="106"/>
      <c r="G733" s="106"/>
      <c r="H733" s="106"/>
      <c r="I733" s="106"/>
      <c r="J733" s="106"/>
      <c r="K733" s="106"/>
      <c r="L733" s="106"/>
      <c r="M733" s="17"/>
      <c r="N733" s="17"/>
      <c r="O733" s="17"/>
      <c r="P733" s="17"/>
      <c r="Q733" s="17"/>
      <c r="R733" s="17"/>
      <c r="S733" s="17"/>
      <c r="T733" s="17"/>
      <c r="U733" s="106"/>
      <c r="V733" s="106"/>
      <c r="W733" s="17"/>
      <c r="X733" s="17"/>
      <c r="Y733" s="105"/>
      <c r="Z733" s="105"/>
    </row>
    <row r="734" ht="15.75" customHeight="1">
      <c r="A734" s="105"/>
      <c r="B734" s="105"/>
      <c r="C734" s="105"/>
      <c r="D734" s="105"/>
      <c r="E734" s="106"/>
      <c r="F734" s="106"/>
      <c r="G734" s="106"/>
      <c r="H734" s="106"/>
      <c r="I734" s="106"/>
      <c r="J734" s="106"/>
      <c r="K734" s="106"/>
      <c r="L734" s="106"/>
      <c r="M734" s="17"/>
      <c r="N734" s="17"/>
      <c r="O734" s="17"/>
      <c r="P734" s="17"/>
      <c r="Q734" s="17"/>
      <c r="R734" s="17"/>
      <c r="S734" s="17"/>
      <c r="T734" s="17"/>
      <c r="U734" s="106"/>
      <c r="V734" s="106"/>
      <c r="W734" s="17"/>
      <c r="X734" s="17"/>
      <c r="Y734" s="105"/>
      <c r="Z734" s="105"/>
    </row>
    <row r="735" ht="15.75" customHeight="1">
      <c r="A735" s="105"/>
      <c r="B735" s="105"/>
      <c r="C735" s="105"/>
      <c r="D735" s="105"/>
      <c r="E735" s="106"/>
      <c r="F735" s="106"/>
      <c r="G735" s="106"/>
      <c r="H735" s="106"/>
      <c r="I735" s="106"/>
      <c r="J735" s="106"/>
      <c r="K735" s="106"/>
      <c r="L735" s="106"/>
      <c r="M735" s="17"/>
      <c r="N735" s="17"/>
      <c r="O735" s="17"/>
      <c r="P735" s="17"/>
      <c r="Q735" s="17"/>
      <c r="R735" s="17"/>
      <c r="S735" s="17"/>
      <c r="T735" s="17"/>
      <c r="U735" s="106"/>
      <c r="V735" s="106"/>
      <c r="W735" s="17"/>
      <c r="X735" s="17"/>
      <c r="Y735" s="105"/>
      <c r="Z735" s="105"/>
    </row>
    <row r="736" ht="15.75" customHeight="1">
      <c r="A736" s="105"/>
      <c r="B736" s="105"/>
      <c r="C736" s="105"/>
      <c r="D736" s="105"/>
      <c r="E736" s="106"/>
      <c r="F736" s="106"/>
      <c r="G736" s="106"/>
      <c r="H736" s="106"/>
      <c r="I736" s="106"/>
      <c r="J736" s="106"/>
      <c r="K736" s="106"/>
      <c r="L736" s="106"/>
      <c r="M736" s="17"/>
      <c r="N736" s="17"/>
      <c r="O736" s="17"/>
      <c r="P736" s="17"/>
      <c r="Q736" s="17"/>
      <c r="R736" s="17"/>
      <c r="S736" s="17"/>
      <c r="T736" s="17"/>
      <c r="U736" s="106"/>
      <c r="V736" s="106"/>
      <c r="W736" s="17"/>
      <c r="X736" s="17"/>
      <c r="Y736" s="105"/>
      <c r="Z736" s="105"/>
    </row>
    <row r="737" ht="15.75" customHeight="1">
      <c r="A737" s="105"/>
      <c r="B737" s="105"/>
      <c r="C737" s="105"/>
      <c r="D737" s="105"/>
      <c r="E737" s="106"/>
      <c r="F737" s="106"/>
      <c r="G737" s="106"/>
      <c r="H737" s="106"/>
      <c r="I737" s="106"/>
      <c r="J737" s="106"/>
      <c r="K737" s="106"/>
      <c r="L737" s="106"/>
      <c r="M737" s="17"/>
      <c r="N737" s="17"/>
      <c r="O737" s="17"/>
      <c r="P737" s="17"/>
      <c r="Q737" s="17"/>
      <c r="R737" s="17"/>
      <c r="S737" s="17"/>
      <c r="T737" s="17"/>
      <c r="U737" s="106"/>
      <c r="V737" s="106"/>
      <c r="W737" s="17"/>
      <c r="X737" s="17"/>
      <c r="Y737" s="105"/>
      <c r="Z737" s="105"/>
    </row>
    <row r="738" ht="15.75" customHeight="1">
      <c r="A738" s="105"/>
      <c r="B738" s="105"/>
      <c r="C738" s="105"/>
      <c r="D738" s="105"/>
      <c r="E738" s="106"/>
      <c r="F738" s="106"/>
      <c r="G738" s="106"/>
      <c r="H738" s="106"/>
      <c r="I738" s="106"/>
      <c r="J738" s="106"/>
      <c r="K738" s="106"/>
      <c r="L738" s="106"/>
      <c r="M738" s="17"/>
      <c r="N738" s="17"/>
      <c r="O738" s="17"/>
      <c r="P738" s="17"/>
      <c r="Q738" s="17"/>
      <c r="R738" s="17"/>
      <c r="S738" s="17"/>
      <c r="T738" s="17"/>
      <c r="U738" s="106"/>
      <c r="V738" s="106"/>
      <c r="W738" s="17"/>
      <c r="X738" s="17"/>
      <c r="Y738" s="105"/>
      <c r="Z738" s="105"/>
    </row>
    <row r="739" ht="15.75" customHeight="1">
      <c r="A739" s="105"/>
      <c r="B739" s="105"/>
      <c r="C739" s="105"/>
      <c r="D739" s="105"/>
      <c r="E739" s="106"/>
      <c r="F739" s="106"/>
      <c r="G739" s="106"/>
      <c r="H739" s="106"/>
      <c r="I739" s="106"/>
      <c r="J739" s="106"/>
      <c r="K739" s="106"/>
      <c r="L739" s="106"/>
      <c r="M739" s="17"/>
      <c r="N739" s="17"/>
      <c r="O739" s="17"/>
      <c r="P739" s="17"/>
      <c r="Q739" s="17"/>
      <c r="R739" s="17"/>
      <c r="S739" s="17"/>
      <c r="T739" s="17"/>
      <c r="U739" s="106"/>
      <c r="V739" s="106"/>
      <c r="W739" s="17"/>
      <c r="X739" s="17"/>
      <c r="Y739" s="105"/>
      <c r="Z739" s="105"/>
    </row>
    <row r="740" ht="15.75" customHeight="1">
      <c r="A740" s="105"/>
      <c r="B740" s="105"/>
      <c r="C740" s="105"/>
      <c r="D740" s="105"/>
      <c r="E740" s="106"/>
      <c r="F740" s="106"/>
      <c r="G740" s="106"/>
      <c r="H740" s="106"/>
      <c r="I740" s="106"/>
      <c r="J740" s="106"/>
      <c r="K740" s="106"/>
      <c r="L740" s="106"/>
      <c r="M740" s="17"/>
      <c r="N740" s="17"/>
      <c r="O740" s="17"/>
      <c r="P740" s="17"/>
      <c r="Q740" s="17"/>
      <c r="R740" s="17"/>
      <c r="S740" s="17"/>
      <c r="T740" s="17"/>
      <c r="U740" s="106"/>
      <c r="V740" s="106"/>
      <c r="W740" s="17"/>
      <c r="X740" s="17"/>
      <c r="Y740" s="105"/>
      <c r="Z740" s="105"/>
    </row>
    <row r="741" ht="15.75" customHeight="1">
      <c r="A741" s="105"/>
      <c r="B741" s="105"/>
      <c r="C741" s="105"/>
      <c r="D741" s="105"/>
      <c r="E741" s="106"/>
      <c r="F741" s="106"/>
      <c r="G741" s="106"/>
      <c r="H741" s="106"/>
      <c r="I741" s="106"/>
      <c r="J741" s="106"/>
      <c r="K741" s="106"/>
      <c r="L741" s="106"/>
      <c r="M741" s="17"/>
      <c r="N741" s="17"/>
      <c r="O741" s="17"/>
      <c r="P741" s="17"/>
      <c r="Q741" s="17"/>
      <c r="R741" s="17"/>
      <c r="S741" s="17"/>
      <c r="T741" s="17"/>
      <c r="U741" s="106"/>
      <c r="V741" s="106"/>
      <c r="W741" s="17"/>
      <c r="X741" s="17"/>
      <c r="Y741" s="105"/>
      <c r="Z741" s="105"/>
    </row>
    <row r="742" ht="15.75" customHeight="1">
      <c r="A742" s="105"/>
      <c r="B742" s="105"/>
      <c r="C742" s="105"/>
      <c r="D742" s="105"/>
      <c r="E742" s="106"/>
      <c r="F742" s="106"/>
      <c r="G742" s="106"/>
      <c r="H742" s="106"/>
      <c r="I742" s="106"/>
      <c r="J742" s="106"/>
      <c r="K742" s="106"/>
      <c r="L742" s="106"/>
      <c r="M742" s="17"/>
      <c r="N742" s="17"/>
      <c r="O742" s="17"/>
      <c r="P742" s="17"/>
      <c r="Q742" s="17"/>
      <c r="R742" s="17"/>
      <c r="S742" s="17"/>
      <c r="T742" s="17"/>
      <c r="U742" s="106"/>
      <c r="V742" s="106"/>
      <c r="W742" s="17"/>
      <c r="X742" s="17"/>
      <c r="Y742" s="105"/>
      <c r="Z742" s="105"/>
    </row>
    <row r="743" ht="15.75" customHeight="1">
      <c r="A743" s="105"/>
      <c r="B743" s="105"/>
      <c r="C743" s="105"/>
      <c r="D743" s="105"/>
      <c r="E743" s="106"/>
      <c r="F743" s="106"/>
      <c r="G743" s="106"/>
      <c r="H743" s="106"/>
      <c r="I743" s="106"/>
      <c r="J743" s="106"/>
      <c r="K743" s="106"/>
      <c r="L743" s="106"/>
      <c r="M743" s="17"/>
      <c r="N743" s="17"/>
      <c r="O743" s="17"/>
      <c r="P743" s="17"/>
      <c r="Q743" s="17"/>
      <c r="R743" s="17"/>
      <c r="S743" s="17"/>
      <c r="T743" s="17"/>
      <c r="U743" s="106"/>
      <c r="V743" s="106"/>
      <c r="W743" s="17"/>
      <c r="X743" s="17"/>
      <c r="Y743" s="105"/>
      <c r="Z743" s="105"/>
    </row>
    <row r="744" ht="15.75" customHeight="1">
      <c r="A744" s="105"/>
      <c r="B744" s="105"/>
      <c r="C744" s="105"/>
      <c r="D744" s="105"/>
      <c r="E744" s="106"/>
      <c r="F744" s="106"/>
      <c r="G744" s="106"/>
      <c r="H744" s="106"/>
      <c r="I744" s="106"/>
      <c r="J744" s="106"/>
      <c r="K744" s="106"/>
      <c r="L744" s="106"/>
      <c r="M744" s="17"/>
      <c r="N744" s="17"/>
      <c r="O744" s="17"/>
      <c r="P744" s="17"/>
      <c r="Q744" s="17"/>
      <c r="R744" s="17"/>
      <c r="S744" s="17"/>
      <c r="T744" s="17"/>
      <c r="U744" s="106"/>
      <c r="V744" s="106"/>
      <c r="W744" s="17"/>
      <c r="X744" s="17"/>
      <c r="Y744" s="105"/>
      <c r="Z744" s="105"/>
    </row>
    <row r="745" ht="15.75" customHeight="1">
      <c r="A745" s="105"/>
      <c r="B745" s="105"/>
      <c r="C745" s="105"/>
      <c r="D745" s="105"/>
      <c r="E745" s="106"/>
      <c r="F745" s="106"/>
      <c r="G745" s="106"/>
      <c r="H745" s="106"/>
      <c r="I745" s="106"/>
      <c r="J745" s="106"/>
      <c r="K745" s="106"/>
      <c r="L745" s="106"/>
      <c r="M745" s="17"/>
      <c r="N745" s="17"/>
      <c r="O745" s="17"/>
      <c r="P745" s="17"/>
      <c r="Q745" s="17"/>
      <c r="R745" s="17"/>
      <c r="S745" s="17"/>
      <c r="T745" s="17"/>
      <c r="U745" s="106"/>
      <c r="V745" s="106"/>
      <c r="W745" s="17"/>
      <c r="X745" s="17"/>
      <c r="Y745" s="105"/>
      <c r="Z745" s="105"/>
    </row>
    <row r="746" ht="15.75" customHeight="1">
      <c r="A746" s="105"/>
      <c r="B746" s="105"/>
      <c r="C746" s="105"/>
      <c r="D746" s="105"/>
      <c r="E746" s="106"/>
      <c r="F746" s="106"/>
      <c r="G746" s="106"/>
      <c r="H746" s="106"/>
      <c r="I746" s="106"/>
      <c r="J746" s="106"/>
      <c r="K746" s="106"/>
      <c r="L746" s="106"/>
      <c r="M746" s="17"/>
      <c r="N746" s="17"/>
      <c r="O746" s="17"/>
      <c r="P746" s="17"/>
      <c r="Q746" s="17"/>
      <c r="R746" s="17"/>
      <c r="S746" s="17"/>
      <c r="T746" s="17"/>
      <c r="U746" s="106"/>
      <c r="V746" s="106"/>
      <c r="W746" s="17"/>
      <c r="X746" s="17"/>
      <c r="Y746" s="105"/>
      <c r="Z746" s="105"/>
    </row>
    <row r="747" ht="15.75" customHeight="1">
      <c r="A747" s="105"/>
      <c r="B747" s="105"/>
      <c r="C747" s="105"/>
      <c r="D747" s="105"/>
      <c r="E747" s="106"/>
      <c r="F747" s="106"/>
      <c r="G747" s="106"/>
      <c r="H747" s="106"/>
      <c r="I747" s="106"/>
      <c r="J747" s="106"/>
      <c r="K747" s="106"/>
      <c r="L747" s="106"/>
      <c r="M747" s="17"/>
      <c r="N747" s="17"/>
      <c r="O747" s="17"/>
      <c r="P747" s="17"/>
      <c r="Q747" s="17"/>
      <c r="R747" s="17"/>
      <c r="S747" s="17"/>
      <c r="T747" s="17"/>
      <c r="U747" s="106"/>
      <c r="V747" s="106"/>
      <c r="W747" s="17"/>
      <c r="X747" s="17"/>
      <c r="Y747" s="105"/>
      <c r="Z747" s="105"/>
    </row>
    <row r="748" ht="15.75" customHeight="1">
      <c r="A748" s="105"/>
      <c r="B748" s="105"/>
      <c r="C748" s="105"/>
      <c r="D748" s="105"/>
      <c r="E748" s="106"/>
      <c r="F748" s="106"/>
      <c r="G748" s="106"/>
      <c r="H748" s="106"/>
      <c r="I748" s="106"/>
      <c r="J748" s="106"/>
      <c r="K748" s="106"/>
      <c r="L748" s="106"/>
      <c r="M748" s="17"/>
      <c r="N748" s="17"/>
      <c r="O748" s="17"/>
      <c r="P748" s="17"/>
      <c r="Q748" s="17"/>
      <c r="R748" s="17"/>
      <c r="S748" s="17"/>
      <c r="T748" s="17"/>
      <c r="U748" s="106"/>
      <c r="V748" s="106"/>
      <c r="W748" s="17"/>
      <c r="X748" s="17"/>
      <c r="Y748" s="105"/>
      <c r="Z748" s="105"/>
    </row>
    <row r="749" ht="15.75" customHeight="1">
      <c r="A749" s="105"/>
      <c r="B749" s="105"/>
      <c r="C749" s="105"/>
      <c r="D749" s="105"/>
      <c r="E749" s="106"/>
      <c r="F749" s="106"/>
      <c r="G749" s="106"/>
      <c r="H749" s="106"/>
      <c r="I749" s="106"/>
      <c r="J749" s="106"/>
      <c r="K749" s="106"/>
      <c r="L749" s="106"/>
      <c r="M749" s="17"/>
      <c r="N749" s="17"/>
      <c r="O749" s="17"/>
      <c r="P749" s="17"/>
      <c r="Q749" s="17"/>
      <c r="R749" s="17"/>
      <c r="S749" s="17"/>
      <c r="T749" s="17"/>
      <c r="U749" s="106"/>
      <c r="V749" s="106"/>
      <c r="W749" s="17"/>
      <c r="X749" s="17"/>
      <c r="Y749" s="105"/>
      <c r="Z749" s="105"/>
    </row>
    <row r="750" ht="15.75" customHeight="1">
      <c r="A750" s="105"/>
      <c r="B750" s="105"/>
      <c r="C750" s="105"/>
      <c r="D750" s="105"/>
      <c r="E750" s="106"/>
      <c r="F750" s="106"/>
      <c r="G750" s="106"/>
      <c r="H750" s="106"/>
      <c r="I750" s="106"/>
      <c r="J750" s="106"/>
      <c r="K750" s="106"/>
      <c r="L750" s="106"/>
      <c r="M750" s="17"/>
      <c r="N750" s="17"/>
      <c r="O750" s="17"/>
      <c r="P750" s="17"/>
      <c r="Q750" s="17"/>
      <c r="R750" s="17"/>
      <c r="S750" s="17"/>
      <c r="T750" s="17"/>
      <c r="U750" s="106"/>
      <c r="V750" s="106"/>
      <c r="W750" s="17"/>
      <c r="X750" s="17"/>
      <c r="Y750" s="105"/>
      <c r="Z750" s="105"/>
    </row>
    <row r="751" ht="15.75" customHeight="1">
      <c r="A751" s="105"/>
      <c r="B751" s="105"/>
      <c r="C751" s="105"/>
      <c r="D751" s="105"/>
      <c r="E751" s="106"/>
      <c r="F751" s="106"/>
      <c r="G751" s="106"/>
      <c r="H751" s="106"/>
      <c r="I751" s="106"/>
      <c r="J751" s="106"/>
      <c r="K751" s="106"/>
      <c r="L751" s="106"/>
      <c r="M751" s="17"/>
      <c r="N751" s="17"/>
      <c r="O751" s="17"/>
      <c r="P751" s="17"/>
      <c r="Q751" s="17"/>
      <c r="R751" s="17"/>
      <c r="S751" s="17"/>
      <c r="T751" s="17"/>
      <c r="U751" s="106"/>
      <c r="V751" s="106"/>
      <c r="W751" s="17"/>
      <c r="X751" s="17"/>
      <c r="Y751" s="105"/>
      <c r="Z751" s="105"/>
    </row>
    <row r="752" ht="15.75" customHeight="1">
      <c r="A752" s="105"/>
      <c r="B752" s="105"/>
      <c r="C752" s="105"/>
      <c r="D752" s="105"/>
      <c r="E752" s="106"/>
      <c r="F752" s="106"/>
      <c r="G752" s="106"/>
      <c r="H752" s="106"/>
      <c r="I752" s="106"/>
      <c r="J752" s="106"/>
      <c r="K752" s="106"/>
      <c r="L752" s="106"/>
      <c r="M752" s="17"/>
      <c r="N752" s="17"/>
      <c r="O752" s="17"/>
      <c r="P752" s="17"/>
      <c r="Q752" s="17"/>
      <c r="R752" s="17"/>
      <c r="S752" s="17"/>
      <c r="T752" s="17"/>
      <c r="U752" s="106"/>
      <c r="V752" s="106"/>
      <c r="W752" s="17"/>
      <c r="X752" s="17"/>
      <c r="Y752" s="105"/>
      <c r="Z752" s="105"/>
    </row>
    <row r="753" ht="15.75" customHeight="1">
      <c r="A753" s="105"/>
      <c r="B753" s="105"/>
      <c r="C753" s="105"/>
      <c r="D753" s="105"/>
      <c r="E753" s="106"/>
      <c r="F753" s="106"/>
      <c r="G753" s="106"/>
      <c r="H753" s="106"/>
      <c r="I753" s="106"/>
      <c r="J753" s="106"/>
      <c r="K753" s="106"/>
      <c r="L753" s="106"/>
      <c r="M753" s="17"/>
      <c r="N753" s="17"/>
      <c r="O753" s="17"/>
      <c r="P753" s="17"/>
      <c r="Q753" s="17"/>
      <c r="R753" s="17"/>
      <c r="S753" s="17"/>
      <c r="T753" s="17"/>
      <c r="U753" s="106"/>
      <c r="V753" s="106"/>
      <c r="W753" s="17"/>
      <c r="X753" s="17"/>
      <c r="Y753" s="105"/>
      <c r="Z753" s="105"/>
    </row>
    <row r="754" ht="15.75" customHeight="1">
      <c r="A754" s="105"/>
      <c r="B754" s="105"/>
      <c r="C754" s="105"/>
      <c r="D754" s="105"/>
      <c r="E754" s="106"/>
      <c r="F754" s="106"/>
      <c r="G754" s="106"/>
      <c r="H754" s="106"/>
      <c r="I754" s="106"/>
      <c r="J754" s="106"/>
      <c r="K754" s="106"/>
      <c r="L754" s="106"/>
      <c r="M754" s="17"/>
      <c r="N754" s="17"/>
      <c r="O754" s="17"/>
      <c r="P754" s="17"/>
      <c r="Q754" s="17"/>
      <c r="R754" s="17"/>
      <c r="S754" s="17"/>
      <c r="T754" s="17"/>
      <c r="U754" s="106"/>
      <c r="V754" s="106"/>
      <c r="W754" s="17"/>
      <c r="X754" s="17"/>
      <c r="Y754" s="105"/>
      <c r="Z754" s="105"/>
    </row>
    <row r="755" ht="15.75" customHeight="1">
      <c r="A755" s="105"/>
      <c r="B755" s="105"/>
      <c r="C755" s="105"/>
      <c r="D755" s="105"/>
      <c r="E755" s="106"/>
      <c r="F755" s="106"/>
      <c r="G755" s="106"/>
      <c r="H755" s="106"/>
      <c r="I755" s="106"/>
      <c r="J755" s="106"/>
      <c r="K755" s="106"/>
      <c r="L755" s="106"/>
      <c r="M755" s="17"/>
      <c r="N755" s="17"/>
      <c r="O755" s="17"/>
      <c r="P755" s="17"/>
      <c r="Q755" s="17"/>
      <c r="R755" s="17"/>
      <c r="S755" s="17"/>
      <c r="T755" s="17"/>
      <c r="U755" s="106"/>
      <c r="V755" s="106"/>
      <c r="W755" s="17"/>
      <c r="X755" s="17"/>
      <c r="Y755" s="105"/>
      <c r="Z755" s="105"/>
    </row>
    <row r="756" ht="15.75" customHeight="1">
      <c r="A756" s="105"/>
      <c r="B756" s="105"/>
      <c r="C756" s="105"/>
      <c r="D756" s="105"/>
      <c r="E756" s="106"/>
      <c r="F756" s="106"/>
      <c r="G756" s="106"/>
      <c r="H756" s="106"/>
      <c r="I756" s="106"/>
      <c r="J756" s="106"/>
      <c r="K756" s="106"/>
      <c r="L756" s="106"/>
      <c r="M756" s="17"/>
      <c r="N756" s="17"/>
      <c r="O756" s="17"/>
      <c r="P756" s="17"/>
      <c r="Q756" s="17"/>
      <c r="R756" s="17"/>
      <c r="S756" s="17"/>
      <c r="T756" s="17"/>
      <c r="U756" s="106"/>
      <c r="V756" s="106"/>
      <c r="W756" s="17"/>
      <c r="X756" s="17"/>
      <c r="Y756" s="105"/>
      <c r="Z756" s="105"/>
    </row>
    <row r="757" ht="15.75" customHeight="1">
      <c r="A757" s="105"/>
      <c r="B757" s="105"/>
      <c r="C757" s="105"/>
      <c r="D757" s="105"/>
      <c r="E757" s="106"/>
      <c r="F757" s="106"/>
      <c r="G757" s="106"/>
      <c r="H757" s="106"/>
      <c r="I757" s="106"/>
      <c r="J757" s="106"/>
      <c r="K757" s="106"/>
      <c r="L757" s="106"/>
      <c r="M757" s="17"/>
      <c r="N757" s="17"/>
      <c r="O757" s="17"/>
      <c r="P757" s="17"/>
      <c r="Q757" s="17"/>
      <c r="R757" s="17"/>
      <c r="S757" s="17"/>
      <c r="T757" s="17"/>
      <c r="U757" s="106"/>
      <c r="V757" s="106"/>
      <c r="W757" s="17"/>
      <c r="X757" s="17"/>
      <c r="Y757" s="105"/>
      <c r="Z757" s="105"/>
    </row>
    <row r="758" ht="15.75" customHeight="1">
      <c r="A758" s="105"/>
      <c r="B758" s="105"/>
      <c r="C758" s="105"/>
      <c r="D758" s="105"/>
      <c r="E758" s="106"/>
      <c r="F758" s="106"/>
      <c r="G758" s="106"/>
      <c r="H758" s="106"/>
      <c r="I758" s="106"/>
      <c r="J758" s="106"/>
      <c r="K758" s="106"/>
      <c r="L758" s="106"/>
      <c r="M758" s="17"/>
      <c r="N758" s="17"/>
      <c r="O758" s="17"/>
      <c r="P758" s="17"/>
      <c r="Q758" s="17"/>
      <c r="R758" s="17"/>
      <c r="S758" s="17"/>
      <c r="T758" s="17"/>
      <c r="U758" s="106"/>
      <c r="V758" s="106"/>
      <c r="W758" s="17"/>
      <c r="X758" s="17"/>
      <c r="Y758" s="105"/>
      <c r="Z758" s="105"/>
    </row>
    <row r="759" ht="15.75" customHeight="1">
      <c r="A759" s="105"/>
      <c r="B759" s="105"/>
      <c r="C759" s="105"/>
      <c r="D759" s="105"/>
      <c r="E759" s="106"/>
      <c r="F759" s="106"/>
      <c r="G759" s="106"/>
      <c r="H759" s="106"/>
      <c r="I759" s="106"/>
      <c r="J759" s="106"/>
      <c r="K759" s="106"/>
      <c r="L759" s="106"/>
      <c r="M759" s="17"/>
      <c r="N759" s="17"/>
      <c r="O759" s="17"/>
      <c r="P759" s="17"/>
      <c r="Q759" s="17"/>
      <c r="R759" s="17"/>
      <c r="S759" s="17"/>
      <c r="T759" s="17"/>
      <c r="U759" s="106"/>
      <c r="V759" s="106"/>
      <c r="W759" s="17"/>
      <c r="X759" s="17"/>
      <c r="Y759" s="105"/>
      <c r="Z759" s="105"/>
    </row>
    <row r="760" ht="15.75" customHeight="1">
      <c r="A760" s="105"/>
      <c r="B760" s="105"/>
      <c r="C760" s="105"/>
      <c r="D760" s="105"/>
      <c r="E760" s="106"/>
      <c r="F760" s="106"/>
      <c r="G760" s="106"/>
      <c r="H760" s="106"/>
      <c r="I760" s="106"/>
      <c r="J760" s="106"/>
      <c r="K760" s="106"/>
      <c r="L760" s="106"/>
      <c r="M760" s="17"/>
      <c r="N760" s="17"/>
      <c r="O760" s="17"/>
      <c r="P760" s="17"/>
      <c r="Q760" s="17"/>
      <c r="R760" s="17"/>
      <c r="S760" s="17"/>
      <c r="T760" s="17"/>
      <c r="U760" s="106"/>
      <c r="V760" s="106"/>
      <c r="W760" s="17"/>
      <c r="X760" s="17"/>
      <c r="Y760" s="105"/>
      <c r="Z760" s="105"/>
    </row>
    <row r="761" ht="15.75" customHeight="1">
      <c r="A761" s="105"/>
      <c r="B761" s="105"/>
      <c r="C761" s="105"/>
      <c r="D761" s="105"/>
      <c r="E761" s="106"/>
      <c r="F761" s="106"/>
      <c r="G761" s="106"/>
      <c r="H761" s="106"/>
      <c r="I761" s="106"/>
      <c r="J761" s="106"/>
      <c r="K761" s="106"/>
      <c r="L761" s="106"/>
      <c r="M761" s="17"/>
      <c r="N761" s="17"/>
      <c r="O761" s="17"/>
      <c r="P761" s="17"/>
      <c r="Q761" s="17"/>
      <c r="R761" s="17"/>
      <c r="S761" s="17"/>
      <c r="T761" s="17"/>
      <c r="U761" s="106"/>
      <c r="V761" s="106"/>
      <c r="W761" s="17"/>
      <c r="X761" s="17"/>
      <c r="Y761" s="105"/>
      <c r="Z761" s="105"/>
    </row>
    <row r="762" ht="15.75" customHeight="1">
      <c r="A762" s="105"/>
      <c r="B762" s="105"/>
      <c r="C762" s="105"/>
      <c r="D762" s="105"/>
      <c r="E762" s="106"/>
      <c r="F762" s="106"/>
      <c r="G762" s="106"/>
      <c r="H762" s="106"/>
      <c r="I762" s="106"/>
      <c r="J762" s="106"/>
      <c r="K762" s="106"/>
      <c r="L762" s="106"/>
      <c r="M762" s="17"/>
      <c r="N762" s="17"/>
      <c r="O762" s="17"/>
      <c r="P762" s="17"/>
      <c r="Q762" s="17"/>
      <c r="R762" s="17"/>
      <c r="S762" s="17"/>
      <c r="T762" s="17"/>
      <c r="U762" s="106"/>
      <c r="V762" s="106"/>
      <c r="W762" s="17"/>
      <c r="X762" s="17"/>
      <c r="Y762" s="105"/>
      <c r="Z762" s="105"/>
    </row>
    <row r="763" ht="15.75" customHeight="1">
      <c r="A763" s="105"/>
      <c r="B763" s="105"/>
      <c r="C763" s="105"/>
      <c r="D763" s="105"/>
      <c r="E763" s="106"/>
      <c r="F763" s="106"/>
      <c r="G763" s="106"/>
      <c r="H763" s="106"/>
      <c r="I763" s="106"/>
      <c r="J763" s="106"/>
      <c r="K763" s="106"/>
      <c r="L763" s="106"/>
      <c r="M763" s="17"/>
      <c r="N763" s="17"/>
      <c r="O763" s="17"/>
      <c r="P763" s="17"/>
      <c r="Q763" s="17"/>
      <c r="R763" s="17"/>
      <c r="S763" s="17"/>
      <c r="T763" s="17"/>
      <c r="U763" s="106"/>
      <c r="V763" s="106"/>
      <c r="W763" s="17"/>
      <c r="X763" s="17"/>
      <c r="Y763" s="105"/>
      <c r="Z763" s="105"/>
    </row>
    <row r="764" ht="15.75" customHeight="1">
      <c r="A764" s="105"/>
      <c r="B764" s="105"/>
      <c r="C764" s="105"/>
      <c r="D764" s="105"/>
      <c r="E764" s="106"/>
      <c r="F764" s="106"/>
      <c r="G764" s="106"/>
      <c r="H764" s="106"/>
      <c r="I764" s="106"/>
      <c r="J764" s="106"/>
      <c r="K764" s="106"/>
      <c r="L764" s="106"/>
      <c r="M764" s="17"/>
      <c r="N764" s="17"/>
      <c r="O764" s="17"/>
      <c r="P764" s="17"/>
      <c r="Q764" s="17"/>
      <c r="R764" s="17"/>
      <c r="S764" s="17"/>
      <c r="T764" s="17"/>
      <c r="U764" s="106"/>
      <c r="V764" s="106"/>
      <c r="W764" s="17"/>
      <c r="X764" s="17"/>
      <c r="Y764" s="105"/>
      <c r="Z764" s="105"/>
    </row>
    <row r="765" ht="15.75" customHeight="1">
      <c r="A765" s="105"/>
      <c r="B765" s="105"/>
      <c r="C765" s="105"/>
      <c r="D765" s="105"/>
      <c r="E765" s="106"/>
      <c r="F765" s="106"/>
      <c r="G765" s="106"/>
      <c r="H765" s="106"/>
      <c r="I765" s="106"/>
      <c r="J765" s="106"/>
      <c r="K765" s="106"/>
      <c r="L765" s="106"/>
      <c r="M765" s="17"/>
      <c r="N765" s="17"/>
      <c r="O765" s="17"/>
      <c r="P765" s="17"/>
      <c r="Q765" s="17"/>
      <c r="R765" s="17"/>
      <c r="S765" s="17"/>
      <c r="T765" s="17"/>
      <c r="U765" s="106"/>
      <c r="V765" s="106"/>
      <c r="W765" s="17"/>
      <c r="X765" s="17"/>
      <c r="Y765" s="105"/>
      <c r="Z765" s="105"/>
    </row>
    <row r="766" ht="15.75" customHeight="1">
      <c r="A766" s="105"/>
      <c r="B766" s="105"/>
      <c r="C766" s="105"/>
      <c r="D766" s="105"/>
      <c r="E766" s="106"/>
      <c r="F766" s="106"/>
      <c r="G766" s="106"/>
      <c r="H766" s="106"/>
      <c r="I766" s="106"/>
      <c r="J766" s="106"/>
      <c r="K766" s="106"/>
      <c r="L766" s="106"/>
      <c r="M766" s="17"/>
      <c r="N766" s="17"/>
      <c r="O766" s="17"/>
      <c r="P766" s="17"/>
      <c r="Q766" s="17"/>
      <c r="R766" s="17"/>
      <c r="S766" s="17"/>
      <c r="T766" s="17"/>
      <c r="U766" s="106"/>
      <c r="V766" s="106"/>
      <c r="W766" s="17"/>
      <c r="X766" s="17"/>
      <c r="Y766" s="105"/>
      <c r="Z766" s="105"/>
    </row>
    <row r="767" ht="15.75" customHeight="1">
      <c r="A767" s="105"/>
      <c r="B767" s="105"/>
      <c r="C767" s="105"/>
      <c r="D767" s="105"/>
      <c r="E767" s="106"/>
      <c r="F767" s="106"/>
      <c r="G767" s="106"/>
      <c r="H767" s="106"/>
      <c r="I767" s="106"/>
      <c r="J767" s="106"/>
      <c r="K767" s="106"/>
      <c r="L767" s="106"/>
      <c r="M767" s="17"/>
      <c r="N767" s="17"/>
      <c r="O767" s="17"/>
      <c r="P767" s="17"/>
      <c r="Q767" s="17"/>
      <c r="R767" s="17"/>
      <c r="S767" s="17"/>
      <c r="T767" s="17"/>
      <c r="U767" s="106"/>
      <c r="V767" s="106"/>
      <c r="W767" s="17"/>
      <c r="X767" s="17"/>
      <c r="Y767" s="105"/>
      <c r="Z767" s="105"/>
    </row>
    <row r="768" ht="15.75" customHeight="1">
      <c r="A768" s="105"/>
      <c r="B768" s="105"/>
      <c r="C768" s="105"/>
      <c r="D768" s="105"/>
      <c r="E768" s="106"/>
      <c r="F768" s="106"/>
      <c r="G768" s="106"/>
      <c r="H768" s="106"/>
      <c r="I768" s="106"/>
      <c r="J768" s="106"/>
      <c r="K768" s="106"/>
      <c r="L768" s="106"/>
      <c r="M768" s="17"/>
      <c r="N768" s="17"/>
      <c r="O768" s="17"/>
      <c r="P768" s="17"/>
      <c r="Q768" s="17"/>
      <c r="R768" s="17"/>
      <c r="S768" s="17"/>
      <c r="T768" s="17"/>
      <c r="U768" s="106"/>
      <c r="V768" s="106"/>
      <c r="W768" s="17"/>
      <c r="X768" s="17"/>
      <c r="Y768" s="105"/>
      <c r="Z768" s="105"/>
    </row>
    <row r="769" ht="15.75" customHeight="1">
      <c r="A769" s="105"/>
      <c r="B769" s="105"/>
      <c r="C769" s="105"/>
      <c r="D769" s="105"/>
      <c r="E769" s="106"/>
      <c r="F769" s="106"/>
      <c r="G769" s="106"/>
      <c r="H769" s="106"/>
      <c r="I769" s="106"/>
      <c r="J769" s="106"/>
      <c r="K769" s="106"/>
      <c r="L769" s="106"/>
      <c r="M769" s="17"/>
      <c r="N769" s="17"/>
      <c r="O769" s="17"/>
      <c r="P769" s="17"/>
      <c r="Q769" s="17"/>
      <c r="R769" s="17"/>
      <c r="S769" s="17"/>
      <c r="T769" s="17"/>
      <c r="U769" s="106"/>
      <c r="V769" s="106"/>
      <c r="W769" s="17"/>
      <c r="X769" s="17"/>
      <c r="Y769" s="105"/>
      <c r="Z769" s="105"/>
    </row>
    <row r="770" ht="15.75" customHeight="1">
      <c r="A770" s="105"/>
      <c r="B770" s="105"/>
      <c r="C770" s="105"/>
      <c r="D770" s="105"/>
      <c r="E770" s="106"/>
      <c r="F770" s="106"/>
      <c r="G770" s="106"/>
      <c r="H770" s="106"/>
      <c r="I770" s="106"/>
      <c r="J770" s="106"/>
      <c r="K770" s="106"/>
      <c r="L770" s="106"/>
      <c r="M770" s="17"/>
      <c r="N770" s="17"/>
      <c r="O770" s="17"/>
      <c r="P770" s="17"/>
      <c r="Q770" s="17"/>
      <c r="R770" s="17"/>
      <c r="S770" s="17"/>
      <c r="T770" s="17"/>
      <c r="U770" s="106"/>
      <c r="V770" s="106"/>
      <c r="W770" s="17"/>
      <c r="X770" s="17"/>
      <c r="Y770" s="105"/>
      <c r="Z770" s="105"/>
    </row>
    <row r="771" ht="15.75" customHeight="1">
      <c r="A771" s="105"/>
      <c r="B771" s="105"/>
      <c r="C771" s="105"/>
      <c r="D771" s="105"/>
      <c r="E771" s="106"/>
      <c r="F771" s="106"/>
      <c r="G771" s="106"/>
      <c r="H771" s="106"/>
      <c r="I771" s="106"/>
      <c r="J771" s="106"/>
      <c r="K771" s="106"/>
      <c r="L771" s="106"/>
      <c r="M771" s="17"/>
      <c r="N771" s="17"/>
      <c r="O771" s="17"/>
      <c r="P771" s="17"/>
      <c r="Q771" s="17"/>
      <c r="R771" s="17"/>
      <c r="S771" s="17"/>
      <c r="T771" s="17"/>
      <c r="U771" s="106"/>
      <c r="V771" s="106"/>
      <c r="W771" s="17"/>
      <c r="X771" s="17"/>
      <c r="Y771" s="105"/>
      <c r="Z771" s="105"/>
    </row>
    <row r="772" ht="15.75" customHeight="1">
      <c r="A772" s="105"/>
      <c r="B772" s="105"/>
      <c r="C772" s="105"/>
      <c r="D772" s="105"/>
      <c r="E772" s="106"/>
      <c r="F772" s="106"/>
      <c r="G772" s="106"/>
      <c r="H772" s="106"/>
      <c r="I772" s="106"/>
      <c r="J772" s="106"/>
      <c r="K772" s="106"/>
      <c r="L772" s="106"/>
      <c r="M772" s="17"/>
      <c r="N772" s="17"/>
      <c r="O772" s="17"/>
      <c r="P772" s="17"/>
      <c r="Q772" s="17"/>
      <c r="R772" s="17"/>
      <c r="S772" s="17"/>
      <c r="T772" s="17"/>
      <c r="U772" s="106"/>
      <c r="V772" s="106"/>
      <c r="W772" s="17"/>
      <c r="X772" s="17"/>
      <c r="Y772" s="105"/>
      <c r="Z772" s="105"/>
    </row>
    <row r="773" ht="15.75" customHeight="1">
      <c r="A773" s="105"/>
      <c r="B773" s="105"/>
      <c r="C773" s="105"/>
      <c r="D773" s="105"/>
      <c r="E773" s="106"/>
      <c r="F773" s="106"/>
      <c r="G773" s="106"/>
      <c r="H773" s="106"/>
      <c r="I773" s="106"/>
      <c r="J773" s="106"/>
      <c r="K773" s="106"/>
      <c r="L773" s="106"/>
      <c r="M773" s="17"/>
      <c r="N773" s="17"/>
      <c r="O773" s="17"/>
      <c r="P773" s="17"/>
      <c r="Q773" s="17"/>
      <c r="R773" s="17"/>
      <c r="S773" s="17"/>
      <c r="T773" s="17"/>
      <c r="U773" s="106"/>
      <c r="V773" s="106"/>
      <c r="W773" s="17"/>
      <c r="X773" s="17"/>
      <c r="Y773" s="105"/>
      <c r="Z773" s="105"/>
    </row>
    <row r="774" ht="15.75" customHeight="1">
      <c r="A774" s="105"/>
      <c r="B774" s="105"/>
      <c r="C774" s="105"/>
      <c r="D774" s="105"/>
      <c r="E774" s="106"/>
      <c r="F774" s="106"/>
      <c r="G774" s="106"/>
      <c r="H774" s="106"/>
      <c r="I774" s="106"/>
      <c r="J774" s="106"/>
      <c r="K774" s="106"/>
      <c r="L774" s="106"/>
      <c r="M774" s="17"/>
      <c r="N774" s="17"/>
      <c r="O774" s="17"/>
      <c r="P774" s="17"/>
      <c r="Q774" s="17"/>
      <c r="R774" s="17"/>
      <c r="S774" s="17"/>
      <c r="T774" s="17"/>
      <c r="U774" s="106"/>
      <c r="V774" s="106"/>
      <c r="W774" s="17"/>
      <c r="X774" s="17"/>
      <c r="Y774" s="105"/>
      <c r="Z774" s="105"/>
    </row>
    <row r="775" ht="15.75" customHeight="1">
      <c r="A775" s="105"/>
      <c r="B775" s="105"/>
      <c r="C775" s="105"/>
      <c r="D775" s="105"/>
      <c r="E775" s="106"/>
      <c r="F775" s="106"/>
      <c r="G775" s="106"/>
      <c r="H775" s="106"/>
      <c r="I775" s="106"/>
      <c r="J775" s="106"/>
      <c r="K775" s="106"/>
      <c r="L775" s="106"/>
      <c r="M775" s="17"/>
      <c r="N775" s="17"/>
      <c r="O775" s="17"/>
      <c r="P775" s="17"/>
      <c r="Q775" s="17"/>
      <c r="R775" s="17"/>
      <c r="S775" s="17"/>
      <c r="T775" s="17"/>
      <c r="U775" s="106"/>
      <c r="V775" s="106"/>
      <c r="W775" s="17"/>
      <c r="X775" s="17"/>
      <c r="Y775" s="105"/>
      <c r="Z775" s="105"/>
    </row>
    <row r="776" ht="15.75" customHeight="1">
      <c r="A776" s="105"/>
      <c r="B776" s="105"/>
      <c r="C776" s="105"/>
      <c r="D776" s="105"/>
      <c r="E776" s="106"/>
      <c r="F776" s="106"/>
      <c r="G776" s="106"/>
      <c r="H776" s="106"/>
      <c r="I776" s="106"/>
      <c r="J776" s="106"/>
      <c r="K776" s="106"/>
      <c r="L776" s="106"/>
      <c r="M776" s="17"/>
      <c r="N776" s="17"/>
      <c r="O776" s="17"/>
      <c r="P776" s="17"/>
      <c r="Q776" s="17"/>
      <c r="R776" s="17"/>
      <c r="S776" s="17"/>
      <c r="T776" s="17"/>
      <c r="U776" s="106"/>
      <c r="V776" s="106"/>
      <c r="W776" s="17"/>
      <c r="X776" s="17"/>
      <c r="Y776" s="105"/>
      <c r="Z776" s="105"/>
    </row>
    <row r="777" ht="15.75" customHeight="1">
      <c r="A777" s="105"/>
      <c r="B777" s="105"/>
      <c r="C777" s="105"/>
      <c r="D777" s="105"/>
      <c r="E777" s="106"/>
      <c r="F777" s="106"/>
      <c r="G777" s="106"/>
      <c r="H777" s="106"/>
      <c r="I777" s="106"/>
      <c r="J777" s="106"/>
      <c r="K777" s="106"/>
      <c r="L777" s="106"/>
      <c r="M777" s="17"/>
      <c r="N777" s="17"/>
      <c r="O777" s="17"/>
      <c r="P777" s="17"/>
      <c r="Q777" s="17"/>
      <c r="R777" s="17"/>
      <c r="S777" s="17"/>
      <c r="T777" s="17"/>
      <c r="U777" s="106"/>
      <c r="V777" s="106"/>
      <c r="W777" s="17"/>
      <c r="X777" s="17"/>
      <c r="Y777" s="105"/>
      <c r="Z777" s="105"/>
    </row>
    <row r="778" ht="15.75" customHeight="1">
      <c r="A778" s="105"/>
      <c r="B778" s="105"/>
      <c r="C778" s="105"/>
      <c r="D778" s="105"/>
      <c r="E778" s="106"/>
      <c r="F778" s="106"/>
      <c r="G778" s="106"/>
      <c r="H778" s="106"/>
      <c r="I778" s="106"/>
      <c r="J778" s="106"/>
      <c r="K778" s="106"/>
      <c r="L778" s="106"/>
      <c r="M778" s="17"/>
      <c r="N778" s="17"/>
      <c r="O778" s="17"/>
      <c r="P778" s="17"/>
      <c r="Q778" s="17"/>
      <c r="R778" s="17"/>
      <c r="S778" s="17"/>
      <c r="T778" s="17"/>
      <c r="U778" s="106"/>
      <c r="V778" s="106"/>
      <c r="W778" s="17"/>
      <c r="X778" s="17"/>
      <c r="Y778" s="105"/>
      <c r="Z778" s="105"/>
    </row>
    <row r="779" ht="15.75" customHeight="1">
      <c r="A779" s="105"/>
      <c r="B779" s="105"/>
      <c r="C779" s="105"/>
      <c r="D779" s="105"/>
      <c r="E779" s="106"/>
      <c r="F779" s="106"/>
      <c r="G779" s="106"/>
      <c r="H779" s="106"/>
      <c r="I779" s="106"/>
      <c r="J779" s="106"/>
      <c r="K779" s="106"/>
      <c r="L779" s="106"/>
      <c r="M779" s="17"/>
      <c r="N779" s="17"/>
      <c r="O779" s="17"/>
      <c r="P779" s="17"/>
      <c r="Q779" s="17"/>
      <c r="R779" s="17"/>
      <c r="S779" s="17"/>
      <c r="T779" s="17"/>
      <c r="U779" s="106"/>
      <c r="V779" s="106"/>
      <c r="W779" s="17"/>
      <c r="X779" s="17"/>
      <c r="Y779" s="105"/>
      <c r="Z779" s="105"/>
    </row>
    <row r="780" ht="15.75" customHeight="1">
      <c r="A780" s="105"/>
      <c r="B780" s="105"/>
      <c r="C780" s="105"/>
      <c r="D780" s="105"/>
      <c r="E780" s="106"/>
      <c r="F780" s="106"/>
      <c r="G780" s="106"/>
      <c r="H780" s="106"/>
      <c r="I780" s="106"/>
      <c r="J780" s="106"/>
      <c r="K780" s="106"/>
      <c r="L780" s="106"/>
      <c r="M780" s="17"/>
      <c r="N780" s="17"/>
      <c r="O780" s="17"/>
      <c r="P780" s="17"/>
      <c r="Q780" s="17"/>
      <c r="R780" s="17"/>
      <c r="S780" s="17"/>
      <c r="T780" s="17"/>
      <c r="U780" s="106"/>
      <c r="V780" s="106"/>
      <c r="W780" s="17"/>
      <c r="X780" s="17"/>
      <c r="Y780" s="105"/>
      <c r="Z780" s="105"/>
    </row>
    <row r="781" ht="15.75" customHeight="1">
      <c r="A781" s="105"/>
      <c r="B781" s="105"/>
      <c r="C781" s="105"/>
      <c r="D781" s="105"/>
      <c r="E781" s="106"/>
      <c r="F781" s="106"/>
      <c r="G781" s="106"/>
      <c r="H781" s="106"/>
      <c r="I781" s="106"/>
      <c r="J781" s="106"/>
      <c r="K781" s="106"/>
      <c r="L781" s="106"/>
      <c r="M781" s="17"/>
      <c r="N781" s="17"/>
      <c r="O781" s="17"/>
      <c r="P781" s="17"/>
      <c r="Q781" s="17"/>
      <c r="R781" s="17"/>
      <c r="S781" s="17"/>
      <c r="T781" s="17"/>
      <c r="U781" s="106"/>
      <c r="V781" s="106"/>
      <c r="W781" s="17"/>
      <c r="X781" s="17"/>
      <c r="Y781" s="105"/>
      <c r="Z781" s="105"/>
    </row>
    <row r="782" ht="15.75" customHeight="1">
      <c r="A782" s="105"/>
      <c r="B782" s="105"/>
      <c r="C782" s="105"/>
      <c r="D782" s="105"/>
      <c r="E782" s="106"/>
      <c r="F782" s="106"/>
      <c r="G782" s="106"/>
      <c r="H782" s="106"/>
      <c r="I782" s="106"/>
      <c r="J782" s="106"/>
      <c r="K782" s="106"/>
      <c r="L782" s="106"/>
      <c r="M782" s="17"/>
      <c r="N782" s="17"/>
      <c r="O782" s="17"/>
      <c r="P782" s="17"/>
      <c r="Q782" s="17"/>
      <c r="R782" s="17"/>
      <c r="S782" s="17"/>
      <c r="T782" s="17"/>
      <c r="U782" s="106"/>
      <c r="V782" s="106"/>
      <c r="W782" s="17"/>
      <c r="X782" s="17"/>
      <c r="Y782" s="105"/>
      <c r="Z782" s="105"/>
    </row>
    <row r="783" ht="15.75" customHeight="1">
      <c r="A783" s="105"/>
      <c r="B783" s="105"/>
      <c r="C783" s="105"/>
      <c r="D783" s="105"/>
      <c r="E783" s="106"/>
      <c r="F783" s="106"/>
      <c r="G783" s="106"/>
      <c r="H783" s="106"/>
      <c r="I783" s="106"/>
      <c r="J783" s="106"/>
      <c r="K783" s="106"/>
      <c r="L783" s="106"/>
      <c r="M783" s="17"/>
      <c r="N783" s="17"/>
      <c r="O783" s="17"/>
      <c r="P783" s="17"/>
      <c r="Q783" s="17"/>
      <c r="R783" s="17"/>
      <c r="S783" s="17"/>
      <c r="T783" s="17"/>
      <c r="U783" s="106"/>
      <c r="V783" s="106"/>
      <c r="W783" s="17"/>
      <c r="X783" s="17"/>
      <c r="Y783" s="105"/>
      <c r="Z783" s="105"/>
    </row>
    <row r="784" ht="15.75" customHeight="1">
      <c r="A784" s="105"/>
      <c r="B784" s="105"/>
      <c r="C784" s="105"/>
      <c r="D784" s="105"/>
      <c r="E784" s="106"/>
      <c r="F784" s="106"/>
      <c r="G784" s="106"/>
      <c r="H784" s="106"/>
      <c r="I784" s="106"/>
      <c r="J784" s="106"/>
      <c r="K784" s="106"/>
      <c r="L784" s="106"/>
      <c r="M784" s="17"/>
      <c r="N784" s="17"/>
      <c r="O784" s="17"/>
      <c r="P784" s="17"/>
      <c r="Q784" s="17"/>
      <c r="R784" s="17"/>
      <c r="S784" s="17"/>
      <c r="T784" s="17"/>
      <c r="U784" s="106"/>
      <c r="V784" s="106"/>
      <c r="W784" s="17"/>
      <c r="X784" s="17"/>
      <c r="Y784" s="105"/>
      <c r="Z784" s="105"/>
    </row>
    <row r="785" ht="15.75" customHeight="1">
      <c r="A785" s="105"/>
      <c r="B785" s="105"/>
      <c r="C785" s="105"/>
      <c r="D785" s="105"/>
      <c r="E785" s="106"/>
      <c r="F785" s="106"/>
      <c r="G785" s="106"/>
      <c r="H785" s="106"/>
      <c r="I785" s="106"/>
      <c r="J785" s="106"/>
      <c r="K785" s="106"/>
      <c r="L785" s="106"/>
      <c r="M785" s="17"/>
      <c r="N785" s="17"/>
      <c r="O785" s="17"/>
      <c r="P785" s="17"/>
      <c r="Q785" s="17"/>
      <c r="R785" s="17"/>
      <c r="S785" s="17"/>
      <c r="T785" s="17"/>
      <c r="U785" s="106"/>
      <c r="V785" s="106"/>
      <c r="W785" s="17"/>
      <c r="X785" s="17"/>
      <c r="Y785" s="105"/>
      <c r="Z785" s="105"/>
    </row>
    <row r="786" ht="15.75" customHeight="1">
      <c r="A786" s="105"/>
      <c r="B786" s="105"/>
      <c r="C786" s="105"/>
      <c r="D786" s="105"/>
      <c r="E786" s="106"/>
      <c r="F786" s="106"/>
      <c r="G786" s="106"/>
      <c r="H786" s="106"/>
      <c r="I786" s="106"/>
      <c r="J786" s="106"/>
      <c r="K786" s="106"/>
      <c r="L786" s="106"/>
      <c r="M786" s="17"/>
      <c r="N786" s="17"/>
      <c r="O786" s="17"/>
      <c r="P786" s="17"/>
      <c r="Q786" s="17"/>
      <c r="R786" s="17"/>
      <c r="S786" s="17"/>
      <c r="T786" s="17"/>
      <c r="U786" s="106"/>
      <c r="V786" s="106"/>
      <c r="W786" s="17"/>
      <c r="X786" s="17"/>
      <c r="Y786" s="105"/>
      <c r="Z786" s="105"/>
    </row>
    <row r="787" ht="15.75" customHeight="1">
      <c r="A787" s="105"/>
      <c r="B787" s="105"/>
      <c r="C787" s="105"/>
      <c r="D787" s="105"/>
      <c r="E787" s="106"/>
      <c r="F787" s="106"/>
      <c r="G787" s="106"/>
      <c r="H787" s="106"/>
      <c r="I787" s="106"/>
      <c r="J787" s="106"/>
      <c r="K787" s="106"/>
      <c r="L787" s="106"/>
      <c r="M787" s="17"/>
      <c r="N787" s="17"/>
      <c r="O787" s="17"/>
      <c r="P787" s="17"/>
      <c r="Q787" s="17"/>
      <c r="R787" s="17"/>
      <c r="S787" s="17"/>
      <c r="T787" s="17"/>
      <c r="U787" s="106"/>
      <c r="V787" s="106"/>
      <c r="W787" s="17"/>
      <c r="X787" s="17"/>
      <c r="Y787" s="105"/>
      <c r="Z787" s="105"/>
    </row>
    <row r="788" ht="15.75" customHeight="1">
      <c r="A788" s="105"/>
      <c r="B788" s="105"/>
      <c r="C788" s="105"/>
      <c r="D788" s="105"/>
      <c r="E788" s="106"/>
      <c r="F788" s="106"/>
      <c r="G788" s="106"/>
      <c r="H788" s="106"/>
      <c r="I788" s="106"/>
      <c r="J788" s="106"/>
      <c r="K788" s="106"/>
      <c r="L788" s="106"/>
      <c r="M788" s="17"/>
      <c r="N788" s="17"/>
      <c r="O788" s="17"/>
      <c r="P788" s="17"/>
      <c r="Q788" s="17"/>
      <c r="R788" s="17"/>
      <c r="S788" s="17"/>
      <c r="T788" s="17"/>
      <c r="U788" s="106"/>
      <c r="V788" s="106"/>
      <c r="W788" s="17"/>
      <c r="X788" s="17"/>
      <c r="Y788" s="105"/>
      <c r="Z788" s="105"/>
    </row>
    <row r="789" ht="15.75" customHeight="1">
      <c r="A789" s="105"/>
      <c r="B789" s="105"/>
      <c r="C789" s="105"/>
      <c r="D789" s="105"/>
      <c r="E789" s="106"/>
      <c r="F789" s="106"/>
      <c r="G789" s="106"/>
      <c r="H789" s="106"/>
      <c r="I789" s="106"/>
      <c r="J789" s="106"/>
      <c r="K789" s="106"/>
      <c r="L789" s="106"/>
      <c r="M789" s="17"/>
      <c r="N789" s="17"/>
      <c r="O789" s="17"/>
      <c r="P789" s="17"/>
      <c r="Q789" s="17"/>
      <c r="R789" s="17"/>
      <c r="S789" s="17"/>
      <c r="T789" s="17"/>
      <c r="U789" s="106"/>
      <c r="V789" s="106"/>
      <c r="W789" s="17"/>
      <c r="X789" s="17"/>
      <c r="Y789" s="105"/>
      <c r="Z789" s="105"/>
    </row>
    <row r="790" ht="15.75" customHeight="1">
      <c r="A790" s="105"/>
      <c r="B790" s="105"/>
      <c r="C790" s="105"/>
      <c r="D790" s="105"/>
      <c r="E790" s="106"/>
      <c r="F790" s="106"/>
      <c r="G790" s="106"/>
      <c r="H790" s="106"/>
      <c r="I790" s="106"/>
      <c r="J790" s="106"/>
      <c r="K790" s="106"/>
      <c r="L790" s="106"/>
      <c r="M790" s="17"/>
      <c r="N790" s="17"/>
      <c r="O790" s="17"/>
      <c r="P790" s="17"/>
      <c r="Q790" s="17"/>
      <c r="R790" s="17"/>
      <c r="S790" s="17"/>
      <c r="T790" s="17"/>
      <c r="U790" s="106"/>
      <c r="V790" s="106"/>
      <c r="W790" s="17"/>
      <c r="X790" s="17"/>
      <c r="Y790" s="105"/>
      <c r="Z790" s="105"/>
    </row>
    <row r="791" ht="15.75" customHeight="1">
      <c r="A791" s="105"/>
      <c r="B791" s="105"/>
      <c r="C791" s="105"/>
      <c r="D791" s="105"/>
      <c r="E791" s="106"/>
      <c r="F791" s="106"/>
      <c r="G791" s="106"/>
      <c r="H791" s="106"/>
      <c r="I791" s="106"/>
      <c r="J791" s="106"/>
      <c r="K791" s="106"/>
      <c r="L791" s="106"/>
      <c r="M791" s="17"/>
      <c r="N791" s="17"/>
      <c r="O791" s="17"/>
      <c r="P791" s="17"/>
      <c r="Q791" s="17"/>
      <c r="R791" s="17"/>
      <c r="S791" s="17"/>
      <c r="T791" s="17"/>
      <c r="U791" s="106"/>
      <c r="V791" s="106"/>
      <c r="W791" s="17"/>
      <c r="X791" s="17"/>
      <c r="Y791" s="105"/>
      <c r="Z791" s="105"/>
    </row>
    <row r="792" ht="15.75" customHeight="1">
      <c r="A792" s="105"/>
      <c r="B792" s="105"/>
      <c r="C792" s="105"/>
      <c r="D792" s="105"/>
      <c r="E792" s="106"/>
      <c r="F792" s="106"/>
      <c r="G792" s="106"/>
      <c r="H792" s="106"/>
      <c r="I792" s="106"/>
      <c r="J792" s="106"/>
      <c r="K792" s="106"/>
      <c r="L792" s="106"/>
      <c r="M792" s="17"/>
      <c r="N792" s="17"/>
      <c r="O792" s="17"/>
      <c r="P792" s="17"/>
      <c r="Q792" s="17"/>
      <c r="R792" s="17"/>
      <c r="S792" s="17"/>
      <c r="T792" s="17"/>
      <c r="U792" s="106"/>
      <c r="V792" s="106"/>
      <c r="W792" s="17"/>
      <c r="X792" s="17"/>
      <c r="Y792" s="105"/>
      <c r="Z792" s="105"/>
    </row>
    <row r="793" ht="15.75" customHeight="1">
      <c r="A793" s="105"/>
      <c r="B793" s="105"/>
      <c r="C793" s="105"/>
      <c r="D793" s="105"/>
      <c r="E793" s="106"/>
      <c r="F793" s="106"/>
      <c r="G793" s="106"/>
      <c r="H793" s="106"/>
      <c r="I793" s="106"/>
      <c r="J793" s="106"/>
      <c r="K793" s="106"/>
      <c r="L793" s="106"/>
      <c r="M793" s="17"/>
      <c r="N793" s="17"/>
      <c r="O793" s="17"/>
      <c r="P793" s="17"/>
      <c r="Q793" s="17"/>
      <c r="R793" s="17"/>
      <c r="S793" s="17"/>
      <c r="T793" s="17"/>
      <c r="U793" s="106"/>
      <c r="V793" s="106"/>
      <c r="W793" s="17"/>
      <c r="X793" s="17"/>
      <c r="Y793" s="105"/>
      <c r="Z793" s="105"/>
    </row>
    <row r="794" ht="15.75" customHeight="1">
      <c r="A794" s="105"/>
      <c r="B794" s="105"/>
      <c r="C794" s="105"/>
      <c r="D794" s="105"/>
      <c r="E794" s="106"/>
      <c r="F794" s="106"/>
      <c r="G794" s="106"/>
      <c r="H794" s="106"/>
      <c r="I794" s="106"/>
      <c r="J794" s="106"/>
      <c r="K794" s="106"/>
      <c r="L794" s="106"/>
      <c r="M794" s="17"/>
      <c r="N794" s="17"/>
      <c r="O794" s="17"/>
      <c r="P794" s="17"/>
      <c r="Q794" s="17"/>
      <c r="R794" s="17"/>
      <c r="S794" s="17"/>
      <c r="T794" s="17"/>
      <c r="U794" s="106"/>
      <c r="V794" s="106"/>
      <c r="W794" s="17"/>
      <c r="X794" s="17"/>
      <c r="Y794" s="105"/>
      <c r="Z794" s="105"/>
    </row>
    <row r="795" ht="15.75" customHeight="1">
      <c r="A795" s="105"/>
      <c r="B795" s="105"/>
      <c r="C795" s="105"/>
      <c r="D795" s="105"/>
      <c r="E795" s="106"/>
      <c r="F795" s="106"/>
      <c r="G795" s="106"/>
      <c r="H795" s="106"/>
      <c r="I795" s="106"/>
      <c r="J795" s="106"/>
      <c r="K795" s="106"/>
      <c r="L795" s="106"/>
      <c r="M795" s="17"/>
      <c r="N795" s="17"/>
      <c r="O795" s="17"/>
      <c r="P795" s="17"/>
      <c r="Q795" s="17"/>
      <c r="R795" s="17"/>
      <c r="S795" s="17"/>
      <c r="T795" s="17"/>
      <c r="U795" s="106"/>
      <c r="V795" s="106"/>
      <c r="W795" s="17"/>
      <c r="X795" s="17"/>
      <c r="Y795" s="105"/>
      <c r="Z795" s="105"/>
    </row>
    <row r="796" ht="15.75" customHeight="1">
      <c r="A796" s="105"/>
      <c r="B796" s="105"/>
      <c r="C796" s="105"/>
      <c r="D796" s="105"/>
      <c r="E796" s="106"/>
      <c r="F796" s="106"/>
      <c r="G796" s="106"/>
      <c r="H796" s="106"/>
      <c r="I796" s="106"/>
      <c r="J796" s="106"/>
      <c r="K796" s="106"/>
      <c r="L796" s="106"/>
      <c r="M796" s="17"/>
      <c r="N796" s="17"/>
      <c r="O796" s="17"/>
      <c r="P796" s="17"/>
      <c r="Q796" s="17"/>
      <c r="R796" s="17"/>
      <c r="S796" s="17"/>
      <c r="T796" s="17"/>
      <c r="U796" s="106"/>
      <c r="V796" s="106"/>
      <c r="W796" s="17"/>
      <c r="X796" s="17"/>
      <c r="Y796" s="105"/>
      <c r="Z796" s="105"/>
    </row>
    <row r="797" ht="15.75" customHeight="1">
      <c r="A797" s="105"/>
      <c r="B797" s="105"/>
      <c r="C797" s="105"/>
      <c r="D797" s="105"/>
      <c r="E797" s="106"/>
      <c r="F797" s="106"/>
      <c r="G797" s="106"/>
      <c r="H797" s="106"/>
      <c r="I797" s="106"/>
      <c r="J797" s="106"/>
      <c r="K797" s="106"/>
      <c r="L797" s="106"/>
      <c r="M797" s="17"/>
      <c r="N797" s="17"/>
      <c r="O797" s="17"/>
      <c r="P797" s="17"/>
      <c r="Q797" s="17"/>
      <c r="R797" s="17"/>
      <c r="S797" s="17"/>
      <c r="T797" s="17"/>
      <c r="U797" s="106"/>
      <c r="V797" s="106"/>
      <c r="W797" s="17"/>
      <c r="X797" s="17"/>
      <c r="Y797" s="105"/>
      <c r="Z797" s="105"/>
    </row>
    <row r="798" ht="15.75" customHeight="1">
      <c r="A798" s="105"/>
      <c r="B798" s="105"/>
      <c r="C798" s="105"/>
      <c r="D798" s="105"/>
      <c r="E798" s="106"/>
      <c r="F798" s="106"/>
      <c r="G798" s="106"/>
      <c r="H798" s="106"/>
      <c r="I798" s="106"/>
      <c r="J798" s="106"/>
      <c r="K798" s="106"/>
      <c r="L798" s="106"/>
      <c r="M798" s="17"/>
      <c r="N798" s="17"/>
      <c r="O798" s="17"/>
      <c r="P798" s="17"/>
      <c r="Q798" s="17"/>
      <c r="R798" s="17"/>
      <c r="S798" s="17"/>
      <c r="T798" s="17"/>
      <c r="U798" s="106"/>
      <c r="V798" s="106"/>
      <c r="W798" s="17"/>
      <c r="X798" s="17"/>
      <c r="Y798" s="105"/>
      <c r="Z798" s="105"/>
    </row>
    <row r="799" ht="15.75" customHeight="1">
      <c r="A799" s="105"/>
      <c r="B799" s="105"/>
      <c r="C799" s="105"/>
      <c r="D799" s="105"/>
      <c r="E799" s="106"/>
      <c r="F799" s="106"/>
      <c r="G799" s="106"/>
      <c r="H799" s="106"/>
      <c r="I799" s="106"/>
      <c r="J799" s="106"/>
      <c r="K799" s="106"/>
      <c r="L799" s="106"/>
      <c r="M799" s="17"/>
      <c r="N799" s="17"/>
      <c r="O799" s="17"/>
      <c r="P799" s="17"/>
      <c r="Q799" s="17"/>
      <c r="R799" s="17"/>
      <c r="S799" s="17"/>
      <c r="T799" s="17"/>
      <c r="U799" s="106"/>
      <c r="V799" s="106"/>
      <c r="W799" s="17"/>
      <c r="X799" s="17"/>
      <c r="Y799" s="105"/>
      <c r="Z799" s="105"/>
    </row>
    <row r="800" ht="15.75" customHeight="1">
      <c r="A800" s="105"/>
      <c r="B800" s="105"/>
      <c r="C800" s="105"/>
      <c r="D800" s="105"/>
      <c r="E800" s="106"/>
      <c r="F800" s="106"/>
      <c r="G800" s="106"/>
      <c r="H800" s="106"/>
      <c r="I800" s="106"/>
      <c r="J800" s="106"/>
      <c r="K800" s="106"/>
      <c r="L800" s="106"/>
      <c r="M800" s="17"/>
      <c r="N800" s="17"/>
      <c r="O800" s="17"/>
      <c r="P800" s="17"/>
      <c r="Q800" s="17"/>
      <c r="R800" s="17"/>
      <c r="S800" s="17"/>
      <c r="T800" s="17"/>
      <c r="U800" s="106"/>
      <c r="V800" s="106"/>
      <c r="W800" s="17"/>
      <c r="X800" s="17"/>
      <c r="Y800" s="105"/>
      <c r="Z800" s="105"/>
    </row>
    <row r="801" ht="15.75" customHeight="1">
      <c r="A801" s="105"/>
      <c r="B801" s="105"/>
      <c r="C801" s="105"/>
      <c r="D801" s="105"/>
      <c r="E801" s="106"/>
      <c r="F801" s="106"/>
      <c r="G801" s="106"/>
      <c r="H801" s="106"/>
      <c r="I801" s="106"/>
      <c r="J801" s="106"/>
      <c r="K801" s="106"/>
      <c r="L801" s="106"/>
      <c r="M801" s="17"/>
      <c r="N801" s="17"/>
      <c r="O801" s="17"/>
      <c r="P801" s="17"/>
      <c r="Q801" s="17"/>
      <c r="R801" s="17"/>
      <c r="S801" s="17"/>
      <c r="T801" s="17"/>
      <c r="U801" s="106"/>
      <c r="V801" s="106"/>
      <c r="W801" s="17"/>
      <c r="X801" s="17"/>
      <c r="Y801" s="105"/>
      <c r="Z801" s="105"/>
    </row>
    <row r="802" ht="15.75" customHeight="1">
      <c r="A802" s="105"/>
      <c r="B802" s="105"/>
      <c r="C802" s="105"/>
      <c r="D802" s="105"/>
      <c r="E802" s="106"/>
      <c r="F802" s="106"/>
      <c r="G802" s="106"/>
      <c r="H802" s="106"/>
      <c r="I802" s="106"/>
      <c r="J802" s="106"/>
      <c r="K802" s="106"/>
      <c r="L802" s="106"/>
      <c r="M802" s="17"/>
      <c r="N802" s="17"/>
      <c r="O802" s="17"/>
      <c r="P802" s="17"/>
      <c r="Q802" s="17"/>
      <c r="R802" s="17"/>
      <c r="S802" s="17"/>
      <c r="T802" s="17"/>
      <c r="U802" s="106"/>
      <c r="V802" s="106"/>
      <c r="W802" s="17"/>
      <c r="X802" s="17"/>
      <c r="Y802" s="105"/>
      <c r="Z802" s="105"/>
    </row>
    <row r="803" ht="15.75" customHeight="1">
      <c r="A803" s="105"/>
      <c r="B803" s="105"/>
      <c r="C803" s="105"/>
      <c r="D803" s="105"/>
      <c r="E803" s="106"/>
      <c r="F803" s="106"/>
      <c r="G803" s="106"/>
      <c r="H803" s="106"/>
      <c r="I803" s="106"/>
      <c r="J803" s="106"/>
      <c r="K803" s="106"/>
      <c r="L803" s="106"/>
      <c r="M803" s="17"/>
      <c r="N803" s="17"/>
      <c r="O803" s="17"/>
      <c r="P803" s="17"/>
      <c r="Q803" s="17"/>
      <c r="R803" s="17"/>
      <c r="S803" s="17"/>
      <c r="T803" s="17"/>
      <c r="U803" s="106"/>
      <c r="V803" s="106"/>
      <c r="W803" s="17"/>
      <c r="X803" s="17"/>
      <c r="Y803" s="105"/>
      <c r="Z803" s="105"/>
    </row>
    <row r="804" ht="15.75" customHeight="1">
      <c r="A804" s="105"/>
      <c r="B804" s="105"/>
      <c r="C804" s="105"/>
      <c r="D804" s="105"/>
      <c r="E804" s="106"/>
      <c r="F804" s="106"/>
      <c r="G804" s="106"/>
      <c r="H804" s="106"/>
      <c r="I804" s="106"/>
      <c r="J804" s="106"/>
      <c r="K804" s="106"/>
      <c r="L804" s="106"/>
      <c r="M804" s="17"/>
      <c r="N804" s="17"/>
      <c r="O804" s="17"/>
      <c r="P804" s="17"/>
      <c r="Q804" s="17"/>
      <c r="R804" s="17"/>
      <c r="S804" s="17"/>
      <c r="T804" s="17"/>
      <c r="U804" s="106"/>
      <c r="V804" s="106"/>
      <c r="W804" s="17"/>
      <c r="X804" s="17"/>
      <c r="Y804" s="105"/>
      <c r="Z804" s="105"/>
    </row>
    <row r="805" ht="15.75" customHeight="1">
      <c r="A805" s="105"/>
      <c r="B805" s="105"/>
      <c r="C805" s="105"/>
      <c r="D805" s="105"/>
      <c r="E805" s="106"/>
      <c r="F805" s="106"/>
      <c r="G805" s="106"/>
      <c r="H805" s="106"/>
      <c r="I805" s="106"/>
      <c r="J805" s="106"/>
      <c r="K805" s="106"/>
      <c r="L805" s="106"/>
      <c r="M805" s="17"/>
      <c r="N805" s="17"/>
      <c r="O805" s="17"/>
      <c r="P805" s="17"/>
      <c r="Q805" s="17"/>
      <c r="R805" s="17"/>
      <c r="S805" s="17"/>
      <c r="T805" s="17"/>
      <c r="U805" s="106"/>
      <c r="V805" s="106"/>
      <c r="W805" s="17"/>
      <c r="X805" s="17"/>
      <c r="Y805" s="105"/>
      <c r="Z805" s="105"/>
    </row>
    <row r="806" ht="15.75" customHeight="1">
      <c r="A806" s="105"/>
      <c r="B806" s="105"/>
      <c r="C806" s="105"/>
      <c r="D806" s="105"/>
      <c r="E806" s="106"/>
      <c r="F806" s="106"/>
      <c r="G806" s="106"/>
      <c r="H806" s="106"/>
      <c r="I806" s="106"/>
      <c r="J806" s="106"/>
      <c r="K806" s="106"/>
      <c r="L806" s="106"/>
      <c r="M806" s="17"/>
      <c r="N806" s="17"/>
      <c r="O806" s="17"/>
      <c r="P806" s="17"/>
      <c r="Q806" s="17"/>
      <c r="R806" s="17"/>
      <c r="S806" s="17"/>
      <c r="T806" s="17"/>
      <c r="U806" s="106"/>
      <c r="V806" s="106"/>
      <c r="W806" s="17"/>
      <c r="X806" s="17"/>
      <c r="Y806" s="105"/>
      <c r="Z806" s="105"/>
    </row>
    <row r="807" ht="15.75" customHeight="1">
      <c r="A807" s="105"/>
      <c r="B807" s="105"/>
      <c r="C807" s="105"/>
      <c r="D807" s="105"/>
      <c r="E807" s="106"/>
      <c r="F807" s="106"/>
      <c r="G807" s="106"/>
      <c r="H807" s="106"/>
      <c r="I807" s="106"/>
      <c r="J807" s="106"/>
      <c r="K807" s="106"/>
      <c r="L807" s="106"/>
      <c r="M807" s="17"/>
      <c r="N807" s="17"/>
      <c r="O807" s="17"/>
      <c r="P807" s="17"/>
      <c r="Q807" s="17"/>
      <c r="R807" s="17"/>
      <c r="S807" s="17"/>
      <c r="T807" s="17"/>
      <c r="U807" s="106"/>
      <c r="V807" s="106"/>
      <c r="W807" s="17"/>
      <c r="X807" s="17"/>
      <c r="Y807" s="105"/>
      <c r="Z807" s="105"/>
    </row>
    <row r="808" ht="15.75" customHeight="1">
      <c r="A808" s="105"/>
      <c r="B808" s="105"/>
      <c r="C808" s="105"/>
      <c r="D808" s="105"/>
      <c r="E808" s="106"/>
      <c r="F808" s="106"/>
      <c r="G808" s="106"/>
      <c r="H808" s="106"/>
      <c r="I808" s="106"/>
      <c r="J808" s="106"/>
      <c r="K808" s="106"/>
      <c r="L808" s="106"/>
      <c r="M808" s="17"/>
      <c r="N808" s="17"/>
      <c r="O808" s="17"/>
      <c r="P808" s="17"/>
      <c r="Q808" s="17"/>
      <c r="R808" s="17"/>
      <c r="S808" s="17"/>
      <c r="T808" s="17"/>
      <c r="U808" s="106"/>
      <c r="V808" s="106"/>
      <c r="W808" s="17"/>
      <c r="X808" s="17"/>
      <c r="Y808" s="105"/>
      <c r="Z808" s="105"/>
    </row>
    <row r="809" ht="15.75" customHeight="1">
      <c r="A809" s="105"/>
      <c r="B809" s="105"/>
      <c r="C809" s="105"/>
      <c r="D809" s="105"/>
      <c r="E809" s="106"/>
      <c r="F809" s="106"/>
      <c r="G809" s="106"/>
      <c r="H809" s="106"/>
      <c r="I809" s="106"/>
      <c r="J809" s="106"/>
      <c r="K809" s="106"/>
      <c r="L809" s="106"/>
      <c r="M809" s="17"/>
      <c r="N809" s="17"/>
      <c r="O809" s="17"/>
      <c r="P809" s="17"/>
      <c r="Q809" s="17"/>
      <c r="R809" s="17"/>
      <c r="S809" s="17"/>
      <c r="T809" s="17"/>
      <c r="U809" s="106"/>
      <c r="V809" s="106"/>
      <c r="W809" s="17"/>
      <c r="X809" s="17"/>
      <c r="Y809" s="105"/>
      <c r="Z809" s="105"/>
    </row>
    <row r="810" ht="15.75" customHeight="1">
      <c r="A810" s="105"/>
      <c r="B810" s="105"/>
      <c r="C810" s="105"/>
      <c r="D810" s="105"/>
      <c r="E810" s="106"/>
      <c r="F810" s="106"/>
      <c r="G810" s="106"/>
      <c r="H810" s="106"/>
      <c r="I810" s="106"/>
      <c r="J810" s="106"/>
      <c r="K810" s="106"/>
      <c r="L810" s="106"/>
      <c r="M810" s="17"/>
      <c r="N810" s="17"/>
      <c r="O810" s="17"/>
      <c r="P810" s="17"/>
      <c r="Q810" s="17"/>
      <c r="R810" s="17"/>
      <c r="S810" s="17"/>
      <c r="T810" s="17"/>
      <c r="U810" s="106"/>
      <c r="V810" s="106"/>
      <c r="W810" s="17"/>
      <c r="X810" s="17"/>
      <c r="Y810" s="105"/>
      <c r="Z810" s="105"/>
    </row>
    <row r="811" ht="15.75" customHeight="1">
      <c r="A811" s="105"/>
      <c r="B811" s="105"/>
      <c r="C811" s="105"/>
      <c r="D811" s="105"/>
      <c r="E811" s="106"/>
      <c r="F811" s="106"/>
      <c r="G811" s="106"/>
      <c r="H811" s="106"/>
      <c r="I811" s="106"/>
      <c r="J811" s="106"/>
      <c r="K811" s="106"/>
      <c r="L811" s="106"/>
      <c r="M811" s="17"/>
      <c r="N811" s="17"/>
      <c r="O811" s="17"/>
      <c r="P811" s="17"/>
      <c r="Q811" s="17"/>
      <c r="R811" s="17"/>
      <c r="S811" s="17"/>
      <c r="T811" s="17"/>
      <c r="U811" s="106"/>
      <c r="V811" s="106"/>
      <c r="W811" s="17"/>
      <c r="X811" s="17"/>
      <c r="Y811" s="105"/>
      <c r="Z811" s="105"/>
    </row>
    <row r="812" ht="15.75" customHeight="1">
      <c r="A812" s="105"/>
      <c r="B812" s="105"/>
      <c r="C812" s="105"/>
      <c r="D812" s="105"/>
      <c r="E812" s="106"/>
      <c r="F812" s="106"/>
      <c r="G812" s="106"/>
      <c r="H812" s="106"/>
      <c r="I812" s="106"/>
      <c r="J812" s="106"/>
      <c r="K812" s="106"/>
      <c r="L812" s="106"/>
      <c r="M812" s="17"/>
      <c r="N812" s="17"/>
      <c r="O812" s="17"/>
      <c r="P812" s="17"/>
      <c r="Q812" s="17"/>
      <c r="R812" s="17"/>
      <c r="S812" s="17"/>
      <c r="T812" s="17"/>
      <c r="U812" s="106"/>
      <c r="V812" s="106"/>
      <c r="W812" s="17"/>
      <c r="X812" s="17"/>
      <c r="Y812" s="105"/>
      <c r="Z812" s="105"/>
    </row>
    <row r="813" ht="15.75" customHeight="1">
      <c r="A813" s="105"/>
      <c r="B813" s="105"/>
      <c r="C813" s="105"/>
      <c r="D813" s="105"/>
      <c r="E813" s="106"/>
      <c r="F813" s="106"/>
      <c r="G813" s="106"/>
      <c r="H813" s="106"/>
      <c r="I813" s="106"/>
      <c r="J813" s="106"/>
      <c r="K813" s="106"/>
      <c r="L813" s="106"/>
      <c r="M813" s="17"/>
      <c r="N813" s="17"/>
      <c r="O813" s="17"/>
      <c r="P813" s="17"/>
      <c r="Q813" s="17"/>
      <c r="R813" s="17"/>
      <c r="S813" s="17"/>
      <c r="T813" s="17"/>
      <c r="U813" s="106"/>
      <c r="V813" s="106"/>
      <c r="W813" s="17"/>
      <c r="X813" s="17"/>
      <c r="Y813" s="105"/>
      <c r="Z813" s="105"/>
    </row>
    <row r="814" ht="15.75" customHeight="1">
      <c r="A814" s="105"/>
      <c r="B814" s="105"/>
      <c r="C814" s="105"/>
      <c r="D814" s="105"/>
      <c r="E814" s="106"/>
      <c r="F814" s="106"/>
      <c r="G814" s="106"/>
      <c r="H814" s="106"/>
      <c r="I814" s="106"/>
      <c r="J814" s="106"/>
      <c r="K814" s="106"/>
      <c r="L814" s="106"/>
      <c r="M814" s="17"/>
      <c r="N814" s="17"/>
      <c r="O814" s="17"/>
      <c r="P814" s="17"/>
      <c r="Q814" s="17"/>
      <c r="R814" s="17"/>
      <c r="S814" s="17"/>
      <c r="T814" s="17"/>
      <c r="U814" s="106"/>
      <c r="V814" s="106"/>
      <c r="W814" s="17"/>
      <c r="X814" s="17"/>
      <c r="Y814" s="105"/>
      <c r="Z814" s="105"/>
    </row>
    <row r="815" ht="15.75" customHeight="1">
      <c r="A815" s="105"/>
      <c r="B815" s="105"/>
      <c r="C815" s="105"/>
      <c r="D815" s="105"/>
      <c r="E815" s="106"/>
      <c r="F815" s="106"/>
      <c r="G815" s="106"/>
      <c r="H815" s="106"/>
      <c r="I815" s="106"/>
      <c r="J815" s="106"/>
      <c r="K815" s="106"/>
      <c r="L815" s="106"/>
      <c r="M815" s="17"/>
      <c r="N815" s="17"/>
      <c r="O815" s="17"/>
      <c r="P815" s="17"/>
      <c r="Q815" s="17"/>
      <c r="R815" s="17"/>
      <c r="S815" s="17"/>
      <c r="T815" s="17"/>
      <c r="U815" s="106"/>
      <c r="V815" s="106"/>
      <c r="W815" s="17"/>
      <c r="X815" s="17"/>
      <c r="Y815" s="105"/>
      <c r="Z815" s="105"/>
    </row>
    <row r="816" ht="15.75" customHeight="1">
      <c r="A816" s="105"/>
      <c r="B816" s="105"/>
      <c r="C816" s="105"/>
      <c r="D816" s="105"/>
      <c r="E816" s="106"/>
      <c r="F816" s="106"/>
      <c r="G816" s="106"/>
      <c r="H816" s="106"/>
      <c r="I816" s="106"/>
      <c r="J816" s="106"/>
      <c r="K816" s="106"/>
      <c r="L816" s="106"/>
      <c r="M816" s="17"/>
      <c r="N816" s="17"/>
      <c r="O816" s="17"/>
      <c r="P816" s="17"/>
      <c r="Q816" s="17"/>
      <c r="R816" s="17"/>
      <c r="S816" s="17"/>
      <c r="T816" s="17"/>
      <c r="U816" s="106"/>
      <c r="V816" s="106"/>
      <c r="W816" s="17"/>
      <c r="X816" s="17"/>
      <c r="Y816" s="105"/>
      <c r="Z816" s="105"/>
    </row>
    <row r="817" ht="15.75" customHeight="1">
      <c r="A817" s="105"/>
      <c r="B817" s="105"/>
      <c r="C817" s="105"/>
      <c r="D817" s="105"/>
      <c r="E817" s="106"/>
      <c r="F817" s="106"/>
      <c r="G817" s="106"/>
      <c r="H817" s="106"/>
      <c r="I817" s="106"/>
      <c r="J817" s="106"/>
      <c r="K817" s="106"/>
      <c r="L817" s="106"/>
      <c r="M817" s="17"/>
      <c r="N817" s="17"/>
      <c r="O817" s="17"/>
      <c r="P817" s="17"/>
      <c r="Q817" s="17"/>
      <c r="R817" s="17"/>
      <c r="S817" s="17"/>
      <c r="T817" s="17"/>
      <c r="U817" s="106"/>
      <c r="V817" s="106"/>
      <c r="W817" s="17"/>
      <c r="X817" s="17"/>
      <c r="Y817" s="105"/>
      <c r="Z817" s="105"/>
    </row>
    <row r="818" ht="15.75" customHeight="1">
      <c r="A818" s="105"/>
      <c r="B818" s="105"/>
      <c r="C818" s="105"/>
      <c r="D818" s="105"/>
      <c r="E818" s="106"/>
      <c r="F818" s="106"/>
      <c r="G818" s="106"/>
      <c r="H818" s="106"/>
      <c r="I818" s="106"/>
      <c r="J818" s="106"/>
      <c r="K818" s="106"/>
      <c r="L818" s="106"/>
      <c r="M818" s="17"/>
      <c r="N818" s="17"/>
      <c r="O818" s="17"/>
      <c r="P818" s="17"/>
      <c r="Q818" s="17"/>
      <c r="R818" s="17"/>
      <c r="S818" s="17"/>
      <c r="T818" s="17"/>
      <c r="U818" s="106"/>
      <c r="V818" s="106"/>
      <c r="W818" s="17"/>
      <c r="X818" s="17"/>
      <c r="Y818" s="105"/>
      <c r="Z818" s="105"/>
    </row>
    <row r="819" ht="15.75" customHeight="1">
      <c r="A819" s="105"/>
      <c r="B819" s="105"/>
      <c r="C819" s="105"/>
      <c r="D819" s="105"/>
      <c r="E819" s="106"/>
      <c r="F819" s="106"/>
      <c r="G819" s="106"/>
      <c r="H819" s="106"/>
      <c r="I819" s="106"/>
      <c r="J819" s="106"/>
      <c r="K819" s="106"/>
      <c r="L819" s="106"/>
      <c r="M819" s="17"/>
      <c r="N819" s="17"/>
      <c r="O819" s="17"/>
      <c r="P819" s="17"/>
      <c r="Q819" s="17"/>
      <c r="R819" s="17"/>
      <c r="S819" s="17"/>
      <c r="T819" s="17"/>
      <c r="U819" s="106"/>
      <c r="V819" s="106"/>
      <c r="W819" s="17"/>
      <c r="X819" s="17"/>
      <c r="Y819" s="105"/>
      <c r="Z819" s="105"/>
    </row>
    <row r="820" ht="15.75" customHeight="1">
      <c r="A820" s="105"/>
      <c r="B820" s="105"/>
      <c r="C820" s="105"/>
      <c r="D820" s="105"/>
      <c r="E820" s="106"/>
      <c r="F820" s="106"/>
      <c r="G820" s="106"/>
      <c r="H820" s="106"/>
      <c r="I820" s="106"/>
      <c r="J820" s="106"/>
      <c r="K820" s="106"/>
      <c r="L820" s="106"/>
      <c r="M820" s="17"/>
      <c r="N820" s="17"/>
      <c r="O820" s="17"/>
      <c r="P820" s="17"/>
      <c r="Q820" s="17"/>
      <c r="R820" s="17"/>
      <c r="S820" s="17"/>
      <c r="T820" s="17"/>
      <c r="U820" s="106"/>
      <c r="V820" s="106"/>
      <c r="W820" s="17"/>
      <c r="X820" s="17"/>
      <c r="Y820" s="105"/>
      <c r="Z820" s="105"/>
    </row>
    <row r="821" ht="15.75" customHeight="1">
      <c r="A821" s="105"/>
      <c r="B821" s="105"/>
      <c r="C821" s="105"/>
      <c r="D821" s="105"/>
      <c r="E821" s="106"/>
      <c r="F821" s="106"/>
      <c r="G821" s="106"/>
      <c r="H821" s="106"/>
      <c r="I821" s="106"/>
      <c r="J821" s="106"/>
      <c r="K821" s="106"/>
      <c r="L821" s="106"/>
      <c r="M821" s="17"/>
      <c r="N821" s="17"/>
      <c r="O821" s="17"/>
      <c r="P821" s="17"/>
      <c r="Q821" s="17"/>
      <c r="R821" s="17"/>
      <c r="S821" s="17"/>
      <c r="T821" s="17"/>
      <c r="U821" s="106"/>
      <c r="V821" s="106"/>
      <c r="W821" s="17"/>
      <c r="X821" s="17"/>
      <c r="Y821" s="105"/>
      <c r="Z821" s="105"/>
    </row>
    <row r="822" ht="15.75" customHeight="1">
      <c r="A822" s="105"/>
      <c r="B822" s="105"/>
      <c r="C822" s="105"/>
      <c r="D822" s="105"/>
      <c r="E822" s="106"/>
      <c r="F822" s="106"/>
      <c r="G822" s="106"/>
      <c r="H822" s="106"/>
      <c r="I822" s="106"/>
      <c r="J822" s="106"/>
      <c r="K822" s="106"/>
      <c r="L822" s="106"/>
      <c r="M822" s="17"/>
      <c r="N822" s="17"/>
      <c r="O822" s="17"/>
      <c r="P822" s="17"/>
      <c r="Q822" s="17"/>
      <c r="R822" s="17"/>
      <c r="S822" s="17"/>
      <c r="T822" s="17"/>
      <c r="U822" s="106"/>
      <c r="V822" s="106"/>
      <c r="W822" s="17"/>
      <c r="X822" s="17"/>
      <c r="Y822" s="105"/>
      <c r="Z822" s="105"/>
    </row>
    <row r="823" ht="15.75" customHeight="1">
      <c r="A823" s="105"/>
      <c r="B823" s="105"/>
      <c r="C823" s="105"/>
      <c r="D823" s="105"/>
      <c r="E823" s="106"/>
      <c r="F823" s="106"/>
      <c r="G823" s="106"/>
      <c r="H823" s="106"/>
      <c r="I823" s="106"/>
      <c r="J823" s="106"/>
      <c r="K823" s="106"/>
      <c r="L823" s="106"/>
      <c r="M823" s="17"/>
      <c r="N823" s="17"/>
      <c r="O823" s="17"/>
      <c r="P823" s="17"/>
      <c r="Q823" s="17"/>
      <c r="R823" s="17"/>
      <c r="S823" s="17"/>
      <c r="T823" s="17"/>
      <c r="U823" s="106"/>
      <c r="V823" s="106"/>
      <c r="W823" s="17"/>
      <c r="X823" s="17"/>
      <c r="Y823" s="105"/>
      <c r="Z823" s="105"/>
    </row>
    <row r="824" ht="15.75" customHeight="1">
      <c r="A824" s="105"/>
      <c r="B824" s="105"/>
      <c r="C824" s="105"/>
      <c r="D824" s="105"/>
      <c r="E824" s="106"/>
      <c r="F824" s="106"/>
      <c r="G824" s="106"/>
      <c r="H824" s="106"/>
      <c r="I824" s="106"/>
      <c r="J824" s="106"/>
      <c r="K824" s="106"/>
      <c r="L824" s="106"/>
      <c r="M824" s="17"/>
      <c r="N824" s="17"/>
      <c r="O824" s="17"/>
      <c r="P824" s="17"/>
      <c r="Q824" s="17"/>
      <c r="R824" s="17"/>
      <c r="S824" s="17"/>
      <c r="T824" s="17"/>
      <c r="U824" s="106"/>
      <c r="V824" s="106"/>
      <c r="W824" s="17"/>
      <c r="X824" s="17"/>
      <c r="Y824" s="105"/>
      <c r="Z824" s="105"/>
    </row>
    <row r="825" ht="15.75" customHeight="1">
      <c r="A825" s="105"/>
      <c r="B825" s="105"/>
      <c r="C825" s="105"/>
      <c r="D825" s="105"/>
      <c r="E825" s="106"/>
      <c r="F825" s="106"/>
      <c r="G825" s="106"/>
      <c r="H825" s="106"/>
      <c r="I825" s="106"/>
      <c r="J825" s="106"/>
      <c r="K825" s="106"/>
      <c r="L825" s="106"/>
      <c r="M825" s="17"/>
      <c r="N825" s="17"/>
      <c r="O825" s="17"/>
      <c r="P825" s="17"/>
      <c r="Q825" s="17"/>
      <c r="R825" s="17"/>
      <c r="S825" s="17"/>
      <c r="T825" s="17"/>
      <c r="U825" s="106"/>
      <c r="V825" s="106"/>
      <c r="W825" s="17"/>
      <c r="X825" s="17"/>
      <c r="Y825" s="105"/>
      <c r="Z825" s="105"/>
    </row>
    <row r="826" ht="15.75" customHeight="1">
      <c r="A826" s="105"/>
      <c r="B826" s="105"/>
      <c r="C826" s="105"/>
      <c r="D826" s="105"/>
      <c r="E826" s="106"/>
      <c r="F826" s="106"/>
      <c r="G826" s="106"/>
      <c r="H826" s="106"/>
      <c r="I826" s="106"/>
      <c r="J826" s="106"/>
      <c r="K826" s="106"/>
      <c r="L826" s="106"/>
      <c r="M826" s="17"/>
      <c r="N826" s="17"/>
      <c r="O826" s="17"/>
      <c r="P826" s="17"/>
      <c r="Q826" s="17"/>
      <c r="R826" s="17"/>
      <c r="S826" s="17"/>
      <c r="T826" s="17"/>
      <c r="U826" s="106"/>
      <c r="V826" s="106"/>
      <c r="W826" s="17"/>
      <c r="X826" s="17"/>
      <c r="Y826" s="105"/>
      <c r="Z826" s="105"/>
    </row>
    <row r="827" ht="15.75" customHeight="1">
      <c r="A827" s="105"/>
      <c r="B827" s="105"/>
      <c r="C827" s="105"/>
      <c r="D827" s="105"/>
      <c r="E827" s="106"/>
      <c r="F827" s="106"/>
      <c r="G827" s="106"/>
      <c r="H827" s="106"/>
      <c r="I827" s="106"/>
      <c r="J827" s="106"/>
      <c r="K827" s="106"/>
      <c r="L827" s="106"/>
      <c r="M827" s="17"/>
      <c r="N827" s="17"/>
      <c r="O827" s="17"/>
      <c r="P827" s="17"/>
      <c r="Q827" s="17"/>
      <c r="R827" s="17"/>
      <c r="S827" s="17"/>
      <c r="T827" s="17"/>
      <c r="U827" s="106"/>
      <c r="V827" s="106"/>
      <c r="W827" s="17"/>
      <c r="X827" s="17"/>
      <c r="Y827" s="105"/>
      <c r="Z827" s="105"/>
    </row>
    <row r="828" ht="15.75" customHeight="1">
      <c r="A828" s="105"/>
      <c r="B828" s="105"/>
      <c r="C828" s="105"/>
      <c r="D828" s="105"/>
      <c r="E828" s="106"/>
      <c r="F828" s="106"/>
      <c r="G828" s="106"/>
      <c r="H828" s="106"/>
      <c r="I828" s="106"/>
      <c r="J828" s="106"/>
      <c r="K828" s="106"/>
      <c r="L828" s="106"/>
      <c r="M828" s="17"/>
      <c r="N828" s="17"/>
      <c r="O828" s="17"/>
      <c r="P828" s="17"/>
      <c r="Q828" s="17"/>
      <c r="R828" s="17"/>
      <c r="S828" s="17"/>
      <c r="T828" s="17"/>
      <c r="U828" s="106"/>
      <c r="V828" s="106"/>
      <c r="W828" s="17"/>
      <c r="X828" s="17"/>
      <c r="Y828" s="105"/>
      <c r="Z828" s="105"/>
    </row>
    <row r="829" ht="15.75" customHeight="1">
      <c r="A829" s="105"/>
      <c r="B829" s="105"/>
      <c r="C829" s="105"/>
      <c r="D829" s="105"/>
      <c r="E829" s="106"/>
      <c r="F829" s="106"/>
      <c r="G829" s="106"/>
      <c r="H829" s="106"/>
      <c r="I829" s="106"/>
      <c r="J829" s="106"/>
      <c r="K829" s="106"/>
      <c r="L829" s="106"/>
      <c r="M829" s="17"/>
      <c r="N829" s="17"/>
      <c r="O829" s="17"/>
      <c r="P829" s="17"/>
      <c r="Q829" s="17"/>
      <c r="R829" s="17"/>
      <c r="S829" s="17"/>
      <c r="T829" s="17"/>
      <c r="U829" s="106"/>
      <c r="V829" s="106"/>
      <c r="W829" s="17"/>
      <c r="X829" s="17"/>
      <c r="Y829" s="105"/>
      <c r="Z829" s="105"/>
    </row>
    <row r="830" ht="15.75" customHeight="1">
      <c r="A830" s="105"/>
      <c r="B830" s="105"/>
      <c r="C830" s="105"/>
      <c r="D830" s="105"/>
      <c r="E830" s="106"/>
      <c r="F830" s="106"/>
      <c r="G830" s="106"/>
      <c r="H830" s="106"/>
      <c r="I830" s="106"/>
      <c r="J830" s="106"/>
      <c r="K830" s="106"/>
      <c r="L830" s="106"/>
      <c r="M830" s="17"/>
      <c r="N830" s="17"/>
      <c r="O830" s="17"/>
      <c r="P830" s="17"/>
      <c r="Q830" s="17"/>
      <c r="R830" s="17"/>
      <c r="S830" s="17"/>
      <c r="T830" s="17"/>
      <c r="U830" s="106"/>
      <c r="V830" s="106"/>
      <c r="W830" s="17"/>
      <c r="X830" s="17"/>
      <c r="Y830" s="105"/>
      <c r="Z830" s="105"/>
    </row>
    <row r="831" ht="15.75" customHeight="1">
      <c r="A831" s="105"/>
      <c r="B831" s="105"/>
      <c r="C831" s="105"/>
      <c r="D831" s="105"/>
      <c r="E831" s="106"/>
      <c r="F831" s="106"/>
      <c r="G831" s="106"/>
      <c r="H831" s="106"/>
      <c r="I831" s="106"/>
      <c r="J831" s="106"/>
      <c r="K831" s="106"/>
      <c r="L831" s="106"/>
      <c r="M831" s="17"/>
      <c r="N831" s="17"/>
      <c r="O831" s="17"/>
      <c r="P831" s="17"/>
      <c r="Q831" s="17"/>
      <c r="R831" s="17"/>
      <c r="S831" s="17"/>
      <c r="T831" s="17"/>
      <c r="U831" s="106"/>
      <c r="V831" s="106"/>
      <c r="W831" s="17"/>
      <c r="X831" s="17"/>
      <c r="Y831" s="105"/>
      <c r="Z831" s="105"/>
    </row>
    <row r="832" ht="15.75" customHeight="1">
      <c r="A832" s="105"/>
      <c r="B832" s="105"/>
      <c r="C832" s="105"/>
      <c r="D832" s="105"/>
      <c r="E832" s="106"/>
      <c r="F832" s="106"/>
      <c r="G832" s="106"/>
      <c r="H832" s="106"/>
      <c r="I832" s="106"/>
      <c r="J832" s="106"/>
      <c r="K832" s="106"/>
      <c r="L832" s="106"/>
      <c r="M832" s="17"/>
      <c r="N832" s="17"/>
      <c r="O832" s="17"/>
      <c r="P832" s="17"/>
      <c r="Q832" s="17"/>
      <c r="R832" s="17"/>
      <c r="S832" s="17"/>
      <c r="T832" s="17"/>
      <c r="U832" s="106"/>
      <c r="V832" s="106"/>
      <c r="W832" s="17"/>
      <c r="X832" s="17"/>
      <c r="Y832" s="105"/>
      <c r="Z832" s="105"/>
    </row>
    <row r="833" ht="15.75" customHeight="1">
      <c r="A833" s="105"/>
      <c r="B833" s="105"/>
      <c r="C833" s="105"/>
      <c r="D833" s="105"/>
      <c r="E833" s="106"/>
      <c r="F833" s="106"/>
      <c r="G833" s="106"/>
      <c r="H833" s="106"/>
      <c r="I833" s="106"/>
      <c r="J833" s="106"/>
      <c r="K833" s="106"/>
      <c r="L833" s="106"/>
      <c r="M833" s="17"/>
      <c r="N833" s="17"/>
      <c r="O833" s="17"/>
      <c r="P833" s="17"/>
      <c r="Q833" s="17"/>
      <c r="R833" s="17"/>
      <c r="S833" s="17"/>
      <c r="T833" s="17"/>
      <c r="U833" s="106"/>
      <c r="V833" s="106"/>
      <c r="W833" s="17"/>
      <c r="X833" s="17"/>
      <c r="Y833" s="105"/>
      <c r="Z833" s="105"/>
    </row>
    <row r="834" ht="15.75" customHeight="1">
      <c r="A834" s="105"/>
      <c r="B834" s="105"/>
      <c r="C834" s="105"/>
      <c r="D834" s="105"/>
      <c r="E834" s="106"/>
      <c r="F834" s="106"/>
      <c r="G834" s="106"/>
      <c r="H834" s="106"/>
      <c r="I834" s="106"/>
      <c r="J834" s="106"/>
      <c r="K834" s="106"/>
      <c r="L834" s="106"/>
      <c r="M834" s="17"/>
      <c r="N834" s="17"/>
      <c r="O834" s="17"/>
      <c r="P834" s="17"/>
      <c r="Q834" s="17"/>
      <c r="R834" s="17"/>
      <c r="S834" s="17"/>
      <c r="T834" s="17"/>
      <c r="U834" s="106"/>
      <c r="V834" s="106"/>
      <c r="W834" s="17"/>
      <c r="X834" s="17"/>
      <c r="Y834" s="105"/>
      <c r="Z834" s="105"/>
    </row>
    <row r="835" ht="15.75" customHeight="1">
      <c r="A835" s="105"/>
      <c r="B835" s="105"/>
      <c r="C835" s="105"/>
      <c r="D835" s="105"/>
      <c r="E835" s="106"/>
      <c r="F835" s="106"/>
      <c r="G835" s="106"/>
      <c r="H835" s="106"/>
      <c r="I835" s="106"/>
      <c r="J835" s="106"/>
      <c r="K835" s="106"/>
      <c r="L835" s="106"/>
      <c r="M835" s="17"/>
      <c r="N835" s="17"/>
      <c r="O835" s="17"/>
      <c r="P835" s="17"/>
      <c r="Q835" s="17"/>
      <c r="R835" s="17"/>
      <c r="S835" s="17"/>
      <c r="T835" s="17"/>
      <c r="U835" s="106"/>
      <c r="V835" s="106"/>
      <c r="W835" s="17"/>
      <c r="X835" s="17"/>
      <c r="Y835" s="105"/>
      <c r="Z835" s="105"/>
    </row>
    <row r="836" ht="15.75" customHeight="1">
      <c r="A836" s="105"/>
      <c r="B836" s="105"/>
      <c r="C836" s="105"/>
      <c r="D836" s="105"/>
      <c r="E836" s="106"/>
      <c r="F836" s="106"/>
      <c r="G836" s="106"/>
      <c r="H836" s="106"/>
      <c r="I836" s="106"/>
      <c r="J836" s="106"/>
      <c r="K836" s="106"/>
      <c r="L836" s="106"/>
      <c r="M836" s="17"/>
      <c r="N836" s="17"/>
      <c r="O836" s="17"/>
      <c r="P836" s="17"/>
      <c r="Q836" s="17"/>
      <c r="R836" s="17"/>
      <c r="S836" s="17"/>
      <c r="T836" s="17"/>
      <c r="U836" s="106"/>
      <c r="V836" s="106"/>
      <c r="W836" s="17"/>
      <c r="X836" s="17"/>
      <c r="Y836" s="105"/>
      <c r="Z836" s="105"/>
    </row>
    <row r="837" ht="15.75" customHeight="1">
      <c r="A837" s="105"/>
      <c r="B837" s="105"/>
      <c r="C837" s="105"/>
      <c r="D837" s="105"/>
      <c r="E837" s="106"/>
      <c r="F837" s="106"/>
      <c r="G837" s="106"/>
      <c r="H837" s="106"/>
      <c r="I837" s="106"/>
      <c r="J837" s="106"/>
      <c r="K837" s="106"/>
      <c r="L837" s="106"/>
      <c r="M837" s="17"/>
      <c r="N837" s="17"/>
      <c r="O837" s="17"/>
      <c r="P837" s="17"/>
      <c r="Q837" s="17"/>
      <c r="R837" s="17"/>
      <c r="S837" s="17"/>
      <c r="T837" s="17"/>
      <c r="U837" s="106"/>
      <c r="V837" s="106"/>
      <c r="W837" s="17"/>
      <c r="X837" s="17"/>
      <c r="Y837" s="105"/>
      <c r="Z837" s="105"/>
    </row>
    <row r="838" ht="15.75" customHeight="1">
      <c r="A838" s="105"/>
      <c r="B838" s="105"/>
      <c r="C838" s="105"/>
      <c r="D838" s="105"/>
      <c r="E838" s="106"/>
      <c r="F838" s="106"/>
      <c r="G838" s="106"/>
      <c r="H838" s="106"/>
      <c r="I838" s="106"/>
      <c r="J838" s="106"/>
      <c r="K838" s="106"/>
      <c r="L838" s="106"/>
      <c r="M838" s="17"/>
      <c r="N838" s="17"/>
      <c r="O838" s="17"/>
      <c r="P838" s="17"/>
      <c r="Q838" s="17"/>
      <c r="R838" s="17"/>
      <c r="S838" s="17"/>
      <c r="T838" s="17"/>
      <c r="U838" s="106"/>
      <c r="V838" s="106"/>
      <c r="W838" s="17"/>
      <c r="X838" s="17"/>
      <c r="Y838" s="105"/>
      <c r="Z838" s="105"/>
    </row>
    <row r="839" ht="15.75" customHeight="1">
      <c r="A839" s="105"/>
      <c r="B839" s="105"/>
      <c r="C839" s="105"/>
      <c r="D839" s="105"/>
      <c r="E839" s="106"/>
      <c r="F839" s="106"/>
      <c r="G839" s="106"/>
      <c r="H839" s="106"/>
      <c r="I839" s="106"/>
      <c r="J839" s="106"/>
      <c r="K839" s="106"/>
      <c r="L839" s="106"/>
      <c r="M839" s="17"/>
      <c r="N839" s="17"/>
      <c r="O839" s="17"/>
      <c r="P839" s="17"/>
      <c r="Q839" s="17"/>
      <c r="R839" s="17"/>
      <c r="S839" s="17"/>
      <c r="T839" s="17"/>
      <c r="U839" s="106"/>
      <c r="V839" s="106"/>
      <c r="W839" s="17"/>
      <c r="X839" s="17"/>
      <c r="Y839" s="105"/>
      <c r="Z839" s="105"/>
    </row>
    <row r="840" ht="15.75" customHeight="1">
      <c r="A840" s="105"/>
      <c r="B840" s="105"/>
      <c r="C840" s="105"/>
      <c r="D840" s="105"/>
      <c r="E840" s="106"/>
      <c r="F840" s="106"/>
      <c r="G840" s="106"/>
      <c r="H840" s="106"/>
      <c r="I840" s="106"/>
      <c r="J840" s="106"/>
      <c r="K840" s="106"/>
      <c r="L840" s="106"/>
      <c r="M840" s="17"/>
      <c r="N840" s="17"/>
      <c r="O840" s="17"/>
      <c r="P840" s="17"/>
      <c r="Q840" s="17"/>
      <c r="R840" s="17"/>
      <c r="S840" s="17"/>
      <c r="T840" s="17"/>
      <c r="U840" s="106"/>
      <c r="V840" s="106"/>
      <c r="W840" s="17"/>
      <c r="X840" s="17"/>
      <c r="Y840" s="105"/>
      <c r="Z840" s="105"/>
    </row>
    <row r="841" ht="15.75" customHeight="1">
      <c r="A841" s="105"/>
      <c r="B841" s="105"/>
      <c r="C841" s="105"/>
      <c r="D841" s="105"/>
      <c r="E841" s="106"/>
      <c r="F841" s="106"/>
      <c r="G841" s="106"/>
      <c r="H841" s="106"/>
      <c r="I841" s="106"/>
      <c r="J841" s="106"/>
      <c r="K841" s="106"/>
      <c r="L841" s="106"/>
      <c r="M841" s="17"/>
      <c r="N841" s="17"/>
      <c r="O841" s="17"/>
      <c r="P841" s="17"/>
      <c r="Q841" s="17"/>
      <c r="R841" s="17"/>
      <c r="S841" s="17"/>
      <c r="T841" s="17"/>
      <c r="U841" s="106"/>
      <c r="V841" s="106"/>
      <c r="W841" s="17"/>
      <c r="X841" s="17"/>
      <c r="Y841" s="105"/>
      <c r="Z841" s="105"/>
    </row>
    <row r="842" ht="15.75" customHeight="1">
      <c r="A842" s="105"/>
      <c r="B842" s="105"/>
      <c r="C842" s="105"/>
      <c r="D842" s="105"/>
      <c r="E842" s="106"/>
      <c r="F842" s="106"/>
      <c r="G842" s="106"/>
      <c r="H842" s="106"/>
      <c r="I842" s="106"/>
      <c r="J842" s="106"/>
      <c r="K842" s="106"/>
      <c r="L842" s="106"/>
      <c r="M842" s="17"/>
      <c r="N842" s="17"/>
      <c r="O842" s="17"/>
      <c r="P842" s="17"/>
      <c r="Q842" s="17"/>
      <c r="R842" s="17"/>
      <c r="S842" s="17"/>
      <c r="T842" s="17"/>
      <c r="U842" s="106"/>
      <c r="V842" s="106"/>
      <c r="W842" s="17"/>
      <c r="X842" s="17"/>
      <c r="Y842" s="105"/>
      <c r="Z842" s="105"/>
    </row>
    <row r="843" ht="15.75" customHeight="1">
      <c r="A843" s="105"/>
      <c r="B843" s="105"/>
      <c r="C843" s="105"/>
      <c r="D843" s="105"/>
      <c r="E843" s="106"/>
      <c r="F843" s="106"/>
      <c r="G843" s="106"/>
      <c r="H843" s="106"/>
      <c r="I843" s="106"/>
      <c r="J843" s="106"/>
      <c r="K843" s="106"/>
      <c r="L843" s="106"/>
      <c r="M843" s="17"/>
      <c r="N843" s="17"/>
      <c r="O843" s="17"/>
      <c r="P843" s="17"/>
      <c r="Q843" s="17"/>
      <c r="R843" s="17"/>
      <c r="S843" s="17"/>
      <c r="T843" s="17"/>
      <c r="U843" s="106"/>
      <c r="V843" s="106"/>
      <c r="W843" s="17"/>
      <c r="X843" s="17"/>
      <c r="Y843" s="105"/>
      <c r="Z843" s="105"/>
    </row>
    <row r="844" ht="15.75" customHeight="1">
      <c r="A844" s="105"/>
      <c r="B844" s="105"/>
      <c r="C844" s="105"/>
      <c r="D844" s="105"/>
      <c r="E844" s="106"/>
      <c r="F844" s="106"/>
      <c r="G844" s="106"/>
      <c r="H844" s="106"/>
      <c r="I844" s="106"/>
      <c r="J844" s="106"/>
      <c r="K844" s="106"/>
      <c r="L844" s="106"/>
      <c r="M844" s="17"/>
      <c r="N844" s="17"/>
      <c r="O844" s="17"/>
      <c r="P844" s="17"/>
      <c r="Q844" s="17"/>
      <c r="R844" s="17"/>
      <c r="S844" s="17"/>
      <c r="T844" s="17"/>
      <c r="U844" s="106"/>
      <c r="V844" s="106"/>
      <c r="W844" s="17"/>
      <c r="X844" s="17"/>
      <c r="Y844" s="105"/>
      <c r="Z844" s="105"/>
    </row>
    <row r="845" ht="15.75" customHeight="1">
      <c r="A845" s="105"/>
      <c r="B845" s="105"/>
      <c r="C845" s="105"/>
      <c r="D845" s="105"/>
      <c r="E845" s="106"/>
      <c r="F845" s="106"/>
      <c r="G845" s="106"/>
      <c r="H845" s="106"/>
      <c r="I845" s="106"/>
      <c r="J845" s="106"/>
      <c r="K845" s="106"/>
      <c r="L845" s="106"/>
      <c r="M845" s="17"/>
      <c r="N845" s="17"/>
      <c r="O845" s="17"/>
      <c r="P845" s="17"/>
      <c r="Q845" s="17"/>
      <c r="R845" s="17"/>
      <c r="S845" s="17"/>
      <c r="T845" s="17"/>
      <c r="U845" s="106"/>
      <c r="V845" s="106"/>
      <c r="W845" s="17"/>
      <c r="X845" s="17"/>
      <c r="Y845" s="105"/>
      <c r="Z845" s="105"/>
    </row>
    <row r="846" ht="15.75" customHeight="1">
      <c r="A846" s="105"/>
      <c r="B846" s="105"/>
      <c r="C846" s="105"/>
      <c r="D846" s="105"/>
      <c r="E846" s="106"/>
      <c r="F846" s="106"/>
      <c r="G846" s="106"/>
      <c r="H846" s="106"/>
      <c r="I846" s="106"/>
      <c r="J846" s="106"/>
      <c r="K846" s="106"/>
      <c r="L846" s="106"/>
      <c r="M846" s="17"/>
      <c r="N846" s="17"/>
      <c r="O846" s="17"/>
      <c r="P846" s="17"/>
      <c r="Q846" s="17"/>
      <c r="R846" s="17"/>
      <c r="S846" s="17"/>
      <c r="T846" s="17"/>
      <c r="U846" s="106"/>
      <c r="V846" s="106"/>
      <c r="W846" s="17"/>
      <c r="X846" s="17"/>
      <c r="Y846" s="105"/>
      <c r="Z846" s="105"/>
    </row>
    <row r="847" ht="15.75" customHeight="1">
      <c r="A847" s="105"/>
      <c r="B847" s="105"/>
      <c r="C847" s="105"/>
      <c r="D847" s="105"/>
      <c r="E847" s="106"/>
      <c r="F847" s="106"/>
      <c r="G847" s="106"/>
      <c r="H847" s="106"/>
      <c r="I847" s="106"/>
      <c r="J847" s="106"/>
      <c r="K847" s="106"/>
      <c r="L847" s="106"/>
      <c r="M847" s="17"/>
      <c r="N847" s="17"/>
      <c r="O847" s="17"/>
      <c r="P847" s="17"/>
      <c r="Q847" s="17"/>
      <c r="R847" s="17"/>
      <c r="S847" s="17"/>
      <c r="T847" s="17"/>
      <c r="U847" s="106"/>
      <c r="V847" s="106"/>
      <c r="W847" s="17"/>
      <c r="X847" s="17"/>
      <c r="Y847" s="105"/>
      <c r="Z847" s="105"/>
    </row>
    <row r="848" ht="15.75" customHeight="1">
      <c r="A848" s="105"/>
      <c r="B848" s="105"/>
      <c r="C848" s="105"/>
      <c r="D848" s="105"/>
      <c r="E848" s="106"/>
      <c r="F848" s="106"/>
      <c r="G848" s="106"/>
      <c r="H848" s="106"/>
      <c r="I848" s="106"/>
      <c r="J848" s="106"/>
      <c r="K848" s="106"/>
      <c r="L848" s="106"/>
      <c r="M848" s="17"/>
      <c r="N848" s="17"/>
      <c r="O848" s="17"/>
      <c r="P848" s="17"/>
      <c r="Q848" s="17"/>
      <c r="R848" s="17"/>
      <c r="S848" s="17"/>
      <c r="T848" s="17"/>
      <c r="U848" s="106"/>
      <c r="V848" s="106"/>
      <c r="W848" s="17"/>
      <c r="X848" s="17"/>
      <c r="Y848" s="105"/>
      <c r="Z848" s="105"/>
    </row>
    <row r="849" ht="15.75" customHeight="1">
      <c r="A849" s="105"/>
      <c r="B849" s="105"/>
      <c r="C849" s="105"/>
      <c r="D849" s="105"/>
      <c r="E849" s="106"/>
      <c r="F849" s="106"/>
      <c r="G849" s="106"/>
      <c r="H849" s="106"/>
      <c r="I849" s="106"/>
      <c r="J849" s="106"/>
      <c r="K849" s="106"/>
      <c r="L849" s="106"/>
      <c r="M849" s="17"/>
      <c r="N849" s="17"/>
      <c r="O849" s="17"/>
      <c r="P849" s="17"/>
      <c r="Q849" s="17"/>
      <c r="R849" s="17"/>
      <c r="S849" s="17"/>
      <c r="T849" s="17"/>
      <c r="U849" s="106"/>
      <c r="V849" s="106"/>
      <c r="W849" s="17"/>
      <c r="X849" s="17"/>
      <c r="Y849" s="105"/>
      <c r="Z849" s="105"/>
    </row>
    <row r="850" ht="15.75" customHeight="1">
      <c r="A850" s="105"/>
      <c r="B850" s="105"/>
      <c r="C850" s="105"/>
      <c r="D850" s="105"/>
      <c r="E850" s="106"/>
      <c r="F850" s="106"/>
      <c r="G850" s="106"/>
      <c r="H850" s="106"/>
      <c r="I850" s="106"/>
      <c r="J850" s="106"/>
      <c r="K850" s="106"/>
      <c r="L850" s="106"/>
      <c r="M850" s="17"/>
      <c r="N850" s="17"/>
      <c r="O850" s="17"/>
      <c r="P850" s="17"/>
      <c r="Q850" s="17"/>
      <c r="R850" s="17"/>
      <c r="S850" s="17"/>
      <c r="T850" s="17"/>
      <c r="U850" s="106"/>
      <c r="V850" s="106"/>
      <c r="W850" s="17"/>
      <c r="X850" s="17"/>
      <c r="Y850" s="105"/>
      <c r="Z850" s="105"/>
    </row>
    <row r="851" ht="15.75" customHeight="1">
      <c r="A851" s="105"/>
      <c r="B851" s="105"/>
      <c r="C851" s="105"/>
      <c r="D851" s="105"/>
      <c r="E851" s="106"/>
      <c r="F851" s="106"/>
      <c r="G851" s="106"/>
      <c r="H851" s="106"/>
      <c r="I851" s="106"/>
      <c r="J851" s="106"/>
      <c r="K851" s="106"/>
      <c r="L851" s="106"/>
      <c r="M851" s="17"/>
      <c r="N851" s="17"/>
      <c r="O851" s="17"/>
      <c r="P851" s="17"/>
      <c r="Q851" s="17"/>
      <c r="R851" s="17"/>
      <c r="S851" s="17"/>
      <c r="T851" s="17"/>
      <c r="U851" s="106"/>
      <c r="V851" s="106"/>
      <c r="W851" s="17"/>
      <c r="X851" s="17"/>
      <c r="Y851" s="105"/>
      <c r="Z851" s="105"/>
    </row>
    <row r="852" ht="15.75" customHeight="1">
      <c r="A852" s="105"/>
      <c r="B852" s="105"/>
      <c r="C852" s="105"/>
      <c r="D852" s="105"/>
      <c r="E852" s="106"/>
      <c r="F852" s="106"/>
      <c r="G852" s="106"/>
      <c r="H852" s="106"/>
      <c r="I852" s="106"/>
      <c r="J852" s="106"/>
      <c r="K852" s="106"/>
      <c r="L852" s="106"/>
      <c r="M852" s="17"/>
      <c r="N852" s="17"/>
      <c r="O852" s="17"/>
      <c r="P852" s="17"/>
      <c r="Q852" s="17"/>
      <c r="R852" s="17"/>
      <c r="S852" s="17"/>
      <c r="T852" s="17"/>
      <c r="U852" s="106"/>
      <c r="V852" s="106"/>
      <c r="W852" s="17"/>
      <c r="X852" s="17"/>
      <c r="Y852" s="105"/>
      <c r="Z852" s="105"/>
    </row>
    <row r="853" ht="15.75" customHeight="1">
      <c r="A853" s="105"/>
      <c r="B853" s="105"/>
      <c r="C853" s="105"/>
      <c r="D853" s="105"/>
      <c r="E853" s="106"/>
      <c r="F853" s="106"/>
      <c r="G853" s="106"/>
      <c r="H853" s="106"/>
      <c r="I853" s="106"/>
      <c r="J853" s="106"/>
      <c r="K853" s="106"/>
      <c r="L853" s="106"/>
      <c r="M853" s="17"/>
      <c r="N853" s="17"/>
      <c r="O853" s="17"/>
      <c r="P853" s="17"/>
      <c r="Q853" s="17"/>
      <c r="R853" s="17"/>
      <c r="S853" s="17"/>
      <c r="T853" s="17"/>
      <c r="U853" s="106"/>
      <c r="V853" s="106"/>
      <c r="W853" s="17"/>
      <c r="X853" s="17"/>
      <c r="Y853" s="105"/>
      <c r="Z853" s="105"/>
    </row>
    <row r="854" ht="15.75" customHeight="1">
      <c r="A854" s="105"/>
      <c r="B854" s="105"/>
      <c r="C854" s="105"/>
      <c r="D854" s="105"/>
      <c r="E854" s="106"/>
      <c r="F854" s="106"/>
      <c r="G854" s="106"/>
      <c r="H854" s="106"/>
      <c r="I854" s="106"/>
      <c r="J854" s="106"/>
      <c r="K854" s="106"/>
      <c r="L854" s="106"/>
      <c r="M854" s="17"/>
      <c r="N854" s="17"/>
      <c r="O854" s="17"/>
      <c r="P854" s="17"/>
      <c r="Q854" s="17"/>
      <c r="R854" s="17"/>
      <c r="S854" s="17"/>
      <c r="T854" s="17"/>
      <c r="U854" s="106"/>
      <c r="V854" s="106"/>
      <c r="W854" s="17"/>
      <c r="X854" s="17"/>
      <c r="Y854" s="105"/>
      <c r="Z854" s="105"/>
    </row>
    <row r="855" ht="15.75" customHeight="1">
      <c r="A855" s="105"/>
      <c r="B855" s="105"/>
      <c r="C855" s="105"/>
      <c r="D855" s="105"/>
      <c r="E855" s="106"/>
      <c r="F855" s="106"/>
      <c r="G855" s="106"/>
      <c r="H855" s="106"/>
      <c r="I855" s="106"/>
      <c r="J855" s="106"/>
      <c r="K855" s="106"/>
      <c r="L855" s="106"/>
      <c r="M855" s="17"/>
      <c r="N855" s="17"/>
      <c r="O855" s="17"/>
      <c r="P855" s="17"/>
      <c r="Q855" s="17"/>
      <c r="R855" s="17"/>
      <c r="S855" s="17"/>
      <c r="T855" s="17"/>
      <c r="U855" s="106"/>
      <c r="V855" s="106"/>
      <c r="W855" s="17"/>
      <c r="X855" s="17"/>
      <c r="Y855" s="105"/>
      <c r="Z855" s="105"/>
    </row>
    <row r="856" ht="15.75" customHeight="1">
      <c r="A856" s="105"/>
      <c r="B856" s="105"/>
      <c r="C856" s="105"/>
      <c r="D856" s="105"/>
      <c r="E856" s="106"/>
      <c r="F856" s="106"/>
      <c r="G856" s="106"/>
      <c r="H856" s="106"/>
      <c r="I856" s="106"/>
      <c r="J856" s="106"/>
      <c r="K856" s="106"/>
      <c r="L856" s="106"/>
      <c r="M856" s="17"/>
      <c r="N856" s="17"/>
      <c r="O856" s="17"/>
      <c r="P856" s="17"/>
      <c r="Q856" s="17"/>
      <c r="R856" s="17"/>
      <c r="S856" s="17"/>
      <c r="T856" s="17"/>
      <c r="U856" s="106"/>
      <c r="V856" s="106"/>
      <c r="W856" s="17"/>
      <c r="X856" s="17"/>
      <c r="Y856" s="105"/>
      <c r="Z856" s="105"/>
    </row>
    <row r="857" ht="15.75" customHeight="1">
      <c r="A857" s="105"/>
      <c r="B857" s="105"/>
      <c r="C857" s="105"/>
      <c r="D857" s="105"/>
      <c r="E857" s="106"/>
      <c r="F857" s="106"/>
      <c r="G857" s="106"/>
      <c r="H857" s="106"/>
      <c r="I857" s="106"/>
      <c r="J857" s="106"/>
      <c r="K857" s="106"/>
      <c r="L857" s="106"/>
      <c r="M857" s="17"/>
      <c r="N857" s="17"/>
      <c r="O857" s="17"/>
      <c r="P857" s="17"/>
      <c r="Q857" s="17"/>
      <c r="R857" s="17"/>
      <c r="S857" s="17"/>
      <c r="T857" s="17"/>
      <c r="U857" s="106"/>
      <c r="V857" s="106"/>
      <c r="W857" s="17"/>
      <c r="X857" s="17"/>
      <c r="Y857" s="105"/>
      <c r="Z857" s="105"/>
    </row>
    <row r="858" ht="15.75" customHeight="1">
      <c r="A858" s="105"/>
      <c r="B858" s="105"/>
      <c r="C858" s="105"/>
      <c r="D858" s="105"/>
      <c r="E858" s="106"/>
      <c r="F858" s="106"/>
      <c r="G858" s="106"/>
      <c r="H858" s="106"/>
      <c r="I858" s="106"/>
      <c r="J858" s="106"/>
      <c r="K858" s="106"/>
      <c r="L858" s="106"/>
      <c r="M858" s="17"/>
      <c r="N858" s="17"/>
      <c r="O858" s="17"/>
      <c r="P858" s="17"/>
      <c r="Q858" s="17"/>
      <c r="R858" s="17"/>
      <c r="S858" s="17"/>
      <c r="T858" s="17"/>
      <c r="U858" s="106"/>
      <c r="V858" s="106"/>
      <c r="W858" s="17"/>
      <c r="X858" s="17"/>
      <c r="Y858" s="105"/>
      <c r="Z858" s="105"/>
    </row>
    <row r="859" ht="15.75" customHeight="1">
      <c r="A859" s="105"/>
      <c r="B859" s="105"/>
      <c r="C859" s="105"/>
      <c r="D859" s="105"/>
      <c r="E859" s="106"/>
      <c r="F859" s="106"/>
      <c r="G859" s="106"/>
      <c r="H859" s="106"/>
      <c r="I859" s="106"/>
      <c r="J859" s="106"/>
      <c r="K859" s="106"/>
      <c r="L859" s="106"/>
      <c r="M859" s="17"/>
      <c r="N859" s="17"/>
      <c r="O859" s="17"/>
      <c r="P859" s="17"/>
      <c r="Q859" s="17"/>
      <c r="R859" s="17"/>
      <c r="S859" s="17"/>
      <c r="T859" s="17"/>
      <c r="U859" s="106"/>
      <c r="V859" s="106"/>
      <c r="W859" s="17"/>
      <c r="X859" s="17"/>
      <c r="Y859" s="105"/>
      <c r="Z859" s="105"/>
    </row>
    <row r="860" ht="15.75" customHeight="1">
      <c r="A860" s="105"/>
      <c r="B860" s="105"/>
      <c r="C860" s="105"/>
      <c r="D860" s="105"/>
      <c r="E860" s="106"/>
      <c r="F860" s="106"/>
      <c r="G860" s="106"/>
      <c r="H860" s="106"/>
      <c r="I860" s="106"/>
      <c r="J860" s="106"/>
      <c r="K860" s="106"/>
      <c r="L860" s="106"/>
      <c r="M860" s="17"/>
      <c r="N860" s="17"/>
      <c r="O860" s="17"/>
      <c r="P860" s="17"/>
      <c r="Q860" s="17"/>
      <c r="R860" s="17"/>
      <c r="S860" s="17"/>
      <c r="T860" s="17"/>
      <c r="U860" s="106"/>
      <c r="V860" s="106"/>
      <c r="W860" s="17"/>
      <c r="X860" s="17"/>
      <c r="Y860" s="105"/>
      <c r="Z860" s="105"/>
    </row>
    <row r="861" ht="15.75" customHeight="1">
      <c r="A861" s="105"/>
      <c r="B861" s="105"/>
      <c r="C861" s="105"/>
      <c r="D861" s="105"/>
      <c r="E861" s="106"/>
      <c r="F861" s="106"/>
      <c r="G861" s="106"/>
      <c r="H861" s="106"/>
      <c r="I861" s="106"/>
      <c r="J861" s="106"/>
      <c r="K861" s="106"/>
      <c r="L861" s="106"/>
      <c r="M861" s="17"/>
      <c r="N861" s="17"/>
      <c r="O861" s="17"/>
      <c r="P861" s="17"/>
      <c r="Q861" s="17"/>
      <c r="R861" s="17"/>
      <c r="S861" s="17"/>
      <c r="T861" s="17"/>
      <c r="U861" s="106"/>
      <c r="V861" s="106"/>
      <c r="W861" s="17"/>
      <c r="X861" s="17"/>
      <c r="Y861" s="105"/>
      <c r="Z861" s="105"/>
    </row>
    <row r="862" ht="15.75" customHeight="1">
      <c r="A862" s="105"/>
      <c r="B862" s="105"/>
      <c r="C862" s="105"/>
      <c r="D862" s="105"/>
      <c r="E862" s="106"/>
      <c r="F862" s="106"/>
      <c r="G862" s="106"/>
      <c r="H862" s="106"/>
      <c r="I862" s="106"/>
      <c r="J862" s="106"/>
      <c r="K862" s="106"/>
      <c r="L862" s="106"/>
      <c r="M862" s="17"/>
      <c r="N862" s="17"/>
      <c r="O862" s="17"/>
      <c r="P862" s="17"/>
      <c r="Q862" s="17"/>
      <c r="R862" s="17"/>
      <c r="S862" s="17"/>
      <c r="T862" s="17"/>
      <c r="U862" s="106"/>
      <c r="V862" s="106"/>
      <c r="W862" s="17"/>
      <c r="X862" s="17"/>
      <c r="Y862" s="105"/>
      <c r="Z862" s="105"/>
    </row>
    <row r="863" ht="15.75" customHeight="1">
      <c r="A863" s="105"/>
      <c r="B863" s="105"/>
      <c r="C863" s="105"/>
      <c r="D863" s="105"/>
      <c r="E863" s="106"/>
      <c r="F863" s="106"/>
      <c r="G863" s="106"/>
      <c r="H863" s="106"/>
      <c r="I863" s="106"/>
      <c r="J863" s="106"/>
      <c r="K863" s="106"/>
      <c r="L863" s="106"/>
      <c r="M863" s="17"/>
      <c r="N863" s="17"/>
      <c r="O863" s="17"/>
      <c r="P863" s="17"/>
      <c r="Q863" s="17"/>
      <c r="R863" s="17"/>
      <c r="S863" s="17"/>
      <c r="T863" s="17"/>
      <c r="U863" s="106"/>
      <c r="V863" s="106"/>
      <c r="W863" s="17"/>
      <c r="X863" s="17"/>
      <c r="Y863" s="105"/>
      <c r="Z863" s="105"/>
    </row>
    <row r="864" ht="15.75" customHeight="1">
      <c r="A864" s="105"/>
      <c r="B864" s="105"/>
      <c r="C864" s="105"/>
      <c r="D864" s="105"/>
      <c r="E864" s="106"/>
      <c r="F864" s="106"/>
      <c r="G864" s="106"/>
      <c r="H864" s="106"/>
      <c r="I864" s="106"/>
      <c r="J864" s="106"/>
      <c r="K864" s="106"/>
      <c r="L864" s="106"/>
      <c r="M864" s="17"/>
      <c r="N864" s="17"/>
      <c r="O864" s="17"/>
      <c r="P864" s="17"/>
      <c r="Q864" s="17"/>
      <c r="R864" s="17"/>
      <c r="S864" s="17"/>
      <c r="T864" s="17"/>
      <c r="U864" s="106"/>
      <c r="V864" s="106"/>
      <c r="W864" s="17"/>
      <c r="X864" s="17"/>
      <c r="Y864" s="105"/>
      <c r="Z864" s="105"/>
    </row>
    <row r="865" ht="15.75" customHeight="1">
      <c r="A865" s="105"/>
      <c r="B865" s="105"/>
      <c r="C865" s="105"/>
      <c r="D865" s="105"/>
      <c r="E865" s="106"/>
      <c r="F865" s="106"/>
      <c r="G865" s="106"/>
      <c r="H865" s="106"/>
      <c r="I865" s="106"/>
      <c r="J865" s="106"/>
      <c r="K865" s="106"/>
      <c r="L865" s="106"/>
      <c r="M865" s="17"/>
      <c r="N865" s="17"/>
      <c r="O865" s="17"/>
      <c r="P865" s="17"/>
      <c r="Q865" s="17"/>
      <c r="R865" s="17"/>
      <c r="S865" s="17"/>
      <c r="T865" s="17"/>
      <c r="U865" s="106"/>
      <c r="V865" s="106"/>
      <c r="W865" s="17"/>
      <c r="X865" s="17"/>
      <c r="Y865" s="105"/>
      <c r="Z865" s="105"/>
    </row>
    <row r="866" ht="15.75" customHeight="1">
      <c r="A866" s="105"/>
      <c r="B866" s="105"/>
      <c r="C866" s="105"/>
      <c r="D866" s="105"/>
      <c r="E866" s="106"/>
      <c r="F866" s="106"/>
      <c r="G866" s="106"/>
      <c r="H866" s="106"/>
      <c r="I866" s="106"/>
      <c r="J866" s="106"/>
      <c r="K866" s="106"/>
      <c r="L866" s="106"/>
      <c r="M866" s="17"/>
      <c r="N866" s="17"/>
      <c r="O866" s="17"/>
      <c r="P866" s="17"/>
      <c r="Q866" s="17"/>
      <c r="R866" s="17"/>
      <c r="S866" s="17"/>
      <c r="T866" s="17"/>
      <c r="U866" s="106"/>
      <c r="V866" s="106"/>
      <c r="W866" s="17"/>
      <c r="X866" s="17"/>
      <c r="Y866" s="105"/>
      <c r="Z866" s="105"/>
    </row>
    <row r="867" ht="15.75" customHeight="1">
      <c r="A867" s="105"/>
      <c r="B867" s="105"/>
      <c r="C867" s="105"/>
      <c r="D867" s="105"/>
      <c r="E867" s="106"/>
      <c r="F867" s="106"/>
      <c r="G867" s="106"/>
      <c r="H867" s="106"/>
      <c r="I867" s="106"/>
      <c r="J867" s="106"/>
      <c r="K867" s="106"/>
      <c r="L867" s="106"/>
      <c r="M867" s="17"/>
      <c r="N867" s="17"/>
      <c r="O867" s="17"/>
      <c r="P867" s="17"/>
      <c r="Q867" s="17"/>
      <c r="R867" s="17"/>
      <c r="S867" s="17"/>
      <c r="T867" s="17"/>
      <c r="U867" s="106"/>
      <c r="V867" s="106"/>
      <c r="W867" s="17"/>
      <c r="X867" s="17"/>
      <c r="Y867" s="105"/>
      <c r="Z867" s="105"/>
    </row>
    <row r="868" ht="15.75" customHeight="1">
      <c r="A868" s="105"/>
      <c r="B868" s="105"/>
      <c r="C868" s="105"/>
      <c r="D868" s="105"/>
      <c r="E868" s="106"/>
      <c r="F868" s="106"/>
      <c r="G868" s="106"/>
      <c r="H868" s="106"/>
      <c r="I868" s="106"/>
      <c r="J868" s="106"/>
      <c r="K868" s="106"/>
      <c r="L868" s="106"/>
      <c r="M868" s="17"/>
      <c r="N868" s="17"/>
      <c r="O868" s="17"/>
      <c r="P868" s="17"/>
      <c r="Q868" s="17"/>
      <c r="R868" s="17"/>
      <c r="S868" s="17"/>
      <c r="T868" s="17"/>
      <c r="U868" s="106"/>
      <c r="V868" s="106"/>
      <c r="W868" s="17"/>
      <c r="X868" s="17"/>
      <c r="Y868" s="105"/>
      <c r="Z868" s="105"/>
    </row>
    <row r="869" ht="15.75" customHeight="1">
      <c r="A869" s="105"/>
      <c r="B869" s="105"/>
      <c r="C869" s="105"/>
      <c r="D869" s="105"/>
      <c r="E869" s="106"/>
      <c r="F869" s="106"/>
      <c r="G869" s="106"/>
      <c r="H869" s="106"/>
      <c r="I869" s="106"/>
      <c r="J869" s="106"/>
      <c r="K869" s="106"/>
      <c r="L869" s="106"/>
      <c r="M869" s="17"/>
      <c r="N869" s="17"/>
      <c r="O869" s="17"/>
      <c r="P869" s="17"/>
      <c r="Q869" s="17"/>
      <c r="R869" s="17"/>
      <c r="S869" s="17"/>
      <c r="T869" s="17"/>
      <c r="U869" s="106"/>
      <c r="V869" s="106"/>
      <c r="W869" s="17"/>
      <c r="X869" s="17"/>
      <c r="Y869" s="105"/>
      <c r="Z869" s="105"/>
    </row>
    <row r="870" ht="15.75" customHeight="1">
      <c r="A870" s="105"/>
      <c r="B870" s="105"/>
      <c r="C870" s="105"/>
      <c r="D870" s="105"/>
      <c r="E870" s="106"/>
      <c r="F870" s="106"/>
      <c r="G870" s="106"/>
      <c r="H870" s="106"/>
      <c r="I870" s="106"/>
      <c r="J870" s="106"/>
      <c r="K870" s="106"/>
      <c r="L870" s="106"/>
      <c r="M870" s="17"/>
      <c r="N870" s="17"/>
      <c r="O870" s="17"/>
      <c r="P870" s="17"/>
      <c r="Q870" s="17"/>
      <c r="R870" s="17"/>
      <c r="S870" s="17"/>
      <c r="T870" s="17"/>
      <c r="U870" s="106"/>
      <c r="V870" s="106"/>
      <c r="W870" s="17"/>
      <c r="X870" s="17"/>
      <c r="Y870" s="105"/>
      <c r="Z870" s="105"/>
    </row>
    <row r="871" ht="15.75" customHeight="1">
      <c r="A871" s="105"/>
      <c r="B871" s="105"/>
      <c r="C871" s="105"/>
      <c r="D871" s="105"/>
      <c r="E871" s="106"/>
      <c r="F871" s="106"/>
      <c r="G871" s="106"/>
      <c r="H871" s="106"/>
      <c r="I871" s="106"/>
      <c r="J871" s="106"/>
      <c r="K871" s="106"/>
      <c r="L871" s="106"/>
      <c r="M871" s="17"/>
      <c r="N871" s="17"/>
      <c r="O871" s="17"/>
      <c r="P871" s="17"/>
      <c r="Q871" s="17"/>
      <c r="R871" s="17"/>
      <c r="S871" s="17"/>
      <c r="T871" s="17"/>
      <c r="U871" s="106"/>
      <c r="V871" s="106"/>
      <c r="W871" s="17"/>
      <c r="X871" s="17"/>
      <c r="Y871" s="105"/>
      <c r="Z871" s="105"/>
    </row>
    <row r="872" ht="15.75" customHeight="1">
      <c r="A872" s="105"/>
      <c r="B872" s="105"/>
      <c r="C872" s="105"/>
      <c r="D872" s="105"/>
      <c r="E872" s="106"/>
      <c r="F872" s="106"/>
      <c r="G872" s="106"/>
      <c r="H872" s="106"/>
      <c r="I872" s="106"/>
      <c r="J872" s="106"/>
      <c r="K872" s="106"/>
      <c r="L872" s="106"/>
      <c r="M872" s="17"/>
      <c r="N872" s="17"/>
      <c r="O872" s="17"/>
      <c r="P872" s="17"/>
      <c r="Q872" s="17"/>
      <c r="R872" s="17"/>
      <c r="S872" s="17"/>
      <c r="T872" s="17"/>
      <c r="U872" s="106"/>
      <c r="V872" s="106"/>
      <c r="W872" s="17"/>
      <c r="X872" s="17"/>
      <c r="Y872" s="105"/>
      <c r="Z872" s="105"/>
    </row>
    <row r="873" ht="15.75" customHeight="1">
      <c r="A873" s="105"/>
      <c r="B873" s="105"/>
      <c r="C873" s="105"/>
      <c r="D873" s="105"/>
      <c r="E873" s="106"/>
      <c r="F873" s="106"/>
      <c r="G873" s="106"/>
      <c r="H873" s="106"/>
      <c r="I873" s="106"/>
      <c r="J873" s="106"/>
      <c r="K873" s="106"/>
      <c r="L873" s="106"/>
      <c r="M873" s="17"/>
      <c r="N873" s="17"/>
      <c r="O873" s="17"/>
      <c r="P873" s="17"/>
      <c r="Q873" s="17"/>
      <c r="R873" s="17"/>
      <c r="S873" s="17"/>
      <c r="T873" s="17"/>
      <c r="U873" s="106"/>
      <c r="V873" s="106"/>
      <c r="W873" s="17"/>
      <c r="X873" s="17"/>
      <c r="Y873" s="105"/>
      <c r="Z873" s="105"/>
    </row>
    <row r="874" ht="15.75" customHeight="1">
      <c r="A874" s="105"/>
      <c r="B874" s="105"/>
      <c r="C874" s="105"/>
      <c r="D874" s="105"/>
      <c r="E874" s="106"/>
      <c r="F874" s="106"/>
      <c r="G874" s="106"/>
      <c r="H874" s="106"/>
      <c r="I874" s="106"/>
      <c r="J874" s="106"/>
      <c r="K874" s="106"/>
      <c r="L874" s="106"/>
      <c r="M874" s="17"/>
      <c r="N874" s="17"/>
      <c r="O874" s="17"/>
      <c r="P874" s="17"/>
      <c r="Q874" s="17"/>
      <c r="R874" s="17"/>
      <c r="S874" s="17"/>
      <c r="T874" s="17"/>
      <c r="U874" s="106"/>
      <c r="V874" s="106"/>
      <c r="W874" s="17"/>
      <c r="X874" s="17"/>
      <c r="Y874" s="105"/>
      <c r="Z874" s="105"/>
    </row>
    <row r="875" ht="15.75" customHeight="1">
      <c r="A875" s="105"/>
      <c r="B875" s="105"/>
      <c r="C875" s="105"/>
      <c r="D875" s="105"/>
      <c r="E875" s="106"/>
      <c r="F875" s="106"/>
      <c r="G875" s="106"/>
      <c r="H875" s="106"/>
      <c r="I875" s="106"/>
      <c r="J875" s="106"/>
      <c r="K875" s="106"/>
      <c r="L875" s="106"/>
      <c r="M875" s="17"/>
      <c r="N875" s="17"/>
      <c r="O875" s="17"/>
      <c r="P875" s="17"/>
      <c r="Q875" s="17"/>
      <c r="R875" s="17"/>
      <c r="S875" s="17"/>
      <c r="T875" s="17"/>
      <c r="U875" s="106"/>
      <c r="V875" s="106"/>
      <c r="W875" s="17"/>
      <c r="X875" s="17"/>
      <c r="Y875" s="105"/>
      <c r="Z875" s="105"/>
    </row>
    <row r="876" ht="15.75" customHeight="1">
      <c r="A876" s="105"/>
      <c r="B876" s="105"/>
      <c r="C876" s="105"/>
      <c r="D876" s="105"/>
      <c r="E876" s="106"/>
      <c r="F876" s="106"/>
      <c r="G876" s="106"/>
      <c r="H876" s="106"/>
      <c r="I876" s="106"/>
      <c r="J876" s="106"/>
      <c r="K876" s="106"/>
      <c r="L876" s="106"/>
      <c r="M876" s="17"/>
      <c r="N876" s="17"/>
      <c r="O876" s="17"/>
      <c r="P876" s="17"/>
      <c r="Q876" s="17"/>
      <c r="R876" s="17"/>
      <c r="S876" s="17"/>
      <c r="T876" s="17"/>
      <c r="U876" s="106"/>
      <c r="V876" s="106"/>
      <c r="W876" s="17"/>
      <c r="X876" s="17"/>
      <c r="Y876" s="105"/>
      <c r="Z876" s="105"/>
    </row>
    <row r="877" ht="15.75" customHeight="1">
      <c r="A877" s="105"/>
      <c r="B877" s="105"/>
      <c r="C877" s="105"/>
      <c r="D877" s="105"/>
      <c r="E877" s="106"/>
      <c r="F877" s="106"/>
      <c r="G877" s="106"/>
      <c r="H877" s="106"/>
      <c r="I877" s="106"/>
      <c r="J877" s="106"/>
      <c r="K877" s="106"/>
      <c r="L877" s="106"/>
      <c r="M877" s="17"/>
      <c r="N877" s="17"/>
      <c r="O877" s="17"/>
      <c r="P877" s="17"/>
      <c r="Q877" s="17"/>
      <c r="R877" s="17"/>
      <c r="S877" s="17"/>
      <c r="T877" s="17"/>
      <c r="U877" s="106"/>
      <c r="V877" s="106"/>
      <c r="W877" s="17"/>
      <c r="X877" s="17"/>
      <c r="Y877" s="105"/>
      <c r="Z877" s="105"/>
    </row>
    <row r="878" ht="15.75" customHeight="1">
      <c r="A878" s="105"/>
      <c r="B878" s="105"/>
      <c r="C878" s="105"/>
      <c r="D878" s="105"/>
      <c r="E878" s="106"/>
      <c r="F878" s="106"/>
      <c r="G878" s="106"/>
      <c r="H878" s="106"/>
      <c r="I878" s="106"/>
      <c r="J878" s="106"/>
      <c r="K878" s="106"/>
      <c r="L878" s="106"/>
      <c r="M878" s="17"/>
      <c r="N878" s="17"/>
      <c r="O878" s="17"/>
      <c r="P878" s="17"/>
      <c r="Q878" s="17"/>
      <c r="R878" s="17"/>
      <c r="S878" s="17"/>
      <c r="T878" s="17"/>
      <c r="U878" s="106"/>
      <c r="V878" s="106"/>
      <c r="W878" s="17"/>
      <c r="X878" s="17"/>
      <c r="Y878" s="105"/>
      <c r="Z878" s="105"/>
    </row>
    <row r="879" ht="15.75" customHeight="1">
      <c r="A879" s="105"/>
      <c r="B879" s="105"/>
      <c r="C879" s="105"/>
      <c r="D879" s="105"/>
      <c r="E879" s="106"/>
      <c r="F879" s="106"/>
      <c r="G879" s="106"/>
      <c r="H879" s="106"/>
      <c r="I879" s="106"/>
      <c r="J879" s="106"/>
      <c r="K879" s="106"/>
      <c r="L879" s="106"/>
      <c r="M879" s="17"/>
      <c r="N879" s="17"/>
      <c r="O879" s="17"/>
      <c r="P879" s="17"/>
      <c r="Q879" s="17"/>
      <c r="R879" s="17"/>
      <c r="S879" s="17"/>
      <c r="T879" s="17"/>
      <c r="U879" s="106"/>
      <c r="V879" s="106"/>
      <c r="W879" s="17"/>
      <c r="X879" s="17"/>
      <c r="Y879" s="105"/>
      <c r="Z879" s="105"/>
    </row>
    <row r="880" ht="15.75" customHeight="1">
      <c r="A880" s="105"/>
      <c r="B880" s="105"/>
      <c r="C880" s="105"/>
      <c r="D880" s="105"/>
      <c r="E880" s="106"/>
      <c r="F880" s="106"/>
      <c r="G880" s="106"/>
      <c r="H880" s="106"/>
      <c r="I880" s="106"/>
      <c r="J880" s="106"/>
      <c r="K880" s="106"/>
      <c r="L880" s="106"/>
      <c r="M880" s="17"/>
      <c r="N880" s="17"/>
      <c r="O880" s="17"/>
      <c r="P880" s="17"/>
      <c r="Q880" s="17"/>
      <c r="R880" s="17"/>
      <c r="S880" s="17"/>
      <c r="T880" s="17"/>
      <c r="U880" s="106"/>
      <c r="V880" s="106"/>
      <c r="W880" s="17"/>
      <c r="X880" s="17"/>
      <c r="Y880" s="105"/>
      <c r="Z880" s="105"/>
    </row>
    <row r="881" ht="15.75" customHeight="1">
      <c r="A881" s="105"/>
      <c r="B881" s="105"/>
      <c r="C881" s="105"/>
      <c r="D881" s="105"/>
      <c r="E881" s="106"/>
      <c r="F881" s="106"/>
      <c r="G881" s="106"/>
      <c r="H881" s="106"/>
      <c r="I881" s="106"/>
      <c r="J881" s="106"/>
      <c r="K881" s="106"/>
      <c r="L881" s="106"/>
      <c r="M881" s="17"/>
      <c r="N881" s="17"/>
      <c r="O881" s="17"/>
      <c r="P881" s="17"/>
      <c r="Q881" s="17"/>
      <c r="R881" s="17"/>
      <c r="S881" s="17"/>
      <c r="T881" s="17"/>
      <c r="U881" s="106"/>
      <c r="V881" s="106"/>
      <c r="W881" s="17"/>
      <c r="X881" s="17"/>
      <c r="Y881" s="105"/>
      <c r="Z881" s="105"/>
    </row>
    <row r="882" ht="15.75" customHeight="1">
      <c r="A882" s="105"/>
      <c r="B882" s="105"/>
      <c r="C882" s="105"/>
      <c r="D882" s="105"/>
      <c r="E882" s="106"/>
      <c r="F882" s="106"/>
      <c r="G882" s="106"/>
      <c r="H882" s="106"/>
      <c r="I882" s="106"/>
      <c r="J882" s="106"/>
      <c r="K882" s="106"/>
      <c r="L882" s="106"/>
      <c r="M882" s="17"/>
      <c r="N882" s="17"/>
      <c r="O882" s="17"/>
      <c r="P882" s="17"/>
      <c r="Q882" s="17"/>
      <c r="R882" s="17"/>
      <c r="S882" s="17"/>
      <c r="T882" s="17"/>
      <c r="U882" s="106"/>
      <c r="V882" s="106"/>
      <c r="W882" s="17"/>
      <c r="X882" s="17"/>
      <c r="Y882" s="105"/>
      <c r="Z882" s="105"/>
    </row>
    <row r="883" ht="15.75" customHeight="1">
      <c r="A883" s="105"/>
      <c r="B883" s="105"/>
      <c r="C883" s="105"/>
      <c r="D883" s="105"/>
      <c r="E883" s="106"/>
      <c r="F883" s="106"/>
      <c r="G883" s="106"/>
      <c r="H883" s="106"/>
      <c r="I883" s="106"/>
      <c r="J883" s="106"/>
      <c r="K883" s="106"/>
      <c r="L883" s="106"/>
      <c r="M883" s="17"/>
      <c r="N883" s="17"/>
      <c r="O883" s="17"/>
      <c r="P883" s="17"/>
      <c r="Q883" s="17"/>
      <c r="R883" s="17"/>
      <c r="S883" s="17"/>
      <c r="T883" s="17"/>
      <c r="U883" s="106"/>
      <c r="V883" s="106"/>
      <c r="W883" s="17"/>
      <c r="X883" s="17"/>
      <c r="Y883" s="105"/>
      <c r="Z883" s="105"/>
    </row>
    <row r="884" ht="15.75" customHeight="1">
      <c r="A884" s="105"/>
      <c r="B884" s="105"/>
      <c r="C884" s="105"/>
      <c r="D884" s="105"/>
      <c r="E884" s="106"/>
      <c r="F884" s="106"/>
      <c r="G884" s="106"/>
      <c r="H884" s="106"/>
      <c r="I884" s="106"/>
      <c r="J884" s="106"/>
      <c r="K884" s="106"/>
      <c r="L884" s="106"/>
      <c r="M884" s="17"/>
      <c r="N884" s="17"/>
      <c r="O884" s="17"/>
      <c r="P884" s="17"/>
      <c r="Q884" s="17"/>
      <c r="R884" s="17"/>
      <c r="S884" s="17"/>
      <c r="T884" s="17"/>
      <c r="U884" s="106"/>
      <c r="V884" s="106"/>
      <c r="W884" s="17"/>
      <c r="X884" s="17"/>
      <c r="Y884" s="105"/>
      <c r="Z884" s="105"/>
    </row>
    <row r="885" ht="15.75" customHeight="1">
      <c r="A885" s="105"/>
      <c r="B885" s="105"/>
      <c r="C885" s="105"/>
      <c r="D885" s="105"/>
      <c r="E885" s="106"/>
      <c r="F885" s="106"/>
      <c r="G885" s="106"/>
      <c r="H885" s="106"/>
      <c r="I885" s="106"/>
      <c r="J885" s="106"/>
      <c r="K885" s="106"/>
      <c r="L885" s="106"/>
      <c r="M885" s="17"/>
      <c r="N885" s="17"/>
      <c r="O885" s="17"/>
      <c r="P885" s="17"/>
      <c r="Q885" s="17"/>
      <c r="R885" s="17"/>
      <c r="S885" s="17"/>
      <c r="T885" s="17"/>
      <c r="U885" s="106"/>
      <c r="V885" s="106"/>
      <c r="W885" s="17"/>
      <c r="X885" s="17"/>
      <c r="Y885" s="105"/>
      <c r="Z885" s="105"/>
    </row>
    <row r="886" ht="15.75" customHeight="1">
      <c r="A886" s="105"/>
      <c r="B886" s="105"/>
      <c r="C886" s="105"/>
      <c r="D886" s="105"/>
      <c r="E886" s="106"/>
      <c r="F886" s="106"/>
      <c r="G886" s="106"/>
      <c r="H886" s="106"/>
      <c r="I886" s="106"/>
      <c r="J886" s="106"/>
      <c r="K886" s="106"/>
      <c r="L886" s="106"/>
      <c r="M886" s="17"/>
      <c r="N886" s="17"/>
      <c r="O886" s="17"/>
      <c r="P886" s="17"/>
      <c r="Q886" s="17"/>
      <c r="R886" s="17"/>
      <c r="S886" s="17"/>
      <c r="T886" s="17"/>
      <c r="U886" s="106"/>
      <c r="V886" s="106"/>
      <c r="W886" s="17"/>
      <c r="X886" s="17"/>
      <c r="Y886" s="105"/>
      <c r="Z886" s="105"/>
    </row>
    <row r="887" ht="15.75" customHeight="1">
      <c r="A887" s="105"/>
      <c r="B887" s="105"/>
      <c r="C887" s="105"/>
      <c r="D887" s="105"/>
      <c r="E887" s="106"/>
      <c r="F887" s="106"/>
      <c r="G887" s="106"/>
      <c r="H887" s="106"/>
      <c r="I887" s="106"/>
      <c r="J887" s="106"/>
      <c r="K887" s="106"/>
      <c r="L887" s="106"/>
      <c r="M887" s="17"/>
      <c r="N887" s="17"/>
      <c r="O887" s="17"/>
      <c r="P887" s="17"/>
      <c r="Q887" s="17"/>
      <c r="R887" s="17"/>
      <c r="S887" s="17"/>
      <c r="T887" s="17"/>
      <c r="U887" s="106"/>
      <c r="V887" s="106"/>
      <c r="W887" s="17"/>
      <c r="X887" s="17"/>
      <c r="Y887" s="105"/>
      <c r="Z887" s="105"/>
    </row>
    <row r="888" ht="15.75" customHeight="1">
      <c r="A888" s="105"/>
      <c r="B888" s="105"/>
      <c r="C888" s="105"/>
      <c r="D888" s="105"/>
      <c r="E888" s="106"/>
      <c r="F888" s="106"/>
      <c r="G888" s="106"/>
      <c r="H888" s="106"/>
      <c r="I888" s="106"/>
      <c r="J888" s="106"/>
      <c r="K888" s="106"/>
      <c r="L888" s="106"/>
      <c r="M888" s="17"/>
      <c r="N888" s="17"/>
      <c r="O888" s="17"/>
      <c r="P888" s="17"/>
      <c r="Q888" s="17"/>
      <c r="R888" s="17"/>
      <c r="S888" s="17"/>
      <c r="T888" s="17"/>
      <c r="U888" s="106"/>
      <c r="V888" s="106"/>
      <c r="W888" s="17"/>
      <c r="X888" s="17"/>
      <c r="Y888" s="105"/>
      <c r="Z888" s="105"/>
    </row>
    <row r="889" ht="15.75" customHeight="1">
      <c r="A889" s="105"/>
      <c r="B889" s="105"/>
      <c r="C889" s="105"/>
      <c r="D889" s="105"/>
      <c r="E889" s="106"/>
      <c r="F889" s="106"/>
      <c r="G889" s="106"/>
      <c r="H889" s="106"/>
      <c r="I889" s="106"/>
      <c r="J889" s="106"/>
      <c r="K889" s="106"/>
      <c r="L889" s="106"/>
      <c r="M889" s="17"/>
      <c r="N889" s="17"/>
      <c r="O889" s="17"/>
      <c r="P889" s="17"/>
      <c r="Q889" s="17"/>
      <c r="R889" s="17"/>
      <c r="S889" s="17"/>
      <c r="T889" s="17"/>
      <c r="U889" s="106"/>
      <c r="V889" s="106"/>
      <c r="W889" s="17"/>
      <c r="X889" s="17"/>
      <c r="Y889" s="105"/>
      <c r="Z889" s="105"/>
    </row>
    <row r="890" ht="15.75" customHeight="1">
      <c r="A890" s="105"/>
      <c r="B890" s="105"/>
      <c r="C890" s="105"/>
      <c r="D890" s="105"/>
      <c r="E890" s="106"/>
      <c r="F890" s="106"/>
      <c r="G890" s="106"/>
      <c r="H890" s="106"/>
      <c r="I890" s="106"/>
      <c r="J890" s="106"/>
      <c r="K890" s="106"/>
      <c r="L890" s="106"/>
      <c r="M890" s="17"/>
      <c r="N890" s="17"/>
      <c r="O890" s="17"/>
      <c r="P890" s="17"/>
      <c r="Q890" s="17"/>
      <c r="R890" s="17"/>
      <c r="S890" s="17"/>
      <c r="T890" s="17"/>
      <c r="U890" s="106"/>
      <c r="V890" s="106"/>
      <c r="W890" s="17"/>
      <c r="X890" s="17"/>
      <c r="Y890" s="105"/>
      <c r="Z890" s="105"/>
    </row>
    <row r="891" ht="15.75" customHeight="1">
      <c r="A891" s="105"/>
      <c r="B891" s="105"/>
      <c r="C891" s="105"/>
      <c r="D891" s="105"/>
      <c r="E891" s="106"/>
      <c r="F891" s="106"/>
      <c r="G891" s="106"/>
      <c r="H891" s="106"/>
      <c r="I891" s="106"/>
      <c r="J891" s="106"/>
      <c r="K891" s="106"/>
      <c r="L891" s="106"/>
      <c r="M891" s="17"/>
      <c r="N891" s="17"/>
      <c r="O891" s="17"/>
      <c r="P891" s="17"/>
      <c r="Q891" s="17"/>
      <c r="R891" s="17"/>
      <c r="S891" s="17"/>
      <c r="T891" s="17"/>
      <c r="U891" s="106"/>
      <c r="V891" s="106"/>
      <c r="W891" s="17"/>
      <c r="X891" s="17"/>
      <c r="Y891" s="105"/>
      <c r="Z891" s="105"/>
    </row>
    <row r="892" ht="15.75" customHeight="1">
      <c r="A892" s="105"/>
      <c r="B892" s="105"/>
      <c r="C892" s="105"/>
      <c r="D892" s="105"/>
      <c r="E892" s="106"/>
      <c r="F892" s="106"/>
      <c r="G892" s="106"/>
      <c r="H892" s="106"/>
      <c r="I892" s="106"/>
      <c r="J892" s="106"/>
      <c r="K892" s="106"/>
      <c r="L892" s="106"/>
      <c r="M892" s="17"/>
      <c r="N892" s="17"/>
      <c r="O892" s="17"/>
      <c r="P892" s="17"/>
      <c r="Q892" s="17"/>
      <c r="R892" s="17"/>
      <c r="S892" s="17"/>
      <c r="T892" s="17"/>
      <c r="U892" s="106"/>
      <c r="V892" s="106"/>
      <c r="W892" s="17"/>
      <c r="X892" s="17"/>
      <c r="Y892" s="105"/>
      <c r="Z892" s="105"/>
    </row>
    <row r="893" ht="15.75" customHeight="1">
      <c r="A893" s="105"/>
      <c r="B893" s="105"/>
      <c r="C893" s="105"/>
      <c r="D893" s="105"/>
      <c r="E893" s="106"/>
      <c r="F893" s="106"/>
      <c r="G893" s="106"/>
      <c r="H893" s="106"/>
      <c r="I893" s="106"/>
      <c r="J893" s="106"/>
      <c r="K893" s="106"/>
      <c r="L893" s="106"/>
      <c r="M893" s="17"/>
      <c r="N893" s="17"/>
      <c r="O893" s="17"/>
      <c r="P893" s="17"/>
      <c r="Q893" s="17"/>
      <c r="R893" s="17"/>
      <c r="S893" s="17"/>
      <c r="T893" s="17"/>
      <c r="U893" s="106"/>
      <c r="V893" s="106"/>
      <c r="W893" s="17"/>
      <c r="X893" s="17"/>
      <c r="Y893" s="105"/>
      <c r="Z893" s="105"/>
    </row>
    <row r="894" ht="15.75" customHeight="1">
      <c r="A894" s="105"/>
      <c r="B894" s="105"/>
      <c r="C894" s="105"/>
      <c r="D894" s="105"/>
      <c r="E894" s="106"/>
      <c r="F894" s="106"/>
      <c r="G894" s="106"/>
      <c r="H894" s="106"/>
      <c r="I894" s="106"/>
      <c r="J894" s="106"/>
      <c r="K894" s="106"/>
      <c r="L894" s="106"/>
      <c r="M894" s="17"/>
      <c r="N894" s="17"/>
      <c r="O894" s="17"/>
      <c r="P894" s="17"/>
      <c r="Q894" s="17"/>
      <c r="R894" s="17"/>
      <c r="S894" s="17"/>
      <c r="T894" s="17"/>
      <c r="U894" s="106"/>
      <c r="V894" s="106"/>
      <c r="W894" s="17"/>
      <c r="X894" s="17"/>
      <c r="Y894" s="105"/>
      <c r="Z894" s="105"/>
    </row>
    <row r="895" ht="15.75" customHeight="1">
      <c r="A895" s="105"/>
      <c r="B895" s="105"/>
      <c r="C895" s="105"/>
      <c r="D895" s="105"/>
      <c r="E895" s="106"/>
      <c r="F895" s="106"/>
      <c r="G895" s="106"/>
      <c r="H895" s="106"/>
      <c r="I895" s="106"/>
      <c r="J895" s="106"/>
      <c r="K895" s="106"/>
      <c r="L895" s="106"/>
      <c r="M895" s="17"/>
      <c r="N895" s="17"/>
      <c r="O895" s="17"/>
      <c r="P895" s="17"/>
      <c r="Q895" s="17"/>
      <c r="R895" s="17"/>
      <c r="S895" s="17"/>
      <c r="T895" s="17"/>
      <c r="U895" s="106"/>
      <c r="V895" s="106"/>
      <c r="W895" s="17"/>
      <c r="X895" s="17"/>
      <c r="Y895" s="105"/>
      <c r="Z895" s="105"/>
    </row>
    <row r="896" ht="15.75" customHeight="1">
      <c r="A896" s="105"/>
      <c r="B896" s="105"/>
      <c r="C896" s="105"/>
      <c r="D896" s="105"/>
      <c r="E896" s="106"/>
      <c r="F896" s="106"/>
      <c r="G896" s="106"/>
      <c r="H896" s="106"/>
      <c r="I896" s="106"/>
      <c r="J896" s="106"/>
      <c r="K896" s="106"/>
      <c r="L896" s="106"/>
      <c r="M896" s="17"/>
      <c r="N896" s="17"/>
      <c r="O896" s="17"/>
      <c r="P896" s="17"/>
      <c r="Q896" s="17"/>
      <c r="R896" s="17"/>
      <c r="S896" s="17"/>
      <c r="T896" s="17"/>
      <c r="U896" s="106"/>
      <c r="V896" s="106"/>
      <c r="W896" s="17"/>
      <c r="X896" s="17"/>
      <c r="Y896" s="105"/>
      <c r="Z896" s="105"/>
    </row>
    <row r="897" ht="15.75" customHeight="1">
      <c r="A897" s="105"/>
      <c r="B897" s="105"/>
      <c r="C897" s="105"/>
      <c r="D897" s="105"/>
      <c r="E897" s="106"/>
      <c r="F897" s="106"/>
      <c r="G897" s="106"/>
      <c r="H897" s="106"/>
      <c r="I897" s="106"/>
      <c r="J897" s="106"/>
      <c r="K897" s="106"/>
      <c r="L897" s="106"/>
      <c r="M897" s="17"/>
      <c r="N897" s="17"/>
      <c r="O897" s="17"/>
      <c r="P897" s="17"/>
      <c r="Q897" s="17"/>
      <c r="R897" s="17"/>
      <c r="S897" s="17"/>
      <c r="T897" s="17"/>
      <c r="U897" s="106"/>
      <c r="V897" s="106"/>
      <c r="W897" s="17"/>
      <c r="X897" s="17"/>
      <c r="Y897" s="105"/>
      <c r="Z897" s="105"/>
    </row>
    <row r="898" ht="15.75" customHeight="1">
      <c r="A898" s="105"/>
      <c r="B898" s="105"/>
      <c r="C898" s="105"/>
      <c r="D898" s="105"/>
      <c r="E898" s="106"/>
      <c r="F898" s="106"/>
      <c r="G898" s="106"/>
      <c r="H898" s="106"/>
      <c r="I898" s="106"/>
      <c r="J898" s="106"/>
      <c r="K898" s="106"/>
      <c r="L898" s="106"/>
      <c r="M898" s="17"/>
      <c r="N898" s="17"/>
      <c r="O898" s="17"/>
      <c r="P898" s="17"/>
      <c r="Q898" s="17"/>
      <c r="R898" s="17"/>
      <c r="S898" s="17"/>
      <c r="T898" s="17"/>
      <c r="U898" s="106"/>
      <c r="V898" s="106"/>
      <c r="W898" s="17"/>
      <c r="X898" s="17"/>
      <c r="Y898" s="105"/>
      <c r="Z898" s="105"/>
    </row>
    <row r="899" ht="15.75" customHeight="1">
      <c r="A899" s="105"/>
      <c r="B899" s="105"/>
      <c r="C899" s="105"/>
      <c r="D899" s="105"/>
      <c r="E899" s="106"/>
      <c r="F899" s="106"/>
      <c r="G899" s="106"/>
      <c r="H899" s="106"/>
      <c r="I899" s="106"/>
      <c r="J899" s="106"/>
      <c r="K899" s="106"/>
      <c r="L899" s="106"/>
      <c r="M899" s="17"/>
      <c r="N899" s="17"/>
      <c r="O899" s="17"/>
      <c r="P899" s="17"/>
      <c r="Q899" s="17"/>
      <c r="R899" s="17"/>
      <c r="S899" s="17"/>
      <c r="T899" s="17"/>
      <c r="U899" s="106"/>
      <c r="V899" s="106"/>
      <c r="W899" s="17"/>
      <c r="X899" s="17"/>
      <c r="Y899" s="105"/>
      <c r="Z899" s="105"/>
    </row>
    <row r="900" ht="15.75" customHeight="1">
      <c r="A900" s="105"/>
      <c r="B900" s="105"/>
      <c r="C900" s="105"/>
      <c r="D900" s="105"/>
      <c r="E900" s="106"/>
      <c r="F900" s="106"/>
      <c r="G900" s="106"/>
      <c r="H900" s="106"/>
      <c r="I900" s="106"/>
      <c r="J900" s="106"/>
      <c r="K900" s="106"/>
      <c r="L900" s="106"/>
      <c r="M900" s="17"/>
      <c r="N900" s="17"/>
      <c r="O900" s="17"/>
      <c r="P900" s="17"/>
      <c r="Q900" s="17"/>
      <c r="R900" s="17"/>
      <c r="S900" s="17"/>
      <c r="T900" s="17"/>
      <c r="U900" s="106"/>
      <c r="V900" s="106"/>
      <c r="W900" s="17"/>
      <c r="X900" s="17"/>
      <c r="Y900" s="105"/>
      <c r="Z900" s="105"/>
    </row>
    <row r="901" ht="15.75" customHeight="1">
      <c r="A901" s="105"/>
      <c r="B901" s="105"/>
      <c r="C901" s="105"/>
      <c r="D901" s="105"/>
      <c r="E901" s="106"/>
      <c r="F901" s="106"/>
      <c r="G901" s="106"/>
      <c r="H901" s="106"/>
      <c r="I901" s="106"/>
      <c r="J901" s="106"/>
      <c r="K901" s="106"/>
      <c r="L901" s="106"/>
      <c r="M901" s="17"/>
      <c r="N901" s="17"/>
      <c r="O901" s="17"/>
      <c r="P901" s="17"/>
      <c r="Q901" s="17"/>
      <c r="R901" s="17"/>
      <c r="S901" s="17"/>
      <c r="T901" s="17"/>
      <c r="U901" s="106"/>
      <c r="V901" s="106"/>
      <c r="W901" s="17"/>
      <c r="X901" s="17"/>
      <c r="Y901" s="105"/>
      <c r="Z901" s="105"/>
    </row>
    <row r="902" ht="15.75" customHeight="1">
      <c r="A902" s="105"/>
      <c r="B902" s="105"/>
      <c r="C902" s="105"/>
      <c r="D902" s="105"/>
      <c r="E902" s="106"/>
      <c r="F902" s="106"/>
      <c r="G902" s="106"/>
      <c r="H902" s="106"/>
      <c r="I902" s="106"/>
      <c r="J902" s="106"/>
      <c r="K902" s="106"/>
      <c r="L902" s="106"/>
      <c r="M902" s="17"/>
      <c r="N902" s="17"/>
      <c r="O902" s="17"/>
      <c r="P902" s="17"/>
      <c r="Q902" s="17"/>
      <c r="R902" s="17"/>
      <c r="S902" s="17"/>
      <c r="T902" s="17"/>
      <c r="U902" s="106"/>
      <c r="V902" s="106"/>
      <c r="W902" s="17"/>
      <c r="X902" s="17"/>
      <c r="Y902" s="105"/>
      <c r="Z902" s="105"/>
    </row>
    <row r="903" ht="15.75" customHeight="1">
      <c r="A903" s="105"/>
      <c r="B903" s="105"/>
      <c r="C903" s="105"/>
      <c r="D903" s="105"/>
      <c r="E903" s="106"/>
      <c r="F903" s="106"/>
      <c r="G903" s="106"/>
      <c r="H903" s="106"/>
      <c r="I903" s="106"/>
      <c r="J903" s="106"/>
      <c r="K903" s="106"/>
      <c r="L903" s="106"/>
      <c r="M903" s="17"/>
      <c r="N903" s="17"/>
      <c r="O903" s="17"/>
      <c r="P903" s="17"/>
      <c r="Q903" s="17"/>
      <c r="R903" s="17"/>
      <c r="S903" s="17"/>
      <c r="T903" s="17"/>
      <c r="U903" s="106"/>
      <c r="V903" s="106"/>
      <c r="W903" s="17"/>
      <c r="X903" s="17"/>
      <c r="Y903" s="105"/>
      <c r="Z903" s="105"/>
    </row>
    <row r="904" ht="15.75" customHeight="1">
      <c r="A904" s="105"/>
      <c r="B904" s="105"/>
      <c r="C904" s="105"/>
      <c r="D904" s="105"/>
      <c r="E904" s="106"/>
      <c r="F904" s="106"/>
      <c r="G904" s="106"/>
      <c r="H904" s="106"/>
      <c r="I904" s="106"/>
      <c r="J904" s="106"/>
      <c r="K904" s="106"/>
      <c r="L904" s="106"/>
      <c r="M904" s="17"/>
      <c r="N904" s="17"/>
      <c r="O904" s="17"/>
      <c r="P904" s="17"/>
      <c r="Q904" s="17"/>
      <c r="R904" s="17"/>
      <c r="S904" s="17"/>
      <c r="T904" s="17"/>
      <c r="U904" s="106"/>
      <c r="V904" s="106"/>
      <c r="W904" s="17"/>
      <c r="X904" s="17"/>
      <c r="Y904" s="105"/>
      <c r="Z904" s="105"/>
    </row>
    <row r="905" ht="15.75" customHeight="1">
      <c r="A905" s="105"/>
      <c r="B905" s="105"/>
      <c r="C905" s="105"/>
      <c r="D905" s="105"/>
      <c r="E905" s="106"/>
      <c r="F905" s="106"/>
      <c r="G905" s="106"/>
      <c r="H905" s="106"/>
      <c r="I905" s="106"/>
      <c r="J905" s="106"/>
      <c r="K905" s="106"/>
      <c r="L905" s="106"/>
      <c r="M905" s="17"/>
      <c r="N905" s="17"/>
      <c r="O905" s="17"/>
      <c r="P905" s="17"/>
      <c r="Q905" s="17"/>
      <c r="R905" s="17"/>
      <c r="S905" s="17"/>
      <c r="T905" s="17"/>
      <c r="U905" s="106"/>
      <c r="V905" s="106"/>
      <c r="W905" s="17"/>
      <c r="X905" s="17"/>
      <c r="Y905" s="105"/>
      <c r="Z905" s="105"/>
    </row>
    <row r="906" ht="15.75" customHeight="1">
      <c r="A906" s="105"/>
      <c r="B906" s="105"/>
      <c r="C906" s="105"/>
      <c r="D906" s="105"/>
      <c r="E906" s="106"/>
      <c r="F906" s="106"/>
      <c r="G906" s="106"/>
      <c r="H906" s="106"/>
      <c r="I906" s="106"/>
      <c r="J906" s="106"/>
      <c r="K906" s="106"/>
      <c r="L906" s="106"/>
      <c r="M906" s="17"/>
      <c r="N906" s="17"/>
      <c r="O906" s="17"/>
      <c r="P906" s="17"/>
      <c r="Q906" s="17"/>
      <c r="R906" s="17"/>
      <c r="S906" s="17"/>
      <c r="T906" s="17"/>
      <c r="U906" s="106"/>
      <c r="V906" s="106"/>
      <c r="W906" s="17"/>
      <c r="X906" s="17"/>
      <c r="Y906" s="105"/>
      <c r="Z906" s="105"/>
    </row>
    <row r="907" ht="15.75" customHeight="1">
      <c r="A907" s="105"/>
      <c r="B907" s="105"/>
      <c r="C907" s="105"/>
      <c r="D907" s="105"/>
      <c r="E907" s="106"/>
      <c r="F907" s="106"/>
      <c r="G907" s="106"/>
      <c r="H907" s="106"/>
      <c r="I907" s="106"/>
      <c r="J907" s="106"/>
      <c r="K907" s="106"/>
      <c r="L907" s="106"/>
      <c r="M907" s="17"/>
      <c r="N907" s="17"/>
      <c r="O907" s="17"/>
      <c r="P907" s="17"/>
      <c r="Q907" s="17"/>
      <c r="R907" s="17"/>
      <c r="S907" s="17"/>
      <c r="T907" s="17"/>
      <c r="U907" s="106"/>
      <c r="V907" s="106"/>
      <c r="W907" s="17"/>
      <c r="X907" s="17"/>
      <c r="Y907" s="105"/>
      <c r="Z907" s="105"/>
    </row>
    <row r="908" ht="15.75" customHeight="1">
      <c r="A908" s="105"/>
      <c r="B908" s="105"/>
      <c r="C908" s="105"/>
      <c r="D908" s="105"/>
      <c r="E908" s="106"/>
      <c r="F908" s="106"/>
      <c r="G908" s="106"/>
      <c r="H908" s="106"/>
      <c r="I908" s="106"/>
      <c r="J908" s="106"/>
      <c r="K908" s="106"/>
      <c r="L908" s="106"/>
      <c r="M908" s="17"/>
      <c r="N908" s="17"/>
      <c r="O908" s="17"/>
      <c r="P908" s="17"/>
      <c r="Q908" s="17"/>
      <c r="R908" s="17"/>
      <c r="S908" s="17"/>
      <c r="T908" s="17"/>
      <c r="U908" s="106"/>
      <c r="V908" s="106"/>
      <c r="W908" s="17"/>
      <c r="X908" s="17"/>
      <c r="Y908" s="105"/>
      <c r="Z908" s="105"/>
    </row>
    <row r="909" ht="15.75" customHeight="1">
      <c r="A909" s="105"/>
      <c r="B909" s="105"/>
      <c r="C909" s="105"/>
      <c r="D909" s="105"/>
      <c r="E909" s="106"/>
      <c r="F909" s="106"/>
      <c r="G909" s="106"/>
      <c r="H909" s="106"/>
      <c r="I909" s="106"/>
      <c r="J909" s="106"/>
      <c r="K909" s="106"/>
      <c r="L909" s="106"/>
      <c r="M909" s="17"/>
      <c r="N909" s="17"/>
      <c r="O909" s="17"/>
      <c r="P909" s="17"/>
      <c r="Q909" s="17"/>
      <c r="R909" s="17"/>
      <c r="S909" s="17"/>
      <c r="T909" s="17"/>
      <c r="U909" s="106"/>
      <c r="V909" s="106"/>
      <c r="W909" s="17"/>
      <c r="X909" s="17"/>
      <c r="Y909" s="105"/>
      <c r="Z909" s="105"/>
    </row>
    <row r="910" ht="15.75" customHeight="1">
      <c r="A910" s="105"/>
      <c r="B910" s="105"/>
      <c r="C910" s="105"/>
      <c r="D910" s="105"/>
      <c r="E910" s="106"/>
      <c r="F910" s="106"/>
      <c r="G910" s="106"/>
      <c r="H910" s="106"/>
      <c r="I910" s="106"/>
      <c r="J910" s="106"/>
      <c r="K910" s="106"/>
      <c r="L910" s="106"/>
      <c r="M910" s="17"/>
      <c r="N910" s="17"/>
      <c r="O910" s="17"/>
      <c r="P910" s="17"/>
      <c r="Q910" s="17"/>
      <c r="R910" s="17"/>
      <c r="S910" s="17"/>
      <c r="T910" s="17"/>
      <c r="U910" s="106"/>
      <c r="V910" s="106"/>
      <c r="W910" s="17"/>
      <c r="X910" s="17"/>
      <c r="Y910" s="105"/>
      <c r="Z910" s="105"/>
    </row>
    <row r="911" ht="15.75" customHeight="1">
      <c r="A911" s="105"/>
      <c r="B911" s="105"/>
      <c r="C911" s="105"/>
      <c r="D911" s="105"/>
      <c r="E911" s="106"/>
      <c r="F911" s="106"/>
      <c r="G911" s="106"/>
      <c r="H911" s="106"/>
      <c r="I911" s="106"/>
      <c r="J911" s="106"/>
      <c r="K911" s="106"/>
      <c r="L911" s="106"/>
      <c r="M911" s="17"/>
      <c r="N911" s="17"/>
      <c r="O911" s="17"/>
      <c r="P911" s="17"/>
      <c r="Q911" s="17"/>
      <c r="R911" s="17"/>
      <c r="S911" s="17"/>
      <c r="T911" s="17"/>
      <c r="U911" s="106"/>
      <c r="V911" s="106"/>
      <c r="W911" s="17"/>
      <c r="X911" s="17"/>
      <c r="Y911" s="105"/>
      <c r="Z911" s="105"/>
    </row>
    <row r="912" ht="15.75" customHeight="1">
      <c r="A912" s="105"/>
      <c r="B912" s="105"/>
      <c r="C912" s="105"/>
      <c r="D912" s="105"/>
      <c r="E912" s="106"/>
      <c r="F912" s="106"/>
      <c r="G912" s="106"/>
      <c r="H912" s="106"/>
      <c r="I912" s="106"/>
      <c r="J912" s="106"/>
      <c r="K912" s="106"/>
      <c r="L912" s="106"/>
      <c r="M912" s="17"/>
      <c r="N912" s="17"/>
      <c r="O912" s="17"/>
      <c r="P912" s="17"/>
      <c r="Q912" s="17"/>
      <c r="R912" s="17"/>
      <c r="S912" s="17"/>
      <c r="T912" s="17"/>
      <c r="U912" s="106"/>
      <c r="V912" s="106"/>
      <c r="W912" s="17"/>
      <c r="X912" s="17"/>
      <c r="Y912" s="105"/>
      <c r="Z912" s="105"/>
    </row>
    <row r="913" ht="15.75" customHeight="1">
      <c r="A913" s="105"/>
      <c r="B913" s="105"/>
      <c r="C913" s="105"/>
      <c r="D913" s="105"/>
      <c r="E913" s="106"/>
      <c r="F913" s="106"/>
      <c r="G913" s="106"/>
      <c r="H913" s="106"/>
      <c r="I913" s="106"/>
      <c r="J913" s="106"/>
      <c r="K913" s="106"/>
      <c r="L913" s="106"/>
      <c r="M913" s="17"/>
      <c r="N913" s="17"/>
      <c r="O913" s="17"/>
      <c r="P913" s="17"/>
      <c r="Q913" s="17"/>
      <c r="R913" s="17"/>
      <c r="S913" s="17"/>
      <c r="T913" s="17"/>
      <c r="U913" s="106"/>
      <c r="V913" s="106"/>
      <c r="W913" s="17"/>
      <c r="X913" s="17"/>
      <c r="Y913" s="105"/>
      <c r="Z913" s="105"/>
    </row>
    <row r="914" ht="15.75" customHeight="1">
      <c r="A914" s="105"/>
      <c r="B914" s="105"/>
      <c r="C914" s="105"/>
      <c r="D914" s="105"/>
      <c r="E914" s="106"/>
      <c r="F914" s="106"/>
      <c r="G914" s="106"/>
      <c r="H914" s="106"/>
      <c r="I914" s="106"/>
      <c r="J914" s="106"/>
      <c r="K914" s="106"/>
      <c r="L914" s="106"/>
      <c r="M914" s="17"/>
      <c r="N914" s="17"/>
      <c r="O914" s="17"/>
      <c r="P914" s="17"/>
      <c r="Q914" s="17"/>
      <c r="R914" s="17"/>
      <c r="S914" s="17"/>
      <c r="T914" s="17"/>
      <c r="U914" s="106"/>
      <c r="V914" s="106"/>
      <c r="W914" s="17"/>
      <c r="X914" s="17"/>
      <c r="Y914" s="105"/>
      <c r="Z914" s="105"/>
    </row>
    <row r="915" ht="15.75" customHeight="1">
      <c r="A915" s="105"/>
      <c r="B915" s="105"/>
      <c r="C915" s="105"/>
      <c r="D915" s="105"/>
      <c r="E915" s="106"/>
      <c r="F915" s="106"/>
      <c r="G915" s="106"/>
      <c r="H915" s="106"/>
      <c r="I915" s="106"/>
      <c r="J915" s="106"/>
      <c r="K915" s="106"/>
      <c r="L915" s="106"/>
      <c r="M915" s="17"/>
      <c r="N915" s="17"/>
      <c r="O915" s="17"/>
      <c r="P915" s="17"/>
      <c r="Q915" s="17"/>
      <c r="R915" s="17"/>
      <c r="S915" s="17"/>
      <c r="T915" s="17"/>
      <c r="U915" s="106"/>
      <c r="V915" s="106"/>
      <c r="W915" s="17"/>
      <c r="X915" s="17"/>
      <c r="Y915" s="105"/>
      <c r="Z915" s="105"/>
    </row>
    <row r="916" ht="15.75" customHeight="1">
      <c r="A916" s="105"/>
      <c r="B916" s="105"/>
      <c r="C916" s="105"/>
      <c r="D916" s="105"/>
      <c r="E916" s="106"/>
      <c r="F916" s="106"/>
      <c r="G916" s="106"/>
      <c r="H916" s="106"/>
      <c r="I916" s="106"/>
      <c r="J916" s="106"/>
      <c r="K916" s="106"/>
      <c r="L916" s="106"/>
      <c r="M916" s="17"/>
      <c r="N916" s="17"/>
      <c r="O916" s="17"/>
      <c r="P916" s="17"/>
      <c r="Q916" s="17"/>
      <c r="R916" s="17"/>
      <c r="S916" s="17"/>
      <c r="T916" s="17"/>
      <c r="U916" s="106"/>
      <c r="V916" s="106"/>
      <c r="W916" s="17"/>
      <c r="X916" s="17"/>
      <c r="Y916" s="105"/>
      <c r="Z916" s="105"/>
    </row>
    <row r="917" ht="15.75" customHeight="1">
      <c r="A917" s="105"/>
      <c r="B917" s="105"/>
      <c r="C917" s="105"/>
      <c r="D917" s="105"/>
      <c r="E917" s="106"/>
      <c r="F917" s="106"/>
      <c r="G917" s="106"/>
      <c r="H917" s="106"/>
      <c r="I917" s="106"/>
      <c r="J917" s="106"/>
      <c r="K917" s="106"/>
      <c r="L917" s="106"/>
      <c r="M917" s="17"/>
      <c r="N917" s="17"/>
      <c r="O917" s="17"/>
      <c r="P917" s="17"/>
      <c r="Q917" s="17"/>
      <c r="R917" s="17"/>
      <c r="S917" s="17"/>
      <c r="T917" s="17"/>
      <c r="U917" s="106"/>
      <c r="V917" s="106"/>
      <c r="W917" s="17"/>
      <c r="X917" s="17"/>
      <c r="Y917" s="105"/>
      <c r="Z917" s="105"/>
    </row>
    <row r="918" ht="15.75" customHeight="1">
      <c r="A918" s="105"/>
      <c r="B918" s="105"/>
      <c r="C918" s="105"/>
      <c r="D918" s="105"/>
      <c r="E918" s="106"/>
      <c r="F918" s="106"/>
      <c r="G918" s="106"/>
      <c r="H918" s="106"/>
      <c r="I918" s="106"/>
      <c r="J918" s="106"/>
      <c r="K918" s="106"/>
      <c r="L918" s="106"/>
      <c r="M918" s="17"/>
      <c r="N918" s="17"/>
      <c r="O918" s="17"/>
      <c r="P918" s="17"/>
      <c r="Q918" s="17"/>
      <c r="R918" s="17"/>
      <c r="S918" s="17"/>
      <c r="T918" s="17"/>
      <c r="U918" s="106"/>
      <c r="V918" s="106"/>
      <c r="W918" s="17"/>
      <c r="X918" s="17"/>
      <c r="Y918" s="105"/>
      <c r="Z918" s="105"/>
    </row>
    <row r="919" ht="15.75" customHeight="1">
      <c r="A919" s="105"/>
      <c r="B919" s="105"/>
      <c r="C919" s="105"/>
      <c r="D919" s="105"/>
      <c r="E919" s="106"/>
      <c r="F919" s="106"/>
      <c r="G919" s="106"/>
      <c r="H919" s="106"/>
      <c r="I919" s="106"/>
      <c r="J919" s="106"/>
      <c r="K919" s="106"/>
      <c r="L919" s="106"/>
      <c r="M919" s="17"/>
      <c r="N919" s="17"/>
      <c r="O919" s="17"/>
      <c r="P919" s="17"/>
      <c r="Q919" s="17"/>
      <c r="R919" s="17"/>
      <c r="S919" s="17"/>
      <c r="T919" s="17"/>
      <c r="U919" s="106"/>
      <c r="V919" s="106"/>
      <c r="W919" s="17"/>
      <c r="X919" s="17"/>
      <c r="Y919" s="105"/>
      <c r="Z919" s="105"/>
    </row>
    <row r="920" ht="15.75" customHeight="1">
      <c r="A920" s="105"/>
      <c r="B920" s="105"/>
      <c r="C920" s="105"/>
      <c r="D920" s="105"/>
      <c r="E920" s="106"/>
      <c r="F920" s="106"/>
      <c r="G920" s="106"/>
      <c r="H920" s="106"/>
      <c r="I920" s="106"/>
      <c r="J920" s="106"/>
      <c r="K920" s="106"/>
      <c r="L920" s="106"/>
      <c r="M920" s="17"/>
      <c r="N920" s="17"/>
      <c r="O920" s="17"/>
      <c r="P920" s="17"/>
      <c r="Q920" s="17"/>
      <c r="R920" s="17"/>
      <c r="S920" s="17"/>
      <c r="T920" s="17"/>
      <c r="U920" s="106"/>
      <c r="V920" s="106"/>
      <c r="W920" s="17"/>
      <c r="X920" s="17"/>
      <c r="Y920" s="105"/>
      <c r="Z920" s="105"/>
    </row>
    <row r="921" ht="15.75" customHeight="1">
      <c r="A921" s="105"/>
      <c r="B921" s="105"/>
      <c r="C921" s="105"/>
      <c r="D921" s="105"/>
      <c r="E921" s="106"/>
      <c r="F921" s="106"/>
      <c r="G921" s="106"/>
      <c r="H921" s="106"/>
      <c r="I921" s="106"/>
      <c r="J921" s="106"/>
      <c r="K921" s="106"/>
      <c r="L921" s="106"/>
      <c r="M921" s="17"/>
      <c r="N921" s="17"/>
      <c r="O921" s="17"/>
      <c r="P921" s="17"/>
      <c r="Q921" s="17"/>
      <c r="R921" s="17"/>
      <c r="S921" s="17"/>
      <c r="T921" s="17"/>
      <c r="U921" s="106"/>
      <c r="V921" s="106"/>
      <c r="W921" s="17"/>
      <c r="X921" s="17"/>
      <c r="Y921" s="105"/>
      <c r="Z921" s="105"/>
    </row>
    <row r="922" ht="15.75" customHeight="1">
      <c r="A922" s="105"/>
      <c r="B922" s="105"/>
      <c r="C922" s="105"/>
      <c r="D922" s="105"/>
      <c r="E922" s="106"/>
      <c r="F922" s="106"/>
      <c r="G922" s="106"/>
      <c r="H922" s="106"/>
      <c r="I922" s="106"/>
      <c r="J922" s="106"/>
      <c r="K922" s="106"/>
      <c r="L922" s="106"/>
      <c r="M922" s="17"/>
      <c r="N922" s="17"/>
      <c r="O922" s="17"/>
      <c r="P922" s="17"/>
      <c r="Q922" s="17"/>
      <c r="R922" s="17"/>
      <c r="S922" s="17"/>
      <c r="T922" s="17"/>
      <c r="U922" s="106"/>
      <c r="V922" s="106"/>
      <c r="W922" s="17"/>
      <c r="X922" s="17"/>
      <c r="Y922" s="105"/>
      <c r="Z922" s="105"/>
    </row>
    <row r="923" ht="15.75" customHeight="1">
      <c r="A923" s="105"/>
      <c r="B923" s="105"/>
      <c r="C923" s="105"/>
      <c r="D923" s="105"/>
      <c r="E923" s="106"/>
      <c r="F923" s="106"/>
      <c r="G923" s="106"/>
      <c r="H923" s="106"/>
      <c r="I923" s="106"/>
      <c r="J923" s="106"/>
      <c r="K923" s="106"/>
      <c r="L923" s="106"/>
      <c r="M923" s="17"/>
      <c r="N923" s="17"/>
      <c r="O923" s="17"/>
      <c r="P923" s="17"/>
      <c r="Q923" s="17"/>
      <c r="R923" s="17"/>
      <c r="S923" s="17"/>
      <c r="T923" s="17"/>
      <c r="U923" s="106"/>
      <c r="V923" s="106"/>
      <c r="W923" s="17"/>
      <c r="X923" s="17"/>
      <c r="Y923" s="105"/>
      <c r="Z923" s="105"/>
    </row>
    <row r="924" ht="15.75" customHeight="1">
      <c r="A924" s="105"/>
      <c r="B924" s="105"/>
      <c r="C924" s="105"/>
      <c r="D924" s="105"/>
      <c r="E924" s="106"/>
      <c r="F924" s="106"/>
      <c r="G924" s="106"/>
      <c r="H924" s="106"/>
      <c r="I924" s="106"/>
      <c r="J924" s="106"/>
      <c r="K924" s="106"/>
      <c r="L924" s="106"/>
      <c r="M924" s="17"/>
      <c r="N924" s="17"/>
      <c r="O924" s="17"/>
      <c r="P924" s="17"/>
      <c r="Q924" s="17"/>
      <c r="R924" s="17"/>
      <c r="S924" s="17"/>
      <c r="T924" s="17"/>
      <c r="U924" s="106"/>
      <c r="V924" s="106"/>
      <c r="W924" s="17"/>
      <c r="X924" s="17"/>
      <c r="Y924" s="105"/>
      <c r="Z924" s="105"/>
    </row>
    <row r="925" ht="15.75" customHeight="1">
      <c r="A925" s="105"/>
      <c r="B925" s="105"/>
      <c r="C925" s="105"/>
      <c r="D925" s="105"/>
      <c r="E925" s="106"/>
      <c r="F925" s="106"/>
      <c r="G925" s="106"/>
      <c r="H925" s="106"/>
      <c r="I925" s="106"/>
      <c r="J925" s="106"/>
      <c r="K925" s="106"/>
      <c r="L925" s="106"/>
      <c r="M925" s="17"/>
      <c r="N925" s="17"/>
      <c r="O925" s="17"/>
      <c r="P925" s="17"/>
      <c r="Q925" s="17"/>
      <c r="R925" s="17"/>
      <c r="S925" s="17"/>
      <c r="T925" s="17"/>
      <c r="U925" s="106"/>
      <c r="V925" s="106"/>
      <c r="W925" s="17"/>
      <c r="X925" s="17"/>
      <c r="Y925" s="105"/>
      <c r="Z925" s="105"/>
    </row>
    <row r="926" ht="15.75" customHeight="1">
      <c r="A926" s="105"/>
      <c r="B926" s="105"/>
      <c r="C926" s="105"/>
      <c r="D926" s="105"/>
      <c r="E926" s="106"/>
      <c r="F926" s="106"/>
      <c r="G926" s="106"/>
      <c r="H926" s="106"/>
      <c r="I926" s="106"/>
      <c r="J926" s="106"/>
      <c r="K926" s="106"/>
      <c r="L926" s="106"/>
      <c r="M926" s="17"/>
      <c r="N926" s="17"/>
      <c r="O926" s="17"/>
      <c r="P926" s="17"/>
      <c r="Q926" s="17"/>
      <c r="R926" s="17"/>
      <c r="S926" s="17"/>
      <c r="T926" s="17"/>
      <c r="U926" s="106"/>
      <c r="V926" s="106"/>
      <c r="W926" s="17"/>
      <c r="X926" s="17"/>
      <c r="Y926" s="105"/>
      <c r="Z926" s="105"/>
    </row>
    <row r="927" ht="15.75" customHeight="1">
      <c r="A927" s="105"/>
      <c r="B927" s="105"/>
      <c r="C927" s="105"/>
      <c r="D927" s="105"/>
      <c r="E927" s="106"/>
      <c r="F927" s="106"/>
      <c r="G927" s="106"/>
      <c r="H927" s="106"/>
      <c r="I927" s="106"/>
      <c r="J927" s="106"/>
      <c r="K927" s="106"/>
      <c r="L927" s="106"/>
      <c r="M927" s="17"/>
      <c r="N927" s="17"/>
      <c r="O927" s="17"/>
      <c r="P927" s="17"/>
      <c r="Q927" s="17"/>
      <c r="R927" s="17"/>
      <c r="S927" s="17"/>
      <c r="T927" s="17"/>
      <c r="U927" s="106"/>
      <c r="V927" s="106"/>
      <c r="W927" s="17"/>
      <c r="X927" s="17"/>
      <c r="Y927" s="105"/>
      <c r="Z927" s="105"/>
    </row>
    <row r="928" ht="15.75" customHeight="1">
      <c r="A928" s="105"/>
      <c r="B928" s="105"/>
      <c r="C928" s="105"/>
      <c r="D928" s="105"/>
      <c r="E928" s="106"/>
      <c r="F928" s="106"/>
      <c r="G928" s="106"/>
      <c r="H928" s="106"/>
      <c r="I928" s="106"/>
      <c r="J928" s="106"/>
      <c r="K928" s="106"/>
      <c r="L928" s="106"/>
      <c r="M928" s="17"/>
      <c r="N928" s="17"/>
      <c r="O928" s="17"/>
      <c r="P928" s="17"/>
      <c r="Q928" s="17"/>
      <c r="R928" s="17"/>
      <c r="S928" s="17"/>
      <c r="T928" s="17"/>
      <c r="U928" s="106"/>
      <c r="V928" s="106"/>
      <c r="W928" s="17"/>
      <c r="X928" s="17"/>
      <c r="Y928" s="105"/>
      <c r="Z928" s="105"/>
    </row>
    <row r="929" ht="15.75" customHeight="1">
      <c r="A929" s="105"/>
      <c r="B929" s="105"/>
      <c r="C929" s="105"/>
      <c r="D929" s="105"/>
      <c r="E929" s="106"/>
      <c r="F929" s="106"/>
      <c r="G929" s="106"/>
      <c r="H929" s="106"/>
      <c r="I929" s="106"/>
      <c r="J929" s="106"/>
      <c r="K929" s="106"/>
      <c r="L929" s="106"/>
      <c r="M929" s="17"/>
      <c r="N929" s="17"/>
      <c r="O929" s="17"/>
      <c r="P929" s="17"/>
      <c r="Q929" s="17"/>
      <c r="R929" s="17"/>
      <c r="S929" s="17"/>
      <c r="T929" s="17"/>
      <c r="U929" s="106"/>
      <c r="V929" s="106"/>
      <c r="W929" s="17"/>
      <c r="X929" s="17"/>
      <c r="Y929" s="105"/>
      <c r="Z929" s="105"/>
    </row>
    <row r="930" ht="15.75" customHeight="1">
      <c r="A930" s="105"/>
      <c r="B930" s="105"/>
      <c r="C930" s="105"/>
      <c r="D930" s="105"/>
      <c r="E930" s="106"/>
      <c r="F930" s="106"/>
      <c r="G930" s="106"/>
      <c r="H930" s="106"/>
      <c r="I930" s="106"/>
      <c r="J930" s="106"/>
      <c r="K930" s="106"/>
      <c r="L930" s="106"/>
      <c r="M930" s="17"/>
      <c r="N930" s="17"/>
      <c r="O930" s="17"/>
      <c r="P930" s="17"/>
      <c r="Q930" s="17"/>
      <c r="R930" s="17"/>
      <c r="S930" s="17"/>
      <c r="T930" s="17"/>
      <c r="U930" s="106"/>
      <c r="V930" s="106"/>
      <c r="W930" s="17"/>
      <c r="X930" s="17"/>
      <c r="Y930" s="105"/>
      <c r="Z930" s="105"/>
    </row>
    <row r="931" ht="15.75" customHeight="1">
      <c r="A931" s="105"/>
      <c r="B931" s="105"/>
      <c r="C931" s="105"/>
      <c r="D931" s="105"/>
      <c r="E931" s="106"/>
      <c r="F931" s="106"/>
      <c r="G931" s="106"/>
      <c r="H931" s="106"/>
      <c r="I931" s="106"/>
      <c r="J931" s="106"/>
      <c r="K931" s="106"/>
      <c r="L931" s="106"/>
      <c r="M931" s="17"/>
      <c r="N931" s="17"/>
      <c r="O931" s="17"/>
      <c r="P931" s="17"/>
      <c r="Q931" s="17"/>
      <c r="R931" s="17"/>
      <c r="S931" s="17"/>
      <c r="T931" s="17"/>
      <c r="U931" s="106"/>
      <c r="V931" s="106"/>
      <c r="W931" s="17"/>
      <c r="X931" s="17"/>
      <c r="Y931" s="105"/>
      <c r="Z931" s="105"/>
    </row>
    <row r="932" ht="15.75" customHeight="1">
      <c r="A932" s="105"/>
      <c r="B932" s="105"/>
      <c r="C932" s="105"/>
      <c r="D932" s="105"/>
      <c r="E932" s="106"/>
      <c r="F932" s="106"/>
      <c r="G932" s="106"/>
      <c r="H932" s="106"/>
      <c r="I932" s="106"/>
      <c r="J932" s="106"/>
      <c r="K932" s="106"/>
      <c r="L932" s="106"/>
      <c r="M932" s="17"/>
      <c r="N932" s="17"/>
      <c r="O932" s="17"/>
      <c r="P932" s="17"/>
      <c r="Q932" s="17"/>
      <c r="R932" s="17"/>
      <c r="S932" s="17"/>
      <c r="T932" s="17"/>
      <c r="U932" s="106"/>
      <c r="V932" s="106"/>
      <c r="W932" s="17"/>
      <c r="X932" s="17"/>
      <c r="Y932" s="105"/>
      <c r="Z932" s="105"/>
    </row>
    <row r="933" ht="15.75" customHeight="1">
      <c r="A933" s="105"/>
      <c r="B933" s="105"/>
      <c r="C933" s="105"/>
      <c r="D933" s="105"/>
      <c r="E933" s="106"/>
      <c r="F933" s="106"/>
      <c r="G933" s="106"/>
      <c r="H933" s="106"/>
      <c r="I933" s="106"/>
      <c r="J933" s="106"/>
      <c r="K933" s="106"/>
      <c r="L933" s="106"/>
      <c r="M933" s="17"/>
      <c r="N933" s="17"/>
      <c r="O933" s="17"/>
      <c r="P933" s="17"/>
      <c r="Q933" s="17"/>
      <c r="R933" s="17"/>
      <c r="S933" s="17"/>
      <c r="T933" s="17"/>
      <c r="U933" s="106"/>
      <c r="V933" s="106"/>
      <c r="W933" s="17"/>
      <c r="X933" s="17"/>
      <c r="Y933" s="105"/>
      <c r="Z933" s="105"/>
    </row>
    <row r="934" ht="15.75" customHeight="1">
      <c r="A934" s="105"/>
      <c r="B934" s="105"/>
      <c r="C934" s="105"/>
      <c r="D934" s="105"/>
      <c r="E934" s="106"/>
      <c r="F934" s="106"/>
      <c r="G934" s="106"/>
      <c r="H934" s="106"/>
      <c r="I934" s="106"/>
      <c r="J934" s="106"/>
      <c r="K934" s="106"/>
      <c r="L934" s="106"/>
      <c r="M934" s="17"/>
      <c r="N934" s="17"/>
      <c r="O934" s="17"/>
      <c r="P934" s="17"/>
      <c r="Q934" s="17"/>
      <c r="R934" s="17"/>
      <c r="S934" s="17"/>
      <c r="T934" s="17"/>
      <c r="U934" s="106"/>
      <c r="V934" s="106"/>
      <c r="W934" s="17"/>
      <c r="X934" s="17"/>
      <c r="Y934" s="105"/>
      <c r="Z934" s="105"/>
    </row>
    <row r="935" ht="15.75" customHeight="1">
      <c r="A935" s="105"/>
      <c r="B935" s="105"/>
      <c r="C935" s="105"/>
      <c r="D935" s="105"/>
      <c r="E935" s="106"/>
      <c r="F935" s="106"/>
      <c r="G935" s="106"/>
      <c r="H935" s="106"/>
      <c r="I935" s="106"/>
      <c r="J935" s="106"/>
      <c r="K935" s="106"/>
      <c r="L935" s="106"/>
      <c r="M935" s="17"/>
      <c r="N935" s="17"/>
      <c r="O935" s="17"/>
      <c r="P935" s="17"/>
      <c r="Q935" s="17"/>
      <c r="R935" s="17"/>
      <c r="S935" s="17"/>
      <c r="T935" s="17"/>
      <c r="U935" s="106"/>
      <c r="V935" s="106"/>
      <c r="W935" s="17"/>
      <c r="X935" s="17"/>
      <c r="Y935" s="105"/>
      <c r="Z935" s="105"/>
    </row>
    <row r="936" ht="15.75" customHeight="1">
      <c r="A936" s="105"/>
      <c r="B936" s="105"/>
      <c r="C936" s="105"/>
      <c r="D936" s="105"/>
      <c r="E936" s="106"/>
      <c r="F936" s="106"/>
      <c r="G936" s="106"/>
      <c r="H936" s="106"/>
      <c r="I936" s="106"/>
      <c r="J936" s="106"/>
      <c r="K936" s="106"/>
      <c r="L936" s="106"/>
      <c r="M936" s="17"/>
      <c r="N936" s="17"/>
      <c r="O936" s="17"/>
      <c r="P936" s="17"/>
      <c r="Q936" s="17"/>
      <c r="R936" s="17"/>
      <c r="S936" s="17"/>
      <c r="T936" s="17"/>
      <c r="U936" s="106"/>
      <c r="V936" s="106"/>
      <c r="W936" s="17"/>
      <c r="X936" s="17"/>
      <c r="Y936" s="105"/>
      <c r="Z936" s="105"/>
    </row>
    <row r="937" ht="15.75" customHeight="1">
      <c r="A937" s="105"/>
      <c r="B937" s="105"/>
      <c r="C937" s="105"/>
      <c r="D937" s="105"/>
      <c r="E937" s="106"/>
      <c r="F937" s="106"/>
      <c r="G937" s="106"/>
      <c r="H937" s="106"/>
      <c r="I937" s="106"/>
      <c r="J937" s="106"/>
      <c r="K937" s="106"/>
      <c r="L937" s="106"/>
      <c r="M937" s="17"/>
      <c r="N937" s="17"/>
      <c r="O937" s="17"/>
      <c r="P937" s="17"/>
      <c r="Q937" s="17"/>
      <c r="R937" s="17"/>
      <c r="S937" s="17"/>
      <c r="T937" s="17"/>
      <c r="U937" s="106"/>
      <c r="V937" s="106"/>
      <c r="W937" s="17"/>
      <c r="X937" s="17"/>
      <c r="Y937" s="105"/>
      <c r="Z937" s="105"/>
    </row>
    <row r="938" ht="15.75" customHeight="1">
      <c r="A938" s="105"/>
      <c r="B938" s="105"/>
      <c r="C938" s="105"/>
      <c r="D938" s="105"/>
      <c r="E938" s="106"/>
      <c r="F938" s="106"/>
      <c r="G938" s="106"/>
      <c r="H938" s="106"/>
      <c r="I938" s="106"/>
      <c r="J938" s="106"/>
      <c r="K938" s="106"/>
      <c r="L938" s="106"/>
      <c r="M938" s="17"/>
      <c r="N938" s="17"/>
      <c r="O938" s="17"/>
      <c r="P938" s="17"/>
      <c r="Q938" s="17"/>
      <c r="R938" s="17"/>
      <c r="S938" s="17"/>
      <c r="T938" s="17"/>
      <c r="U938" s="106"/>
      <c r="V938" s="106"/>
      <c r="W938" s="17"/>
      <c r="X938" s="17"/>
      <c r="Y938" s="105"/>
      <c r="Z938" s="105"/>
    </row>
    <row r="939" ht="15.75" customHeight="1">
      <c r="A939" s="105"/>
      <c r="B939" s="105"/>
      <c r="C939" s="105"/>
      <c r="D939" s="105"/>
      <c r="E939" s="106"/>
      <c r="F939" s="106"/>
      <c r="G939" s="106"/>
      <c r="H939" s="106"/>
      <c r="I939" s="106"/>
      <c r="J939" s="106"/>
      <c r="K939" s="106"/>
      <c r="L939" s="106"/>
      <c r="M939" s="17"/>
      <c r="N939" s="17"/>
      <c r="O939" s="17"/>
      <c r="P939" s="17"/>
      <c r="Q939" s="17"/>
      <c r="R939" s="17"/>
      <c r="S939" s="17"/>
      <c r="T939" s="17"/>
      <c r="U939" s="106"/>
      <c r="V939" s="106"/>
      <c r="W939" s="17"/>
      <c r="X939" s="17"/>
      <c r="Y939" s="105"/>
      <c r="Z939" s="105"/>
    </row>
    <row r="940" ht="15.75" customHeight="1">
      <c r="A940" s="105"/>
      <c r="B940" s="105"/>
      <c r="C940" s="105"/>
      <c r="D940" s="105"/>
      <c r="E940" s="106"/>
      <c r="F940" s="106"/>
      <c r="G940" s="106"/>
      <c r="H940" s="106"/>
      <c r="I940" s="106"/>
      <c r="J940" s="106"/>
      <c r="K940" s="106"/>
      <c r="L940" s="106"/>
      <c r="M940" s="17"/>
      <c r="N940" s="17"/>
      <c r="O940" s="17"/>
      <c r="P940" s="17"/>
      <c r="Q940" s="17"/>
      <c r="R940" s="17"/>
      <c r="S940" s="17"/>
      <c r="T940" s="17"/>
      <c r="U940" s="106"/>
      <c r="V940" s="106"/>
      <c r="W940" s="17"/>
      <c r="X940" s="17"/>
      <c r="Y940" s="105"/>
      <c r="Z940" s="105"/>
    </row>
    <row r="941" ht="15.75" customHeight="1">
      <c r="A941" s="105"/>
      <c r="B941" s="105"/>
      <c r="C941" s="105"/>
      <c r="D941" s="105"/>
      <c r="E941" s="106"/>
      <c r="F941" s="106"/>
      <c r="G941" s="106"/>
      <c r="H941" s="106"/>
      <c r="I941" s="106"/>
      <c r="J941" s="106"/>
      <c r="K941" s="106"/>
      <c r="L941" s="106"/>
      <c r="M941" s="17"/>
      <c r="N941" s="17"/>
      <c r="O941" s="17"/>
      <c r="P941" s="17"/>
      <c r="Q941" s="17"/>
      <c r="R941" s="17"/>
      <c r="S941" s="17"/>
      <c r="T941" s="17"/>
      <c r="U941" s="106"/>
      <c r="V941" s="106"/>
      <c r="W941" s="17"/>
      <c r="X941" s="17"/>
      <c r="Y941" s="105"/>
      <c r="Z941" s="105"/>
    </row>
    <row r="942" ht="15.75" customHeight="1">
      <c r="A942" s="105"/>
      <c r="B942" s="105"/>
      <c r="C942" s="105"/>
      <c r="D942" s="105"/>
      <c r="E942" s="106"/>
      <c r="F942" s="106"/>
      <c r="G942" s="106"/>
      <c r="H942" s="106"/>
      <c r="I942" s="106"/>
      <c r="J942" s="106"/>
      <c r="K942" s="106"/>
      <c r="L942" s="106"/>
      <c r="M942" s="17"/>
      <c r="N942" s="17"/>
      <c r="O942" s="17"/>
      <c r="P942" s="17"/>
      <c r="Q942" s="17"/>
      <c r="R942" s="17"/>
      <c r="S942" s="17"/>
      <c r="T942" s="17"/>
      <c r="U942" s="106"/>
      <c r="V942" s="106"/>
      <c r="W942" s="17"/>
      <c r="X942" s="17"/>
      <c r="Y942" s="105"/>
      <c r="Z942" s="105"/>
    </row>
    <row r="943" ht="15.75" customHeight="1">
      <c r="A943" s="105"/>
      <c r="B943" s="105"/>
      <c r="C943" s="105"/>
      <c r="D943" s="105"/>
      <c r="E943" s="106"/>
      <c r="F943" s="106"/>
      <c r="G943" s="106"/>
      <c r="H943" s="106"/>
      <c r="I943" s="106"/>
      <c r="J943" s="106"/>
      <c r="K943" s="106"/>
      <c r="L943" s="106"/>
      <c r="M943" s="17"/>
      <c r="N943" s="17"/>
      <c r="O943" s="17"/>
      <c r="P943" s="17"/>
      <c r="Q943" s="17"/>
      <c r="R943" s="17"/>
      <c r="S943" s="17"/>
      <c r="T943" s="17"/>
      <c r="U943" s="106"/>
      <c r="V943" s="106"/>
      <c r="W943" s="17"/>
      <c r="X943" s="17"/>
      <c r="Y943" s="105"/>
      <c r="Z943" s="105"/>
    </row>
    <row r="944" ht="15.75" customHeight="1">
      <c r="A944" s="105"/>
      <c r="B944" s="105"/>
      <c r="C944" s="105"/>
      <c r="D944" s="105"/>
      <c r="E944" s="106"/>
      <c r="F944" s="106"/>
      <c r="G944" s="106"/>
      <c r="H944" s="106"/>
      <c r="I944" s="106"/>
      <c r="J944" s="106"/>
      <c r="K944" s="106"/>
      <c r="L944" s="106"/>
      <c r="M944" s="17"/>
      <c r="N944" s="17"/>
      <c r="O944" s="17"/>
      <c r="P944" s="17"/>
      <c r="Q944" s="17"/>
      <c r="R944" s="17"/>
      <c r="S944" s="17"/>
      <c r="T944" s="17"/>
      <c r="U944" s="106"/>
      <c r="V944" s="106"/>
      <c r="W944" s="17"/>
      <c r="X944" s="17"/>
      <c r="Y944" s="105"/>
      <c r="Z944" s="105"/>
    </row>
    <row r="945" ht="15.75" customHeight="1">
      <c r="A945" s="105"/>
      <c r="B945" s="105"/>
      <c r="C945" s="105"/>
      <c r="D945" s="105"/>
      <c r="E945" s="106"/>
      <c r="F945" s="106"/>
      <c r="G945" s="106"/>
      <c r="H945" s="106"/>
      <c r="I945" s="106"/>
      <c r="J945" s="106"/>
      <c r="K945" s="106"/>
      <c r="L945" s="106"/>
      <c r="M945" s="17"/>
      <c r="N945" s="17"/>
      <c r="O945" s="17"/>
      <c r="P945" s="17"/>
      <c r="Q945" s="17"/>
      <c r="R945" s="17"/>
      <c r="S945" s="17"/>
      <c r="T945" s="17"/>
      <c r="U945" s="106"/>
      <c r="V945" s="106"/>
      <c r="W945" s="17"/>
      <c r="X945" s="17"/>
      <c r="Y945" s="105"/>
      <c r="Z945" s="105"/>
    </row>
    <row r="946" ht="15.75" customHeight="1">
      <c r="A946" s="105"/>
      <c r="B946" s="105"/>
      <c r="C946" s="105"/>
      <c r="D946" s="105"/>
      <c r="E946" s="106"/>
      <c r="F946" s="106"/>
      <c r="G946" s="106"/>
      <c r="H946" s="106"/>
      <c r="I946" s="106"/>
      <c r="J946" s="106"/>
      <c r="K946" s="106"/>
      <c r="L946" s="106"/>
      <c r="M946" s="17"/>
      <c r="N946" s="17"/>
      <c r="O946" s="17"/>
      <c r="P946" s="17"/>
      <c r="Q946" s="17"/>
      <c r="R946" s="17"/>
      <c r="S946" s="17"/>
      <c r="T946" s="17"/>
      <c r="U946" s="106"/>
      <c r="V946" s="106"/>
      <c r="W946" s="17"/>
      <c r="X946" s="17"/>
      <c r="Y946" s="105"/>
      <c r="Z946" s="105"/>
    </row>
    <row r="947" ht="15.75" customHeight="1">
      <c r="A947" s="105"/>
      <c r="B947" s="105"/>
      <c r="C947" s="105"/>
      <c r="D947" s="105"/>
      <c r="E947" s="106"/>
      <c r="F947" s="106"/>
      <c r="G947" s="106"/>
      <c r="H947" s="106"/>
      <c r="I947" s="106"/>
      <c r="J947" s="106"/>
      <c r="K947" s="106"/>
      <c r="L947" s="106"/>
      <c r="M947" s="17"/>
      <c r="N947" s="17"/>
      <c r="O947" s="17"/>
      <c r="P947" s="17"/>
      <c r="Q947" s="17"/>
      <c r="R947" s="17"/>
      <c r="S947" s="17"/>
      <c r="T947" s="17"/>
      <c r="U947" s="106"/>
      <c r="V947" s="106"/>
      <c r="W947" s="17"/>
      <c r="X947" s="17"/>
      <c r="Y947" s="105"/>
      <c r="Z947" s="105"/>
    </row>
    <row r="948" ht="15.75" customHeight="1">
      <c r="A948" s="105"/>
      <c r="B948" s="105"/>
      <c r="C948" s="105"/>
      <c r="D948" s="105"/>
      <c r="E948" s="106"/>
      <c r="F948" s="106"/>
      <c r="G948" s="106"/>
      <c r="H948" s="106"/>
      <c r="I948" s="106"/>
      <c r="J948" s="106"/>
      <c r="K948" s="106"/>
      <c r="L948" s="106"/>
      <c r="M948" s="17"/>
      <c r="N948" s="17"/>
      <c r="O948" s="17"/>
      <c r="P948" s="17"/>
      <c r="Q948" s="17"/>
      <c r="R948" s="17"/>
      <c r="S948" s="17"/>
      <c r="T948" s="17"/>
      <c r="U948" s="106"/>
      <c r="V948" s="106"/>
      <c r="W948" s="17"/>
      <c r="X948" s="17"/>
      <c r="Y948" s="105"/>
      <c r="Z948" s="105"/>
    </row>
    <row r="949" ht="15.75" customHeight="1">
      <c r="A949" s="105"/>
      <c r="B949" s="105"/>
      <c r="C949" s="105"/>
      <c r="D949" s="105"/>
      <c r="E949" s="106"/>
      <c r="F949" s="106"/>
      <c r="G949" s="106"/>
      <c r="H949" s="106"/>
      <c r="I949" s="106"/>
      <c r="J949" s="106"/>
      <c r="K949" s="106"/>
      <c r="L949" s="106"/>
      <c r="M949" s="17"/>
      <c r="N949" s="17"/>
      <c r="O949" s="17"/>
      <c r="P949" s="17"/>
      <c r="Q949" s="17"/>
      <c r="R949" s="17"/>
      <c r="S949" s="17"/>
      <c r="T949" s="17"/>
      <c r="U949" s="106"/>
      <c r="V949" s="106"/>
      <c r="W949" s="17"/>
      <c r="X949" s="17"/>
      <c r="Y949" s="105"/>
      <c r="Z949" s="105"/>
    </row>
    <row r="950" ht="15.75" customHeight="1">
      <c r="A950" s="105"/>
      <c r="B950" s="105"/>
      <c r="C950" s="105"/>
      <c r="D950" s="105"/>
      <c r="E950" s="106"/>
      <c r="F950" s="106"/>
      <c r="G950" s="106"/>
      <c r="H950" s="106"/>
      <c r="I950" s="106"/>
      <c r="J950" s="106"/>
      <c r="K950" s="106"/>
      <c r="L950" s="106"/>
      <c r="M950" s="17"/>
      <c r="N950" s="17"/>
      <c r="O950" s="17"/>
      <c r="P950" s="17"/>
      <c r="Q950" s="17"/>
      <c r="R950" s="17"/>
      <c r="S950" s="17"/>
      <c r="T950" s="17"/>
      <c r="U950" s="106"/>
      <c r="V950" s="106"/>
      <c r="W950" s="17"/>
      <c r="X950" s="17"/>
      <c r="Y950" s="105"/>
      <c r="Z950" s="105"/>
    </row>
    <row r="951" ht="15.75" customHeight="1">
      <c r="A951" s="105"/>
      <c r="B951" s="105"/>
      <c r="C951" s="105"/>
      <c r="D951" s="105"/>
      <c r="E951" s="106"/>
      <c r="F951" s="106"/>
      <c r="G951" s="106"/>
      <c r="H951" s="106"/>
      <c r="I951" s="106"/>
      <c r="J951" s="106"/>
      <c r="K951" s="106"/>
      <c r="L951" s="106"/>
      <c r="M951" s="17"/>
      <c r="N951" s="17"/>
      <c r="O951" s="17"/>
      <c r="P951" s="17"/>
      <c r="Q951" s="17"/>
      <c r="R951" s="17"/>
      <c r="S951" s="17"/>
      <c r="T951" s="17"/>
      <c r="U951" s="106"/>
      <c r="V951" s="106"/>
      <c r="W951" s="17"/>
      <c r="X951" s="17"/>
      <c r="Y951" s="105"/>
      <c r="Z951" s="105"/>
    </row>
    <row r="952" ht="15.75" customHeight="1">
      <c r="A952" s="105"/>
      <c r="B952" s="105"/>
      <c r="C952" s="105"/>
      <c r="D952" s="105"/>
      <c r="E952" s="106"/>
      <c r="F952" s="106"/>
      <c r="G952" s="106"/>
      <c r="H952" s="106"/>
      <c r="I952" s="106"/>
      <c r="J952" s="106"/>
      <c r="K952" s="106"/>
      <c r="L952" s="106"/>
      <c r="M952" s="17"/>
      <c r="N952" s="17"/>
      <c r="O952" s="17"/>
      <c r="P952" s="17"/>
      <c r="Q952" s="17"/>
      <c r="R952" s="17"/>
      <c r="S952" s="17"/>
      <c r="T952" s="17"/>
      <c r="U952" s="106"/>
      <c r="V952" s="106"/>
      <c r="W952" s="17"/>
      <c r="X952" s="17"/>
      <c r="Y952" s="105"/>
      <c r="Z952" s="105"/>
    </row>
    <row r="953" ht="15.75" customHeight="1">
      <c r="A953" s="105"/>
      <c r="B953" s="105"/>
      <c r="C953" s="105"/>
      <c r="D953" s="105"/>
      <c r="E953" s="106"/>
      <c r="F953" s="106"/>
      <c r="G953" s="106"/>
      <c r="H953" s="106"/>
      <c r="I953" s="106"/>
      <c r="J953" s="106"/>
      <c r="K953" s="106"/>
      <c r="L953" s="106"/>
      <c r="M953" s="17"/>
      <c r="N953" s="17"/>
      <c r="O953" s="17"/>
      <c r="P953" s="17"/>
      <c r="Q953" s="17"/>
      <c r="R953" s="17"/>
      <c r="S953" s="17"/>
      <c r="T953" s="17"/>
      <c r="U953" s="106"/>
      <c r="V953" s="106"/>
      <c r="W953" s="17"/>
      <c r="X953" s="17"/>
      <c r="Y953" s="105"/>
      <c r="Z953" s="105"/>
    </row>
    <row r="954" ht="15.75" customHeight="1">
      <c r="A954" s="105"/>
      <c r="B954" s="105"/>
      <c r="C954" s="105"/>
      <c r="D954" s="105"/>
      <c r="E954" s="106"/>
      <c r="F954" s="106"/>
      <c r="G954" s="106"/>
      <c r="H954" s="106"/>
      <c r="I954" s="106"/>
      <c r="J954" s="106"/>
      <c r="K954" s="106"/>
      <c r="L954" s="106"/>
      <c r="M954" s="17"/>
      <c r="N954" s="17"/>
      <c r="O954" s="17"/>
      <c r="P954" s="17"/>
      <c r="Q954" s="17"/>
      <c r="R954" s="17"/>
      <c r="S954" s="17"/>
      <c r="T954" s="17"/>
      <c r="U954" s="106"/>
      <c r="V954" s="106"/>
      <c r="W954" s="17"/>
      <c r="X954" s="17"/>
      <c r="Y954" s="105"/>
      <c r="Z954" s="105"/>
    </row>
    <row r="955" ht="15.75" customHeight="1">
      <c r="A955" s="105"/>
      <c r="B955" s="105"/>
      <c r="C955" s="105"/>
      <c r="D955" s="105"/>
      <c r="E955" s="106"/>
      <c r="F955" s="106"/>
      <c r="G955" s="106"/>
      <c r="H955" s="106"/>
      <c r="I955" s="106"/>
      <c r="J955" s="106"/>
      <c r="K955" s="106"/>
      <c r="L955" s="106"/>
      <c r="M955" s="17"/>
      <c r="N955" s="17"/>
      <c r="O955" s="17"/>
      <c r="P955" s="17"/>
      <c r="Q955" s="17"/>
      <c r="R955" s="17"/>
      <c r="S955" s="17"/>
      <c r="T955" s="17"/>
      <c r="U955" s="106"/>
      <c r="V955" s="106"/>
      <c r="W955" s="17"/>
      <c r="X955" s="17"/>
      <c r="Y955" s="105"/>
      <c r="Z955" s="105"/>
    </row>
    <row r="956" ht="15.75" customHeight="1">
      <c r="A956" s="105"/>
      <c r="B956" s="105"/>
      <c r="C956" s="105"/>
      <c r="D956" s="105"/>
      <c r="E956" s="106"/>
      <c r="F956" s="106"/>
      <c r="G956" s="106"/>
      <c r="H956" s="106"/>
      <c r="I956" s="106"/>
      <c r="J956" s="106"/>
      <c r="K956" s="106"/>
      <c r="L956" s="106"/>
      <c r="M956" s="17"/>
      <c r="N956" s="17"/>
      <c r="O956" s="17"/>
      <c r="P956" s="17"/>
      <c r="Q956" s="17"/>
      <c r="R956" s="17"/>
      <c r="S956" s="17"/>
      <c r="T956" s="17"/>
      <c r="U956" s="106"/>
      <c r="V956" s="106"/>
      <c r="W956" s="17"/>
      <c r="X956" s="17"/>
      <c r="Y956" s="105"/>
      <c r="Z956" s="105"/>
    </row>
    <row r="957" ht="15.75" customHeight="1">
      <c r="A957" s="105"/>
      <c r="B957" s="105"/>
      <c r="C957" s="105"/>
      <c r="D957" s="105"/>
      <c r="E957" s="106"/>
      <c r="F957" s="106"/>
      <c r="G957" s="106"/>
      <c r="H957" s="106"/>
      <c r="I957" s="106"/>
      <c r="J957" s="106"/>
      <c r="K957" s="106"/>
      <c r="L957" s="106"/>
      <c r="M957" s="17"/>
      <c r="N957" s="17"/>
      <c r="O957" s="17"/>
      <c r="P957" s="17"/>
      <c r="Q957" s="17"/>
      <c r="R957" s="17"/>
      <c r="S957" s="17"/>
      <c r="T957" s="17"/>
      <c r="U957" s="106"/>
      <c r="V957" s="106"/>
      <c r="W957" s="17"/>
      <c r="X957" s="17"/>
      <c r="Y957" s="105"/>
      <c r="Z957" s="105"/>
    </row>
    <row r="958" ht="15.75" customHeight="1">
      <c r="A958" s="105"/>
      <c r="B958" s="105"/>
      <c r="C958" s="105"/>
      <c r="D958" s="105"/>
      <c r="E958" s="106"/>
      <c r="F958" s="106"/>
      <c r="G958" s="106"/>
      <c r="H958" s="106"/>
      <c r="I958" s="106"/>
      <c r="J958" s="106"/>
      <c r="K958" s="106"/>
      <c r="L958" s="106"/>
      <c r="M958" s="17"/>
      <c r="N958" s="17"/>
      <c r="O958" s="17"/>
      <c r="P958" s="17"/>
      <c r="Q958" s="17"/>
      <c r="R958" s="17"/>
      <c r="S958" s="17"/>
      <c r="T958" s="17"/>
      <c r="U958" s="106"/>
      <c r="V958" s="106"/>
      <c r="W958" s="17"/>
      <c r="X958" s="17"/>
      <c r="Y958" s="105"/>
      <c r="Z958" s="105"/>
    </row>
    <row r="959" ht="15.75" customHeight="1">
      <c r="A959" s="105"/>
      <c r="B959" s="105"/>
      <c r="C959" s="105"/>
      <c r="D959" s="105"/>
      <c r="E959" s="106"/>
      <c r="F959" s="106"/>
      <c r="G959" s="106"/>
      <c r="H959" s="106"/>
      <c r="I959" s="106"/>
      <c r="J959" s="106"/>
      <c r="K959" s="106"/>
      <c r="L959" s="106"/>
      <c r="M959" s="17"/>
      <c r="N959" s="17"/>
      <c r="O959" s="17"/>
      <c r="P959" s="17"/>
      <c r="Q959" s="17"/>
      <c r="R959" s="17"/>
      <c r="S959" s="17"/>
      <c r="T959" s="17"/>
      <c r="U959" s="106"/>
      <c r="V959" s="106"/>
      <c r="W959" s="17"/>
      <c r="X959" s="17"/>
      <c r="Y959" s="105"/>
      <c r="Z959" s="105"/>
    </row>
    <row r="960" ht="15.75" customHeight="1">
      <c r="A960" s="105"/>
      <c r="B960" s="105"/>
      <c r="C960" s="105"/>
      <c r="D960" s="105"/>
      <c r="E960" s="106"/>
      <c r="F960" s="106"/>
      <c r="G960" s="106"/>
      <c r="H960" s="106"/>
      <c r="I960" s="106"/>
      <c r="J960" s="106"/>
      <c r="K960" s="106"/>
      <c r="L960" s="106"/>
      <c r="M960" s="17"/>
      <c r="N960" s="17"/>
      <c r="O960" s="17"/>
      <c r="P960" s="17"/>
      <c r="Q960" s="17"/>
      <c r="R960" s="17"/>
      <c r="S960" s="17"/>
      <c r="T960" s="17"/>
      <c r="U960" s="106"/>
      <c r="V960" s="106"/>
      <c r="W960" s="17"/>
      <c r="X960" s="17"/>
      <c r="Y960" s="105"/>
      <c r="Z960" s="105"/>
    </row>
    <row r="961" ht="15.75" customHeight="1">
      <c r="A961" s="105"/>
      <c r="B961" s="105"/>
      <c r="C961" s="105"/>
      <c r="D961" s="105"/>
      <c r="E961" s="106"/>
      <c r="F961" s="106"/>
      <c r="G961" s="106"/>
      <c r="H961" s="106"/>
      <c r="I961" s="106"/>
      <c r="J961" s="106"/>
      <c r="K961" s="106"/>
      <c r="L961" s="106"/>
      <c r="M961" s="17"/>
      <c r="N961" s="17"/>
      <c r="O961" s="17"/>
      <c r="P961" s="17"/>
      <c r="Q961" s="17"/>
      <c r="R961" s="17"/>
      <c r="S961" s="17"/>
      <c r="T961" s="17"/>
      <c r="U961" s="106"/>
      <c r="V961" s="106"/>
      <c r="W961" s="17"/>
      <c r="X961" s="17"/>
      <c r="Y961" s="105"/>
      <c r="Z961" s="105"/>
    </row>
    <row r="962" ht="15.75" customHeight="1">
      <c r="A962" s="105"/>
      <c r="B962" s="105"/>
      <c r="C962" s="105"/>
      <c r="D962" s="105"/>
      <c r="E962" s="106"/>
      <c r="F962" s="106"/>
      <c r="G962" s="106"/>
      <c r="H962" s="106"/>
      <c r="I962" s="106"/>
      <c r="J962" s="106"/>
      <c r="K962" s="106"/>
      <c r="L962" s="106"/>
      <c r="M962" s="17"/>
      <c r="N962" s="17"/>
      <c r="O962" s="17"/>
      <c r="P962" s="17"/>
      <c r="Q962" s="17"/>
      <c r="R962" s="17"/>
      <c r="S962" s="17"/>
      <c r="T962" s="17"/>
      <c r="U962" s="106"/>
      <c r="V962" s="106"/>
      <c r="W962" s="17"/>
      <c r="X962" s="17"/>
      <c r="Y962" s="105"/>
      <c r="Z962" s="105"/>
    </row>
    <row r="963" ht="15.75" customHeight="1">
      <c r="A963" s="105"/>
      <c r="B963" s="105"/>
      <c r="C963" s="105"/>
      <c r="D963" s="105"/>
      <c r="E963" s="106"/>
      <c r="F963" s="106"/>
      <c r="G963" s="106"/>
      <c r="H963" s="106"/>
      <c r="I963" s="106"/>
      <c r="J963" s="106"/>
      <c r="K963" s="106"/>
      <c r="L963" s="106"/>
      <c r="M963" s="17"/>
      <c r="N963" s="17"/>
      <c r="O963" s="17"/>
      <c r="P963" s="17"/>
      <c r="Q963" s="17"/>
      <c r="R963" s="17"/>
      <c r="S963" s="17"/>
      <c r="T963" s="17"/>
      <c r="U963" s="106"/>
      <c r="V963" s="106"/>
      <c r="W963" s="17"/>
      <c r="X963" s="17"/>
      <c r="Y963" s="105"/>
      <c r="Z963" s="105"/>
    </row>
    <row r="964" ht="15.75" customHeight="1">
      <c r="A964" s="105"/>
      <c r="B964" s="105"/>
      <c r="C964" s="105"/>
      <c r="D964" s="105"/>
      <c r="E964" s="106"/>
      <c r="F964" s="106"/>
      <c r="G964" s="106"/>
      <c r="H964" s="106"/>
      <c r="I964" s="106"/>
      <c r="J964" s="106"/>
      <c r="K964" s="106"/>
      <c r="L964" s="106"/>
      <c r="M964" s="17"/>
      <c r="N964" s="17"/>
      <c r="O964" s="17"/>
      <c r="P964" s="17"/>
      <c r="Q964" s="17"/>
      <c r="R964" s="17"/>
      <c r="S964" s="17"/>
      <c r="T964" s="17"/>
      <c r="U964" s="106"/>
      <c r="V964" s="106"/>
      <c r="W964" s="17"/>
      <c r="X964" s="17"/>
      <c r="Y964" s="105"/>
      <c r="Z964" s="105"/>
    </row>
    <row r="965" ht="15.75" customHeight="1">
      <c r="A965" s="105"/>
      <c r="B965" s="105"/>
      <c r="C965" s="105"/>
      <c r="D965" s="105"/>
      <c r="E965" s="106"/>
      <c r="F965" s="106"/>
      <c r="G965" s="106"/>
      <c r="H965" s="106"/>
      <c r="I965" s="106"/>
      <c r="J965" s="106"/>
      <c r="K965" s="106"/>
      <c r="L965" s="106"/>
      <c r="M965" s="17"/>
      <c r="N965" s="17"/>
      <c r="O965" s="17"/>
      <c r="P965" s="17"/>
      <c r="Q965" s="17"/>
      <c r="R965" s="17"/>
      <c r="S965" s="17"/>
      <c r="T965" s="17"/>
      <c r="U965" s="106"/>
      <c r="V965" s="106"/>
      <c r="W965" s="17"/>
      <c r="X965" s="17"/>
      <c r="Y965" s="105"/>
      <c r="Z965" s="105"/>
    </row>
    <row r="966" ht="15.75" customHeight="1">
      <c r="A966" s="105"/>
      <c r="B966" s="105"/>
      <c r="C966" s="105"/>
      <c r="D966" s="105"/>
      <c r="E966" s="106"/>
      <c r="F966" s="106"/>
      <c r="G966" s="106"/>
      <c r="H966" s="106"/>
      <c r="I966" s="106"/>
      <c r="J966" s="106"/>
      <c r="K966" s="106"/>
      <c r="L966" s="106"/>
      <c r="M966" s="17"/>
      <c r="N966" s="17"/>
      <c r="O966" s="17"/>
      <c r="P966" s="17"/>
      <c r="Q966" s="17"/>
      <c r="R966" s="17"/>
      <c r="S966" s="17"/>
      <c r="T966" s="17"/>
      <c r="U966" s="106"/>
      <c r="V966" s="106"/>
      <c r="W966" s="17"/>
      <c r="X966" s="17"/>
      <c r="Y966" s="105"/>
      <c r="Z966" s="105"/>
    </row>
    <row r="967" ht="15.75" customHeight="1">
      <c r="A967" s="105"/>
      <c r="B967" s="105"/>
      <c r="C967" s="105"/>
      <c r="D967" s="105"/>
      <c r="E967" s="106"/>
      <c r="F967" s="106"/>
      <c r="G967" s="106"/>
      <c r="H967" s="106"/>
      <c r="I967" s="106"/>
      <c r="J967" s="106"/>
      <c r="K967" s="106"/>
      <c r="L967" s="106"/>
      <c r="M967" s="17"/>
      <c r="N967" s="17"/>
      <c r="O967" s="17"/>
      <c r="P967" s="17"/>
      <c r="Q967" s="17"/>
      <c r="R967" s="17"/>
      <c r="S967" s="17"/>
      <c r="T967" s="17"/>
      <c r="U967" s="106"/>
      <c r="V967" s="106"/>
      <c r="W967" s="17"/>
      <c r="X967" s="17"/>
      <c r="Y967" s="105"/>
      <c r="Z967" s="105"/>
    </row>
    <row r="968" ht="15.75" customHeight="1">
      <c r="A968" s="105"/>
      <c r="B968" s="105"/>
      <c r="C968" s="105"/>
      <c r="D968" s="105"/>
      <c r="E968" s="106"/>
      <c r="F968" s="106"/>
      <c r="G968" s="106"/>
      <c r="H968" s="106"/>
      <c r="I968" s="106"/>
      <c r="J968" s="106"/>
      <c r="K968" s="106"/>
      <c r="L968" s="106"/>
      <c r="M968" s="17"/>
      <c r="N968" s="17"/>
      <c r="O968" s="17"/>
      <c r="P968" s="17"/>
      <c r="Q968" s="17"/>
      <c r="R968" s="17"/>
      <c r="S968" s="17"/>
      <c r="T968" s="17"/>
      <c r="U968" s="106"/>
      <c r="V968" s="106"/>
      <c r="W968" s="17"/>
      <c r="X968" s="17"/>
      <c r="Y968" s="105"/>
      <c r="Z968" s="105"/>
    </row>
    <row r="969" ht="15.75" customHeight="1">
      <c r="A969" s="105"/>
      <c r="B969" s="105"/>
      <c r="C969" s="105"/>
      <c r="D969" s="105"/>
      <c r="E969" s="106"/>
      <c r="F969" s="106"/>
      <c r="G969" s="106"/>
      <c r="H969" s="106"/>
      <c r="I969" s="106"/>
      <c r="J969" s="106"/>
      <c r="K969" s="106"/>
      <c r="L969" s="106"/>
      <c r="M969" s="17"/>
      <c r="N969" s="17"/>
      <c r="O969" s="17"/>
      <c r="P969" s="17"/>
      <c r="Q969" s="17"/>
      <c r="R969" s="17"/>
      <c r="S969" s="17"/>
      <c r="T969" s="17"/>
      <c r="U969" s="106"/>
      <c r="V969" s="106"/>
      <c r="W969" s="17"/>
      <c r="X969" s="17"/>
      <c r="Y969" s="105"/>
      <c r="Z969" s="105"/>
    </row>
    <row r="970" ht="15.75" customHeight="1">
      <c r="A970" s="105"/>
      <c r="B970" s="105"/>
      <c r="C970" s="105"/>
      <c r="D970" s="105"/>
      <c r="E970" s="106"/>
      <c r="F970" s="106"/>
      <c r="G970" s="106"/>
      <c r="H970" s="106"/>
      <c r="I970" s="106"/>
      <c r="J970" s="106"/>
      <c r="K970" s="106"/>
      <c r="L970" s="106"/>
      <c r="M970" s="17"/>
      <c r="N970" s="17"/>
      <c r="O970" s="17"/>
      <c r="P970" s="17"/>
      <c r="Q970" s="17"/>
      <c r="R970" s="17"/>
      <c r="S970" s="17"/>
      <c r="T970" s="17"/>
      <c r="U970" s="106"/>
      <c r="V970" s="106"/>
      <c r="W970" s="17"/>
      <c r="X970" s="17"/>
      <c r="Y970" s="105"/>
      <c r="Z970" s="105"/>
    </row>
    <row r="971" ht="15.75" customHeight="1">
      <c r="A971" s="105"/>
      <c r="B971" s="105"/>
      <c r="C971" s="105"/>
      <c r="D971" s="105"/>
      <c r="E971" s="106"/>
      <c r="F971" s="106"/>
      <c r="G971" s="106"/>
      <c r="H971" s="106"/>
      <c r="I971" s="106"/>
      <c r="J971" s="106"/>
      <c r="K971" s="106"/>
      <c r="L971" s="106"/>
      <c r="M971" s="17"/>
      <c r="N971" s="17"/>
      <c r="O971" s="17"/>
      <c r="P971" s="17"/>
      <c r="Q971" s="17"/>
      <c r="R971" s="17"/>
      <c r="S971" s="17"/>
      <c r="T971" s="17"/>
      <c r="U971" s="106"/>
      <c r="V971" s="106"/>
      <c r="W971" s="17"/>
      <c r="X971" s="17"/>
      <c r="Y971" s="105"/>
      <c r="Z971" s="105"/>
    </row>
    <row r="972" ht="15.75" customHeight="1">
      <c r="A972" s="105"/>
      <c r="B972" s="105"/>
      <c r="C972" s="105"/>
      <c r="D972" s="105"/>
      <c r="E972" s="106"/>
      <c r="F972" s="106"/>
      <c r="G972" s="106"/>
      <c r="H972" s="106"/>
      <c r="I972" s="106"/>
      <c r="J972" s="106"/>
      <c r="K972" s="106"/>
      <c r="L972" s="106"/>
      <c r="M972" s="17"/>
      <c r="N972" s="17"/>
      <c r="O972" s="17"/>
      <c r="P972" s="17"/>
      <c r="Q972" s="17"/>
      <c r="R972" s="17"/>
      <c r="S972" s="17"/>
      <c r="T972" s="17"/>
      <c r="U972" s="106"/>
      <c r="V972" s="106"/>
      <c r="W972" s="17"/>
      <c r="X972" s="17"/>
      <c r="Y972" s="105"/>
      <c r="Z972" s="105"/>
    </row>
    <row r="973" ht="15.75" customHeight="1">
      <c r="A973" s="105"/>
      <c r="B973" s="105"/>
      <c r="C973" s="105"/>
      <c r="D973" s="105"/>
      <c r="E973" s="106"/>
      <c r="F973" s="106"/>
      <c r="G973" s="106"/>
      <c r="H973" s="106"/>
      <c r="I973" s="106"/>
      <c r="J973" s="106"/>
      <c r="K973" s="106"/>
      <c r="L973" s="106"/>
      <c r="M973" s="17"/>
      <c r="N973" s="17"/>
      <c r="O973" s="17"/>
      <c r="P973" s="17"/>
      <c r="Q973" s="17"/>
      <c r="R973" s="17"/>
      <c r="S973" s="17"/>
      <c r="T973" s="17"/>
      <c r="U973" s="106"/>
      <c r="V973" s="106"/>
      <c r="W973" s="17"/>
      <c r="X973" s="17"/>
      <c r="Y973" s="105"/>
      <c r="Z973" s="105"/>
    </row>
    <row r="974" ht="15.75" customHeight="1">
      <c r="A974" s="105"/>
      <c r="B974" s="105"/>
      <c r="C974" s="105"/>
      <c r="D974" s="105"/>
      <c r="E974" s="106"/>
      <c r="F974" s="106"/>
      <c r="G974" s="106"/>
      <c r="H974" s="106"/>
      <c r="I974" s="106"/>
      <c r="J974" s="106"/>
      <c r="K974" s="106"/>
      <c r="L974" s="106"/>
      <c r="M974" s="17"/>
      <c r="N974" s="17"/>
      <c r="O974" s="17"/>
      <c r="P974" s="17"/>
      <c r="Q974" s="17"/>
      <c r="R974" s="17"/>
      <c r="S974" s="17"/>
      <c r="T974" s="17"/>
      <c r="U974" s="106"/>
      <c r="V974" s="106"/>
      <c r="W974" s="17"/>
      <c r="X974" s="17"/>
      <c r="Y974" s="105"/>
      <c r="Z974" s="105"/>
    </row>
    <row r="975" ht="15.75" customHeight="1">
      <c r="A975" s="105"/>
      <c r="B975" s="105"/>
      <c r="C975" s="105"/>
      <c r="D975" s="105"/>
      <c r="E975" s="106"/>
      <c r="F975" s="106"/>
      <c r="G975" s="106"/>
      <c r="H975" s="106"/>
      <c r="I975" s="106"/>
      <c r="J975" s="106"/>
      <c r="K975" s="106"/>
      <c r="L975" s="106"/>
      <c r="M975" s="17"/>
      <c r="N975" s="17"/>
      <c r="O975" s="17"/>
      <c r="P975" s="17"/>
      <c r="Q975" s="17"/>
      <c r="R975" s="17"/>
      <c r="S975" s="17"/>
      <c r="T975" s="17"/>
      <c r="U975" s="106"/>
      <c r="V975" s="106"/>
      <c r="W975" s="17"/>
      <c r="X975" s="17"/>
      <c r="Y975" s="105"/>
      <c r="Z975" s="105"/>
    </row>
    <row r="976" ht="15.75" customHeight="1">
      <c r="A976" s="105"/>
      <c r="B976" s="105"/>
      <c r="C976" s="105"/>
      <c r="D976" s="105"/>
      <c r="E976" s="106"/>
      <c r="F976" s="106"/>
      <c r="G976" s="106"/>
      <c r="H976" s="106"/>
      <c r="I976" s="106"/>
      <c r="J976" s="106"/>
      <c r="K976" s="106"/>
      <c r="L976" s="106"/>
      <c r="M976" s="17"/>
      <c r="N976" s="17"/>
      <c r="O976" s="17"/>
      <c r="P976" s="17"/>
      <c r="Q976" s="17"/>
      <c r="R976" s="17"/>
      <c r="S976" s="17"/>
      <c r="T976" s="17"/>
      <c r="U976" s="106"/>
      <c r="V976" s="106"/>
      <c r="W976" s="17"/>
      <c r="X976" s="17"/>
      <c r="Y976" s="105"/>
      <c r="Z976" s="105"/>
    </row>
    <row r="977" ht="15.75" customHeight="1">
      <c r="A977" s="105"/>
      <c r="B977" s="105"/>
      <c r="C977" s="105"/>
      <c r="D977" s="105"/>
      <c r="E977" s="106"/>
      <c r="F977" s="106"/>
      <c r="G977" s="106"/>
      <c r="H977" s="106"/>
      <c r="I977" s="106"/>
      <c r="J977" s="106"/>
      <c r="K977" s="106"/>
      <c r="L977" s="106"/>
      <c r="M977" s="17"/>
      <c r="N977" s="17"/>
      <c r="O977" s="17"/>
      <c r="P977" s="17"/>
      <c r="Q977" s="17"/>
      <c r="R977" s="17"/>
      <c r="S977" s="17"/>
      <c r="T977" s="17"/>
      <c r="U977" s="106"/>
      <c r="V977" s="106"/>
      <c r="W977" s="17"/>
      <c r="X977" s="17"/>
      <c r="Y977" s="105"/>
      <c r="Z977" s="105"/>
    </row>
    <row r="978" ht="15.75" customHeight="1">
      <c r="A978" s="105"/>
      <c r="B978" s="105"/>
      <c r="C978" s="105"/>
      <c r="D978" s="105"/>
      <c r="E978" s="106"/>
      <c r="F978" s="106"/>
      <c r="G978" s="106"/>
      <c r="H978" s="106"/>
      <c r="I978" s="106"/>
      <c r="J978" s="106"/>
      <c r="K978" s="106"/>
      <c r="L978" s="106"/>
      <c r="M978" s="17"/>
      <c r="N978" s="17"/>
      <c r="O978" s="17"/>
      <c r="P978" s="17"/>
      <c r="Q978" s="17"/>
      <c r="R978" s="17"/>
      <c r="S978" s="17"/>
      <c r="T978" s="17"/>
      <c r="U978" s="106"/>
      <c r="V978" s="106"/>
      <c r="W978" s="17"/>
      <c r="X978" s="17"/>
      <c r="Y978" s="105"/>
      <c r="Z978" s="105"/>
    </row>
    <row r="979" ht="15.75" customHeight="1">
      <c r="A979" s="105"/>
      <c r="B979" s="105"/>
      <c r="C979" s="105"/>
      <c r="D979" s="105"/>
      <c r="E979" s="106"/>
      <c r="F979" s="106"/>
      <c r="G979" s="106"/>
      <c r="H979" s="106"/>
      <c r="I979" s="106"/>
      <c r="J979" s="106"/>
      <c r="K979" s="106"/>
      <c r="L979" s="106"/>
      <c r="M979" s="17"/>
      <c r="N979" s="17"/>
      <c r="O979" s="17"/>
      <c r="P979" s="17"/>
      <c r="Q979" s="17"/>
      <c r="R979" s="17"/>
      <c r="S979" s="17"/>
      <c r="T979" s="17"/>
      <c r="U979" s="106"/>
      <c r="V979" s="106"/>
      <c r="W979" s="17"/>
      <c r="X979" s="17"/>
      <c r="Y979" s="105"/>
      <c r="Z979" s="105"/>
    </row>
    <row r="980" ht="15.75" customHeight="1">
      <c r="A980" s="105"/>
      <c r="B980" s="105"/>
      <c r="C980" s="105"/>
      <c r="D980" s="105"/>
      <c r="E980" s="106"/>
      <c r="F980" s="106"/>
      <c r="G980" s="106"/>
      <c r="H980" s="106"/>
      <c r="I980" s="106"/>
      <c r="J980" s="106"/>
      <c r="K980" s="106"/>
      <c r="L980" s="106"/>
      <c r="M980" s="17"/>
      <c r="N980" s="17"/>
      <c r="O980" s="17"/>
      <c r="P980" s="17"/>
      <c r="Q980" s="17"/>
      <c r="R980" s="17"/>
      <c r="S980" s="17"/>
      <c r="T980" s="17"/>
      <c r="U980" s="106"/>
      <c r="V980" s="106"/>
      <c r="W980" s="17"/>
      <c r="X980" s="17"/>
      <c r="Y980" s="105"/>
      <c r="Z980" s="105"/>
    </row>
    <row r="981" ht="15.75" customHeight="1">
      <c r="A981" s="105"/>
      <c r="B981" s="105"/>
      <c r="C981" s="105"/>
      <c r="D981" s="105"/>
      <c r="E981" s="106"/>
      <c r="F981" s="106"/>
      <c r="G981" s="106"/>
      <c r="H981" s="106"/>
      <c r="I981" s="106"/>
      <c r="J981" s="106"/>
      <c r="K981" s="106"/>
      <c r="L981" s="106"/>
      <c r="M981" s="17"/>
      <c r="N981" s="17"/>
      <c r="O981" s="17"/>
      <c r="P981" s="17"/>
      <c r="Q981" s="17"/>
      <c r="R981" s="17"/>
      <c r="S981" s="17"/>
      <c r="T981" s="17"/>
      <c r="U981" s="106"/>
      <c r="V981" s="106"/>
      <c r="W981" s="17"/>
      <c r="X981" s="17"/>
      <c r="Y981" s="105"/>
      <c r="Z981" s="105"/>
    </row>
    <row r="982" ht="15.75" customHeight="1">
      <c r="A982" s="105"/>
      <c r="B982" s="105"/>
      <c r="C982" s="105"/>
      <c r="D982" s="105"/>
      <c r="E982" s="106"/>
      <c r="F982" s="106"/>
      <c r="G982" s="106"/>
      <c r="H982" s="106"/>
      <c r="I982" s="106"/>
      <c r="J982" s="106"/>
      <c r="K982" s="106"/>
      <c r="L982" s="106"/>
      <c r="M982" s="17"/>
      <c r="N982" s="17"/>
      <c r="O982" s="17"/>
      <c r="P982" s="17"/>
      <c r="Q982" s="17"/>
      <c r="R982" s="17"/>
      <c r="S982" s="17"/>
      <c r="T982" s="17"/>
      <c r="U982" s="106"/>
      <c r="V982" s="106"/>
      <c r="W982" s="17"/>
      <c r="X982" s="17"/>
      <c r="Y982" s="105"/>
      <c r="Z982" s="105"/>
    </row>
    <row r="983" ht="15.75" customHeight="1">
      <c r="A983" s="105"/>
      <c r="B983" s="105"/>
      <c r="C983" s="105"/>
      <c r="D983" s="105"/>
      <c r="E983" s="106"/>
      <c r="F983" s="106"/>
      <c r="G983" s="106"/>
      <c r="H983" s="106"/>
      <c r="I983" s="106"/>
      <c r="J983" s="106"/>
      <c r="K983" s="106"/>
      <c r="L983" s="106"/>
      <c r="M983" s="17"/>
      <c r="N983" s="17"/>
      <c r="O983" s="17"/>
      <c r="P983" s="17"/>
      <c r="Q983" s="17"/>
      <c r="R983" s="17"/>
      <c r="S983" s="17"/>
      <c r="T983" s="17"/>
      <c r="U983" s="106"/>
      <c r="V983" s="106"/>
      <c r="W983" s="17"/>
      <c r="X983" s="17"/>
      <c r="Y983" s="105"/>
      <c r="Z983" s="105"/>
    </row>
    <row r="984" ht="15.75" customHeight="1">
      <c r="A984" s="105"/>
      <c r="B984" s="105"/>
      <c r="C984" s="105"/>
      <c r="D984" s="105"/>
      <c r="E984" s="106"/>
      <c r="F984" s="106"/>
      <c r="G984" s="106"/>
      <c r="H984" s="106"/>
      <c r="I984" s="106"/>
      <c r="J984" s="106"/>
      <c r="K984" s="106"/>
      <c r="L984" s="106"/>
      <c r="M984" s="17"/>
      <c r="N984" s="17"/>
      <c r="O984" s="17"/>
      <c r="P984" s="17"/>
      <c r="Q984" s="17"/>
      <c r="R984" s="17"/>
      <c r="S984" s="17"/>
      <c r="T984" s="17"/>
      <c r="U984" s="106"/>
      <c r="V984" s="106"/>
      <c r="W984" s="17"/>
      <c r="X984" s="17"/>
      <c r="Y984" s="105"/>
      <c r="Z984" s="105"/>
    </row>
    <row r="985" ht="15.75" customHeight="1">
      <c r="A985" s="105"/>
      <c r="B985" s="105"/>
      <c r="C985" s="105"/>
      <c r="D985" s="105"/>
      <c r="E985" s="106"/>
      <c r="F985" s="106"/>
      <c r="G985" s="106"/>
      <c r="H985" s="106"/>
      <c r="I985" s="106"/>
      <c r="J985" s="106"/>
      <c r="K985" s="106"/>
      <c r="L985" s="106"/>
      <c r="M985" s="17"/>
      <c r="N985" s="17"/>
      <c r="O985" s="17"/>
      <c r="P985" s="17"/>
      <c r="Q985" s="17"/>
      <c r="R985" s="17"/>
      <c r="S985" s="17"/>
      <c r="T985" s="17"/>
      <c r="U985" s="106"/>
      <c r="V985" s="106"/>
      <c r="W985" s="17"/>
      <c r="X985" s="17"/>
      <c r="Y985" s="105"/>
      <c r="Z985" s="105"/>
    </row>
    <row r="986" ht="15.75" customHeight="1">
      <c r="A986" s="105"/>
      <c r="B986" s="105"/>
      <c r="C986" s="105"/>
      <c r="D986" s="105"/>
      <c r="E986" s="106"/>
      <c r="F986" s="106"/>
      <c r="G986" s="106"/>
      <c r="H986" s="106"/>
      <c r="I986" s="106"/>
      <c r="J986" s="106"/>
      <c r="K986" s="106"/>
      <c r="L986" s="106"/>
      <c r="M986" s="17"/>
      <c r="N986" s="17"/>
      <c r="O986" s="17"/>
      <c r="P986" s="17"/>
      <c r="Q986" s="17"/>
      <c r="R986" s="17"/>
      <c r="S986" s="17"/>
      <c r="T986" s="17"/>
      <c r="U986" s="106"/>
      <c r="V986" s="106"/>
      <c r="W986" s="17"/>
      <c r="X986" s="17"/>
      <c r="Y986" s="105"/>
      <c r="Z986" s="105"/>
    </row>
    <row r="987" ht="15.75" customHeight="1">
      <c r="A987" s="105"/>
      <c r="B987" s="105"/>
      <c r="C987" s="105"/>
      <c r="D987" s="105"/>
      <c r="E987" s="106"/>
      <c r="F987" s="106"/>
      <c r="G987" s="106"/>
      <c r="H987" s="106"/>
      <c r="I987" s="106"/>
      <c r="J987" s="106"/>
      <c r="K987" s="106"/>
      <c r="L987" s="106"/>
      <c r="M987" s="17"/>
      <c r="N987" s="17"/>
      <c r="O987" s="17"/>
      <c r="P987" s="17"/>
      <c r="Q987" s="17"/>
      <c r="R987" s="17"/>
      <c r="S987" s="17"/>
      <c r="T987" s="17"/>
      <c r="U987" s="106"/>
      <c r="V987" s="106"/>
      <c r="W987" s="17"/>
      <c r="X987" s="17"/>
      <c r="Y987" s="105"/>
      <c r="Z987" s="105"/>
    </row>
    <row r="988" ht="15.75" customHeight="1">
      <c r="A988" s="105"/>
      <c r="B988" s="105"/>
      <c r="C988" s="105"/>
      <c r="D988" s="105"/>
      <c r="E988" s="106"/>
      <c r="F988" s="106"/>
      <c r="G988" s="106"/>
      <c r="H988" s="106"/>
      <c r="I988" s="106"/>
      <c r="J988" s="106"/>
      <c r="K988" s="106"/>
      <c r="L988" s="106"/>
      <c r="M988" s="17"/>
      <c r="N988" s="17"/>
      <c r="O988" s="17"/>
      <c r="P988" s="17"/>
      <c r="Q988" s="17"/>
      <c r="R988" s="17"/>
      <c r="S988" s="17"/>
      <c r="T988" s="17"/>
      <c r="U988" s="106"/>
      <c r="V988" s="106"/>
      <c r="W988" s="17"/>
      <c r="X988" s="17"/>
      <c r="Y988" s="105"/>
      <c r="Z988" s="105"/>
    </row>
    <row r="989" ht="15.75" customHeight="1">
      <c r="A989" s="105"/>
      <c r="B989" s="105"/>
      <c r="C989" s="105"/>
      <c r="D989" s="105"/>
      <c r="E989" s="106"/>
      <c r="F989" s="106"/>
      <c r="G989" s="106"/>
      <c r="H989" s="106"/>
      <c r="I989" s="106"/>
      <c r="J989" s="106"/>
      <c r="K989" s="106"/>
      <c r="L989" s="106"/>
      <c r="M989" s="17"/>
      <c r="N989" s="17"/>
      <c r="O989" s="17"/>
      <c r="P989" s="17"/>
      <c r="Q989" s="17"/>
      <c r="R989" s="17"/>
      <c r="S989" s="17"/>
      <c r="T989" s="17"/>
      <c r="U989" s="106"/>
      <c r="V989" s="106"/>
      <c r="W989" s="17"/>
      <c r="X989" s="17"/>
      <c r="Y989" s="105"/>
      <c r="Z989" s="105"/>
    </row>
    <row r="990" ht="15.75" customHeight="1">
      <c r="A990" s="105"/>
      <c r="B990" s="105"/>
      <c r="C990" s="105"/>
      <c r="D990" s="105"/>
      <c r="E990" s="106"/>
      <c r="F990" s="106"/>
      <c r="G990" s="106"/>
      <c r="H990" s="106"/>
      <c r="I990" s="106"/>
      <c r="J990" s="106"/>
      <c r="K990" s="106"/>
      <c r="L990" s="106"/>
      <c r="M990" s="17"/>
      <c r="N990" s="17"/>
      <c r="O990" s="17"/>
      <c r="P990" s="17"/>
      <c r="Q990" s="17"/>
      <c r="R990" s="17"/>
      <c r="S990" s="17"/>
      <c r="T990" s="17"/>
      <c r="U990" s="106"/>
      <c r="V990" s="106"/>
      <c r="W990" s="17"/>
      <c r="X990" s="17"/>
      <c r="Y990" s="105"/>
      <c r="Z990" s="105"/>
    </row>
    <row r="991" ht="15.75" customHeight="1">
      <c r="A991" s="105"/>
      <c r="B991" s="105"/>
      <c r="C991" s="105"/>
      <c r="D991" s="105"/>
      <c r="E991" s="106"/>
      <c r="F991" s="106"/>
      <c r="G991" s="106"/>
      <c r="H991" s="106"/>
      <c r="I991" s="106"/>
      <c r="J991" s="106"/>
      <c r="K991" s="106"/>
      <c r="L991" s="106"/>
      <c r="M991" s="17"/>
      <c r="N991" s="17"/>
      <c r="O991" s="17"/>
      <c r="P991" s="17"/>
      <c r="Q991" s="17"/>
      <c r="R991" s="17"/>
      <c r="S991" s="17"/>
      <c r="T991" s="17"/>
      <c r="U991" s="106"/>
      <c r="V991" s="106"/>
      <c r="W991" s="17"/>
      <c r="X991" s="17"/>
      <c r="Y991" s="105"/>
      <c r="Z991" s="105"/>
    </row>
    <row r="992" ht="15.75" customHeight="1">
      <c r="A992" s="105"/>
      <c r="B992" s="105"/>
      <c r="C992" s="105"/>
      <c r="D992" s="105"/>
      <c r="E992" s="106"/>
      <c r="F992" s="106"/>
      <c r="G992" s="106"/>
      <c r="H992" s="106"/>
      <c r="I992" s="106"/>
      <c r="J992" s="106"/>
      <c r="K992" s="106"/>
      <c r="L992" s="106"/>
      <c r="M992" s="17"/>
      <c r="N992" s="17"/>
      <c r="O992" s="17"/>
      <c r="P992" s="17"/>
      <c r="Q992" s="17"/>
      <c r="R992" s="17"/>
      <c r="S992" s="17"/>
      <c r="T992" s="17"/>
      <c r="U992" s="106"/>
      <c r="V992" s="106"/>
      <c r="W992" s="17"/>
      <c r="X992" s="17"/>
      <c r="Y992" s="105"/>
      <c r="Z992" s="105"/>
    </row>
    <row r="993" ht="15.75" customHeight="1">
      <c r="A993" s="105"/>
      <c r="B993" s="105"/>
      <c r="C993" s="105"/>
      <c r="D993" s="105"/>
      <c r="E993" s="106"/>
      <c r="F993" s="106"/>
      <c r="G993" s="106"/>
      <c r="H993" s="106"/>
      <c r="I993" s="106"/>
      <c r="J993" s="106"/>
      <c r="K993" s="106"/>
      <c r="L993" s="106"/>
      <c r="M993" s="17"/>
      <c r="N993" s="17"/>
      <c r="O993" s="17"/>
      <c r="P993" s="17"/>
      <c r="Q993" s="17"/>
      <c r="R993" s="17"/>
      <c r="S993" s="17"/>
      <c r="T993" s="17"/>
      <c r="U993" s="106"/>
      <c r="V993" s="106"/>
      <c r="W993" s="17"/>
      <c r="X993" s="17"/>
      <c r="Y993" s="105"/>
      <c r="Z993" s="105"/>
    </row>
    <row r="994" ht="15.75" customHeight="1">
      <c r="A994" s="105"/>
      <c r="B994" s="105"/>
      <c r="C994" s="105"/>
      <c r="D994" s="105"/>
      <c r="E994" s="106"/>
      <c r="F994" s="106"/>
      <c r="G994" s="106"/>
      <c r="H994" s="106"/>
      <c r="I994" s="106"/>
      <c r="J994" s="106"/>
      <c r="K994" s="106"/>
      <c r="L994" s="106"/>
      <c r="M994" s="17"/>
      <c r="N994" s="17"/>
      <c r="O994" s="17"/>
      <c r="P994" s="17"/>
      <c r="Q994" s="17"/>
      <c r="R994" s="17"/>
      <c r="S994" s="17"/>
      <c r="T994" s="17"/>
      <c r="U994" s="106"/>
      <c r="V994" s="106"/>
      <c r="W994" s="17"/>
      <c r="X994" s="17"/>
      <c r="Y994" s="105"/>
      <c r="Z994" s="105"/>
    </row>
    <row r="995" ht="15.75" customHeight="1">
      <c r="A995" s="105"/>
      <c r="B995" s="105"/>
      <c r="C995" s="105"/>
      <c r="D995" s="105"/>
      <c r="E995" s="106"/>
      <c r="F995" s="106"/>
      <c r="G995" s="106"/>
      <c r="H995" s="106"/>
      <c r="I995" s="106"/>
      <c r="J995" s="106"/>
      <c r="K995" s="106"/>
      <c r="L995" s="106"/>
      <c r="M995" s="17"/>
      <c r="N995" s="17"/>
      <c r="O995" s="17"/>
      <c r="P995" s="17"/>
      <c r="Q995" s="17"/>
      <c r="R995" s="17"/>
      <c r="S995" s="17"/>
      <c r="T995" s="17"/>
      <c r="U995" s="106"/>
      <c r="V995" s="106"/>
      <c r="W995" s="17"/>
      <c r="X995" s="17"/>
      <c r="Y995" s="105"/>
      <c r="Z995" s="105"/>
    </row>
    <row r="996" ht="15.75" customHeight="1">
      <c r="A996" s="105"/>
      <c r="B996" s="105"/>
      <c r="C996" s="105"/>
      <c r="D996" s="105"/>
      <c r="E996" s="106"/>
      <c r="F996" s="106"/>
      <c r="G996" s="106"/>
      <c r="H996" s="106"/>
      <c r="I996" s="106"/>
      <c r="J996" s="106"/>
      <c r="K996" s="106"/>
      <c r="L996" s="106"/>
      <c r="M996" s="17"/>
      <c r="N996" s="17"/>
      <c r="O996" s="17"/>
      <c r="P996" s="17"/>
      <c r="Q996" s="17"/>
      <c r="R996" s="17"/>
      <c r="S996" s="17"/>
      <c r="T996" s="17"/>
      <c r="U996" s="106"/>
      <c r="V996" s="106"/>
      <c r="W996" s="17"/>
      <c r="X996" s="17"/>
      <c r="Y996" s="105"/>
      <c r="Z996" s="105"/>
    </row>
    <row r="997" ht="15.75" customHeight="1">
      <c r="A997" s="105"/>
      <c r="B997" s="105"/>
      <c r="C997" s="105"/>
      <c r="D997" s="105"/>
      <c r="E997" s="106"/>
      <c r="F997" s="106"/>
      <c r="G997" s="106"/>
      <c r="H997" s="106"/>
      <c r="I997" s="106"/>
      <c r="J997" s="106"/>
      <c r="K997" s="106"/>
      <c r="L997" s="106"/>
      <c r="M997" s="17"/>
      <c r="N997" s="17"/>
      <c r="O997" s="17"/>
      <c r="P997" s="17"/>
      <c r="Q997" s="17"/>
      <c r="R997" s="17"/>
      <c r="S997" s="17"/>
      <c r="T997" s="17"/>
      <c r="U997" s="106"/>
      <c r="V997" s="106"/>
      <c r="W997" s="17"/>
      <c r="X997" s="17"/>
      <c r="Y997" s="105"/>
      <c r="Z997" s="105"/>
    </row>
    <row r="998" ht="15.75" customHeight="1">
      <c r="A998" s="105"/>
      <c r="B998" s="105"/>
      <c r="C998" s="105"/>
      <c r="D998" s="105"/>
      <c r="E998" s="106"/>
      <c r="F998" s="106"/>
      <c r="G998" s="106"/>
      <c r="H998" s="106"/>
      <c r="I998" s="106"/>
      <c r="J998" s="106"/>
      <c r="K998" s="106"/>
      <c r="L998" s="106"/>
      <c r="M998" s="17"/>
      <c r="N998" s="17"/>
      <c r="O998" s="17"/>
      <c r="P998" s="17"/>
      <c r="Q998" s="17"/>
      <c r="R998" s="17"/>
      <c r="S998" s="17"/>
      <c r="T998" s="17"/>
      <c r="U998" s="106"/>
      <c r="V998" s="106"/>
      <c r="W998" s="17"/>
      <c r="X998" s="17"/>
      <c r="Y998" s="105"/>
      <c r="Z998" s="105"/>
    </row>
    <row r="999" ht="15.75" customHeight="1">
      <c r="A999" s="105"/>
      <c r="B999" s="105"/>
      <c r="C999" s="105"/>
      <c r="D999" s="105"/>
      <c r="E999" s="106"/>
      <c r="F999" s="106"/>
      <c r="G999" s="106"/>
      <c r="H999" s="106"/>
      <c r="I999" s="106"/>
      <c r="J999" s="106"/>
      <c r="K999" s="106"/>
      <c r="L999" s="106"/>
      <c r="M999" s="17"/>
      <c r="N999" s="17"/>
      <c r="O999" s="17"/>
      <c r="P999" s="17"/>
      <c r="Q999" s="17"/>
      <c r="R999" s="17"/>
      <c r="S999" s="17"/>
      <c r="T999" s="17"/>
      <c r="U999" s="106"/>
      <c r="V999" s="106"/>
      <c r="W999" s="17"/>
      <c r="X999" s="17"/>
      <c r="Y999" s="105"/>
      <c r="Z999" s="105"/>
    </row>
    <row r="1000" ht="15.75" customHeight="1">
      <c r="A1000" s="105"/>
      <c r="B1000" s="105"/>
      <c r="C1000" s="105"/>
      <c r="D1000" s="105"/>
      <c r="E1000" s="106"/>
      <c r="F1000" s="106"/>
      <c r="G1000" s="106"/>
      <c r="H1000" s="106"/>
      <c r="I1000" s="106"/>
      <c r="J1000" s="106"/>
      <c r="K1000" s="106"/>
      <c r="L1000" s="106"/>
      <c r="M1000" s="17"/>
      <c r="N1000" s="17"/>
      <c r="O1000" s="17"/>
      <c r="P1000" s="17"/>
      <c r="Q1000" s="17"/>
      <c r="R1000" s="17"/>
      <c r="S1000" s="17"/>
      <c r="T1000" s="17"/>
      <c r="U1000" s="106"/>
      <c r="V1000" s="106"/>
      <c r="W1000" s="17"/>
      <c r="X1000" s="17"/>
      <c r="Y1000" s="105"/>
      <c r="Z1000" s="105"/>
    </row>
  </sheetData>
  <autoFilter ref="$A$8:$X$669"/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>
      <pane xSplit="7.0" ySplit="3.0" topLeftCell="H4" activePane="bottomRight" state="frozen"/>
      <selection activeCell="H1" sqref="H1" pane="topRight"/>
      <selection activeCell="A4" sqref="A4" pane="bottomLeft"/>
      <selection activeCell="H4" sqref="H4" pane="bottomRight"/>
    </sheetView>
  </sheetViews>
  <sheetFormatPr customHeight="1" defaultColWidth="11.22" defaultRowHeight="15.0"/>
  <cols>
    <col customWidth="1" min="1" max="1" width="12.67"/>
    <col customWidth="1" min="2" max="2" width="23.78"/>
    <col customWidth="1" min="3" max="3" width="21.11"/>
    <col customWidth="1" min="4" max="4" width="11.89"/>
    <col customWidth="1" min="5" max="5" width="22.0"/>
    <col customWidth="1" min="6" max="6" width="9.44"/>
    <col customWidth="1" min="7" max="7" width="18.67"/>
    <col customWidth="1" min="8" max="10" width="5.67"/>
    <col customWidth="1" min="11" max="11" width="19.89"/>
    <col customWidth="1" min="12" max="12" width="13.89"/>
    <col customWidth="1" min="13" max="13" width="19.44"/>
    <col customWidth="1" min="14" max="14" width="27.67"/>
    <col customWidth="1" min="15" max="15" width="10.67"/>
    <col customWidth="1" min="16" max="16" width="12.44"/>
    <col customWidth="1" min="17" max="18" width="12.67"/>
    <col customWidth="1" min="19" max="20" width="9.67"/>
    <col customWidth="1" min="21" max="21" width="12.0"/>
    <col customWidth="1" min="22" max="22" width="12.67"/>
    <col customWidth="1" min="23" max="23" width="14.44"/>
    <col customWidth="1" min="24" max="24" width="16.89"/>
    <col customWidth="1" min="25" max="25" width="8.67"/>
  </cols>
  <sheetData>
    <row r="1" ht="15.75" customHeight="1">
      <c r="A1" s="215" t="s">
        <v>870</v>
      </c>
      <c r="B1" s="215"/>
      <c r="C1" s="215"/>
      <c r="G1" s="129"/>
      <c r="H1" s="129"/>
      <c r="I1" s="129"/>
      <c r="J1" s="129"/>
      <c r="K1" s="214"/>
      <c r="L1" s="129"/>
      <c r="M1" s="216"/>
      <c r="S1" s="143"/>
      <c r="T1" s="148"/>
      <c r="U1" s="147"/>
      <c r="V1" s="147"/>
      <c r="W1" s="148"/>
      <c r="X1" s="217"/>
      <c r="Y1" s="162"/>
    </row>
    <row r="2" ht="15.75" customHeight="1">
      <c r="G2" s="129"/>
      <c r="H2" s="129"/>
      <c r="I2" s="129"/>
      <c r="J2" s="129"/>
      <c r="K2" s="129"/>
      <c r="L2" s="129"/>
      <c r="M2" s="218"/>
      <c r="O2" s="157">
        <f t="shared" ref="O2:R2" si="1">SUBTOTAL(9,O4:O1215)</f>
        <v>187705</v>
      </c>
      <c r="P2" s="157">
        <f t="shared" si="1"/>
        <v>71723</v>
      </c>
      <c r="Q2" s="160">
        <f t="shared" si="1"/>
        <v>343469.06</v>
      </c>
      <c r="R2" s="160">
        <f t="shared" si="1"/>
        <v>355954.41</v>
      </c>
      <c r="S2" s="219">
        <f>P2/O2</f>
        <v>0.3821048986</v>
      </c>
      <c r="T2" s="131"/>
      <c r="U2" s="220">
        <f>SUBTOTAL(9,U4:U1215)</f>
        <v>0</v>
      </c>
      <c r="V2" s="131"/>
      <c r="W2" s="220">
        <f>SUBTOTAL(9,W4:W1215)</f>
        <v>1210275.506</v>
      </c>
      <c r="X2" s="217"/>
      <c r="Y2" s="162"/>
    </row>
    <row r="3" ht="45.0" customHeight="1">
      <c r="A3" s="221" t="s">
        <v>42</v>
      </c>
      <c r="B3" s="221" t="s">
        <v>70</v>
      </c>
      <c r="C3" s="221" t="s">
        <v>785</v>
      </c>
      <c r="D3" s="221" t="s">
        <v>62</v>
      </c>
      <c r="E3" s="221" t="s">
        <v>792</v>
      </c>
      <c r="F3" s="221" t="s">
        <v>871</v>
      </c>
      <c r="G3" s="222" t="s">
        <v>788</v>
      </c>
      <c r="H3" s="223" t="s">
        <v>872</v>
      </c>
      <c r="I3" s="223" t="s">
        <v>873</v>
      </c>
      <c r="J3" s="223" t="s">
        <v>874</v>
      </c>
      <c r="K3" s="223" t="s">
        <v>875</v>
      </c>
      <c r="L3" s="223" t="s">
        <v>876</v>
      </c>
      <c r="M3" s="224" t="s">
        <v>791</v>
      </c>
      <c r="N3" s="223" t="s">
        <v>60</v>
      </c>
      <c r="O3" s="223" t="s">
        <v>877</v>
      </c>
      <c r="P3" s="223" t="s">
        <v>878</v>
      </c>
      <c r="Q3" s="223" t="s">
        <v>879</v>
      </c>
      <c r="R3" s="223" t="s">
        <v>880</v>
      </c>
      <c r="S3" s="225" t="s">
        <v>881</v>
      </c>
      <c r="T3" s="226" t="s">
        <v>68</v>
      </c>
      <c r="U3" s="227" t="s">
        <v>12</v>
      </c>
      <c r="V3" s="228" t="s">
        <v>882</v>
      </c>
      <c r="W3" s="226" t="s">
        <v>11</v>
      </c>
      <c r="X3" s="229" t="s">
        <v>61</v>
      </c>
      <c r="Y3" s="229" t="s">
        <v>783</v>
      </c>
    </row>
    <row r="4" ht="15.75" hidden="1" customHeight="1">
      <c r="A4" s="230" t="s">
        <v>49</v>
      </c>
      <c r="B4" s="230" t="s">
        <v>350</v>
      </c>
      <c r="C4" s="230" t="s">
        <v>786</v>
      </c>
      <c r="D4" s="230" t="s">
        <v>309</v>
      </c>
      <c r="E4" s="230" t="s">
        <v>348</v>
      </c>
      <c r="F4" s="231">
        <v>2024.0</v>
      </c>
      <c r="G4" s="232" t="s">
        <v>883</v>
      </c>
      <c r="H4" s="232"/>
      <c r="I4" s="232"/>
      <c r="J4" s="232"/>
      <c r="K4" s="232" t="s">
        <v>884</v>
      </c>
      <c r="L4" s="232">
        <v>53206.0</v>
      </c>
      <c r="M4" s="233" t="s">
        <v>347</v>
      </c>
      <c r="N4" s="232" t="s">
        <v>885</v>
      </c>
      <c r="O4" s="234">
        <v>6816.0</v>
      </c>
      <c r="P4" s="235">
        <v>520.0</v>
      </c>
      <c r="Q4" s="236">
        <v>1551.800000000002</v>
      </c>
      <c r="R4" s="236">
        <v>1554.800000000002</v>
      </c>
      <c r="S4" s="237">
        <v>0.07629107981220658</v>
      </c>
      <c r="T4" s="238">
        <v>0.9</v>
      </c>
      <c r="U4" s="239">
        <f>IFERROR(Data_TY!$T4*Data_TY!$O4,"")</f>
        <v>6134.4</v>
      </c>
      <c r="V4" s="238">
        <f>IFERROR(Data_TY!$R4/Data_TY!$P4,"")</f>
        <v>2.99</v>
      </c>
      <c r="W4" s="239">
        <f>IFERROR(Data_TY!$V4*Data_TY!$O4,"")</f>
        <v>20379.84</v>
      </c>
      <c r="X4" s="230" t="s">
        <v>349</v>
      </c>
      <c r="Y4" s="230" t="s">
        <v>784</v>
      </c>
    </row>
    <row r="5" ht="15.75" hidden="1" customHeight="1">
      <c r="A5" s="240" t="s">
        <v>49</v>
      </c>
      <c r="B5" s="240" t="s">
        <v>350</v>
      </c>
      <c r="C5" s="240" t="s">
        <v>786</v>
      </c>
      <c r="D5" s="240" t="s">
        <v>309</v>
      </c>
      <c r="E5" s="240" t="s">
        <v>357</v>
      </c>
      <c r="F5" s="241">
        <v>2024.0</v>
      </c>
      <c r="G5" s="242" t="s">
        <v>883</v>
      </c>
      <c r="H5" s="242"/>
      <c r="I5" s="242"/>
      <c r="J5" s="242"/>
      <c r="K5" s="242" t="s">
        <v>884</v>
      </c>
      <c r="L5" s="242">
        <v>220481.0</v>
      </c>
      <c r="M5" s="243" t="s">
        <v>356</v>
      </c>
      <c r="N5" s="242" t="s">
        <v>886</v>
      </c>
      <c r="O5" s="244">
        <v>4680.0</v>
      </c>
      <c r="P5" s="245">
        <v>187.0</v>
      </c>
      <c r="Q5" s="246">
        <v>558.8300000000004</v>
      </c>
      <c r="R5" s="246">
        <v>559.1300000000003</v>
      </c>
      <c r="S5" s="247">
        <v>0.039957264957264954</v>
      </c>
      <c r="T5" s="248">
        <v>1.17</v>
      </c>
      <c r="U5" s="249">
        <f>IFERROR(Data_TY!$T5*Data_TY!$O5,"")</f>
        <v>5475.6</v>
      </c>
      <c r="V5" s="248">
        <f>IFERROR(Data_TY!$R5/Data_TY!$P5,"")</f>
        <v>2.99</v>
      </c>
      <c r="W5" s="249">
        <f>IFERROR(Data_TY!$V5*Data_TY!$O5,"")</f>
        <v>13993.2</v>
      </c>
      <c r="X5" s="240" t="s">
        <v>349</v>
      </c>
      <c r="Y5" s="240" t="s">
        <v>784</v>
      </c>
    </row>
    <row r="6" ht="15.75" hidden="1" customHeight="1">
      <c r="A6" s="230" t="s">
        <v>49</v>
      </c>
      <c r="B6" s="230" t="s">
        <v>654</v>
      </c>
      <c r="C6" s="230" t="s">
        <v>786</v>
      </c>
      <c r="D6" s="230" t="s">
        <v>309</v>
      </c>
      <c r="E6" s="230" t="s">
        <v>705</v>
      </c>
      <c r="F6" s="231">
        <v>2024.0</v>
      </c>
      <c r="G6" s="232" t="s">
        <v>883</v>
      </c>
      <c r="H6" s="232"/>
      <c r="I6" s="232"/>
      <c r="J6" s="232"/>
      <c r="K6" s="232" t="s">
        <v>884</v>
      </c>
      <c r="L6" s="232">
        <v>135067.0</v>
      </c>
      <c r="M6" s="233" t="s">
        <v>704</v>
      </c>
      <c r="N6" s="232" t="s">
        <v>705</v>
      </c>
      <c r="O6" s="234">
        <v>1305.0</v>
      </c>
      <c r="P6" s="235">
        <v>269.0</v>
      </c>
      <c r="Q6" s="236">
        <v>2014.810000000001</v>
      </c>
      <c r="R6" s="236">
        <v>2014.810000000001</v>
      </c>
      <c r="S6" s="237">
        <v>0.20613026819923372</v>
      </c>
      <c r="T6" s="238">
        <v>3.93</v>
      </c>
      <c r="U6" s="239">
        <f>IFERROR(Data_TY!$T6*Data_TY!$O6,"")</f>
        <v>5128.65</v>
      </c>
      <c r="V6" s="238">
        <f>IFERROR(Data_TY!$R6/Data_TY!$P6,"")</f>
        <v>7.49</v>
      </c>
      <c r="W6" s="239">
        <f>IFERROR(Data_TY!$V6*Data_TY!$O6,"")</f>
        <v>9774.45</v>
      </c>
      <c r="X6" s="230" t="s">
        <v>657</v>
      </c>
      <c r="Y6" s="230" t="s">
        <v>784</v>
      </c>
    </row>
    <row r="7" ht="15.75" hidden="1" customHeight="1">
      <c r="A7" s="240" t="s">
        <v>49</v>
      </c>
      <c r="B7" s="240" t="s">
        <v>350</v>
      </c>
      <c r="C7" s="240" t="s">
        <v>786</v>
      </c>
      <c r="D7" s="240" t="s">
        <v>309</v>
      </c>
      <c r="E7" s="240" t="s">
        <v>359</v>
      </c>
      <c r="F7" s="241">
        <v>2024.0</v>
      </c>
      <c r="G7" s="242" t="s">
        <v>883</v>
      </c>
      <c r="H7" s="242"/>
      <c r="I7" s="242"/>
      <c r="J7" s="242"/>
      <c r="K7" s="242" t="s">
        <v>884</v>
      </c>
      <c r="L7" s="242">
        <v>149307.0</v>
      </c>
      <c r="M7" s="243" t="s">
        <v>358</v>
      </c>
      <c r="N7" s="242" t="s">
        <v>887</v>
      </c>
      <c r="O7" s="244">
        <v>0.0</v>
      </c>
      <c r="P7" s="245">
        <v>44.0</v>
      </c>
      <c r="Q7" s="246">
        <v>109.55999999999999</v>
      </c>
      <c r="R7" s="246">
        <v>109.55999999999999</v>
      </c>
      <c r="S7" s="247" t="s">
        <v>322</v>
      </c>
      <c r="T7" s="248">
        <v>1.17</v>
      </c>
      <c r="U7" s="249">
        <f>IFERROR(Data_TY!$T7*Data_TY!$O7,"")</f>
        <v>0</v>
      </c>
      <c r="V7" s="248">
        <f>IFERROR(Data_TY!$R7/Data_TY!$P7,"")</f>
        <v>2.49</v>
      </c>
      <c r="W7" s="249">
        <f>IFERROR(Data_TY!$V7*Data_TY!$O7,"")</f>
        <v>0</v>
      </c>
      <c r="X7" s="240" t="s">
        <v>360</v>
      </c>
      <c r="Y7" s="240" t="s">
        <v>784</v>
      </c>
    </row>
    <row r="8" ht="15.75" hidden="1" customHeight="1">
      <c r="A8" s="230" t="s">
        <v>49</v>
      </c>
      <c r="B8" s="230" t="s">
        <v>654</v>
      </c>
      <c r="C8" s="230" t="s">
        <v>786</v>
      </c>
      <c r="D8" s="230" t="s">
        <v>309</v>
      </c>
      <c r="E8" s="230" t="s">
        <v>713</v>
      </c>
      <c r="F8" s="231">
        <v>2024.0</v>
      </c>
      <c r="G8" s="232" t="s">
        <v>883</v>
      </c>
      <c r="H8" s="232"/>
      <c r="I8" s="232"/>
      <c r="J8" s="232"/>
      <c r="K8" s="232" t="s">
        <v>884</v>
      </c>
      <c r="L8" s="232">
        <v>96431.0</v>
      </c>
      <c r="M8" s="233" t="s">
        <v>712</v>
      </c>
      <c r="N8" s="232" t="s">
        <v>888</v>
      </c>
      <c r="O8" s="234">
        <v>1872.0</v>
      </c>
      <c r="P8" s="235">
        <v>1526.0</v>
      </c>
      <c r="Q8" s="236">
        <v>1888.0600000000006</v>
      </c>
      <c r="R8" s="236">
        <v>3794.13</v>
      </c>
      <c r="S8" s="237">
        <v>0.8151709401709402</v>
      </c>
      <c r="T8" s="238">
        <v>1.25</v>
      </c>
      <c r="U8" s="239">
        <f>IFERROR(Data_TY!$T8*Data_TY!$O8,"")</f>
        <v>2340</v>
      </c>
      <c r="V8" s="238">
        <f>IFERROR(Data_TY!$R8/Data_TY!$P8,"")</f>
        <v>2.486323722</v>
      </c>
      <c r="W8" s="239">
        <f>IFERROR(Data_TY!$V8*Data_TY!$O8,"")</f>
        <v>4654.398008</v>
      </c>
      <c r="X8" s="230" t="s">
        <v>657</v>
      </c>
      <c r="Y8" s="230" t="s">
        <v>784</v>
      </c>
    </row>
    <row r="9" ht="15.75" hidden="1" customHeight="1">
      <c r="A9" s="240" t="s">
        <v>49</v>
      </c>
      <c r="B9" s="240" t="s">
        <v>363</v>
      </c>
      <c r="C9" s="240" t="s">
        <v>786</v>
      </c>
      <c r="D9" s="240" t="s">
        <v>309</v>
      </c>
      <c r="E9" s="240" t="s">
        <v>362</v>
      </c>
      <c r="F9" s="241">
        <v>2024.0</v>
      </c>
      <c r="G9" s="242" t="s">
        <v>883</v>
      </c>
      <c r="H9" s="242"/>
      <c r="I9" s="242"/>
      <c r="J9" s="242"/>
      <c r="K9" s="242" t="s">
        <v>884</v>
      </c>
      <c r="L9" s="242">
        <v>166714.0</v>
      </c>
      <c r="M9" s="243" t="s">
        <v>361</v>
      </c>
      <c r="N9" s="242" t="s">
        <v>889</v>
      </c>
      <c r="O9" s="244">
        <v>765.0</v>
      </c>
      <c r="P9" s="245">
        <v>128.0</v>
      </c>
      <c r="Q9" s="246">
        <v>317.2200000000002</v>
      </c>
      <c r="R9" s="246">
        <v>318.7200000000002</v>
      </c>
      <c r="S9" s="247">
        <v>0.16732026143790849</v>
      </c>
      <c r="T9" s="248">
        <v>1.2</v>
      </c>
      <c r="U9" s="249">
        <f>IFERROR(Data_TY!$T9*Data_TY!$O9,"")</f>
        <v>918</v>
      </c>
      <c r="V9" s="248">
        <f>IFERROR(Data_TY!$R9/Data_TY!$P9,"")</f>
        <v>2.49</v>
      </c>
      <c r="W9" s="249">
        <f>IFERROR(Data_TY!$V9*Data_TY!$O9,"")</f>
        <v>1904.85</v>
      </c>
      <c r="X9" s="240" t="s">
        <v>360</v>
      </c>
      <c r="Y9" s="240" t="s">
        <v>784</v>
      </c>
    </row>
    <row r="10" ht="15.75" hidden="1" customHeight="1">
      <c r="A10" s="230" t="s">
        <v>49</v>
      </c>
      <c r="B10" s="230" t="s">
        <v>363</v>
      </c>
      <c r="C10" s="230" t="s">
        <v>786</v>
      </c>
      <c r="D10" s="230" t="s">
        <v>309</v>
      </c>
      <c r="E10" s="230" t="s">
        <v>365</v>
      </c>
      <c r="F10" s="231">
        <v>2024.0</v>
      </c>
      <c r="G10" s="232" t="s">
        <v>883</v>
      </c>
      <c r="H10" s="232"/>
      <c r="I10" s="232"/>
      <c r="J10" s="232"/>
      <c r="K10" s="232" t="s">
        <v>884</v>
      </c>
      <c r="L10" s="232">
        <v>166715.0</v>
      </c>
      <c r="M10" s="233" t="s">
        <v>364</v>
      </c>
      <c r="N10" s="232" t="s">
        <v>890</v>
      </c>
      <c r="O10" s="234">
        <v>765.0</v>
      </c>
      <c r="P10" s="235">
        <v>38.0</v>
      </c>
      <c r="Q10" s="236">
        <v>94.61999999999998</v>
      </c>
      <c r="R10" s="236">
        <v>94.61999999999998</v>
      </c>
      <c r="S10" s="237">
        <v>0.04967320261437908</v>
      </c>
      <c r="T10" s="238">
        <v>1.2</v>
      </c>
      <c r="U10" s="239">
        <f>IFERROR(Data_TY!$T10*Data_TY!$O10,"")</f>
        <v>918</v>
      </c>
      <c r="V10" s="238">
        <f>IFERROR(Data_TY!$R10/Data_TY!$P10,"")</f>
        <v>2.49</v>
      </c>
      <c r="W10" s="239">
        <f>IFERROR(Data_TY!$V10*Data_TY!$O10,"")</f>
        <v>1904.85</v>
      </c>
      <c r="X10" s="230" t="s">
        <v>360</v>
      </c>
      <c r="Y10" s="230" t="s">
        <v>784</v>
      </c>
    </row>
    <row r="11" ht="15.75" hidden="1" customHeight="1">
      <c r="A11" s="240" t="s">
        <v>49</v>
      </c>
      <c r="B11" s="240" t="s">
        <v>363</v>
      </c>
      <c r="C11" s="240" t="s">
        <v>786</v>
      </c>
      <c r="D11" s="240" t="s">
        <v>309</v>
      </c>
      <c r="E11" s="240" t="s">
        <v>367</v>
      </c>
      <c r="F11" s="241">
        <v>2024.0</v>
      </c>
      <c r="G11" s="242" t="s">
        <v>883</v>
      </c>
      <c r="H11" s="242"/>
      <c r="I11" s="242"/>
      <c r="J11" s="242"/>
      <c r="K11" s="242" t="s">
        <v>884</v>
      </c>
      <c r="L11" s="242">
        <v>166716.0</v>
      </c>
      <c r="M11" s="243" t="s">
        <v>366</v>
      </c>
      <c r="N11" s="242" t="s">
        <v>891</v>
      </c>
      <c r="O11" s="244">
        <v>765.0</v>
      </c>
      <c r="P11" s="245">
        <v>86.0</v>
      </c>
      <c r="Q11" s="246">
        <v>211.64000000000001</v>
      </c>
      <c r="R11" s="246">
        <v>212.39000000000001</v>
      </c>
      <c r="S11" s="247">
        <v>0.11241830065359477</v>
      </c>
      <c r="T11" s="248">
        <v>1.2</v>
      </c>
      <c r="U11" s="249">
        <f>IFERROR(Data_TY!$T11*Data_TY!$O11,"")</f>
        <v>918</v>
      </c>
      <c r="V11" s="248">
        <f>IFERROR(Data_TY!$R11/Data_TY!$P11,"")</f>
        <v>2.469651163</v>
      </c>
      <c r="W11" s="249">
        <f>IFERROR(Data_TY!$V11*Data_TY!$O11,"")</f>
        <v>1889.28314</v>
      </c>
      <c r="X11" s="240" t="s">
        <v>360</v>
      </c>
      <c r="Y11" s="240" t="s">
        <v>784</v>
      </c>
    </row>
    <row r="12" ht="15.75" hidden="1" customHeight="1">
      <c r="A12" s="230" t="s">
        <v>49</v>
      </c>
      <c r="B12" s="230" t="s">
        <v>363</v>
      </c>
      <c r="C12" s="230" t="s">
        <v>786</v>
      </c>
      <c r="D12" s="230" t="s">
        <v>309</v>
      </c>
      <c r="E12" s="230" t="s">
        <v>369</v>
      </c>
      <c r="F12" s="231">
        <v>2024.0</v>
      </c>
      <c r="G12" s="232" t="s">
        <v>883</v>
      </c>
      <c r="H12" s="232"/>
      <c r="I12" s="232"/>
      <c r="J12" s="232"/>
      <c r="K12" s="232" t="s">
        <v>884</v>
      </c>
      <c r="L12" s="232">
        <v>166717.0</v>
      </c>
      <c r="M12" s="233" t="s">
        <v>368</v>
      </c>
      <c r="N12" s="232" t="s">
        <v>892</v>
      </c>
      <c r="O12" s="234">
        <v>765.0</v>
      </c>
      <c r="P12" s="235">
        <v>101.0</v>
      </c>
      <c r="Q12" s="236">
        <v>250.73999999999995</v>
      </c>
      <c r="R12" s="236">
        <v>251.48999999999995</v>
      </c>
      <c r="S12" s="237">
        <v>0.13202614379084968</v>
      </c>
      <c r="T12" s="238">
        <v>1.2</v>
      </c>
      <c r="U12" s="239">
        <f>IFERROR(Data_TY!$T12*Data_TY!$O12,"")</f>
        <v>918</v>
      </c>
      <c r="V12" s="238">
        <f>IFERROR(Data_TY!$R12/Data_TY!$P12,"")</f>
        <v>2.49</v>
      </c>
      <c r="W12" s="239">
        <f>IFERROR(Data_TY!$V12*Data_TY!$O12,"")</f>
        <v>1904.85</v>
      </c>
      <c r="X12" s="230" t="s">
        <v>360</v>
      </c>
      <c r="Y12" s="230" t="s">
        <v>784</v>
      </c>
    </row>
    <row r="13" ht="15.75" hidden="1" customHeight="1">
      <c r="A13" s="240" t="s">
        <v>49</v>
      </c>
      <c r="B13" s="240" t="s">
        <v>363</v>
      </c>
      <c r="C13" s="240" t="s">
        <v>786</v>
      </c>
      <c r="D13" s="240" t="s">
        <v>309</v>
      </c>
      <c r="E13" s="240" t="s">
        <v>382</v>
      </c>
      <c r="F13" s="241">
        <v>2024.0</v>
      </c>
      <c r="G13" s="242" t="s">
        <v>883</v>
      </c>
      <c r="H13" s="242"/>
      <c r="I13" s="242"/>
      <c r="J13" s="242"/>
      <c r="K13" s="242" t="s">
        <v>884</v>
      </c>
      <c r="L13" s="242">
        <v>252341.0</v>
      </c>
      <c r="M13" s="243" t="s">
        <v>381</v>
      </c>
      <c r="N13" s="242" t="s">
        <v>893</v>
      </c>
      <c r="O13" s="244">
        <v>1460.0</v>
      </c>
      <c r="P13" s="245">
        <v>298.0</v>
      </c>
      <c r="Q13" s="246">
        <v>739.5200000000009</v>
      </c>
      <c r="R13" s="246">
        <v>742.0200000000009</v>
      </c>
      <c r="S13" s="250">
        <v>0.20410958904109588</v>
      </c>
      <c r="T13" s="248">
        <v>1.2</v>
      </c>
      <c r="U13" s="249">
        <f>IFERROR(Data_TY!$T13*Data_TY!$O13,"")</f>
        <v>1752</v>
      </c>
      <c r="V13" s="248">
        <f>IFERROR(Data_TY!$R13/Data_TY!$P13,"")</f>
        <v>2.49</v>
      </c>
      <c r="W13" s="249">
        <f>IFERROR(Data_TY!$V13*Data_TY!$O13,"")</f>
        <v>3635.4</v>
      </c>
      <c r="X13" s="240" t="s">
        <v>380</v>
      </c>
      <c r="Y13" s="240" t="s">
        <v>784</v>
      </c>
    </row>
    <row r="14" ht="15.75" hidden="1" customHeight="1">
      <c r="A14" s="230" t="s">
        <v>49</v>
      </c>
      <c r="B14" s="230" t="s">
        <v>363</v>
      </c>
      <c r="C14" s="230" t="s">
        <v>786</v>
      </c>
      <c r="D14" s="230" t="s">
        <v>309</v>
      </c>
      <c r="E14" s="230" t="s">
        <v>384</v>
      </c>
      <c r="F14" s="231">
        <v>2024.0</v>
      </c>
      <c r="G14" s="232" t="s">
        <v>883</v>
      </c>
      <c r="H14" s="232"/>
      <c r="I14" s="232"/>
      <c r="J14" s="232"/>
      <c r="K14" s="232" t="s">
        <v>884</v>
      </c>
      <c r="L14" s="232">
        <v>252342.0</v>
      </c>
      <c r="M14" s="233" t="s">
        <v>383</v>
      </c>
      <c r="N14" s="232" t="s">
        <v>894</v>
      </c>
      <c r="O14" s="234">
        <v>1460.0</v>
      </c>
      <c r="P14" s="235">
        <v>156.0</v>
      </c>
      <c r="Q14" s="236">
        <v>385.44000000000017</v>
      </c>
      <c r="R14" s="236">
        <v>387.19000000000017</v>
      </c>
      <c r="S14" s="251">
        <v>0.10684931506849316</v>
      </c>
      <c r="T14" s="238">
        <v>1.2</v>
      </c>
      <c r="U14" s="239">
        <f>IFERROR(Data_TY!$T14*Data_TY!$O14,"")</f>
        <v>1752</v>
      </c>
      <c r="V14" s="238">
        <f>IFERROR(Data_TY!$R14/Data_TY!$P14,"")</f>
        <v>2.481987179</v>
      </c>
      <c r="W14" s="239">
        <f>IFERROR(Data_TY!$V14*Data_TY!$O14,"")</f>
        <v>3623.701282</v>
      </c>
      <c r="X14" s="230" t="s">
        <v>380</v>
      </c>
      <c r="Y14" s="230" t="s">
        <v>784</v>
      </c>
    </row>
    <row r="15" ht="15.75" hidden="1" customHeight="1">
      <c r="A15" s="240" t="s">
        <v>49</v>
      </c>
      <c r="B15" s="240" t="s">
        <v>363</v>
      </c>
      <c r="C15" s="240" t="s">
        <v>786</v>
      </c>
      <c r="D15" s="240" t="s">
        <v>309</v>
      </c>
      <c r="E15" s="240" t="s">
        <v>386</v>
      </c>
      <c r="F15" s="241">
        <v>2024.0</v>
      </c>
      <c r="G15" s="242" t="s">
        <v>883</v>
      </c>
      <c r="H15" s="242"/>
      <c r="I15" s="242"/>
      <c r="J15" s="242"/>
      <c r="K15" s="242" t="s">
        <v>884</v>
      </c>
      <c r="L15" s="242">
        <v>252343.0</v>
      </c>
      <c r="M15" s="243" t="s">
        <v>385</v>
      </c>
      <c r="N15" s="242" t="s">
        <v>895</v>
      </c>
      <c r="O15" s="244">
        <v>1460.0</v>
      </c>
      <c r="P15" s="245">
        <v>264.0</v>
      </c>
      <c r="Q15" s="246">
        <v>655.6100000000007</v>
      </c>
      <c r="R15" s="246">
        <v>657.3600000000007</v>
      </c>
      <c r="S15" s="250">
        <v>0.18082191780821918</v>
      </c>
      <c r="T15" s="248">
        <v>1.2</v>
      </c>
      <c r="U15" s="249">
        <f>IFERROR(Data_TY!$T15*Data_TY!$O15,"")</f>
        <v>1752</v>
      </c>
      <c r="V15" s="248">
        <f>IFERROR(Data_TY!$R15/Data_TY!$P15,"")</f>
        <v>2.49</v>
      </c>
      <c r="W15" s="249">
        <f>IFERROR(Data_TY!$V15*Data_TY!$O15,"")</f>
        <v>3635.4</v>
      </c>
      <c r="X15" s="240" t="s">
        <v>380</v>
      </c>
      <c r="Y15" s="240" t="s">
        <v>784</v>
      </c>
    </row>
    <row r="16" ht="15.75" hidden="1" customHeight="1">
      <c r="A16" s="230" t="s">
        <v>49</v>
      </c>
      <c r="B16" s="230" t="s">
        <v>363</v>
      </c>
      <c r="C16" s="230" t="s">
        <v>786</v>
      </c>
      <c r="D16" s="230" t="s">
        <v>309</v>
      </c>
      <c r="E16" s="230" t="s">
        <v>388</v>
      </c>
      <c r="F16" s="231">
        <v>2024.0</v>
      </c>
      <c r="G16" s="232" t="s">
        <v>883</v>
      </c>
      <c r="H16" s="232"/>
      <c r="I16" s="232"/>
      <c r="J16" s="232"/>
      <c r="K16" s="232" t="s">
        <v>884</v>
      </c>
      <c r="L16" s="232">
        <v>252344.0</v>
      </c>
      <c r="M16" s="233" t="s">
        <v>387</v>
      </c>
      <c r="N16" s="232" t="s">
        <v>896</v>
      </c>
      <c r="O16" s="234">
        <v>1460.0</v>
      </c>
      <c r="P16" s="235">
        <v>453.0</v>
      </c>
      <c r="Q16" s="236">
        <v>1121.9700000000012</v>
      </c>
      <c r="R16" s="236">
        <v>1126.7200000000012</v>
      </c>
      <c r="S16" s="251">
        <v>0.3102739726027397</v>
      </c>
      <c r="T16" s="238">
        <v>1.2</v>
      </c>
      <c r="U16" s="239">
        <f>IFERROR(Data_TY!$T16*Data_TY!$O16,"")</f>
        <v>1752</v>
      </c>
      <c r="V16" s="238">
        <f>IFERROR(Data_TY!$R16/Data_TY!$P16,"")</f>
        <v>2.487240618</v>
      </c>
      <c r="W16" s="239">
        <f>IFERROR(Data_TY!$V16*Data_TY!$O16,"")</f>
        <v>3631.371302</v>
      </c>
      <c r="X16" s="230" t="s">
        <v>380</v>
      </c>
      <c r="Y16" s="230" t="s">
        <v>784</v>
      </c>
    </row>
    <row r="17" ht="15.75" hidden="1" customHeight="1">
      <c r="A17" s="240" t="s">
        <v>49</v>
      </c>
      <c r="B17" s="240" t="s">
        <v>350</v>
      </c>
      <c r="C17" s="240" t="s">
        <v>786</v>
      </c>
      <c r="D17" s="240" t="s">
        <v>309</v>
      </c>
      <c r="E17" s="240" t="s">
        <v>665</v>
      </c>
      <c r="F17" s="241">
        <v>2024.0</v>
      </c>
      <c r="G17" s="242" t="s">
        <v>883</v>
      </c>
      <c r="H17" s="242"/>
      <c r="I17" s="242"/>
      <c r="J17" s="242"/>
      <c r="K17" s="242" t="s">
        <v>884</v>
      </c>
      <c r="L17" s="242">
        <v>96557.0</v>
      </c>
      <c r="M17" s="243" t="s">
        <v>664</v>
      </c>
      <c r="N17" s="242" t="s">
        <v>897</v>
      </c>
      <c r="O17" s="244">
        <v>396.0</v>
      </c>
      <c r="P17" s="245">
        <v>24.0</v>
      </c>
      <c r="Q17" s="246">
        <v>143.76</v>
      </c>
      <c r="R17" s="246">
        <v>143.76</v>
      </c>
      <c r="S17" s="250">
        <v>0.06060606060606061</v>
      </c>
      <c r="T17" s="248">
        <v>3.0</v>
      </c>
      <c r="U17" s="249">
        <f>IFERROR(Data_TY!$T17*Data_TY!$O17,"")</f>
        <v>1188</v>
      </c>
      <c r="V17" s="248">
        <f>IFERROR(Data_TY!$R17/Data_TY!$P17,"")</f>
        <v>5.99</v>
      </c>
      <c r="W17" s="249">
        <f>IFERROR(Data_TY!$V17*Data_TY!$O17,"")</f>
        <v>2372.04</v>
      </c>
      <c r="X17" s="240" t="s">
        <v>657</v>
      </c>
      <c r="Y17" s="240" t="s">
        <v>784</v>
      </c>
    </row>
    <row r="18" ht="15.75" customHeight="1">
      <c r="A18" s="230">
        <v>0.0</v>
      </c>
      <c r="B18" s="230">
        <v>0.0</v>
      </c>
      <c r="C18" s="230">
        <v>0.0</v>
      </c>
      <c r="D18" s="230">
        <v>0.0</v>
      </c>
      <c r="E18" s="230" t="s">
        <v>898</v>
      </c>
      <c r="F18" s="231">
        <v>2024.0</v>
      </c>
      <c r="G18" s="232" t="s">
        <v>883</v>
      </c>
      <c r="H18" s="232"/>
      <c r="I18" s="232"/>
      <c r="J18" s="232"/>
      <c r="K18" s="232" t="s">
        <v>884</v>
      </c>
      <c r="L18" s="232">
        <v>131195.0</v>
      </c>
      <c r="M18" s="233" t="s">
        <v>899</v>
      </c>
      <c r="N18" s="232" t="s">
        <v>898</v>
      </c>
      <c r="O18" s="234">
        <v>0.0</v>
      </c>
      <c r="P18" s="235">
        <v>0.0</v>
      </c>
      <c r="Q18" s="236">
        <v>0.0</v>
      </c>
      <c r="R18" s="236">
        <v>0.0</v>
      </c>
      <c r="S18" s="251" t="s">
        <v>322</v>
      </c>
      <c r="T18" s="238" t="s">
        <v>322</v>
      </c>
      <c r="U18" s="239">
        <f>IFERROR(Data_TY!$T18*Data_TY!$O18,"")</f>
        <v>0</v>
      </c>
      <c r="V18" s="238" t="str">
        <f>IFERROR(Data_TY!$R18/Data_TY!$P18,"")</f>
        <v/>
      </c>
      <c r="W18" s="239">
        <f>IFERROR(Data_TY!$V18*Data_TY!$O18,"")</f>
        <v>0</v>
      </c>
      <c r="X18" s="230">
        <v>0.0</v>
      </c>
      <c r="Y18" s="230" t="s">
        <v>900</v>
      </c>
    </row>
    <row r="19" ht="15.75" hidden="1" customHeight="1">
      <c r="A19" s="240" t="s">
        <v>49</v>
      </c>
      <c r="B19" s="240" t="s">
        <v>350</v>
      </c>
      <c r="C19" s="240" t="s">
        <v>786</v>
      </c>
      <c r="D19" s="240" t="s">
        <v>309</v>
      </c>
      <c r="E19" s="240" t="s">
        <v>519</v>
      </c>
      <c r="F19" s="241">
        <v>2024.0</v>
      </c>
      <c r="G19" s="242" t="s">
        <v>883</v>
      </c>
      <c r="H19" s="242"/>
      <c r="I19" s="242"/>
      <c r="J19" s="242"/>
      <c r="K19" s="242" t="s">
        <v>884</v>
      </c>
      <c r="L19" s="242">
        <v>242598.0</v>
      </c>
      <c r="M19" s="243" t="s">
        <v>518</v>
      </c>
      <c r="N19" s="242" t="s">
        <v>901</v>
      </c>
      <c r="O19" s="244">
        <v>2652.0</v>
      </c>
      <c r="P19" s="245">
        <v>372.0</v>
      </c>
      <c r="Q19" s="246">
        <v>1856.280000000002</v>
      </c>
      <c r="R19" s="246">
        <v>1856.280000000002</v>
      </c>
      <c r="S19" s="250">
        <v>0.14027149321266968</v>
      </c>
      <c r="T19" s="248">
        <v>2.4</v>
      </c>
      <c r="U19" s="249">
        <f>IFERROR(Data_TY!$T19*Data_TY!$O19,"")</f>
        <v>6364.8</v>
      </c>
      <c r="V19" s="248">
        <f>IFERROR(Data_TY!$R19/Data_TY!$P19,"")</f>
        <v>4.99</v>
      </c>
      <c r="W19" s="249">
        <f>IFERROR(Data_TY!$V19*Data_TY!$O19,"")</f>
        <v>13233.48</v>
      </c>
      <c r="X19" s="240" t="s">
        <v>112</v>
      </c>
      <c r="Y19" s="240" t="s">
        <v>784</v>
      </c>
    </row>
    <row r="20" ht="15.75" hidden="1" customHeight="1">
      <c r="A20" s="230" t="s">
        <v>49</v>
      </c>
      <c r="B20" s="230" t="s">
        <v>350</v>
      </c>
      <c r="C20" s="230" t="s">
        <v>786</v>
      </c>
      <c r="D20" s="230" t="s">
        <v>309</v>
      </c>
      <c r="E20" s="230" t="s">
        <v>521</v>
      </c>
      <c r="F20" s="231">
        <v>2024.0</v>
      </c>
      <c r="G20" s="232" t="s">
        <v>883</v>
      </c>
      <c r="H20" s="232"/>
      <c r="I20" s="232"/>
      <c r="J20" s="232"/>
      <c r="K20" s="232" t="s">
        <v>884</v>
      </c>
      <c r="L20" s="232">
        <v>242599.0</v>
      </c>
      <c r="M20" s="233" t="s">
        <v>520</v>
      </c>
      <c r="N20" s="232" t="s">
        <v>902</v>
      </c>
      <c r="O20" s="234">
        <v>1392.0</v>
      </c>
      <c r="P20" s="235">
        <v>157.0</v>
      </c>
      <c r="Q20" s="236">
        <v>1175.9300000000003</v>
      </c>
      <c r="R20" s="236">
        <v>1175.9300000000003</v>
      </c>
      <c r="S20" s="251">
        <v>0.11278735632183907</v>
      </c>
      <c r="T20" s="238">
        <v>3.53</v>
      </c>
      <c r="U20" s="239">
        <f>IFERROR(Data_TY!$T20*Data_TY!$O20,"")</f>
        <v>4913.76</v>
      </c>
      <c r="V20" s="238">
        <f>IFERROR(Data_TY!$R20/Data_TY!$P20,"")</f>
        <v>7.49</v>
      </c>
      <c r="W20" s="239">
        <f>IFERROR(Data_TY!$V20*Data_TY!$O20,"")</f>
        <v>10426.08</v>
      </c>
      <c r="X20" s="230" t="s">
        <v>112</v>
      </c>
      <c r="Y20" s="230" t="s">
        <v>784</v>
      </c>
    </row>
    <row r="21" ht="15.75" hidden="1" customHeight="1">
      <c r="A21" s="240" t="s">
        <v>49</v>
      </c>
      <c r="B21" s="240" t="s">
        <v>350</v>
      </c>
      <c r="C21" s="240" t="s">
        <v>786</v>
      </c>
      <c r="D21" s="240" t="s">
        <v>309</v>
      </c>
      <c r="E21" s="240" t="s">
        <v>523</v>
      </c>
      <c r="F21" s="241">
        <v>2024.0</v>
      </c>
      <c r="G21" s="242" t="s">
        <v>883</v>
      </c>
      <c r="H21" s="242"/>
      <c r="I21" s="242"/>
      <c r="J21" s="242"/>
      <c r="K21" s="242" t="s">
        <v>884</v>
      </c>
      <c r="L21" s="242">
        <v>242600.0</v>
      </c>
      <c r="M21" s="243" t="s">
        <v>522</v>
      </c>
      <c r="N21" s="242" t="s">
        <v>903</v>
      </c>
      <c r="O21" s="244">
        <v>6960.0</v>
      </c>
      <c r="P21" s="245">
        <v>956.0</v>
      </c>
      <c r="Q21" s="246">
        <v>2380.4399999999996</v>
      </c>
      <c r="R21" s="246">
        <v>2380.4399999999996</v>
      </c>
      <c r="S21" s="250">
        <v>0.13735632183908045</v>
      </c>
      <c r="T21" s="248">
        <v>1.17</v>
      </c>
      <c r="U21" s="249">
        <f>IFERROR(Data_TY!$T21*Data_TY!$O21,"")</f>
        <v>8143.2</v>
      </c>
      <c r="V21" s="248">
        <f>IFERROR(Data_TY!$R21/Data_TY!$P21,"")</f>
        <v>2.49</v>
      </c>
      <c r="W21" s="249">
        <f>IFERROR(Data_TY!$V21*Data_TY!$O21,"")</f>
        <v>17330.4</v>
      </c>
      <c r="X21" s="240" t="s">
        <v>360</v>
      </c>
      <c r="Y21" s="240" t="s">
        <v>784</v>
      </c>
    </row>
    <row r="22" ht="15.75" hidden="1" customHeight="1">
      <c r="A22" s="230" t="s">
        <v>51</v>
      </c>
      <c r="B22" s="230" t="s">
        <v>117</v>
      </c>
      <c r="C22" s="230" t="s">
        <v>786</v>
      </c>
      <c r="D22" s="230" t="s">
        <v>309</v>
      </c>
      <c r="E22" s="230" t="s">
        <v>531</v>
      </c>
      <c r="F22" s="231">
        <v>2024.0</v>
      </c>
      <c r="G22" s="232" t="s">
        <v>883</v>
      </c>
      <c r="H22" s="232"/>
      <c r="I22" s="232"/>
      <c r="J22" s="232"/>
      <c r="K22" s="232" t="s">
        <v>884</v>
      </c>
      <c r="L22" s="232">
        <v>242605.0</v>
      </c>
      <c r="M22" s="233" t="s">
        <v>530</v>
      </c>
      <c r="N22" s="232" t="s">
        <v>904</v>
      </c>
      <c r="O22" s="234">
        <v>672.0</v>
      </c>
      <c r="P22" s="235">
        <v>195.0</v>
      </c>
      <c r="Q22" s="236">
        <v>1558.0500000000009</v>
      </c>
      <c r="R22" s="236">
        <v>1558.0500000000009</v>
      </c>
      <c r="S22" s="251">
        <v>0.29017857142857145</v>
      </c>
      <c r="T22" s="238">
        <v>3.95</v>
      </c>
      <c r="U22" s="239">
        <f>IFERROR(Data_TY!$T22*Data_TY!$O22,"")</f>
        <v>2654.4</v>
      </c>
      <c r="V22" s="238">
        <f>IFERROR(Data_TY!$R22/Data_TY!$P22,"")</f>
        <v>7.99</v>
      </c>
      <c r="W22" s="239">
        <f>IFERROR(Data_TY!$V22*Data_TY!$O22,"")</f>
        <v>5369.28</v>
      </c>
      <c r="X22" s="230" t="s">
        <v>116</v>
      </c>
      <c r="Y22" s="230" t="s">
        <v>784</v>
      </c>
    </row>
    <row r="23" ht="15.75" hidden="1" customHeight="1">
      <c r="A23" s="240" t="s">
        <v>49</v>
      </c>
      <c r="B23" s="240" t="s">
        <v>350</v>
      </c>
      <c r="C23" s="240" t="s">
        <v>786</v>
      </c>
      <c r="D23" s="240" t="s">
        <v>309</v>
      </c>
      <c r="E23" s="240" t="s">
        <v>689</v>
      </c>
      <c r="F23" s="241">
        <v>2024.0</v>
      </c>
      <c r="G23" s="242" t="s">
        <v>883</v>
      </c>
      <c r="H23" s="242"/>
      <c r="I23" s="242"/>
      <c r="J23" s="242"/>
      <c r="K23" s="242" t="s">
        <v>884</v>
      </c>
      <c r="L23" s="242">
        <v>222130.0</v>
      </c>
      <c r="M23" s="243" t="s">
        <v>688</v>
      </c>
      <c r="N23" s="242" t="s">
        <v>905</v>
      </c>
      <c r="O23" s="244">
        <v>396.0</v>
      </c>
      <c r="P23" s="245">
        <v>19.0</v>
      </c>
      <c r="Q23" s="246">
        <v>113.80999999999999</v>
      </c>
      <c r="R23" s="246">
        <v>113.80999999999999</v>
      </c>
      <c r="S23" s="250">
        <v>0.047979797979797977</v>
      </c>
      <c r="T23" s="248">
        <v>3.0</v>
      </c>
      <c r="U23" s="249">
        <f>IFERROR(Data_TY!$T23*Data_TY!$O23,"")</f>
        <v>1188</v>
      </c>
      <c r="V23" s="248">
        <f>IFERROR(Data_TY!$R23/Data_TY!$P23,"")</f>
        <v>5.99</v>
      </c>
      <c r="W23" s="249">
        <f>IFERROR(Data_TY!$V23*Data_TY!$O23,"")</f>
        <v>2372.04</v>
      </c>
      <c r="X23" s="240" t="s">
        <v>657</v>
      </c>
      <c r="Y23" s="240" t="s">
        <v>784</v>
      </c>
    </row>
    <row r="24" ht="15.75" hidden="1" customHeight="1">
      <c r="A24" s="230" t="s">
        <v>49</v>
      </c>
      <c r="B24" s="230" t="s">
        <v>350</v>
      </c>
      <c r="C24" s="230" t="s">
        <v>786</v>
      </c>
      <c r="D24" s="230" t="s">
        <v>309</v>
      </c>
      <c r="E24" s="230" t="s">
        <v>687</v>
      </c>
      <c r="F24" s="231">
        <v>2024.0</v>
      </c>
      <c r="G24" s="232" t="s">
        <v>883</v>
      </c>
      <c r="H24" s="232"/>
      <c r="I24" s="232"/>
      <c r="J24" s="232"/>
      <c r="K24" s="232" t="s">
        <v>884</v>
      </c>
      <c r="L24" s="232">
        <v>222131.0</v>
      </c>
      <c r="M24" s="233" t="s">
        <v>686</v>
      </c>
      <c r="N24" s="232" t="s">
        <v>906</v>
      </c>
      <c r="O24" s="234">
        <v>396.0</v>
      </c>
      <c r="P24" s="235">
        <v>21.0</v>
      </c>
      <c r="Q24" s="236">
        <v>125.79</v>
      </c>
      <c r="R24" s="236">
        <v>125.79</v>
      </c>
      <c r="S24" s="251">
        <v>0.05303030303030303</v>
      </c>
      <c r="T24" s="238">
        <v>3.0</v>
      </c>
      <c r="U24" s="239">
        <f>IFERROR(Data_TY!$T24*Data_TY!$O24,"")</f>
        <v>1188</v>
      </c>
      <c r="V24" s="238">
        <f>IFERROR(Data_TY!$R24/Data_TY!$P24,"")</f>
        <v>5.99</v>
      </c>
      <c r="W24" s="239">
        <f>IFERROR(Data_TY!$V24*Data_TY!$O24,"")</f>
        <v>2372.04</v>
      </c>
      <c r="X24" s="230" t="s">
        <v>657</v>
      </c>
      <c r="Y24" s="230" t="s">
        <v>784</v>
      </c>
    </row>
    <row r="25" ht="15.75" hidden="1" customHeight="1">
      <c r="A25" s="240" t="s">
        <v>49</v>
      </c>
      <c r="B25" s="240" t="s">
        <v>654</v>
      </c>
      <c r="C25" s="240" t="s">
        <v>786</v>
      </c>
      <c r="D25" s="240" t="s">
        <v>309</v>
      </c>
      <c r="E25" s="240" t="s">
        <v>724</v>
      </c>
      <c r="F25" s="241">
        <v>2024.0</v>
      </c>
      <c r="G25" s="242" t="s">
        <v>883</v>
      </c>
      <c r="H25" s="242"/>
      <c r="I25" s="242"/>
      <c r="J25" s="242"/>
      <c r="K25" s="242" t="s">
        <v>907</v>
      </c>
      <c r="L25" s="242">
        <v>132044.0</v>
      </c>
      <c r="M25" s="252" t="s">
        <v>723</v>
      </c>
      <c r="N25" s="242" t="s">
        <v>908</v>
      </c>
      <c r="O25" s="244">
        <v>3864.0</v>
      </c>
      <c r="P25" s="245">
        <v>464.0</v>
      </c>
      <c r="Q25" s="246">
        <v>2083.3600000000015</v>
      </c>
      <c r="R25" s="246">
        <v>2083.3600000000015</v>
      </c>
      <c r="S25" s="250">
        <v>0.12008281573498965</v>
      </c>
      <c r="T25" s="248">
        <v>2.44</v>
      </c>
      <c r="U25" s="249">
        <f>IFERROR(Data_TY!$T25*Data_TY!$O25,"")</f>
        <v>9428.16</v>
      </c>
      <c r="V25" s="248">
        <f>IFERROR(Data_TY!$R25/Data_TY!$P25,"")</f>
        <v>4.49</v>
      </c>
      <c r="W25" s="249">
        <f>IFERROR(Data_TY!$V25*Data_TY!$O25,"")</f>
        <v>17349.36</v>
      </c>
      <c r="X25" s="240" t="s">
        <v>657</v>
      </c>
      <c r="Y25" s="240" t="s">
        <v>784</v>
      </c>
    </row>
    <row r="26" ht="15.75" hidden="1" customHeight="1">
      <c r="A26" s="230" t="s">
        <v>49</v>
      </c>
      <c r="B26" s="230" t="s">
        <v>654</v>
      </c>
      <c r="C26" s="230" t="s">
        <v>786</v>
      </c>
      <c r="D26" s="230" t="s">
        <v>309</v>
      </c>
      <c r="E26" s="230" t="s">
        <v>711</v>
      </c>
      <c r="F26" s="231">
        <v>2024.0</v>
      </c>
      <c r="G26" s="232" t="s">
        <v>883</v>
      </c>
      <c r="H26" s="232"/>
      <c r="I26" s="232"/>
      <c r="J26" s="232"/>
      <c r="K26" s="232" t="s">
        <v>907</v>
      </c>
      <c r="L26" s="232">
        <v>229112.0</v>
      </c>
      <c r="M26" s="233" t="s">
        <v>710</v>
      </c>
      <c r="N26" s="232" t="s">
        <v>909</v>
      </c>
      <c r="O26" s="234">
        <v>2784.0</v>
      </c>
      <c r="P26" s="235">
        <v>462.0</v>
      </c>
      <c r="Q26" s="236">
        <v>1376.880000000001</v>
      </c>
      <c r="R26" s="236">
        <v>1376.880000000001</v>
      </c>
      <c r="S26" s="251">
        <v>0.16594827586206898</v>
      </c>
      <c r="T26" s="238">
        <v>1.49</v>
      </c>
      <c r="U26" s="239">
        <f>IFERROR(Data_TY!$T26*Data_TY!$O26,"")</f>
        <v>4148.16</v>
      </c>
      <c r="V26" s="238">
        <f>IFERROR(Data_TY!$R26/Data_TY!$P26,"")</f>
        <v>2.98025974</v>
      </c>
      <c r="W26" s="239">
        <f>IFERROR(Data_TY!$V26*Data_TY!$O26,"")</f>
        <v>8297.043117</v>
      </c>
      <c r="X26" s="230" t="s">
        <v>657</v>
      </c>
      <c r="Y26" s="230" t="s">
        <v>784</v>
      </c>
    </row>
    <row r="27" ht="15.75" hidden="1" customHeight="1">
      <c r="A27" s="240" t="s">
        <v>49</v>
      </c>
      <c r="B27" s="240" t="s">
        <v>344</v>
      </c>
      <c r="C27" s="240" t="s">
        <v>786</v>
      </c>
      <c r="D27" s="240" t="s">
        <v>309</v>
      </c>
      <c r="E27" s="240" t="s">
        <v>763</v>
      </c>
      <c r="F27" s="241">
        <v>2024.0</v>
      </c>
      <c r="G27" s="242" t="s">
        <v>883</v>
      </c>
      <c r="H27" s="242"/>
      <c r="I27" s="242"/>
      <c r="J27" s="242"/>
      <c r="K27" s="242" t="s">
        <v>907</v>
      </c>
      <c r="L27" s="242">
        <v>229118.0</v>
      </c>
      <c r="M27" s="243" t="s">
        <v>762</v>
      </c>
      <c r="N27" s="242" t="s">
        <v>910</v>
      </c>
      <c r="O27" s="244">
        <v>640.0</v>
      </c>
      <c r="P27" s="245">
        <v>90.0</v>
      </c>
      <c r="Q27" s="246">
        <v>404.1</v>
      </c>
      <c r="R27" s="246">
        <v>404.1</v>
      </c>
      <c r="S27" s="250">
        <v>0.140625</v>
      </c>
      <c r="T27" s="248">
        <v>2.44</v>
      </c>
      <c r="U27" s="249">
        <f>IFERROR(Data_TY!$T27*Data_TY!$O27,"")</f>
        <v>1561.6</v>
      </c>
      <c r="V27" s="248">
        <f>IFERROR(Data_TY!$R27/Data_TY!$P27,"")</f>
        <v>4.49</v>
      </c>
      <c r="W27" s="249">
        <f>IFERROR(Data_TY!$V27*Data_TY!$O27,"")</f>
        <v>2873.6</v>
      </c>
      <c r="X27" s="240" t="s">
        <v>657</v>
      </c>
      <c r="Y27" s="240" t="s">
        <v>784</v>
      </c>
    </row>
    <row r="28" ht="15.75" hidden="1" customHeight="1">
      <c r="A28" s="230" t="s">
        <v>49</v>
      </c>
      <c r="B28" s="230" t="s">
        <v>344</v>
      </c>
      <c r="C28" s="230" t="s">
        <v>786</v>
      </c>
      <c r="D28" s="230" t="s">
        <v>309</v>
      </c>
      <c r="E28" s="230" t="s">
        <v>719</v>
      </c>
      <c r="F28" s="231">
        <v>2024.0</v>
      </c>
      <c r="G28" s="232" t="s">
        <v>883</v>
      </c>
      <c r="H28" s="232"/>
      <c r="I28" s="232"/>
      <c r="J28" s="232"/>
      <c r="K28" s="232" t="s">
        <v>907</v>
      </c>
      <c r="L28" s="232">
        <v>132047.0</v>
      </c>
      <c r="M28" s="233" t="s">
        <v>718</v>
      </c>
      <c r="N28" s="232" t="s">
        <v>719</v>
      </c>
      <c r="O28" s="234">
        <v>384.0</v>
      </c>
      <c r="P28" s="235">
        <v>32.0</v>
      </c>
      <c r="Q28" s="236">
        <v>143.68</v>
      </c>
      <c r="R28" s="236">
        <v>143.68</v>
      </c>
      <c r="S28" s="251">
        <v>0.08333333333333333</v>
      </c>
      <c r="T28" s="238">
        <v>2.44</v>
      </c>
      <c r="U28" s="239">
        <f>IFERROR(Data_TY!$T28*Data_TY!$O28,"")</f>
        <v>936.96</v>
      </c>
      <c r="V28" s="238">
        <f>IFERROR(Data_TY!$R28/Data_TY!$P28,"")</f>
        <v>4.49</v>
      </c>
      <c r="W28" s="239">
        <f>IFERROR(Data_TY!$V28*Data_TY!$O28,"")</f>
        <v>1724.16</v>
      </c>
      <c r="X28" s="230" t="s">
        <v>657</v>
      </c>
      <c r="Y28" s="230" t="s">
        <v>784</v>
      </c>
    </row>
    <row r="29" ht="15.75" hidden="1" customHeight="1">
      <c r="A29" s="240" t="s">
        <v>49</v>
      </c>
      <c r="B29" s="240" t="s">
        <v>344</v>
      </c>
      <c r="C29" s="240" t="s">
        <v>786</v>
      </c>
      <c r="D29" s="240" t="s">
        <v>309</v>
      </c>
      <c r="E29" s="240" t="s">
        <v>728</v>
      </c>
      <c r="F29" s="241">
        <v>2024.0</v>
      </c>
      <c r="G29" s="242" t="s">
        <v>883</v>
      </c>
      <c r="H29" s="242"/>
      <c r="I29" s="242"/>
      <c r="J29" s="242"/>
      <c r="K29" s="242" t="s">
        <v>907</v>
      </c>
      <c r="L29" s="242">
        <v>132049.0</v>
      </c>
      <c r="M29" s="243" t="s">
        <v>727</v>
      </c>
      <c r="N29" s="242" t="s">
        <v>911</v>
      </c>
      <c r="O29" s="244">
        <v>192.0</v>
      </c>
      <c r="P29" s="245">
        <v>15.0</v>
      </c>
      <c r="Q29" s="246">
        <v>67.35000000000001</v>
      </c>
      <c r="R29" s="246">
        <v>67.35000000000001</v>
      </c>
      <c r="S29" s="250">
        <v>0.078125</v>
      </c>
      <c r="T29" s="248">
        <v>2.44</v>
      </c>
      <c r="U29" s="249">
        <f>IFERROR(Data_TY!$T29*Data_TY!$O29,"")</f>
        <v>468.48</v>
      </c>
      <c r="V29" s="248">
        <f>IFERROR(Data_TY!$R29/Data_TY!$P29,"")</f>
        <v>4.49</v>
      </c>
      <c r="W29" s="249">
        <f>IFERROR(Data_TY!$V29*Data_TY!$O29,"")</f>
        <v>862.08</v>
      </c>
      <c r="X29" s="240" t="s">
        <v>657</v>
      </c>
      <c r="Y29" s="240" t="s">
        <v>784</v>
      </c>
    </row>
    <row r="30" ht="15.75" hidden="1" customHeight="1">
      <c r="A30" s="230" t="s">
        <v>46</v>
      </c>
      <c r="B30" s="230" t="s">
        <v>722</v>
      </c>
      <c r="C30" s="230" t="s">
        <v>786</v>
      </c>
      <c r="D30" s="230" t="s">
        <v>309</v>
      </c>
      <c r="E30" s="230" t="s">
        <v>721</v>
      </c>
      <c r="F30" s="231">
        <v>2024.0</v>
      </c>
      <c r="G30" s="232" t="s">
        <v>883</v>
      </c>
      <c r="H30" s="232"/>
      <c r="I30" s="232"/>
      <c r="J30" s="232"/>
      <c r="K30" s="232" t="s">
        <v>907</v>
      </c>
      <c r="L30" s="232">
        <v>145820.0</v>
      </c>
      <c r="M30" s="233" t="s">
        <v>720</v>
      </c>
      <c r="N30" s="232" t="s">
        <v>912</v>
      </c>
      <c r="O30" s="234">
        <v>1044.0</v>
      </c>
      <c r="P30" s="235">
        <v>109.0</v>
      </c>
      <c r="Q30" s="236">
        <v>870.9100000000005</v>
      </c>
      <c r="R30" s="236">
        <v>870.9100000000005</v>
      </c>
      <c r="S30" s="251">
        <v>0.10440613026819924</v>
      </c>
      <c r="T30" s="238">
        <v>3.97</v>
      </c>
      <c r="U30" s="239">
        <f>IFERROR(Data_TY!$T30*Data_TY!$O30,"")</f>
        <v>4144.68</v>
      </c>
      <c r="V30" s="238">
        <f>IFERROR(Data_TY!$R30/Data_TY!$P30,"")</f>
        <v>7.99</v>
      </c>
      <c r="W30" s="239">
        <f>IFERROR(Data_TY!$V30*Data_TY!$O30,"")</f>
        <v>8341.56</v>
      </c>
      <c r="X30" s="230" t="s">
        <v>657</v>
      </c>
      <c r="Y30" s="230" t="s">
        <v>784</v>
      </c>
    </row>
    <row r="31" ht="15.75" hidden="1" customHeight="1">
      <c r="A31" s="240" t="s">
        <v>46</v>
      </c>
      <c r="B31" s="240" t="s">
        <v>313</v>
      </c>
      <c r="C31" s="240" t="s">
        <v>913</v>
      </c>
      <c r="D31" s="240" t="s">
        <v>309</v>
      </c>
      <c r="E31" s="240" t="s">
        <v>914</v>
      </c>
      <c r="F31" s="241">
        <v>2024.0</v>
      </c>
      <c r="G31" s="242" t="s">
        <v>883</v>
      </c>
      <c r="H31" s="242"/>
      <c r="I31" s="242"/>
      <c r="J31" s="242"/>
      <c r="K31" s="242" t="s">
        <v>907</v>
      </c>
      <c r="L31" s="242">
        <v>96637.0</v>
      </c>
      <c r="M31" s="243" t="s">
        <v>915</v>
      </c>
      <c r="N31" s="242" t="s">
        <v>916</v>
      </c>
      <c r="O31" s="244">
        <v>0.0</v>
      </c>
      <c r="P31" s="245">
        <v>1.0</v>
      </c>
      <c r="Q31" s="246">
        <v>2.99</v>
      </c>
      <c r="R31" s="246">
        <v>2.99</v>
      </c>
      <c r="S31" s="250" t="s">
        <v>322</v>
      </c>
      <c r="T31" s="248">
        <v>1.65</v>
      </c>
      <c r="U31" s="249">
        <f>IFERROR(Data_TY!$T31*Data_TY!$O31,"")</f>
        <v>0</v>
      </c>
      <c r="V31" s="248">
        <f>IFERROR(Data_TY!$R31/Data_TY!$P31,"")</f>
        <v>2.99</v>
      </c>
      <c r="W31" s="249">
        <f>IFERROR(Data_TY!$V31*Data_TY!$O31,"")</f>
        <v>0</v>
      </c>
      <c r="X31" s="240" t="s">
        <v>308</v>
      </c>
      <c r="Y31" s="240" t="s">
        <v>784</v>
      </c>
    </row>
    <row r="32" ht="15.75" hidden="1" customHeight="1">
      <c r="A32" s="230" t="s">
        <v>46</v>
      </c>
      <c r="B32" s="230" t="s">
        <v>46</v>
      </c>
      <c r="C32" s="230" t="s">
        <v>786</v>
      </c>
      <c r="D32" s="230" t="s">
        <v>309</v>
      </c>
      <c r="E32" s="230" t="s">
        <v>594</v>
      </c>
      <c r="F32" s="231">
        <v>2024.0</v>
      </c>
      <c r="G32" s="232" t="s">
        <v>883</v>
      </c>
      <c r="H32" s="232"/>
      <c r="I32" s="232"/>
      <c r="J32" s="232"/>
      <c r="K32" s="232" t="s">
        <v>907</v>
      </c>
      <c r="L32" s="232">
        <v>222154.0</v>
      </c>
      <c r="M32" s="233" t="s">
        <v>593</v>
      </c>
      <c r="N32" s="232" t="s">
        <v>917</v>
      </c>
      <c r="O32" s="234">
        <v>414.0</v>
      </c>
      <c r="P32" s="235">
        <v>15.0</v>
      </c>
      <c r="Q32" s="236">
        <v>119.84999999999998</v>
      </c>
      <c r="R32" s="236">
        <v>119.84999999999998</v>
      </c>
      <c r="S32" s="251">
        <v>0.036231884057971016</v>
      </c>
      <c r="T32" s="238">
        <v>4.27</v>
      </c>
      <c r="U32" s="239">
        <f>IFERROR(Data_TY!$T32*Data_TY!$O32,"")</f>
        <v>1767.78</v>
      </c>
      <c r="V32" s="238">
        <f>IFERROR(Data_TY!$R32/Data_TY!$P32,"")</f>
        <v>7.99</v>
      </c>
      <c r="W32" s="239">
        <f>IFERROR(Data_TY!$V32*Data_TY!$O32,"")</f>
        <v>3307.86</v>
      </c>
      <c r="X32" s="230" t="s">
        <v>298</v>
      </c>
      <c r="Y32" s="230" t="s">
        <v>784</v>
      </c>
    </row>
    <row r="33" ht="15.75" hidden="1" customHeight="1">
      <c r="A33" s="240" t="s">
        <v>46</v>
      </c>
      <c r="B33" s="240" t="s">
        <v>46</v>
      </c>
      <c r="C33" s="240" t="s">
        <v>786</v>
      </c>
      <c r="D33" s="240" t="s">
        <v>309</v>
      </c>
      <c r="E33" s="240" t="s">
        <v>596</v>
      </c>
      <c r="F33" s="241">
        <v>2024.0</v>
      </c>
      <c r="G33" s="242" t="s">
        <v>883</v>
      </c>
      <c r="H33" s="242"/>
      <c r="I33" s="242"/>
      <c r="J33" s="242"/>
      <c r="K33" s="242" t="s">
        <v>907</v>
      </c>
      <c r="L33" s="242">
        <v>222153.0</v>
      </c>
      <c r="M33" s="243" t="s">
        <v>595</v>
      </c>
      <c r="N33" s="242" t="s">
        <v>918</v>
      </c>
      <c r="O33" s="244">
        <v>414.0</v>
      </c>
      <c r="P33" s="245">
        <v>11.0</v>
      </c>
      <c r="Q33" s="246">
        <v>87.89</v>
      </c>
      <c r="R33" s="246">
        <v>87.89</v>
      </c>
      <c r="S33" s="250">
        <v>0.026570048309178744</v>
      </c>
      <c r="T33" s="248">
        <v>4.27</v>
      </c>
      <c r="U33" s="249">
        <f>IFERROR(Data_TY!$T33*Data_TY!$O33,"")</f>
        <v>1767.78</v>
      </c>
      <c r="V33" s="248">
        <f>IFERROR(Data_TY!$R33/Data_TY!$P33,"")</f>
        <v>7.99</v>
      </c>
      <c r="W33" s="249">
        <f>IFERROR(Data_TY!$V33*Data_TY!$O33,"")</f>
        <v>3307.86</v>
      </c>
      <c r="X33" s="240" t="s">
        <v>298</v>
      </c>
      <c r="Y33" s="240" t="s">
        <v>784</v>
      </c>
    </row>
    <row r="34" ht="15.75" hidden="1" customHeight="1">
      <c r="A34" s="230" t="s">
        <v>47</v>
      </c>
      <c r="B34" s="230" t="s">
        <v>919</v>
      </c>
      <c r="C34" s="230" t="s">
        <v>913</v>
      </c>
      <c r="D34" s="230" t="s">
        <v>74</v>
      </c>
      <c r="E34" s="230" t="s">
        <v>920</v>
      </c>
      <c r="F34" s="231">
        <v>2024.0</v>
      </c>
      <c r="G34" s="232" t="s">
        <v>883</v>
      </c>
      <c r="H34" s="232"/>
      <c r="I34" s="232"/>
      <c r="J34" s="232"/>
      <c r="K34" s="232" t="s">
        <v>921</v>
      </c>
      <c r="L34" s="232">
        <v>154292.0</v>
      </c>
      <c r="M34" s="233" t="s">
        <v>922</v>
      </c>
      <c r="N34" s="232" t="s">
        <v>923</v>
      </c>
      <c r="O34" s="234">
        <v>0.0</v>
      </c>
      <c r="P34" s="235">
        <v>1.0</v>
      </c>
      <c r="Q34" s="236">
        <v>7.49</v>
      </c>
      <c r="R34" s="236">
        <v>7.49</v>
      </c>
      <c r="S34" s="251" t="s">
        <v>322</v>
      </c>
      <c r="T34" s="238">
        <v>3.68</v>
      </c>
      <c r="U34" s="239">
        <f>IFERROR(Data_TY!$T34*Data_TY!$O34,"")</f>
        <v>0</v>
      </c>
      <c r="V34" s="238">
        <f>IFERROR(Data_TY!$R34/Data_TY!$P34,"")</f>
        <v>7.49</v>
      </c>
      <c r="W34" s="239">
        <f>IFERROR(Data_TY!$V34*Data_TY!$O34,"")</f>
        <v>0</v>
      </c>
      <c r="X34" s="230" t="s">
        <v>116</v>
      </c>
      <c r="Y34" s="230" t="s">
        <v>784</v>
      </c>
    </row>
    <row r="35" ht="15.75" hidden="1" customHeight="1">
      <c r="A35" s="240" t="s">
        <v>47</v>
      </c>
      <c r="B35" s="240" t="s">
        <v>127</v>
      </c>
      <c r="C35" s="240" t="s">
        <v>913</v>
      </c>
      <c r="D35" s="240" t="s">
        <v>74</v>
      </c>
      <c r="E35" s="240" t="s">
        <v>924</v>
      </c>
      <c r="F35" s="241">
        <v>2024.0</v>
      </c>
      <c r="G35" s="242" t="s">
        <v>883</v>
      </c>
      <c r="H35" s="242"/>
      <c r="I35" s="242"/>
      <c r="J35" s="242"/>
      <c r="K35" s="242" t="s">
        <v>921</v>
      </c>
      <c r="L35" s="242">
        <v>104440.0</v>
      </c>
      <c r="M35" s="243" t="s">
        <v>925</v>
      </c>
      <c r="N35" s="242" t="s">
        <v>926</v>
      </c>
      <c r="O35" s="244">
        <v>0.0</v>
      </c>
      <c r="P35" s="245">
        <v>1.0</v>
      </c>
      <c r="Q35" s="246">
        <v>5.99</v>
      </c>
      <c r="R35" s="246">
        <v>5.99</v>
      </c>
      <c r="S35" s="250" t="s">
        <v>322</v>
      </c>
      <c r="T35" s="248">
        <v>5.3</v>
      </c>
      <c r="U35" s="249">
        <f>IFERROR(Data_TY!$T35*Data_TY!$O35,"")</f>
        <v>0</v>
      </c>
      <c r="V35" s="248">
        <f>IFERROR(Data_TY!$R35/Data_TY!$P35,"")</f>
        <v>5.99</v>
      </c>
      <c r="W35" s="249">
        <f>IFERROR(Data_TY!$V35*Data_TY!$O35,"")</f>
        <v>0</v>
      </c>
      <c r="X35" s="240" t="s">
        <v>112</v>
      </c>
      <c r="Y35" s="240" t="s">
        <v>784</v>
      </c>
    </row>
    <row r="36" ht="15.75" hidden="1" customHeight="1">
      <c r="A36" s="230" t="s">
        <v>47</v>
      </c>
      <c r="B36" s="230" t="s">
        <v>127</v>
      </c>
      <c r="C36" s="230" t="s">
        <v>913</v>
      </c>
      <c r="D36" s="230" t="s">
        <v>74</v>
      </c>
      <c r="E36" s="230" t="s">
        <v>927</v>
      </c>
      <c r="F36" s="231">
        <v>2024.0</v>
      </c>
      <c r="G36" s="232" t="s">
        <v>883</v>
      </c>
      <c r="H36" s="232"/>
      <c r="I36" s="232"/>
      <c r="J36" s="232"/>
      <c r="K36" s="232" t="s">
        <v>921</v>
      </c>
      <c r="L36" s="232">
        <v>105491.0</v>
      </c>
      <c r="M36" s="233" t="s">
        <v>928</v>
      </c>
      <c r="N36" s="232" t="s">
        <v>929</v>
      </c>
      <c r="O36" s="234">
        <v>0.0</v>
      </c>
      <c r="P36" s="235">
        <v>3.0</v>
      </c>
      <c r="Q36" s="236">
        <v>17.97</v>
      </c>
      <c r="R36" s="236">
        <v>17.97</v>
      </c>
      <c r="S36" s="251" t="s">
        <v>322</v>
      </c>
      <c r="T36" s="238">
        <v>2.96</v>
      </c>
      <c r="U36" s="239">
        <f>IFERROR(Data_TY!$T36*Data_TY!$O36,"")</f>
        <v>0</v>
      </c>
      <c r="V36" s="238">
        <f>IFERROR(Data_TY!$R36/Data_TY!$P36,"")</f>
        <v>5.99</v>
      </c>
      <c r="W36" s="239">
        <f>IFERROR(Data_TY!$V36*Data_TY!$O36,"")</f>
        <v>0</v>
      </c>
      <c r="X36" s="230" t="s">
        <v>112</v>
      </c>
      <c r="Y36" s="230" t="s">
        <v>784</v>
      </c>
    </row>
    <row r="37" ht="15.75" hidden="1" customHeight="1">
      <c r="A37" s="240" t="s">
        <v>47</v>
      </c>
      <c r="B37" s="240" t="s">
        <v>75</v>
      </c>
      <c r="C37" s="240" t="s">
        <v>786</v>
      </c>
      <c r="D37" s="240" t="s">
        <v>74</v>
      </c>
      <c r="E37" s="240" t="s">
        <v>72</v>
      </c>
      <c r="F37" s="241">
        <v>2024.0</v>
      </c>
      <c r="G37" s="242" t="s">
        <v>883</v>
      </c>
      <c r="H37" s="242"/>
      <c r="I37" s="242"/>
      <c r="J37" s="242"/>
      <c r="K37" s="242" t="s">
        <v>921</v>
      </c>
      <c r="L37" s="242">
        <v>106084.0</v>
      </c>
      <c r="M37" s="243" t="s">
        <v>71</v>
      </c>
      <c r="N37" s="242" t="s">
        <v>930</v>
      </c>
      <c r="O37" s="244">
        <v>1152.0</v>
      </c>
      <c r="P37" s="245">
        <v>341.0</v>
      </c>
      <c r="Q37" s="246">
        <v>2036.5900000000006</v>
      </c>
      <c r="R37" s="246">
        <v>2042.5900000000008</v>
      </c>
      <c r="S37" s="250">
        <v>0.2960069444444444</v>
      </c>
      <c r="T37" s="248">
        <v>2.89</v>
      </c>
      <c r="U37" s="249">
        <f>IFERROR(Data_TY!$T37*Data_TY!$O37,"")</f>
        <v>3329.28</v>
      </c>
      <c r="V37" s="248">
        <f>IFERROR(Data_TY!$R37/Data_TY!$P37,"")</f>
        <v>5.99</v>
      </c>
      <c r="W37" s="249">
        <f>IFERROR(Data_TY!$V37*Data_TY!$O37,"")</f>
        <v>6900.48</v>
      </c>
      <c r="X37" s="240" t="s">
        <v>73</v>
      </c>
      <c r="Y37" s="240" t="s">
        <v>784</v>
      </c>
    </row>
    <row r="38" ht="15.75" hidden="1" customHeight="1">
      <c r="A38" s="230" t="s">
        <v>47</v>
      </c>
      <c r="B38" s="230" t="s">
        <v>183</v>
      </c>
      <c r="C38" s="230" t="s">
        <v>913</v>
      </c>
      <c r="D38" s="230" t="s">
        <v>74</v>
      </c>
      <c r="E38" s="230" t="s">
        <v>931</v>
      </c>
      <c r="F38" s="231">
        <v>2024.0</v>
      </c>
      <c r="G38" s="232" t="s">
        <v>883</v>
      </c>
      <c r="H38" s="232"/>
      <c r="I38" s="232"/>
      <c r="J38" s="232"/>
      <c r="K38" s="232" t="s">
        <v>921</v>
      </c>
      <c r="L38" s="232">
        <v>106107.0</v>
      </c>
      <c r="M38" s="233" t="s">
        <v>932</v>
      </c>
      <c r="N38" s="232" t="s">
        <v>933</v>
      </c>
      <c r="O38" s="234">
        <v>0.0</v>
      </c>
      <c r="P38" s="235">
        <v>1.0</v>
      </c>
      <c r="Q38" s="236">
        <v>12.99</v>
      </c>
      <c r="R38" s="236">
        <v>12.99</v>
      </c>
      <c r="S38" s="251" t="s">
        <v>322</v>
      </c>
      <c r="T38" s="238">
        <v>6.3</v>
      </c>
      <c r="U38" s="239">
        <f>IFERROR(Data_TY!$T38*Data_TY!$O38,"")</f>
        <v>0</v>
      </c>
      <c r="V38" s="238">
        <f>IFERROR(Data_TY!$R38/Data_TY!$P38,"")</f>
        <v>12.99</v>
      </c>
      <c r="W38" s="239">
        <f>IFERROR(Data_TY!$V38*Data_TY!$O38,"")</f>
        <v>0</v>
      </c>
      <c r="X38" s="230" t="s">
        <v>196</v>
      </c>
      <c r="Y38" s="230" t="s">
        <v>784</v>
      </c>
    </row>
    <row r="39" ht="15.75" hidden="1" customHeight="1">
      <c r="A39" s="240" t="s">
        <v>47</v>
      </c>
      <c r="B39" s="240" t="s">
        <v>79</v>
      </c>
      <c r="C39" s="240" t="s">
        <v>913</v>
      </c>
      <c r="D39" s="240" t="s">
        <v>74</v>
      </c>
      <c r="E39" s="240" t="s">
        <v>934</v>
      </c>
      <c r="F39" s="241">
        <v>2024.0</v>
      </c>
      <c r="G39" s="242" t="s">
        <v>883</v>
      </c>
      <c r="H39" s="242"/>
      <c r="I39" s="242"/>
      <c r="J39" s="242"/>
      <c r="K39" s="242" t="s">
        <v>921</v>
      </c>
      <c r="L39" s="242">
        <v>106111.0</v>
      </c>
      <c r="M39" s="243" t="s">
        <v>935</v>
      </c>
      <c r="N39" s="242" t="s">
        <v>936</v>
      </c>
      <c r="O39" s="244">
        <v>0.0</v>
      </c>
      <c r="P39" s="245">
        <v>2.0</v>
      </c>
      <c r="Q39" s="246">
        <v>1.8599999999999999</v>
      </c>
      <c r="R39" s="246">
        <v>1.8599999999999999</v>
      </c>
      <c r="S39" s="250" t="s">
        <v>322</v>
      </c>
      <c r="T39" s="248">
        <v>0.76</v>
      </c>
      <c r="U39" s="249">
        <f>IFERROR(Data_TY!$T39*Data_TY!$O39,"")</f>
        <v>0</v>
      </c>
      <c r="V39" s="248">
        <f>IFERROR(Data_TY!$R39/Data_TY!$P39,"")</f>
        <v>0.93</v>
      </c>
      <c r="W39" s="249">
        <f>IFERROR(Data_TY!$V39*Data_TY!$O39,"")</f>
        <v>0</v>
      </c>
      <c r="X39" s="240" t="s">
        <v>78</v>
      </c>
      <c r="Y39" s="240" t="s">
        <v>784</v>
      </c>
    </row>
    <row r="40" ht="15.75" hidden="1" customHeight="1">
      <c r="A40" s="230" t="s">
        <v>47</v>
      </c>
      <c r="B40" s="230" t="s">
        <v>79</v>
      </c>
      <c r="C40" s="230" t="s">
        <v>786</v>
      </c>
      <c r="D40" s="230" t="s">
        <v>74</v>
      </c>
      <c r="E40" s="230" t="s">
        <v>77</v>
      </c>
      <c r="F40" s="231">
        <v>2024.0</v>
      </c>
      <c r="G40" s="232" t="s">
        <v>883</v>
      </c>
      <c r="H40" s="232"/>
      <c r="I40" s="232"/>
      <c r="J40" s="232"/>
      <c r="K40" s="232" t="s">
        <v>921</v>
      </c>
      <c r="L40" s="232">
        <v>106112.0</v>
      </c>
      <c r="M40" s="233" t="s">
        <v>76</v>
      </c>
      <c r="N40" s="232" t="s">
        <v>937</v>
      </c>
      <c r="O40" s="234">
        <v>840.0</v>
      </c>
      <c r="P40" s="235">
        <v>481.0</v>
      </c>
      <c r="Q40" s="236">
        <v>812.8900000000002</v>
      </c>
      <c r="R40" s="236">
        <v>812.8900000000002</v>
      </c>
      <c r="S40" s="251">
        <v>0.5726190476190476</v>
      </c>
      <c r="T40" s="238">
        <v>0.75</v>
      </c>
      <c r="U40" s="239">
        <f>IFERROR(Data_TY!$T40*Data_TY!$O40,"")</f>
        <v>630</v>
      </c>
      <c r="V40" s="238">
        <f>IFERROR(Data_TY!$R40/Data_TY!$P40,"")</f>
        <v>1.69</v>
      </c>
      <c r="W40" s="239">
        <f>IFERROR(Data_TY!$V40*Data_TY!$O40,"")</f>
        <v>1419.6</v>
      </c>
      <c r="X40" s="230" t="s">
        <v>78</v>
      </c>
      <c r="Y40" s="230" t="s">
        <v>784</v>
      </c>
    </row>
    <row r="41" ht="15.75" hidden="1" customHeight="1">
      <c r="A41" s="240" t="s">
        <v>47</v>
      </c>
      <c r="B41" s="240" t="s">
        <v>79</v>
      </c>
      <c r="C41" s="240" t="s">
        <v>786</v>
      </c>
      <c r="D41" s="240" t="s">
        <v>74</v>
      </c>
      <c r="E41" s="240" t="s">
        <v>81</v>
      </c>
      <c r="F41" s="241">
        <v>2024.0</v>
      </c>
      <c r="G41" s="242" t="s">
        <v>883</v>
      </c>
      <c r="H41" s="242"/>
      <c r="I41" s="242"/>
      <c r="J41" s="242"/>
      <c r="K41" s="242" t="s">
        <v>921</v>
      </c>
      <c r="L41" s="242">
        <v>106113.0</v>
      </c>
      <c r="M41" s="243" t="s">
        <v>80</v>
      </c>
      <c r="N41" s="242" t="s">
        <v>938</v>
      </c>
      <c r="O41" s="244">
        <v>840.0</v>
      </c>
      <c r="P41" s="245">
        <v>288.0</v>
      </c>
      <c r="Q41" s="246">
        <v>483.4799999999997</v>
      </c>
      <c r="R41" s="246">
        <v>484.49999999999955</v>
      </c>
      <c r="S41" s="250">
        <v>0.34285714285714286</v>
      </c>
      <c r="T41" s="248">
        <v>0.75</v>
      </c>
      <c r="U41" s="249">
        <f>IFERROR(Data_TY!$T41*Data_TY!$O41,"")</f>
        <v>630</v>
      </c>
      <c r="V41" s="248">
        <f>IFERROR(Data_TY!$R41/Data_TY!$P41,"")</f>
        <v>1.682291667</v>
      </c>
      <c r="W41" s="249">
        <f>IFERROR(Data_TY!$V41*Data_TY!$O41,"")</f>
        <v>1413.125</v>
      </c>
      <c r="X41" s="240" t="s">
        <v>78</v>
      </c>
      <c r="Y41" s="240" t="s">
        <v>784</v>
      </c>
    </row>
    <row r="42" ht="15.75" hidden="1" customHeight="1">
      <c r="A42" s="230" t="s">
        <v>47</v>
      </c>
      <c r="B42" s="230" t="s">
        <v>79</v>
      </c>
      <c r="C42" s="230" t="s">
        <v>786</v>
      </c>
      <c r="D42" s="230" t="s">
        <v>74</v>
      </c>
      <c r="E42" s="230" t="s">
        <v>85</v>
      </c>
      <c r="F42" s="231">
        <v>2024.0</v>
      </c>
      <c r="G42" s="232" t="s">
        <v>883</v>
      </c>
      <c r="H42" s="232"/>
      <c r="I42" s="232"/>
      <c r="J42" s="232"/>
      <c r="K42" s="232" t="s">
        <v>921</v>
      </c>
      <c r="L42" s="232">
        <v>159786.0</v>
      </c>
      <c r="M42" s="233" t="s">
        <v>84</v>
      </c>
      <c r="N42" s="232" t="s">
        <v>939</v>
      </c>
      <c r="O42" s="234">
        <v>1284.0</v>
      </c>
      <c r="P42" s="235">
        <v>346.0</v>
      </c>
      <c r="Q42" s="236">
        <v>1206.140000000001</v>
      </c>
      <c r="R42" s="236">
        <v>1207.540000000001</v>
      </c>
      <c r="S42" s="251">
        <v>0.26947040498442365</v>
      </c>
      <c r="T42" s="238">
        <v>1.81</v>
      </c>
      <c r="U42" s="239">
        <f>IFERROR(Data_TY!$T42*Data_TY!$O42,"")</f>
        <v>2324.04</v>
      </c>
      <c r="V42" s="238">
        <f>IFERROR(Data_TY!$R42/Data_TY!$P42,"")</f>
        <v>3.49</v>
      </c>
      <c r="W42" s="239">
        <f>IFERROR(Data_TY!$V42*Data_TY!$O42,"")</f>
        <v>4481.16</v>
      </c>
      <c r="X42" s="230" t="s">
        <v>78</v>
      </c>
      <c r="Y42" s="230" t="s">
        <v>784</v>
      </c>
    </row>
    <row r="43" ht="15.75" hidden="1" customHeight="1">
      <c r="A43" s="240" t="s">
        <v>47</v>
      </c>
      <c r="B43" s="240" t="s">
        <v>79</v>
      </c>
      <c r="C43" s="240" t="s">
        <v>913</v>
      </c>
      <c r="D43" s="240" t="s">
        <v>74</v>
      </c>
      <c r="E43" s="240" t="s">
        <v>940</v>
      </c>
      <c r="F43" s="241">
        <v>2024.0</v>
      </c>
      <c r="G43" s="242" t="s">
        <v>883</v>
      </c>
      <c r="H43" s="242"/>
      <c r="I43" s="242"/>
      <c r="J43" s="242"/>
      <c r="K43" s="242" t="s">
        <v>921</v>
      </c>
      <c r="L43" s="242">
        <v>159791.0</v>
      </c>
      <c r="M43" s="243" t="s">
        <v>941</v>
      </c>
      <c r="N43" s="242" t="s">
        <v>942</v>
      </c>
      <c r="O43" s="244">
        <v>0.0</v>
      </c>
      <c r="P43" s="245">
        <v>4.0</v>
      </c>
      <c r="Q43" s="246">
        <v>13.96</v>
      </c>
      <c r="R43" s="246">
        <v>13.96</v>
      </c>
      <c r="S43" s="250" t="s">
        <v>322</v>
      </c>
      <c r="T43" s="248">
        <v>1.83</v>
      </c>
      <c r="U43" s="249">
        <f>IFERROR(Data_TY!$T43*Data_TY!$O43,"")</f>
        <v>0</v>
      </c>
      <c r="V43" s="248">
        <f>IFERROR(Data_TY!$R43/Data_TY!$P43,"")</f>
        <v>3.49</v>
      </c>
      <c r="W43" s="249">
        <f>IFERROR(Data_TY!$V43*Data_TY!$O43,"")</f>
        <v>0</v>
      </c>
      <c r="X43" s="240" t="s">
        <v>78</v>
      </c>
      <c r="Y43" s="240" t="s">
        <v>784</v>
      </c>
    </row>
    <row r="44" ht="15.75" hidden="1" customHeight="1">
      <c r="A44" s="230" t="s">
        <v>47</v>
      </c>
      <c r="B44" s="230" t="s">
        <v>79</v>
      </c>
      <c r="C44" s="230" t="s">
        <v>786</v>
      </c>
      <c r="D44" s="230" t="s">
        <v>74</v>
      </c>
      <c r="E44" s="230" t="s">
        <v>83</v>
      </c>
      <c r="F44" s="231">
        <v>2024.0</v>
      </c>
      <c r="G44" s="232" t="s">
        <v>883</v>
      </c>
      <c r="H44" s="232"/>
      <c r="I44" s="232"/>
      <c r="J44" s="232"/>
      <c r="K44" s="232" t="s">
        <v>921</v>
      </c>
      <c r="L44" s="232">
        <v>106120.0</v>
      </c>
      <c r="M44" s="233" t="s">
        <v>82</v>
      </c>
      <c r="N44" s="232" t="s">
        <v>943</v>
      </c>
      <c r="O44" s="234">
        <v>1284.0</v>
      </c>
      <c r="P44" s="235">
        <v>529.0</v>
      </c>
      <c r="Q44" s="236">
        <v>1843.7600000000016</v>
      </c>
      <c r="R44" s="236">
        <v>1846.210000000002</v>
      </c>
      <c r="S44" s="251">
        <v>0.411993769470405</v>
      </c>
      <c r="T44" s="238">
        <v>1.81</v>
      </c>
      <c r="U44" s="239">
        <f>IFERROR(Data_TY!$T44*Data_TY!$O44,"")</f>
        <v>2324.04</v>
      </c>
      <c r="V44" s="238">
        <f>IFERROR(Data_TY!$R44/Data_TY!$P44,"")</f>
        <v>3.49</v>
      </c>
      <c r="W44" s="239">
        <f>IFERROR(Data_TY!$V44*Data_TY!$O44,"")</f>
        <v>4481.16</v>
      </c>
      <c r="X44" s="230" t="s">
        <v>78</v>
      </c>
      <c r="Y44" s="230" t="s">
        <v>784</v>
      </c>
    </row>
    <row r="45" ht="15.75" hidden="1" customHeight="1">
      <c r="A45" s="240" t="s">
        <v>47</v>
      </c>
      <c r="B45" s="240" t="s">
        <v>127</v>
      </c>
      <c r="C45" s="240" t="s">
        <v>786</v>
      </c>
      <c r="D45" s="240" t="s">
        <v>74</v>
      </c>
      <c r="E45" s="240" t="s">
        <v>129</v>
      </c>
      <c r="F45" s="241">
        <v>2024.0</v>
      </c>
      <c r="G45" s="242" t="s">
        <v>883</v>
      </c>
      <c r="H45" s="242"/>
      <c r="I45" s="242"/>
      <c r="J45" s="242"/>
      <c r="K45" s="242" t="s">
        <v>921</v>
      </c>
      <c r="L45" s="242">
        <v>242639.0</v>
      </c>
      <c r="M45" s="243" t="s">
        <v>128</v>
      </c>
      <c r="N45" s="242" t="s">
        <v>944</v>
      </c>
      <c r="O45" s="244">
        <v>1740.0</v>
      </c>
      <c r="P45" s="245">
        <v>1189.0</v>
      </c>
      <c r="Q45" s="246">
        <v>3555.1100000000015</v>
      </c>
      <c r="R45" s="246">
        <v>3555.1100000000015</v>
      </c>
      <c r="S45" s="250">
        <v>0.6833333333333333</v>
      </c>
      <c r="T45" s="248">
        <v>1.53</v>
      </c>
      <c r="U45" s="249">
        <f>IFERROR(Data_TY!$T45*Data_TY!$O45,"")</f>
        <v>2662.2</v>
      </c>
      <c r="V45" s="248">
        <f>IFERROR(Data_TY!$R45/Data_TY!$P45,"")</f>
        <v>2.99</v>
      </c>
      <c r="W45" s="249">
        <f>IFERROR(Data_TY!$V45*Data_TY!$O45,"")</f>
        <v>5202.6</v>
      </c>
      <c r="X45" s="240" t="s">
        <v>112</v>
      </c>
      <c r="Y45" s="240" t="s">
        <v>784</v>
      </c>
    </row>
    <row r="46" ht="15.75" hidden="1" customHeight="1">
      <c r="A46" s="230" t="s">
        <v>47</v>
      </c>
      <c r="B46" s="230" t="s">
        <v>127</v>
      </c>
      <c r="C46" s="230" t="s">
        <v>786</v>
      </c>
      <c r="D46" s="230" t="s">
        <v>74</v>
      </c>
      <c r="E46" s="230" t="s">
        <v>131</v>
      </c>
      <c r="F46" s="231">
        <v>2024.0</v>
      </c>
      <c r="G46" s="232" t="s">
        <v>883</v>
      </c>
      <c r="H46" s="232"/>
      <c r="I46" s="232"/>
      <c r="J46" s="232"/>
      <c r="K46" s="232" t="s">
        <v>921</v>
      </c>
      <c r="L46" s="232">
        <v>242640.0</v>
      </c>
      <c r="M46" s="233" t="s">
        <v>130</v>
      </c>
      <c r="N46" s="232" t="s">
        <v>945</v>
      </c>
      <c r="O46" s="234">
        <v>2820.0</v>
      </c>
      <c r="P46" s="235">
        <v>989.0</v>
      </c>
      <c r="Q46" s="236">
        <v>2951.1099999999988</v>
      </c>
      <c r="R46" s="236">
        <v>2951.1099999999988</v>
      </c>
      <c r="S46" s="251">
        <v>0.350709219858156</v>
      </c>
      <c r="T46" s="238">
        <v>1.53</v>
      </c>
      <c r="U46" s="239">
        <f>IFERROR(Data_TY!$T46*Data_TY!$O46,"")</f>
        <v>4314.6</v>
      </c>
      <c r="V46" s="238">
        <f>IFERROR(Data_TY!$R46/Data_TY!$P46,"")</f>
        <v>2.983933266</v>
      </c>
      <c r="W46" s="239">
        <f>IFERROR(Data_TY!$V46*Data_TY!$O46,"")</f>
        <v>8414.69181</v>
      </c>
      <c r="X46" s="230" t="s">
        <v>116</v>
      </c>
      <c r="Y46" s="230" t="s">
        <v>784</v>
      </c>
    </row>
    <row r="47" ht="15.75" hidden="1" customHeight="1">
      <c r="A47" s="240" t="s">
        <v>47</v>
      </c>
      <c r="B47" s="240" t="s">
        <v>127</v>
      </c>
      <c r="C47" s="240" t="s">
        <v>786</v>
      </c>
      <c r="D47" s="240" t="s">
        <v>74</v>
      </c>
      <c r="E47" s="240" t="s">
        <v>129</v>
      </c>
      <c r="F47" s="241">
        <v>2024.0</v>
      </c>
      <c r="G47" s="242" t="s">
        <v>883</v>
      </c>
      <c r="H47" s="242"/>
      <c r="I47" s="242"/>
      <c r="J47" s="242"/>
      <c r="K47" s="242" t="s">
        <v>921</v>
      </c>
      <c r="L47" s="242">
        <v>242641.0</v>
      </c>
      <c r="M47" s="243" t="s">
        <v>132</v>
      </c>
      <c r="N47" s="242" t="s">
        <v>944</v>
      </c>
      <c r="O47" s="244">
        <v>3444.0</v>
      </c>
      <c r="P47" s="245">
        <v>932.0</v>
      </c>
      <c r="Q47" s="246">
        <v>2786.6800000000003</v>
      </c>
      <c r="R47" s="246">
        <v>2786.6800000000003</v>
      </c>
      <c r="S47" s="250">
        <v>0.2706155632984901</v>
      </c>
      <c r="T47" s="248">
        <v>1.47</v>
      </c>
      <c r="U47" s="249">
        <f>IFERROR(Data_TY!$T47*Data_TY!$O47,"")</f>
        <v>5062.68</v>
      </c>
      <c r="V47" s="248">
        <f>IFERROR(Data_TY!$R47/Data_TY!$P47,"")</f>
        <v>2.99</v>
      </c>
      <c r="W47" s="249">
        <f>IFERROR(Data_TY!$V47*Data_TY!$O47,"")</f>
        <v>10297.56</v>
      </c>
      <c r="X47" s="240" t="s">
        <v>116</v>
      </c>
      <c r="Y47" s="240" t="s">
        <v>784</v>
      </c>
    </row>
    <row r="48" ht="15.75" hidden="1" customHeight="1">
      <c r="A48" s="230" t="s">
        <v>47</v>
      </c>
      <c r="B48" s="230" t="s">
        <v>127</v>
      </c>
      <c r="C48" s="230" t="s">
        <v>786</v>
      </c>
      <c r="D48" s="230" t="s">
        <v>74</v>
      </c>
      <c r="E48" s="230" t="s">
        <v>136</v>
      </c>
      <c r="F48" s="231">
        <v>2024.0</v>
      </c>
      <c r="G48" s="232" t="s">
        <v>883</v>
      </c>
      <c r="H48" s="232"/>
      <c r="I48" s="232"/>
      <c r="J48" s="232"/>
      <c r="K48" s="232" t="s">
        <v>921</v>
      </c>
      <c r="L48" s="232">
        <v>250812.0</v>
      </c>
      <c r="M48" s="233" t="s">
        <v>135</v>
      </c>
      <c r="N48" s="232" t="s">
        <v>946</v>
      </c>
      <c r="O48" s="234">
        <v>1248.0</v>
      </c>
      <c r="P48" s="235">
        <v>350.0</v>
      </c>
      <c r="Q48" s="236">
        <v>1571.5000000000016</v>
      </c>
      <c r="R48" s="236">
        <v>1571.5000000000016</v>
      </c>
      <c r="S48" s="251">
        <v>0.28044871794871795</v>
      </c>
      <c r="T48" s="238">
        <v>2.3</v>
      </c>
      <c r="U48" s="239">
        <f>IFERROR(Data_TY!$T48*Data_TY!$O48,"")</f>
        <v>2870.4</v>
      </c>
      <c r="V48" s="238">
        <f>IFERROR(Data_TY!$R48/Data_TY!$P48,"")</f>
        <v>4.49</v>
      </c>
      <c r="W48" s="239">
        <f>IFERROR(Data_TY!$V48*Data_TY!$O48,"")</f>
        <v>5603.52</v>
      </c>
      <c r="X48" s="230" t="s">
        <v>112</v>
      </c>
      <c r="Y48" s="230" t="s">
        <v>784</v>
      </c>
    </row>
    <row r="49" ht="15.75" hidden="1" customHeight="1">
      <c r="A49" s="240" t="s">
        <v>47</v>
      </c>
      <c r="B49" s="240" t="s">
        <v>127</v>
      </c>
      <c r="C49" s="240" t="s">
        <v>786</v>
      </c>
      <c r="D49" s="240" t="s">
        <v>74</v>
      </c>
      <c r="E49" s="240" t="s">
        <v>138</v>
      </c>
      <c r="F49" s="241">
        <v>2024.0</v>
      </c>
      <c r="G49" s="242" t="s">
        <v>883</v>
      </c>
      <c r="H49" s="242"/>
      <c r="I49" s="242"/>
      <c r="J49" s="242"/>
      <c r="K49" s="242" t="s">
        <v>921</v>
      </c>
      <c r="L49" s="242">
        <v>250870.0</v>
      </c>
      <c r="M49" s="243" t="s">
        <v>137</v>
      </c>
      <c r="N49" s="242" t="s">
        <v>947</v>
      </c>
      <c r="O49" s="244">
        <v>1200.0</v>
      </c>
      <c r="P49" s="245">
        <v>233.0</v>
      </c>
      <c r="Q49" s="246">
        <v>1046.1700000000008</v>
      </c>
      <c r="R49" s="246">
        <v>1046.1700000000008</v>
      </c>
      <c r="S49" s="250">
        <v>0.19416666666666665</v>
      </c>
      <c r="T49" s="248">
        <v>2.36</v>
      </c>
      <c r="U49" s="249">
        <f>IFERROR(Data_TY!$T49*Data_TY!$O49,"")</f>
        <v>2832</v>
      </c>
      <c r="V49" s="248">
        <f>IFERROR(Data_TY!$R49/Data_TY!$P49,"")</f>
        <v>4.49</v>
      </c>
      <c r="W49" s="249">
        <f>IFERROR(Data_TY!$V49*Data_TY!$O49,"")</f>
        <v>5388</v>
      </c>
      <c r="X49" s="240" t="s">
        <v>116</v>
      </c>
      <c r="Y49" s="240" t="s">
        <v>784</v>
      </c>
    </row>
    <row r="50" ht="15.75" hidden="1" customHeight="1">
      <c r="A50" s="230" t="s">
        <v>47</v>
      </c>
      <c r="B50" s="230" t="s">
        <v>127</v>
      </c>
      <c r="C50" s="230" t="s">
        <v>786</v>
      </c>
      <c r="D50" s="230" t="s">
        <v>74</v>
      </c>
      <c r="E50" s="230" t="s">
        <v>140</v>
      </c>
      <c r="F50" s="231">
        <v>2024.0</v>
      </c>
      <c r="G50" s="232" t="s">
        <v>883</v>
      </c>
      <c r="H50" s="232"/>
      <c r="I50" s="232"/>
      <c r="J50" s="232"/>
      <c r="K50" s="232" t="s">
        <v>921</v>
      </c>
      <c r="L50" s="232">
        <v>250927.0</v>
      </c>
      <c r="M50" s="233" t="s">
        <v>139</v>
      </c>
      <c r="N50" s="232" t="s">
        <v>948</v>
      </c>
      <c r="O50" s="234">
        <v>1476.0</v>
      </c>
      <c r="P50" s="235">
        <v>709.0</v>
      </c>
      <c r="Q50" s="236">
        <v>4246.909999999998</v>
      </c>
      <c r="R50" s="236">
        <v>4246.909999999998</v>
      </c>
      <c r="S50" s="251">
        <v>0.4803523035230352</v>
      </c>
      <c r="T50" s="238">
        <v>2.87</v>
      </c>
      <c r="U50" s="239">
        <f>IFERROR(Data_TY!$T50*Data_TY!$O50,"")</f>
        <v>4236.12</v>
      </c>
      <c r="V50" s="238">
        <f>IFERROR(Data_TY!$R50/Data_TY!$P50,"")</f>
        <v>5.99</v>
      </c>
      <c r="W50" s="239">
        <f>IFERROR(Data_TY!$V50*Data_TY!$O50,"")</f>
        <v>8841.24</v>
      </c>
      <c r="X50" s="230" t="s">
        <v>112</v>
      </c>
      <c r="Y50" s="230" t="s">
        <v>784</v>
      </c>
    </row>
    <row r="51" ht="15.75" hidden="1" customHeight="1">
      <c r="A51" s="240" t="s">
        <v>47</v>
      </c>
      <c r="B51" s="240" t="s">
        <v>127</v>
      </c>
      <c r="C51" s="240" t="s">
        <v>786</v>
      </c>
      <c r="D51" s="240" t="s">
        <v>74</v>
      </c>
      <c r="E51" s="240" t="s">
        <v>142</v>
      </c>
      <c r="F51" s="241">
        <v>2024.0</v>
      </c>
      <c r="G51" s="242" t="s">
        <v>883</v>
      </c>
      <c r="H51" s="242"/>
      <c r="I51" s="242"/>
      <c r="J51" s="242"/>
      <c r="K51" s="242" t="s">
        <v>921</v>
      </c>
      <c r="L51" s="242">
        <v>250929.0</v>
      </c>
      <c r="M51" s="243" t="s">
        <v>141</v>
      </c>
      <c r="N51" s="242" t="s">
        <v>949</v>
      </c>
      <c r="O51" s="244">
        <v>1800.0</v>
      </c>
      <c r="P51" s="245">
        <v>596.0</v>
      </c>
      <c r="Q51" s="246">
        <v>3562.5399999999995</v>
      </c>
      <c r="R51" s="246">
        <v>3562.5399999999995</v>
      </c>
      <c r="S51" s="250">
        <v>0.33111111111111113</v>
      </c>
      <c r="T51" s="248">
        <v>3.05</v>
      </c>
      <c r="U51" s="249">
        <f>IFERROR(Data_TY!$T51*Data_TY!$O51,"")</f>
        <v>5490</v>
      </c>
      <c r="V51" s="248">
        <f>IFERROR(Data_TY!$R51/Data_TY!$P51,"")</f>
        <v>5.977416107</v>
      </c>
      <c r="W51" s="249">
        <f>IFERROR(Data_TY!$V51*Data_TY!$O51,"")</f>
        <v>10759.34899</v>
      </c>
      <c r="X51" s="240" t="s">
        <v>112</v>
      </c>
      <c r="Y51" s="240" t="s">
        <v>784</v>
      </c>
    </row>
    <row r="52" ht="15.75" hidden="1" customHeight="1">
      <c r="A52" s="230" t="s">
        <v>47</v>
      </c>
      <c r="B52" s="230" t="s">
        <v>127</v>
      </c>
      <c r="C52" s="230" t="s">
        <v>786</v>
      </c>
      <c r="D52" s="230" t="s">
        <v>74</v>
      </c>
      <c r="E52" s="230" t="s">
        <v>144</v>
      </c>
      <c r="F52" s="231">
        <v>2024.0</v>
      </c>
      <c r="G52" s="232" t="s">
        <v>883</v>
      </c>
      <c r="H52" s="232"/>
      <c r="I52" s="232"/>
      <c r="J52" s="232"/>
      <c r="K52" s="232" t="s">
        <v>921</v>
      </c>
      <c r="L52" s="232">
        <v>250930.0</v>
      </c>
      <c r="M52" s="233" t="s">
        <v>143</v>
      </c>
      <c r="N52" s="232" t="s">
        <v>950</v>
      </c>
      <c r="O52" s="234">
        <v>516.0</v>
      </c>
      <c r="P52" s="235">
        <v>202.0</v>
      </c>
      <c r="Q52" s="236">
        <v>1209.9800000000007</v>
      </c>
      <c r="R52" s="236">
        <v>1209.9800000000007</v>
      </c>
      <c r="S52" s="251">
        <v>0.39147286821705424</v>
      </c>
      <c r="T52" s="238">
        <v>2.91</v>
      </c>
      <c r="U52" s="239">
        <f>IFERROR(Data_TY!$T52*Data_TY!$O52,"")</f>
        <v>1501.56</v>
      </c>
      <c r="V52" s="238">
        <f>IFERROR(Data_TY!$R52/Data_TY!$P52,"")</f>
        <v>5.99</v>
      </c>
      <c r="W52" s="239">
        <f>IFERROR(Data_TY!$V52*Data_TY!$O52,"")</f>
        <v>3090.84</v>
      </c>
      <c r="X52" s="230" t="s">
        <v>145</v>
      </c>
      <c r="Y52" s="230" t="s">
        <v>784</v>
      </c>
    </row>
    <row r="53" ht="15.75" hidden="1" customHeight="1">
      <c r="A53" s="240" t="s">
        <v>47</v>
      </c>
      <c r="B53" s="240" t="s">
        <v>127</v>
      </c>
      <c r="C53" s="240" t="s">
        <v>786</v>
      </c>
      <c r="D53" s="240" t="s">
        <v>74</v>
      </c>
      <c r="E53" s="240" t="s">
        <v>152</v>
      </c>
      <c r="F53" s="241">
        <v>2024.0</v>
      </c>
      <c r="G53" s="242" t="s">
        <v>883</v>
      </c>
      <c r="H53" s="242"/>
      <c r="I53" s="242"/>
      <c r="J53" s="242"/>
      <c r="K53" s="242" t="s">
        <v>921</v>
      </c>
      <c r="L53" s="242">
        <v>251003.0</v>
      </c>
      <c r="M53" s="243" t="s">
        <v>151</v>
      </c>
      <c r="N53" s="242" t="s">
        <v>951</v>
      </c>
      <c r="O53" s="244">
        <v>870.0</v>
      </c>
      <c r="P53" s="245">
        <v>104.0</v>
      </c>
      <c r="Q53" s="246">
        <v>674.9600000000003</v>
      </c>
      <c r="R53" s="246">
        <v>674.9600000000003</v>
      </c>
      <c r="S53" s="247">
        <v>0.11954022988505747</v>
      </c>
      <c r="T53" s="248">
        <v>3.21</v>
      </c>
      <c r="U53" s="249">
        <f>IFERROR(Data_TY!$T53*Data_TY!$O53,"")</f>
        <v>2792.7</v>
      </c>
      <c r="V53" s="248">
        <f>IFERROR(Data_TY!$R53/Data_TY!$P53,"")</f>
        <v>6.49</v>
      </c>
      <c r="W53" s="249">
        <f>IFERROR(Data_TY!$V53*Data_TY!$O53,"")</f>
        <v>5646.3</v>
      </c>
      <c r="X53" s="240" t="s">
        <v>148</v>
      </c>
      <c r="Y53" s="240" t="s">
        <v>784</v>
      </c>
    </row>
    <row r="54" ht="15.75" hidden="1" customHeight="1">
      <c r="A54" s="230" t="s">
        <v>47</v>
      </c>
      <c r="B54" s="230" t="s">
        <v>127</v>
      </c>
      <c r="C54" s="230" t="s">
        <v>786</v>
      </c>
      <c r="D54" s="230" t="s">
        <v>74</v>
      </c>
      <c r="E54" s="230" t="s">
        <v>154</v>
      </c>
      <c r="F54" s="231">
        <v>2024.0</v>
      </c>
      <c r="G54" s="232" t="s">
        <v>883</v>
      </c>
      <c r="H54" s="232"/>
      <c r="I54" s="232"/>
      <c r="J54" s="232"/>
      <c r="K54" s="232" t="s">
        <v>921</v>
      </c>
      <c r="L54" s="232">
        <v>251017.0</v>
      </c>
      <c r="M54" s="233" t="s">
        <v>153</v>
      </c>
      <c r="N54" s="232" t="s">
        <v>952</v>
      </c>
      <c r="O54" s="234">
        <v>0.0</v>
      </c>
      <c r="P54" s="235">
        <v>24.0</v>
      </c>
      <c r="Q54" s="236">
        <v>167.76</v>
      </c>
      <c r="R54" s="236">
        <v>167.76</v>
      </c>
      <c r="S54" s="237" t="s">
        <v>322</v>
      </c>
      <c r="T54" s="238">
        <v>3.52</v>
      </c>
      <c r="U54" s="239">
        <f>IFERROR(Data_TY!$T54*Data_TY!$O54,"")</f>
        <v>0</v>
      </c>
      <c r="V54" s="238">
        <f>IFERROR(Data_TY!$R54/Data_TY!$P54,"")</f>
        <v>6.99</v>
      </c>
      <c r="W54" s="239">
        <f>IFERROR(Data_TY!$V54*Data_TY!$O54,"")</f>
        <v>0</v>
      </c>
      <c r="X54" s="230" t="s">
        <v>112</v>
      </c>
      <c r="Y54" s="230" t="s">
        <v>784</v>
      </c>
    </row>
    <row r="55" ht="15.75" hidden="1" customHeight="1">
      <c r="A55" s="240" t="s">
        <v>47</v>
      </c>
      <c r="B55" s="240" t="s">
        <v>127</v>
      </c>
      <c r="C55" s="240" t="s">
        <v>786</v>
      </c>
      <c r="D55" s="240" t="s">
        <v>74</v>
      </c>
      <c r="E55" s="240" t="s">
        <v>156</v>
      </c>
      <c r="F55" s="241">
        <v>2024.0</v>
      </c>
      <c r="G55" s="242" t="s">
        <v>883</v>
      </c>
      <c r="H55" s="242"/>
      <c r="I55" s="242"/>
      <c r="J55" s="242"/>
      <c r="K55" s="242" t="s">
        <v>921</v>
      </c>
      <c r="L55" s="242">
        <v>262824.0</v>
      </c>
      <c r="M55" s="243" t="s">
        <v>155</v>
      </c>
      <c r="N55" s="242" t="s">
        <v>953</v>
      </c>
      <c r="O55" s="244">
        <v>2508.0</v>
      </c>
      <c r="P55" s="245">
        <v>711.0</v>
      </c>
      <c r="Q55" s="246">
        <v>4254.389999999998</v>
      </c>
      <c r="R55" s="246">
        <v>4254.389999999998</v>
      </c>
      <c r="S55" s="247">
        <v>0.2834928229665072</v>
      </c>
      <c r="T55" s="248">
        <v>2.9</v>
      </c>
      <c r="U55" s="249">
        <f>IFERROR(Data_TY!$T55*Data_TY!$O55,"")</f>
        <v>7273.2</v>
      </c>
      <c r="V55" s="248">
        <f>IFERROR(Data_TY!$R55/Data_TY!$P55,"")</f>
        <v>5.983670886</v>
      </c>
      <c r="W55" s="249">
        <f>IFERROR(Data_TY!$V55*Data_TY!$O55,"")</f>
        <v>15007.04658</v>
      </c>
      <c r="X55" s="240" t="s">
        <v>112</v>
      </c>
      <c r="Y55" s="240" t="s">
        <v>784</v>
      </c>
    </row>
    <row r="56" ht="15.75" hidden="1" customHeight="1">
      <c r="A56" s="230" t="s">
        <v>47</v>
      </c>
      <c r="B56" s="230" t="s">
        <v>127</v>
      </c>
      <c r="C56" s="230" t="s">
        <v>786</v>
      </c>
      <c r="D56" s="230" t="s">
        <v>74</v>
      </c>
      <c r="E56" s="230" t="s">
        <v>160</v>
      </c>
      <c r="F56" s="231">
        <v>2024.0</v>
      </c>
      <c r="G56" s="232" t="s">
        <v>883</v>
      </c>
      <c r="H56" s="232"/>
      <c r="I56" s="232"/>
      <c r="J56" s="232"/>
      <c r="K56" s="232" t="s">
        <v>921</v>
      </c>
      <c r="L56" s="232">
        <v>262826.0</v>
      </c>
      <c r="M56" s="233" t="s">
        <v>159</v>
      </c>
      <c r="N56" s="232" t="s">
        <v>954</v>
      </c>
      <c r="O56" s="234">
        <v>2568.0</v>
      </c>
      <c r="P56" s="235">
        <v>1032.0</v>
      </c>
      <c r="Q56" s="236">
        <v>5149.679999999995</v>
      </c>
      <c r="R56" s="236">
        <v>5149.679999999995</v>
      </c>
      <c r="S56" s="237">
        <v>0.40186915887850466</v>
      </c>
      <c r="T56" s="238">
        <v>2.47</v>
      </c>
      <c r="U56" s="239">
        <f>IFERROR(Data_TY!$T56*Data_TY!$O56,"")</f>
        <v>6342.96</v>
      </c>
      <c r="V56" s="238">
        <f>IFERROR(Data_TY!$R56/Data_TY!$P56,"")</f>
        <v>4.99</v>
      </c>
      <c r="W56" s="239">
        <f>IFERROR(Data_TY!$V56*Data_TY!$O56,"")</f>
        <v>12814.32</v>
      </c>
      <c r="X56" s="230" t="s">
        <v>112</v>
      </c>
      <c r="Y56" s="230" t="s">
        <v>784</v>
      </c>
    </row>
    <row r="57" ht="15.75" hidden="1" customHeight="1">
      <c r="A57" s="240" t="s">
        <v>47</v>
      </c>
      <c r="B57" s="240" t="s">
        <v>127</v>
      </c>
      <c r="C57" s="240" t="s">
        <v>786</v>
      </c>
      <c r="D57" s="240" t="s">
        <v>74</v>
      </c>
      <c r="E57" s="240" t="s">
        <v>162</v>
      </c>
      <c r="F57" s="241">
        <v>2024.0</v>
      </c>
      <c r="G57" s="242" t="s">
        <v>883</v>
      </c>
      <c r="H57" s="242"/>
      <c r="I57" s="242"/>
      <c r="J57" s="242"/>
      <c r="K57" s="242" t="s">
        <v>921</v>
      </c>
      <c r="L57" s="242">
        <v>262827.0</v>
      </c>
      <c r="M57" s="243" t="s">
        <v>161</v>
      </c>
      <c r="N57" s="242" t="s">
        <v>955</v>
      </c>
      <c r="O57" s="244">
        <v>880.0</v>
      </c>
      <c r="P57" s="245">
        <v>323.0</v>
      </c>
      <c r="Q57" s="246">
        <v>2096.270000000001</v>
      </c>
      <c r="R57" s="246">
        <v>2096.270000000001</v>
      </c>
      <c r="S57" s="247">
        <v>0.36704545454545456</v>
      </c>
      <c r="T57" s="248">
        <v>3.27</v>
      </c>
      <c r="U57" s="249">
        <f>IFERROR(Data_TY!$T57*Data_TY!$O57,"")</f>
        <v>2877.6</v>
      </c>
      <c r="V57" s="248">
        <f>IFERROR(Data_TY!$R57/Data_TY!$P57,"")</f>
        <v>6.49</v>
      </c>
      <c r="W57" s="249">
        <f>IFERROR(Data_TY!$V57*Data_TY!$O57,"")</f>
        <v>5711.2</v>
      </c>
      <c r="X57" s="240" t="s">
        <v>145</v>
      </c>
      <c r="Y57" s="240" t="s">
        <v>784</v>
      </c>
    </row>
    <row r="58" ht="15.75" hidden="1" customHeight="1">
      <c r="A58" s="230" t="s">
        <v>47</v>
      </c>
      <c r="B58" s="230" t="s">
        <v>127</v>
      </c>
      <c r="C58" s="230" t="s">
        <v>786</v>
      </c>
      <c r="D58" s="230" t="s">
        <v>74</v>
      </c>
      <c r="E58" s="230" t="s">
        <v>164</v>
      </c>
      <c r="F58" s="231">
        <v>2024.0</v>
      </c>
      <c r="G58" s="232" t="s">
        <v>883</v>
      </c>
      <c r="H58" s="232"/>
      <c r="I58" s="232"/>
      <c r="J58" s="232"/>
      <c r="K58" s="232" t="s">
        <v>921</v>
      </c>
      <c r="L58" s="232">
        <v>262829.0</v>
      </c>
      <c r="M58" s="233" t="s">
        <v>163</v>
      </c>
      <c r="N58" s="232" t="s">
        <v>956</v>
      </c>
      <c r="O58" s="234">
        <v>1224.0</v>
      </c>
      <c r="P58" s="235">
        <v>281.0</v>
      </c>
      <c r="Q58" s="236">
        <v>2104.6900000000014</v>
      </c>
      <c r="R58" s="236">
        <v>2104.6900000000014</v>
      </c>
      <c r="S58" s="237">
        <v>0.2295751633986928</v>
      </c>
      <c r="T58" s="238">
        <v>3.59</v>
      </c>
      <c r="U58" s="239">
        <f>IFERROR(Data_TY!$T58*Data_TY!$O58,"")</f>
        <v>4394.16</v>
      </c>
      <c r="V58" s="238">
        <f>IFERROR(Data_TY!$R58/Data_TY!$P58,"")</f>
        <v>7.49</v>
      </c>
      <c r="W58" s="239">
        <f>IFERROR(Data_TY!$V58*Data_TY!$O58,"")</f>
        <v>9167.76</v>
      </c>
      <c r="X58" s="230" t="s">
        <v>112</v>
      </c>
      <c r="Y58" s="230" t="s">
        <v>784</v>
      </c>
    </row>
    <row r="59" ht="15.75" hidden="1" customHeight="1">
      <c r="A59" s="240" t="s">
        <v>47</v>
      </c>
      <c r="B59" s="240" t="s">
        <v>127</v>
      </c>
      <c r="C59" s="240" t="s">
        <v>786</v>
      </c>
      <c r="D59" s="240" t="s">
        <v>74</v>
      </c>
      <c r="E59" s="240" t="s">
        <v>168</v>
      </c>
      <c r="F59" s="241">
        <v>2024.0</v>
      </c>
      <c r="G59" s="242" t="s">
        <v>883</v>
      </c>
      <c r="H59" s="242"/>
      <c r="I59" s="242"/>
      <c r="J59" s="242"/>
      <c r="K59" s="242" t="s">
        <v>921</v>
      </c>
      <c r="L59" s="242">
        <v>262832.0</v>
      </c>
      <c r="M59" s="243" t="s">
        <v>167</v>
      </c>
      <c r="N59" s="242" t="s">
        <v>957</v>
      </c>
      <c r="O59" s="244">
        <v>1368.0</v>
      </c>
      <c r="P59" s="245">
        <v>171.0</v>
      </c>
      <c r="Q59" s="246">
        <v>1024.2900000000009</v>
      </c>
      <c r="R59" s="246">
        <v>1024.2900000000009</v>
      </c>
      <c r="S59" s="247">
        <v>0.125</v>
      </c>
      <c r="T59" s="248">
        <v>2.93</v>
      </c>
      <c r="U59" s="249">
        <f>IFERROR(Data_TY!$T59*Data_TY!$O59,"")</f>
        <v>4008.24</v>
      </c>
      <c r="V59" s="248">
        <f>IFERROR(Data_TY!$R59/Data_TY!$P59,"")</f>
        <v>5.99</v>
      </c>
      <c r="W59" s="249">
        <f>IFERROR(Data_TY!$V59*Data_TY!$O59,"")</f>
        <v>8194.32</v>
      </c>
      <c r="X59" s="240" t="s">
        <v>112</v>
      </c>
      <c r="Y59" s="240" t="s">
        <v>784</v>
      </c>
    </row>
    <row r="60" ht="15.75" hidden="1" customHeight="1">
      <c r="A60" s="230" t="s">
        <v>47</v>
      </c>
      <c r="B60" s="230" t="s">
        <v>127</v>
      </c>
      <c r="C60" s="230" t="s">
        <v>786</v>
      </c>
      <c r="D60" s="230" t="s">
        <v>74</v>
      </c>
      <c r="E60" s="230" t="s">
        <v>170</v>
      </c>
      <c r="F60" s="231">
        <v>2024.0</v>
      </c>
      <c r="G60" s="232" t="s">
        <v>883</v>
      </c>
      <c r="H60" s="232"/>
      <c r="I60" s="232"/>
      <c r="J60" s="232"/>
      <c r="K60" s="232" t="s">
        <v>921</v>
      </c>
      <c r="L60" s="232">
        <v>262833.0</v>
      </c>
      <c r="M60" s="233" t="s">
        <v>169</v>
      </c>
      <c r="N60" s="232" t="s">
        <v>958</v>
      </c>
      <c r="O60" s="234">
        <v>816.0</v>
      </c>
      <c r="P60" s="235">
        <v>154.0</v>
      </c>
      <c r="Q60" s="236">
        <v>922.4600000000005</v>
      </c>
      <c r="R60" s="236">
        <v>922.4600000000005</v>
      </c>
      <c r="S60" s="237">
        <v>0.18872549019607843</v>
      </c>
      <c r="T60" s="238">
        <v>2.96</v>
      </c>
      <c r="U60" s="239">
        <f>IFERROR(Data_TY!$T60*Data_TY!$O60,"")</f>
        <v>2415.36</v>
      </c>
      <c r="V60" s="238">
        <f>IFERROR(Data_TY!$R60/Data_TY!$P60,"")</f>
        <v>5.99</v>
      </c>
      <c r="W60" s="239">
        <f>IFERROR(Data_TY!$V60*Data_TY!$O60,"")</f>
        <v>4887.84</v>
      </c>
      <c r="X60" s="230" t="s">
        <v>112</v>
      </c>
      <c r="Y60" s="230" t="s">
        <v>784</v>
      </c>
    </row>
    <row r="61" ht="15.75" hidden="1" customHeight="1">
      <c r="A61" s="240" t="s">
        <v>47</v>
      </c>
      <c r="B61" s="240" t="s">
        <v>127</v>
      </c>
      <c r="C61" s="240" t="s">
        <v>786</v>
      </c>
      <c r="D61" s="240" t="s">
        <v>74</v>
      </c>
      <c r="E61" s="240" t="s">
        <v>172</v>
      </c>
      <c r="F61" s="241">
        <v>2024.0</v>
      </c>
      <c r="G61" s="242" t="s">
        <v>883</v>
      </c>
      <c r="H61" s="242"/>
      <c r="I61" s="242"/>
      <c r="J61" s="242"/>
      <c r="K61" s="242" t="s">
        <v>921</v>
      </c>
      <c r="L61" s="242">
        <v>262834.0</v>
      </c>
      <c r="M61" s="243" t="s">
        <v>171</v>
      </c>
      <c r="N61" s="242" t="s">
        <v>959</v>
      </c>
      <c r="O61" s="244">
        <v>1578.0</v>
      </c>
      <c r="P61" s="245">
        <v>359.0</v>
      </c>
      <c r="Q61" s="246">
        <v>2509.4100000000003</v>
      </c>
      <c r="R61" s="246">
        <v>2509.4100000000003</v>
      </c>
      <c r="S61" s="247">
        <v>0.22750316856780736</v>
      </c>
      <c r="T61" s="248">
        <v>3.52</v>
      </c>
      <c r="U61" s="249">
        <f>IFERROR(Data_TY!$T61*Data_TY!$O61,"")</f>
        <v>5554.56</v>
      </c>
      <c r="V61" s="248">
        <f>IFERROR(Data_TY!$R61/Data_TY!$P61,"")</f>
        <v>6.99</v>
      </c>
      <c r="W61" s="249">
        <f>IFERROR(Data_TY!$V61*Data_TY!$O61,"")</f>
        <v>11030.22</v>
      </c>
      <c r="X61" s="240" t="s">
        <v>145</v>
      </c>
      <c r="Y61" s="240" t="s">
        <v>784</v>
      </c>
    </row>
    <row r="62" ht="15.75" hidden="1" customHeight="1">
      <c r="A62" s="230" t="s">
        <v>47</v>
      </c>
      <c r="B62" s="230" t="s">
        <v>127</v>
      </c>
      <c r="C62" s="230" t="s">
        <v>786</v>
      </c>
      <c r="D62" s="230" t="s">
        <v>74</v>
      </c>
      <c r="E62" s="230" t="s">
        <v>174</v>
      </c>
      <c r="F62" s="231">
        <v>2024.0</v>
      </c>
      <c r="G62" s="232" t="s">
        <v>883</v>
      </c>
      <c r="H62" s="232"/>
      <c r="I62" s="232"/>
      <c r="J62" s="232"/>
      <c r="K62" s="232" t="s">
        <v>921</v>
      </c>
      <c r="L62" s="232">
        <v>262835.0</v>
      </c>
      <c r="M62" s="233" t="s">
        <v>173</v>
      </c>
      <c r="N62" s="232" t="s">
        <v>960</v>
      </c>
      <c r="O62" s="234">
        <v>384.0</v>
      </c>
      <c r="P62" s="235">
        <v>185.0</v>
      </c>
      <c r="Q62" s="236">
        <v>2773.1499999999996</v>
      </c>
      <c r="R62" s="236">
        <v>2773.1499999999996</v>
      </c>
      <c r="S62" s="251">
        <v>0.4817708333333333</v>
      </c>
      <c r="T62" s="238">
        <v>7.56</v>
      </c>
      <c r="U62" s="239">
        <f>IFERROR(Data_TY!$T62*Data_TY!$O62,"")</f>
        <v>2903.04</v>
      </c>
      <c r="V62" s="238">
        <f>IFERROR(Data_TY!$R62/Data_TY!$P62,"")</f>
        <v>14.99</v>
      </c>
      <c r="W62" s="239">
        <f>IFERROR(Data_TY!$V62*Data_TY!$O62,"")</f>
        <v>5756.16</v>
      </c>
      <c r="X62" s="230" t="s">
        <v>148</v>
      </c>
      <c r="Y62" s="230" t="s">
        <v>784</v>
      </c>
    </row>
    <row r="63" ht="15.75" hidden="1" customHeight="1">
      <c r="A63" s="240" t="s">
        <v>47</v>
      </c>
      <c r="B63" s="240" t="s">
        <v>127</v>
      </c>
      <c r="C63" s="240" t="s">
        <v>786</v>
      </c>
      <c r="D63" s="240" t="s">
        <v>74</v>
      </c>
      <c r="E63" s="240" t="s">
        <v>178</v>
      </c>
      <c r="F63" s="241">
        <v>2024.0</v>
      </c>
      <c r="G63" s="242" t="s">
        <v>883</v>
      </c>
      <c r="H63" s="242"/>
      <c r="I63" s="242"/>
      <c r="J63" s="242"/>
      <c r="K63" s="242" t="s">
        <v>921</v>
      </c>
      <c r="L63" s="242">
        <v>262866.0</v>
      </c>
      <c r="M63" s="243" t="s">
        <v>177</v>
      </c>
      <c r="N63" s="242" t="s">
        <v>961</v>
      </c>
      <c r="O63" s="244">
        <v>2652.0</v>
      </c>
      <c r="P63" s="245">
        <v>543.0</v>
      </c>
      <c r="Q63" s="246">
        <v>2709.5699999999997</v>
      </c>
      <c r="R63" s="246">
        <v>2709.5699999999997</v>
      </c>
      <c r="S63" s="250">
        <v>0.20475113122171945</v>
      </c>
      <c r="T63" s="248">
        <v>2.38</v>
      </c>
      <c r="U63" s="249">
        <f>IFERROR(Data_TY!$T63*Data_TY!$O63,"")</f>
        <v>6311.76</v>
      </c>
      <c r="V63" s="248">
        <f>IFERROR(Data_TY!$R63/Data_TY!$P63,"")</f>
        <v>4.99</v>
      </c>
      <c r="W63" s="249">
        <f>IFERROR(Data_TY!$V63*Data_TY!$O63,"")</f>
        <v>13233.48</v>
      </c>
      <c r="X63" s="240" t="s">
        <v>145</v>
      </c>
      <c r="Y63" s="240" t="s">
        <v>784</v>
      </c>
    </row>
    <row r="64" ht="15.75" hidden="1" customHeight="1">
      <c r="A64" s="230" t="s">
        <v>47</v>
      </c>
      <c r="B64" s="230" t="s">
        <v>127</v>
      </c>
      <c r="C64" s="230" t="s">
        <v>786</v>
      </c>
      <c r="D64" s="230" t="s">
        <v>74</v>
      </c>
      <c r="E64" s="230" t="s">
        <v>180</v>
      </c>
      <c r="F64" s="231">
        <v>2024.0</v>
      </c>
      <c r="G64" s="232" t="s">
        <v>883</v>
      </c>
      <c r="H64" s="232"/>
      <c r="I64" s="232"/>
      <c r="J64" s="232"/>
      <c r="K64" s="232" t="s">
        <v>921</v>
      </c>
      <c r="L64" s="232">
        <v>262868.0</v>
      </c>
      <c r="M64" s="233" t="s">
        <v>179</v>
      </c>
      <c r="N64" s="232" t="s">
        <v>962</v>
      </c>
      <c r="O64" s="234">
        <v>840.0</v>
      </c>
      <c r="P64" s="235">
        <v>286.0</v>
      </c>
      <c r="Q64" s="236">
        <v>2571.1400000000012</v>
      </c>
      <c r="R64" s="236">
        <v>2571.1400000000012</v>
      </c>
      <c r="S64" s="251">
        <v>0.3404761904761905</v>
      </c>
      <c r="T64" s="238">
        <v>4.62</v>
      </c>
      <c r="U64" s="239">
        <f>IFERROR(Data_TY!$T64*Data_TY!$O64,"")</f>
        <v>3880.8</v>
      </c>
      <c r="V64" s="238">
        <f>IFERROR(Data_TY!$R64/Data_TY!$P64,"")</f>
        <v>8.99</v>
      </c>
      <c r="W64" s="239">
        <f>IFERROR(Data_TY!$V64*Data_TY!$O64,"")</f>
        <v>7551.6</v>
      </c>
      <c r="X64" s="230" t="s">
        <v>112</v>
      </c>
      <c r="Y64" s="230" t="s">
        <v>784</v>
      </c>
    </row>
    <row r="65" ht="15.75" hidden="1" customHeight="1">
      <c r="A65" s="240" t="s">
        <v>47</v>
      </c>
      <c r="B65" s="240" t="s">
        <v>127</v>
      </c>
      <c r="C65" s="240" t="s">
        <v>786</v>
      </c>
      <c r="D65" s="240" t="s">
        <v>74</v>
      </c>
      <c r="E65" s="240" t="s">
        <v>187</v>
      </c>
      <c r="F65" s="241">
        <v>2024.0</v>
      </c>
      <c r="G65" s="242" t="s">
        <v>883</v>
      </c>
      <c r="H65" s="242"/>
      <c r="I65" s="242"/>
      <c r="J65" s="242"/>
      <c r="K65" s="242" t="s">
        <v>921</v>
      </c>
      <c r="L65" s="242">
        <v>262879.0</v>
      </c>
      <c r="M65" s="243" t="s">
        <v>186</v>
      </c>
      <c r="N65" s="242" t="s">
        <v>963</v>
      </c>
      <c r="O65" s="244">
        <v>1080.0</v>
      </c>
      <c r="P65" s="245">
        <v>220.0</v>
      </c>
      <c r="Q65" s="246">
        <v>2197.8000000000006</v>
      </c>
      <c r="R65" s="246">
        <v>2197.8000000000006</v>
      </c>
      <c r="S65" s="250">
        <v>0.2037037037037037</v>
      </c>
      <c r="T65" s="248">
        <v>4.94</v>
      </c>
      <c r="U65" s="249">
        <f>IFERROR(Data_TY!$T65*Data_TY!$O65,"")</f>
        <v>5335.2</v>
      </c>
      <c r="V65" s="248">
        <f>IFERROR(Data_TY!$R65/Data_TY!$P65,"")</f>
        <v>9.99</v>
      </c>
      <c r="W65" s="249">
        <f>IFERROR(Data_TY!$V65*Data_TY!$O65,"")</f>
        <v>10789.2</v>
      </c>
      <c r="X65" s="240" t="s">
        <v>148</v>
      </c>
      <c r="Y65" s="240" t="s">
        <v>784</v>
      </c>
    </row>
    <row r="66" ht="15.75" hidden="1" customHeight="1">
      <c r="A66" s="230" t="s">
        <v>47</v>
      </c>
      <c r="B66" s="230" t="s">
        <v>127</v>
      </c>
      <c r="C66" s="230" t="s">
        <v>786</v>
      </c>
      <c r="D66" s="230" t="s">
        <v>74</v>
      </c>
      <c r="E66" s="230" t="s">
        <v>191</v>
      </c>
      <c r="F66" s="231">
        <v>2024.0</v>
      </c>
      <c r="G66" s="232" t="s">
        <v>883</v>
      </c>
      <c r="H66" s="232"/>
      <c r="I66" s="232"/>
      <c r="J66" s="232"/>
      <c r="K66" s="232" t="s">
        <v>921</v>
      </c>
      <c r="L66" s="232">
        <v>277790.0</v>
      </c>
      <c r="M66" s="233" t="s">
        <v>190</v>
      </c>
      <c r="N66" s="232" t="s">
        <v>964</v>
      </c>
      <c r="O66" s="234">
        <v>774.0</v>
      </c>
      <c r="P66" s="235">
        <v>356.0</v>
      </c>
      <c r="Q66" s="236">
        <v>2666.4399999999996</v>
      </c>
      <c r="R66" s="236">
        <v>2666.4399999999996</v>
      </c>
      <c r="S66" s="251">
        <v>0.4599483204134367</v>
      </c>
      <c r="T66" s="238">
        <v>3.62</v>
      </c>
      <c r="U66" s="239">
        <f>IFERROR(Data_TY!$T66*Data_TY!$O66,"")</f>
        <v>2801.88</v>
      </c>
      <c r="V66" s="238">
        <f>IFERROR(Data_TY!$R66/Data_TY!$P66,"")</f>
        <v>7.49</v>
      </c>
      <c r="W66" s="239">
        <f>IFERROR(Data_TY!$V66*Data_TY!$O66,"")</f>
        <v>5797.26</v>
      </c>
      <c r="X66" s="230" t="s">
        <v>145</v>
      </c>
      <c r="Y66" s="230" t="s">
        <v>784</v>
      </c>
    </row>
    <row r="67" ht="15.75" hidden="1" customHeight="1">
      <c r="A67" s="240" t="s">
        <v>47</v>
      </c>
      <c r="B67" s="240" t="s">
        <v>183</v>
      </c>
      <c r="C67" s="240" t="s">
        <v>786</v>
      </c>
      <c r="D67" s="240" t="s">
        <v>74</v>
      </c>
      <c r="E67" s="240" t="s">
        <v>195</v>
      </c>
      <c r="F67" s="241">
        <v>2024.0</v>
      </c>
      <c r="G67" s="242" t="s">
        <v>883</v>
      </c>
      <c r="H67" s="242"/>
      <c r="I67" s="242"/>
      <c r="J67" s="242"/>
      <c r="K67" s="242" t="s">
        <v>921</v>
      </c>
      <c r="L67" s="242">
        <v>277870.0</v>
      </c>
      <c r="M67" s="243" t="s">
        <v>194</v>
      </c>
      <c r="N67" s="242" t="s">
        <v>965</v>
      </c>
      <c r="O67" s="244">
        <v>808.0</v>
      </c>
      <c r="P67" s="245">
        <v>273.0</v>
      </c>
      <c r="Q67" s="246">
        <v>2727.2699999999986</v>
      </c>
      <c r="R67" s="246">
        <v>2727.2699999999986</v>
      </c>
      <c r="S67" s="250">
        <v>0.3378712871287129</v>
      </c>
      <c r="T67" s="248">
        <v>4.94</v>
      </c>
      <c r="U67" s="249">
        <f>IFERROR(Data_TY!$T67*Data_TY!$O67,"")</f>
        <v>3991.52</v>
      </c>
      <c r="V67" s="248">
        <f>IFERROR(Data_TY!$R67/Data_TY!$P67,"")</f>
        <v>9.99</v>
      </c>
      <c r="W67" s="249">
        <f>IFERROR(Data_TY!$V67*Data_TY!$O67,"")</f>
        <v>8071.92</v>
      </c>
      <c r="X67" s="240" t="s">
        <v>196</v>
      </c>
      <c r="Y67" s="240" t="s">
        <v>784</v>
      </c>
    </row>
    <row r="68" ht="15.75" hidden="1" customHeight="1">
      <c r="A68" s="230" t="s">
        <v>47</v>
      </c>
      <c r="B68" s="230" t="s">
        <v>79</v>
      </c>
      <c r="C68" s="230" t="s">
        <v>786</v>
      </c>
      <c r="D68" s="230" t="s">
        <v>74</v>
      </c>
      <c r="E68" s="230" t="s">
        <v>198</v>
      </c>
      <c r="F68" s="231">
        <v>2024.0</v>
      </c>
      <c r="G68" s="232" t="s">
        <v>883</v>
      </c>
      <c r="H68" s="232"/>
      <c r="I68" s="232"/>
      <c r="J68" s="232"/>
      <c r="K68" s="232" t="s">
        <v>921</v>
      </c>
      <c r="L68" s="232">
        <v>277892.0</v>
      </c>
      <c r="M68" s="233" t="s">
        <v>197</v>
      </c>
      <c r="N68" s="232" t="s">
        <v>966</v>
      </c>
      <c r="O68" s="234">
        <v>840.0</v>
      </c>
      <c r="P68" s="235">
        <v>469.0</v>
      </c>
      <c r="Q68" s="236">
        <v>792.6100000000005</v>
      </c>
      <c r="R68" s="236">
        <v>792.6100000000005</v>
      </c>
      <c r="S68" s="251">
        <v>0.5583333333333333</v>
      </c>
      <c r="T68" s="238">
        <v>0.75</v>
      </c>
      <c r="U68" s="239">
        <f>IFERROR(Data_TY!$T68*Data_TY!$O68,"")</f>
        <v>630</v>
      </c>
      <c r="V68" s="238">
        <f>IFERROR(Data_TY!$R68/Data_TY!$P68,"")</f>
        <v>1.69</v>
      </c>
      <c r="W68" s="239">
        <f>IFERROR(Data_TY!$V68*Data_TY!$O68,"")</f>
        <v>1419.6</v>
      </c>
      <c r="X68" s="230" t="s">
        <v>78</v>
      </c>
      <c r="Y68" s="230" t="s">
        <v>784</v>
      </c>
    </row>
    <row r="69" ht="15.75" hidden="1" customHeight="1">
      <c r="A69" s="240" t="s">
        <v>47</v>
      </c>
      <c r="B69" s="240" t="s">
        <v>79</v>
      </c>
      <c r="C69" s="240" t="s">
        <v>786</v>
      </c>
      <c r="D69" s="240" t="s">
        <v>74</v>
      </c>
      <c r="E69" s="240" t="s">
        <v>200</v>
      </c>
      <c r="F69" s="241">
        <v>2024.0</v>
      </c>
      <c r="G69" s="242" t="s">
        <v>883</v>
      </c>
      <c r="H69" s="242"/>
      <c r="I69" s="242"/>
      <c r="J69" s="242"/>
      <c r="K69" s="242" t="s">
        <v>921</v>
      </c>
      <c r="L69" s="242">
        <v>277893.0</v>
      </c>
      <c r="M69" s="243" t="s">
        <v>199</v>
      </c>
      <c r="N69" s="242" t="s">
        <v>967</v>
      </c>
      <c r="O69" s="244">
        <v>840.0</v>
      </c>
      <c r="P69" s="245">
        <v>453.0</v>
      </c>
      <c r="Q69" s="246">
        <v>765.5700000000003</v>
      </c>
      <c r="R69" s="246">
        <v>765.5700000000003</v>
      </c>
      <c r="S69" s="250">
        <v>0.5392857142857143</v>
      </c>
      <c r="T69" s="248">
        <v>0.75</v>
      </c>
      <c r="U69" s="249">
        <f>IFERROR(Data_TY!$T69*Data_TY!$O69,"")</f>
        <v>630</v>
      </c>
      <c r="V69" s="248">
        <f>IFERROR(Data_TY!$R69/Data_TY!$P69,"")</f>
        <v>1.69</v>
      </c>
      <c r="W69" s="249">
        <f>IFERROR(Data_TY!$V69*Data_TY!$O69,"")</f>
        <v>1419.6</v>
      </c>
      <c r="X69" s="240" t="s">
        <v>78</v>
      </c>
      <c r="Y69" s="240" t="s">
        <v>784</v>
      </c>
    </row>
    <row r="70" ht="15.75" hidden="1" customHeight="1">
      <c r="A70" s="230" t="s">
        <v>47</v>
      </c>
      <c r="B70" s="230" t="s">
        <v>79</v>
      </c>
      <c r="C70" s="230" t="s">
        <v>786</v>
      </c>
      <c r="D70" s="230" t="s">
        <v>74</v>
      </c>
      <c r="E70" s="230" t="s">
        <v>202</v>
      </c>
      <c r="F70" s="231">
        <v>2024.0</v>
      </c>
      <c r="G70" s="232" t="s">
        <v>883</v>
      </c>
      <c r="H70" s="232"/>
      <c r="I70" s="232"/>
      <c r="J70" s="232"/>
      <c r="K70" s="232" t="s">
        <v>921</v>
      </c>
      <c r="L70" s="232">
        <v>277961.0</v>
      </c>
      <c r="M70" s="233" t="s">
        <v>201</v>
      </c>
      <c r="N70" s="232" t="s">
        <v>968</v>
      </c>
      <c r="O70" s="234">
        <v>594.0</v>
      </c>
      <c r="P70" s="235">
        <v>295.0</v>
      </c>
      <c r="Q70" s="236">
        <v>1029.550000000001</v>
      </c>
      <c r="R70" s="236">
        <v>1029.550000000001</v>
      </c>
      <c r="S70" s="251">
        <v>0.49663299663299665</v>
      </c>
      <c r="T70" s="238">
        <v>1.81</v>
      </c>
      <c r="U70" s="239">
        <f>IFERROR(Data_TY!$T70*Data_TY!$O70,"")</f>
        <v>1075.14</v>
      </c>
      <c r="V70" s="238">
        <f>IFERROR(Data_TY!$R70/Data_TY!$P70,"")</f>
        <v>3.49</v>
      </c>
      <c r="W70" s="239">
        <f>IFERROR(Data_TY!$V70*Data_TY!$O70,"")</f>
        <v>2073.06</v>
      </c>
      <c r="X70" s="230" t="s">
        <v>78</v>
      </c>
      <c r="Y70" s="230" t="s">
        <v>784</v>
      </c>
    </row>
    <row r="71" ht="15.75" hidden="1" customHeight="1">
      <c r="A71" s="240" t="s">
        <v>47</v>
      </c>
      <c r="B71" s="240" t="s">
        <v>79</v>
      </c>
      <c r="C71" s="240" t="s">
        <v>786</v>
      </c>
      <c r="D71" s="240" t="s">
        <v>74</v>
      </c>
      <c r="E71" s="240" t="s">
        <v>204</v>
      </c>
      <c r="F71" s="241">
        <v>2024.0</v>
      </c>
      <c r="G71" s="242" t="s">
        <v>883</v>
      </c>
      <c r="H71" s="242"/>
      <c r="I71" s="242"/>
      <c r="J71" s="242"/>
      <c r="K71" s="242" t="s">
        <v>921</v>
      </c>
      <c r="L71" s="242">
        <v>277965.0</v>
      </c>
      <c r="M71" s="243" t="s">
        <v>203</v>
      </c>
      <c r="N71" s="242" t="s">
        <v>969</v>
      </c>
      <c r="O71" s="244">
        <v>594.0</v>
      </c>
      <c r="P71" s="245">
        <v>543.0</v>
      </c>
      <c r="Q71" s="246">
        <v>1895.0700000000027</v>
      </c>
      <c r="R71" s="246">
        <v>1895.0700000000027</v>
      </c>
      <c r="S71" s="250">
        <v>0.9141414141414141</v>
      </c>
      <c r="T71" s="248">
        <v>1.81</v>
      </c>
      <c r="U71" s="249">
        <f>IFERROR(Data_TY!$T71*Data_TY!$O71,"")</f>
        <v>1075.14</v>
      </c>
      <c r="V71" s="248">
        <f>IFERROR(Data_TY!$R71/Data_TY!$P71,"")</f>
        <v>3.49</v>
      </c>
      <c r="W71" s="249">
        <f>IFERROR(Data_TY!$V71*Data_TY!$O71,"")</f>
        <v>2073.06</v>
      </c>
      <c r="X71" s="240" t="s">
        <v>78</v>
      </c>
      <c r="Y71" s="240" t="s">
        <v>784</v>
      </c>
    </row>
    <row r="72" ht="15.75" hidden="1" customHeight="1">
      <c r="A72" s="230" t="s">
        <v>48</v>
      </c>
      <c r="B72" s="230" t="s">
        <v>92</v>
      </c>
      <c r="C72" s="230" t="s">
        <v>786</v>
      </c>
      <c r="D72" s="230" t="s">
        <v>74</v>
      </c>
      <c r="E72" s="230" t="s">
        <v>208</v>
      </c>
      <c r="F72" s="231">
        <v>2024.0</v>
      </c>
      <c r="G72" s="232" t="s">
        <v>883</v>
      </c>
      <c r="H72" s="232"/>
      <c r="I72" s="232"/>
      <c r="J72" s="232"/>
      <c r="K72" s="232" t="s">
        <v>921</v>
      </c>
      <c r="L72" s="232">
        <v>277972.0</v>
      </c>
      <c r="M72" s="233" t="s">
        <v>207</v>
      </c>
      <c r="N72" s="232" t="s">
        <v>970</v>
      </c>
      <c r="O72" s="234">
        <v>1068.0</v>
      </c>
      <c r="P72" s="235">
        <v>550.0</v>
      </c>
      <c r="Q72" s="236">
        <v>1644.5000000000014</v>
      </c>
      <c r="R72" s="236">
        <v>1644.5000000000014</v>
      </c>
      <c r="S72" s="251">
        <v>0.5149812734082397</v>
      </c>
      <c r="T72" s="238">
        <v>1.53</v>
      </c>
      <c r="U72" s="239">
        <f>IFERROR(Data_TY!$T72*Data_TY!$O72,"")</f>
        <v>1634.04</v>
      </c>
      <c r="V72" s="238">
        <f>IFERROR(Data_TY!$R72/Data_TY!$P72,"")</f>
        <v>2.99</v>
      </c>
      <c r="W72" s="239">
        <f>IFERROR(Data_TY!$V72*Data_TY!$O72,"")</f>
        <v>3193.32</v>
      </c>
      <c r="X72" s="230" t="s">
        <v>124</v>
      </c>
      <c r="Y72" s="230" t="s">
        <v>784</v>
      </c>
    </row>
    <row r="73" ht="15.75" hidden="1" customHeight="1">
      <c r="A73" s="240" t="s">
        <v>47</v>
      </c>
      <c r="B73" s="240" t="s">
        <v>127</v>
      </c>
      <c r="C73" s="240" t="s">
        <v>786</v>
      </c>
      <c r="D73" s="240" t="s">
        <v>74</v>
      </c>
      <c r="E73" s="240" t="s">
        <v>166</v>
      </c>
      <c r="F73" s="241">
        <v>2024.0</v>
      </c>
      <c r="G73" s="242" t="s">
        <v>883</v>
      </c>
      <c r="H73" s="242"/>
      <c r="I73" s="242"/>
      <c r="J73" s="242"/>
      <c r="K73" s="242" t="s">
        <v>921</v>
      </c>
      <c r="L73" s="242">
        <v>262830.0</v>
      </c>
      <c r="M73" s="243" t="s">
        <v>165</v>
      </c>
      <c r="N73" s="242" t="s">
        <v>971</v>
      </c>
      <c r="O73" s="244">
        <v>1212.0</v>
      </c>
      <c r="P73" s="245">
        <v>223.0</v>
      </c>
      <c r="Q73" s="246">
        <v>1670.2700000000011</v>
      </c>
      <c r="R73" s="246">
        <v>1670.2700000000011</v>
      </c>
      <c r="S73" s="250">
        <v>0.183993399339934</v>
      </c>
      <c r="T73" s="248">
        <v>3.7</v>
      </c>
      <c r="U73" s="249">
        <f>IFERROR(Data_TY!$T73*Data_TY!$O73,"")</f>
        <v>4484.4</v>
      </c>
      <c r="V73" s="248">
        <f>IFERROR(Data_TY!$R73/Data_TY!$P73,"")</f>
        <v>7.49</v>
      </c>
      <c r="W73" s="249">
        <f>IFERROR(Data_TY!$V73*Data_TY!$O73,"")</f>
        <v>9077.88</v>
      </c>
      <c r="X73" s="240" t="s">
        <v>112</v>
      </c>
      <c r="Y73" s="240" t="s">
        <v>784</v>
      </c>
    </row>
    <row r="74" ht="15.75" hidden="1" customHeight="1">
      <c r="A74" s="230" t="s">
        <v>47</v>
      </c>
      <c r="B74" s="230" t="s">
        <v>127</v>
      </c>
      <c r="C74" s="230" t="s">
        <v>786</v>
      </c>
      <c r="D74" s="230" t="s">
        <v>74</v>
      </c>
      <c r="E74" s="230" t="s">
        <v>176</v>
      </c>
      <c r="F74" s="231">
        <v>2024.0</v>
      </c>
      <c r="G74" s="232" t="s">
        <v>883</v>
      </c>
      <c r="H74" s="232"/>
      <c r="I74" s="232"/>
      <c r="J74" s="232"/>
      <c r="K74" s="232" t="s">
        <v>921</v>
      </c>
      <c r="L74" s="232">
        <v>262836.0</v>
      </c>
      <c r="M74" s="233" t="s">
        <v>175</v>
      </c>
      <c r="N74" s="232" t="s">
        <v>972</v>
      </c>
      <c r="O74" s="234">
        <v>660.0</v>
      </c>
      <c r="P74" s="235">
        <v>266.0</v>
      </c>
      <c r="Q74" s="236">
        <v>1854.090000000001</v>
      </c>
      <c r="R74" s="236">
        <v>1854.090000000001</v>
      </c>
      <c r="S74" s="251">
        <v>0.403030303030303</v>
      </c>
      <c r="T74" s="238">
        <v>3.66</v>
      </c>
      <c r="U74" s="239">
        <f>IFERROR(Data_TY!$T74*Data_TY!$O74,"")</f>
        <v>2415.6</v>
      </c>
      <c r="V74" s="238">
        <f>IFERROR(Data_TY!$R74/Data_TY!$P74,"")</f>
        <v>6.970263158</v>
      </c>
      <c r="W74" s="239">
        <f>IFERROR(Data_TY!$V74*Data_TY!$O74,"")</f>
        <v>4600.373684</v>
      </c>
      <c r="X74" s="230" t="s">
        <v>148</v>
      </c>
      <c r="Y74" s="230" t="s">
        <v>784</v>
      </c>
    </row>
    <row r="75" ht="15.75" hidden="1" customHeight="1">
      <c r="A75" s="240" t="s">
        <v>47</v>
      </c>
      <c r="B75" s="240" t="s">
        <v>127</v>
      </c>
      <c r="C75" s="240" t="s">
        <v>786</v>
      </c>
      <c r="D75" s="240" t="s">
        <v>74</v>
      </c>
      <c r="E75" s="240" t="s">
        <v>189</v>
      </c>
      <c r="F75" s="241">
        <v>2024.0</v>
      </c>
      <c r="G75" s="242" t="s">
        <v>883</v>
      </c>
      <c r="H75" s="242"/>
      <c r="I75" s="242"/>
      <c r="J75" s="242"/>
      <c r="K75" s="242" t="s">
        <v>921</v>
      </c>
      <c r="L75" s="242">
        <v>277773.0</v>
      </c>
      <c r="M75" s="243" t="s">
        <v>188</v>
      </c>
      <c r="N75" s="242" t="s">
        <v>973</v>
      </c>
      <c r="O75" s="244">
        <v>876.0</v>
      </c>
      <c r="P75" s="245">
        <v>87.0</v>
      </c>
      <c r="Q75" s="246">
        <v>956.1300000000003</v>
      </c>
      <c r="R75" s="246">
        <v>956.1300000000003</v>
      </c>
      <c r="S75" s="250">
        <v>0.09931506849315068</v>
      </c>
      <c r="T75" s="248">
        <v>5.2</v>
      </c>
      <c r="U75" s="249">
        <f>IFERROR(Data_TY!$T75*Data_TY!$O75,"")</f>
        <v>4555.2</v>
      </c>
      <c r="V75" s="248">
        <f>IFERROR(Data_TY!$R75/Data_TY!$P75,"")</f>
        <v>10.99</v>
      </c>
      <c r="W75" s="249">
        <f>IFERROR(Data_TY!$V75*Data_TY!$O75,"")</f>
        <v>9627.24</v>
      </c>
      <c r="X75" s="240" t="s">
        <v>148</v>
      </c>
      <c r="Y75" s="240" t="s">
        <v>784</v>
      </c>
    </row>
    <row r="76" ht="15.75" hidden="1" customHeight="1">
      <c r="A76" s="230" t="s">
        <v>47</v>
      </c>
      <c r="B76" s="230" t="s">
        <v>79</v>
      </c>
      <c r="C76" s="230" t="s">
        <v>786</v>
      </c>
      <c r="D76" s="230" t="s">
        <v>74</v>
      </c>
      <c r="E76" s="230" t="s">
        <v>202</v>
      </c>
      <c r="F76" s="231">
        <v>2024.0</v>
      </c>
      <c r="G76" s="232" t="s">
        <v>883</v>
      </c>
      <c r="H76" s="232"/>
      <c r="I76" s="232"/>
      <c r="J76" s="232"/>
      <c r="K76" s="232" t="s">
        <v>921</v>
      </c>
      <c r="L76" s="232">
        <v>277966.0</v>
      </c>
      <c r="M76" s="253" t="s">
        <v>201</v>
      </c>
      <c r="N76" s="232" t="s">
        <v>968</v>
      </c>
      <c r="O76" s="234">
        <v>690.0</v>
      </c>
      <c r="P76" s="235">
        <v>0.0</v>
      </c>
      <c r="Q76" s="236">
        <v>0.0</v>
      </c>
      <c r="R76" s="236">
        <v>0.0</v>
      </c>
      <c r="S76" s="251">
        <v>0.0</v>
      </c>
      <c r="T76" s="238">
        <v>1.81</v>
      </c>
      <c r="U76" s="239">
        <f>IFERROR(Data_TY!$T76*Data_TY!$O76,"")</f>
        <v>1248.9</v>
      </c>
      <c r="V76" s="238" t="str">
        <f>IFERROR(Data_TY!$R76/Data_TY!$P76,"")</f>
        <v/>
      </c>
      <c r="W76" s="239">
        <f>IFERROR(Data_TY!$V76*Data_TY!$O76,"")</f>
        <v>0</v>
      </c>
      <c r="X76" s="230" t="s">
        <v>78</v>
      </c>
      <c r="Y76" s="230" t="s">
        <v>784</v>
      </c>
    </row>
    <row r="77" ht="15.75" hidden="1" customHeight="1">
      <c r="A77" s="240" t="s">
        <v>47</v>
      </c>
      <c r="B77" s="240" t="s">
        <v>79</v>
      </c>
      <c r="C77" s="240" t="s">
        <v>786</v>
      </c>
      <c r="D77" s="240" t="s">
        <v>74</v>
      </c>
      <c r="E77" s="240" t="s">
        <v>204</v>
      </c>
      <c r="F77" s="241">
        <v>2024.0</v>
      </c>
      <c r="G77" s="242" t="s">
        <v>883</v>
      </c>
      <c r="H77" s="242"/>
      <c r="I77" s="242"/>
      <c r="J77" s="242"/>
      <c r="K77" s="242" t="s">
        <v>921</v>
      </c>
      <c r="L77" s="242">
        <v>277967.0</v>
      </c>
      <c r="M77" s="254" t="s">
        <v>203</v>
      </c>
      <c r="N77" s="242" t="s">
        <v>974</v>
      </c>
      <c r="O77" s="244">
        <v>690.0</v>
      </c>
      <c r="P77" s="245">
        <v>0.0</v>
      </c>
      <c r="Q77" s="246">
        <v>0.0</v>
      </c>
      <c r="R77" s="246">
        <v>0.0</v>
      </c>
      <c r="S77" s="250">
        <v>0.0</v>
      </c>
      <c r="T77" s="248">
        <v>1.81</v>
      </c>
      <c r="U77" s="249">
        <f>IFERROR(Data_TY!$T77*Data_TY!$O77,"")</f>
        <v>1248.9</v>
      </c>
      <c r="V77" s="248" t="str">
        <f>IFERROR(Data_TY!$R77/Data_TY!$P77,"")</f>
        <v/>
      </c>
      <c r="W77" s="249">
        <f>IFERROR(Data_TY!$V77*Data_TY!$O77,"")</f>
        <v>0</v>
      </c>
      <c r="X77" s="240" t="s">
        <v>78</v>
      </c>
      <c r="Y77" s="240" t="s">
        <v>784</v>
      </c>
    </row>
    <row r="78" ht="15.75" hidden="1" customHeight="1">
      <c r="A78" s="230" t="s">
        <v>47</v>
      </c>
      <c r="B78" s="230" t="s">
        <v>127</v>
      </c>
      <c r="C78" s="230" t="s">
        <v>786</v>
      </c>
      <c r="D78" s="230" t="s">
        <v>309</v>
      </c>
      <c r="E78" s="230" t="s">
        <v>581</v>
      </c>
      <c r="F78" s="231">
        <v>2024.0</v>
      </c>
      <c r="G78" s="232" t="s">
        <v>883</v>
      </c>
      <c r="H78" s="232"/>
      <c r="I78" s="232"/>
      <c r="J78" s="232"/>
      <c r="K78" s="232" t="s">
        <v>975</v>
      </c>
      <c r="L78" s="232">
        <v>77870.0</v>
      </c>
      <c r="M78" s="233" t="s">
        <v>580</v>
      </c>
      <c r="N78" s="232" t="s">
        <v>581</v>
      </c>
      <c r="O78" s="234">
        <v>1212.0</v>
      </c>
      <c r="P78" s="235">
        <v>163.0</v>
      </c>
      <c r="Q78" s="236">
        <v>485.8700000000004</v>
      </c>
      <c r="R78" s="236">
        <v>485.8700000000004</v>
      </c>
      <c r="S78" s="251">
        <v>0.13448844884488448</v>
      </c>
      <c r="T78" s="238">
        <v>1.57</v>
      </c>
      <c r="U78" s="239">
        <f>IFERROR(Data_TY!$T78*Data_TY!$O78,"")</f>
        <v>1902.84</v>
      </c>
      <c r="V78" s="238">
        <f>IFERROR(Data_TY!$R78/Data_TY!$P78,"")</f>
        <v>2.980797546</v>
      </c>
      <c r="W78" s="239">
        <f>IFERROR(Data_TY!$V78*Data_TY!$O78,"")</f>
        <v>3612.726626</v>
      </c>
      <c r="X78" s="230" t="s">
        <v>298</v>
      </c>
      <c r="Y78" s="230" t="s">
        <v>784</v>
      </c>
    </row>
    <row r="79" ht="15.75" hidden="1" customHeight="1">
      <c r="A79" s="240" t="s">
        <v>47</v>
      </c>
      <c r="B79" s="240" t="s">
        <v>127</v>
      </c>
      <c r="C79" s="240" t="s">
        <v>786</v>
      </c>
      <c r="D79" s="240" t="s">
        <v>309</v>
      </c>
      <c r="E79" s="240" t="s">
        <v>563</v>
      </c>
      <c r="F79" s="241">
        <v>2024.0</v>
      </c>
      <c r="G79" s="242" t="s">
        <v>883</v>
      </c>
      <c r="H79" s="242"/>
      <c r="I79" s="242"/>
      <c r="J79" s="242"/>
      <c r="K79" s="242" t="s">
        <v>975</v>
      </c>
      <c r="L79" s="242">
        <v>132022.0</v>
      </c>
      <c r="M79" s="243" t="s">
        <v>562</v>
      </c>
      <c r="N79" s="242" t="s">
        <v>563</v>
      </c>
      <c r="O79" s="244">
        <v>688.0</v>
      </c>
      <c r="P79" s="245">
        <v>70.0</v>
      </c>
      <c r="Q79" s="246">
        <v>173.05000000000007</v>
      </c>
      <c r="R79" s="246">
        <v>173.05000000000007</v>
      </c>
      <c r="S79" s="250">
        <v>0.10174418604651163</v>
      </c>
      <c r="T79" s="248">
        <v>1.06</v>
      </c>
      <c r="U79" s="249">
        <f>IFERROR(Data_TY!$T79*Data_TY!$O79,"")</f>
        <v>729.28</v>
      </c>
      <c r="V79" s="248">
        <f>IFERROR(Data_TY!$R79/Data_TY!$P79,"")</f>
        <v>2.472142857</v>
      </c>
      <c r="W79" s="249">
        <f>IFERROR(Data_TY!$V79*Data_TY!$O79,"")</f>
        <v>1700.834286</v>
      </c>
      <c r="X79" s="240" t="s">
        <v>298</v>
      </c>
      <c r="Y79" s="240" t="s">
        <v>784</v>
      </c>
    </row>
    <row r="80" ht="15.75" hidden="1" customHeight="1">
      <c r="A80" s="230" t="s">
        <v>47</v>
      </c>
      <c r="B80" s="230" t="s">
        <v>310</v>
      </c>
      <c r="C80" s="230" t="s">
        <v>786</v>
      </c>
      <c r="D80" s="230" t="s">
        <v>309</v>
      </c>
      <c r="E80" s="230" t="s">
        <v>317</v>
      </c>
      <c r="F80" s="231">
        <v>2024.0</v>
      </c>
      <c r="G80" s="232" t="s">
        <v>883</v>
      </c>
      <c r="H80" s="232"/>
      <c r="I80" s="232"/>
      <c r="J80" s="232"/>
      <c r="K80" s="232" t="s">
        <v>975</v>
      </c>
      <c r="L80" s="232">
        <v>135065.0</v>
      </c>
      <c r="M80" s="233" t="s">
        <v>316</v>
      </c>
      <c r="N80" s="232" t="s">
        <v>317</v>
      </c>
      <c r="O80" s="234">
        <v>2592.0</v>
      </c>
      <c r="P80" s="235">
        <v>176.0</v>
      </c>
      <c r="Q80" s="236">
        <v>614.2400000000002</v>
      </c>
      <c r="R80" s="236">
        <v>614.2400000000002</v>
      </c>
      <c r="S80" s="251">
        <v>0.06790123456790123</v>
      </c>
      <c r="T80" s="238">
        <v>2.06</v>
      </c>
      <c r="U80" s="239">
        <f>IFERROR(Data_TY!$T80*Data_TY!$O80,"")</f>
        <v>5339.52</v>
      </c>
      <c r="V80" s="238">
        <f>IFERROR(Data_TY!$R80/Data_TY!$P80,"")</f>
        <v>3.49</v>
      </c>
      <c r="W80" s="239">
        <f>IFERROR(Data_TY!$V80*Data_TY!$O80,"")</f>
        <v>9046.08</v>
      </c>
      <c r="X80" s="230" t="s">
        <v>308</v>
      </c>
      <c r="Y80" s="230" t="s">
        <v>784</v>
      </c>
    </row>
    <row r="81" ht="15.75" hidden="1" customHeight="1">
      <c r="A81" s="240" t="s">
        <v>47</v>
      </c>
      <c r="B81" s="240" t="s">
        <v>127</v>
      </c>
      <c r="C81" s="240" t="s">
        <v>786</v>
      </c>
      <c r="D81" s="240" t="s">
        <v>309</v>
      </c>
      <c r="E81" s="240" t="s">
        <v>561</v>
      </c>
      <c r="F81" s="241">
        <v>2024.0</v>
      </c>
      <c r="G81" s="242" t="s">
        <v>883</v>
      </c>
      <c r="H81" s="242"/>
      <c r="I81" s="242"/>
      <c r="J81" s="242"/>
      <c r="K81" s="242" t="s">
        <v>975</v>
      </c>
      <c r="L81" s="242">
        <v>229073.0</v>
      </c>
      <c r="M81" s="243" t="s">
        <v>560</v>
      </c>
      <c r="N81" s="242" t="s">
        <v>561</v>
      </c>
      <c r="O81" s="244">
        <v>688.0</v>
      </c>
      <c r="P81" s="245">
        <v>76.0</v>
      </c>
      <c r="Q81" s="246">
        <v>187.99000000000004</v>
      </c>
      <c r="R81" s="246">
        <v>187.99000000000004</v>
      </c>
      <c r="S81" s="250">
        <v>0.11046511627906977</v>
      </c>
      <c r="T81" s="248">
        <v>1.06</v>
      </c>
      <c r="U81" s="249">
        <f>IFERROR(Data_TY!$T81*Data_TY!$O81,"")</f>
        <v>729.28</v>
      </c>
      <c r="V81" s="248">
        <f>IFERROR(Data_TY!$R81/Data_TY!$P81,"")</f>
        <v>2.473552632</v>
      </c>
      <c r="W81" s="249">
        <f>IFERROR(Data_TY!$V81*Data_TY!$O81,"")</f>
        <v>1701.804211</v>
      </c>
      <c r="X81" s="240" t="s">
        <v>298</v>
      </c>
      <c r="Y81" s="240" t="s">
        <v>784</v>
      </c>
    </row>
    <row r="82" ht="15.75" hidden="1" customHeight="1">
      <c r="A82" s="230" t="s">
        <v>47</v>
      </c>
      <c r="B82" s="230" t="s">
        <v>127</v>
      </c>
      <c r="C82" s="230" t="s">
        <v>786</v>
      </c>
      <c r="D82" s="230" t="s">
        <v>309</v>
      </c>
      <c r="E82" s="230" t="s">
        <v>565</v>
      </c>
      <c r="F82" s="231">
        <v>2024.0</v>
      </c>
      <c r="G82" s="232" t="s">
        <v>883</v>
      </c>
      <c r="H82" s="232"/>
      <c r="I82" s="232"/>
      <c r="J82" s="232"/>
      <c r="K82" s="232" t="s">
        <v>975</v>
      </c>
      <c r="L82" s="232">
        <v>229078.0</v>
      </c>
      <c r="M82" s="233" t="s">
        <v>564</v>
      </c>
      <c r="N82" s="232" t="s">
        <v>565</v>
      </c>
      <c r="O82" s="234">
        <v>1032.0</v>
      </c>
      <c r="P82" s="235">
        <v>77.0</v>
      </c>
      <c r="Q82" s="236">
        <v>190.4800000000001</v>
      </c>
      <c r="R82" s="236">
        <v>190.4800000000001</v>
      </c>
      <c r="S82" s="251">
        <v>0.07461240310077519</v>
      </c>
      <c r="T82" s="238">
        <v>1.06</v>
      </c>
      <c r="U82" s="239">
        <f>IFERROR(Data_TY!$T82*Data_TY!$O82,"")</f>
        <v>1093.92</v>
      </c>
      <c r="V82" s="238">
        <f>IFERROR(Data_TY!$R82/Data_TY!$P82,"")</f>
        <v>2.473766234</v>
      </c>
      <c r="W82" s="239">
        <f>IFERROR(Data_TY!$V82*Data_TY!$O82,"")</f>
        <v>2552.926753</v>
      </c>
      <c r="X82" s="230" t="s">
        <v>298</v>
      </c>
      <c r="Y82" s="230" t="s">
        <v>784</v>
      </c>
    </row>
    <row r="83" ht="15.75" hidden="1" customHeight="1">
      <c r="A83" s="240" t="s">
        <v>47</v>
      </c>
      <c r="B83" s="240" t="s">
        <v>127</v>
      </c>
      <c r="C83" s="240" t="s">
        <v>786</v>
      </c>
      <c r="D83" s="240" t="s">
        <v>309</v>
      </c>
      <c r="E83" s="240" t="s">
        <v>569</v>
      </c>
      <c r="F83" s="241">
        <v>2024.0</v>
      </c>
      <c r="G83" s="242" t="s">
        <v>883</v>
      </c>
      <c r="H83" s="242"/>
      <c r="I83" s="242"/>
      <c r="J83" s="242"/>
      <c r="K83" s="242" t="s">
        <v>975</v>
      </c>
      <c r="L83" s="242">
        <v>229079.0</v>
      </c>
      <c r="M83" s="243" t="s">
        <v>568</v>
      </c>
      <c r="N83" s="242" t="s">
        <v>569</v>
      </c>
      <c r="O83" s="244">
        <v>1032.0</v>
      </c>
      <c r="P83" s="245">
        <v>147.0</v>
      </c>
      <c r="Q83" s="246">
        <v>364.7800000000003</v>
      </c>
      <c r="R83" s="246">
        <v>364.7800000000003</v>
      </c>
      <c r="S83" s="250">
        <v>0.14244186046511628</v>
      </c>
      <c r="T83" s="248">
        <v>1.06</v>
      </c>
      <c r="U83" s="249">
        <f>IFERROR(Data_TY!$T83*Data_TY!$O83,"")</f>
        <v>1093.92</v>
      </c>
      <c r="V83" s="248">
        <f>IFERROR(Data_TY!$R83/Data_TY!$P83,"")</f>
        <v>2.481496599</v>
      </c>
      <c r="W83" s="249">
        <f>IFERROR(Data_TY!$V83*Data_TY!$O83,"")</f>
        <v>2560.90449</v>
      </c>
      <c r="X83" s="240" t="s">
        <v>298</v>
      </c>
      <c r="Y83" s="240" t="s">
        <v>784</v>
      </c>
    </row>
    <row r="84" ht="15.75" hidden="1" customHeight="1">
      <c r="A84" s="230" t="s">
        <v>47</v>
      </c>
      <c r="B84" s="230" t="s">
        <v>127</v>
      </c>
      <c r="C84" s="230" t="s">
        <v>786</v>
      </c>
      <c r="D84" s="230" t="s">
        <v>309</v>
      </c>
      <c r="E84" s="230" t="s">
        <v>571</v>
      </c>
      <c r="F84" s="231">
        <v>2024.0</v>
      </c>
      <c r="G84" s="232" t="s">
        <v>883</v>
      </c>
      <c r="H84" s="232"/>
      <c r="I84" s="232"/>
      <c r="J84" s="232"/>
      <c r="K84" s="232" t="s">
        <v>975</v>
      </c>
      <c r="L84" s="232">
        <v>229080.0</v>
      </c>
      <c r="M84" s="233" t="s">
        <v>570</v>
      </c>
      <c r="N84" s="232" t="s">
        <v>976</v>
      </c>
      <c r="O84" s="234">
        <v>688.0</v>
      </c>
      <c r="P84" s="235">
        <v>133.0</v>
      </c>
      <c r="Q84" s="236">
        <v>328.67000000000036</v>
      </c>
      <c r="R84" s="236">
        <v>328.67000000000036</v>
      </c>
      <c r="S84" s="237">
        <v>0.1933139534883721</v>
      </c>
      <c r="T84" s="238">
        <v>1.06</v>
      </c>
      <c r="U84" s="239">
        <f>IFERROR(Data_TY!$T84*Data_TY!$O84,"")</f>
        <v>729.28</v>
      </c>
      <c r="V84" s="238">
        <f>IFERROR(Data_TY!$R84/Data_TY!$P84,"")</f>
        <v>2.471203008</v>
      </c>
      <c r="W84" s="239">
        <f>IFERROR(Data_TY!$V84*Data_TY!$O84,"")</f>
        <v>1700.187669</v>
      </c>
      <c r="X84" s="230" t="s">
        <v>298</v>
      </c>
      <c r="Y84" s="230" t="s">
        <v>784</v>
      </c>
    </row>
    <row r="85" ht="15.75" hidden="1" customHeight="1">
      <c r="A85" s="240" t="s">
        <v>47</v>
      </c>
      <c r="B85" s="240" t="s">
        <v>127</v>
      </c>
      <c r="C85" s="240" t="s">
        <v>786</v>
      </c>
      <c r="D85" s="240" t="s">
        <v>309</v>
      </c>
      <c r="E85" s="240" t="s">
        <v>319</v>
      </c>
      <c r="F85" s="241">
        <v>2024.0</v>
      </c>
      <c r="G85" s="242" t="s">
        <v>883</v>
      </c>
      <c r="H85" s="242"/>
      <c r="I85" s="242"/>
      <c r="J85" s="242"/>
      <c r="K85" s="242" t="s">
        <v>975</v>
      </c>
      <c r="L85" s="242">
        <v>229094.0</v>
      </c>
      <c r="M85" s="243" t="s">
        <v>318</v>
      </c>
      <c r="N85" s="242" t="s">
        <v>977</v>
      </c>
      <c r="O85" s="244">
        <v>924.0</v>
      </c>
      <c r="P85" s="245">
        <v>139.0</v>
      </c>
      <c r="Q85" s="246">
        <v>832.6100000000004</v>
      </c>
      <c r="R85" s="246">
        <v>832.6100000000004</v>
      </c>
      <c r="S85" s="247">
        <v>0.15043290043290045</v>
      </c>
      <c r="T85" s="248">
        <v>2.9</v>
      </c>
      <c r="U85" s="249">
        <f>IFERROR(Data_TY!$T85*Data_TY!$O85,"")</f>
        <v>2679.6</v>
      </c>
      <c r="V85" s="248">
        <f>IFERROR(Data_TY!$R85/Data_TY!$P85,"")</f>
        <v>5.99</v>
      </c>
      <c r="W85" s="249">
        <f>IFERROR(Data_TY!$V85*Data_TY!$O85,"")</f>
        <v>5534.76</v>
      </c>
      <c r="X85" s="240" t="s">
        <v>298</v>
      </c>
      <c r="Y85" s="240" t="s">
        <v>784</v>
      </c>
    </row>
    <row r="86" ht="15.75" hidden="1" customHeight="1">
      <c r="A86" s="230" t="s">
        <v>48</v>
      </c>
      <c r="B86" s="230" t="s">
        <v>113</v>
      </c>
      <c r="C86" s="230" t="s">
        <v>786</v>
      </c>
      <c r="D86" s="230" t="s">
        <v>309</v>
      </c>
      <c r="E86" s="230" t="s">
        <v>330</v>
      </c>
      <c r="F86" s="231">
        <v>2024.0</v>
      </c>
      <c r="G86" s="232" t="s">
        <v>883</v>
      </c>
      <c r="H86" s="232"/>
      <c r="I86" s="232"/>
      <c r="J86" s="232"/>
      <c r="K86" s="232" t="s">
        <v>975</v>
      </c>
      <c r="L86" s="232">
        <v>229048.0</v>
      </c>
      <c r="M86" s="233" t="s">
        <v>329</v>
      </c>
      <c r="N86" s="232" t="s">
        <v>978</v>
      </c>
      <c r="O86" s="234">
        <v>534.0</v>
      </c>
      <c r="P86" s="235">
        <v>31.0</v>
      </c>
      <c r="Q86" s="236">
        <v>92.69</v>
      </c>
      <c r="R86" s="236">
        <v>92.69</v>
      </c>
      <c r="S86" s="237">
        <v>0.05805243445692884</v>
      </c>
      <c r="T86" s="238">
        <v>1.48</v>
      </c>
      <c r="U86" s="239">
        <f>IFERROR(Data_TY!$T86*Data_TY!$O86,"")</f>
        <v>790.32</v>
      </c>
      <c r="V86" s="238">
        <f>IFERROR(Data_TY!$R86/Data_TY!$P86,"")</f>
        <v>2.99</v>
      </c>
      <c r="W86" s="239">
        <f>IFERROR(Data_TY!$V86*Data_TY!$O86,"")</f>
        <v>1596.66</v>
      </c>
      <c r="X86" s="230" t="s">
        <v>298</v>
      </c>
      <c r="Y86" s="230" t="s">
        <v>784</v>
      </c>
    </row>
    <row r="87" ht="15.75" hidden="1" customHeight="1">
      <c r="A87" s="240" t="s">
        <v>48</v>
      </c>
      <c r="B87" s="240" t="s">
        <v>113</v>
      </c>
      <c r="C87" s="240" t="s">
        <v>786</v>
      </c>
      <c r="D87" s="240" t="s">
        <v>309</v>
      </c>
      <c r="E87" s="240" t="s">
        <v>332</v>
      </c>
      <c r="F87" s="241">
        <v>2024.0</v>
      </c>
      <c r="G87" s="242" t="s">
        <v>883</v>
      </c>
      <c r="H87" s="242"/>
      <c r="I87" s="242"/>
      <c r="J87" s="242"/>
      <c r="K87" s="242" t="s">
        <v>975</v>
      </c>
      <c r="L87" s="242">
        <v>229050.0</v>
      </c>
      <c r="M87" s="243" t="s">
        <v>331</v>
      </c>
      <c r="N87" s="242" t="s">
        <v>979</v>
      </c>
      <c r="O87" s="244">
        <v>534.0</v>
      </c>
      <c r="P87" s="245">
        <v>23.0</v>
      </c>
      <c r="Q87" s="246">
        <v>68.77000000000001</v>
      </c>
      <c r="R87" s="246">
        <v>68.77000000000001</v>
      </c>
      <c r="S87" s="247">
        <v>0.04307116104868914</v>
      </c>
      <c r="T87" s="248">
        <v>1.48</v>
      </c>
      <c r="U87" s="249">
        <f>IFERROR(Data_TY!$T87*Data_TY!$O87,"")</f>
        <v>790.32</v>
      </c>
      <c r="V87" s="248">
        <f>IFERROR(Data_TY!$R87/Data_TY!$P87,"")</f>
        <v>2.99</v>
      </c>
      <c r="W87" s="249">
        <f>IFERROR(Data_TY!$V87*Data_TY!$O87,"")</f>
        <v>1596.66</v>
      </c>
      <c r="X87" s="240" t="s">
        <v>298</v>
      </c>
      <c r="Y87" s="240" t="s">
        <v>784</v>
      </c>
    </row>
    <row r="88" ht="15.75" hidden="1" customHeight="1">
      <c r="A88" s="230" t="s">
        <v>47</v>
      </c>
      <c r="B88" s="230" t="s">
        <v>75</v>
      </c>
      <c r="C88" s="230" t="s">
        <v>786</v>
      </c>
      <c r="D88" s="230" t="s">
        <v>309</v>
      </c>
      <c r="E88" s="230" t="s">
        <v>715</v>
      </c>
      <c r="F88" s="231">
        <v>2024.0</v>
      </c>
      <c r="G88" s="232" t="s">
        <v>883</v>
      </c>
      <c r="H88" s="232"/>
      <c r="I88" s="232"/>
      <c r="J88" s="232"/>
      <c r="K88" s="232" t="s">
        <v>975</v>
      </c>
      <c r="L88" s="232">
        <v>229116.0</v>
      </c>
      <c r="M88" s="233" t="s">
        <v>714</v>
      </c>
      <c r="N88" s="232" t="s">
        <v>980</v>
      </c>
      <c r="O88" s="234">
        <v>2856.0</v>
      </c>
      <c r="P88" s="235">
        <v>613.0</v>
      </c>
      <c r="Q88" s="236">
        <v>2261.970000000001</v>
      </c>
      <c r="R88" s="236">
        <v>2261.970000000001</v>
      </c>
      <c r="S88" s="237">
        <v>0.21463585434173668</v>
      </c>
      <c r="T88" s="238">
        <v>1.95</v>
      </c>
      <c r="U88" s="239">
        <f>IFERROR(Data_TY!$T88*Data_TY!$O88,"")</f>
        <v>5569.2</v>
      </c>
      <c r="V88" s="238">
        <f>IFERROR(Data_TY!$R88/Data_TY!$P88,"")</f>
        <v>3.69</v>
      </c>
      <c r="W88" s="239">
        <f>IFERROR(Data_TY!$V88*Data_TY!$O88,"")</f>
        <v>10538.64</v>
      </c>
      <c r="X88" s="230" t="s">
        <v>657</v>
      </c>
      <c r="Y88" s="230" t="s">
        <v>784</v>
      </c>
    </row>
    <row r="89" ht="15.75" hidden="1" customHeight="1">
      <c r="A89" s="240" t="s">
        <v>47</v>
      </c>
      <c r="B89" s="240" t="s">
        <v>75</v>
      </c>
      <c r="C89" s="240" t="s">
        <v>786</v>
      </c>
      <c r="D89" s="240" t="s">
        <v>309</v>
      </c>
      <c r="E89" s="240" t="s">
        <v>709</v>
      </c>
      <c r="F89" s="241">
        <v>2024.0</v>
      </c>
      <c r="G89" s="242" t="s">
        <v>883</v>
      </c>
      <c r="H89" s="242"/>
      <c r="I89" s="242"/>
      <c r="J89" s="242"/>
      <c r="K89" s="242" t="s">
        <v>975</v>
      </c>
      <c r="L89" s="242">
        <v>135053.0</v>
      </c>
      <c r="M89" s="243" t="s">
        <v>708</v>
      </c>
      <c r="N89" s="242" t="s">
        <v>981</v>
      </c>
      <c r="O89" s="244">
        <v>3312.0</v>
      </c>
      <c r="P89" s="245">
        <v>548.0</v>
      </c>
      <c r="Q89" s="246">
        <v>1472.7700000000023</v>
      </c>
      <c r="R89" s="246">
        <v>1472.7700000000023</v>
      </c>
      <c r="S89" s="247">
        <v>0.16545893719806765</v>
      </c>
      <c r="T89" s="248">
        <v>1.22</v>
      </c>
      <c r="U89" s="249">
        <f>IFERROR(Data_TY!$T89*Data_TY!$O89,"")</f>
        <v>4040.64</v>
      </c>
      <c r="V89" s="248">
        <f>IFERROR(Data_TY!$R89/Data_TY!$P89,"")</f>
        <v>2.687536496</v>
      </c>
      <c r="W89" s="249">
        <f>IFERROR(Data_TY!$V89*Data_TY!$O89,"")</f>
        <v>8901.120876</v>
      </c>
      <c r="X89" s="240" t="s">
        <v>657</v>
      </c>
      <c r="Y89" s="240" t="s">
        <v>784</v>
      </c>
    </row>
    <row r="90" ht="15.75" hidden="1" customHeight="1">
      <c r="A90" s="230" t="s">
        <v>47</v>
      </c>
      <c r="B90" s="230" t="s">
        <v>75</v>
      </c>
      <c r="C90" s="230" t="s">
        <v>786</v>
      </c>
      <c r="D90" s="230" t="s">
        <v>309</v>
      </c>
      <c r="E90" s="230" t="s">
        <v>726</v>
      </c>
      <c r="F90" s="231">
        <v>2024.0</v>
      </c>
      <c r="G90" s="232" t="s">
        <v>883</v>
      </c>
      <c r="H90" s="232"/>
      <c r="I90" s="232"/>
      <c r="J90" s="232"/>
      <c r="K90" s="232" t="s">
        <v>975</v>
      </c>
      <c r="L90" s="232">
        <v>132023.0</v>
      </c>
      <c r="M90" s="233" t="s">
        <v>725</v>
      </c>
      <c r="N90" s="232" t="s">
        <v>982</v>
      </c>
      <c r="O90" s="234">
        <v>972.0</v>
      </c>
      <c r="P90" s="235">
        <v>191.0</v>
      </c>
      <c r="Q90" s="236">
        <v>1717.0900000000008</v>
      </c>
      <c r="R90" s="236">
        <v>1717.0900000000008</v>
      </c>
      <c r="S90" s="237">
        <v>0.19650205761316872</v>
      </c>
      <c r="T90" s="238">
        <v>4.98</v>
      </c>
      <c r="U90" s="239">
        <f>IFERROR(Data_TY!$T90*Data_TY!$O90,"")</f>
        <v>4840.56</v>
      </c>
      <c r="V90" s="238">
        <f>IFERROR(Data_TY!$R90/Data_TY!$P90,"")</f>
        <v>8.99</v>
      </c>
      <c r="W90" s="239">
        <f>IFERROR(Data_TY!$V90*Data_TY!$O90,"")</f>
        <v>8738.28</v>
      </c>
      <c r="X90" s="230" t="s">
        <v>657</v>
      </c>
      <c r="Y90" s="230" t="s">
        <v>784</v>
      </c>
    </row>
    <row r="91" ht="15.75" hidden="1" customHeight="1">
      <c r="A91" s="240" t="s">
        <v>47</v>
      </c>
      <c r="B91" s="240" t="s">
        <v>310</v>
      </c>
      <c r="C91" s="240" t="s">
        <v>786</v>
      </c>
      <c r="D91" s="240" t="s">
        <v>309</v>
      </c>
      <c r="E91" s="240" t="s">
        <v>307</v>
      </c>
      <c r="F91" s="241">
        <v>2024.0</v>
      </c>
      <c r="G91" s="242" t="s">
        <v>883</v>
      </c>
      <c r="H91" s="242"/>
      <c r="I91" s="242"/>
      <c r="J91" s="242"/>
      <c r="K91" s="242" t="s">
        <v>975</v>
      </c>
      <c r="L91" s="242">
        <v>149305.0</v>
      </c>
      <c r="M91" s="243" t="s">
        <v>306</v>
      </c>
      <c r="N91" s="242" t="s">
        <v>983</v>
      </c>
      <c r="O91" s="244">
        <v>5616.0</v>
      </c>
      <c r="P91" s="245">
        <v>323.0</v>
      </c>
      <c r="Q91" s="246">
        <v>804.2700000000009</v>
      </c>
      <c r="R91" s="246">
        <v>804.2700000000009</v>
      </c>
      <c r="S91" s="247">
        <v>0.05751424501424501</v>
      </c>
      <c r="T91" s="248">
        <v>1.4</v>
      </c>
      <c r="U91" s="249">
        <f>IFERROR(Data_TY!$T91*Data_TY!$O91,"")</f>
        <v>7862.4</v>
      </c>
      <c r="V91" s="248">
        <f>IFERROR(Data_TY!$R91/Data_TY!$P91,"")</f>
        <v>2.49</v>
      </c>
      <c r="W91" s="249">
        <f>IFERROR(Data_TY!$V91*Data_TY!$O91,"")</f>
        <v>13983.84</v>
      </c>
      <c r="X91" s="240" t="s">
        <v>308</v>
      </c>
      <c r="Y91" s="240" t="s">
        <v>784</v>
      </c>
    </row>
    <row r="92" ht="15.75" hidden="1" customHeight="1">
      <c r="A92" s="230" t="s">
        <v>47</v>
      </c>
      <c r="B92" s="230" t="s">
        <v>75</v>
      </c>
      <c r="C92" s="230" t="s">
        <v>786</v>
      </c>
      <c r="D92" s="230" t="s">
        <v>309</v>
      </c>
      <c r="E92" s="230" t="s">
        <v>567</v>
      </c>
      <c r="F92" s="231">
        <v>2024.0</v>
      </c>
      <c r="G92" s="232" t="s">
        <v>883</v>
      </c>
      <c r="H92" s="232"/>
      <c r="I92" s="232"/>
      <c r="J92" s="232"/>
      <c r="K92" s="232" t="s">
        <v>975</v>
      </c>
      <c r="L92" s="232">
        <v>154390.0</v>
      </c>
      <c r="M92" s="233" t="s">
        <v>566</v>
      </c>
      <c r="N92" s="232" t="s">
        <v>984</v>
      </c>
      <c r="O92" s="234">
        <v>2352.0</v>
      </c>
      <c r="P92" s="235">
        <v>503.0</v>
      </c>
      <c r="Q92" s="236">
        <v>1503.9700000000018</v>
      </c>
      <c r="R92" s="236">
        <v>1503.9700000000018</v>
      </c>
      <c r="S92" s="237">
        <v>0.21386054421768708</v>
      </c>
      <c r="T92" s="238">
        <v>1.4</v>
      </c>
      <c r="U92" s="239">
        <f>IFERROR(Data_TY!$T92*Data_TY!$O92,"")</f>
        <v>3292.8</v>
      </c>
      <c r="V92" s="238">
        <f>IFERROR(Data_TY!$R92/Data_TY!$P92,"")</f>
        <v>2.99</v>
      </c>
      <c r="W92" s="239">
        <f>IFERROR(Data_TY!$V92*Data_TY!$O92,"")</f>
        <v>7032.48</v>
      </c>
      <c r="X92" s="230" t="s">
        <v>298</v>
      </c>
      <c r="Y92" s="230" t="s">
        <v>784</v>
      </c>
    </row>
    <row r="93" ht="15.75" hidden="1" customHeight="1">
      <c r="A93" s="240" t="s">
        <v>47</v>
      </c>
      <c r="B93" s="240" t="s">
        <v>127</v>
      </c>
      <c r="C93" s="240" t="s">
        <v>913</v>
      </c>
      <c r="D93" s="240" t="s">
        <v>309</v>
      </c>
      <c r="E93" s="240" t="s">
        <v>985</v>
      </c>
      <c r="F93" s="241">
        <v>2024.0</v>
      </c>
      <c r="G93" s="242" t="s">
        <v>883</v>
      </c>
      <c r="H93" s="242"/>
      <c r="I93" s="242"/>
      <c r="J93" s="242"/>
      <c r="K93" s="242" t="s">
        <v>975</v>
      </c>
      <c r="L93" s="242">
        <v>166720.0</v>
      </c>
      <c r="M93" s="243" t="s">
        <v>986</v>
      </c>
      <c r="N93" s="242" t="s">
        <v>987</v>
      </c>
      <c r="O93" s="244">
        <v>0.0</v>
      </c>
      <c r="P93" s="245">
        <v>-3.0</v>
      </c>
      <c r="Q93" s="246">
        <v>-26.97</v>
      </c>
      <c r="R93" s="246">
        <v>-26.97</v>
      </c>
      <c r="S93" s="250" t="s">
        <v>322</v>
      </c>
      <c r="T93" s="248">
        <v>4.45</v>
      </c>
      <c r="U93" s="249">
        <f>IFERROR(Data_TY!$T93*Data_TY!$O93,"")</f>
        <v>0</v>
      </c>
      <c r="V93" s="248">
        <f>IFERROR(Data_TY!$R93/Data_TY!$P93,"")</f>
        <v>8.99</v>
      </c>
      <c r="W93" s="249">
        <f>IFERROR(Data_TY!$V93*Data_TY!$O93,"")</f>
        <v>0</v>
      </c>
      <c r="X93" s="240" t="s">
        <v>148</v>
      </c>
      <c r="Y93" s="240" t="s">
        <v>784</v>
      </c>
    </row>
    <row r="94" ht="15.75" hidden="1" customHeight="1">
      <c r="A94" s="230" t="s">
        <v>47</v>
      </c>
      <c r="B94" s="230" t="s">
        <v>127</v>
      </c>
      <c r="C94" s="230" t="s">
        <v>913</v>
      </c>
      <c r="D94" s="230" t="s">
        <v>309</v>
      </c>
      <c r="E94" s="230" t="s">
        <v>988</v>
      </c>
      <c r="F94" s="231">
        <v>2024.0</v>
      </c>
      <c r="G94" s="232" t="s">
        <v>883</v>
      </c>
      <c r="H94" s="232"/>
      <c r="I94" s="232"/>
      <c r="J94" s="232"/>
      <c r="K94" s="232" t="s">
        <v>975</v>
      </c>
      <c r="L94" s="232">
        <v>166734.0</v>
      </c>
      <c r="M94" s="233" t="s">
        <v>989</v>
      </c>
      <c r="N94" s="232" t="s">
        <v>990</v>
      </c>
      <c r="O94" s="234">
        <v>0.0</v>
      </c>
      <c r="P94" s="235">
        <v>-2.0</v>
      </c>
      <c r="Q94" s="236">
        <v>-19.98</v>
      </c>
      <c r="R94" s="236">
        <v>-19.98</v>
      </c>
      <c r="S94" s="251" t="s">
        <v>322</v>
      </c>
      <c r="T94" s="238">
        <v>5.34</v>
      </c>
      <c r="U94" s="239">
        <f>IFERROR(Data_TY!$T94*Data_TY!$O94,"")</f>
        <v>0</v>
      </c>
      <c r="V94" s="238">
        <f>IFERROR(Data_TY!$R94/Data_TY!$P94,"")</f>
        <v>9.99</v>
      </c>
      <c r="W94" s="239">
        <f>IFERROR(Data_TY!$V94*Data_TY!$O94,"")</f>
        <v>0</v>
      </c>
      <c r="X94" s="230" t="s">
        <v>112</v>
      </c>
      <c r="Y94" s="230" t="s">
        <v>784</v>
      </c>
    </row>
    <row r="95" ht="15.75" hidden="1" customHeight="1">
      <c r="A95" s="240" t="s">
        <v>47</v>
      </c>
      <c r="B95" s="240" t="s">
        <v>127</v>
      </c>
      <c r="C95" s="240" t="s">
        <v>913</v>
      </c>
      <c r="D95" s="240" t="s">
        <v>309</v>
      </c>
      <c r="E95" s="240" t="s">
        <v>991</v>
      </c>
      <c r="F95" s="241">
        <v>2024.0</v>
      </c>
      <c r="G95" s="242" t="s">
        <v>883</v>
      </c>
      <c r="H95" s="242"/>
      <c r="I95" s="242"/>
      <c r="J95" s="242"/>
      <c r="K95" s="242" t="s">
        <v>975</v>
      </c>
      <c r="L95" s="242">
        <v>166735.0</v>
      </c>
      <c r="M95" s="243" t="s">
        <v>992</v>
      </c>
      <c r="N95" s="242" t="s">
        <v>993</v>
      </c>
      <c r="O95" s="244">
        <v>0.0</v>
      </c>
      <c r="P95" s="245">
        <v>-1.0</v>
      </c>
      <c r="Q95" s="246">
        <v>-5.99</v>
      </c>
      <c r="R95" s="246">
        <v>-5.99</v>
      </c>
      <c r="S95" s="250" t="s">
        <v>322</v>
      </c>
      <c r="T95" s="248">
        <v>2.96</v>
      </c>
      <c r="U95" s="249">
        <f>IFERROR(Data_TY!$T95*Data_TY!$O95,"")</f>
        <v>0</v>
      </c>
      <c r="V95" s="248">
        <f>IFERROR(Data_TY!$R95/Data_TY!$P95,"")</f>
        <v>5.99</v>
      </c>
      <c r="W95" s="249">
        <f>IFERROR(Data_TY!$V95*Data_TY!$O95,"")</f>
        <v>0</v>
      </c>
      <c r="X95" s="240" t="s">
        <v>112</v>
      </c>
      <c r="Y95" s="240" t="s">
        <v>784</v>
      </c>
    </row>
    <row r="96" ht="15.75" hidden="1" customHeight="1">
      <c r="A96" s="230" t="s">
        <v>47</v>
      </c>
      <c r="B96" s="230" t="s">
        <v>75</v>
      </c>
      <c r="C96" s="230" t="s">
        <v>786</v>
      </c>
      <c r="D96" s="230" t="s">
        <v>309</v>
      </c>
      <c r="E96" s="230" t="s">
        <v>371</v>
      </c>
      <c r="F96" s="231">
        <v>2024.0</v>
      </c>
      <c r="G96" s="232" t="s">
        <v>883</v>
      </c>
      <c r="H96" s="232"/>
      <c r="I96" s="232"/>
      <c r="J96" s="232"/>
      <c r="K96" s="232" t="s">
        <v>975</v>
      </c>
      <c r="L96" s="232">
        <v>166739.0</v>
      </c>
      <c r="M96" s="233" t="s">
        <v>370</v>
      </c>
      <c r="N96" s="232" t="s">
        <v>994</v>
      </c>
      <c r="O96" s="234">
        <v>2232.0</v>
      </c>
      <c r="P96" s="235">
        <v>646.0</v>
      </c>
      <c r="Q96" s="236">
        <v>3853.9399999999987</v>
      </c>
      <c r="R96" s="236">
        <v>3866.5399999999986</v>
      </c>
      <c r="S96" s="251">
        <v>0.289426523297491</v>
      </c>
      <c r="T96" s="238">
        <v>2.9</v>
      </c>
      <c r="U96" s="239">
        <f>IFERROR(Data_TY!$T96*Data_TY!$O96,"")</f>
        <v>6472.8</v>
      </c>
      <c r="V96" s="238">
        <f>IFERROR(Data_TY!$R96/Data_TY!$P96,"")</f>
        <v>5.985356037</v>
      </c>
      <c r="W96" s="239">
        <f>IFERROR(Data_TY!$V96*Data_TY!$O96,"")</f>
        <v>13359.31467</v>
      </c>
      <c r="X96" s="230" t="s">
        <v>73</v>
      </c>
      <c r="Y96" s="230" t="s">
        <v>784</v>
      </c>
    </row>
    <row r="97" ht="15.75" hidden="1" customHeight="1">
      <c r="A97" s="240" t="s">
        <v>47</v>
      </c>
      <c r="B97" s="240" t="s">
        <v>79</v>
      </c>
      <c r="C97" s="240" t="s">
        <v>786</v>
      </c>
      <c r="D97" s="240" t="s">
        <v>309</v>
      </c>
      <c r="E97" s="240" t="s">
        <v>373</v>
      </c>
      <c r="F97" s="241">
        <v>2024.0</v>
      </c>
      <c r="G97" s="242" t="s">
        <v>883</v>
      </c>
      <c r="H97" s="242"/>
      <c r="I97" s="242"/>
      <c r="J97" s="242"/>
      <c r="K97" s="242" t="s">
        <v>975</v>
      </c>
      <c r="L97" s="242">
        <v>166750.0</v>
      </c>
      <c r="M97" s="243" t="s">
        <v>372</v>
      </c>
      <c r="N97" s="242" t="s">
        <v>995</v>
      </c>
      <c r="O97" s="244">
        <v>1068.0</v>
      </c>
      <c r="P97" s="245">
        <v>569.0</v>
      </c>
      <c r="Q97" s="246">
        <v>1984.060000000002</v>
      </c>
      <c r="R97" s="246">
        <v>1985.8100000000024</v>
      </c>
      <c r="S97" s="250">
        <v>0.5327715355805244</v>
      </c>
      <c r="T97" s="248">
        <v>1.6</v>
      </c>
      <c r="U97" s="249">
        <f>IFERROR(Data_TY!$T97*Data_TY!$O97,"")</f>
        <v>1708.8</v>
      </c>
      <c r="V97" s="248">
        <f>IFERROR(Data_TY!$R97/Data_TY!$P97,"")</f>
        <v>3.49</v>
      </c>
      <c r="W97" s="249">
        <f>IFERROR(Data_TY!$V97*Data_TY!$O97,"")</f>
        <v>3727.32</v>
      </c>
      <c r="X97" s="240" t="s">
        <v>78</v>
      </c>
      <c r="Y97" s="240" t="s">
        <v>784</v>
      </c>
    </row>
    <row r="98" ht="15.75" hidden="1" customHeight="1">
      <c r="A98" s="230" t="s">
        <v>47</v>
      </c>
      <c r="B98" s="230" t="s">
        <v>79</v>
      </c>
      <c r="C98" s="230" t="s">
        <v>913</v>
      </c>
      <c r="D98" s="230" t="s">
        <v>309</v>
      </c>
      <c r="E98" s="230" t="s">
        <v>996</v>
      </c>
      <c r="F98" s="231">
        <v>2024.0</v>
      </c>
      <c r="G98" s="232" t="s">
        <v>883</v>
      </c>
      <c r="H98" s="232"/>
      <c r="I98" s="232"/>
      <c r="J98" s="232"/>
      <c r="K98" s="232" t="s">
        <v>975</v>
      </c>
      <c r="L98" s="232">
        <v>166789.0</v>
      </c>
      <c r="M98" s="233" t="s">
        <v>997</v>
      </c>
      <c r="N98" s="232" t="s">
        <v>998</v>
      </c>
      <c r="O98" s="234">
        <v>0.0</v>
      </c>
      <c r="P98" s="235">
        <v>1.0</v>
      </c>
      <c r="Q98" s="236">
        <v>1.49</v>
      </c>
      <c r="R98" s="236">
        <v>1.49</v>
      </c>
      <c r="S98" s="251" t="s">
        <v>322</v>
      </c>
      <c r="T98" s="238">
        <v>0.73</v>
      </c>
      <c r="U98" s="239">
        <f>IFERROR(Data_TY!$T98*Data_TY!$O98,"")</f>
        <v>0</v>
      </c>
      <c r="V98" s="238">
        <f>IFERROR(Data_TY!$R98/Data_TY!$P98,"")</f>
        <v>1.49</v>
      </c>
      <c r="W98" s="239">
        <f>IFERROR(Data_TY!$V98*Data_TY!$O98,"")</f>
        <v>0</v>
      </c>
      <c r="X98" s="230" t="s">
        <v>78</v>
      </c>
      <c r="Y98" s="230" t="s">
        <v>784</v>
      </c>
    </row>
    <row r="99" ht="15.75" hidden="1" customHeight="1">
      <c r="A99" s="240" t="s">
        <v>47</v>
      </c>
      <c r="B99" s="240" t="s">
        <v>127</v>
      </c>
      <c r="C99" s="240" t="s">
        <v>786</v>
      </c>
      <c r="D99" s="240" t="s">
        <v>309</v>
      </c>
      <c r="E99" s="240" t="s">
        <v>579</v>
      </c>
      <c r="F99" s="241">
        <v>2024.0</v>
      </c>
      <c r="G99" s="242" t="s">
        <v>883</v>
      </c>
      <c r="H99" s="242"/>
      <c r="I99" s="242"/>
      <c r="J99" s="242"/>
      <c r="K99" s="242" t="s">
        <v>975</v>
      </c>
      <c r="L99" s="242">
        <v>242485.0</v>
      </c>
      <c r="M99" s="243" t="s">
        <v>578</v>
      </c>
      <c r="N99" s="242" t="s">
        <v>999</v>
      </c>
      <c r="O99" s="244">
        <v>2076.0</v>
      </c>
      <c r="P99" s="245">
        <v>976.0</v>
      </c>
      <c r="Q99" s="246">
        <v>5843.239999999997</v>
      </c>
      <c r="R99" s="246">
        <v>5843.239999999997</v>
      </c>
      <c r="S99" s="250">
        <v>0.4701348747591522</v>
      </c>
      <c r="T99" s="248">
        <v>2.64</v>
      </c>
      <c r="U99" s="249">
        <f>IFERROR(Data_TY!$T99*Data_TY!$O99,"")</f>
        <v>5480.64</v>
      </c>
      <c r="V99" s="248">
        <f>IFERROR(Data_TY!$R99/Data_TY!$P99,"")</f>
        <v>5.98692623</v>
      </c>
      <c r="W99" s="249">
        <f>IFERROR(Data_TY!$V99*Data_TY!$O99,"")</f>
        <v>12428.85885</v>
      </c>
      <c r="X99" s="240" t="s">
        <v>298</v>
      </c>
      <c r="Y99" s="240" t="s">
        <v>784</v>
      </c>
    </row>
    <row r="100" ht="15.75" hidden="1" customHeight="1">
      <c r="A100" s="230" t="s">
        <v>47</v>
      </c>
      <c r="B100" s="230" t="s">
        <v>75</v>
      </c>
      <c r="C100" s="230" t="s">
        <v>786</v>
      </c>
      <c r="D100" s="230" t="s">
        <v>309</v>
      </c>
      <c r="E100" s="230" t="s">
        <v>770</v>
      </c>
      <c r="F100" s="231">
        <v>2024.0</v>
      </c>
      <c r="G100" s="232" t="s">
        <v>883</v>
      </c>
      <c r="H100" s="232"/>
      <c r="I100" s="232"/>
      <c r="J100" s="232"/>
      <c r="K100" s="232" t="s">
        <v>975</v>
      </c>
      <c r="L100" s="232">
        <v>96580.0</v>
      </c>
      <c r="M100" s="233" t="s">
        <v>769</v>
      </c>
      <c r="N100" s="232" t="s">
        <v>1000</v>
      </c>
      <c r="O100" s="234">
        <v>1392.0</v>
      </c>
      <c r="P100" s="235">
        <v>155.0</v>
      </c>
      <c r="Q100" s="236">
        <v>773.4500000000005</v>
      </c>
      <c r="R100" s="236">
        <v>773.4500000000005</v>
      </c>
      <c r="S100" s="251">
        <v>0.11135057471264367</v>
      </c>
      <c r="T100" s="238">
        <v>2.36</v>
      </c>
      <c r="U100" s="239">
        <f>IFERROR(Data_TY!$T100*Data_TY!$O100,"")</f>
        <v>3285.12</v>
      </c>
      <c r="V100" s="238">
        <f>IFERROR(Data_TY!$R100/Data_TY!$P100,"")</f>
        <v>4.99</v>
      </c>
      <c r="W100" s="239">
        <f>IFERROR(Data_TY!$V100*Data_TY!$O100,"")</f>
        <v>6946.08</v>
      </c>
      <c r="X100" s="230" t="s">
        <v>766</v>
      </c>
      <c r="Y100" s="230" t="s">
        <v>784</v>
      </c>
    </row>
    <row r="101" ht="15.75" hidden="1" customHeight="1">
      <c r="A101" s="240" t="s">
        <v>47</v>
      </c>
      <c r="B101" s="240" t="s">
        <v>75</v>
      </c>
      <c r="C101" s="240" t="s">
        <v>786</v>
      </c>
      <c r="D101" s="240" t="s">
        <v>309</v>
      </c>
      <c r="E101" s="240" t="s">
        <v>772</v>
      </c>
      <c r="F101" s="241">
        <v>2024.0</v>
      </c>
      <c r="G101" s="242" t="s">
        <v>883</v>
      </c>
      <c r="H101" s="242"/>
      <c r="I101" s="242"/>
      <c r="J101" s="242"/>
      <c r="K101" s="242" t="s">
        <v>975</v>
      </c>
      <c r="L101" s="242">
        <v>96581.0</v>
      </c>
      <c r="M101" s="243" t="s">
        <v>771</v>
      </c>
      <c r="N101" s="242" t="s">
        <v>1001</v>
      </c>
      <c r="O101" s="244">
        <v>696.0</v>
      </c>
      <c r="P101" s="245">
        <v>108.0</v>
      </c>
      <c r="Q101" s="246">
        <v>538.9200000000003</v>
      </c>
      <c r="R101" s="246">
        <v>538.9200000000003</v>
      </c>
      <c r="S101" s="250">
        <v>0.15517241379310345</v>
      </c>
      <c r="T101" s="248">
        <v>2.36</v>
      </c>
      <c r="U101" s="249">
        <f>IFERROR(Data_TY!$T101*Data_TY!$O101,"")</f>
        <v>1642.56</v>
      </c>
      <c r="V101" s="248">
        <f>IFERROR(Data_TY!$R101/Data_TY!$P101,"")</f>
        <v>4.99</v>
      </c>
      <c r="W101" s="249">
        <f>IFERROR(Data_TY!$V101*Data_TY!$O101,"")</f>
        <v>3473.04</v>
      </c>
      <c r="X101" s="240" t="s">
        <v>766</v>
      </c>
      <c r="Y101" s="240" t="s">
        <v>784</v>
      </c>
    </row>
    <row r="102" ht="15.75" hidden="1" customHeight="1">
      <c r="A102" s="230" t="s">
        <v>47</v>
      </c>
      <c r="B102" s="230" t="s">
        <v>75</v>
      </c>
      <c r="C102" s="230" t="s">
        <v>786</v>
      </c>
      <c r="D102" s="230" t="s">
        <v>309</v>
      </c>
      <c r="E102" s="230" t="s">
        <v>774</v>
      </c>
      <c r="F102" s="231">
        <v>2024.0</v>
      </c>
      <c r="G102" s="232" t="s">
        <v>883</v>
      </c>
      <c r="H102" s="232"/>
      <c r="I102" s="232"/>
      <c r="J102" s="232"/>
      <c r="K102" s="232" t="s">
        <v>975</v>
      </c>
      <c r="L102" s="232">
        <v>96583.0</v>
      </c>
      <c r="M102" s="233" t="s">
        <v>773</v>
      </c>
      <c r="N102" s="232" t="s">
        <v>1002</v>
      </c>
      <c r="O102" s="234">
        <v>3488.0</v>
      </c>
      <c r="P102" s="235">
        <v>394.0</v>
      </c>
      <c r="Q102" s="236">
        <v>2748.809999999998</v>
      </c>
      <c r="R102" s="236">
        <v>2748.809999999998</v>
      </c>
      <c r="S102" s="251">
        <v>0.11295871559633028</v>
      </c>
      <c r="T102" s="238">
        <v>3.65</v>
      </c>
      <c r="U102" s="239">
        <f>IFERROR(Data_TY!$T102*Data_TY!$O102,"")</f>
        <v>12731.2</v>
      </c>
      <c r="V102" s="238">
        <f>IFERROR(Data_TY!$R102/Data_TY!$P102,"")</f>
        <v>6.976675127</v>
      </c>
      <c r="W102" s="239">
        <f>IFERROR(Data_TY!$V102*Data_TY!$O102,"")</f>
        <v>24334.64284</v>
      </c>
      <c r="X102" s="230" t="s">
        <v>766</v>
      </c>
      <c r="Y102" s="230" t="s">
        <v>784</v>
      </c>
    </row>
    <row r="103" ht="15.75" hidden="1" customHeight="1">
      <c r="A103" s="240" t="s">
        <v>47</v>
      </c>
      <c r="B103" s="240" t="s">
        <v>79</v>
      </c>
      <c r="C103" s="240" t="s">
        <v>786</v>
      </c>
      <c r="D103" s="240" t="s">
        <v>309</v>
      </c>
      <c r="E103" s="240" t="s">
        <v>375</v>
      </c>
      <c r="F103" s="241">
        <v>2024.0</v>
      </c>
      <c r="G103" s="242" t="s">
        <v>883</v>
      </c>
      <c r="H103" s="242"/>
      <c r="I103" s="242"/>
      <c r="J103" s="242"/>
      <c r="K103" s="242" t="s">
        <v>975</v>
      </c>
      <c r="L103" s="242">
        <v>166754.0</v>
      </c>
      <c r="M103" s="243" t="s">
        <v>374</v>
      </c>
      <c r="N103" s="242" t="s">
        <v>1003</v>
      </c>
      <c r="O103" s="244">
        <v>0.0</v>
      </c>
      <c r="P103" s="245">
        <v>5.0</v>
      </c>
      <c r="Q103" s="246">
        <v>17.45</v>
      </c>
      <c r="R103" s="246">
        <v>17.45</v>
      </c>
      <c r="S103" s="250" t="s">
        <v>322</v>
      </c>
      <c r="T103" s="248">
        <v>1.69</v>
      </c>
      <c r="U103" s="249">
        <f>IFERROR(Data_TY!$T103*Data_TY!$O103,"")</f>
        <v>0</v>
      </c>
      <c r="V103" s="248">
        <f>IFERROR(Data_TY!$R103/Data_TY!$P103,"")</f>
        <v>3.49</v>
      </c>
      <c r="W103" s="249">
        <f>IFERROR(Data_TY!$V103*Data_TY!$O103,"")</f>
        <v>0</v>
      </c>
      <c r="X103" s="240" t="s">
        <v>78</v>
      </c>
      <c r="Y103" s="240" t="s">
        <v>784</v>
      </c>
    </row>
    <row r="104" ht="15.75" hidden="1" customHeight="1">
      <c r="A104" s="230" t="s">
        <v>47</v>
      </c>
      <c r="B104" s="230" t="s">
        <v>75</v>
      </c>
      <c r="C104" s="230" t="s">
        <v>786</v>
      </c>
      <c r="D104" s="230" t="s">
        <v>309</v>
      </c>
      <c r="E104" s="230" t="s">
        <v>776</v>
      </c>
      <c r="F104" s="231">
        <v>2024.0</v>
      </c>
      <c r="G104" s="232" t="s">
        <v>883</v>
      </c>
      <c r="H104" s="232"/>
      <c r="I104" s="232"/>
      <c r="J104" s="232"/>
      <c r="K104" s="232" t="s">
        <v>975</v>
      </c>
      <c r="L104" s="232">
        <v>96585.0</v>
      </c>
      <c r="M104" s="233" t="s">
        <v>775</v>
      </c>
      <c r="N104" s="232" t="s">
        <v>1004</v>
      </c>
      <c r="O104" s="234">
        <v>1744.0</v>
      </c>
      <c r="P104" s="235">
        <v>271.0</v>
      </c>
      <c r="Q104" s="236">
        <v>1880.290000000002</v>
      </c>
      <c r="R104" s="236">
        <v>1880.290000000002</v>
      </c>
      <c r="S104" s="251">
        <v>0.15538990825688073</v>
      </c>
      <c r="T104" s="238">
        <v>3.65</v>
      </c>
      <c r="U104" s="239">
        <f>IFERROR(Data_TY!$T104*Data_TY!$O104,"")</f>
        <v>6365.6</v>
      </c>
      <c r="V104" s="238">
        <f>IFERROR(Data_TY!$R104/Data_TY!$P104,"")</f>
        <v>6.938339483</v>
      </c>
      <c r="W104" s="239">
        <f>IFERROR(Data_TY!$V104*Data_TY!$O104,"")</f>
        <v>12100.46406</v>
      </c>
      <c r="X104" s="230" t="s">
        <v>766</v>
      </c>
      <c r="Y104" s="230" t="s">
        <v>784</v>
      </c>
    </row>
    <row r="105" ht="15.75" hidden="1" customHeight="1">
      <c r="A105" s="240" t="s">
        <v>47</v>
      </c>
      <c r="B105" s="240" t="s">
        <v>79</v>
      </c>
      <c r="C105" s="240" t="s">
        <v>786</v>
      </c>
      <c r="D105" s="240" t="s">
        <v>309</v>
      </c>
      <c r="E105" s="240" t="s">
        <v>377</v>
      </c>
      <c r="F105" s="241">
        <v>2024.0</v>
      </c>
      <c r="G105" s="242" t="s">
        <v>883</v>
      </c>
      <c r="H105" s="242"/>
      <c r="I105" s="242"/>
      <c r="J105" s="242"/>
      <c r="K105" s="242" t="s">
        <v>975</v>
      </c>
      <c r="L105" s="242">
        <v>166756.0</v>
      </c>
      <c r="M105" s="243" t="s">
        <v>376</v>
      </c>
      <c r="N105" s="242" t="s">
        <v>1005</v>
      </c>
      <c r="O105" s="244">
        <v>0.0</v>
      </c>
      <c r="P105" s="245">
        <v>6.0</v>
      </c>
      <c r="Q105" s="246">
        <v>20.94</v>
      </c>
      <c r="R105" s="246">
        <v>20.94</v>
      </c>
      <c r="S105" s="250" t="s">
        <v>322</v>
      </c>
      <c r="T105" s="248">
        <v>1.69</v>
      </c>
      <c r="U105" s="249">
        <f>IFERROR(Data_TY!$T105*Data_TY!$O105,"")</f>
        <v>0</v>
      </c>
      <c r="V105" s="248">
        <f>IFERROR(Data_TY!$R105/Data_TY!$P105,"")</f>
        <v>3.49</v>
      </c>
      <c r="W105" s="249">
        <f>IFERROR(Data_TY!$V105*Data_TY!$O105,"")</f>
        <v>0</v>
      </c>
      <c r="X105" s="240" t="s">
        <v>78</v>
      </c>
      <c r="Y105" s="240" t="s">
        <v>784</v>
      </c>
    </row>
    <row r="106" ht="15.75" hidden="1" customHeight="1">
      <c r="A106" s="230" t="s">
        <v>47</v>
      </c>
      <c r="B106" s="230" t="s">
        <v>79</v>
      </c>
      <c r="C106" s="230" t="s">
        <v>913</v>
      </c>
      <c r="D106" s="230" t="s">
        <v>309</v>
      </c>
      <c r="E106" s="230" t="s">
        <v>1006</v>
      </c>
      <c r="F106" s="231">
        <v>2024.0</v>
      </c>
      <c r="G106" s="232" t="s">
        <v>883</v>
      </c>
      <c r="H106" s="232"/>
      <c r="I106" s="232"/>
      <c r="J106" s="232"/>
      <c r="K106" s="232" t="s">
        <v>975</v>
      </c>
      <c r="L106" s="232">
        <v>166787.0</v>
      </c>
      <c r="M106" s="233" t="s">
        <v>1007</v>
      </c>
      <c r="N106" s="232" t="s">
        <v>1008</v>
      </c>
      <c r="O106" s="234">
        <v>0.0</v>
      </c>
      <c r="P106" s="235">
        <v>1.0</v>
      </c>
      <c r="Q106" s="236">
        <v>1.49</v>
      </c>
      <c r="R106" s="236">
        <v>1.49</v>
      </c>
      <c r="S106" s="251" t="s">
        <v>322</v>
      </c>
      <c r="T106" s="238">
        <v>0.73</v>
      </c>
      <c r="U106" s="239">
        <f>IFERROR(Data_TY!$T106*Data_TY!$O106,"")</f>
        <v>0</v>
      </c>
      <c r="V106" s="238">
        <f>IFERROR(Data_TY!$R106/Data_TY!$P106,"")</f>
        <v>1.49</v>
      </c>
      <c r="W106" s="239">
        <f>IFERROR(Data_TY!$V106*Data_TY!$O106,"")</f>
        <v>0</v>
      </c>
      <c r="X106" s="230" t="s">
        <v>78</v>
      </c>
      <c r="Y106" s="230" t="s">
        <v>784</v>
      </c>
    </row>
    <row r="107" ht="15.75" hidden="1" customHeight="1">
      <c r="A107" s="240" t="s">
        <v>48</v>
      </c>
      <c r="B107" s="240" t="s">
        <v>95</v>
      </c>
      <c r="C107" s="240" t="s">
        <v>913</v>
      </c>
      <c r="D107" s="240" t="s">
        <v>74</v>
      </c>
      <c r="E107" s="240" t="s">
        <v>1009</v>
      </c>
      <c r="F107" s="241">
        <v>2024.0</v>
      </c>
      <c r="G107" s="242" t="s">
        <v>883</v>
      </c>
      <c r="H107" s="242"/>
      <c r="I107" s="242"/>
      <c r="J107" s="242"/>
      <c r="K107" s="242" t="s">
        <v>975</v>
      </c>
      <c r="L107" s="242">
        <v>162026.0</v>
      </c>
      <c r="M107" s="243" t="s">
        <v>1010</v>
      </c>
      <c r="N107" s="242" t="s">
        <v>1011</v>
      </c>
      <c r="O107" s="244">
        <v>0.0</v>
      </c>
      <c r="P107" s="245">
        <v>0.0</v>
      </c>
      <c r="Q107" s="246">
        <v>0.0</v>
      </c>
      <c r="R107" s="246">
        <v>0.0</v>
      </c>
      <c r="S107" s="250" t="s">
        <v>322</v>
      </c>
      <c r="T107" s="248">
        <v>3.4</v>
      </c>
      <c r="U107" s="249">
        <f>IFERROR(Data_TY!$T107*Data_TY!$O107,"")</f>
        <v>0</v>
      </c>
      <c r="V107" s="248" t="str">
        <f>IFERROR(Data_TY!$R107/Data_TY!$P107,"")</f>
        <v/>
      </c>
      <c r="W107" s="249">
        <f>IFERROR(Data_TY!$V107*Data_TY!$O107,"")</f>
        <v>0</v>
      </c>
      <c r="X107" s="240" t="s">
        <v>1012</v>
      </c>
      <c r="Y107" s="240" t="s">
        <v>784</v>
      </c>
    </row>
    <row r="108" ht="15.75" hidden="1" customHeight="1">
      <c r="A108" s="230" t="s">
        <v>48</v>
      </c>
      <c r="B108" s="230" t="s">
        <v>89</v>
      </c>
      <c r="C108" s="230" t="s">
        <v>913</v>
      </c>
      <c r="D108" s="230" t="s">
        <v>74</v>
      </c>
      <c r="E108" s="230" t="s">
        <v>1013</v>
      </c>
      <c r="F108" s="231">
        <v>2024.0</v>
      </c>
      <c r="G108" s="232" t="s">
        <v>883</v>
      </c>
      <c r="H108" s="232"/>
      <c r="I108" s="232"/>
      <c r="J108" s="232"/>
      <c r="K108" s="232" t="s">
        <v>975</v>
      </c>
      <c r="L108" s="232">
        <v>162029.0</v>
      </c>
      <c r="M108" s="233" t="s">
        <v>1014</v>
      </c>
      <c r="N108" s="232" t="s">
        <v>1015</v>
      </c>
      <c r="O108" s="234">
        <v>0.0</v>
      </c>
      <c r="P108" s="235">
        <v>1.0</v>
      </c>
      <c r="Q108" s="236">
        <v>3.37</v>
      </c>
      <c r="R108" s="236">
        <v>3.74</v>
      </c>
      <c r="S108" s="251" t="s">
        <v>322</v>
      </c>
      <c r="T108" s="238">
        <v>7.86</v>
      </c>
      <c r="U108" s="239">
        <f>IFERROR(Data_TY!$T108*Data_TY!$O108,"")</f>
        <v>0</v>
      </c>
      <c r="V108" s="238">
        <f>IFERROR(Data_TY!$R108/Data_TY!$P108,"")</f>
        <v>3.74</v>
      </c>
      <c r="W108" s="239">
        <f>IFERROR(Data_TY!$V108*Data_TY!$O108,"")</f>
        <v>0</v>
      </c>
      <c r="X108" s="230" t="s">
        <v>1016</v>
      </c>
      <c r="Y108" s="230" t="s">
        <v>784</v>
      </c>
    </row>
    <row r="109" ht="15.75" hidden="1" customHeight="1">
      <c r="A109" s="240" t="s">
        <v>48</v>
      </c>
      <c r="B109" s="240" t="s">
        <v>225</v>
      </c>
      <c r="C109" s="240" t="s">
        <v>913</v>
      </c>
      <c r="D109" s="240" t="s">
        <v>74</v>
      </c>
      <c r="E109" s="240" t="s">
        <v>1017</v>
      </c>
      <c r="F109" s="241">
        <v>2024.0</v>
      </c>
      <c r="G109" s="242" t="s">
        <v>883</v>
      </c>
      <c r="H109" s="242"/>
      <c r="I109" s="242"/>
      <c r="J109" s="242"/>
      <c r="K109" s="242" t="s">
        <v>975</v>
      </c>
      <c r="L109" s="242">
        <v>162036.0</v>
      </c>
      <c r="M109" s="243" t="s">
        <v>1018</v>
      </c>
      <c r="N109" s="242" t="s">
        <v>1019</v>
      </c>
      <c r="O109" s="244">
        <v>0.0</v>
      </c>
      <c r="P109" s="245">
        <v>2.0</v>
      </c>
      <c r="Q109" s="246">
        <v>13.98</v>
      </c>
      <c r="R109" s="246">
        <v>13.98</v>
      </c>
      <c r="S109" s="250" t="s">
        <v>322</v>
      </c>
      <c r="T109" s="248">
        <v>2.9</v>
      </c>
      <c r="U109" s="249">
        <f>IFERROR(Data_TY!$T109*Data_TY!$O109,"")</f>
        <v>0</v>
      </c>
      <c r="V109" s="248">
        <f>IFERROR(Data_TY!$R109/Data_TY!$P109,"")</f>
        <v>6.99</v>
      </c>
      <c r="W109" s="249">
        <f>IFERROR(Data_TY!$V109*Data_TY!$O109,"")</f>
        <v>0</v>
      </c>
      <c r="X109" s="240" t="s">
        <v>224</v>
      </c>
      <c r="Y109" s="240" t="s">
        <v>784</v>
      </c>
    </row>
    <row r="110" ht="15.75" hidden="1" customHeight="1">
      <c r="A110" s="230" t="s">
        <v>48</v>
      </c>
      <c r="B110" s="230" t="s">
        <v>95</v>
      </c>
      <c r="C110" s="230" t="s">
        <v>913</v>
      </c>
      <c r="D110" s="230" t="s">
        <v>74</v>
      </c>
      <c r="E110" s="230" t="s">
        <v>1020</v>
      </c>
      <c r="F110" s="231">
        <v>2024.0</v>
      </c>
      <c r="G110" s="232" t="s">
        <v>883</v>
      </c>
      <c r="H110" s="232"/>
      <c r="I110" s="232"/>
      <c r="J110" s="232"/>
      <c r="K110" s="232" t="s">
        <v>975</v>
      </c>
      <c r="L110" s="232">
        <v>166703.0</v>
      </c>
      <c r="M110" s="233" t="s">
        <v>1021</v>
      </c>
      <c r="N110" s="232" t="s">
        <v>1022</v>
      </c>
      <c r="O110" s="234">
        <v>0.0</v>
      </c>
      <c r="P110" s="235">
        <v>1.0</v>
      </c>
      <c r="Q110" s="236">
        <v>1.34</v>
      </c>
      <c r="R110" s="236">
        <v>1.49</v>
      </c>
      <c r="S110" s="251" t="s">
        <v>322</v>
      </c>
      <c r="T110" s="238">
        <v>2.61</v>
      </c>
      <c r="U110" s="239">
        <f>IFERROR(Data_TY!$T110*Data_TY!$O110,"")</f>
        <v>0</v>
      </c>
      <c r="V110" s="238">
        <f>IFERROR(Data_TY!$R110/Data_TY!$P110,"")</f>
        <v>1.49</v>
      </c>
      <c r="W110" s="239">
        <f>IFERROR(Data_TY!$V110*Data_TY!$O110,"")</f>
        <v>0</v>
      </c>
      <c r="X110" s="230" t="s">
        <v>1012</v>
      </c>
      <c r="Y110" s="230" t="s">
        <v>784</v>
      </c>
    </row>
    <row r="111" ht="15.75" hidden="1" customHeight="1">
      <c r="A111" s="240" t="s">
        <v>48</v>
      </c>
      <c r="B111" s="240" t="s">
        <v>95</v>
      </c>
      <c r="C111" s="240" t="s">
        <v>913</v>
      </c>
      <c r="D111" s="240" t="s">
        <v>74</v>
      </c>
      <c r="E111" s="240" t="s">
        <v>1023</v>
      </c>
      <c r="F111" s="241">
        <v>2024.0</v>
      </c>
      <c r="G111" s="242" t="s">
        <v>883</v>
      </c>
      <c r="H111" s="242"/>
      <c r="I111" s="242"/>
      <c r="J111" s="242"/>
      <c r="K111" s="242" t="s">
        <v>975</v>
      </c>
      <c r="L111" s="242">
        <v>252325.0</v>
      </c>
      <c r="M111" s="243" t="s">
        <v>1024</v>
      </c>
      <c r="N111" s="242" t="s">
        <v>1025</v>
      </c>
      <c r="O111" s="244">
        <v>0.0</v>
      </c>
      <c r="P111" s="245">
        <v>1.0</v>
      </c>
      <c r="Q111" s="246">
        <v>3.24</v>
      </c>
      <c r="R111" s="246">
        <v>3.24</v>
      </c>
      <c r="S111" s="250" t="s">
        <v>322</v>
      </c>
      <c r="T111" s="248">
        <v>3.3</v>
      </c>
      <c r="U111" s="249">
        <f>IFERROR(Data_TY!$T111*Data_TY!$O111,"")</f>
        <v>0</v>
      </c>
      <c r="V111" s="248">
        <f>IFERROR(Data_TY!$R111/Data_TY!$P111,"")</f>
        <v>3.24</v>
      </c>
      <c r="W111" s="249">
        <f>IFERROR(Data_TY!$V111*Data_TY!$O111,"")</f>
        <v>0</v>
      </c>
      <c r="X111" s="240" t="s">
        <v>1012</v>
      </c>
      <c r="Y111" s="240" t="s">
        <v>784</v>
      </c>
    </row>
    <row r="112" ht="15.75" hidden="1" customHeight="1">
      <c r="A112" s="230" t="s">
        <v>47</v>
      </c>
      <c r="B112" s="230" t="s">
        <v>127</v>
      </c>
      <c r="C112" s="230" t="s">
        <v>786</v>
      </c>
      <c r="D112" s="230" t="s">
        <v>309</v>
      </c>
      <c r="E112" s="230" t="s">
        <v>430</v>
      </c>
      <c r="F112" s="231">
        <v>2024.0</v>
      </c>
      <c r="G112" s="232" t="s">
        <v>883</v>
      </c>
      <c r="H112" s="232"/>
      <c r="I112" s="232"/>
      <c r="J112" s="232"/>
      <c r="K112" s="232" t="s">
        <v>975</v>
      </c>
      <c r="L112" s="232">
        <v>241742.0</v>
      </c>
      <c r="M112" s="233" t="s">
        <v>429</v>
      </c>
      <c r="N112" s="232" t="s">
        <v>1026</v>
      </c>
      <c r="O112" s="234">
        <v>1392.0</v>
      </c>
      <c r="P112" s="235">
        <v>312.0</v>
      </c>
      <c r="Q112" s="236">
        <v>932.8800000000008</v>
      </c>
      <c r="R112" s="236">
        <v>932.8800000000008</v>
      </c>
      <c r="S112" s="251">
        <v>0.22413793103448276</v>
      </c>
      <c r="T112" s="238">
        <v>1.44</v>
      </c>
      <c r="U112" s="239">
        <f>IFERROR(Data_TY!$T112*Data_TY!$O112,"")</f>
        <v>2004.48</v>
      </c>
      <c r="V112" s="238">
        <f>IFERROR(Data_TY!$R112/Data_TY!$P112,"")</f>
        <v>2.99</v>
      </c>
      <c r="W112" s="239">
        <f>IFERROR(Data_TY!$V112*Data_TY!$O112,"")</f>
        <v>4162.08</v>
      </c>
      <c r="X112" s="230" t="s">
        <v>112</v>
      </c>
      <c r="Y112" s="230" t="s">
        <v>784</v>
      </c>
    </row>
    <row r="113" ht="15.75" hidden="1" customHeight="1">
      <c r="A113" s="240" t="s">
        <v>47</v>
      </c>
      <c r="B113" s="240" t="s">
        <v>127</v>
      </c>
      <c r="C113" s="240" t="s">
        <v>786</v>
      </c>
      <c r="D113" s="240" t="s">
        <v>309</v>
      </c>
      <c r="E113" s="240" t="s">
        <v>432</v>
      </c>
      <c r="F113" s="241">
        <v>2024.0</v>
      </c>
      <c r="G113" s="242" t="s">
        <v>883</v>
      </c>
      <c r="H113" s="242"/>
      <c r="I113" s="242"/>
      <c r="J113" s="242"/>
      <c r="K113" s="242" t="s">
        <v>975</v>
      </c>
      <c r="L113" s="242">
        <v>241872.0</v>
      </c>
      <c r="M113" s="243" t="s">
        <v>431</v>
      </c>
      <c r="N113" s="242" t="s">
        <v>1027</v>
      </c>
      <c r="O113" s="244">
        <v>876.0</v>
      </c>
      <c r="P113" s="245">
        <v>503.0</v>
      </c>
      <c r="Q113" s="246">
        <v>1755.4700000000005</v>
      </c>
      <c r="R113" s="246">
        <v>1755.4700000000005</v>
      </c>
      <c r="S113" s="250">
        <v>0.5742009132420092</v>
      </c>
      <c r="T113" s="248">
        <v>1.79</v>
      </c>
      <c r="U113" s="249">
        <f>IFERROR(Data_TY!$T113*Data_TY!$O113,"")</f>
        <v>1568.04</v>
      </c>
      <c r="V113" s="248">
        <f>IFERROR(Data_TY!$R113/Data_TY!$P113,"")</f>
        <v>3.49</v>
      </c>
      <c r="W113" s="249">
        <f>IFERROR(Data_TY!$V113*Data_TY!$O113,"")</f>
        <v>3057.24</v>
      </c>
      <c r="X113" s="240" t="s">
        <v>145</v>
      </c>
      <c r="Y113" s="240" t="s">
        <v>784</v>
      </c>
    </row>
    <row r="114" ht="15.75" hidden="1" customHeight="1">
      <c r="A114" s="230" t="s">
        <v>47</v>
      </c>
      <c r="B114" s="230" t="s">
        <v>127</v>
      </c>
      <c r="C114" s="230" t="s">
        <v>786</v>
      </c>
      <c r="D114" s="230" t="s">
        <v>309</v>
      </c>
      <c r="E114" s="230" t="s">
        <v>434</v>
      </c>
      <c r="F114" s="231">
        <v>2024.0</v>
      </c>
      <c r="G114" s="232" t="s">
        <v>883</v>
      </c>
      <c r="H114" s="232"/>
      <c r="I114" s="232"/>
      <c r="J114" s="232"/>
      <c r="K114" s="232" t="s">
        <v>975</v>
      </c>
      <c r="L114" s="232">
        <v>241908.0</v>
      </c>
      <c r="M114" s="233" t="s">
        <v>433</v>
      </c>
      <c r="N114" s="232" t="s">
        <v>1028</v>
      </c>
      <c r="O114" s="234">
        <v>1632.0</v>
      </c>
      <c r="P114" s="235">
        <v>686.0</v>
      </c>
      <c r="Q114" s="236">
        <v>2737.1399999999994</v>
      </c>
      <c r="R114" s="236">
        <v>2737.1399999999994</v>
      </c>
      <c r="S114" s="251">
        <v>0.42034313725490197</v>
      </c>
      <c r="T114" s="238">
        <v>1.8</v>
      </c>
      <c r="U114" s="239">
        <f>IFERROR(Data_TY!$T114*Data_TY!$O114,"")</f>
        <v>2937.6</v>
      </c>
      <c r="V114" s="238">
        <f>IFERROR(Data_TY!$R114/Data_TY!$P114,"")</f>
        <v>3.99</v>
      </c>
      <c r="W114" s="239">
        <f>IFERROR(Data_TY!$V114*Data_TY!$O114,"")</f>
        <v>6511.68</v>
      </c>
      <c r="X114" s="230" t="s">
        <v>112</v>
      </c>
      <c r="Y114" s="230" t="s">
        <v>784</v>
      </c>
    </row>
    <row r="115" ht="15.75" hidden="1" customHeight="1">
      <c r="A115" s="240" t="s">
        <v>47</v>
      </c>
      <c r="B115" s="240" t="s">
        <v>127</v>
      </c>
      <c r="C115" s="240" t="s">
        <v>786</v>
      </c>
      <c r="D115" s="240" t="s">
        <v>309</v>
      </c>
      <c r="E115" s="240" t="s">
        <v>444</v>
      </c>
      <c r="F115" s="241">
        <v>2024.0</v>
      </c>
      <c r="G115" s="242" t="s">
        <v>883</v>
      </c>
      <c r="H115" s="242"/>
      <c r="I115" s="242"/>
      <c r="J115" s="242"/>
      <c r="K115" s="242" t="s">
        <v>975</v>
      </c>
      <c r="L115" s="242">
        <v>242051.0</v>
      </c>
      <c r="M115" s="243" t="s">
        <v>443</v>
      </c>
      <c r="N115" s="242" t="s">
        <v>1029</v>
      </c>
      <c r="O115" s="244">
        <v>630.0</v>
      </c>
      <c r="P115" s="245">
        <v>121.0</v>
      </c>
      <c r="Q115" s="246">
        <v>1087.7900000000004</v>
      </c>
      <c r="R115" s="246">
        <v>1087.7900000000004</v>
      </c>
      <c r="S115" s="250">
        <v>0.19206349206349208</v>
      </c>
      <c r="T115" s="248">
        <v>4.2</v>
      </c>
      <c r="U115" s="249">
        <f>IFERROR(Data_TY!$T115*Data_TY!$O115,"")</f>
        <v>2646</v>
      </c>
      <c r="V115" s="248">
        <f>IFERROR(Data_TY!$R115/Data_TY!$P115,"")</f>
        <v>8.99</v>
      </c>
      <c r="W115" s="249">
        <f>IFERROR(Data_TY!$V115*Data_TY!$O115,"")</f>
        <v>5663.7</v>
      </c>
      <c r="X115" s="240" t="s">
        <v>148</v>
      </c>
      <c r="Y115" s="240" t="s">
        <v>784</v>
      </c>
    </row>
    <row r="116" ht="15.75" hidden="1" customHeight="1">
      <c r="A116" s="230" t="s">
        <v>47</v>
      </c>
      <c r="B116" s="230" t="s">
        <v>127</v>
      </c>
      <c r="C116" s="230" t="s">
        <v>786</v>
      </c>
      <c r="D116" s="230" t="s">
        <v>309</v>
      </c>
      <c r="E116" s="230" t="s">
        <v>448</v>
      </c>
      <c r="F116" s="231">
        <v>2024.0</v>
      </c>
      <c r="G116" s="232" t="s">
        <v>883</v>
      </c>
      <c r="H116" s="232"/>
      <c r="I116" s="232"/>
      <c r="J116" s="232"/>
      <c r="K116" s="232" t="s">
        <v>975</v>
      </c>
      <c r="L116" s="232">
        <v>242064.0</v>
      </c>
      <c r="M116" s="233" t="s">
        <v>447</v>
      </c>
      <c r="N116" s="232" t="s">
        <v>1030</v>
      </c>
      <c r="O116" s="234">
        <v>888.0</v>
      </c>
      <c r="P116" s="235">
        <v>597.0</v>
      </c>
      <c r="Q116" s="236">
        <v>3576.030000000001</v>
      </c>
      <c r="R116" s="236">
        <v>3576.030000000001</v>
      </c>
      <c r="S116" s="251">
        <v>0.6722972972972973</v>
      </c>
      <c r="T116" s="238">
        <v>2.9</v>
      </c>
      <c r="U116" s="239">
        <f>IFERROR(Data_TY!$T116*Data_TY!$O116,"")</f>
        <v>2575.2</v>
      </c>
      <c r="V116" s="238">
        <f>IFERROR(Data_TY!$R116/Data_TY!$P116,"")</f>
        <v>5.99</v>
      </c>
      <c r="W116" s="239">
        <f>IFERROR(Data_TY!$V116*Data_TY!$O116,"")</f>
        <v>5319.12</v>
      </c>
      <c r="X116" s="230" t="s">
        <v>145</v>
      </c>
      <c r="Y116" s="230" t="s">
        <v>784</v>
      </c>
    </row>
    <row r="117" ht="15.75" hidden="1" customHeight="1">
      <c r="A117" s="240" t="s">
        <v>47</v>
      </c>
      <c r="B117" s="240" t="s">
        <v>127</v>
      </c>
      <c r="C117" s="240" t="s">
        <v>786</v>
      </c>
      <c r="D117" s="240" t="s">
        <v>309</v>
      </c>
      <c r="E117" s="240" t="s">
        <v>454</v>
      </c>
      <c r="F117" s="241">
        <v>2024.0</v>
      </c>
      <c r="G117" s="242" t="s">
        <v>883</v>
      </c>
      <c r="H117" s="242"/>
      <c r="I117" s="242"/>
      <c r="J117" s="242"/>
      <c r="K117" s="242" t="s">
        <v>975</v>
      </c>
      <c r="L117" s="242">
        <v>242079.0</v>
      </c>
      <c r="M117" s="243" t="s">
        <v>453</v>
      </c>
      <c r="N117" s="242" t="s">
        <v>1031</v>
      </c>
      <c r="O117" s="244">
        <v>948.0</v>
      </c>
      <c r="P117" s="245">
        <v>105.0</v>
      </c>
      <c r="Q117" s="246">
        <v>1258.9500000000005</v>
      </c>
      <c r="R117" s="246">
        <v>1258.9500000000005</v>
      </c>
      <c r="S117" s="250">
        <v>0.11075949367088607</v>
      </c>
      <c r="T117" s="248">
        <v>6.29</v>
      </c>
      <c r="U117" s="249">
        <f>IFERROR(Data_TY!$T117*Data_TY!$O117,"")</f>
        <v>5962.92</v>
      </c>
      <c r="V117" s="248">
        <f>IFERROR(Data_TY!$R117/Data_TY!$P117,"")</f>
        <v>11.99</v>
      </c>
      <c r="W117" s="249">
        <f>IFERROR(Data_TY!$V117*Data_TY!$O117,"")</f>
        <v>11366.52</v>
      </c>
      <c r="X117" s="240" t="s">
        <v>112</v>
      </c>
      <c r="Y117" s="240" t="s">
        <v>784</v>
      </c>
    </row>
    <row r="118" ht="15.75" hidden="1" customHeight="1">
      <c r="A118" s="230" t="s">
        <v>47</v>
      </c>
      <c r="B118" s="230" t="s">
        <v>457</v>
      </c>
      <c r="C118" s="230" t="s">
        <v>786</v>
      </c>
      <c r="D118" s="230" t="s">
        <v>309</v>
      </c>
      <c r="E118" s="230" t="s">
        <v>459</v>
      </c>
      <c r="F118" s="231">
        <v>2024.0</v>
      </c>
      <c r="G118" s="232" t="s">
        <v>883</v>
      </c>
      <c r="H118" s="232"/>
      <c r="I118" s="232"/>
      <c r="J118" s="232"/>
      <c r="K118" s="232" t="s">
        <v>975</v>
      </c>
      <c r="L118" s="232">
        <v>242081.0</v>
      </c>
      <c r="M118" s="233" t="s">
        <v>458</v>
      </c>
      <c r="N118" s="232" t="s">
        <v>1032</v>
      </c>
      <c r="O118" s="234">
        <v>1992.0</v>
      </c>
      <c r="P118" s="235">
        <v>692.0</v>
      </c>
      <c r="Q118" s="236">
        <v>3453.079999999998</v>
      </c>
      <c r="R118" s="236">
        <v>3453.079999999998</v>
      </c>
      <c r="S118" s="251">
        <v>0.3473895582329317</v>
      </c>
      <c r="T118" s="238">
        <v>2.5</v>
      </c>
      <c r="U118" s="239">
        <f>IFERROR(Data_TY!$T118*Data_TY!$O118,"")</f>
        <v>4980</v>
      </c>
      <c r="V118" s="238">
        <f>IFERROR(Data_TY!$R118/Data_TY!$P118,"")</f>
        <v>4.99</v>
      </c>
      <c r="W118" s="239">
        <f>IFERROR(Data_TY!$V118*Data_TY!$O118,"")</f>
        <v>9940.08</v>
      </c>
      <c r="X118" s="230" t="s">
        <v>148</v>
      </c>
      <c r="Y118" s="230" t="s">
        <v>784</v>
      </c>
    </row>
    <row r="119" ht="15.75" hidden="1" customHeight="1">
      <c r="A119" s="240" t="s">
        <v>47</v>
      </c>
      <c r="B119" s="240" t="s">
        <v>127</v>
      </c>
      <c r="C119" s="240" t="s">
        <v>786</v>
      </c>
      <c r="D119" s="240" t="s">
        <v>309</v>
      </c>
      <c r="E119" s="240" t="s">
        <v>463</v>
      </c>
      <c r="F119" s="241">
        <v>2024.0</v>
      </c>
      <c r="G119" s="242" t="s">
        <v>883</v>
      </c>
      <c r="H119" s="242"/>
      <c r="I119" s="242"/>
      <c r="J119" s="242"/>
      <c r="K119" s="242" t="s">
        <v>975</v>
      </c>
      <c r="L119" s="242">
        <v>242085.0</v>
      </c>
      <c r="M119" s="243" t="s">
        <v>462</v>
      </c>
      <c r="N119" s="242" t="s">
        <v>1033</v>
      </c>
      <c r="O119" s="244">
        <v>774.0</v>
      </c>
      <c r="P119" s="245">
        <v>422.0</v>
      </c>
      <c r="Q119" s="246">
        <v>2949.779999999999</v>
      </c>
      <c r="R119" s="246">
        <v>2949.779999999999</v>
      </c>
      <c r="S119" s="250">
        <v>0.5452196382428941</v>
      </c>
      <c r="T119" s="248">
        <v>3.59</v>
      </c>
      <c r="U119" s="249">
        <f>IFERROR(Data_TY!$T119*Data_TY!$O119,"")</f>
        <v>2778.66</v>
      </c>
      <c r="V119" s="248">
        <f>IFERROR(Data_TY!$R119/Data_TY!$P119,"")</f>
        <v>6.99</v>
      </c>
      <c r="W119" s="249">
        <f>IFERROR(Data_TY!$V119*Data_TY!$O119,"")</f>
        <v>5410.26</v>
      </c>
      <c r="X119" s="240" t="s">
        <v>148</v>
      </c>
      <c r="Y119" s="240" t="s">
        <v>784</v>
      </c>
    </row>
    <row r="120" ht="15.75" hidden="1" customHeight="1">
      <c r="A120" s="230" t="s">
        <v>47</v>
      </c>
      <c r="B120" s="230" t="s">
        <v>127</v>
      </c>
      <c r="C120" s="230" t="s">
        <v>786</v>
      </c>
      <c r="D120" s="230" t="s">
        <v>309</v>
      </c>
      <c r="E120" s="230" t="s">
        <v>465</v>
      </c>
      <c r="F120" s="231">
        <v>2024.0</v>
      </c>
      <c r="G120" s="232" t="s">
        <v>883</v>
      </c>
      <c r="H120" s="232"/>
      <c r="I120" s="232"/>
      <c r="J120" s="232"/>
      <c r="K120" s="232" t="s">
        <v>975</v>
      </c>
      <c r="L120" s="232">
        <v>242086.0</v>
      </c>
      <c r="M120" s="233" t="s">
        <v>464</v>
      </c>
      <c r="N120" s="232" t="s">
        <v>1034</v>
      </c>
      <c r="O120" s="234">
        <v>304.0</v>
      </c>
      <c r="P120" s="235">
        <v>73.0</v>
      </c>
      <c r="Q120" s="236">
        <v>802.2700000000003</v>
      </c>
      <c r="R120" s="236">
        <v>802.2700000000003</v>
      </c>
      <c r="S120" s="251">
        <v>0.24013157894736842</v>
      </c>
      <c r="T120" s="238">
        <v>5.67</v>
      </c>
      <c r="U120" s="239">
        <f>IFERROR(Data_TY!$T120*Data_TY!$O120,"")</f>
        <v>1723.68</v>
      </c>
      <c r="V120" s="238">
        <f>IFERROR(Data_TY!$R120/Data_TY!$P120,"")</f>
        <v>10.99</v>
      </c>
      <c r="W120" s="239">
        <f>IFERROR(Data_TY!$V120*Data_TY!$O120,"")</f>
        <v>3340.96</v>
      </c>
      <c r="X120" s="230" t="s">
        <v>145</v>
      </c>
      <c r="Y120" s="230" t="s">
        <v>784</v>
      </c>
    </row>
    <row r="121" ht="15.75" hidden="1" customHeight="1">
      <c r="A121" s="240" t="s">
        <v>47</v>
      </c>
      <c r="B121" s="240" t="s">
        <v>75</v>
      </c>
      <c r="C121" s="240" t="s">
        <v>786</v>
      </c>
      <c r="D121" s="240" t="s">
        <v>309</v>
      </c>
      <c r="E121" s="240" t="s">
        <v>467</v>
      </c>
      <c r="F121" s="241">
        <v>2024.0</v>
      </c>
      <c r="G121" s="242" t="s">
        <v>883</v>
      </c>
      <c r="H121" s="242"/>
      <c r="I121" s="242"/>
      <c r="J121" s="242"/>
      <c r="K121" s="242" t="s">
        <v>975</v>
      </c>
      <c r="L121" s="242">
        <v>242087.0</v>
      </c>
      <c r="M121" s="243" t="s">
        <v>466</v>
      </c>
      <c r="N121" s="242" t="s">
        <v>1035</v>
      </c>
      <c r="O121" s="244">
        <v>684.0</v>
      </c>
      <c r="P121" s="245">
        <v>118.0</v>
      </c>
      <c r="Q121" s="246">
        <v>588.8200000000002</v>
      </c>
      <c r="R121" s="246">
        <v>588.8200000000002</v>
      </c>
      <c r="S121" s="250">
        <v>0.17251461988304093</v>
      </c>
      <c r="T121" s="248">
        <v>2.51</v>
      </c>
      <c r="U121" s="249">
        <f>IFERROR(Data_TY!$T121*Data_TY!$O121,"")</f>
        <v>1716.84</v>
      </c>
      <c r="V121" s="248">
        <f>IFERROR(Data_TY!$R121/Data_TY!$P121,"")</f>
        <v>4.99</v>
      </c>
      <c r="W121" s="249">
        <f>IFERROR(Data_TY!$V121*Data_TY!$O121,"")</f>
        <v>3413.16</v>
      </c>
      <c r="X121" s="240" t="s">
        <v>73</v>
      </c>
      <c r="Y121" s="240" t="s">
        <v>784</v>
      </c>
    </row>
    <row r="122" ht="15.75" hidden="1" customHeight="1">
      <c r="A122" s="230" t="s">
        <v>47</v>
      </c>
      <c r="B122" s="230" t="s">
        <v>75</v>
      </c>
      <c r="C122" s="230" t="s">
        <v>786</v>
      </c>
      <c r="D122" s="230" t="s">
        <v>309</v>
      </c>
      <c r="E122" s="230" t="s">
        <v>469</v>
      </c>
      <c r="F122" s="231">
        <v>2024.0</v>
      </c>
      <c r="G122" s="232" t="s">
        <v>883</v>
      </c>
      <c r="H122" s="232"/>
      <c r="I122" s="232"/>
      <c r="J122" s="232"/>
      <c r="K122" s="232" t="s">
        <v>975</v>
      </c>
      <c r="L122" s="232">
        <v>242088.0</v>
      </c>
      <c r="M122" s="233" t="s">
        <v>468</v>
      </c>
      <c r="N122" s="232" t="s">
        <v>1036</v>
      </c>
      <c r="O122" s="234">
        <v>729.0</v>
      </c>
      <c r="P122" s="235">
        <v>126.0</v>
      </c>
      <c r="Q122" s="236">
        <v>1132.7400000000002</v>
      </c>
      <c r="R122" s="236">
        <v>1132.7400000000002</v>
      </c>
      <c r="S122" s="251">
        <v>0.1728395061728395</v>
      </c>
      <c r="T122" s="238">
        <v>4.53</v>
      </c>
      <c r="U122" s="239">
        <f>IFERROR(Data_TY!$T122*Data_TY!$O122,"")</f>
        <v>3302.37</v>
      </c>
      <c r="V122" s="238">
        <f>IFERROR(Data_TY!$R122/Data_TY!$P122,"")</f>
        <v>8.99</v>
      </c>
      <c r="W122" s="239">
        <f>IFERROR(Data_TY!$V122*Data_TY!$O122,"")</f>
        <v>6553.71</v>
      </c>
      <c r="X122" s="230" t="s">
        <v>73</v>
      </c>
      <c r="Y122" s="230" t="s">
        <v>784</v>
      </c>
    </row>
    <row r="123" ht="15.75" hidden="1" customHeight="1">
      <c r="A123" s="240" t="s">
        <v>47</v>
      </c>
      <c r="B123" s="240" t="s">
        <v>75</v>
      </c>
      <c r="C123" s="240" t="s">
        <v>786</v>
      </c>
      <c r="D123" s="240" t="s">
        <v>309</v>
      </c>
      <c r="E123" s="240" t="s">
        <v>471</v>
      </c>
      <c r="F123" s="241">
        <v>2024.0</v>
      </c>
      <c r="G123" s="242" t="s">
        <v>883</v>
      </c>
      <c r="H123" s="242"/>
      <c r="I123" s="242"/>
      <c r="J123" s="242"/>
      <c r="K123" s="242" t="s">
        <v>975</v>
      </c>
      <c r="L123" s="242">
        <v>242095.0</v>
      </c>
      <c r="M123" s="243" t="s">
        <v>470</v>
      </c>
      <c r="N123" s="242" t="s">
        <v>1037</v>
      </c>
      <c r="O123" s="244">
        <v>534.0</v>
      </c>
      <c r="P123" s="245">
        <v>95.0</v>
      </c>
      <c r="Q123" s="246">
        <v>1139.0500000000004</v>
      </c>
      <c r="R123" s="246">
        <v>1139.0500000000004</v>
      </c>
      <c r="S123" s="250">
        <v>0.17790262172284643</v>
      </c>
      <c r="T123" s="248">
        <v>5.8</v>
      </c>
      <c r="U123" s="249">
        <f>IFERROR(Data_TY!$T123*Data_TY!$O123,"")</f>
        <v>3097.2</v>
      </c>
      <c r="V123" s="248">
        <f>IFERROR(Data_TY!$R123/Data_TY!$P123,"")</f>
        <v>11.99</v>
      </c>
      <c r="W123" s="249">
        <f>IFERROR(Data_TY!$V123*Data_TY!$O123,"")</f>
        <v>6402.66</v>
      </c>
      <c r="X123" s="240" t="s">
        <v>472</v>
      </c>
      <c r="Y123" s="240" t="s">
        <v>784</v>
      </c>
    </row>
    <row r="124" ht="15.75" hidden="1" customHeight="1">
      <c r="A124" s="230" t="s">
        <v>47</v>
      </c>
      <c r="B124" s="230" t="s">
        <v>127</v>
      </c>
      <c r="C124" s="230" t="s">
        <v>786</v>
      </c>
      <c r="D124" s="230" t="s">
        <v>309</v>
      </c>
      <c r="E124" s="230" t="s">
        <v>474</v>
      </c>
      <c r="F124" s="231">
        <v>2024.0</v>
      </c>
      <c r="G124" s="232" t="s">
        <v>883</v>
      </c>
      <c r="H124" s="232"/>
      <c r="I124" s="232"/>
      <c r="J124" s="232"/>
      <c r="K124" s="232" t="s">
        <v>975</v>
      </c>
      <c r="L124" s="232">
        <v>242096.0</v>
      </c>
      <c r="M124" s="233" t="s">
        <v>473</v>
      </c>
      <c r="N124" s="232" t="s">
        <v>1038</v>
      </c>
      <c r="O124" s="234">
        <v>528.0</v>
      </c>
      <c r="P124" s="235">
        <v>158.0</v>
      </c>
      <c r="Q124" s="236">
        <v>519.8199999999999</v>
      </c>
      <c r="R124" s="236">
        <v>519.8199999999999</v>
      </c>
      <c r="S124" s="251">
        <v>0.29924242424242425</v>
      </c>
      <c r="T124" s="238">
        <v>1.59</v>
      </c>
      <c r="U124" s="239">
        <f>IFERROR(Data_TY!$T124*Data_TY!$O124,"")</f>
        <v>839.52</v>
      </c>
      <c r="V124" s="238">
        <f>IFERROR(Data_TY!$R124/Data_TY!$P124,"")</f>
        <v>3.29</v>
      </c>
      <c r="W124" s="239">
        <f>IFERROR(Data_TY!$V124*Data_TY!$O124,"")</f>
        <v>1737.12</v>
      </c>
      <c r="X124" s="230" t="s">
        <v>112</v>
      </c>
      <c r="Y124" s="230" t="s">
        <v>784</v>
      </c>
    </row>
    <row r="125" ht="15.75" hidden="1" customHeight="1">
      <c r="A125" s="240" t="s">
        <v>47</v>
      </c>
      <c r="B125" s="240" t="s">
        <v>79</v>
      </c>
      <c r="C125" s="240" t="s">
        <v>786</v>
      </c>
      <c r="D125" s="240" t="s">
        <v>309</v>
      </c>
      <c r="E125" s="240" t="s">
        <v>476</v>
      </c>
      <c r="F125" s="241">
        <v>2024.0</v>
      </c>
      <c r="G125" s="242" t="s">
        <v>883</v>
      </c>
      <c r="H125" s="242"/>
      <c r="I125" s="242"/>
      <c r="J125" s="242"/>
      <c r="K125" s="242" t="s">
        <v>975</v>
      </c>
      <c r="L125" s="242">
        <v>242102.0</v>
      </c>
      <c r="M125" s="243" t="s">
        <v>475</v>
      </c>
      <c r="N125" s="242" t="s">
        <v>476</v>
      </c>
      <c r="O125" s="244">
        <v>162.0</v>
      </c>
      <c r="P125" s="245">
        <v>588.0</v>
      </c>
      <c r="Q125" s="246">
        <v>2052.1200000000026</v>
      </c>
      <c r="R125" s="246">
        <v>2052.1200000000026</v>
      </c>
      <c r="S125" s="250">
        <v>3.6296296296296298</v>
      </c>
      <c r="T125" s="248">
        <v>1.6</v>
      </c>
      <c r="U125" s="249">
        <f>IFERROR(Data_TY!$T125*Data_TY!$O125,"")</f>
        <v>259.2</v>
      </c>
      <c r="V125" s="248">
        <f>IFERROR(Data_TY!$R125/Data_TY!$P125,"")</f>
        <v>3.49</v>
      </c>
      <c r="W125" s="249">
        <f>IFERROR(Data_TY!$V125*Data_TY!$O125,"")</f>
        <v>565.38</v>
      </c>
      <c r="X125" s="240" t="s">
        <v>78</v>
      </c>
      <c r="Y125" s="240" t="s">
        <v>784</v>
      </c>
    </row>
    <row r="126" ht="15.75" hidden="1" customHeight="1">
      <c r="A126" s="230" t="s">
        <v>47</v>
      </c>
      <c r="B126" s="230" t="s">
        <v>79</v>
      </c>
      <c r="C126" s="230" t="s">
        <v>786</v>
      </c>
      <c r="D126" s="230" t="s">
        <v>309</v>
      </c>
      <c r="E126" s="230" t="s">
        <v>478</v>
      </c>
      <c r="F126" s="231">
        <v>2024.0</v>
      </c>
      <c r="G126" s="232" t="s">
        <v>883</v>
      </c>
      <c r="H126" s="232"/>
      <c r="I126" s="232"/>
      <c r="J126" s="232"/>
      <c r="K126" s="232" t="s">
        <v>975</v>
      </c>
      <c r="L126" s="232">
        <v>242261.0</v>
      </c>
      <c r="M126" s="233" t="s">
        <v>477</v>
      </c>
      <c r="N126" s="232" t="s">
        <v>478</v>
      </c>
      <c r="O126" s="234">
        <v>162.0</v>
      </c>
      <c r="P126" s="235">
        <v>545.0</v>
      </c>
      <c r="Q126" s="236">
        <v>1902.0500000000025</v>
      </c>
      <c r="R126" s="236">
        <v>1902.0500000000025</v>
      </c>
      <c r="S126" s="251">
        <v>3.3641975308641974</v>
      </c>
      <c r="T126" s="238">
        <v>1.6</v>
      </c>
      <c r="U126" s="239">
        <f>IFERROR(Data_TY!$T126*Data_TY!$O126,"")</f>
        <v>259.2</v>
      </c>
      <c r="V126" s="238">
        <f>IFERROR(Data_TY!$R126/Data_TY!$P126,"")</f>
        <v>3.49</v>
      </c>
      <c r="W126" s="239">
        <f>IFERROR(Data_TY!$V126*Data_TY!$O126,"")</f>
        <v>565.38</v>
      </c>
      <c r="X126" s="230" t="s">
        <v>78</v>
      </c>
      <c r="Y126" s="230" t="s">
        <v>784</v>
      </c>
    </row>
    <row r="127" ht="15.75" hidden="1" customHeight="1">
      <c r="A127" s="240" t="s">
        <v>47</v>
      </c>
      <c r="B127" s="240" t="s">
        <v>79</v>
      </c>
      <c r="C127" s="240" t="s">
        <v>786</v>
      </c>
      <c r="D127" s="240" t="s">
        <v>309</v>
      </c>
      <c r="E127" s="240" t="s">
        <v>480</v>
      </c>
      <c r="F127" s="241">
        <v>2024.0</v>
      </c>
      <c r="G127" s="242" t="s">
        <v>883</v>
      </c>
      <c r="H127" s="242"/>
      <c r="I127" s="242"/>
      <c r="J127" s="242"/>
      <c r="K127" s="242" t="s">
        <v>975</v>
      </c>
      <c r="L127" s="242">
        <v>242262.0</v>
      </c>
      <c r="M127" s="243" t="s">
        <v>479</v>
      </c>
      <c r="N127" s="242" t="s">
        <v>480</v>
      </c>
      <c r="O127" s="244">
        <v>162.0</v>
      </c>
      <c r="P127" s="245">
        <v>455.0</v>
      </c>
      <c r="Q127" s="246">
        <v>1587.9500000000016</v>
      </c>
      <c r="R127" s="246">
        <v>1587.9500000000016</v>
      </c>
      <c r="S127" s="250">
        <v>2.808641975308642</v>
      </c>
      <c r="T127" s="248">
        <v>1.6</v>
      </c>
      <c r="U127" s="249">
        <f>IFERROR(Data_TY!$T127*Data_TY!$O127,"")</f>
        <v>259.2</v>
      </c>
      <c r="V127" s="248">
        <f>IFERROR(Data_TY!$R127/Data_TY!$P127,"")</f>
        <v>3.49</v>
      </c>
      <c r="W127" s="249">
        <f>IFERROR(Data_TY!$V127*Data_TY!$O127,"")</f>
        <v>565.38</v>
      </c>
      <c r="X127" s="240" t="s">
        <v>78</v>
      </c>
      <c r="Y127" s="240" t="s">
        <v>784</v>
      </c>
    </row>
    <row r="128" ht="15.75" hidden="1" customHeight="1">
      <c r="A128" s="230" t="s">
        <v>47</v>
      </c>
      <c r="B128" s="230" t="s">
        <v>79</v>
      </c>
      <c r="C128" s="230" t="s">
        <v>786</v>
      </c>
      <c r="D128" s="230" t="s">
        <v>309</v>
      </c>
      <c r="E128" s="230" t="s">
        <v>482</v>
      </c>
      <c r="F128" s="231">
        <v>2024.0</v>
      </c>
      <c r="G128" s="232" t="s">
        <v>883</v>
      </c>
      <c r="H128" s="232"/>
      <c r="I128" s="232"/>
      <c r="J128" s="232"/>
      <c r="K128" s="232" t="s">
        <v>975</v>
      </c>
      <c r="L128" s="232">
        <v>242350.0</v>
      </c>
      <c r="M128" s="233" t="s">
        <v>481</v>
      </c>
      <c r="N128" s="232" t="s">
        <v>1039</v>
      </c>
      <c r="O128" s="234">
        <v>0.0</v>
      </c>
      <c r="P128" s="235">
        <v>6.0</v>
      </c>
      <c r="Q128" s="236">
        <v>20.94</v>
      </c>
      <c r="R128" s="236">
        <v>20.94</v>
      </c>
      <c r="S128" s="251" t="s">
        <v>322</v>
      </c>
      <c r="T128" s="238">
        <v>1.69</v>
      </c>
      <c r="U128" s="239">
        <f>IFERROR(Data_TY!$T128*Data_TY!$O128,"")</f>
        <v>0</v>
      </c>
      <c r="V128" s="238">
        <f>IFERROR(Data_TY!$R128/Data_TY!$P128,"")</f>
        <v>3.49</v>
      </c>
      <c r="W128" s="239">
        <f>IFERROR(Data_TY!$V128*Data_TY!$O128,"")</f>
        <v>0</v>
      </c>
      <c r="X128" s="230" t="s">
        <v>78</v>
      </c>
      <c r="Y128" s="230" t="s">
        <v>784</v>
      </c>
    </row>
    <row r="129" ht="15.75" hidden="1" customHeight="1">
      <c r="A129" s="240" t="s">
        <v>47</v>
      </c>
      <c r="B129" s="240" t="s">
        <v>79</v>
      </c>
      <c r="C129" s="240" t="s">
        <v>786</v>
      </c>
      <c r="D129" s="240" t="s">
        <v>309</v>
      </c>
      <c r="E129" s="240" t="s">
        <v>484</v>
      </c>
      <c r="F129" s="241">
        <v>2024.0</v>
      </c>
      <c r="G129" s="242" t="s">
        <v>883</v>
      </c>
      <c r="H129" s="242"/>
      <c r="I129" s="242"/>
      <c r="J129" s="242"/>
      <c r="K129" s="242" t="s">
        <v>975</v>
      </c>
      <c r="L129" s="242">
        <v>242368.0</v>
      </c>
      <c r="M129" s="243" t="s">
        <v>483</v>
      </c>
      <c r="N129" s="242" t="s">
        <v>1040</v>
      </c>
      <c r="O129" s="244">
        <v>0.0</v>
      </c>
      <c r="P129" s="245">
        <v>2.0</v>
      </c>
      <c r="Q129" s="246">
        <v>6.98</v>
      </c>
      <c r="R129" s="246">
        <v>6.98</v>
      </c>
      <c r="S129" s="250" t="s">
        <v>322</v>
      </c>
      <c r="T129" s="248">
        <v>1.69</v>
      </c>
      <c r="U129" s="249">
        <f>IFERROR(Data_TY!$T129*Data_TY!$O129,"")</f>
        <v>0</v>
      </c>
      <c r="V129" s="248">
        <f>IFERROR(Data_TY!$R129/Data_TY!$P129,"")</f>
        <v>3.49</v>
      </c>
      <c r="W129" s="249">
        <f>IFERROR(Data_TY!$V129*Data_TY!$O129,"")</f>
        <v>0</v>
      </c>
      <c r="X129" s="240" t="s">
        <v>78</v>
      </c>
      <c r="Y129" s="240" t="s">
        <v>784</v>
      </c>
    </row>
    <row r="130" ht="15.75" hidden="1" customHeight="1">
      <c r="A130" s="230" t="s">
        <v>47</v>
      </c>
      <c r="B130" s="230" t="s">
        <v>79</v>
      </c>
      <c r="C130" s="230" t="s">
        <v>786</v>
      </c>
      <c r="D130" s="230" t="s">
        <v>309</v>
      </c>
      <c r="E130" s="230" t="s">
        <v>486</v>
      </c>
      <c r="F130" s="231">
        <v>2024.0</v>
      </c>
      <c r="G130" s="232" t="s">
        <v>883</v>
      </c>
      <c r="H130" s="232"/>
      <c r="I130" s="232"/>
      <c r="J130" s="232"/>
      <c r="K130" s="232" t="s">
        <v>975</v>
      </c>
      <c r="L130" s="232">
        <v>242544.0</v>
      </c>
      <c r="M130" s="233" t="s">
        <v>485</v>
      </c>
      <c r="N130" s="232" t="s">
        <v>1041</v>
      </c>
      <c r="O130" s="234">
        <v>1050.0</v>
      </c>
      <c r="P130" s="235">
        <v>430.0</v>
      </c>
      <c r="Q130" s="236">
        <v>726.7000000000003</v>
      </c>
      <c r="R130" s="236">
        <v>726.7000000000003</v>
      </c>
      <c r="S130" s="251">
        <v>0.4095238095238095</v>
      </c>
      <c r="T130" s="238">
        <v>0.75</v>
      </c>
      <c r="U130" s="239">
        <f>IFERROR(Data_TY!$T130*Data_TY!$O130,"")</f>
        <v>787.5</v>
      </c>
      <c r="V130" s="238">
        <f>IFERROR(Data_TY!$R130/Data_TY!$P130,"")</f>
        <v>1.69</v>
      </c>
      <c r="W130" s="239">
        <f>IFERROR(Data_TY!$V130*Data_TY!$O130,"")</f>
        <v>1774.5</v>
      </c>
      <c r="X130" s="230" t="s">
        <v>78</v>
      </c>
      <c r="Y130" s="230" t="s">
        <v>784</v>
      </c>
    </row>
    <row r="131" ht="15.75" hidden="1" customHeight="1">
      <c r="A131" s="240" t="s">
        <v>47</v>
      </c>
      <c r="B131" s="240" t="s">
        <v>79</v>
      </c>
      <c r="C131" s="240" t="s">
        <v>786</v>
      </c>
      <c r="D131" s="240" t="s">
        <v>309</v>
      </c>
      <c r="E131" s="240" t="s">
        <v>488</v>
      </c>
      <c r="F131" s="241">
        <v>2024.0</v>
      </c>
      <c r="G131" s="242" t="s">
        <v>883</v>
      </c>
      <c r="H131" s="242"/>
      <c r="I131" s="242"/>
      <c r="J131" s="242"/>
      <c r="K131" s="242" t="s">
        <v>975</v>
      </c>
      <c r="L131" s="242">
        <v>242554.0</v>
      </c>
      <c r="M131" s="243" t="s">
        <v>487</v>
      </c>
      <c r="N131" s="242" t="s">
        <v>488</v>
      </c>
      <c r="O131" s="244">
        <v>1050.0</v>
      </c>
      <c r="P131" s="245">
        <v>641.0</v>
      </c>
      <c r="Q131" s="246">
        <v>1083.2900000000002</v>
      </c>
      <c r="R131" s="246">
        <v>1083.2900000000002</v>
      </c>
      <c r="S131" s="250">
        <v>0.6104761904761905</v>
      </c>
      <c r="T131" s="248">
        <v>0.75</v>
      </c>
      <c r="U131" s="249">
        <f>IFERROR(Data_TY!$T131*Data_TY!$O131,"")</f>
        <v>787.5</v>
      </c>
      <c r="V131" s="248">
        <f>IFERROR(Data_TY!$R131/Data_TY!$P131,"")</f>
        <v>1.69</v>
      </c>
      <c r="W131" s="249">
        <f>IFERROR(Data_TY!$V131*Data_TY!$O131,"")</f>
        <v>1774.5</v>
      </c>
      <c r="X131" s="240" t="s">
        <v>78</v>
      </c>
      <c r="Y131" s="240" t="s">
        <v>784</v>
      </c>
    </row>
    <row r="132" ht="15.75" hidden="1" customHeight="1">
      <c r="A132" s="230" t="s">
        <v>47</v>
      </c>
      <c r="B132" s="230" t="s">
        <v>79</v>
      </c>
      <c r="C132" s="230" t="s">
        <v>786</v>
      </c>
      <c r="D132" s="230" t="s">
        <v>309</v>
      </c>
      <c r="E132" s="230" t="s">
        <v>490</v>
      </c>
      <c r="F132" s="231">
        <v>2024.0</v>
      </c>
      <c r="G132" s="232" t="s">
        <v>883</v>
      </c>
      <c r="H132" s="232"/>
      <c r="I132" s="232"/>
      <c r="J132" s="232"/>
      <c r="K132" s="232" t="s">
        <v>975</v>
      </c>
      <c r="L132" s="232">
        <v>242555.0</v>
      </c>
      <c r="M132" s="233" t="s">
        <v>489</v>
      </c>
      <c r="N132" s="232" t="s">
        <v>490</v>
      </c>
      <c r="O132" s="234">
        <v>1050.0</v>
      </c>
      <c r="P132" s="235">
        <v>374.0</v>
      </c>
      <c r="Q132" s="236">
        <v>632.0600000000003</v>
      </c>
      <c r="R132" s="236">
        <v>632.0600000000003</v>
      </c>
      <c r="S132" s="251">
        <v>0.35619047619047617</v>
      </c>
      <c r="T132" s="238">
        <v>0.75</v>
      </c>
      <c r="U132" s="239">
        <f>IFERROR(Data_TY!$T132*Data_TY!$O132,"")</f>
        <v>787.5</v>
      </c>
      <c r="V132" s="238">
        <f>IFERROR(Data_TY!$R132/Data_TY!$P132,"")</f>
        <v>1.69</v>
      </c>
      <c r="W132" s="239">
        <f>IFERROR(Data_TY!$V132*Data_TY!$O132,"")</f>
        <v>1774.5</v>
      </c>
      <c r="X132" s="230" t="s">
        <v>78</v>
      </c>
      <c r="Y132" s="230" t="s">
        <v>784</v>
      </c>
    </row>
    <row r="133" ht="15.75" hidden="1" customHeight="1">
      <c r="A133" s="240" t="s">
        <v>47</v>
      </c>
      <c r="B133" s="240" t="s">
        <v>79</v>
      </c>
      <c r="C133" s="240" t="s">
        <v>786</v>
      </c>
      <c r="D133" s="240" t="s">
        <v>309</v>
      </c>
      <c r="E133" s="240" t="s">
        <v>492</v>
      </c>
      <c r="F133" s="241">
        <v>2024.0</v>
      </c>
      <c r="G133" s="242" t="s">
        <v>883</v>
      </c>
      <c r="H133" s="242"/>
      <c r="I133" s="242"/>
      <c r="J133" s="242"/>
      <c r="K133" s="242" t="s">
        <v>975</v>
      </c>
      <c r="L133" s="242">
        <v>242566.0</v>
      </c>
      <c r="M133" s="243" t="s">
        <v>491</v>
      </c>
      <c r="N133" s="242" t="s">
        <v>1042</v>
      </c>
      <c r="O133" s="244">
        <v>1050.0</v>
      </c>
      <c r="P133" s="245">
        <v>597.0</v>
      </c>
      <c r="Q133" s="246">
        <v>1008.93</v>
      </c>
      <c r="R133" s="246">
        <v>1008.93</v>
      </c>
      <c r="S133" s="250">
        <v>0.5685714285714286</v>
      </c>
      <c r="T133" s="248">
        <v>0.75</v>
      </c>
      <c r="U133" s="249">
        <f>IFERROR(Data_TY!$T133*Data_TY!$O133,"")</f>
        <v>787.5</v>
      </c>
      <c r="V133" s="248">
        <f>IFERROR(Data_TY!$R133/Data_TY!$P133,"")</f>
        <v>1.69</v>
      </c>
      <c r="W133" s="249">
        <f>IFERROR(Data_TY!$V133*Data_TY!$O133,"")</f>
        <v>1774.5</v>
      </c>
      <c r="X133" s="240" t="s">
        <v>78</v>
      </c>
      <c r="Y133" s="240" t="s">
        <v>784</v>
      </c>
    </row>
    <row r="134" ht="15.75" hidden="1" customHeight="1">
      <c r="A134" s="230" t="s">
        <v>47</v>
      </c>
      <c r="B134" s="230" t="s">
        <v>79</v>
      </c>
      <c r="C134" s="230" t="s">
        <v>786</v>
      </c>
      <c r="D134" s="230" t="s">
        <v>309</v>
      </c>
      <c r="E134" s="230" t="s">
        <v>494</v>
      </c>
      <c r="F134" s="231">
        <v>2024.0</v>
      </c>
      <c r="G134" s="232" t="s">
        <v>883</v>
      </c>
      <c r="H134" s="232"/>
      <c r="I134" s="232"/>
      <c r="J134" s="232"/>
      <c r="K134" s="232" t="s">
        <v>975</v>
      </c>
      <c r="L134" s="232">
        <v>242576.0</v>
      </c>
      <c r="M134" s="233" t="s">
        <v>493</v>
      </c>
      <c r="N134" s="232" t="s">
        <v>1043</v>
      </c>
      <c r="O134" s="234">
        <v>246.0</v>
      </c>
      <c r="P134" s="235">
        <v>137.0</v>
      </c>
      <c r="Q134" s="236">
        <v>231.52999999999992</v>
      </c>
      <c r="R134" s="236">
        <v>231.52999999999992</v>
      </c>
      <c r="S134" s="251">
        <v>0.556910569105691</v>
      </c>
      <c r="T134" s="238">
        <v>0.81</v>
      </c>
      <c r="U134" s="239">
        <f>IFERROR(Data_TY!$T134*Data_TY!$O134,"")</f>
        <v>199.26</v>
      </c>
      <c r="V134" s="238">
        <f>IFERROR(Data_TY!$R134/Data_TY!$P134,"")</f>
        <v>1.69</v>
      </c>
      <c r="W134" s="239">
        <f>IFERROR(Data_TY!$V134*Data_TY!$O134,"")</f>
        <v>415.74</v>
      </c>
      <c r="X134" s="230" t="s">
        <v>78</v>
      </c>
      <c r="Y134" s="230" t="s">
        <v>784</v>
      </c>
    </row>
    <row r="135" ht="15.75" hidden="1" customHeight="1">
      <c r="A135" s="240" t="s">
        <v>47</v>
      </c>
      <c r="B135" s="240" t="s">
        <v>79</v>
      </c>
      <c r="C135" s="240" t="s">
        <v>786</v>
      </c>
      <c r="D135" s="240" t="s">
        <v>309</v>
      </c>
      <c r="E135" s="240" t="s">
        <v>496</v>
      </c>
      <c r="F135" s="241">
        <v>2024.0</v>
      </c>
      <c r="G135" s="242" t="s">
        <v>883</v>
      </c>
      <c r="H135" s="242"/>
      <c r="I135" s="242"/>
      <c r="J135" s="242"/>
      <c r="K135" s="242" t="s">
        <v>975</v>
      </c>
      <c r="L135" s="242">
        <v>242584.0</v>
      </c>
      <c r="M135" s="243" t="s">
        <v>495</v>
      </c>
      <c r="N135" s="242" t="s">
        <v>1044</v>
      </c>
      <c r="O135" s="244">
        <v>246.0</v>
      </c>
      <c r="P135" s="245">
        <v>148.0</v>
      </c>
      <c r="Q135" s="246">
        <v>250.1199999999999</v>
      </c>
      <c r="R135" s="246">
        <v>250.1199999999999</v>
      </c>
      <c r="S135" s="250">
        <v>0.6016260162601627</v>
      </c>
      <c r="T135" s="248">
        <v>0.81</v>
      </c>
      <c r="U135" s="249">
        <f>IFERROR(Data_TY!$T135*Data_TY!$O135,"")</f>
        <v>199.26</v>
      </c>
      <c r="V135" s="248">
        <f>IFERROR(Data_TY!$R135/Data_TY!$P135,"")</f>
        <v>1.69</v>
      </c>
      <c r="W135" s="249">
        <f>IFERROR(Data_TY!$V135*Data_TY!$O135,"")</f>
        <v>415.74</v>
      </c>
      <c r="X135" s="240" t="s">
        <v>78</v>
      </c>
      <c r="Y135" s="240" t="s">
        <v>784</v>
      </c>
    </row>
    <row r="136" ht="15.75" hidden="1" customHeight="1">
      <c r="A136" s="230" t="s">
        <v>47</v>
      </c>
      <c r="B136" s="230" t="s">
        <v>127</v>
      </c>
      <c r="C136" s="230" t="s">
        <v>786</v>
      </c>
      <c r="D136" s="230" t="s">
        <v>309</v>
      </c>
      <c r="E136" s="230" t="s">
        <v>501</v>
      </c>
      <c r="F136" s="231">
        <v>2024.0</v>
      </c>
      <c r="G136" s="232" t="s">
        <v>883</v>
      </c>
      <c r="H136" s="232"/>
      <c r="I136" s="232"/>
      <c r="J136" s="232"/>
      <c r="K136" s="232" t="s">
        <v>975</v>
      </c>
      <c r="L136" s="232">
        <v>242588.0</v>
      </c>
      <c r="M136" s="233" t="s">
        <v>500</v>
      </c>
      <c r="N136" s="232" t="s">
        <v>1045</v>
      </c>
      <c r="O136" s="234">
        <v>1632.0</v>
      </c>
      <c r="P136" s="235">
        <v>617.0</v>
      </c>
      <c r="Q136" s="236">
        <v>3078.829999999999</v>
      </c>
      <c r="R136" s="236">
        <v>3078.829999999999</v>
      </c>
      <c r="S136" s="251">
        <v>0.37806372549019607</v>
      </c>
      <c r="T136" s="238">
        <v>2.37</v>
      </c>
      <c r="U136" s="239">
        <f>IFERROR(Data_TY!$T136*Data_TY!$O136,"")</f>
        <v>3867.84</v>
      </c>
      <c r="V136" s="238">
        <f>IFERROR(Data_TY!$R136/Data_TY!$P136,"")</f>
        <v>4.99</v>
      </c>
      <c r="W136" s="239">
        <f>IFERROR(Data_TY!$V136*Data_TY!$O136,"")</f>
        <v>8143.68</v>
      </c>
      <c r="X136" s="230" t="s">
        <v>145</v>
      </c>
      <c r="Y136" s="230" t="s">
        <v>784</v>
      </c>
    </row>
    <row r="137" ht="15.75" hidden="1" customHeight="1">
      <c r="A137" s="240" t="s">
        <v>47</v>
      </c>
      <c r="B137" s="240" t="s">
        <v>127</v>
      </c>
      <c r="C137" s="240" t="s">
        <v>786</v>
      </c>
      <c r="D137" s="240" t="s">
        <v>309</v>
      </c>
      <c r="E137" s="240" t="s">
        <v>507</v>
      </c>
      <c r="F137" s="241">
        <v>2024.0</v>
      </c>
      <c r="G137" s="242" t="s">
        <v>883</v>
      </c>
      <c r="H137" s="242"/>
      <c r="I137" s="242"/>
      <c r="J137" s="242"/>
      <c r="K137" s="242" t="s">
        <v>975</v>
      </c>
      <c r="L137" s="242">
        <v>242593.0</v>
      </c>
      <c r="M137" s="243" t="s">
        <v>506</v>
      </c>
      <c r="N137" s="242" t="s">
        <v>1046</v>
      </c>
      <c r="O137" s="244">
        <v>0.0</v>
      </c>
      <c r="P137" s="245">
        <v>6.0</v>
      </c>
      <c r="Q137" s="246">
        <v>35.94</v>
      </c>
      <c r="R137" s="246">
        <v>35.94</v>
      </c>
      <c r="S137" s="250" t="s">
        <v>322</v>
      </c>
      <c r="T137" s="248">
        <v>2.9</v>
      </c>
      <c r="U137" s="249">
        <f>IFERROR(Data_TY!$T137*Data_TY!$O137,"")</f>
        <v>0</v>
      </c>
      <c r="V137" s="248">
        <f>IFERROR(Data_TY!$R137/Data_TY!$P137,"")</f>
        <v>5.99</v>
      </c>
      <c r="W137" s="249">
        <f>IFERROR(Data_TY!$V137*Data_TY!$O137,"")</f>
        <v>0</v>
      </c>
      <c r="X137" s="240" t="s">
        <v>145</v>
      </c>
      <c r="Y137" s="240" t="s">
        <v>784</v>
      </c>
    </row>
    <row r="138" ht="15.75" hidden="1" customHeight="1">
      <c r="A138" s="230" t="s">
        <v>48</v>
      </c>
      <c r="B138" s="230" t="s">
        <v>89</v>
      </c>
      <c r="C138" s="230" t="s">
        <v>786</v>
      </c>
      <c r="D138" s="230" t="s">
        <v>74</v>
      </c>
      <c r="E138" s="230" t="s">
        <v>87</v>
      </c>
      <c r="F138" s="231">
        <v>2024.0</v>
      </c>
      <c r="G138" s="232" t="s">
        <v>883</v>
      </c>
      <c r="H138" s="232"/>
      <c r="I138" s="232"/>
      <c r="J138" s="232"/>
      <c r="K138" s="232" t="s">
        <v>975</v>
      </c>
      <c r="L138" s="232">
        <v>242610.0</v>
      </c>
      <c r="M138" s="233" t="s">
        <v>86</v>
      </c>
      <c r="N138" s="232" t="s">
        <v>1047</v>
      </c>
      <c r="O138" s="234">
        <v>1452.0</v>
      </c>
      <c r="P138" s="235">
        <v>205.0</v>
      </c>
      <c r="Q138" s="236">
        <v>1330.4500000000012</v>
      </c>
      <c r="R138" s="236">
        <v>1330.4500000000012</v>
      </c>
      <c r="S138" s="251">
        <v>0.14118457300275483</v>
      </c>
      <c r="T138" s="238">
        <v>3.21</v>
      </c>
      <c r="U138" s="239">
        <f>IFERROR(Data_TY!$T138*Data_TY!$O138,"")</f>
        <v>4660.92</v>
      </c>
      <c r="V138" s="238">
        <f>IFERROR(Data_TY!$R138/Data_TY!$P138,"")</f>
        <v>6.49</v>
      </c>
      <c r="W138" s="239">
        <f>IFERROR(Data_TY!$V138*Data_TY!$O138,"")</f>
        <v>9423.48</v>
      </c>
      <c r="X138" s="230" t="s">
        <v>88</v>
      </c>
      <c r="Y138" s="230" t="s">
        <v>784</v>
      </c>
    </row>
    <row r="139" ht="15.75" hidden="1" customHeight="1">
      <c r="A139" s="240" t="s">
        <v>48</v>
      </c>
      <c r="B139" s="240" t="s">
        <v>92</v>
      </c>
      <c r="C139" s="240" t="s">
        <v>786</v>
      </c>
      <c r="D139" s="240" t="s">
        <v>74</v>
      </c>
      <c r="E139" s="240" t="s">
        <v>91</v>
      </c>
      <c r="F139" s="241">
        <v>2024.0</v>
      </c>
      <c r="G139" s="242" t="s">
        <v>883</v>
      </c>
      <c r="H139" s="242"/>
      <c r="I139" s="242"/>
      <c r="J139" s="242"/>
      <c r="K139" s="242" t="s">
        <v>975</v>
      </c>
      <c r="L139" s="242">
        <v>242620.0</v>
      </c>
      <c r="M139" s="243" t="s">
        <v>90</v>
      </c>
      <c r="N139" s="242" t="s">
        <v>1048</v>
      </c>
      <c r="O139" s="244">
        <v>0.0</v>
      </c>
      <c r="P139" s="245">
        <v>1.0</v>
      </c>
      <c r="Q139" s="246">
        <v>3.99</v>
      </c>
      <c r="R139" s="246">
        <v>3.99</v>
      </c>
      <c r="S139" s="250" t="s">
        <v>322</v>
      </c>
      <c r="T139" s="248">
        <v>2.01</v>
      </c>
      <c r="U139" s="249">
        <f>IFERROR(Data_TY!$T139*Data_TY!$O139,"")</f>
        <v>0</v>
      </c>
      <c r="V139" s="248">
        <f>IFERROR(Data_TY!$R139/Data_TY!$P139,"")</f>
        <v>3.99</v>
      </c>
      <c r="W139" s="249">
        <f>IFERROR(Data_TY!$V139*Data_TY!$O139,"")</f>
        <v>0</v>
      </c>
      <c r="X139" s="240" t="s">
        <v>88</v>
      </c>
      <c r="Y139" s="240" t="s">
        <v>784</v>
      </c>
    </row>
    <row r="140" ht="15.75" hidden="1" customHeight="1">
      <c r="A140" s="230" t="s">
        <v>48</v>
      </c>
      <c r="B140" s="230" t="s">
        <v>95</v>
      </c>
      <c r="C140" s="230" t="s">
        <v>786</v>
      </c>
      <c r="D140" s="230" t="s">
        <v>74</v>
      </c>
      <c r="E140" s="230" t="s">
        <v>94</v>
      </c>
      <c r="F140" s="231">
        <v>2024.0</v>
      </c>
      <c r="G140" s="232" t="s">
        <v>883</v>
      </c>
      <c r="H140" s="232"/>
      <c r="I140" s="232"/>
      <c r="J140" s="232"/>
      <c r="K140" s="232" t="s">
        <v>975</v>
      </c>
      <c r="L140" s="232">
        <v>242621.0</v>
      </c>
      <c r="M140" s="233" t="s">
        <v>93</v>
      </c>
      <c r="N140" s="232" t="s">
        <v>1049</v>
      </c>
      <c r="O140" s="234">
        <v>2604.0</v>
      </c>
      <c r="P140" s="235">
        <v>649.0</v>
      </c>
      <c r="Q140" s="236">
        <v>1614.7600000000016</v>
      </c>
      <c r="R140" s="236">
        <v>1614.7600000000016</v>
      </c>
      <c r="S140" s="251">
        <v>0.24923195084485408</v>
      </c>
      <c r="T140" s="238">
        <v>1.17</v>
      </c>
      <c r="U140" s="239">
        <f>IFERROR(Data_TY!$T140*Data_TY!$O140,"")</f>
        <v>3046.68</v>
      </c>
      <c r="V140" s="238">
        <f>IFERROR(Data_TY!$R140/Data_TY!$P140,"")</f>
        <v>2.48807396</v>
      </c>
      <c r="W140" s="239">
        <f>IFERROR(Data_TY!$V140*Data_TY!$O140,"")</f>
        <v>6478.944592</v>
      </c>
      <c r="X140" s="230" t="s">
        <v>88</v>
      </c>
      <c r="Y140" s="230" t="s">
        <v>784</v>
      </c>
    </row>
    <row r="141" ht="15.75" hidden="1" customHeight="1">
      <c r="A141" s="240" t="s">
        <v>48</v>
      </c>
      <c r="B141" s="240" t="s">
        <v>92</v>
      </c>
      <c r="C141" s="240" t="s">
        <v>786</v>
      </c>
      <c r="D141" s="240" t="s">
        <v>74</v>
      </c>
      <c r="E141" s="240" t="s">
        <v>97</v>
      </c>
      <c r="F141" s="241">
        <v>2024.0</v>
      </c>
      <c r="G141" s="242" t="s">
        <v>883</v>
      </c>
      <c r="H141" s="242"/>
      <c r="I141" s="242"/>
      <c r="J141" s="242"/>
      <c r="K141" s="242" t="s">
        <v>975</v>
      </c>
      <c r="L141" s="242">
        <v>242622.0</v>
      </c>
      <c r="M141" s="243" t="s">
        <v>96</v>
      </c>
      <c r="N141" s="242" t="s">
        <v>1050</v>
      </c>
      <c r="O141" s="244">
        <v>2724.0</v>
      </c>
      <c r="P141" s="245">
        <v>641.0</v>
      </c>
      <c r="Q141" s="246">
        <v>1596.0900000000013</v>
      </c>
      <c r="R141" s="246">
        <v>1596.0900000000013</v>
      </c>
      <c r="S141" s="250">
        <v>0.23531571218795888</v>
      </c>
      <c r="T141" s="248">
        <v>1.0</v>
      </c>
      <c r="U141" s="249">
        <f>IFERROR(Data_TY!$T141*Data_TY!$O141,"")</f>
        <v>2724</v>
      </c>
      <c r="V141" s="248">
        <f>IFERROR(Data_TY!$R141/Data_TY!$P141,"")</f>
        <v>2.49</v>
      </c>
      <c r="W141" s="249">
        <f>IFERROR(Data_TY!$V141*Data_TY!$O141,"")</f>
        <v>6782.76</v>
      </c>
      <c r="X141" s="240" t="s">
        <v>88</v>
      </c>
      <c r="Y141" s="240" t="s">
        <v>784</v>
      </c>
    </row>
    <row r="142" ht="15.75" hidden="1" customHeight="1">
      <c r="A142" s="230" t="s">
        <v>48</v>
      </c>
      <c r="B142" s="230" t="s">
        <v>92</v>
      </c>
      <c r="C142" s="230" t="s">
        <v>786</v>
      </c>
      <c r="D142" s="230" t="s">
        <v>74</v>
      </c>
      <c r="E142" s="230" t="s">
        <v>99</v>
      </c>
      <c r="F142" s="231">
        <v>2024.0</v>
      </c>
      <c r="G142" s="232" t="s">
        <v>883</v>
      </c>
      <c r="H142" s="232"/>
      <c r="I142" s="232"/>
      <c r="J142" s="232"/>
      <c r="K142" s="232" t="s">
        <v>975</v>
      </c>
      <c r="L142" s="232">
        <v>242623.0</v>
      </c>
      <c r="M142" s="233" t="s">
        <v>98</v>
      </c>
      <c r="N142" s="232" t="s">
        <v>1051</v>
      </c>
      <c r="O142" s="234">
        <v>2820.0</v>
      </c>
      <c r="P142" s="235">
        <v>460.0</v>
      </c>
      <c r="Q142" s="236">
        <v>1145.4000000000003</v>
      </c>
      <c r="R142" s="236">
        <v>1145.4000000000003</v>
      </c>
      <c r="S142" s="251">
        <v>0.16312056737588654</v>
      </c>
      <c r="T142" s="238">
        <v>1.05</v>
      </c>
      <c r="U142" s="239">
        <f>IFERROR(Data_TY!$T142*Data_TY!$O142,"")</f>
        <v>2961</v>
      </c>
      <c r="V142" s="238">
        <f>IFERROR(Data_TY!$R142/Data_TY!$P142,"")</f>
        <v>2.49</v>
      </c>
      <c r="W142" s="239">
        <f>IFERROR(Data_TY!$V142*Data_TY!$O142,"")</f>
        <v>7021.8</v>
      </c>
      <c r="X142" s="230" t="s">
        <v>88</v>
      </c>
      <c r="Y142" s="230" t="s">
        <v>784</v>
      </c>
    </row>
    <row r="143" ht="15.75" hidden="1" customHeight="1">
      <c r="A143" s="240" t="s">
        <v>48</v>
      </c>
      <c r="B143" s="240" t="s">
        <v>92</v>
      </c>
      <c r="C143" s="240" t="s">
        <v>786</v>
      </c>
      <c r="D143" s="240" t="s">
        <v>74</v>
      </c>
      <c r="E143" s="240" t="s">
        <v>101</v>
      </c>
      <c r="F143" s="241">
        <v>2024.0</v>
      </c>
      <c r="G143" s="242" t="s">
        <v>883</v>
      </c>
      <c r="H143" s="242"/>
      <c r="I143" s="242"/>
      <c r="J143" s="242"/>
      <c r="K143" s="242" t="s">
        <v>975</v>
      </c>
      <c r="L143" s="242">
        <v>242624.0</v>
      </c>
      <c r="M143" s="243" t="s">
        <v>100</v>
      </c>
      <c r="N143" s="242" t="s">
        <v>1052</v>
      </c>
      <c r="O143" s="244">
        <v>3684.0</v>
      </c>
      <c r="P143" s="245">
        <v>1144.0</v>
      </c>
      <c r="Q143" s="246">
        <v>3398.24</v>
      </c>
      <c r="R143" s="246">
        <v>3398.24</v>
      </c>
      <c r="S143" s="250">
        <v>0.31053203040173727</v>
      </c>
      <c r="T143" s="248">
        <v>1.32</v>
      </c>
      <c r="U143" s="249">
        <f>IFERROR(Data_TY!$T143*Data_TY!$O143,"")</f>
        <v>4862.88</v>
      </c>
      <c r="V143" s="248">
        <f>IFERROR(Data_TY!$R143/Data_TY!$P143,"")</f>
        <v>2.97048951</v>
      </c>
      <c r="W143" s="249">
        <f>IFERROR(Data_TY!$V143*Data_TY!$O143,"")</f>
        <v>10943.28336</v>
      </c>
      <c r="X143" s="240" t="s">
        <v>88</v>
      </c>
      <c r="Y143" s="240" t="s">
        <v>784</v>
      </c>
    </row>
    <row r="144" ht="15.75" hidden="1" customHeight="1">
      <c r="A144" s="230" t="s">
        <v>48</v>
      </c>
      <c r="B144" s="230" t="s">
        <v>92</v>
      </c>
      <c r="C144" s="230" t="s">
        <v>786</v>
      </c>
      <c r="D144" s="230" t="s">
        <v>74</v>
      </c>
      <c r="E144" s="230" t="s">
        <v>103</v>
      </c>
      <c r="F144" s="231">
        <v>2024.0</v>
      </c>
      <c r="G144" s="232" t="s">
        <v>883</v>
      </c>
      <c r="H144" s="232"/>
      <c r="I144" s="232"/>
      <c r="J144" s="232"/>
      <c r="K144" s="232" t="s">
        <v>975</v>
      </c>
      <c r="L144" s="232">
        <v>242625.0</v>
      </c>
      <c r="M144" s="233" t="s">
        <v>102</v>
      </c>
      <c r="N144" s="232" t="s">
        <v>1053</v>
      </c>
      <c r="O144" s="234">
        <v>1932.0</v>
      </c>
      <c r="P144" s="235">
        <v>615.0</v>
      </c>
      <c r="Q144" s="236">
        <v>2146.3500000000026</v>
      </c>
      <c r="R144" s="236">
        <v>2146.3500000000026</v>
      </c>
      <c r="S144" s="251">
        <v>0.31832298136645965</v>
      </c>
      <c r="T144" s="238">
        <v>1.83</v>
      </c>
      <c r="U144" s="239">
        <f>IFERROR(Data_TY!$T144*Data_TY!$O144,"")</f>
        <v>3535.56</v>
      </c>
      <c r="V144" s="238">
        <f>IFERROR(Data_TY!$R144/Data_TY!$P144,"")</f>
        <v>3.49</v>
      </c>
      <c r="W144" s="239">
        <f>IFERROR(Data_TY!$V144*Data_TY!$O144,"")</f>
        <v>6742.68</v>
      </c>
      <c r="X144" s="230" t="s">
        <v>88</v>
      </c>
      <c r="Y144" s="230" t="s">
        <v>784</v>
      </c>
    </row>
    <row r="145" ht="15.75" hidden="1" customHeight="1">
      <c r="A145" s="240" t="s">
        <v>48</v>
      </c>
      <c r="B145" s="240" t="s">
        <v>95</v>
      </c>
      <c r="C145" s="240" t="s">
        <v>786</v>
      </c>
      <c r="D145" s="240" t="s">
        <v>74</v>
      </c>
      <c r="E145" s="240" t="s">
        <v>105</v>
      </c>
      <c r="F145" s="241">
        <v>2024.0</v>
      </c>
      <c r="G145" s="242" t="s">
        <v>883</v>
      </c>
      <c r="H145" s="242"/>
      <c r="I145" s="242"/>
      <c r="J145" s="242"/>
      <c r="K145" s="242" t="s">
        <v>975</v>
      </c>
      <c r="L145" s="242">
        <v>242626.0</v>
      </c>
      <c r="M145" s="243" t="s">
        <v>104</v>
      </c>
      <c r="N145" s="242" t="s">
        <v>1054</v>
      </c>
      <c r="O145" s="244">
        <v>1716.0</v>
      </c>
      <c r="P145" s="245">
        <v>305.0</v>
      </c>
      <c r="Q145" s="246">
        <v>1671.7000000000014</v>
      </c>
      <c r="R145" s="246">
        <v>1671.7000000000014</v>
      </c>
      <c r="S145" s="250">
        <v>0.17773892773892774</v>
      </c>
      <c r="T145" s="248">
        <v>2.57</v>
      </c>
      <c r="U145" s="249">
        <f>IFERROR(Data_TY!$T145*Data_TY!$O145,"")</f>
        <v>4410.12</v>
      </c>
      <c r="V145" s="248">
        <f>IFERROR(Data_TY!$R145/Data_TY!$P145,"")</f>
        <v>5.480983607</v>
      </c>
      <c r="W145" s="249">
        <f>IFERROR(Data_TY!$V145*Data_TY!$O145,"")</f>
        <v>9405.367869</v>
      </c>
      <c r="X145" s="240" t="s">
        <v>106</v>
      </c>
      <c r="Y145" s="240" t="s">
        <v>784</v>
      </c>
    </row>
    <row r="146" ht="15.75" hidden="1" customHeight="1">
      <c r="A146" s="230" t="s">
        <v>48</v>
      </c>
      <c r="B146" s="230" t="s">
        <v>95</v>
      </c>
      <c r="C146" s="230" t="s">
        <v>786</v>
      </c>
      <c r="D146" s="230" t="s">
        <v>74</v>
      </c>
      <c r="E146" s="230" t="s">
        <v>108</v>
      </c>
      <c r="F146" s="231">
        <v>2024.0</v>
      </c>
      <c r="G146" s="232" t="s">
        <v>883</v>
      </c>
      <c r="H146" s="232"/>
      <c r="I146" s="232"/>
      <c r="J146" s="232"/>
      <c r="K146" s="232" t="s">
        <v>975</v>
      </c>
      <c r="L146" s="232">
        <v>242627.0</v>
      </c>
      <c r="M146" s="233" t="s">
        <v>107</v>
      </c>
      <c r="N146" s="232" t="s">
        <v>1055</v>
      </c>
      <c r="O146" s="234">
        <v>1272.0</v>
      </c>
      <c r="P146" s="235">
        <v>551.0</v>
      </c>
      <c r="Q146" s="236">
        <v>4123.239999999996</v>
      </c>
      <c r="R146" s="236">
        <v>4123.239999999996</v>
      </c>
      <c r="S146" s="251">
        <v>0.4331761006289308</v>
      </c>
      <c r="T146" s="238">
        <v>3.47</v>
      </c>
      <c r="U146" s="239">
        <f>IFERROR(Data_TY!$T146*Data_TY!$O146,"")</f>
        <v>4413.84</v>
      </c>
      <c r="V146" s="238">
        <f>IFERROR(Data_TY!$R146/Data_TY!$P146,"")</f>
        <v>7.483194192</v>
      </c>
      <c r="W146" s="239">
        <f>IFERROR(Data_TY!$V146*Data_TY!$O146,"")</f>
        <v>9518.623013</v>
      </c>
      <c r="X146" s="230" t="s">
        <v>109</v>
      </c>
      <c r="Y146" s="230" t="s">
        <v>784</v>
      </c>
    </row>
    <row r="147" ht="15.75" hidden="1" customHeight="1">
      <c r="A147" s="240" t="s">
        <v>48</v>
      </c>
      <c r="B147" s="240" t="s">
        <v>113</v>
      </c>
      <c r="C147" s="240" t="s">
        <v>786</v>
      </c>
      <c r="D147" s="240" t="s">
        <v>74</v>
      </c>
      <c r="E147" s="240" t="s">
        <v>111</v>
      </c>
      <c r="F147" s="241">
        <v>2024.0</v>
      </c>
      <c r="G147" s="242" t="s">
        <v>883</v>
      </c>
      <c r="H147" s="242"/>
      <c r="I147" s="242"/>
      <c r="J147" s="242"/>
      <c r="K147" s="242" t="s">
        <v>975</v>
      </c>
      <c r="L147" s="242">
        <v>242630.0</v>
      </c>
      <c r="M147" s="243" t="s">
        <v>110</v>
      </c>
      <c r="N147" s="242" t="s">
        <v>1056</v>
      </c>
      <c r="O147" s="244">
        <v>3096.0</v>
      </c>
      <c r="P147" s="245">
        <v>438.0</v>
      </c>
      <c r="Q147" s="246">
        <v>1090.6200000000001</v>
      </c>
      <c r="R147" s="246">
        <v>1090.6200000000001</v>
      </c>
      <c r="S147" s="250">
        <v>0.14147286821705427</v>
      </c>
      <c r="T147" s="248">
        <v>1.29</v>
      </c>
      <c r="U147" s="249">
        <f>IFERROR(Data_TY!$T147*Data_TY!$O147,"")</f>
        <v>3993.84</v>
      </c>
      <c r="V147" s="248">
        <f>IFERROR(Data_TY!$R147/Data_TY!$P147,"")</f>
        <v>2.49</v>
      </c>
      <c r="W147" s="249">
        <f>IFERROR(Data_TY!$V147*Data_TY!$O147,"")</f>
        <v>7709.04</v>
      </c>
      <c r="X147" s="240" t="s">
        <v>112</v>
      </c>
      <c r="Y147" s="240" t="s">
        <v>784</v>
      </c>
    </row>
    <row r="148" ht="15.75" hidden="1" customHeight="1">
      <c r="A148" s="230" t="s">
        <v>48</v>
      </c>
      <c r="B148" s="230" t="s">
        <v>92</v>
      </c>
      <c r="C148" s="230" t="s">
        <v>786</v>
      </c>
      <c r="D148" s="230" t="s">
        <v>74</v>
      </c>
      <c r="E148" s="230" t="s">
        <v>123</v>
      </c>
      <c r="F148" s="231">
        <v>2024.0</v>
      </c>
      <c r="G148" s="232" t="s">
        <v>883</v>
      </c>
      <c r="H148" s="232"/>
      <c r="I148" s="232"/>
      <c r="J148" s="232"/>
      <c r="K148" s="232" t="s">
        <v>975</v>
      </c>
      <c r="L148" s="232">
        <v>242637.0</v>
      </c>
      <c r="M148" s="233" t="s">
        <v>122</v>
      </c>
      <c r="N148" s="232" t="s">
        <v>1057</v>
      </c>
      <c r="O148" s="234">
        <v>0.0</v>
      </c>
      <c r="P148" s="235">
        <v>3.0</v>
      </c>
      <c r="Q148" s="236">
        <v>35.97</v>
      </c>
      <c r="R148" s="236">
        <v>35.97</v>
      </c>
      <c r="S148" s="251" t="s">
        <v>322</v>
      </c>
      <c r="T148" s="238">
        <v>6.3</v>
      </c>
      <c r="U148" s="239">
        <f>IFERROR(Data_TY!$T148*Data_TY!$O148,"")</f>
        <v>0</v>
      </c>
      <c r="V148" s="238">
        <f>IFERROR(Data_TY!$R148/Data_TY!$P148,"")</f>
        <v>11.99</v>
      </c>
      <c r="W148" s="239">
        <f>IFERROR(Data_TY!$V148*Data_TY!$O148,"")</f>
        <v>0</v>
      </c>
      <c r="X148" s="230" t="s">
        <v>124</v>
      </c>
      <c r="Y148" s="230" t="s">
        <v>784</v>
      </c>
    </row>
    <row r="149" ht="15.75" hidden="1" customHeight="1">
      <c r="A149" s="240" t="s">
        <v>48</v>
      </c>
      <c r="B149" s="240" t="s">
        <v>92</v>
      </c>
      <c r="C149" s="240" t="s">
        <v>786</v>
      </c>
      <c r="D149" s="240" t="s">
        <v>74</v>
      </c>
      <c r="E149" s="240" t="s">
        <v>206</v>
      </c>
      <c r="F149" s="241">
        <v>2024.0</v>
      </c>
      <c r="G149" s="242" t="s">
        <v>883</v>
      </c>
      <c r="H149" s="242"/>
      <c r="I149" s="242"/>
      <c r="J149" s="242"/>
      <c r="K149" s="242" t="s">
        <v>975</v>
      </c>
      <c r="L149" s="242">
        <v>277970.0</v>
      </c>
      <c r="M149" s="243" t="s">
        <v>205</v>
      </c>
      <c r="N149" s="242" t="s">
        <v>1058</v>
      </c>
      <c r="O149" s="244">
        <v>924.0</v>
      </c>
      <c r="P149" s="245">
        <v>247.0</v>
      </c>
      <c r="Q149" s="246">
        <v>2097.0300000000007</v>
      </c>
      <c r="R149" s="246">
        <v>2097.0300000000007</v>
      </c>
      <c r="S149" s="250">
        <v>0.26731601731601734</v>
      </c>
      <c r="T149" s="248">
        <v>3.98</v>
      </c>
      <c r="U149" s="249">
        <f>IFERROR(Data_TY!$T149*Data_TY!$O149,"")</f>
        <v>3677.52</v>
      </c>
      <c r="V149" s="248">
        <f>IFERROR(Data_TY!$R149/Data_TY!$P149,"")</f>
        <v>8.49</v>
      </c>
      <c r="W149" s="249">
        <f>IFERROR(Data_TY!$V149*Data_TY!$O149,"")</f>
        <v>7844.76</v>
      </c>
      <c r="X149" s="240" t="s">
        <v>124</v>
      </c>
      <c r="Y149" s="240" t="s">
        <v>784</v>
      </c>
    </row>
    <row r="150" ht="15.75" hidden="1" customHeight="1">
      <c r="A150" s="230" t="s">
        <v>48</v>
      </c>
      <c r="B150" s="230" t="s">
        <v>92</v>
      </c>
      <c r="C150" s="230" t="s">
        <v>786</v>
      </c>
      <c r="D150" s="230" t="s">
        <v>74</v>
      </c>
      <c r="E150" s="230" t="s">
        <v>210</v>
      </c>
      <c r="F150" s="231">
        <v>2024.0</v>
      </c>
      <c r="G150" s="232" t="s">
        <v>883</v>
      </c>
      <c r="H150" s="232"/>
      <c r="I150" s="232"/>
      <c r="J150" s="232"/>
      <c r="K150" s="232" t="s">
        <v>975</v>
      </c>
      <c r="L150" s="232">
        <v>277973.0</v>
      </c>
      <c r="M150" s="233" t="s">
        <v>209</v>
      </c>
      <c r="N150" s="232" t="s">
        <v>1059</v>
      </c>
      <c r="O150" s="234">
        <v>936.0</v>
      </c>
      <c r="P150" s="235">
        <v>331.0</v>
      </c>
      <c r="Q150" s="236">
        <v>989.6900000000005</v>
      </c>
      <c r="R150" s="236">
        <v>989.6900000000005</v>
      </c>
      <c r="S150" s="251">
        <v>0.35363247863247865</v>
      </c>
      <c r="T150" s="238">
        <v>1.47</v>
      </c>
      <c r="U150" s="239">
        <f>IFERROR(Data_TY!$T150*Data_TY!$O150,"")</f>
        <v>1375.92</v>
      </c>
      <c r="V150" s="238">
        <f>IFERROR(Data_TY!$R150/Data_TY!$P150,"")</f>
        <v>2.99</v>
      </c>
      <c r="W150" s="239">
        <f>IFERROR(Data_TY!$V150*Data_TY!$O150,"")</f>
        <v>2798.64</v>
      </c>
      <c r="X150" s="230" t="s">
        <v>124</v>
      </c>
      <c r="Y150" s="230" t="s">
        <v>784</v>
      </c>
    </row>
    <row r="151" ht="15.75" hidden="1" customHeight="1">
      <c r="A151" s="240" t="s">
        <v>48</v>
      </c>
      <c r="B151" s="240" t="s">
        <v>92</v>
      </c>
      <c r="C151" s="240" t="s">
        <v>786</v>
      </c>
      <c r="D151" s="240" t="s">
        <v>74</v>
      </c>
      <c r="E151" s="240" t="s">
        <v>212</v>
      </c>
      <c r="F151" s="241">
        <v>2024.0</v>
      </c>
      <c r="G151" s="242" t="s">
        <v>883</v>
      </c>
      <c r="H151" s="242"/>
      <c r="I151" s="242"/>
      <c r="J151" s="242"/>
      <c r="K151" s="242" t="s">
        <v>975</v>
      </c>
      <c r="L151" s="242">
        <v>277974.0</v>
      </c>
      <c r="M151" s="243" t="s">
        <v>211</v>
      </c>
      <c r="N151" s="242" t="s">
        <v>1060</v>
      </c>
      <c r="O151" s="244">
        <v>936.0</v>
      </c>
      <c r="P151" s="245">
        <v>522.0</v>
      </c>
      <c r="Q151" s="246">
        <v>2082.780000000002</v>
      </c>
      <c r="R151" s="246">
        <v>2082.780000000002</v>
      </c>
      <c r="S151" s="250">
        <v>0.5576923076923077</v>
      </c>
      <c r="T151" s="248">
        <v>1.92</v>
      </c>
      <c r="U151" s="249">
        <f>IFERROR(Data_TY!$T151*Data_TY!$O151,"")</f>
        <v>1797.12</v>
      </c>
      <c r="V151" s="248">
        <f>IFERROR(Data_TY!$R151/Data_TY!$P151,"")</f>
        <v>3.99</v>
      </c>
      <c r="W151" s="249">
        <f>IFERROR(Data_TY!$V151*Data_TY!$O151,"")</f>
        <v>3734.64</v>
      </c>
      <c r="X151" s="240" t="s">
        <v>124</v>
      </c>
      <c r="Y151" s="240" t="s">
        <v>784</v>
      </c>
    </row>
    <row r="152" ht="15.75" hidden="1" customHeight="1">
      <c r="A152" s="230" t="s">
        <v>48</v>
      </c>
      <c r="B152" s="230" t="s">
        <v>95</v>
      </c>
      <c r="C152" s="230" t="s">
        <v>786</v>
      </c>
      <c r="D152" s="230" t="s">
        <v>74</v>
      </c>
      <c r="E152" s="230" t="s">
        <v>216</v>
      </c>
      <c r="F152" s="231">
        <v>2024.0</v>
      </c>
      <c r="G152" s="232" t="s">
        <v>883</v>
      </c>
      <c r="H152" s="232"/>
      <c r="I152" s="232"/>
      <c r="J152" s="232"/>
      <c r="K152" s="232" t="s">
        <v>975</v>
      </c>
      <c r="L152" s="232">
        <v>277976.0</v>
      </c>
      <c r="M152" s="233" t="s">
        <v>215</v>
      </c>
      <c r="N152" s="232" t="s">
        <v>1061</v>
      </c>
      <c r="O152" s="234">
        <v>900.0</v>
      </c>
      <c r="P152" s="235">
        <v>168.0</v>
      </c>
      <c r="Q152" s="236">
        <v>1090.3200000000004</v>
      </c>
      <c r="R152" s="236">
        <v>1090.3200000000004</v>
      </c>
      <c r="S152" s="251">
        <v>0.18666666666666668</v>
      </c>
      <c r="T152" s="238">
        <v>3.3</v>
      </c>
      <c r="U152" s="239">
        <f>IFERROR(Data_TY!$T152*Data_TY!$O152,"")</f>
        <v>2970</v>
      </c>
      <c r="V152" s="238">
        <f>IFERROR(Data_TY!$R152/Data_TY!$P152,"")</f>
        <v>6.49</v>
      </c>
      <c r="W152" s="239">
        <f>IFERROR(Data_TY!$V152*Data_TY!$O152,"")</f>
        <v>5841</v>
      </c>
      <c r="X152" s="230" t="s">
        <v>109</v>
      </c>
      <c r="Y152" s="230" t="s">
        <v>784</v>
      </c>
    </row>
    <row r="153" ht="15.75" hidden="1" customHeight="1">
      <c r="A153" s="240" t="s">
        <v>48</v>
      </c>
      <c r="B153" s="240" t="s">
        <v>95</v>
      </c>
      <c r="C153" s="240" t="s">
        <v>786</v>
      </c>
      <c r="D153" s="240" t="s">
        <v>74</v>
      </c>
      <c r="E153" s="240" t="s">
        <v>218</v>
      </c>
      <c r="F153" s="241">
        <v>2024.0</v>
      </c>
      <c r="G153" s="242" t="s">
        <v>883</v>
      </c>
      <c r="H153" s="242"/>
      <c r="I153" s="242"/>
      <c r="J153" s="242"/>
      <c r="K153" s="242" t="s">
        <v>975</v>
      </c>
      <c r="L153" s="242">
        <v>277977.0</v>
      </c>
      <c r="M153" s="243" t="s">
        <v>217</v>
      </c>
      <c r="N153" s="242" t="s">
        <v>1062</v>
      </c>
      <c r="O153" s="244">
        <v>2064.0</v>
      </c>
      <c r="P153" s="245">
        <v>732.0</v>
      </c>
      <c r="Q153" s="246">
        <v>5116.679999999989</v>
      </c>
      <c r="R153" s="246">
        <v>5116.679999999989</v>
      </c>
      <c r="S153" s="250">
        <v>0.3546511627906977</v>
      </c>
      <c r="T153" s="248">
        <v>3.4</v>
      </c>
      <c r="U153" s="249">
        <f>IFERROR(Data_TY!$T153*Data_TY!$O153,"")</f>
        <v>7017.6</v>
      </c>
      <c r="V153" s="248">
        <f>IFERROR(Data_TY!$R153/Data_TY!$P153,"")</f>
        <v>6.99</v>
      </c>
      <c r="W153" s="249">
        <f>IFERROR(Data_TY!$V153*Data_TY!$O153,"")</f>
        <v>14427.36</v>
      </c>
      <c r="X153" s="240" t="s">
        <v>106</v>
      </c>
      <c r="Y153" s="240" t="s">
        <v>784</v>
      </c>
    </row>
    <row r="154" ht="15.75" hidden="1" customHeight="1">
      <c r="A154" s="230" t="s">
        <v>48</v>
      </c>
      <c r="B154" s="230" t="s">
        <v>225</v>
      </c>
      <c r="C154" s="230" t="s">
        <v>786</v>
      </c>
      <c r="D154" s="230" t="s">
        <v>74</v>
      </c>
      <c r="E154" s="230" t="s">
        <v>223</v>
      </c>
      <c r="F154" s="231">
        <v>2024.0</v>
      </c>
      <c r="G154" s="232" t="s">
        <v>883</v>
      </c>
      <c r="H154" s="232"/>
      <c r="I154" s="232"/>
      <c r="J154" s="232"/>
      <c r="K154" s="232" t="s">
        <v>975</v>
      </c>
      <c r="L154" s="232">
        <v>277987.0</v>
      </c>
      <c r="M154" s="233" t="s">
        <v>222</v>
      </c>
      <c r="N154" s="232" t="s">
        <v>1063</v>
      </c>
      <c r="O154" s="234">
        <v>3624.0</v>
      </c>
      <c r="P154" s="235">
        <v>1688.0</v>
      </c>
      <c r="Q154" s="236">
        <v>11795.619999999992</v>
      </c>
      <c r="R154" s="236">
        <v>11795.619999999992</v>
      </c>
      <c r="S154" s="251">
        <v>0.46578366445916114</v>
      </c>
      <c r="T154" s="238">
        <v>2.84</v>
      </c>
      <c r="U154" s="239">
        <f>IFERROR(Data_TY!$T154*Data_TY!$O154,"")</f>
        <v>10292.16</v>
      </c>
      <c r="V154" s="238">
        <f>IFERROR(Data_TY!$R154/Data_TY!$P154,"")</f>
        <v>6.98792654</v>
      </c>
      <c r="W154" s="239">
        <f>IFERROR(Data_TY!$V154*Data_TY!$O154,"")</f>
        <v>25324.24578</v>
      </c>
      <c r="X154" s="230" t="s">
        <v>224</v>
      </c>
      <c r="Y154" s="230" t="s">
        <v>784</v>
      </c>
    </row>
    <row r="155" ht="15.75" hidden="1" customHeight="1">
      <c r="A155" s="240" t="s">
        <v>48</v>
      </c>
      <c r="B155" s="240" t="s">
        <v>225</v>
      </c>
      <c r="C155" s="240" t="s">
        <v>786</v>
      </c>
      <c r="D155" s="240" t="s">
        <v>74</v>
      </c>
      <c r="E155" s="240" t="s">
        <v>227</v>
      </c>
      <c r="F155" s="241">
        <v>2024.0</v>
      </c>
      <c r="G155" s="242" t="s">
        <v>883</v>
      </c>
      <c r="H155" s="242"/>
      <c r="I155" s="242"/>
      <c r="J155" s="242"/>
      <c r="K155" s="242" t="s">
        <v>975</v>
      </c>
      <c r="L155" s="242">
        <v>277996.0</v>
      </c>
      <c r="M155" s="243" t="s">
        <v>226</v>
      </c>
      <c r="N155" s="242" t="s">
        <v>1064</v>
      </c>
      <c r="O155" s="244">
        <v>3396.0</v>
      </c>
      <c r="P155" s="245">
        <v>1354.0</v>
      </c>
      <c r="Q155" s="246">
        <v>9459.209999999997</v>
      </c>
      <c r="R155" s="246">
        <v>9459.209999999997</v>
      </c>
      <c r="S155" s="250">
        <v>0.39870435806831567</v>
      </c>
      <c r="T155" s="248">
        <v>2.84</v>
      </c>
      <c r="U155" s="249">
        <f>IFERROR(Data_TY!$T155*Data_TY!$O155,"")</f>
        <v>9644.64</v>
      </c>
      <c r="V155" s="248">
        <f>IFERROR(Data_TY!$R155/Data_TY!$P155,"")</f>
        <v>6.9861226</v>
      </c>
      <c r="W155" s="249">
        <f>IFERROR(Data_TY!$V155*Data_TY!$O155,"")</f>
        <v>23724.87235</v>
      </c>
      <c r="X155" s="240" t="s">
        <v>224</v>
      </c>
      <c r="Y155" s="240" t="s">
        <v>784</v>
      </c>
    </row>
    <row r="156" ht="15.75" hidden="1" customHeight="1">
      <c r="A156" s="230" t="s">
        <v>48</v>
      </c>
      <c r="B156" s="230" t="s">
        <v>89</v>
      </c>
      <c r="C156" s="230" t="s">
        <v>786</v>
      </c>
      <c r="D156" s="230" t="s">
        <v>74</v>
      </c>
      <c r="E156" s="230" t="s">
        <v>229</v>
      </c>
      <c r="F156" s="231">
        <v>2024.0</v>
      </c>
      <c r="G156" s="232" t="s">
        <v>883</v>
      </c>
      <c r="H156" s="232"/>
      <c r="I156" s="232"/>
      <c r="J156" s="232"/>
      <c r="K156" s="232" t="s">
        <v>975</v>
      </c>
      <c r="L156" s="232">
        <v>277998.0</v>
      </c>
      <c r="M156" s="233" t="s">
        <v>228</v>
      </c>
      <c r="N156" s="232" t="s">
        <v>1065</v>
      </c>
      <c r="O156" s="234">
        <v>0.0</v>
      </c>
      <c r="P156" s="235">
        <v>2.0</v>
      </c>
      <c r="Q156" s="236">
        <v>21.98</v>
      </c>
      <c r="R156" s="236">
        <v>21.98</v>
      </c>
      <c r="S156" s="251" t="s">
        <v>322</v>
      </c>
      <c r="T156" s="238">
        <v>6.05</v>
      </c>
      <c r="U156" s="239">
        <f>IFERROR(Data_TY!$T156*Data_TY!$O156,"")</f>
        <v>0</v>
      </c>
      <c r="V156" s="238">
        <f>IFERROR(Data_TY!$R156/Data_TY!$P156,"")</f>
        <v>10.99</v>
      </c>
      <c r="W156" s="239">
        <f>IFERROR(Data_TY!$V156*Data_TY!$O156,"")</f>
        <v>0</v>
      </c>
      <c r="X156" s="230" t="s">
        <v>109</v>
      </c>
      <c r="Y156" s="230" t="s">
        <v>784</v>
      </c>
    </row>
    <row r="157" ht="15.75" hidden="1" customHeight="1">
      <c r="A157" s="240" t="s">
        <v>48</v>
      </c>
      <c r="B157" s="240" t="s">
        <v>89</v>
      </c>
      <c r="C157" s="240" t="s">
        <v>786</v>
      </c>
      <c r="D157" s="240" t="s">
        <v>74</v>
      </c>
      <c r="E157" s="240" t="s">
        <v>231</v>
      </c>
      <c r="F157" s="241">
        <v>2024.0</v>
      </c>
      <c r="G157" s="242" t="s">
        <v>883</v>
      </c>
      <c r="H157" s="242"/>
      <c r="I157" s="242"/>
      <c r="J157" s="242"/>
      <c r="K157" s="242" t="s">
        <v>975</v>
      </c>
      <c r="L157" s="242">
        <v>278002.0</v>
      </c>
      <c r="M157" s="243" t="s">
        <v>230</v>
      </c>
      <c r="N157" s="242" t="s">
        <v>1066</v>
      </c>
      <c r="O157" s="244">
        <v>648.0</v>
      </c>
      <c r="P157" s="245">
        <v>129.0</v>
      </c>
      <c r="Q157" s="246">
        <v>1933.7100000000007</v>
      </c>
      <c r="R157" s="246">
        <v>1933.7100000000007</v>
      </c>
      <c r="S157" s="250">
        <v>0.19907407407407407</v>
      </c>
      <c r="T157" s="248">
        <v>8.3</v>
      </c>
      <c r="U157" s="249">
        <f>IFERROR(Data_TY!$T157*Data_TY!$O157,"")</f>
        <v>5378.4</v>
      </c>
      <c r="V157" s="248">
        <f>IFERROR(Data_TY!$R157/Data_TY!$P157,"")</f>
        <v>14.99</v>
      </c>
      <c r="W157" s="249">
        <f>IFERROR(Data_TY!$V157*Data_TY!$O157,"")</f>
        <v>9713.52</v>
      </c>
      <c r="X157" s="240" t="s">
        <v>109</v>
      </c>
      <c r="Y157" s="240" t="s">
        <v>784</v>
      </c>
    </row>
    <row r="158" ht="15.75" hidden="1" customHeight="1">
      <c r="A158" s="230" t="s">
        <v>48</v>
      </c>
      <c r="B158" s="230" t="s">
        <v>92</v>
      </c>
      <c r="C158" s="230" t="s">
        <v>786</v>
      </c>
      <c r="D158" s="230" t="s">
        <v>74</v>
      </c>
      <c r="E158" s="230" t="s">
        <v>233</v>
      </c>
      <c r="F158" s="231">
        <v>2024.0</v>
      </c>
      <c r="G158" s="232" t="s">
        <v>883</v>
      </c>
      <c r="H158" s="232"/>
      <c r="I158" s="232"/>
      <c r="J158" s="232"/>
      <c r="K158" s="232" t="s">
        <v>975</v>
      </c>
      <c r="L158" s="232">
        <v>278003.0</v>
      </c>
      <c r="M158" s="233" t="s">
        <v>232</v>
      </c>
      <c r="N158" s="232" t="s">
        <v>1067</v>
      </c>
      <c r="O158" s="234">
        <v>624.0</v>
      </c>
      <c r="P158" s="235">
        <v>214.0</v>
      </c>
      <c r="Q158" s="236">
        <v>1174.8600000000008</v>
      </c>
      <c r="R158" s="236">
        <v>1174.8600000000008</v>
      </c>
      <c r="S158" s="251">
        <v>0.34294871794871795</v>
      </c>
      <c r="T158" s="238">
        <v>2.61</v>
      </c>
      <c r="U158" s="239">
        <f>IFERROR(Data_TY!$T158*Data_TY!$O158,"")</f>
        <v>1628.64</v>
      </c>
      <c r="V158" s="238">
        <f>IFERROR(Data_TY!$R158/Data_TY!$P158,"")</f>
        <v>5.49</v>
      </c>
      <c r="W158" s="239">
        <f>IFERROR(Data_TY!$V158*Data_TY!$O158,"")</f>
        <v>3425.76</v>
      </c>
      <c r="X158" s="230" t="s">
        <v>109</v>
      </c>
      <c r="Y158" s="230" t="s">
        <v>784</v>
      </c>
    </row>
    <row r="159" ht="15.75" hidden="1" customHeight="1">
      <c r="A159" s="240" t="s">
        <v>48</v>
      </c>
      <c r="B159" s="240" t="s">
        <v>92</v>
      </c>
      <c r="C159" s="240" t="s">
        <v>786</v>
      </c>
      <c r="D159" s="240" t="s">
        <v>74</v>
      </c>
      <c r="E159" s="240" t="s">
        <v>235</v>
      </c>
      <c r="F159" s="241">
        <v>2024.0</v>
      </c>
      <c r="G159" s="242" t="s">
        <v>883</v>
      </c>
      <c r="H159" s="242"/>
      <c r="I159" s="242"/>
      <c r="J159" s="242"/>
      <c r="K159" s="242" t="s">
        <v>975</v>
      </c>
      <c r="L159" s="242">
        <v>278015.0</v>
      </c>
      <c r="M159" s="243" t="s">
        <v>234</v>
      </c>
      <c r="N159" s="242" t="s">
        <v>1068</v>
      </c>
      <c r="O159" s="244">
        <v>318.0</v>
      </c>
      <c r="P159" s="245">
        <v>43.0</v>
      </c>
      <c r="Q159" s="246">
        <v>429.57000000000005</v>
      </c>
      <c r="R159" s="246">
        <v>429.57000000000005</v>
      </c>
      <c r="S159" s="250">
        <v>0.13522012578616352</v>
      </c>
      <c r="T159" s="248">
        <v>4.83</v>
      </c>
      <c r="U159" s="249">
        <f>IFERROR(Data_TY!$T159*Data_TY!$O159,"")</f>
        <v>1535.94</v>
      </c>
      <c r="V159" s="248">
        <f>IFERROR(Data_TY!$R159/Data_TY!$P159,"")</f>
        <v>9.99</v>
      </c>
      <c r="W159" s="249">
        <f>IFERROR(Data_TY!$V159*Data_TY!$O159,"")</f>
        <v>3176.82</v>
      </c>
      <c r="X159" s="240" t="s">
        <v>109</v>
      </c>
      <c r="Y159" s="240" t="s">
        <v>784</v>
      </c>
    </row>
    <row r="160" ht="15.75" hidden="1" customHeight="1">
      <c r="A160" s="230" t="s">
        <v>48</v>
      </c>
      <c r="B160" s="230" t="s">
        <v>95</v>
      </c>
      <c r="C160" s="230" t="s">
        <v>786</v>
      </c>
      <c r="D160" s="230" t="s">
        <v>74</v>
      </c>
      <c r="E160" s="230" t="s">
        <v>237</v>
      </c>
      <c r="F160" s="231">
        <v>2024.0</v>
      </c>
      <c r="G160" s="232" t="s">
        <v>883</v>
      </c>
      <c r="H160" s="232"/>
      <c r="I160" s="232"/>
      <c r="J160" s="232"/>
      <c r="K160" s="232" t="s">
        <v>975</v>
      </c>
      <c r="L160" s="232">
        <v>278136.0</v>
      </c>
      <c r="M160" s="233" t="s">
        <v>236</v>
      </c>
      <c r="N160" s="232" t="s">
        <v>1069</v>
      </c>
      <c r="O160" s="234">
        <v>684.0</v>
      </c>
      <c r="P160" s="235">
        <v>191.0</v>
      </c>
      <c r="Q160" s="236">
        <v>1239.5900000000006</v>
      </c>
      <c r="R160" s="236">
        <v>1239.5900000000006</v>
      </c>
      <c r="S160" s="251">
        <v>0.27923976608187134</v>
      </c>
      <c r="T160" s="238">
        <v>3.25</v>
      </c>
      <c r="U160" s="239">
        <f>IFERROR(Data_TY!$T160*Data_TY!$O160,"")</f>
        <v>2223</v>
      </c>
      <c r="V160" s="238">
        <f>IFERROR(Data_TY!$R160/Data_TY!$P160,"")</f>
        <v>6.49</v>
      </c>
      <c r="W160" s="239">
        <f>IFERROR(Data_TY!$V160*Data_TY!$O160,"")</f>
        <v>4439.16</v>
      </c>
      <c r="X160" s="230" t="s">
        <v>109</v>
      </c>
      <c r="Y160" s="230" t="s">
        <v>784</v>
      </c>
    </row>
    <row r="161" ht="15.75" hidden="1" customHeight="1">
      <c r="A161" s="240" t="s">
        <v>48</v>
      </c>
      <c r="B161" s="240" t="s">
        <v>89</v>
      </c>
      <c r="C161" s="240" t="s">
        <v>786</v>
      </c>
      <c r="D161" s="240" t="s">
        <v>74</v>
      </c>
      <c r="E161" s="240" t="s">
        <v>239</v>
      </c>
      <c r="F161" s="241">
        <v>2024.0</v>
      </c>
      <c r="G161" s="242" t="s">
        <v>883</v>
      </c>
      <c r="H161" s="242"/>
      <c r="I161" s="242"/>
      <c r="J161" s="242"/>
      <c r="K161" s="242" t="s">
        <v>975</v>
      </c>
      <c r="L161" s="242">
        <v>278165.0</v>
      </c>
      <c r="M161" s="243" t="s">
        <v>238</v>
      </c>
      <c r="N161" s="242" t="s">
        <v>1070</v>
      </c>
      <c r="O161" s="244">
        <v>924.0</v>
      </c>
      <c r="P161" s="245">
        <v>189.0</v>
      </c>
      <c r="Q161" s="246">
        <v>1510.1100000000006</v>
      </c>
      <c r="R161" s="246">
        <v>1510.1100000000006</v>
      </c>
      <c r="S161" s="247">
        <v>0.20454545454545456</v>
      </c>
      <c r="T161" s="248">
        <v>4.5</v>
      </c>
      <c r="U161" s="249">
        <f>IFERROR(Data_TY!$T161*Data_TY!$O161,"")</f>
        <v>4158</v>
      </c>
      <c r="V161" s="248">
        <f>IFERROR(Data_TY!$R161/Data_TY!$P161,"")</f>
        <v>7.99</v>
      </c>
      <c r="W161" s="249">
        <f>IFERROR(Data_TY!$V161*Data_TY!$O161,"")</f>
        <v>7382.76</v>
      </c>
      <c r="X161" s="240" t="s">
        <v>109</v>
      </c>
      <c r="Y161" s="240" t="s">
        <v>784</v>
      </c>
    </row>
    <row r="162" ht="15.75" hidden="1" customHeight="1">
      <c r="A162" s="230" t="s">
        <v>48</v>
      </c>
      <c r="B162" s="230" t="s">
        <v>92</v>
      </c>
      <c r="C162" s="230" t="s">
        <v>786</v>
      </c>
      <c r="D162" s="230" t="s">
        <v>74</v>
      </c>
      <c r="E162" s="230" t="s">
        <v>241</v>
      </c>
      <c r="F162" s="231">
        <v>2024.0</v>
      </c>
      <c r="G162" s="232" t="s">
        <v>883</v>
      </c>
      <c r="H162" s="232"/>
      <c r="I162" s="232"/>
      <c r="J162" s="232"/>
      <c r="K162" s="232" t="s">
        <v>975</v>
      </c>
      <c r="L162" s="232">
        <v>278315.0</v>
      </c>
      <c r="M162" s="233" t="s">
        <v>240</v>
      </c>
      <c r="N162" s="232" t="s">
        <v>1071</v>
      </c>
      <c r="O162" s="234">
        <v>588.0</v>
      </c>
      <c r="P162" s="235">
        <v>108.0</v>
      </c>
      <c r="Q162" s="236">
        <v>538.9200000000002</v>
      </c>
      <c r="R162" s="236">
        <v>538.9200000000002</v>
      </c>
      <c r="S162" s="237">
        <v>0.1836734693877551</v>
      </c>
      <c r="T162" s="238">
        <v>2.82</v>
      </c>
      <c r="U162" s="239">
        <f>IFERROR(Data_TY!$T162*Data_TY!$O162,"")</f>
        <v>1658.16</v>
      </c>
      <c r="V162" s="238">
        <f>IFERROR(Data_TY!$R162/Data_TY!$P162,"")</f>
        <v>4.99</v>
      </c>
      <c r="W162" s="239">
        <f>IFERROR(Data_TY!$V162*Data_TY!$O162,"")</f>
        <v>2934.12</v>
      </c>
      <c r="X162" s="230" t="s">
        <v>109</v>
      </c>
      <c r="Y162" s="230" t="s">
        <v>784</v>
      </c>
    </row>
    <row r="163" ht="15.75" hidden="1" customHeight="1">
      <c r="A163" s="240" t="s">
        <v>48</v>
      </c>
      <c r="B163" s="240" t="s">
        <v>95</v>
      </c>
      <c r="C163" s="240" t="s">
        <v>786</v>
      </c>
      <c r="D163" s="240" t="s">
        <v>74</v>
      </c>
      <c r="E163" s="240" t="s">
        <v>243</v>
      </c>
      <c r="F163" s="241">
        <v>2024.0</v>
      </c>
      <c r="G163" s="242" t="s">
        <v>883</v>
      </c>
      <c r="H163" s="242"/>
      <c r="I163" s="242"/>
      <c r="J163" s="242"/>
      <c r="K163" s="242" t="s">
        <v>975</v>
      </c>
      <c r="L163" s="242">
        <v>278455.0</v>
      </c>
      <c r="M163" s="243" t="s">
        <v>242</v>
      </c>
      <c r="N163" s="242" t="s">
        <v>1072</v>
      </c>
      <c r="O163" s="244">
        <v>828.0</v>
      </c>
      <c r="P163" s="245">
        <v>105.0</v>
      </c>
      <c r="Q163" s="246">
        <v>681.4500000000004</v>
      </c>
      <c r="R163" s="246">
        <v>681.4500000000004</v>
      </c>
      <c r="S163" s="247">
        <v>0.12681159420289856</v>
      </c>
      <c r="T163" s="248">
        <v>3.27</v>
      </c>
      <c r="U163" s="249">
        <f>IFERROR(Data_TY!$T163*Data_TY!$O163,"")</f>
        <v>2707.56</v>
      </c>
      <c r="V163" s="248">
        <f>IFERROR(Data_TY!$R163/Data_TY!$P163,"")</f>
        <v>6.49</v>
      </c>
      <c r="W163" s="249">
        <f>IFERROR(Data_TY!$V163*Data_TY!$O163,"")</f>
        <v>5373.72</v>
      </c>
      <c r="X163" s="240" t="s">
        <v>109</v>
      </c>
      <c r="Y163" s="240" t="s">
        <v>784</v>
      </c>
    </row>
    <row r="164" ht="15.75" hidden="1" customHeight="1">
      <c r="A164" s="230" t="s">
        <v>48</v>
      </c>
      <c r="B164" s="230" t="s">
        <v>95</v>
      </c>
      <c r="C164" s="230" t="s">
        <v>786</v>
      </c>
      <c r="D164" s="230" t="s">
        <v>74</v>
      </c>
      <c r="E164" s="230" t="s">
        <v>247</v>
      </c>
      <c r="F164" s="231">
        <v>2024.0</v>
      </c>
      <c r="G164" s="232" t="s">
        <v>883</v>
      </c>
      <c r="H164" s="232"/>
      <c r="I164" s="232"/>
      <c r="J164" s="232"/>
      <c r="K164" s="232" t="s">
        <v>975</v>
      </c>
      <c r="L164" s="232">
        <v>279375.0</v>
      </c>
      <c r="M164" s="233" t="s">
        <v>246</v>
      </c>
      <c r="N164" s="232" t="s">
        <v>1073</v>
      </c>
      <c r="O164" s="234">
        <v>1056.0</v>
      </c>
      <c r="P164" s="235">
        <v>371.0</v>
      </c>
      <c r="Q164" s="236">
        <v>2401.2900000000013</v>
      </c>
      <c r="R164" s="236">
        <v>2401.2900000000013</v>
      </c>
      <c r="S164" s="237">
        <v>0.35132575757575757</v>
      </c>
      <c r="T164" s="238">
        <v>3.15</v>
      </c>
      <c r="U164" s="239">
        <f>IFERROR(Data_TY!$T164*Data_TY!$O164,"")</f>
        <v>3326.4</v>
      </c>
      <c r="V164" s="238">
        <f>IFERROR(Data_TY!$R164/Data_TY!$P164,"")</f>
        <v>6.472479784</v>
      </c>
      <c r="W164" s="239">
        <f>IFERROR(Data_TY!$V164*Data_TY!$O164,"")</f>
        <v>6834.938652</v>
      </c>
      <c r="X164" s="230" t="s">
        <v>109</v>
      </c>
      <c r="Y164" s="230" t="s">
        <v>784</v>
      </c>
    </row>
    <row r="165" ht="15.75" hidden="1" customHeight="1">
      <c r="A165" s="240" t="s">
        <v>48</v>
      </c>
      <c r="B165" s="240" t="s">
        <v>92</v>
      </c>
      <c r="C165" s="240" t="s">
        <v>786</v>
      </c>
      <c r="D165" s="240" t="s">
        <v>74</v>
      </c>
      <c r="E165" s="240" t="s">
        <v>249</v>
      </c>
      <c r="F165" s="241">
        <v>2024.0</v>
      </c>
      <c r="G165" s="242" t="s">
        <v>883</v>
      </c>
      <c r="H165" s="242"/>
      <c r="I165" s="242"/>
      <c r="J165" s="242"/>
      <c r="K165" s="242" t="s">
        <v>975</v>
      </c>
      <c r="L165" s="242">
        <v>279689.0</v>
      </c>
      <c r="M165" s="243" t="s">
        <v>248</v>
      </c>
      <c r="N165" s="242" t="s">
        <v>1074</v>
      </c>
      <c r="O165" s="244">
        <v>2400.0</v>
      </c>
      <c r="P165" s="245">
        <v>489.0</v>
      </c>
      <c r="Q165" s="246">
        <v>2667.009999999999</v>
      </c>
      <c r="R165" s="246">
        <v>2667.009999999999</v>
      </c>
      <c r="S165" s="247">
        <v>0.20375</v>
      </c>
      <c r="T165" s="248">
        <v>3.04</v>
      </c>
      <c r="U165" s="249">
        <f>IFERROR(Data_TY!$T165*Data_TY!$O165,"")</f>
        <v>7296</v>
      </c>
      <c r="V165" s="248">
        <f>IFERROR(Data_TY!$R165/Data_TY!$P165,"")</f>
        <v>5.45400818</v>
      </c>
      <c r="W165" s="249">
        <f>IFERROR(Data_TY!$V165*Data_TY!$O165,"")</f>
        <v>13089.61963</v>
      </c>
      <c r="X165" s="240" t="s">
        <v>109</v>
      </c>
      <c r="Y165" s="240" t="s">
        <v>784</v>
      </c>
    </row>
    <row r="166" ht="15.75" hidden="1" customHeight="1">
      <c r="A166" s="230" t="s">
        <v>48</v>
      </c>
      <c r="B166" s="230" t="s">
        <v>89</v>
      </c>
      <c r="C166" s="230" t="s">
        <v>786</v>
      </c>
      <c r="D166" s="230" t="s">
        <v>74</v>
      </c>
      <c r="E166" s="230" t="s">
        <v>251</v>
      </c>
      <c r="F166" s="231">
        <v>2024.0</v>
      </c>
      <c r="G166" s="232" t="s">
        <v>883</v>
      </c>
      <c r="H166" s="232"/>
      <c r="I166" s="232"/>
      <c r="J166" s="232"/>
      <c r="K166" s="232" t="s">
        <v>975</v>
      </c>
      <c r="L166" s="232">
        <v>279878.0</v>
      </c>
      <c r="M166" s="233" t="s">
        <v>250</v>
      </c>
      <c r="N166" s="232" t="s">
        <v>1075</v>
      </c>
      <c r="O166" s="234">
        <v>1956.0</v>
      </c>
      <c r="P166" s="235">
        <v>649.0</v>
      </c>
      <c r="Q166" s="236">
        <v>2589.51</v>
      </c>
      <c r="R166" s="236">
        <v>2589.51</v>
      </c>
      <c r="S166" s="237">
        <v>0.331799591002045</v>
      </c>
      <c r="T166" s="238">
        <v>1.93</v>
      </c>
      <c r="U166" s="239">
        <f>IFERROR(Data_TY!$T166*Data_TY!$O166,"")</f>
        <v>3775.08</v>
      </c>
      <c r="V166" s="238">
        <f>IFERROR(Data_TY!$R166/Data_TY!$P166,"")</f>
        <v>3.99</v>
      </c>
      <c r="W166" s="239">
        <f>IFERROR(Data_TY!$V166*Data_TY!$O166,"")</f>
        <v>7804.44</v>
      </c>
      <c r="X166" s="230" t="s">
        <v>88</v>
      </c>
      <c r="Y166" s="230" t="s">
        <v>784</v>
      </c>
    </row>
    <row r="167" ht="15.75" hidden="1" customHeight="1">
      <c r="A167" s="240" t="s">
        <v>48</v>
      </c>
      <c r="B167" s="240" t="s">
        <v>89</v>
      </c>
      <c r="C167" s="240" t="s">
        <v>786</v>
      </c>
      <c r="D167" s="240" t="s">
        <v>74</v>
      </c>
      <c r="E167" s="240" t="s">
        <v>253</v>
      </c>
      <c r="F167" s="241">
        <v>2024.0</v>
      </c>
      <c r="G167" s="242" t="s">
        <v>883</v>
      </c>
      <c r="H167" s="242"/>
      <c r="I167" s="242"/>
      <c r="J167" s="242"/>
      <c r="K167" s="242" t="s">
        <v>975</v>
      </c>
      <c r="L167" s="242">
        <v>279879.0</v>
      </c>
      <c r="M167" s="243" t="s">
        <v>252</v>
      </c>
      <c r="N167" s="242" t="s">
        <v>1076</v>
      </c>
      <c r="O167" s="244">
        <v>1428.0</v>
      </c>
      <c r="P167" s="245">
        <v>706.0</v>
      </c>
      <c r="Q167" s="246">
        <v>2463.940000000001</v>
      </c>
      <c r="R167" s="246">
        <v>2463.940000000001</v>
      </c>
      <c r="S167" s="247">
        <v>0.4943977591036415</v>
      </c>
      <c r="T167" s="248">
        <v>1.8</v>
      </c>
      <c r="U167" s="249">
        <f>IFERROR(Data_TY!$T167*Data_TY!$O167,"")</f>
        <v>2570.4</v>
      </c>
      <c r="V167" s="248">
        <f>IFERROR(Data_TY!$R167/Data_TY!$P167,"")</f>
        <v>3.49</v>
      </c>
      <c r="W167" s="249">
        <f>IFERROR(Data_TY!$V167*Data_TY!$O167,"")</f>
        <v>4983.72</v>
      </c>
      <c r="X167" s="240" t="s">
        <v>88</v>
      </c>
      <c r="Y167" s="240" t="s">
        <v>784</v>
      </c>
    </row>
    <row r="168" ht="15.75" hidden="1" customHeight="1">
      <c r="A168" s="230" t="s">
        <v>47</v>
      </c>
      <c r="B168" s="230" t="s">
        <v>127</v>
      </c>
      <c r="C168" s="230" t="s">
        <v>786</v>
      </c>
      <c r="D168" s="230" t="s">
        <v>309</v>
      </c>
      <c r="E168" s="230" t="s">
        <v>589</v>
      </c>
      <c r="F168" s="231">
        <v>2024.0</v>
      </c>
      <c r="G168" s="232" t="s">
        <v>883</v>
      </c>
      <c r="H168" s="232"/>
      <c r="I168" s="232"/>
      <c r="J168" s="232"/>
      <c r="K168" s="232" t="s">
        <v>975</v>
      </c>
      <c r="L168" s="232">
        <v>133142.0</v>
      </c>
      <c r="M168" s="233" t="s">
        <v>588</v>
      </c>
      <c r="N168" s="232" t="s">
        <v>1077</v>
      </c>
      <c r="O168" s="234">
        <v>294.0</v>
      </c>
      <c r="P168" s="235">
        <v>82.0</v>
      </c>
      <c r="Q168" s="236">
        <v>1376.1800000000003</v>
      </c>
      <c r="R168" s="236">
        <v>1376.1800000000003</v>
      </c>
      <c r="S168" s="237">
        <v>0.2789115646258503</v>
      </c>
      <c r="T168" s="238">
        <v>7.86</v>
      </c>
      <c r="U168" s="239">
        <f>IFERROR(Data_TY!$T168*Data_TY!$O168,"")</f>
        <v>2310.84</v>
      </c>
      <c r="V168" s="238">
        <f>IFERROR(Data_TY!$R168/Data_TY!$P168,"")</f>
        <v>16.78268293</v>
      </c>
      <c r="W168" s="239">
        <f>IFERROR(Data_TY!$V168*Data_TY!$O168,"")</f>
        <v>4934.10878</v>
      </c>
      <c r="X168" s="230" t="s">
        <v>298</v>
      </c>
      <c r="Y168" s="230" t="s">
        <v>784</v>
      </c>
    </row>
    <row r="169" ht="15.75" hidden="1" customHeight="1">
      <c r="A169" s="240" t="s">
        <v>47</v>
      </c>
      <c r="B169" s="240" t="s">
        <v>592</v>
      </c>
      <c r="C169" s="240" t="s">
        <v>786</v>
      </c>
      <c r="D169" s="240" t="s">
        <v>309</v>
      </c>
      <c r="E169" s="240" t="s">
        <v>591</v>
      </c>
      <c r="F169" s="241">
        <v>2024.0</v>
      </c>
      <c r="G169" s="242" t="s">
        <v>883</v>
      </c>
      <c r="H169" s="242"/>
      <c r="I169" s="242"/>
      <c r="J169" s="242"/>
      <c r="K169" s="242" t="s">
        <v>975</v>
      </c>
      <c r="L169" s="242">
        <v>133141.0</v>
      </c>
      <c r="M169" s="243" t="s">
        <v>590</v>
      </c>
      <c r="N169" s="242" t="s">
        <v>1078</v>
      </c>
      <c r="O169" s="244">
        <v>1428.0</v>
      </c>
      <c r="P169" s="245">
        <v>65.0</v>
      </c>
      <c r="Q169" s="246">
        <v>649.3500000000004</v>
      </c>
      <c r="R169" s="246">
        <v>649.3500000000004</v>
      </c>
      <c r="S169" s="247">
        <v>0.04551820728291316</v>
      </c>
      <c r="T169" s="248">
        <v>5.03</v>
      </c>
      <c r="U169" s="249">
        <f>IFERROR(Data_TY!$T169*Data_TY!$O169,"")</f>
        <v>7182.84</v>
      </c>
      <c r="V169" s="248">
        <f>IFERROR(Data_TY!$R169/Data_TY!$P169,"")</f>
        <v>9.99</v>
      </c>
      <c r="W169" s="249">
        <f>IFERROR(Data_TY!$V169*Data_TY!$O169,"")</f>
        <v>14265.72</v>
      </c>
      <c r="X169" s="240" t="s">
        <v>298</v>
      </c>
      <c r="Y169" s="240" t="s">
        <v>784</v>
      </c>
    </row>
    <row r="170" ht="15.75" hidden="1" customHeight="1">
      <c r="A170" s="230" t="s">
        <v>47</v>
      </c>
      <c r="B170" s="230" t="s">
        <v>127</v>
      </c>
      <c r="C170" s="230" t="s">
        <v>786</v>
      </c>
      <c r="D170" s="230" t="s">
        <v>309</v>
      </c>
      <c r="E170" s="230" t="s">
        <v>619</v>
      </c>
      <c r="F170" s="231">
        <v>2024.0</v>
      </c>
      <c r="G170" s="232" t="s">
        <v>883</v>
      </c>
      <c r="H170" s="232"/>
      <c r="I170" s="232"/>
      <c r="J170" s="232"/>
      <c r="K170" s="232" t="s">
        <v>975</v>
      </c>
      <c r="L170" s="232">
        <v>133139.0</v>
      </c>
      <c r="M170" s="233" t="s">
        <v>618</v>
      </c>
      <c r="N170" s="232" t="s">
        <v>1079</v>
      </c>
      <c r="O170" s="234">
        <v>436.0</v>
      </c>
      <c r="P170" s="235">
        <v>182.0</v>
      </c>
      <c r="Q170" s="236">
        <v>1454.1800000000012</v>
      </c>
      <c r="R170" s="236">
        <v>1454.1800000000012</v>
      </c>
      <c r="S170" s="237">
        <v>0.41743119266055045</v>
      </c>
      <c r="T170" s="238">
        <v>4.43</v>
      </c>
      <c r="U170" s="239">
        <f>IFERROR(Data_TY!$T170*Data_TY!$O170,"")</f>
        <v>1931.48</v>
      </c>
      <c r="V170" s="238">
        <f>IFERROR(Data_TY!$R170/Data_TY!$P170,"")</f>
        <v>7.99</v>
      </c>
      <c r="W170" s="239">
        <f>IFERROR(Data_TY!$V170*Data_TY!$O170,"")</f>
        <v>3483.64</v>
      </c>
      <c r="X170" s="230" t="s">
        <v>298</v>
      </c>
      <c r="Y170" s="230" t="s">
        <v>784</v>
      </c>
    </row>
    <row r="171" ht="15.75" hidden="1" customHeight="1">
      <c r="A171" s="240" t="s">
        <v>47</v>
      </c>
      <c r="B171" s="240" t="s">
        <v>75</v>
      </c>
      <c r="C171" s="240" t="s">
        <v>786</v>
      </c>
      <c r="D171" s="240" t="s">
        <v>309</v>
      </c>
      <c r="E171" s="240" t="s">
        <v>681</v>
      </c>
      <c r="F171" s="241">
        <v>2024.0</v>
      </c>
      <c r="G171" s="242" t="s">
        <v>883</v>
      </c>
      <c r="H171" s="242"/>
      <c r="I171" s="242"/>
      <c r="J171" s="242"/>
      <c r="K171" s="242" t="s">
        <v>975</v>
      </c>
      <c r="L171" s="242">
        <v>133106.0</v>
      </c>
      <c r="M171" s="243" t="s">
        <v>680</v>
      </c>
      <c r="N171" s="242" t="s">
        <v>1080</v>
      </c>
      <c r="O171" s="244">
        <v>2052.0</v>
      </c>
      <c r="P171" s="245">
        <v>872.0</v>
      </c>
      <c r="Q171" s="246">
        <v>3180.230000000004</v>
      </c>
      <c r="R171" s="246">
        <v>3180.230000000004</v>
      </c>
      <c r="S171" s="247">
        <v>0.4249512670565302</v>
      </c>
      <c r="T171" s="248">
        <v>1.93</v>
      </c>
      <c r="U171" s="249">
        <f>IFERROR(Data_TY!$T171*Data_TY!$O171,"")</f>
        <v>3960.36</v>
      </c>
      <c r="V171" s="248">
        <f>IFERROR(Data_TY!$R171/Data_TY!$P171,"")</f>
        <v>3.647052752</v>
      </c>
      <c r="W171" s="249">
        <f>IFERROR(Data_TY!$V171*Data_TY!$O171,"")</f>
        <v>7483.752248</v>
      </c>
      <c r="X171" s="240" t="s">
        <v>657</v>
      </c>
      <c r="Y171" s="240" t="s">
        <v>784</v>
      </c>
    </row>
    <row r="172" ht="15.75" hidden="1" customHeight="1">
      <c r="A172" s="230" t="s">
        <v>47</v>
      </c>
      <c r="B172" s="230" t="s">
        <v>127</v>
      </c>
      <c r="C172" s="230" t="s">
        <v>786</v>
      </c>
      <c r="D172" s="230" t="s">
        <v>309</v>
      </c>
      <c r="E172" s="230" t="s">
        <v>440</v>
      </c>
      <c r="F172" s="231">
        <v>2024.0</v>
      </c>
      <c r="G172" s="232" t="s">
        <v>883</v>
      </c>
      <c r="H172" s="232"/>
      <c r="I172" s="232"/>
      <c r="J172" s="232"/>
      <c r="K172" s="232" t="s">
        <v>975</v>
      </c>
      <c r="L172" s="232">
        <v>241937.0</v>
      </c>
      <c r="M172" s="233" t="s">
        <v>439</v>
      </c>
      <c r="N172" s="232" t="s">
        <v>1081</v>
      </c>
      <c r="O172" s="234">
        <v>1176.0</v>
      </c>
      <c r="P172" s="235">
        <v>392.0</v>
      </c>
      <c r="Q172" s="236">
        <v>2348.0800000000004</v>
      </c>
      <c r="R172" s="236">
        <v>2348.0800000000004</v>
      </c>
      <c r="S172" s="251">
        <v>0.3333333333333333</v>
      </c>
      <c r="T172" s="238">
        <v>2.9</v>
      </c>
      <c r="U172" s="239">
        <f>IFERROR(Data_TY!$T172*Data_TY!$O172,"")</f>
        <v>3410.4</v>
      </c>
      <c r="V172" s="238">
        <f>IFERROR(Data_TY!$R172/Data_TY!$P172,"")</f>
        <v>5.99</v>
      </c>
      <c r="W172" s="239">
        <f>IFERROR(Data_TY!$V172*Data_TY!$O172,"")</f>
        <v>7044.24</v>
      </c>
      <c r="X172" s="230" t="s">
        <v>148</v>
      </c>
      <c r="Y172" s="230" t="s">
        <v>784</v>
      </c>
    </row>
    <row r="173" ht="15.75" hidden="1" customHeight="1">
      <c r="A173" s="240" t="s">
        <v>47</v>
      </c>
      <c r="B173" s="240" t="s">
        <v>127</v>
      </c>
      <c r="C173" s="240" t="s">
        <v>786</v>
      </c>
      <c r="D173" s="240" t="s">
        <v>309</v>
      </c>
      <c r="E173" s="240" t="s">
        <v>446</v>
      </c>
      <c r="F173" s="241">
        <v>2024.0</v>
      </c>
      <c r="G173" s="242" t="s">
        <v>883</v>
      </c>
      <c r="H173" s="242"/>
      <c r="I173" s="242"/>
      <c r="J173" s="242"/>
      <c r="K173" s="242" t="s">
        <v>975</v>
      </c>
      <c r="L173" s="242">
        <v>242062.0</v>
      </c>
      <c r="M173" s="243" t="s">
        <v>445</v>
      </c>
      <c r="N173" s="242" t="s">
        <v>1082</v>
      </c>
      <c r="O173" s="244">
        <v>732.0</v>
      </c>
      <c r="P173" s="245">
        <v>69.0</v>
      </c>
      <c r="Q173" s="246">
        <v>620.3100000000002</v>
      </c>
      <c r="R173" s="246">
        <v>620.3100000000002</v>
      </c>
      <c r="S173" s="250">
        <v>0.0942622950819672</v>
      </c>
      <c r="T173" s="248">
        <v>4.62</v>
      </c>
      <c r="U173" s="249">
        <f>IFERROR(Data_TY!$T173*Data_TY!$O173,"")</f>
        <v>3381.84</v>
      </c>
      <c r="V173" s="248">
        <f>IFERROR(Data_TY!$R173/Data_TY!$P173,"")</f>
        <v>8.99</v>
      </c>
      <c r="W173" s="249">
        <f>IFERROR(Data_TY!$V173*Data_TY!$O173,"")</f>
        <v>6580.68</v>
      </c>
      <c r="X173" s="240" t="s">
        <v>112</v>
      </c>
      <c r="Y173" s="240" t="s">
        <v>784</v>
      </c>
    </row>
    <row r="174" ht="15.75" hidden="1" customHeight="1">
      <c r="A174" s="230" t="s">
        <v>47</v>
      </c>
      <c r="B174" s="230" t="s">
        <v>127</v>
      </c>
      <c r="C174" s="230" t="s">
        <v>786</v>
      </c>
      <c r="D174" s="230" t="s">
        <v>309</v>
      </c>
      <c r="E174" s="230" t="s">
        <v>450</v>
      </c>
      <c r="F174" s="231">
        <v>2024.0</v>
      </c>
      <c r="G174" s="232" t="s">
        <v>883</v>
      </c>
      <c r="H174" s="232"/>
      <c r="I174" s="232"/>
      <c r="J174" s="232"/>
      <c r="K174" s="232" t="s">
        <v>975</v>
      </c>
      <c r="L174" s="232">
        <v>242076.0</v>
      </c>
      <c r="M174" s="233" t="s">
        <v>449</v>
      </c>
      <c r="N174" s="232" t="s">
        <v>1083</v>
      </c>
      <c r="O174" s="234">
        <v>1080.0</v>
      </c>
      <c r="P174" s="235">
        <v>162.0</v>
      </c>
      <c r="Q174" s="236">
        <v>970.3800000000006</v>
      </c>
      <c r="R174" s="236">
        <v>970.3800000000006</v>
      </c>
      <c r="S174" s="237">
        <v>0.15</v>
      </c>
      <c r="T174" s="238">
        <v>3.01</v>
      </c>
      <c r="U174" s="239">
        <f>IFERROR(Data_TY!$T174*Data_TY!$O174,"")</f>
        <v>3250.8</v>
      </c>
      <c r="V174" s="238">
        <f>IFERROR(Data_TY!$R174/Data_TY!$P174,"")</f>
        <v>5.99</v>
      </c>
      <c r="W174" s="239">
        <f>IFERROR(Data_TY!$V174*Data_TY!$O174,"")</f>
        <v>6469.2</v>
      </c>
      <c r="X174" s="230" t="s">
        <v>112</v>
      </c>
      <c r="Y174" s="230" t="s">
        <v>784</v>
      </c>
    </row>
    <row r="175" ht="15.75" hidden="1" customHeight="1">
      <c r="A175" s="240" t="s">
        <v>47</v>
      </c>
      <c r="B175" s="240" t="s">
        <v>457</v>
      </c>
      <c r="C175" s="240" t="s">
        <v>786</v>
      </c>
      <c r="D175" s="240" t="s">
        <v>309</v>
      </c>
      <c r="E175" s="240" t="s">
        <v>456</v>
      </c>
      <c r="F175" s="241">
        <v>2024.0</v>
      </c>
      <c r="G175" s="242" t="s">
        <v>883</v>
      </c>
      <c r="H175" s="242"/>
      <c r="I175" s="242"/>
      <c r="J175" s="242"/>
      <c r="K175" s="242" t="s">
        <v>975</v>
      </c>
      <c r="L175" s="242">
        <v>242080.0</v>
      </c>
      <c r="M175" s="243" t="s">
        <v>455</v>
      </c>
      <c r="N175" s="242" t="s">
        <v>1084</v>
      </c>
      <c r="O175" s="244">
        <v>984.0</v>
      </c>
      <c r="P175" s="245">
        <v>397.0</v>
      </c>
      <c r="Q175" s="246">
        <v>1981.030000000002</v>
      </c>
      <c r="R175" s="246">
        <v>1981.030000000002</v>
      </c>
      <c r="S175" s="247">
        <v>0.4034552845528455</v>
      </c>
      <c r="T175" s="248">
        <v>2.5</v>
      </c>
      <c r="U175" s="249">
        <f>IFERROR(Data_TY!$T175*Data_TY!$O175,"")</f>
        <v>2460</v>
      </c>
      <c r="V175" s="248">
        <f>IFERROR(Data_TY!$R175/Data_TY!$P175,"")</f>
        <v>4.99</v>
      </c>
      <c r="W175" s="249">
        <f>IFERROR(Data_TY!$V175*Data_TY!$O175,"")</f>
        <v>4910.16</v>
      </c>
      <c r="X175" s="240" t="s">
        <v>148</v>
      </c>
      <c r="Y175" s="240" t="s">
        <v>784</v>
      </c>
    </row>
    <row r="176" ht="15.75" hidden="1" customHeight="1">
      <c r="A176" s="230" t="s">
        <v>47</v>
      </c>
      <c r="B176" s="230" t="s">
        <v>457</v>
      </c>
      <c r="C176" s="230" t="s">
        <v>786</v>
      </c>
      <c r="D176" s="230" t="s">
        <v>309</v>
      </c>
      <c r="E176" s="230" t="s">
        <v>461</v>
      </c>
      <c r="F176" s="231">
        <v>2024.0</v>
      </c>
      <c r="G176" s="232" t="s">
        <v>883</v>
      </c>
      <c r="H176" s="232"/>
      <c r="I176" s="232"/>
      <c r="J176" s="232"/>
      <c r="K176" s="232" t="s">
        <v>975</v>
      </c>
      <c r="L176" s="232">
        <v>242082.0</v>
      </c>
      <c r="M176" s="233" t="s">
        <v>460</v>
      </c>
      <c r="N176" s="232" t="s">
        <v>1085</v>
      </c>
      <c r="O176" s="234">
        <v>876.0</v>
      </c>
      <c r="P176" s="235">
        <v>314.0</v>
      </c>
      <c r="Q176" s="236">
        <v>1880.8600000000015</v>
      </c>
      <c r="R176" s="236">
        <v>1880.8600000000015</v>
      </c>
      <c r="S176" s="237">
        <v>0.3584474885844749</v>
      </c>
      <c r="T176" s="238">
        <v>3.02</v>
      </c>
      <c r="U176" s="239">
        <f>IFERROR(Data_TY!$T176*Data_TY!$O176,"")</f>
        <v>2645.52</v>
      </c>
      <c r="V176" s="238">
        <f>IFERROR(Data_TY!$R176/Data_TY!$P176,"")</f>
        <v>5.99</v>
      </c>
      <c r="W176" s="239">
        <f>IFERROR(Data_TY!$V176*Data_TY!$O176,"")</f>
        <v>5247.24</v>
      </c>
      <c r="X176" s="230" t="s">
        <v>148</v>
      </c>
      <c r="Y176" s="230" t="s">
        <v>784</v>
      </c>
    </row>
    <row r="177" ht="15.75" hidden="1" customHeight="1">
      <c r="A177" s="240" t="s">
        <v>47</v>
      </c>
      <c r="B177" s="240" t="s">
        <v>79</v>
      </c>
      <c r="C177" s="240" t="s">
        <v>786</v>
      </c>
      <c r="D177" s="240" t="s">
        <v>309</v>
      </c>
      <c r="E177" s="240" t="s">
        <v>490</v>
      </c>
      <c r="F177" s="241">
        <v>2024.0</v>
      </c>
      <c r="G177" s="242" t="s">
        <v>883</v>
      </c>
      <c r="H177" s="242"/>
      <c r="I177" s="242"/>
      <c r="J177" s="242"/>
      <c r="K177" s="242" t="s">
        <v>975</v>
      </c>
      <c r="L177" s="242">
        <v>242585.0</v>
      </c>
      <c r="M177" s="243" t="s">
        <v>497</v>
      </c>
      <c r="N177" s="242" t="s">
        <v>490</v>
      </c>
      <c r="O177" s="244">
        <v>246.0</v>
      </c>
      <c r="P177" s="245">
        <v>126.0</v>
      </c>
      <c r="Q177" s="246">
        <v>212.93999999999994</v>
      </c>
      <c r="R177" s="246">
        <v>212.93999999999994</v>
      </c>
      <c r="S177" s="250">
        <v>0.5121951219512195</v>
      </c>
      <c r="T177" s="248">
        <v>0.81</v>
      </c>
      <c r="U177" s="249">
        <f>IFERROR(Data_TY!$T177*Data_TY!$O177,"")</f>
        <v>199.26</v>
      </c>
      <c r="V177" s="248">
        <f>IFERROR(Data_TY!$R177/Data_TY!$P177,"")</f>
        <v>1.69</v>
      </c>
      <c r="W177" s="249">
        <f>IFERROR(Data_TY!$V177*Data_TY!$O177,"")</f>
        <v>415.74</v>
      </c>
      <c r="X177" s="240" t="s">
        <v>78</v>
      </c>
      <c r="Y177" s="240" t="s">
        <v>784</v>
      </c>
    </row>
    <row r="178" ht="15.75" hidden="1" customHeight="1">
      <c r="A178" s="230" t="s">
        <v>47</v>
      </c>
      <c r="B178" s="230" t="s">
        <v>79</v>
      </c>
      <c r="C178" s="230" t="s">
        <v>786</v>
      </c>
      <c r="D178" s="230" t="s">
        <v>309</v>
      </c>
      <c r="E178" s="230" t="s">
        <v>499</v>
      </c>
      <c r="F178" s="231">
        <v>2024.0</v>
      </c>
      <c r="G178" s="232" t="s">
        <v>883</v>
      </c>
      <c r="H178" s="232"/>
      <c r="I178" s="232"/>
      <c r="J178" s="232"/>
      <c r="K178" s="232" t="s">
        <v>975</v>
      </c>
      <c r="L178" s="232">
        <v>242586.0</v>
      </c>
      <c r="M178" s="233" t="s">
        <v>498</v>
      </c>
      <c r="N178" s="232" t="s">
        <v>499</v>
      </c>
      <c r="O178" s="234">
        <v>246.0</v>
      </c>
      <c r="P178" s="235">
        <v>137.0</v>
      </c>
      <c r="Q178" s="236">
        <v>231.52999999999994</v>
      </c>
      <c r="R178" s="236">
        <v>231.52999999999994</v>
      </c>
      <c r="S178" s="251">
        <v>0.556910569105691</v>
      </c>
      <c r="T178" s="238">
        <v>0.81</v>
      </c>
      <c r="U178" s="239">
        <f>IFERROR(Data_TY!$T178*Data_TY!$O178,"")</f>
        <v>199.26</v>
      </c>
      <c r="V178" s="238">
        <f>IFERROR(Data_TY!$R178/Data_TY!$P178,"")</f>
        <v>1.69</v>
      </c>
      <c r="W178" s="239">
        <f>IFERROR(Data_TY!$V178*Data_TY!$O178,"")</f>
        <v>415.74</v>
      </c>
      <c r="X178" s="230" t="s">
        <v>78</v>
      </c>
      <c r="Y178" s="230" t="s">
        <v>784</v>
      </c>
    </row>
    <row r="179" ht="15.75" hidden="1" customHeight="1">
      <c r="A179" s="240" t="s">
        <v>47</v>
      </c>
      <c r="B179" s="240" t="s">
        <v>75</v>
      </c>
      <c r="C179" s="240" t="s">
        <v>786</v>
      </c>
      <c r="D179" s="240" t="s">
        <v>309</v>
      </c>
      <c r="E179" s="240" t="s">
        <v>663</v>
      </c>
      <c r="F179" s="241">
        <v>2024.0</v>
      </c>
      <c r="G179" s="242" t="s">
        <v>883</v>
      </c>
      <c r="H179" s="242"/>
      <c r="I179" s="242"/>
      <c r="J179" s="242"/>
      <c r="K179" s="242" t="s">
        <v>975</v>
      </c>
      <c r="L179" s="242">
        <v>133154.0</v>
      </c>
      <c r="M179" s="243" t="s">
        <v>662</v>
      </c>
      <c r="N179" s="242" t="s">
        <v>1086</v>
      </c>
      <c r="O179" s="244">
        <v>384.0</v>
      </c>
      <c r="P179" s="245">
        <v>77.0</v>
      </c>
      <c r="Q179" s="246">
        <v>846.2300000000001</v>
      </c>
      <c r="R179" s="246">
        <v>846.2300000000001</v>
      </c>
      <c r="S179" s="250">
        <v>0.20052083333333334</v>
      </c>
      <c r="T179" s="248">
        <v>5.76</v>
      </c>
      <c r="U179" s="249">
        <f>IFERROR(Data_TY!$T179*Data_TY!$O179,"")</f>
        <v>2211.84</v>
      </c>
      <c r="V179" s="248">
        <f>IFERROR(Data_TY!$R179/Data_TY!$P179,"")</f>
        <v>10.99</v>
      </c>
      <c r="W179" s="249">
        <f>IFERROR(Data_TY!$V179*Data_TY!$O179,"")</f>
        <v>4220.16</v>
      </c>
      <c r="X179" s="240" t="s">
        <v>657</v>
      </c>
      <c r="Y179" s="240" t="s">
        <v>784</v>
      </c>
    </row>
    <row r="180" ht="15.75" hidden="1" customHeight="1">
      <c r="A180" s="230" t="s">
        <v>47</v>
      </c>
      <c r="B180" s="230" t="s">
        <v>75</v>
      </c>
      <c r="C180" s="230" t="s">
        <v>786</v>
      </c>
      <c r="D180" s="230" t="s">
        <v>309</v>
      </c>
      <c r="E180" s="230" t="s">
        <v>607</v>
      </c>
      <c r="F180" s="231">
        <v>2024.0</v>
      </c>
      <c r="G180" s="232" t="s">
        <v>883</v>
      </c>
      <c r="H180" s="232"/>
      <c r="I180" s="232"/>
      <c r="J180" s="232"/>
      <c r="K180" s="232" t="s">
        <v>975</v>
      </c>
      <c r="L180" s="232">
        <v>133131.0</v>
      </c>
      <c r="M180" s="233" t="s">
        <v>606</v>
      </c>
      <c r="N180" s="232" t="s">
        <v>1087</v>
      </c>
      <c r="O180" s="234">
        <v>1308.0</v>
      </c>
      <c r="P180" s="235">
        <v>214.0</v>
      </c>
      <c r="Q180" s="236">
        <v>575.6599999999999</v>
      </c>
      <c r="R180" s="236">
        <v>575.6599999999999</v>
      </c>
      <c r="S180" s="251">
        <v>0.1636085626911315</v>
      </c>
      <c r="T180" s="238">
        <v>1.25</v>
      </c>
      <c r="U180" s="239">
        <f>IFERROR(Data_TY!$T180*Data_TY!$O180,"")</f>
        <v>1635</v>
      </c>
      <c r="V180" s="238">
        <f>IFERROR(Data_TY!$R180/Data_TY!$P180,"")</f>
        <v>2.69</v>
      </c>
      <c r="W180" s="239">
        <f>IFERROR(Data_TY!$V180*Data_TY!$O180,"")</f>
        <v>3518.52</v>
      </c>
      <c r="X180" s="230" t="s">
        <v>298</v>
      </c>
      <c r="Y180" s="230" t="s">
        <v>784</v>
      </c>
    </row>
    <row r="181" ht="15.75" hidden="1" customHeight="1">
      <c r="A181" s="240" t="s">
        <v>47</v>
      </c>
      <c r="B181" s="240" t="s">
        <v>127</v>
      </c>
      <c r="C181" s="240" t="s">
        <v>786</v>
      </c>
      <c r="D181" s="240" t="s">
        <v>309</v>
      </c>
      <c r="E181" s="240" t="s">
        <v>611</v>
      </c>
      <c r="F181" s="241">
        <v>2024.0</v>
      </c>
      <c r="G181" s="242" t="s">
        <v>883</v>
      </c>
      <c r="H181" s="242"/>
      <c r="I181" s="242"/>
      <c r="J181" s="242"/>
      <c r="K181" s="242" t="s">
        <v>975</v>
      </c>
      <c r="L181" s="242">
        <v>133137.0</v>
      </c>
      <c r="M181" s="243" t="s">
        <v>610</v>
      </c>
      <c r="N181" s="242" t="s">
        <v>1088</v>
      </c>
      <c r="O181" s="244">
        <v>436.0</v>
      </c>
      <c r="P181" s="245">
        <v>117.0</v>
      </c>
      <c r="Q181" s="246">
        <v>934.8300000000006</v>
      </c>
      <c r="R181" s="246">
        <v>934.8300000000006</v>
      </c>
      <c r="S181" s="250">
        <v>0.268348623853211</v>
      </c>
      <c r="T181" s="248">
        <v>4.43</v>
      </c>
      <c r="U181" s="249">
        <f>IFERROR(Data_TY!$T181*Data_TY!$O181,"")</f>
        <v>1931.48</v>
      </c>
      <c r="V181" s="248">
        <f>IFERROR(Data_TY!$R181/Data_TY!$P181,"")</f>
        <v>7.99</v>
      </c>
      <c r="W181" s="249">
        <f>IFERROR(Data_TY!$V181*Data_TY!$O181,"")</f>
        <v>3483.64</v>
      </c>
      <c r="X181" s="240" t="s">
        <v>298</v>
      </c>
      <c r="Y181" s="240" t="s">
        <v>784</v>
      </c>
    </row>
    <row r="182" ht="15.75" hidden="1" customHeight="1">
      <c r="A182" s="230" t="s">
        <v>47</v>
      </c>
      <c r="B182" s="230" t="s">
        <v>127</v>
      </c>
      <c r="C182" s="230" t="s">
        <v>786</v>
      </c>
      <c r="D182" s="230" t="s">
        <v>309</v>
      </c>
      <c r="E182" s="230" t="s">
        <v>617</v>
      </c>
      <c r="F182" s="231">
        <v>2024.0</v>
      </c>
      <c r="G182" s="232" t="s">
        <v>883</v>
      </c>
      <c r="H182" s="232"/>
      <c r="I182" s="232"/>
      <c r="J182" s="232"/>
      <c r="K182" s="232" t="s">
        <v>975</v>
      </c>
      <c r="L182" s="232">
        <v>133138.0</v>
      </c>
      <c r="M182" s="233" t="s">
        <v>616</v>
      </c>
      <c r="N182" s="232" t="s">
        <v>1089</v>
      </c>
      <c r="O182" s="234">
        <v>436.0</v>
      </c>
      <c r="P182" s="235">
        <v>154.0</v>
      </c>
      <c r="Q182" s="236">
        <v>1226.460000000001</v>
      </c>
      <c r="R182" s="236">
        <v>1226.460000000001</v>
      </c>
      <c r="S182" s="251">
        <v>0.3532110091743119</v>
      </c>
      <c r="T182" s="238">
        <v>4.43</v>
      </c>
      <c r="U182" s="239">
        <f>IFERROR(Data_TY!$T182*Data_TY!$O182,"")</f>
        <v>1931.48</v>
      </c>
      <c r="V182" s="238">
        <f>IFERROR(Data_TY!$R182/Data_TY!$P182,"")</f>
        <v>7.964025974</v>
      </c>
      <c r="W182" s="239">
        <f>IFERROR(Data_TY!$V182*Data_TY!$O182,"")</f>
        <v>3472.315325</v>
      </c>
      <c r="X182" s="230" t="s">
        <v>298</v>
      </c>
      <c r="Y182" s="230" t="s">
        <v>784</v>
      </c>
    </row>
    <row r="183" ht="15.75" hidden="1" customHeight="1">
      <c r="A183" s="240" t="s">
        <v>47</v>
      </c>
      <c r="B183" s="240" t="s">
        <v>75</v>
      </c>
      <c r="C183" s="240" t="s">
        <v>786</v>
      </c>
      <c r="D183" s="240" t="s">
        <v>309</v>
      </c>
      <c r="E183" s="240" t="s">
        <v>683</v>
      </c>
      <c r="F183" s="241">
        <v>2024.0</v>
      </c>
      <c r="G183" s="242" t="s">
        <v>883</v>
      </c>
      <c r="H183" s="242"/>
      <c r="I183" s="242"/>
      <c r="J183" s="242"/>
      <c r="K183" s="242" t="s">
        <v>975</v>
      </c>
      <c r="L183" s="242">
        <v>133120.0</v>
      </c>
      <c r="M183" s="243" t="s">
        <v>682</v>
      </c>
      <c r="N183" s="242" t="s">
        <v>1090</v>
      </c>
      <c r="O183" s="244">
        <v>1188.0</v>
      </c>
      <c r="P183" s="245">
        <v>367.0</v>
      </c>
      <c r="Q183" s="246">
        <v>1354.230000000001</v>
      </c>
      <c r="R183" s="246">
        <v>1354.230000000001</v>
      </c>
      <c r="S183" s="250">
        <v>0.30892255892255893</v>
      </c>
      <c r="T183" s="248">
        <v>1.93</v>
      </c>
      <c r="U183" s="249">
        <f>IFERROR(Data_TY!$T183*Data_TY!$O183,"")</f>
        <v>2292.84</v>
      </c>
      <c r="V183" s="248">
        <f>IFERROR(Data_TY!$R183/Data_TY!$P183,"")</f>
        <v>3.69</v>
      </c>
      <c r="W183" s="249">
        <f>IFERROR(Data_TY!$V183*Data_TY!$O183,"")</f>
        <v>4383.72</v>
      </c>
      <c r="X183" s="240" t="s">
        <v>657</v>
      </c>
      <c r="Y183" s="240" t="s">
        <v>784</v>
      </c>
    </row>
    <row r="184" ht="15.75" hidden="1" customHeight="1">
      <c r="A184" s="230" t="s">
        <v>47</v>
      </c>
      <c r="B184" s="230" t="s">
        <v>183</v>
      </c>
      <c r="C184" s="230" t="s">
        <v>786</v>
      </c>
      <c r="D184" s="230" t="s">
        <v>309</v>
      </c>
      <c r="E184" s="230" t="s">
        <v>741</v>
      </c>
      <c r="F184" s="231">
        <v>2024.0</v>
      </c>
      <c r="G184" s="232" t="s">
        <v>883</v>
      </c>
      <c r="H184" s="232"/>
      <c r="I184" s="232"/>
      <c r="J184" s="232"/>
      <c r="K184" s="232" t="s">
        <v>975</v>
      </c>
      <c r="L184" s="232">
        <v>133136.0</v>
      </c>
      <c r="M184" s="233" t="s">
        <v>740</v>
      </c>
      <c r="N184" s="232" t="s">
        <v>1091</v>
      </c>
      <c r="O184" s="234">
        <v>324.0</v>
      </c>
      <c r="P184" s="235">
        <v>62.0</v>
      </c>
      <c r="Q184" s="236">
        <v>247.38000000000002</v>
      </c>
      <c r="R184" s="236">
        <v>247.38000000000002</v>
      </c>
      <c r="S184" s="251">
        <v>0.19135802469135801</v>
      </c>
      <c r="T184" s="238">
        <v>2.09</v>
      </c>
      <c r="U184" s="239">
        <f>IFERROR(Data_TY!$T184*Data_TY!$O184,"")</f>
        <v>677.16</v>
      </c>
      <c r="V184" s="238">
        <f>IFERROR(Data_TY!$R184/Data_TY!$P184,"")</f>
        <v>3.99</v>
      </c>
      <c r="W184" s="239">
        <f>IFERROR(Data_TY!$V184*Data_TY!$O184,"")</f>
        <v>1292.76</v>
      </c>
      <c r="X184" s="230" t="s">
        <v>742</v>
      </c>
      <c r="Y184" s="230" t="s">
        <v>784</v>
      </c>
    </row>
    <row r="185" ht="18.75" hidden="1" customHeight="1">
      <c r="A185" s="240" t="s">
        <v>47</v>
      </c>
      <c r="B185" s="240" t="s">
        <v>127</v>
      </c>
      <c r="C185" s="240" t="s">
        <v>786</v>
      </c>
      <c r="D185" s="240" t="s">
        <v>309</v>
      </c>
      <c r="E185" s="240" t="s">
        <v>645</v>
      </c>
      <c r="F185" s="241">
        <v>2024.0</v>
      </c>
      <c r="G185" s="242" t="s">
        <v>883</v>
      </c>
      <c r="H185" s="242"/>
      <c r="I185" s="242"/>
      <c r="J185" s="242"/>
      <c r="K185" s="242" t="s">
        <v>975</v>
      </c>
      <c r="L185" s="242">
        <v>293666.0</v>
      </c>
      <c r="M185" s="243" t="s">
        <v>644</v>
      </c>
      <c r="N185" s="242" t="s">
        <v>1092</v>
      </c>
      <c r="O185" s="244">
        <v>900.0</v>
      </c>
      <c r="P185" s="245">
        <v>566.0</v>
      </c>
      <c r="Q185" s="246">
        <v>2824.3400000000006</v>
      </c>
      <c r="R185" s="246">
        <v>2824.3400000000006</v>
      </c>
      <c r="S185" s="250">
        <v>0.6288888888888889</v>
      </c>
      <c r="T185" s="248">
        <v>2.64</v>
      </c>
      <c r="U185" s="249">
        <f>IFERROR(Data_TY!$T185*Data_TY!$O185,"")</f>
        <v>2376</v>
      </c>
      <c r="V185" s="248">
        <f>IFERROR(Data_TY!$R185/Data_TY!$P185,"")</f>
        <v>4.99</v>
      </c>
      <c r="W185" s="249">
        <f>IFERROR(Data_TY!$V185*Data_TY!$O185,"")</f>
        <v>4491</v>
      </c>
      <c r="X185" s="240" t="s">
        <v>641</v>
      </c>
      <c r="Y185" s="240" t="s">
        <v>784</v>
      </c>
    </row>
    <row r="186" ht="15.75" hidden="1" customHeight="1">
      <c r="A186" s="230" t="s">
        <v>47</v>
      </c>
      <c r="B186" s="230" t="s">
        <v>79</v>
      </c>
      <c r="C186" s="230" t="s">
        <v>786</v>
      </c>
      <c r="D186" s="230" t="s">
        <v>309</v>
      </c>
      <c r="E186" s="230" t="s">
        <v>476</v>
      </c>
      <c r="F186" s="231">
        <v>2024.0</v>
      </c>
      <c r="G186" s="232" t="s">
        <v>883</v>
      </c>
      <c r="H186" s="232"/>
      <c r="I186" s="232"/>
      <c r="J186" s="232"/>
      <c r="K186" s="232" t="s">
        <v>975</v>
      </c>
      <c r="L186" s="232">
        <v>242265.0</v>
      </c>
      <c r="M186" s="253" t="s">
        <v>475</v>
      </c>
      <c r="N186" s="232" t="s">
        <v>476</v>
      </c>
      <c r="O186" s="234">
        <v>906.0</v>
      </c>
      <c r="P186" s="235">
        <v>0.0</v>
      </c>
      <c r="Q186" s="236">
        <v>0.0</v>
      </c>
      <c r="R186" s="236">
        <v>0.0</v>
      </c>
      <c r="S186" s="251">
        <v>0.0</v>
      </c>
      <c r="T186" s="238">
        <v>1.6</v>
      </c>
      <c r="U186" s="239">
        <f>IFERROR(Data_TY!$T186*Data_TY!$O186,"")</f>
        <v>1449.6</v>
      </c>
      <c r="V186" s="238" t="str">
        <f>IFERROR(Data_TY!$R186/Data_TY!$P186,"")</f>
        <v/>
      </c>
      <c r="W186" s="239">
        <f>IFERROR(Data_TY!$V186*Data_TY!$O186,"")</f>
        <v>0</v>
      </c>
      <c r="X186" s="230" t="s">
        <v>78</v>
      </c>
      <c r="Y186" s="230" t="s">
        <v>784</v>
      </c>
    </row>
    <row r="187" ht="15.75" hidden="1" customHeight="1">
      <c r="A187" s="240" t="s">
        <v>47</v>
      </c>
      <c r="B187" s="240" t="s">
        <v>79</v>
      </c>
      <c r="C187" s="240" t="s">
        <v>786</v>
      </c>
      <c r="D187" s="240" t="s">
        <v>309</v>
      </c>
      <c r="E187" s="240" t="s">
        <v>478</v>
      </c>
      <c r="F187" s="241">
        <v>2024.0</v>
      </c>
      <c r="G187" s="242" t="s">
        <v>883</v>
      </c>
      <c r="H187" s="242"/>
      <c r="I187" s="242"/>
      <c r="J187" s="242"/>
      <c r="K187" s="242" t="s">
        <v>975</v>
      </c>
      <c r="L187" s="242">
        <v>242266.0</v>
      </c>
      <c r="M187" s="254" t="s">
        <v>477</v>
      </c>
      <c r="N187" s="242" t="s">
        <v>478</v>
      </c>
      <c r="O187" s="244">
        <v>906.0</v>
      </c>
      <c r="P187" s="245">
        <v>0.0</v>
      </c>
      <c r="Q187" s="246">
        <v>0.0</v>
      </c>
      <c r="R187" s="246">
        <v>0.0</v>
      </c>
      <c r="S187" s="250">
        <v>0.0</v>
      </c>
      <c r="T187" s="248">
        <v>1.6</v>
      </c>
      <c r="U187" s="249">
        <f>IFERROR(Data_TY!$T187*Data_TY!$O187,"")</f>
        <v>1449.6</v>
      </c>
      <c r="V187" s="248" t="str">
        <f>IFERROR(Data_TY!$R187/Data_TY!$P187,"")</f>
        <v/>
      </c>
      <c r="W187" s="249">
        <f>IFERROR(Data_TY!$V187*Data_TY!$O187,"")</f>
        <v>0</v>
      </c>
      <c r="X187" s="240" t="s">
        <v>78</v>
      </c>
      <c r="Y187" s="240" t="s">
        <v>784</v>
      </c>
    </row>
    <row r="188" ht="15.75" hidden="1" customHeight="1">
      <c r="A188" s="230" t="s">
        <v>47</v>
      </c>
      <c r="B188" s="230" t="s">
        <v>79</v>
      </c>
      <c r="C188" s="230" t="s">
        <v>786</v>
      </c>
      <c r="D188" s="230" t="s">
        <v>309</v>
      </c>
      <c r="E188" s="230" t="s">
        <v>480</v>
      </c>
      <c r="F188" s="231">
        <v>2024.0</v>
      </c>
      <c r="G188" s="232" t="s">
        <v>883</v>
      </c>
      <c r="H188" s="232"/>
      <c r="I188" s="232"/>
      <c r="J188" s="232"/>
      <c r="K188" s="232" t="s">
        <v>975</v>
      </c>
      <c r="L188" s="232">
        <v>242349.0</v>
      </c>
      <c r="M188" s="253" t="s">
        <v>479</v>
      </c>
      <c r="N188" s="232" t="s">
        <v>480</v>
      </c>
      <c r="O188" s="234">
        <v>906.0</v>
      </c>
      <c r="P188" s="235">
        <v>0.0</v>
      </c>
      <c r="Q188" s="236">
        <v>0.0</v>
      </c>
      <c r="R188" s="236">
        <v>0.0</v>
      </c>
      <c r="S188" s="251">
        <v>0.0</v>
      </c>
      <c r="T188" s="238">
        <v>1.6</v>
      </c>
      <c r="U188" s="239">
        <f>IFERROR(Data_TY!$T188*Data_TY!$O188,"")</f>
        <v>1449.6</v>
      </c>
      <c r="V188" s="238" t="str">
        <f>IFERROR(Data_TY!$R188/Data_TY!$P188,"")</f>
        <v/>
      </c>
      <c r="W188" s="239">
        <f>IFERROR(Data_TY!$V188*Data_TY!$O188,"")</f>
        <v>0</v>
      </c>
      <c r="X188" s="230" t="s">
        <v>78</v>
      </c>
      <c r="Y188" s="230" t="s">
        <v>784</v>
      </c>
    </row>
    <row r="189" ht="15.75" customHeight="1">
      <c r="A189" s="240" t="s">
        <v>48</v>
      </c>
      <c r="B189" s="240">
        <v>0.0</v>
      </c>
      <c r="C189" s="240" t="s">
        <v>1093</v>
      </c>
      <c r="D189" s="240" t="s">
        <v>309</v>
      </c>
      <c r="E189" s="240" t="s">
        <v>1094</v>
      </c>
      <c r="F189" s="241">
        <v>2024.0</v>
      </c>
      <c r="G189" s="242" t="s">
        <v>883</v>
      </c>
      <c r="H189" s="242"/>
      <c r="I189" s="242"/>
      <c r="J189" s="242"/>
      <c r="K189" s="242" t="s">
        <v>1095</v>
      </c>
      <c r="L189" s="242">
        <v>139519.0</v>
      </c>
      <c r="M189" s="243" t="s">
        <v>1096</v>
      </c>
      <c r="N189" s="242" t="s">
        <v>1094</v>
      </c>
      <c r="O189" s="244">
        <v>1932.0</v>
      </c>
      <c r="P189" s="245">
        <v>98.0</v>
      </c>
      <c r="Q189" s="246">
        <v>489.02000000000044</v>
      </c>
      <c r="R189" s="246">
        <v>489.02000000000044</v>
      </c>
      <c r="S189" s="250">
        <v>0.050724637681159424</v>
      </c>
      <c r="T189" s="248" t="s">
        <v>322</v>
      </c>
      <c r="U189" s="249">
        <f>IFERROR(Data_TY!$T189*Data_TY!$O189,"")</f>
        <v>0</v>
      </c>
      <c r="V189" s="248">
        <f>IFERROR(Data_TY!$R189/Data_TY!$P189,"")</f>
        <v>4.99</v>
      </c>
      <c r="W189" s="249">
        <f>IFERROR(Data_TY!$V189*Data_TY!$O189,"")</f>
        <v>9640.68</v>
      </c>
      <c r="X189" s="240">
        <v>0.0</v>
      </c>
      <c r="Y189" s="240" t="s">
        <v>900</v>
      </c>
    </row>
    <row r="190" ht="15.75" hidden="1" customHeight="1">
      <c r="A190" s="230" t="s">
        <v>49</v>
      </c>
      <c r="B190" s="230" t="s">
        <v>654</v>
      </c>
      <c r="C190" s="230" t="s">
        <v>786</v>
      </c>
      <c r="D190" s="230" t="s">
        <v>309</v>
      </c>
      <c r="E190" s="230" t="s">
        <v>717</v>
      </c>
      <c r="F190" s="231">
        <v>2024.0</v>
      </c>
      <c r="G190" s="232" t="s">
        <v>883</v>
      </c>
      <c r="H190" s="232"/>
      <c r="I190" s="232"/>
      <c r="J190" s="232"/>
      <c r="K190" s="232" t="s">
        <v>1095</v>
      </c>
      <c r="L190" s="232">
        <v>132107.0</v>
      </c>
      <c r="M190" s="233" t="s">
        <v>716</v>
      </c>
      <c r="N190" s="232" t="s">
        <v>1097</v>
      </c>
      <c r="O190" s="234">
        <v>552.0</v>
      </c>
      <c r="P190" s="235">
        <v>18.0</v>
      </c>
      <c r="Q190" s="236">
        <v>125.82</v>
      </c>
      <c r="R190" s="236">
        <v>125.82</v>
      </c>
      <c r="S190" s="251">
        <v>0.03260869565217391</v>
      </c>
      <c r="T190" s="238">
        <v>3.56</v>
      </c>
      <c r="U190" s="239">
        <f>IFERROR(Data_TY!$T190*Data_TY!$O190,"")</f>
        <v>1965.12</v>
      </c>
      <c r="V190" s="238">
        <f>IFERROR(Data_TY!$R190/Data_TY!$P190,"")</f>
        <v>6.99</v>
      </c>
      <c r="W190" s="239">
        <f>IFERROR(Data_TY!$V190*Data_TY!$O190,"")</f>
        <v>3858.48</v>
      </c>
      <c r="X190" s="230" t="s">
        <v>657</v>
      </c>
      <c r="Y190" s="230" t="s">
        <v>784</v>
      </c>
    </row>
    <row r="191" ht="15.75" hidden="1" customHeight="1">
      <c r="A191" s="240" t="s">
        <v>48</v>
      </c>
      <c r="B191" s="240" t="s">
        <v>95</v>
      </c>
      <c r="C191" s="240" t="s">
        <v>913</v>
      </c>
      <c r="D191" s="240" t="s">
        <v>309</v>
      </c>
      <c r="E191" s="240" t="s">
        <v>1098</v>
      </c>
      <c r="F191" s="241">
        <v>2024.0</v>
      </c>
      <c r="G191" s="242" t="s">
        <v>883</v>
      </c>
      <c r="H191" s="242"/>
      <c r="I191" s="242"/>
      <c r="J191" s="242"/>
      <c r="K191" s="242" t="s">
        <v>1095</v>
      </c>
      <c r="L191" s="242">
        <v>166775.0</v>
      </c>
      <c r="M191" s="243" t="s">
        <v>1099</v>
      </c>
      <c r="N191" s="242" t="s">
        <v>1100</v>
      </c>
      <c r="O191" s="244">
        <v>108.0</v>
      </c>
      <c r="P191" s="245">
        <v>20.0</v>
      </c>
      <c r="Q191" s="246">
        <v>49.8</v>
      </c>
      <c r="R191" s="246">
        <v>49.8</v>
      </c>
      <c r="S191" s="250">
        <v>0.18518518518518517</v>
      </c>
      <c r="T191" s="248">
        <v>1.17</v>
      </c>
      <c r="U191" s="249">
        <f>IFERROR(Data_TY!$T191*Data_TY!$O191,"")</f>
        <v>126.36</v>
      </c>
      <c r="V191" s="248">
        <f>IFERROR(Data_TY!$R191/Data_TY!$P191,"")</f>
        <v>2.49</v>
      </c>
      <c r="W191" s="249">
        <f>IFERROR(Data_TY!$V191*Data_TY!$O191,"")</f>
        <v>268.92</v>
      </c>
      <c r="X191" s="240" t="s">
        <v>88</v>
      </c>
      <c r="Y191" s="240" t="s">
        <v>784</v>
      </c>
    </row>
    <row r="192" ht="15.75" hidden="1" customHeight="1">
      <c r="A192" s="230" t="s">
        <v>48</v>
      </c>
      <c r="B192" s="230" t="s">
        <v>95</v>
      </c>
      <c r="C192" s="230" t="s">
        <v>913</v>
      </c>
      <c r="D192" s="230" t="s">
        <v>309</v>
      </c>
      <c r="E192" s="230" t="s">
        <v>400</v>
      </c>
      <c r="F192" s="231">
        <v>2024.0</v>
      </c>
      <c r="G192" s="232" t="s">
        <v>883</v>
      </c>
      <c r="H192" s="232"/>
      <c r="I192" s="232"/>
      <c r="J192" s="232"/>
      <c r="K192" s="232" t="s">
        <v>1095</v>
      </c>
      <c r="L192" s="232">
        <v>166780.0</v>
      </c>
      <c r="M192" s="233" t="s">
        <v>1101</v>
      </c>
      <c r="N192" s="232" t="s">
        <v>1102</v>
      </c>
      <c r="O192" s="234">
        <v>0.0</v>
      </c>
      <c r="P192" s="235">
        <v>1.0</v>
      </c>
      <c r="Q192" s="236">
        <v>1.74</v>
      </c>
      <c r="R192" s="236">
        <v>1.74</v>
      </c>
      <c r="S192" s="251" t="s">
        <v>322</v>
      </c>
      <c r="T192" s="238">
        <v>3.21</v>
      </c>
      <c r="U192" s="239">
        <f>IFERROR(Data_TY!$T192*Data_TY!$O192,"")</f>
        <v>0</v>
      </c>
      <c r="V192" s="238">
        <f>IFERROR(Data_TY!$R192/Data_TY!$P192,"")</f>
        <v>1.74</v>
      </c>
      <c r="W192" s="239">
        <f>IFERROR(Data_TY!$V192*Data_TY!$O192,"")</f>
        <v>0</v>
      </c>
      <c r="X192" s="230" t="s">
        <v>109</v>
      </c>
      <c r="Y192" s="230" t="s">
        <v>784</v>
      </c>
    </row>
    <row r="193" ht="15.75" hidden="1" customHeight="1">
      <c r="A193" s="240" t="s">
        <v>48</v>
      </c>
      <c r="B193" s="240" t="s">
        <v>89</v>
      </c>
      <c r="C193" s="240" t="s">
        <v>913</v>
      </c>
      <c r="D193" s="240" t="s">
        <v>309</v>
      </c>
      <c r="E193" s="240" t="s">
        <v>424</v>
      </c>
      <c r="F193" s="241">
        <v>2024.0</v>
      </c>
      <c r="G193" s="242" t="s">
        <v>883</v>
      </c>
      <c r="H193" s="242"/>
      <c r="I193" s="242"/>
      <c r="J193" s="242"/>
      <c r="K193" s="242" t="s">
        <v>1095</v>
      </c>
      <c r="L193" s="242">
        <v>166783.0</v>
      </c>
      <c r="M193" s="243" t="s">
        <v>1103</v>
      </c>
      <c r="N193" s="242" t="s">
        <v>1104</v>
      </c>
      <c r="O193" s="244">
        <v>0.0</v>
      </c>
      <c r="P193" s="245">
        <v>1.0</v>
      </c>
      <c r="Q193" s="246">
        <v>3.99</v>
      </c>
      <c r="R193" s="246">
        <v>3.99</v>
      </c>
      <c r="S193" s="250" t="s">
        <v>322</v>
      </c>
      <c r="T193" s="248">
        <v>1.7</v>
      </c>
      <c r="U193" s="249">
        <f>IFERROR(Data_TY!$T193*Data_TY!$O193,"")</f>
        <v>0</v>
      </c>
      <c r="V193" s="248">
        <f>IFERROR(Data_TY!$R193/Data_TY!$P193,"")</f>
        <v>3.99</v>
      </c>
      <c r="W193" s="249">
        <f>IFERROR(Data_TY!$V193*Data_TY!$O193,"")</f>
        <v>0</v>
      </c>
      <c r="X193" s="240" t="s">
        <v>88</v>
      </c>
      <c r="Y193" s="240" t="s">
        <v>784</v>
      </c>
    </row>
    <row r="194" ht="15.75" hidden="1" customHeight="1">
      <c r="A194" s="230" t="s">
        <v>48</v>
      </c>
      <c r="B194" s="230" t="s">
        <v>92</v>
      </c>
      <c r="C194" s="230" t="s">
        <v>786</v>
      </c>
      <c r="D194" s="230" t="s">
        <v>309</v>
      </c>
      <c r="E194" s="230" t="s">
        <v>390</v>
      </c>
      <c r="F194" s="231">
        <v>2024.0</v>
      </c>
      <c r="G194" s="232" t="s">
        <v>883</v>
      </c>
      <c r="H194" s="232"/>
      <c r="I194" s="232"/>
      <c r="J194" s="232"/>
      <c r="K194" s="232" t="s">
        <v>1095</v>
      </c>
      <c r="L194" s="232">
        <v>252366.0</v>
      </c>
      <c r="M194" s="233" t="s">
        <v>389</v>
      </c>
      <c r="N194" s="232" t="s">
        <v>1105</v>
      </c>
      <c r="O194" s="234">
        <v>3048.0</v>
      </c>
      <c r="P194" s="235">
        <v>373.0</v>
      </c>
      <c r="Q194" s="236">
        <v>1858.7700000000025</v>
      </c>
      <c r="R194" s="236">
        <v>1861.2700000000025</v>
      </c>
      <c r="S194" s="251">
        <v>0.1223753280839895</v>
      </c>
      <c r="T194" s="238">
        <v>1.85</v>
      </c>
      <c r="U194" s="239">
        <f>IFERROR(Data_TY!$T194*Data_TY!$O194,"")</f>
        <v>5638.8</v>
      </c>
      <c r="V194" s="238">
        <f>IFERROR(Data_TY!$R194/Data_TY!$P194,"")</f>
        <v>4.99</v>
      </c>
      <c r="W194" s="239">
        <f>IFERROR(Data_TY!$V194*Data_TY!$O194,"")</f>
        <v>15209.52</v>
      </c>
      <c r="X194" s="230" t="s">
        <v>349</v>
      </c>
      <c r="Y194" s="230" t="s">
        <v>784</v>
      </c>
    </row>
    <row r="195" ht="15.75" hidden="1" customHeight="1">
      <c r="A195" s="240" t="s">
        <v>48</v>
      </c>
      <c r="B195" s="240" t="s">
        <v>95</v>
      </c>
      <c r="C195" s="240" t="s">
        <v>786</v>
      </c>
      <c r="D195" s="240" t="s">
        <v>309</v>
      </c>
      <c r="E195" s="240" t="s">
        <v>630</v>
      </c>
      <c r="F195" s="241">
        <v>2024.0</v>
      </c>
      <c r="G195" s="242" t="s">
        <v>883</v>
      </c>
      <c r="H195" s="242"/>
      <c r="I195" s="242"/>
      <c r="J195" s="242"/>
      <c r="K195" s="242" t="s">
        <v>1095</v>
      </c>
      <c r="L195" s="242">
        <v>113591.0</v>
      </c>
      <c r="M195" s="243" t="s">
        <v>629</v>
      </c>
      <c r="N195" s="242" t="s">
        <v>1106</v>
      </c>
      <c r="O195" s="244">
        <v>536.0</v>
      </c>
      <c r="P195" s="245">
        <v>233.0</v>
      </c>
      <c r="Q195" s="246">
        <v>1395.6700000000012</v>
      </c>
      <c r="R195" s="246">
        <v>1395.6700000000012</v>
      </c>
      <c r="S195" s="250">
        <v>0.43470149253731344</v>
      </c>
      <c r="T195" s="248">
        <v>2.66</v>
      </c>
      <c r="U195" s="249">
        <f>IFERROR(Data_TY!$T195*Data_TY!$O195,"")</f>
        <v>1425.76</v>
      </c>
      <c r="V195" s="248">
        <f>IFERROR(Data_TY!$R195/Data_TY!$P195,"")</f>
        <v>5.99</v>
      </c>
      <c r="W195" s="249">
        <f>IFERROR(Data_TY!$V195*Data_TY!$O195,"")</f>
        <v>3210.64</v>
      </c>
      <c r="X195" s="240" t="s">
        <v>628</v>
      </c>
      <c r="Y195" s="240" t="s">
        <v>784</v>
      </c>
    </row>
    <row r="196" ht="15.75" hidden="1" customHeight="1">
      <c r="A196" s="230" t="s">
        <v>48</v>
      </c>
      <c r="B196" s="230" t="s">
        <v>95</v>
      </c>
      <c r="C196" s="230" t="s">
        <v>786</v>
      </c>
      <c r="D196" s="230" t="s">
        <v>309</v>
      </c>
      <c r="E196" s="230" t="s">
        <v>650</v>
      </c>
      <c r="F196" s="231">
        <v>2024.0</v>
      </c>
      <c r="G196" s="232" t="s">
        <v>883</v>
      </c>
      <c r="H196" s="232"/>
      <c r="I196" s="232"/>
      <c r="J196" s="232"/>
      <c r="K196" s="232" t="s">
        <v>1095</v>
      </c>
      <c r="L196" s="232">
        <v>96648.0</v>
      </c>
      <c r="M196" s="233" t="s">
        <v>649</v>
      </c>
      <c r="N196" s="232" t="s">
        <v>1107</v>
      </c>
      <c r="O196" s="234">
        <v>696.0</v>
      </c>
      <c r="P196" s="235">
        <v>125.0</v>
      </c>
      <c r="Q196" s="236">
        <v>811.2500000000003</v>
      </c>
      <c r="R196" s="236">
        <v>811.2500000000003</v>
      </c>
      <c r="S196" s="251">
        <v>0.17959770114942528</v>
      </c>
      <c r="T196" s="238">
        <v>3.2</v>
      </c>
      <c r="U196" s="239">
        <f>IFERROR(Data_TY!$T196*Data_TY!$O196,"")</f>
        <v>2227.2</v>
      </c>
      <c r="V196" s="238">
        <f>IFERROR(Data_TY!$R196/Data_TY!$P196,"")</f>
        <v>6.49</v>
      </c>
      <c r="W196" s="239">
        <f>IFERROR(Data_TY!$V196*Data_TY!$O196,"")</f>
        <v>4517.04</v>
      </c>
      <c r="X196" s="230" t="s">
        <v>651</v>
      </c>
      <c r="Y196" s="230" t="s">
        <v>784</v>
      </c>
    </row>
    <row r="197" ht="15.75" hidden="1" customHeight="1">
      <c r="A197" s="240" t="s">
        <v>48</v>
      </c>
      <c r="B197" s="240" t="s">
        <v>95</v>
      </c>
      <c r="C197" s="240" t="s">
        <v>786</v>
      </c>
      <c r="D197" s="240" t="s">
        <v>309</v>
      </c>
      <c r="E197" s="240" t="s">
        <v>632</v>
      </c>
      <c r="F197" s="241">
        <v>2024.0</v>
      </c>
      <c r="G197" s="242" t="s">
        <v>883</v>
      </c>
      <c r="H197" s="242"/>
      <c r="I197" s="242"/>
      <c r="J197" s="242"/>
      <c r="K197" s="242" t="s">
        <v>1095</v>
      </c>
      <c r="L197" s="242">
        <v>113674.0</v>
      </c>
      <c r="M197" s="243" t="s">
        <v>631</v>
      </c>
      <c r="N197" s="242" t="s">
        <v>1108</v>
      </c>
      <c r="O197" s="244">
        <v>0.0</v>
      </c>
      <c r="P197" s="245">
        <v>1.0</v>
      </c>
      <c r="Q197" s="246">
        <v>7.99</v>
      </c>
      <c r="R197" s="246">
        <v>7.99</v>
      </c>
      <c r="S197" s="250" t="s">
        <v>322</v>
      </c>
      <c r="T197" s="248">
        <v>4.03</v>
      </c>
      <c r="U197" s="249">
        <f>IFERROR(Data_TY!$T197*Data_TY!$O197,"")</f>
        <v>0</v>
      </c>
      <c r="V197" s="248">
        <f>IFERROR(Data_TY!$R197/Data_TY!$P197,"")</f>
        <v>7.99</v>
      </c>
      <c r="W197" s="249">
        <f>IFERROR(Data_TY!$V197*Data_TY!$O197,"")</f>
        <v>0</v>
      </c>
      <c r="X197" s="240" t="s">
        <v>628</v>
      </c>
      <c r="Y197" s="240" t="s">
        <v>784</v>
      </c>
    </row>
    <row r="198" ht="15.75" hidden="1" customHeight="1">
      <c r="A198" s="230" t="s">
        <v>48</v>
      </c>
      <c r="B198" s="230" t="s">
        <v>92</v>
      </c>
      <c r="C198" s="230" t="s">
        <v>786</v>
      </c>
      <c r="D198" s="230" t="s">
        <v>309</v>
      </c>
      <c r="E198" s="230" t="s">
        <v>392</v>
      </c>
      <c r="F198" s="231">
        <v>2024.0</v>
      </c>
      <c r="G198" s="232" t="s">
        <v>883</v>
      </c>
      <c r="H198" s="232"/>
      <c r="I198" s="232"/>
      <c r="J198" s="232"/>
      <c r="K198" s="232" t="s">
        <v>1095</v>
      </c>
      <c r="L198" s="232">
        <v>222161.0</v>
      </c>
      <c r="M198" s="233" t="s">
        <v>391</v>
      </c>
      <c r="N198" s="232" t="s">
        <v>1109</v>
      </c>
      <c r="O198" s="234">
        <v>1812.0</v>
      </c>
      <c r="P198" s="235">
        <v>594.0</v>
      </c>
      <c r="Q198" s="236">
        <v>1182.0600000000009</v>
      </c>
      <c r="R198" s="236">
        <v>1182.0600000000009</v>
      </c>
      <c r="S198" s="237">
        <v>0.32781456953642385</v>
      </c>
      <c r="T198" s="238">
        <v>1.0</v>
      </c>
      <c r="U198" s="239">
        <f>IFERROR(Data_TY!$T198*Data_TY!$O198,"")</f>
        <v>1812</v>
      </c>
      <c r="V198" s="238">
        <f>IFERROR(Data_TY!$R198/Data_TY!$P198,"")</f>
        <v>1.99</v>
      </c>
      <c r="W198" s="239">
        <f>IFERROR(Data_TY!$V198*Data_TY!$O198,"")</f>
        <v>3605.88</v>
      </c>
      <c r="X198" s="230" t="s">
        <v>88</v>
      </c>
      <c r="Y198" s="230" t="s">
        <v>784</v>
      </c>
    </row>
    <row r="199" ht="15.75" hidden="1" customHeight="1">
      <c r="A199" s="240" t="s">
        <v>48</v>
      </c>
      <c r="B199" s="240" t="s">
        <v>89</v>
      </c>
      <c r="C199" s="240" t="s">
        <v>786</v>
      </c>
      <c r="D199" s="240" t="s">
        <v>309</v>
      </c>
      <c r="E199" s="240" t="s">
        <v>394</v>
      </c>
      <c r="F199" s="241">
        <v>2024.0</v>
      </c>
      <c r="G199" s="242" t="s">
        <v>883</v>
      </c>
      <c r="H199" s="242"/>
      <c r="I199" s="242"/>
      <c r="J199" s="242"/>
      <c r="K199" s="242" t="s">
        <v>1095</v>
      </c>
      <c r="L199" s="242">
        <v>222162.0</v>
      </c>
      <c r="M199" s="243" t="s">
        <v>393</v>
      </c>
      <c r="N199" s="242" t="s">
        <v>1110</v>
      </c>
      <c r="O199" s="244">
        <v>1194.0</v>
      </c>
      <c r="P199" s="245">
        <v>163.0</v>
      </c>
      <c r="Q199" s="246">
        <v>1139.3700000000008</v>
      </c>
      <c r="R199" s="246">
        <v>1139.3700000000008</v>
      </c>
      <c r="S199" s="250">
        <v>0.13651591289782244</v>
      </c>
      <c r="T199" s="248">
        <v>3.4</v>
      </c>
      <c r="U199" s="249">
        <f>IFERROR(Data_TY!$T199*Data_TY!$O199,"")</f>
        <v>4059.6</v>
      </c>
      <c r="V199" s="248">
        <f>IFERROR(Data_TY!$R199/Data_TY!$P199,"")</f>
        <v>6.99</v>
      </c>
      <c r="W199" s="249">
        <f>IFERROR(Data_TY!$V199*Data_TY!$O199,"")</f>
        <v>8346.06</v>
      </c>
      <c r="X199" s="240" t="s">
        <v>88</v>
      </c>
      <c r="Y199" s="240" t="s">
        <v>784</v>
      </c>
    </row>
    <row r="200" ht="15.75" hidden="1" customHeight="1">
      <c r="A200" s="230" t="s">
        <v>48</v>
      </c>
      <c r="B200" s="230" t="s">
        <v>95</v>
      </c>
      <c r="C200" s="230" t="s">
        <v>786</v>
      </c>
      <c r="D200" s="230" t="s">
        <v>309</v>
      </c>
      <c r="E200" s="230" t="s">
        <v>400</v>
      </c>
      <c r="F200" s="231">
        <v>2024.0</v>
      </c>
      <c r="G200" s="232" t="s">
        <v>883</v>
      </c>
      <c r="H200" s="232"/>
      <c r="I200" s="232"/>
      <c r="J200" s="232"/>
      <c r="K200" s="232" t="s">
        <v>1095</v>
      </c>
      <c r="L200" s="232">
        <v>222165.0</v>
      </c>
      <c r="M200" s="233" t="s">
        <v>399</v>
      </c>
      <c r="N200" s="232" t="s">
        <v>1102</v>
      </c>
      <c r="O200" s="234">
        <v>2244.0</v>
      </c>
      <c r="P200" s="235">
        <v>740.0</v>
      </c>
      <c r="Q200" s="236">
        <v>4802.599999999996</v>
      </c>
      <c r="R200" s="236">
        <v>4802.599999999996</v>
      </c>
      <c r="S200" s="237">
        <v>0.32976827094474154</v>
      </c>
      <c r="T200" s="238">
        <v>3.14</v>
      </c>
      <c r="U200" s="239">
        <f>IFERROR(Data_TY!$T200*Data_TY!$O200,"")</f>
        <v>7046.16</v>
      </c>
      <c r="V200" s="238">
        <f>IFERROR(Data_TY!$R200/Data_TY!$P200,"")</f>
        <v>6.49</v>
      </c>
      <c r="W200" s="239">
        <f>IFERROR(Data_TY!$V200*Data_TY!$O200,"")</f>
        <v>14563.56</v>
      </c>
      <c r="X200" s="230" t="s">
        <v>109</v>
      </c>
      <c r="Y200" s="230" t="s">
        <v>784</v>
      </c>
    </row>
    <row r="201" ht="15.75" hidden="1" customHeight="1">
      <c r="A201" s="240" t="s">
        <v>48</v>
      </c>
      <c r="B201" s="240" t="s">
        <v>92</v>
      </c>
      <c r="C201" s="240" t="s">
        <v>786</v>
      </c>
      <c r="D201" s="240" t="s">
        <v>309</v>
      </c>
      <c r="E201" s="240" t="s">
        <v>402</v>
      </c>
      <c r="F201" s="241">
        <v>2024.0</v>
      </c>
      <c r="G201" s="242" t="s">
        <v>883</v>
      </c>
      <c r="H201" s="242"/>
      <c r="I201" s="242"/>
      <c r="J201" s="242"/>
      <c r="K201" s="242" t="s">
        <v>1095</v>
      </c>
      <c r="L201" s="242">
        <v>222166.0</v>
      </c>
      <c r="M201" s="243" t="s">
        <v>401</v>
      </c>
      <c r="N201" s="242" t="s">
        <v>1111</v>
      </c>
      <c r="O201" s="244">
        <v>2436.0</v>
      </c>
      <c r="P201" s="245">
        <v>596.0</v>
      </c>
      <c r="Q201" s="246">
        <v>5656.039999999991</v>
      </c>
      <c r="R201" s="246">
        <v>5656.039999999991</v>
      </c>
      <c r="S201" s="247">
        <v>0.24466338259441708</v>
      </c>
      <c r="T201" s="248">
        <v>4.6</v>
      </c>
      <c r="U201" s="249">
        <f>IFERROR(Data_TY!$T201*Data_TY!$O201,"")</f>
        <v>11205.6</v>
      </c>
      <c r="V201" s="248">
        <f>IFERROR(Data_TY!$R201/Data_TY!$P201,"")</f>
        <v>9.49</v>
      </c>
      <c r="W201" s="249">
        <f>IFERROR(Data_TY!$V201*Data_TY!$O201,"")</f>
        <v>23117.64</v>
      </c>
      <c r="X201" s="240" t="s">
        <v>109</v>
      </c>
      <c r="Y201" s="240" t="s">
        <v>784</v>
      </c>
    </row>
    <row r="202" ht="15.75" hidden="1" customHeight="1">
      <c r="A202" s="230" t="s">
        <v>48</v>
      </c>
      <c r="B202" s="230" t="s">
        <v>95</v>
      </c>
      <c r="C202" s="230" t="s">
        <v>786</v>
      </c>
      <c r="D202" s="230" t="s">
        <v>309</v>
      </c>
      <c r="E202" s="230" t="s">
        <v>404</v>
      </c>
      <c r="F202" s="231">
        <v>2024.0</v>
      </c>
      <c r="G202" s="232" t="s">
        <v>883</v>
      </c>
      <c r="H202" s="232"/>
      <c r="I202" s="232"/>
      <c r="J202" s="232"/>
      <c r="K202" s="232" t="s">
        <v>1095</v>
      </c>
      <c r="L202" s="232">
        <v>222167.0</v>
      </c>
      <c r="M202" s="233" t="s">
        <v>403</v>
      </c>
      <c r="N202" s="232" t="s">
        <v>1100</v>
      </c>
      <c r="O202" s="234">
        <v>1188.0</v>
      </c>
      <c r="P202" s="235">
        <v>453.0</v>
      </c>
      <c r="Q202" s="236">
        <v>1127.970000000001</v>
      </c>
      <c r="R202" s="236">
        <v>1127.970000000001</v>
      </c>
      <c r="S202" s="251">
        <v>0.3813131313131313</v>
      </c>
      <c r="T202" s="238">
        <v>1.17</v>
      </c>
      <c r="U202" s="239">
        <f>IFERROR(Data_TY!$T202*Data_TY!$O202,"")</f>
        <v>1389.96</v>
      </c>
      <c r="V202" s="238">
        <f>IFERROR(Data_TY!$R202/Data_TY!$P202,"")</f>
        <v>2.49</v>
      </c>
      <c r="W202" s="239">
        <f>IFERROR(Data_TY!$V202*Data_TY!$O202,"")</f>
        <v>2958.12</v>
      </c>
      <c r="X202" s="230" t="s">
        <v>88</v>
      </c>
      <c r="Y202" s="230" t="s">
        <v>784</v>
      </c>
    </row>
    <row r="203" ht="15.75" hidden="1" customHeight="1">
      <c r="A203" s="240" t="s">
        <v>48</v>
      </c>
      <c r="B203" s="240" t="s">
        <v>92</v>
      </c>
      <c r="C203" s="240" t="s">
        <v>786</v>
      </c>
      <c r="D203" s="240" t="s">
        <v>309</v>
      </c>
      <c r="E203" s="240" t="s">
        <v>406</v>
      </c>
      <c r="F203" s="241">
        <v>2024.0</v>
      </c>
      <c r="G203" s="242" t="s">
        <v>883</v>
      </c>
      <c r="H203" s="242"/>
      <c r="I203" s="242"/>
      <c r="J203" s="242"/>
      <c r="K203" s="242" t="s">
        <v>1095</v>
      </c>
      <c r="L203" s="242">
        <v>222168.0</v>
      </c>
      <c r="M203" s="243" t="s">
        <v>405</v>
      </c>
      <c r="N203" s="242" t="s">
        <v>1112</v>
      </c>
      <c r="O203" s="244">
        <v>1320.0</v>
      </c>
      <c r="P203" s="245">
        <v>292.0</v>
      </c>
      <c r="Q203" s="246">
        <v>727.0800000000005</v>
      </c>
      <c r="R203" s="246">
        <v>727.0800000000005</v>
      </c>
      <c r="S203" s="247">
        <v>0.22121212121212122</v>
      </c>
      <c r="T203" s="248">
        <v>1.05</v>
      </c>
      <c r="U203" s="249">
        <f>IFERROR(Data_TY!$T203*Data_TY!$O203,"")</f>
        <v>1386</v>
      </c>
      <c r="V203" s="248">
        <f>IFERROR(Data_TY!$R203/Data_TY!$P203,"")</f>
        <v>2.49</v>
      </c>
      <c r="W203" s="249">
        <f>IFERROR(Data_TY!$V203*Data_TY!$O203,"")</f>
        <v>3286.8</v>
      </c>
      <c r="X203" s="240" t="s">
        <v>88</v>
      </c>
      <c r="Y203" s="240" t="s">
        <v>784</v>
      </c>
    </row>
    <row r="204" ht="15.75" hidden="1" customHeight="1">
      <c r="A204" s="230" t="s">
        <v>48</v>
      </c>
      <c r="B204" s="230" t="s">
        <v>92</v>
      </c>
      <c r="C204" s="230" t="s">
        <v>786</v>
      </c>
      <c r="D204" s="230" t="s">
        <v>309</v>
      </c>
      <c r="E204" s="230" t="s">
        <v>408</v>
      </c>
      <c r="F204" s="231">
        <v>2024.0</v>
      </c>
      <c r="G204" s="232" t="s">
        <v>883</v>
      </c>
      <c r="H204" s="232"/>
      <c r="I204" s="232"/>
      <c r="J204" s="232"/>
      <c r="K204" s="232" t="s">
        <v>1095</v>
      </c>
      <c r="L204" s="232">
        <v>222169.0</v>
      </c>
      <c r="M204" s="233" t="s">
        <v>407</v>
      </c>
      <c r="N204" s="232" t="s">
        <v>1113</v>
      </c>
      <c r="O204" s="234">
        <v>2340.0</v>
      </c>
      <c r="P204" s="235">
        <v>465.0</v>
      </c>
      <c r="Q204" s="236">
        <v>1157.8500000000015</v>
      </c>
      <c r="R204" s="236">
        <v>1157.8500000000015</v>
      </c>
      <c r="S204" s="251">
        <v>0.1987179487179487</v>
      </c>
      <c r="T204" s="238">
        <v>1.0</v>
      </c>
      <c r="U204" s="239">
        <f>IFERROR(Data_TY!$T204*Data_TY!$O204,"")</f>
        <v>2340</v>
      </c>
      <c r="V204" s="238">
        <f>IFERROR(Data_TY!$R204/Data_TY!$P204,"")</f>
        <v>2.49</v>
      </c>
      <c r="W204" s="239">
        <f>IFERROR(Data_TY!$V204*Data_TY!$O204,"")</f>
        <v>5826.6</v>
      </c>
      <c r="X204" s="230" t="s">
        <v>88</v>
      </c>
      <c r="Y204" s="230" t="s">
        <v>784</v>
      </c>
    </row>
    <row r="205" ht="15.75" hidden="1" customHeight="1">
      <c r="A205" s="240" t="s">
        <v>48</v>
      </c>
      <c r="B205" s="240" t="s">
        <v>92</v>
      </c>
      <c r="C205" s="240" t="s">
        <v>786</v>
      </c>
      <c r="D205" s="240" t="s">
        <v>309</v>
      </c>
      <c r="E205" s="240" t="s">
        <v>410</v>
      </c>
      <c r="F205" s="241">
        <v>2024.0</v>
      </c>
      <c r="G205" s="242" t="s">
        <v>883</v>
      </c>
      <c r="H205" s="242"/>
      <c r="I205" s="242"/>
      <c r="J205" s="242"/>
      <c r="K205" s="242" t="s">
        <v>1095</v>
      </c>
      <c r="L205" s="242">
        <v>222170.0</v>
      </c>
      <c r="M205" s="243" t="s">
        <v>409</v>
      </c>
      <c r="N205" s="242" t="s">
        <v>1114</v>
      </c>
      <c r="O205" s="244">
        <v>2772.0</v>
      </c>
      <c r="P205" s="245">
        <v>1249.0</v>
      </c>
      <c r="Q205" s="246">
        <v>3734.51</v>
      </c>
      <c r="R205" s="246">
        <v>3734.51</v>
      </c>
      <c r="S205" s="250">
        <v>0.4505772005772006</v>
      </c>
      <c r="T205" s="248">
        <v>1.32</v>
      </c>
      <c r="U205" s="249">
        <f>IFERROR(Data_TY!$T205*Data_TY!$O205,"")</f>
        <v>3659.04</v>
      </c>
      <c r="V205" s="248">
        <f>IFERROR(Data_TY!$R205/Data_TY!$P205,"")</f>
        <v>2.99</v>
      </c>
      <c r="W205" s="249">
        <f>IFERROR(Data_TY!$V205*Data_TY!$O205,"")</f>
        <v>8288.28</v>
      </c>
      <c r="X205" s="240" t="s">
        <v>88</v>
      </c>
      <c r="Y205" s="240" t="s">
        <v>784</v>
      </c>
    </row>
    <row r="206" ht="15.75" hidden="1" customHeight="1">
      <c r="A206" s="230" t="s">
        <v>48</v>
      </c>
      <c r="B206" s="230" t="s">
        <v>92</v>
      </c>
      <c r="C206" s="230" t="s">
        <v>786</v>
      </c>
      <c r="D206" s="230" t="s">
        <v>309</v>
      </c>
      <c r="E206" s="230" t="s">
        <v>412</v>
      </c>
      <c r="F206" s="231">
        <v>2024.0</v>
      </c>
      <c r="G206" s="232" t="s">
        <v>883</v>
      </c>
      <c r="H206" s="232"/>
      <c r="I206" s="232"/>
      <c r="J206" s="232"/>
      <c r="K206" s="232" t="s">
        <v>1095</v>
      </c>
      <c r="L206" s="232">
        <v>240830.0</v>
      </c>
      <c r="M206" s="233" t="s">
        <v>411</v>
      </c>
      <c r="N206" s="232" t="s">
        <v>1115</v>
      </c>
      <c r="O206" s="234">
        <v>828.0</v>
      </c>
      <c r="P206" s="235">
        <v>247.0</v>
      </c>
      <c r="Q206" s="236">
        <v>738.5300000000002</v>
      </c>
      <c r="R206" s="236">
        <v>738.5300000000002</v>
      </c>
      <c r="S206" s="251">
        <v>0.29830917874396135</v>
      </c>
      <c r="T206" s="238">
        <v>1.5</v>
      </c>
      <c r="U206" s="239">
        <f>IFERROR(Data_TY!$T206*Data_TY!$O206,"")</f>
        <v>1242</v>
      </c>
      <c r="V206" s="238">
        <f>IFERROR(Data_TY!$R206/Data_TY!$P206,"")</f>
        <v>2.99</v>
      </c>
      <c r="W206" s="239">
        <f>IFERROR(Data_TY!$V206*Data_TY!$O206,"")</f>
        <v>2475.72</v>
      </c>
      <c r="X206" s="230" t="s">
        <v>88</v>
      </c>
      <c r="Y206" s="230" t="s">
        <v>784</v>
      </c>
    </row>
    <row r="207" ht="15.75" hidden="1" customHeight="1">
      <c r="A207" s="240" t="s">
        <v>48</v>
      </c>
      <c r="B207" s="240" t="s">
        <v>92</v>
      </c>
      <c r="C207" s="240" t="s">
        <v>786</v>
      </c>
      <c r="D207" s="240" t="s">
        <v>309</v>
      </c>
      <c r="E207" s="240" t="s">
        <v>414</v>
      </c>
      <c r="F207" s="241">
        <v>2024.0</v>
      </c>
      <c r="G207" s="242" t="s">
        <v>883</v>
      </c>
      <c r="H207" s="242"/>
      <c r="I207" s="242"/>
      <c r="J207" s="242"/>
      <c r="K207" s="242" t="s">
        <v>1095</v>
      </c>
      <c r="L207" s="242">
        <v>240956.0</v>
      </c>
      <c r="M207" s="243" t="s">
        <v>413</v>
      </c>
      <c r="N207" s="242" t="s">
        <v>1116</v>
      </c>
      <c r="O207" s="244">
        <v>1968.0</v>
      </c>
      <c r="P207" s="245">
        <v>576.0</v>
      </c>
      <c r="Q207" s="246">
        <v>1427.9900000000023</v>
      </c>
      <c r="R207" s="246">
        <v>1427.9900000000023</v>
      </c>
      <c r="S207" s="250">
        <v>0.2926829268292683</v>
      </c>
      <c r="T207" s="248">
        <v>1.25</v>
      </c>
      <c r="U207" s="249">
        <f>IFERROR(Data_TY!$T207*Data_TY!$O207,"")</f>
        <v>2460</v>
      </c>
      <c r="V207" s="248">
        <f>IFERROR(Data_TY!$R207/Data_TY!$P207,"")</f>
        <v>2.479149306</v>
      </c>
      <c r="W207" s="249">
        <f>IFERROR(Data_TY!$V207*Data_TY!$O207,"")</f>
        <v>4878.965833</v>
      </c>
      <c r="X207" s="240" t="s">
        <v>88</v>
      </c>
      <c r="Y207" s="240" t="s">
        <v>784</v>
      </c>
    </row>
    <row r="208" ht="15.75" hidden="1" customHeight="1">
      <c r="A208" s="230" t="s">
        <v>48</v>
      </c>
      <c r="B208" s="230" t="s">
        <v>95</v>
      </c>
      <c r="C208" s="230" t="s">
        <v>786</v>
      </c>
      <c r="D208" s="230" t="s">
        <v>309</v>
      </c>
      <c r="E208" s="230" t="s">
        <v>416</v>
      </c>
      <c r="F208" s="231">
        <v>2024.0</v>
      </c>
      <c r="G208" s="232" t="s">
        <v>883</v>
      </c>
      <c r="H208" s="232"/>
      <c r="I208" s="232"/>
      <c r="J208" s="232"/>
      <c r="K208" s="232" t="s">
        <v>1095</v>
      </c>
      <c r="L208" s="232">
        <v>241004.0</v>
      </c>
      <c r="M208" s="233" t="s">
        <v>415</v>
      </c>
      <c r="N208" s="232" t="s">
        <v>1117</v>
      </c>
      <c r="O208" s="234">
        <v>2520.0</v>
      </c>
      <c r="P208" s="235">
        <v>627.0</v>
      </c>
      <c r="Q208" s="236">
        <v>3435.3599999999947</v>
      </c>
      <c r="R208" s="236">
        <v>3435.3599999999947</v>
      </c>
      <c r="S208" s="251">
        <v>0.2488095238095238</v>
      </c>
      <c r="T208" s="238">
        <v>2.57</v>
      </c>
      <c r="U208" s="239">
        <f>IFERROR(Data_TY!$T208*Data_TY!$O208,"")</f>
        <v>6476.4</v>
      </c>
      <c r="V208" s="238">
        <f>IFERROR(Data_TY!$R208/Data_TY!$P208,"")</f>
        <v>5.479043062</v>
      </c>
      <c r="W208" s="239">
        <f>IFERROR(Data_TY!$V208*Data_TY!$O208,"")</f>
        <v>13807.18852</v>
      </c>
      <c r="X208" s="230" t="s">
        <v>106</v>
      </c>
      <c r="Y208" s="230" t="s">
        <v>784</v>
      </c>
    </row>
    <row r="209" ht="15.75" hidden="1" customHeight="1">
      <c r="A209" s="240" t="s">
        <v>48</v>
      </c>
      <c r="B209" s="240" t="s">
        <v>92</v>
      </c>
      <c r="C209" s="240" t="s">
        <v>786</v>
      </c>
      <c r="D209" s="240" t="s">
        <v>309</v>
      </c>
      <c r="E209" s="240" t="s">
        <v>396</v>
      </c>
      <c r="F209" s="241">
        <v>2024.0</v>
      </c>
      <c r="G209" s="242" t="s">
        <v>883</v>
      </c>
      <c r="H209" s="242"/>
      <c r="I209" s="242"/>
      <c r="J209" s="242"/>
      <c r="K209" s="242" t="s">
        <v>1095</v>
      </c>
      <c r="L209" s="242">
        <v>222163.0</v>
      </c>
      <c r="M209" s="243" t="s">
        <v>395</v>
      </c>
      <c r="N209" s="242" t="s">
        <v>1118</v>
      </c>
      <c r="O209" s="244">
        <v>768.0</v>
      </c>
      <c r="P209" s="245">
        <v>575.0</v>
      </c>
      <c r="Q209" s="246">
        <v>1144.2500000000002</v>
      </c>
      <c r="R209" s="246">
        <v>1144.2500000000002</v>
      </c>
      <c r="S209" s="250">
        <v>0.7486979166666666</v>
      </c>
      <c r="T209" s="248">
        <v>0.92</v>
      </c>
      <c r="U209" s="249">
        <f>IFERROR(Data_TY!$T209*Data_TY!$O209,"")</f>
        <v>706.56</v>
      </c>
      <c r="V209" s="248">
        <f>IFERROR(Data_TY!$R209/Data_TY!$P209,"")</f>
        <v>1.99</v>
      </c>
      <c r="W209" s="249">
        <f>IFERROR(Data_TY!$V209*Data_TY!$O209,"")</f>
        <v>1528.32</v>
      </c>
      <c r="X209" s="240" t="s">
        <v>353</v>
      </c>
      <c r="Y209" s="240" t="s">
        <v>784</v>
      </c>
    </row>
    <row r="210" ht="15.75" hidden="1" customHeight="1">
      <c r="A210" s="230" t="s">
        <v>48</v>
      </c>
      <c r="B210" s="230" t="s">
        <v>92</v>
      </c>
      <c r="C210" s="230" t="s">
        <v>786</v>
      </c>
      <c r="D210" s="230" t="s">
        <v>309</v>
      </c>
      <c r="E210" s="230" t="s">
        <v>398</v>
      </c>
      <c r="F210" s="231">
        <v>2024.0</v>
      </c>
      <c r="G210" s="232" t="s">
        <v>883</v>
      </c>
      <c r="H210" s="232"/>
      <c r="I210" s="232"/>
      <c r="J210" s="232"/>
      <c r="K210" s="232" t="s">
        <v>1095</v>
      </c>
      <c r="L210" s="232">
        <v>222164.0</v>
      </c>
      <c r="M210" s="233" t="s">
        <v>397</v>
      </c>
      <c r="N210" s="232" t="s">
        <v>1119</v>
      </c>
      <c r="O210" s="234">
        <v>540.0</v>
      </c>
      <c r="P210" s="235">
        <v>126.0</v>
      </c>
      <c r="Q210" s="236">
        <v>439.74000000000024</v>
      </c>
      <c r="R210" s="236">
        <v>439.74000000000024</v>
      </c>
      <c r="S210" s="251">
        <v>0.23333333333333334</v>
      </c>
      <c r="T210" s="238">
        <v>1.76</v>
      </c>
      <c r="U210" s="239">
        <f>IFERROR(Data_TY!$T210*Data_TY!$O210,"")</f>
        <v>950.4</v>
      </c>
      <c r="V210" s="238">
        <f>IFERROR(Data_TY!$R210/Data_TY!$P210,"")</f>
        <v>3.49</v>
      </c>
      <c r="W210" s="239">
        <f>IFERROR(Data_TY!$V210*Data_TY!$O210,"")</f>
        <v>1884.6</v>
      </c>
      <c r="X210" s="230" t="s">
        <v>124</v>
      </c>
      <c r="Y210" s="230" t="s">
        <v>784</v>
      </c>
    </row>
    <row r="211" ht="15.75" hidden="1" customHeight="1">
      <c r="A211" s="240" t="s">
        <v>48</v>
      </c>
      <c r="B211" s="240" t="s">
        <v>95</v>
      </c>
      <c r="C211" s="240" t="s">
        <v>786</v>
      </c>
      <c r="D211" s="240" t="s">
        <v>309</v>
      </c>
      <c r="E211" s="240" t="s">
        <v>418</v>
      </c>
      <c r="F211" s="241">
        <v>2024.0</v>
      </c>
      <c r="G211" s="242" t="s">
        <v>883</v>
      </c>
      <c r="H211" s="242"/>
      <c r="I211" s="242"/>
      <c r="J211" s="242"/>
      <c r="K211" s="242" t="s">
        <v>1095</v>
      </c>
      <c r="L211" s="242">
        <v>241057.0</v>
      </c>
      <c r="M211" s="243" t="s">
        <v>417</v>
      </c>
      <c r="N211" s="242" t="s">
        <v>1120</v>
      </c>
      <c r="O211" s="244">
        <v>2616.0</v>
      </c>
      <c r="P211" s="245">
        <v>895.0</v>
      </c>
      <c r="Q211" s="246">
        <v>5808.549999999996</v>
      </c>
      <c r="R211" s="246">
        <v>5808.549999999996</v>
      </c>
      <c r="S211" s="250">
        <v>0.34212538226299694</v>
      </c>
      <c r="T211" s="248">
        <v>3.14</v>
      </c>
      <c r="U211" s="249">
        <f>IFERROR(Data_TY!$T211*Data_TY!$O211,"")</f>
        <v>8214.24</v>
      </c>
      <c r="V211" s="248">
        <f>IFERROR(Data_TY!$R211/Data_TY!$P211,"")</f>
        <v>6.49</v>
      </c>
      <c r="W211" s="249">
        <f>IFERROR(Data_TY!$V211*Data_TY!$O211,"")</f>
        <v>16977.84</v>
      </c>
      <c r="X211" s="240" t="s">
        <v>124</v>
      </c>
      <c r="Y211" s="240" t="s">
        <v>784</v>
      </c>
    </row>
    <row r="212" ht="15.75" hidden="1" customHeight="1">
      <c r="A212" s="230" t="s">
        <v>48</v>
      </c>
      <c r="B212" s="230" t="s">
        <v>92</v>
      </c>
      <c r="C212" s="230" t="s">
        <v>786</v>
      </c>
      <c r="D212" s="230" t="s">
        <v>309</v>
      </c>
      <c r="E212" s="230" t="s">
        <v>422</v>
      </c>
      <c r="F212" s="231">
        <v>2024.0</v>
      </c>
      <c r="G212" s="232" t="s">
        <v>883</v>
      </c>
      <c r="H212" s="232"/>
      <c r="I212" s="232"/>
      <c r="J212" s="232"/>
      <c r="K212" s="232" t="s">
        <v>1095</v>
      </c>
      <c r="L212" s="232">
        <v>241075.0</v>
      </c>
      <c r="M212" s="233" t="s">
        <v>421</v>
      </c>
      <c r="N212" s="232" t="s">
        <v>1121</v>
      </c>
      <c r="O212" s="234">
        <v>0.0</v>
      </c>
      <c r="P212" s="235">
        <v>17.0</v>
      </c>
      <c r="Q212" s="236">
        <v>33.83</v>
      </c>
      <c r="R212" s="236">
        <v>33.83</v>
      </c>
      <c r="S212" s="251" t="s">
        <v>322</v>
      </c>
      <c r="T212" s="238">
        <v>0.96</v>
      </c>
      <c r="U212" s="239">
        <f>IFERROR(Data_TY!$T212*Data_TY!$O212,"")</f>
        <v>0</v>
      </c>
      <c r="V212" s="238">
        <f>IFERROR(Data_TY!$R212/Data_TY!$P212,"")</f>
        <v>1.99</v>
      </c>
      <c r="W212" s="239">
        <f>IFERROR(Data_TY!$V212*Data_TY!$O212,"")</f>
        <v>0</v>
      </c>
      <c r="X212" s="230" t="s">
        <v>148</v>
      </c>
      <c r="Y212" s="230" t="s">
        <v>784</v>
      </c>
    </row>
    <row r="213" ht="15.75" hidden="1" customHeight="1">
      <c r="A213" s="240" t="s">
        <v>48</v>
      </c>
      <c r="B213" s="240" t="s">
        <v>89</v>
      </c>
      <c r="C213" s="240" t="s">
        <v>786</v>
      </c>
      <c r="D213" s="240" t="s">
        <v>309</v>
      </c>
      <c r="E213" s="240" t="s">
        <v>424</v>
      </c>
      <c r="F213" s="241">
        <v>2024.0</v>
      </c>
      <c r="G213" s="242" t="s">
        <v>883</v>
      </c>
      <c r="H213" s="242"/>
      <c r="I213" s="242"/>
      <c r="J213" s="242"/>
      <c r="K213" s="242" t="s">
        <v>1095</v>
      </c>
      <c r="L213" s="242">
        <v>241115.0</v>
      </c>
      <c r="M213" s="243" t="s">
        <v>423</v>
      </c>
      <c r="N213" s="242" t="s">
        <v>1104</v>
      </c>
      <c r="O213" s="244">
        <v>2520.0</v>
      </c>
      <c r="P213" s="245">
        <v>261.0</v>
      </c>
      <c r="Q213" s="246">
        <v>910.8900000000008</v>
      </c>
      <c r="R213" s="246">
        <v>910.8900000000008</v>
      </c>
      <c r="S213" s="250">
        <v>0.10357142857142858</v>
      </c>
      <c r="T213" s="248">
        <v>1.66</v>
      </c>
      <c r="U213" s="249">
        <f>IFERROR(Data_TY!$T213*Data_TY!$O213,"")</f>
        <v>4183.2</v>
      </c>
      <c r="V213" s="248">
        <f>IFERROR(Data_TY!$R213/Data_TY!$P213,"")</f>
        <v>3.49</v>
      </c>
      <c r="W213" s="249">
        <f>IFERROR(Data_TY!$V213*Data_TY!$O213,"")</f>
        <v>8794.8</v>
      </c>
      <c r="X213" s="240" t="s">
        <v>88</v>
      </c>
      <c r="Y213" s="240" t="s">
        <v>784</v>
      </c>
    </row>
    <row r="214" ht="15.75" hidden="1" customHeight="1">
      <c r="A214" s="230" t="s">
        <v>48</v>
      </c>
      <c r="B214" s="230" t="s">
        <v>92</v>
      </c>
      <c r="C214" s="230" t="s">
        <v>786</v>
      </c>
      <c r="D214" s="230" t="s">
        <v>309</v>
      </c>
      <c r="E214" s="230" t="s">
        <v>426</v>
      </c>
      <c r="F214" s="231">
        <v>2024.0</v>
      </c>
      <c r="G214" s="232" t="s">
        <v>883</v>
      </c>
      <c r="H214" s="232"/>
      <c r="I214" s="232"/>
      <c r="J214" s="232"/>
      <c r="K214" s="232" t="s">
        <v>1095</v>
      </c>
      <c r="L214" s="232">
        <v>241321.0</v>
      </c>
      <c r="M214" s="233" t="s">
        <v>425</v>
      </c>
      <c r="N214" s="232" t="s">
        <v>1122</v>
      </c>
      <c r="O214" s="234">
        <v>1128.0</v>
      </c>
      <c r="P214" s="235">
        <v>284.0</v>
      </c>
      <c r="Q214" s="236">
        <v>1133.1600000000008</v>
      </c>
      <c r="R214" s="236">
        <v>1133.1600000000008</v>
      </c>
      <c r="S214" s="251">
        <v>0.25177304964539005</v>
      </c>
      <c r="T214" s="238">
        <v>1.9</v>
      </c>
      <c r="U214" s="239">
        <f>IFERROR(Data_TY!$T214*Data_TY!$O214,"")</f>
        <v>2143.2</v>
      </c>
      <c r="V214" s="238">
        <f>IFERROR(Data_TY!$R214/Data_TY!$P214,"")</f>
        <v>3.99</v>
      </c>
      <c r="W214" s="239">
        <f>IFERROR(Data_TY!$V214*Data_TY!$O214,"")</f>
        <v>4500.72</v>
      </c>
      <c r="X214" s="230" t="s">
        <v>88</v>
      </c>
      <c r="Y214" s="230" t="s">
        <v>784</v>
      </c>
    </row>
    <row r="215" ht="15.75" hidden="1" customHeight="1">
      <c r="A215" s="240" t="s">
        <v>48</v>
      </c>
      <c r="B215" s="240" t="s">
        <v>225</v>
      </c>
      <c r="C215" s="240" t="s">
        <v>786</v>
      </c>
      <c r="D215" s="240" t="s">
        <v>309</v>
      </c>
      <c r="E215" s="240" t="s">
        <v>428</v>
      </c>
      <c r="F215" s="241">
        <v>2024.0</v>
      </c>
      <c r="G215" s="242" t="s">
        <v>883</v>
      </c>
      <c r="H215" s="242"/>
      <c r="I215" s="242"/>
      <c r="J215" s="242"/>
      <c r="K215" s="242" t="s">
        <v>1095</v>
      </c>
      <c r="L215" s="242">
        <v>241350.0</v>
      </c>
      <c r="M215" s="243" t="s">
        <v>427</v>
      </c>
      <c r="N215" s="242" t="s">
        <v>1123</v>
      </c>
      <c r="O215" s="244">
        <v>2184.0</v>
      </c>
      <c r="P215" s="245">
        <v>452.0</v>
      </c>
      <c r="Q215" s="246">
        <v>3159.4799999999973</v>
      </c>
      <c r="R215" s="246">
        <v>3159.4799999999973</v>
      </c>
      <c r="S215" s="250">
        <v>0.20695970695970695</v>
      </c>
      <c r="T215" s="248">
        <v>2.84</v>
      </c>
      <c r="U215" s="249">
        <f>IFERROR(Data_TY!$T215*Data_TY!$O215,"")</f>
        <v>6202.56</v>
      </c>
      <c r="V215" s="248">
        <f>IFERROR(Data_TY!$R215/Data_TY!$P215,"")</f>
        <v>6.99</v>
      </c>
      <c r="W215" s="249">
        <f>IFERROR(Data_TY!$V215*Data_TY!$O215,"")</f>
        <v>15266.16</v>
      </c>
      <c r="X215" s="240" t="s">
        <v>224</v>
      </c>
      <c r="Y215" s="240" t="s">
        <v>784</v>
      </c>
    </row>
    <row r="216" ht="15.75" hidden="1" customHeight="1">
      <c r="A216" s="230" t="s">
        <v>48</v>
      </c>
      <c r="B216" s="230" t="s">
        <v>92</v>
      </c>
      <c r="C216" s="230" t="s">
        <v>786</v>
      </c>
      <c r="D216" s="230" t="s">
        <v>309</v>
      </c>
      <c r="E216" s="230" t="s">
        <v>634</v>
      </c>
      <c r="F216" s="231">
        <v>2024.0</v>
      </c>
      <c r="G216" s="232" t="s">
        <v>883</v>
      </c>
      <c r="H216" s="232"/>
      <c r="I216" s="232"/>
      <c r="J216" s="232"/>
      <c r="K216" s="232" t="s">
        <v>1095</v>
      </c>
      <c r="L216" s="232">
        <v>133100.0</v>
      </c>
      <c r="M216" s="233" t="s">
        <v>633</v>
      </c>
      <c r="N216" s="232" t="s">
        <v>1124</v>
      </c>
      <c r="O216" s="234">
        <v>900.0</v>
      </c>
      <c r="P216" s="235">
        <v>330.0</v>
      </c>
      <c r="Q216" s="236">
        <v>1316.700000000001</v>
      </c>
      <c r="R216" s="236">
        <v>1316.700000000001</v>
      </c>
      <c r="S216" s="251">
        <v>0.36666666666666664</v>
      </c>
      <c r="T216" s="238">
        <v>1.94</v>
      </c>
      <c r="U216" s="239">
        <f>IFERROR(Data_TY!$T216*Data_TY!$O216,"")</f>
        <v>1746</v>
      </c>
      <c r="V216" s="238">
        <f>IFERROR(Data_TY!$R216/Data_TY!$P216,"")</f>
        <v>3.99</v>
      </c>
      <c r="W216" s="239">
        <f>IFERROR(Data_TY!$V216*Data_TY!$O216,"")</f>
        <v>3591</v>
      </c>
      <c r="X216" s="230" t="s">
        <v>628</v>
      </c>
      <c r="Y216" s="230" t="s">
        <v>784</v>
      </c>
    </row>
    <row r="217" ht="15.75" hidden="1" customHeight="1">
      <c r="A217" s="240" t="s">
        <v>48</v>
      </c>
      <c r="B217" s="240" t="s">
        <v>89</v>
      </c>
      <c r="C217" s="240" t="s">
        <v>786</v>
      </c>
      <c r="D217" s="240" t="s">
        <v>309</v>
      </c>
      <c r="E217" s="240" t="s">
        <v>636</v>
      </c>
      <c r="F217" s="241">
        <v>2024.0</v>
      </c>
      <c r="G217" s="242" t="s">
        <v>883</v>
      </c>
      <c r="H217" s="242"/>
      <c r="I217" s="242"/>
      <c r="J217" s="242"/>
      <c r="K217" s="242" t="s">
        <v>1095</v>
      </c>
      <c r="L217" s="242">
        <v>133102.0</v>
      </c>
      <c r="M217" s="243" t="s">
        <v>635</v>
      </c>
      <c r="N217" s="242" t="s">
        <v>1125</v>
      </c>
      <c r="O217" s="244">
        <v>612.0</v>
      </c>
      <c r="P217" s="245">
        <v>139.0</v>
      </c>
      <c r="Q217" s="246">
        <v>1041.1100000000004</v>
      </c>
      <c r="R217" s="246">
        <v>1041.1100000000004</v>
      </c>
      <c r="S217" s="250">
        <v>0.22712418300653595</v>
      </c>
      <c r="T217" s="248">
        <v>3.97</v>
      </c>
      <c r="U217" s="249">
        <f>IFERROR(Data_TY!$T217*Data_TY!$O217,"")</f>
        <v>2429.64</v>
      </c>
      <c r="V217" s="248">
        <f>IFERROR(Data_TY!$R217/Data_TY!$P217,"")</f>
        <v>7.49</v>
      </c>
      <c r="W217" s="249">
        <f>IFERROR(Data_TY!$V217*Data_TY!$O217,"")</f>
        <v>4583.88</v>
      </c>
      <c r="X217" s="240" t="s">
        <v>628</v>
      </c>
      <c r="Y217" s="240" t="s">
        <v>784</v>
      </c>
    </row>
    <row r="218" ht="15.75" hidden="1" customHeight="1">
      <c r="A218" s="230" t="s">
        <v>48</v>
      </c>
      <c r="B218" s="230" t="s">
        <v>92</v>
      </c>
      <c r="C218" s="230" t="s">
        <v>786</v>
      </c>
      <c r="D218" s="230" t="s">
        <v>309</v>
      </c>
      <c r="E218" s="230" t="s">
        <v>638</v>
      </c>
      <c r="F218" s="231">
        <v>2024.0</v>
      </c>
      <c r="G218" s="232" t="s">
        <v>883</v>
      </c>
      <c r="H218" s="232"/>
      <c r="I218" s="232"/>
      <c r="J218" s="232"/>
      <c r="K218" s="232" t="s">
        <v>1095</v>
      </c>
      <c r="L218" s="232">
        <v>133096.0</v>
      </c>
      <c r="M218" s="233" t="s">
        <v>637</v>
      </c>
      <c r="N218" s="232" t="s">
        <v>1126</v>
      </c>
      <c r="O218" s="234">
        <v>0.0</v>
      </c>
      <c r="P218" s="235">
        <v>33.0</v>
      </c>
      <c r="Q218" s="236">
        <v>141.57000000000002</v>
      </c>
      <c r="R218" s="236">
        <v>141.57000000000002</v>
      </c>
      <c r="S218" s="251" t="s">
        <v>322</v>
      </c>
      <c r="T218" s="238">
        <v>2.16</v>
      </c>
      <c r="U218" s="239">
        <f>IFERROR(Data_TY!$T218*Data_TY!$O218,"")</f>
        <v>0</v>
      </c>
      <c r="V218" s="238">
        <f>IFERROR(Data_TY!$R218/Data_TY!$P218,"")</f>
        <v>4.29</v>
      </c>
      <c r="W218" s="239">
        <f>IFERROR(Data_TY!$V218*Data_TY!$O218,"")</f>
        <v>0</v>
      </c>
      <c r="X218" s="230" t="s">
        <v>628</v>
      </c>
      <c r="Y218" s="230" t="s">
        <v>784</v>
      </c>
    </row>
    <row r="219" ht="15.75" customHeight="1">
      <c r="A219" s="240">
        <v>0.0</v>
      </c>
      <c r="B219" s="240">
        <v>0.0</v>
      </c>
      <c r="C219" s="240">
        <v>0.0</v>
      </c>
      <c r="D219" s="240">
        <v>0.0</v>
      </c>
      <c r="E219" s="240" t="s">
        <v>1127</v>
      </c>
      <c r="F219" s="241">
        <v>2024.0</v>
      </c>
      <c r="G219" s="242" t="s">
        <v>883</v>
      </c>
      <c r="H219" s="242"/>
      <c r="I219" s="242"/>
      <c r="J219" s="242"/>
      <c r="K219" s="242" t="s">
        <v>1095</v>
      </c>
      <c r="L219" s="242">
        <v>279891.0</v>
      </c>
      <c r="M219" s="243" t="s">
        <v>1128</v>
      </c>
      <c r="N219" s="242" t="s">
        <v>1127</v>
      </c>
      <c r="O219" s="244">
        <v>8460.0</v>
      </c>
      <c r="P219" s="245">
        <v>8268.0</v>
      </c>
      <c r="Q219" s="246">
        <v>30157.370000000017</v>
      </c>
      <c r="R219" s="246">
        <v>30215.320000000007</v>
      </c>
      <c r="S219" s="250">
        <v>0.9773049645390071</v>
      </c>
      <c r="T219" s="248" t="s">
        <v>322</v>
      </c>
      <c r="U219" s="249">
        <f>IFERROR(Data_TY!$T219*Data_TY!$O219,"")</f>
        <v>0</v>
      </c>
      <c r="V219" s="248">
        <f>IFERROR(Data_TY!$R219/Data_TY!$P219,"")</f>
        <v>3.654489598</v>
      </c>
      <c r="W219" s="249">
        <f>IFERROR(Data_TY!$V219*Data_TY!$O219,"")</f>
        <v>30916.982</v>
      </c>
      <c r="X219" s="240">
        <v>0.0</v>
      </c>
      <c r="Y219" s="240" t="s">
        <v>900</v>
      </c>
    </row>
    <row r="220" ht="15.75" hidden="1" customHeight="1">
      <c r="A220" s="230" t="s">
        <v>48</v>
      </c>
      <c r="B220" s="230" t="s">
        <v>92</v>
      </c>
      <c r="C220" s="230" t="s">
        <v>786</v>
      </c>
      <c r="D220" s="230" t="s">
        <v>309</v>
      </c>
      <c r="E220" s="230" t="s">
        <v>420</v>
      </c>
      <c r="F220" s="231">
        <v>2024.0</v>
      </c>
      <c r="G220" s="232" t="s">
        <v>883</v>
      </c>
      <c r="H220" s="232"/>
      <c r="I220" s="232"/>
      <c r="J220" s="232"/>
      <c r="K220" s="232" t="s">
        <v>1095</v>
      </c>
      <c r="L220" s="232">
        <v>241074.0</v>
      </c>
      <c r="M220" s="233" t="s">
        <v>419</v>
      </c>
      <c r="N220" s="232" t="s">
        <v>1129</v>
      </c>
      <c r="O220" s="234">
        <v>2004.0</v>
      </c>
      <c r="P220" s="235">
        <v>324.0</v>
      </c>
      <c r="Q220" s="236">
        <v>482.7600000000003</v>
      </c>
      <c r="R220" s="236">
        <v>482.7600000000003</v>
      </c>
      <c r="S220" s="237">
        <v>0.16167664670658682</v>
      </c>
      <c r="T220" s="238">
        <v>0.75</v>
      </c>
      <c r="U220" s="239">
        <f>IFERROR(Data_TY!$T220*Data_TY!$O220,"")</f>
        <v>1503</v>
      </c>
      <c r="V220" s="238">
        <f>IFERROR(Data_TY!$R220/Data_TY!$P220,"")</f>
        <v>1.49</v>
      </c>
      <c r="W220" s="239">
        <f>IFERROR(Data_TY!$V220*Data_TY!$O220,"")</f>
        <v>2985.96</v>
      </c>
      <c r="X220" s="230" t="s">
        <v>353</v>
      </c>
      <c r="Y220" s="230" t="s">
        <v>784</v>
      </c>
    </row>
    <row r="221" ht="15.75" hidden="1" customHeight="1">
      <c r="A221" s="240" t="s">
        <v>48</v>
      </c>
      <c r="B221" s="240" t="s">
        <v>92</v>
      </c>
      <c r="C221" s="240" t="s">
        <v>786</v>
      </c>
      <c r="D221" s="240" t="s">
        <v>309</v>
      </c>
      <c r="E221" s="240" t="s">
        <v>739</v>
      </c>
      <c r="F221" s="241">
        <v>2024.0</v>
      </c>
      <c r="G221" s="242" t="s">
        <v>883</v>
      </c>
      <c r="H221" s="242"/>
      <c r="I221" s="242"/>
      <c r="J221" s="242"/>
      <c r="K221" s="242" t="s">
        <v>1095</v>
      </c>
      <c r="L221" s="242">
        <v>133103.0</v>
      </c>
      <c r="M221" s="243" t="s">
        <v>738</v>
      </c>
      <c r="N221" s="242" t="s">
        <v>1130</v>
      </c>
      <c r="O221" s="244">
        <v>612.0</v>
      </c>
      <c r="P221" s="245">
        <v>91.0</v>
      </c>
      <c r="Q221" s="246">
        <v>226.59</v>
      </c>
      <c r="R221" s="246">
        <v>226.59</v>
      </c>
      <c r="S221" s="247">
        <v>0.14869281045751634</v>
      </c>
      <c r="T221" s="248">
        <v>1.25</v>
      </c>
      <c r="U221" s="249">
        <f>IFERROR(Data_TY!$T221*Data_TY!$O221,"")</f>
        <v>765</v>
      </c>
      <c r="V221" s="248">
        <f>IFERROR(Data_TY!$R221/Data_TY!$P221,"")</f>
        <v>2.49</v>
      </c>
      <c r="W221" s="249">
        <f>IFERROR(Data_TY!$V221*Data_TY!$O221,"")</f>
        <v>1523.88</v>
      </c>
      <c r="X221" s="240" t="s">
        <v>737</v>
      </c>
      <c r="Y221" s="240" t="s">
        <v>784</v>
      </c>
    </row>
    <row r="222" ht="15.75" hidden="1" customHeight="1">
      <c r="A222" s="230" t="s">
        <v>49</v>
      </c>
      <c r="B222" s="230" t="s">
        <v>654</v>
      </c>
      <c r="C222" s="230" t="s">
        <v>786</v>
      </c>
      <c r="D222" s="230" t="s">
        <v>309</v>
      </c>
      <c r="E222" s="230" t="s">
        <v>707</v>
      </c>
      <c r="F222" s="231">
        <v>2024.0</v>
      </c>
      <c r="G222" s="232" t="s">
        <v>883</v>
      </c>
      <c r="H222" s="232"/>
      <c r="I222" s="232"/>
      <c r="J222" s="232"/>
      <c r="K222" s="232" t="s">
        <v>1131</v>
      </c>
      <c r="L222" s="232">
        <v>229109.0</v>
      </c>
      <c r="M222" s="233" t="s">
        <v>706</v>
      </c>
      <c r="N222" s="232" t="s">
        <v>707</v>
      </c>
      <c r="O222" s="234">
        <v>3468.0</v>
      </c>
      <c r="P222" s="235">
        <v>765.0</v>
      </c>
      <c r="Q222" s="236">
        <v>3801.099999999999</v>
      </c>
      <c r="R222" s="236">
        <v>3801.099999999999</v>
      </c>
      <c r="S222" s="237">
        <v>0.22058823529411764</v>
      </c>
      <c r="T222" s="238">
        <v>2.44</v>
      </c>
      <c r="U222" s="239">
        <f>IFERROR(Data_TY!$T222*Data_TY!$O222,"")</f>
        <v>8461.92</v>
      </c>
      <c r="V222" s="238">
        <f>IFERROR(Data_TY!$R222/Data_TY!$P222,"")</f>
        <v>4.96875817</v>
      </c>
      <c r="W222" s="239">
        <f>IFERROR(Data_TY!$V222*Data_TY!$O222,"")</f>
        <v>17231.65333</v>
      </c>
      <c r="X222" s="230" t="s">
        <v>657</v>
      </c>
      <c r="Y222" s="230" t="s">
        <v>784</v>
      </c>
    </row>
    <row r="223" ht="15.75" hidden="1" customHeight="1">
      <c r="A223" s="240" t="s">
        <v>49</v>
      </c>
      <c r="B223" s="240" t="s">
        <v>654</v>
      </c>
      <c r="C223" s="240" t="s">
        <v>786</v>
      </c>
      <c r="D223" s="240" t="s">
        <v>309</v>
      </c>
      <c r="E223" s="240" t="s">
        <v>744</v>
      </c>
      <c r="F223" s="241">
        <v>2024.0</v>
      </c>
      <c r="G223" s="242" t="s">
        <v>883</v>
      </c>
      <c r="H223" s="242"/>
      <c r="I223" s="242"/>
      <c r="J223" s="242"/>
      <c r="K223" s="242" t="s">
        <v>1131</v>
      </c>
      <c r="L223" s="242">
        <v>132036.0</v>
      </c>
      <c r="M223" s="243" t="s">
        <v>743</v>
      </c>
      <c r="N223" s="242" t="s">
        <v>744</v>
      </c>
      <c r="O223" s="244">
        <v>792.0</v>
      </c>
      <c r="P223" s="245">
        <v>63.0</v>
      </c>
      <c r="Q223" s="246">
        <v>251.36999999999998</v>
      </c>
      <c r="R223" s="246">
        <v>251.36999999999998</v>
      </c>
      <c r="S223" s="250">
        <v>0.07954545454545454</v>
      </c>
      <c r="T223" s="248">
        <v>1.7</v>
      </c>
      <c r="U223" s="249">
        <f>IFERROR(Data_TY!$T223*Data_TY!$O223,"")</f>
        <v>1346.4</v>
      </c>
      <c r="V223" s="248">
        <f>IFERROR(Data_TY!$R223/Data_TY!$P223,"")</f>
        <v>3.99</v>
      </c>
      <c r="W223" s="249">
        <f>IFERROR(Data_TY!$V223*Data_TY!$O223,"")</f>
        <v>3160.08</v>
      </c>
      <c r="X223" s="240" t="s">
        <v>742</v>
      </c>
      <c r="Y223" s="240" t="s">
        <v>784</v>
      </c>
    </row>
    <row r="224" ht="15.75" hidden="1" customHeight="1">
      <c r="A224" s="230" t="s">
        <v>49</v>
      </c>
      <c r="B224" s="230" t="s">
        <v>654</v>
      </c>
      <c r="C224" s="230" t="s">
        <v>786</v>
      </c>
      <c r="D224" s="230" t="s">
        <v>309</v>
      </c>
      <c r="E224" s="230" t="s">
        <v>746</v>
      </c>
      <c r="F224" s="231">
        <v>2024.0</v>
      </c>
      <c r="G224" s="232" t="s">
        <v>883</v>
      </c>
      <c r="H224" s="232"/>
      <c r="I224" s="232"/>
      <c r="J224" s="232"/>
      <c r="K224" s="232" t="s">
        <v>1131</v>
      </c>
      <c r="L224" s="232">
        <v>132038.0</v>
      </c>
      <c r="M224" s="233" t="s">
        <v>745</v>
      </c>
      <c r="N224" s="232" t="s">
        <v>1132</v>
      </c>
      <c r="O224" s="234">
        <v>792.0</v>
      </c>
      <c r="P224" s="235">
        <v>110.0</v>
      </c>
      <c r="Q224" s="236">
        <v>432.9000000000002</v>
      </c>
      <c r="R224" s="236">
        <v>432.9000000000002</v>
      </c>
      <c r="S224" s="251">
        <v>0.1388888888888889</v>
      </c>
      <c r="T224" s="238">
        <v>1.7</v>
      </c>
      <c r="U224" s="239">
        <f>IFERROR(Data_TY!$T224*Data_TY!$O224,"")</f>
        <v>1346.4</v>
      </c>
      <c r="V224" s="238">
        <f>IFERROR(Data_TY!$R224/Data_TY!$P224,"")</f>
        <v>3.935454545</v>
      </c>
      <c r="W224" s="239">
        <f>IFERROR(Data_TY!$V224*Data_TY!$O224,"")</f>
        <v>3116.88</v>
      </c>
      <c r="X224" s="230" t="s">
        <v>742</v>
      </c>
      <c r="Y224" s="230" t="s">
        <v>784</v>
      </c>
    </row>
    <row r="225" ht="15.75" hidden="1" customHeight="1">
      <c r="A225" s="240" t="s">
        <v>49</v>
      </c>
      <c r="B225" s="240" t="s">
        <v>654</v>
      </c>
      <c r="C225" s="240" t="s">
        <v>786</v>
      </c>
      <c r="D225" s="240" t="s">
        <v>309</v>
      </c>
      <c r="E225" s="240" t="s">
        <v>748</v>
      </c>
      <c r="F225" s="241">
        <v>2024.0</v>
      </c>
      <c r="G225" s="242" t="s">
        <v>883</v>
      </c>
      <c r="H225" s="242"/>
      <c r="I225" s="242"/>
      <c r="J225" s="242"/>
      <c r="K225" s="242" t="s">
        <v>1131</v>
      </c>
      <c r="L225" s="242">
        <v>132039.0</v>
      </c>
      <c r="M225" s="243" t="s">
        <v>747</v>
      </c>
      <c r="N225" s="242" t="s">
        <v>748</v>
      </c>
      <c r="O225" s="244">
        <v>594.0</v>
      </c>
      <c r="P225" s="245">
        <v>110.0</v>
      </c>
      <c r="Q225" s="246">
        <v>438.9000000000001</v>
      </c>
      <c r="R225" s="246">
        <v>438.9000000000001</v>
      </c>
      <c r="S225" s="250">
        <v>0.18518518518518517</v>
      </c>
      <c r="T225" s="248">
        <v>1.7</v>
      </c>
      <c r="U225" s="249">
        <f>IFERROR(Data_TY!$T225*Data_TY!$O225,"")</f>
        <v>1009.8</v>
      </c>
      <c r="V225" s="248">
        <f>IFERROR(Data_TY!$R225/Data_TY!$P225,"")</f>
        <v>3.99</v>
      </c>
      <c r="W225" s="249">
        <f>IFERROR(Data_TY!$V225*Data_TY!$O225,"")</f>
        <v>2370.06</v>
      </c>
      <c r="X225" s="240" t="s">
        <v>742</v>
      </c>
      <c r="Y225" s="240" t="s">
        <v>784</v>
      </c>
    </row>
    <row r="226" ht="15.75" hidden="1" customHeight="1">
      <c r="A226" s="230" t="s">
        <v>49</v>
      </c>
      <c r="B226" s="230" t="s">
        <v>654</v>
      </c>
      <c r="C226" s="230" t="s">
        <v>786</v>
      </c>
      <c r="D226" s="230" t="s">
        <v>309</v>
      </c>
      <c r="E226" s="230" t="s">
        <v>750</v>
      </c>
      <c r="F226" s="231">
        <v>2024.0</v>
      </c>
      <c r="G226" s="232" t="s">
        <v>883</v>
      </c>
      <c r="H226" s="232"/>
      <c r="I226" s="232"/>
      <c r="J226" s="232"/>
      <c r="K226" s="232" t="s">
        <v>1131</v>
      </c>
      <c r="L226" s="232">
        <v>132040.0</v>
      </c>
      <c r="M226" s="233" t="s">
        <v>749</v>
      </c>
      <c r="N226" s="232" t="s">
        <v>750</v>
      </c>
      <c r="O226" s="234">
        <v>594.0</v>
      </c>
      <c r="P226" s="235">
        <v>95.0</v>
      </c>
      <c r="Q226" s="236">
        <v>379.05000000000007</v>
      </c>
      <c r="R226" s="236">
        <v>379.05000000000007</v>
      </c>
      <c r="S226" s="251">
        <v>0.15993265993265993</v>
      </c>
      <c r="T226" s="238">
        <v>1.7</v>
      </c>
      <c r="U226" s="239">
        <f>IFERROR(Data_TY!$T226*Data_TY!$O226,"")</f>
        <v>1009.8</v>
      </c>
      <c r="V226" s="238">
        <f>IFERROR(Data_TY!$R226/Data_TY!$P226,"")</f>
        <v>3.99</v>
      </c>
      <c r="W226" s="239">
        <f>IFERROR(Data_TY!$V226*Data_TY!$O226,"")</f>
        <v>2370.06</v>
      </c>
      <c r="X226" s="230" t="s">
        <v>742</v>
      </c>
      <c r="Y226" s="230" t="s">
        <v>784</v>
      </c>
    </row>
    <row r="227" ht="15.75" hidden="1" customHeight="1">
      <c r="A227" s="240" t="s">
        <v>49</v>
      </c>
      <c r="B227" s="240" t="s">
        <v>350</v>
      </c>
      <c r="C227" s="240" t="s">
        <v>786</v>
      </c>
      <c r="D227" s="240" t="s">
        <v>309</v>
      </c>
      <c r="E227" s="240" t="s">
        <v>352</v>
      </c>
      <c r="F227" s="241">
        <v>2024.0</v>
      </c>
      <c r="G227" s="242" t="s">
        <v>883</v>
      </c>
      <c r="H227" s="242"/>
      <c r="I227" s="242"/>
      <c r="J227" s="242"/>
      <c r="K227" s="242" t="s">
        <v>1131</v>
      </c>
      <c r="L227" s="242">
        <v>220405.0</v>
      </c>
      <c r="M227" s="243" t="s">
        <v>351</v>
      </c>
      <c r="N227" s="242" t="s">
        <v>1133</v>
      </c>
      <c r="O227" s="244">
        <v>4056.0</v>
      </c>
      <c r="P227" s="245">
        <v>543.0</v>
      </c>
      <c r="Q227" s="246">
        <v>913.0600000000004</v>
      </c>
      <c r="R227" s="246">
        <v>915.2700000000004</v>
      </c>
      <c r="S227" s="250">
        <v>0.1338757396449704</v>
      </c>
      <c r="T227" s="248">
        <v>0.83</v>
      </c>
      <c r="U227" s="249">
        <f>IFERROR(Data_TY!$T227*Data_TY!$O227,"")</f>
        <v>3366.48</v>
      </c>
      <c r="V227" s="248">
        <f>IFERROR(Data_TY!$R227/Data_TY!$P227,"")</f>
        <v>1.68558011</v>
      </c>
      <c r="W227" s="249">
        <f>IFERROR(Data_TY!$V227*Data_TY!$O227,"")</f>
        <v>6836.712928</v>
      </c>
      <c r="X227" s="240" t="s">
        <v>353</v>
      </c>
      <c r="Y227" s="240" t="s">
        <v>784</v>
      </c>
    </row>
    <row r="228" ht="15.75" hidden="1" customHeight="1">
      <c r="A228" s="230" t="s">
        <v>49</v>
      </c>
      <c r="B228" s="230" t="s">
        <v>654</v>
      </c>
      <c r="C228" s="230" t="s">
        <v>786</v>
      </c>
      <c r="D228" s="230" t="s">
        <v>309</v>
      </c>
      <c r="E228" s="230" t="s">
        <v>752</v>
      </c>
      <c r="F228" s="231">
        <v>2024.0</v>
      </c>
      <c r="G228" s="232" t="s">
        <v>883</v>
      </c>
      <c r="H228" s="232"/>
      <c r="I228" s="232"/>
      <c r="J228" s="232"/>
      <c r="K228" s="232" t="s">
        <v>1131</v>
      </c>
      <c r="L228" s="232">
        <v>145822.0</v>
      </c>
      <c r="M228" s="233" t="s">
        <v>751</v>
      </c>
      <c r="N228" s="232" t="s">
        <v>1134</v>
      </c>
      <c r="O228" s="234">
        <v>0.0</v>
      </c>
      <c r="P228" s="235">
        <v>4.0</v>
      </c>
      <c r="Q228" s="236">
        <v>2.96</v>
      </c>
      <c r="R228" s="236">
        <v>2.96</v>
      </c>
      <c r="S228" s="251" t="s">
        <v>322</v>
      </c>
      <c r="T228" s="238">
        <v>1.5</v>
      </c>
      <c r="U228" s="239">
        <f>IFERROR(Data_TY!$T228*Data_TY!$O228,"")</f>
        <v>0</v>
      </c>
      <c r="V228" s="238">
        <f>IFERROR(Data_TY!$R228/Data_TY!$P228,"")</f>
        <v>0.74</v>
      </c>
      <c r="W228" s="239">
        <f>IFERROR(Data_TY!$V228*Data_TY!$O228,"")</f>
        <v>0</v>
      </c>
      <c r="X228" s="230" t="s">
        <v>742</v>
      </c>
      <c r="Y228" s="230" t="s">
        <v>784</v>
      </c>
    </row>
    <row r="229" ht="15.75" hidden="1" customHeight="1">
      <c r="A229" s="240" t="s">
        <v>46</v>
      </c>
      <c r="B229" s="240" t="s">
        <v>1135</v>
      </c>
      <c r="C229" s="240" t="s">
        <v>913</v>
      </c>
      <c r="D229" s="240" t="s">
        <v>309</v>
      </c>
      <c r="E229" s="240" t="s">
        <v>1136</v>
      </c>
      <c r="F229" s="241">
        <v>2024.0</v>
      </c>
      <c r="G229" s="242" t="s">
        <v>883</v>
      </c>
      <c r="H229" s="242"/>
      <c r="I229" s="242"/>
      <c r="J229" s="242"/>
      <c r="K229" s="242" t="s">
        <v>1131</v>
      </c>
      <c r="L229" s="242">
        <v>166767.0</v>
      </c>
      <c r="M229" s="243" t="s">
        <v>1137</v>
      </c>
      <c r="N229" s="242" t="s">
        <v>1138</v>
      </c>
      <c r="O229" s="244">
        <v>0.0</v>
      </c>
      <c r="P229" s="245">
        <v>1.0</v>
      </c>
      <c r="Q229" s="246">
        <v>3.49</v>
      </c>
      <c r="R229" s="246">
        <v>3.49</v>
      </c>
      <c r="S229" s="250" t="s">
        <v>322</v>
      </c>
      <c r="T229" s="248">
        <v>1.72</v>
      </c>
      <c r="U229" s="249">
        <f>IFERROR(Data_TY!$T229*Data_TY!$O229,"")</f>
        <v>0</v>
      </c>
      <c r="V229" s="248">
        <f>IFERROR(Data_TY!$R229/Data_TY!$P229,"")</f>
        <v>3.49</v>
      </c>
      <c r="W229" s="249">
        <f>IFERROR(Data_TY!$V229*Data_TY!$O229,"")</f>
        <v>0</v>
      </c>
      <c r="X229" s="240" t="s">
        <v>116</v>
      </c>
      <c r="Y229" s="240" t="s">
        <v>784</v>
      </c>
    </row>
    <row r="230" ht="15.75" hidden="1" customHeight="1">
      <c r="A230" s="230" t="s">
        <v>49</v>
      </c>
      <c r="B230" s="230" t="s">
        <v>363</v>
      </c>
      <c r="C230" s="230" t="s">
        <v>786</v>
      </c>
      <c r="D230" s="230" t="s">
        <v>309</v>
      </c>
      <c r="E230" s="230" t="s">
        <v>754</v>
      </c>
      <c r="F230" s="231">
        <v>2024.0</v>
      </c>
      <c r="G230" s="232" t="s">
        <v>883</v>
      </c>
      <c r="H230" s="232"/>
      <c r="I230" s="232"/>
      <c r="J230" s="232"/>
      <c r="K230" s="232" t="s">
        <v>1131</v>
      </c>
      <c r="L230" s="232">
        <v>96577.0</v>
      </c>
      <c r="M230" s="233" t="s">
        <v>753</v>
      </c>
      <c r="N230" s="232" t="s">
        <v>1139</v>
      </c>
      <c r="O230" s="234">
        <v>2400.0</v>
      </c>
      <c r="P230" s="235">
        <v>336.0</v>
      </c>
      <c r="Q230" s="236">
        <v>500.6400000000005</v>
      </c>
      <c r="R230" s="236">
        <v>500.6400000000005</v>
      </c>
      <c r="S230" s="251">
        <v>0.14</v>
      </c>
      <c r="T230" s="238">
        <v>0.72</v>
      </c>
      <c r="U230" s="239">
        <f>IFERROR(Data_TY!$T230*Data_TY!$O230,"")</f>
        <v>1728</v>
      </c>
      <c r="V230" s="238">
        <f>IFERROR(Data_TY!$R230/Data_TY!$P230,"")</f>
        <v>1.49</v>
      </c>
      <c r="W230" s="239">
        <f>IFERROR(Data_TY!$V230*Data_TY!$O230,"")</f>
        <v>3576</v>
      </c>
      <c r="X230" s="230" t="s">
        <v>742</v>
      </c>
      <c r="Y230" s="230" t="s">
        <v>784</v>
      </c>
    </row>
    <row r="231" ht="15.75" hidden="1" customHeight="1">
      <c r="A231" s="240" t="s">
        <v>49</v>
      </c>
      <c r="B231" s="240" t="s">
        <v>335</v>
      </c>
      <c r="C231" s="240" t="s">
        <v>786</v>
      </c>
      <c r="D231" s="240" t="s">
        <v>309</v>
      </c>
      <c r="E231" s="240" t="s">
        <v>334</v>
      </c>
      <c r="F231" s="241">
        <v>2024.0</v>
      </c>
      <c r="G231" s="242" t="s">
        <v>883</v>
      </c>
      <c r="H231" s="242"/>
      <c r="I231" s="242"/>
      <c r="J231" s="242"/>
      <c r="K231" s="242" t="s">
        <v>1131</v>
      </c>
      <c r="L231" s="242">
        <v>242065.0</v>
      </c>
      <c r="M231" s="243" t="s">
        <v>333</v>
      </c>
      <c r="N231" s="242" t="s">
        <v>1140</v>
      </c>
      <c r="O231" s="244">
        <v>1125.0</v>
      </c>
      <c r="P231" s="245">
        <v>167.0</v>
      </c>
      <c r="Q231" s="246">
        <v>666.3300000000008</v>
      </c>
      <c r="R231" s="246">
        <v>666.3300000000008</v>
      </c>
      <c r="S231" s="250">
        <v>0.14844444444444443</v>
      </c>
      <c r="T231" s="248">
        <v>2.16</v>
      </c>
      <c r="U231" s="249">
        <f>IFERROR(Data_TY!$T231*Data_TY!$O231,"")</f>
        <v>2430</v>
      </c>
      <c r="V231" s="248">
        <f>IFERROR(Data_TY!$R231/Data_TY!$P231,"")</f>
        <v>3.99</v>
      </c>
      <c r="W231" s="249">
        <f>IFERROR(Data_TY!$V231*Data_TY!$O231,"")</f>
        <v>4488.75</v>
      </c>
      <c r="X231" s="240" t="s">
        <v>78</v>
      </c>
      <c r="Y231" s="240" t="s">
        <v>784</v>
      </c>
    </row>
    <row r="232" ht="15.75" hidden="1" customHeight="1">
      <c r="A232" s="230" t="s">
        <v>49</v>
      </c>
      <c r="B232" s="230" t="s">
        <v>335</v>
      </c>
      <c r="C232" s="230" t="s">
        <v>786</v>
      </c>
      <c r="D232" s="230" t="s">
        <v>309</v>
      </c>
      <c r="E232" s="230" t="s">
        <v>337</v>
      </c>
      <c r="F232" s="231">
        <v>2024.0</v>
      </c>
      <c r="G232" s="232" t="s">
        <v>883</v>
      </c>
      <c r="H232" s="232"/>
      <c r="I232" s="232"/>
      <c r="J232" s="232"/>
      <c r="K232" s="232" t="s">
        <v>1131</v>
      </c>
      <c r="L232" s="232">
        <v>242066.0</v>
      </c>
      <c r="M232" s="233" t="s">
        <v>336</v>
      </c>
      <c r="N232" s="232" t="s">
        <v>1141</v>
      </c>
      <c r="O232" s="234">
        <v>1125.0</v>
      </c>
      <c r="P232" s="235">
        <v>144.0</v>
      </c>
      <c r="Q232" s="236">
        <v>574.5600000000007</v>
      </c>
      <c r="R232" s="236">
        <v>574.5600000000007</v>
      </c>
      <c r="S232" s="251">
        <v>0.128</v>
      </c>
      <c r="T232" s="238">
        <v>2.16</v>
      </c>
      <c r="U232" s="239">
        <f>IFERROR(Data_TY!$T232*Data_TY!$O232,"")</f>
        <v>2430</v>
      </c>
      <c r="V232" s="238">
        <f>IFERROR(Data_TY!$R232/Data_TY!$P232,"")</f>
        <v>3.99</v>
      </c>
      <c r="W232" s="239">
        <f>IFERROR(Data_TY!$V232*Data_TY!$O232,"")</f>
        <v>4488.75</v>
      </c>
      <c r="X232" s="230" t="s">
        <v>78</v>
      </c>
      <c r="Y232" s="230" t="s">
        <v>784</v>
      </c>
    </row>
    <row r="233" ht="15.75" hidden="1" customHeight="1">
      <c r="A233" s="240" t="s">
        <v>46</v>
      </c>
      <c r="B233" s="240" t="s">
        <v>313</v>
      </c>
      <c r="C233" s="240" t="s">
        <v>786</v>
      </c>
      <c r="D233" s="240" t="s">
        <v>309</v>
      </c>
      <c r="E233" s="240" t="s">
        <v>339</v>
      </c>
      <c r="F233" s="241">
        <v>2024.0</v>
      </c>
      <c r="G233" s="242" t="s">
        <v>883</v>
      </c>
      <c r="H233" s="242"/>
      <c r="I233" s="242"/>
      <c r="J233" s="242"/>
      <c r="K233" s="242" t="s">
        <v>1131</v>
      </c>
      <c r="L233" s="242">
        <v>96559.0</v>
      </c>
      <c r="M233" s="243" t="s">
        <v>338</v>
      </c>
      <c r="N233" s="242" t="s">
        <v>1142</v>
      </c>
      <c r="O233" s="244">
        <v>455.0</v>
      </c>
      <c r="P233" s="245">
        <v>55.0</v>
      </c>
      <c r="Q233" s="246">
        <v>219.45000000000005</v>
      </c>
      <c r="R233" s="246">
        <v>219.45000000000005</v>
      </c>
      <c r="S233" s="250">
        <v>0.12087912087912088</v>
      </c>
      <c r="T233" s="248">
        <v>2.16</v>
      </c>
      <c r="U233" s="249">
        <f>IFERROR(Data_TY!$T233*Data_TY!$O233,"")</f>
        <v>982.8</v>
      </c>
      <c r="V233" s="248">
        <f>IFERROR(Data_TY!$R233/Data_TY!$P233,"")</f>
        <v>3.99</v>
      </c>
      <c r="W233" s="249">
        <f>IFERROR(Data_TY!$V233*Data_TY!$O233,"")</f>
        <v>1815.45</v>
      </c>
      <c r="X233" s="240" t="s">
        <v>78</v>
      </c>
      <c r="Y233" s="240" t="s">
        <v>784</v>
      </c>
    </row>
    <row r="234" ht="15.75" hidden="1" customHeight="1">
      <c r="A234" s="230" t="s">
        <v>46</v>
      </c>
      <c r="B234" s="230" t="s">
        <v>313</v>
      </c>
      <c r="C234" s="230" t="s">
        <v>786</v>
      </c>
      <c r="D234" s="230" t="s">
        <v>309</v>
      </c>
      <c r="E234" s="230" t="s">
        <v>341</v>
      </c>
      <c r="F234" s="231">
        <v>2024.0</v>
      </c>
      <c r="G234" s="232" t="s">
        <v>883</v>
      </c>
      <c r="H234" s="232"/>
      <c r="I234" s="232"/>
      <c r="J234" s="232"/>
      <c r="K234" s="232" t="s">
        <v>1131</v>
      </c>
      <c r="L234" s="232">
        <v>96569.0</v>
      </c>
      <c r="M234" s="233" t="s">
        <v>340</v>
      </c>
      <c r="N234" s="232" t="s">
        <v>1143</v>
      </c>
      <c r="O234" s="234">
        <v>455.0</v>
      </c>
      <c r="P234" s="235">
        <v>65.0</v>
      </c>
      <c r="Q234" s="236">
        <v>259.35</v>
      </c>
      <c r="R234" s="236">
        <v>259.35</v>
      </c>
      <c r="S234" s="251">
        <v>0.14285714285714285</v>
      </c>
      <c r="T234" s="238">
        <v>2.16</v>
      </c>
      <c r="U234" s="239">
        <f>IFERROR(Data_TY!$T234*Data_TY!$O234,"")</f>
        <v>982.8</v>
      </c>
      <c r="V234" s="238">
        <f>IFERROR(Data_TY!$R234/Data_TY!$P234,"")</f>
        <v>3.99</v>
      </c>
      <c r="W234" s="239">
        <f>IFERROR(Data_TY!$V234*Data_TY!$O234,"")</f>
        <v>1815.45</v>
      </c>
      <c r="X234" s="230" t="s">
        <v>78</v>
      </c>
      <c r="Y234" s="230" t="s">
        <v>784</v>
      </c>
    </row>
    <row r="235" ht="15.75" hidden="1" customHeight="1">
      <c r="A235" s="240" t="s">
        <v>50</v>
      </c>
      <c r="B235" s="240" t="s">
        <v>257</v>
      </c>
      <c r="C235" s="240" t="s">
        <v>913</v>
      </c>
      <c r="D235" s="240" t="s">
        <v>74</v>
      </c>
      <c r="E235" s="240" t="s">
        <v>1144</v>
      </c>
      <c r="F235" s="241">
        <v>2024.0</v>
      </c>
      <c r="G235" s="242" t="s">
        <v>883</v>
      </c>
      <c r="H235" s="242"/>
      <c r="I235" s="242"/>
      <c r="J235" s="242"/>
      <c r="K235" s="242" t="s">
        <v>1131</v>
      </c>
      <c r="L235" s="242">
        <v>242582.0</v>
      </c>
      <c r="M235" s="243" t="s">
        <v>1145</v>
      </c>
      <c r="N235" s="242" t="s">
        <v>1144</v>
      </c>
      <c r="O235" s="244">
        <v>0.0</v>
      </c>
      <c r="P235" s="245">
        <v>4.0</v>
      </c>
      <c r="Q235" s="246">
        <v>6.46</v>
      </c>
      <c r="R235" s="246">
        <v>6.46</v>
      </c>
      <c r="S235" s="250" t="s">
        <v>322</v>
      </c>
      <c r="T235" s="248">
        <v>0.77</v>
      </c>
      <c r="U235" s="249">
        <f>IFERROR(Data_TY!$T235*Data_TY!$O235,"")</f>
        <v>0</v>
      </c>
      <c r="V235" s="248">
        <f>IFERROR(Data_TY!$R235/Data_TY!$P235,"")</f>
        <v>1.615</v>
      </c>
      <c r="W235" s="249">
        <f>IFERROR(Data_TY!$V235*Data_TY!$O235,"")</f>
        <v>0</v>
      </c>
      <c r="X235" s="240" t="s">
        <v>349</v>
      </c>
      <c r="Y235" s="240" t="s">
        <v>784</v>
      </c>
    </row>
    <row r="236" ht="15.75" hidden="1" customHeight="1">
      <c r="A236" s="230" t="s">
        <v>50</v>
      </c>
      <c r="B236" s="230" t="s">
        <v>257</v>
      </c>
      <c r="C236" s="230" t="s">
        <v>913</v>
      </c>
      <c r="D236" s="230" t="s">
        <v>74</v>
      </c>
      <c r="E236" s="230" t="s">
        <v>1146</v>
      </c>
      <c r="F236" s="231">
        <v>2024.0</v>
      </c>
      <c r="G236" s="232" t="s">
        <v>883</v>
      </c>
      <c r="H236" s="232"/>
      <c r="I236" s="232"/>
      <c r="J236" s="232"/>
      <c r="K236" s="232" t="s">
        <v>1131</v>
      </c>
      <c r="L236" s="232">
        <v>242583.0</v>
      </c>
      <c r="M236" s="233" t="s">
        <v>1147</v>
      </c>
      <c r="N236" s="232" t="s">
        <v>1146</v>
      </c>
      <c r="O236" s="234">
        <v>0.0</v>
      </c>
      <c r="P236" s="235">
        <v>10.0</v>
      </c>
      <c r="Q236" s="236">
        <v>4.9</v>
      </c>
      <c r="R236" s="236">
        <v>4.9</v>
      </c>
      <c r="S236" s="251" t="s">
        <v>322</v>
      </c>
      <c r="T236" s="238">
        <v>0.77</v>
      </c>
      <c r="U236" s="239">
        <f>IFERROR(Data_TY!$T236*Data_TY!$O236,"")</f>
        <v>0</v>
      </c>
      <c r="V236" s="238">
        <f>IFERROR(Data_TY!$R236/Data_TY!$P236,"")</f>
        <v>0.49</v>
      </c>
      <c r="W236" s="239">
        <f>IFERROR(Data_TY!$V236*Data_TY!$O236,"")</f>
        <v>0</v>
      </c>
      <c r="X236" s="230" t="s">
        <v>349</v>
      </c>
      <c r="Y236" s="230" t="s">
        <v>784</v>
      </c>
    </row>
    <row r="237" ht="15.75" hidden="1" customHeight="1">
      <c r="A237" s="240" t="s">
        <v>50</v>
      </c>
      <c r="B237" s="240" t="s">
        <v>257</v>
      </c>
      <c r="C237" s="240" t="s">
        <v>913</v>
      </c>
      <c r="D237" s="240" t="s">
        <v>74</v>
      </c>
      <c r="E237" s="240" t="s">
        <v>1148</v>
      </c>
      <c r="F237" s="241">
        <v>2024.0</v>
      </c>
      <c r="G237" s="242" t="s">
        <v>883</v>
      </c>
      <c r="H237" s="242"/>
      <c r="I237" s="242"/>
      <c r="J237" s="242"/>
      <c r="K237" s="242" t="s">
        <v>1131</v>
      </c>
      <c r="L237" s="242">
        <v>250704.0</v>
      </c>
      <c r="M237" s="243" t="s">
        <v>1149</v>
      </c>
      <c r="N237" s="242" t="s">
        <v>1148</v>
      </c>
      <c r="O237" s="244">
        <v>0.0</v>
      </c>
      <c r="P237" s="245">
        <v>10.0</v>
      </c>
      <c r="Q237" s="246">
        <v>17.4</v>
      </c>
      <c r="R237" s="246">
        <v>17.4</v>
      </c>
      <c r="S237" s="250" t="s">
        <v>322</v>
      </c>
      <c r="T237" s="248">
        <v>0.77</v>
      </c>
      <c r="U237" s="249">
        <f>IFERROR(Data_TY!$T237*Data_TY!$O237,"")</f>
        <v>0</v>
      </c>
      <c r="V237" s="248">
        <f>IFERROR(Data_TY!$R237/Data_TY!$P237,"")</f>
        <v>1.74</v>
      </c>
      <c r="W237" s="249">
        <f>IFERROR(Data_TY!$V237*Data_TY!$O237,"")</f>
        <v>0</v>
      </c>
      <c r="X237" s="240" t="s">
        <v>349</v>
      </c>
      <c r="Y237" s="240" t="s">
        <v>784</v>
      </c>
    </row>
    <row r="238" ht="15.75" hidden="1" customHeight="1">
      <c r="A238" s="230" t="s">
        <v>50</v>
      </c>
      <c r="B238" s="230" t="s">
        <v>257</v>
      </c>
      <c r="C238" s="230" t="s">
        <v>913</v>
      </c>
      <c r="D238" s="230" t="s">
        <v>74</v>
      </c>
      <c r="E238" s="230" t="s">
        <v>1150</v>
      </c>
      <c r="F238" s="231">
        <v>2024.0</v>
      </c>
      <c r="G238" s="232" t="s">
        <v>883</v>
      </c>
      <c r="H238" s="232"/>
      <c r="I238" s="232"/>
      <c r="J238" s="232"/>
      <c r="K238" s="232" t="s">
        <v>1131</v>
      </c>
      <c r="L238" s="232">
        <v>251472.0</v>
      </c>
      <c r="M238" s="233" t="s">
        <v>1151</v>
      </c>
      <c r="N238" s="232" t="s">
        <v>1152</v>
      </c>
      <c r="O238" s="234">
        <v>0.0</v>
      </c>
      <c r="P238" s="235">
        <v>1.0</v>
      </c>
      <c r="Q238" s="236">
        <v>0.49</v>
      </c>
      <c r="R238" s="236">
        <v>0.49</v>
      </c>
      <c r="S238" s="251" t="s">
        <v>322</v>
      </c>
      <c r="T238" s="238">
        <v>0.77</v>
      </c>
      <c r="U238" s="239">
        <f>IFERROR(Data_TY!$T238*Data_TY!$O238,"")</f>
        <v>0</v>
      </c>
      <c r="V238" s="238">
        <f>IFERROR(Data_TY!$R238/Data_TY!$P238,"")</f>
        <v>0.49</v>
      </c>
      <c r="W238" s="239">
        <f>IFERROR(Data_TY!$V238*Data_TY!$O238,"")</f>
        <v>0</v>
      </c>
      <c r="X238" s="230" t="s">
        <v>349</v>
      </c>
      <c r="Y238" s="230" t="s">
        <v>784</v>
      </c>
    </row>
    <row r="239" ht="15.75" hidden="1" customHeight="1">
      <c r="A239" s="240" t="s">
        <v>50</v>
      </c>
      <c r="B239" s="240" t="s">
        <v>257</v>
      </c>
      <c r="C239" s="240" t="s">
        <v>913</v>
      </c>
      <c r="D239" s="240" t="s">
        <v>74</v>
      </c>
      <c r="E239" s="240" t="s">
        <v>1153</v>
      </c>
      <c r="F239" s="241">
        <v>2024.0</v>
      </c>
      <c r="G239" s="242" t="s">
        <v>883</v>
      </c>
      <c r="H239" s="242"/>
      <c r="I239" s="242"/>
      <c r="J239" s="242"/>
      <c r="K239" s="242" t="s">
        <v>1131</v>
      </c>
      <c r="L239" s="242">
        <v>251732.0</v>
      </c>
      <c r="M239" s="243" t="s">
        <v>1154</v>
      </c>
      <c r="N239" s="242" t="s">
        <v>1155</v>
      </c>
      <c r="O239" s="244">
        <v>0.0</v>
      </c>
      <c r="P239" s="245">
        <v>3.0</v>
      </c>
      <c r="Q239" s="246">
        <v>4.97</v>
      </c>
      <c r="R239" s="246">
        <v>4.97</v>
      </c>
      <c r="S239" s="250" t="s">
        <v>322</v>
      </c>
      <c r="T239" s="248">
        <v>0.77</v>
      </c>
      <c r="U239" s="249">
        <f>IFERROR(Data_TY!$T239*Data_TY!$O239,"")</f>
        <v>0</v>
      </c>
      <c r="V239" s="248">
        <f>IFERROR(Data_TY!$R239/Data_TY!$P239,"")</f>
        <v>1.656666667</v>
      </c>
      <c r="W239" s="249">
        <f>IFERROR(Data_TY!$V239*Data_TY!$O239,"")</f>
        <v>0</v>
      </c>
      <c r="X239" s="240" t="s">
        <v>349</v>
      </c>
      <c r="Y239" s="240" t="s">
        <v>784</v>
      </c>
    </row>
    <row r="240" ht="15.75" hidden="1" customHeight="1">
      <c r="A240" s="230" t="s">
        <v>50</v>
      </c>
      <c r="B240" s="230" t="s">
        <v>257</v>
      </c>
      <c r="C240" s="230" t="s">
        <v>913</v>
      </c>
      <c r="D240" s="230" t="s">
        <v>74</v>
      </c>
      <c r="E240" s="230" t="s">
        <v>1156</v>
      </c>
      <c r="F240" s="231">
        <v>2024.0</v>
      </c>
      <c r="G240" s="232" t="s">
        <v>883</v>
      </c>
      <c r="H240" s="232"/>
      <c r="I240" s="232"/>
      <c r="J240" s="232"/>
      <c r="K240" s="232" t="s">
        <v>1131</v>
      </c>
      <c r="L240" s="232">
        <v>252043.0</v>
      </c>
      <c r="M240" s="233" t="s">
        <v>1157</v>
      </c>
      <c r="N240" s="232" t="s">
        <v>1158</v>
      </c>
      <c r="O240" s="234">
        <v>0.0</v>
      </c>
      <c r="P240" s="235">
        <v>10.0</v>
      </c>
      <c r="Q240" s="236">
        <v>6.4</v>
      </c>
      <c r="R240" s="236">
        <v>6.4</v>
      </c>
      <c r="S240" s="251" t="s">
        <v>322</v>
      </c>
      <c r="T240" s="238">
        <v>0.77</v>
      </c>
      <c r="U240" s="239">
        <f>IFERROR(Data_TY!$T240*Data_TY!$O240,"")</f>
        <v>0</v>
      </c>
      <c r="V240" s="238">
        <f>IFERROR(Data_TY!$R240/Data_TY!$P240,"")</f>
        <v>0.64</v>
      </c>
      <c r="W240" s="239">
        <f>IFERROR(Data_TY!$V240*Data_TY!$O240,"")</f>
        <v>0</v>
      </c>
      <c r="X240" s="230" t="s">
        <v>349</v>
      </c>
      <c r="Y240" s="230" t="s">
        <v>784</v>
      </c>
    </row>
    <row r="241" ht="15.75" hidden="1" customHeight="1">
      <c r="A241" s="240" t="s">
        <v>50</v>
      </c>
      <c r="B241" s="240" t="s">
        <v>257</v>
      </c>
      <c r="C241" s="240" t="s">
        <v>913</v>
      </c>
      <c r="D241" s="240" t="s">
        <v>74</v>
      </c>
      <c r="E241" s="240" t="s">
        <v>1159</v>
      </c>
      <c r="F241" s="241">
        <v>2024.0</v>
      </c>
      <c r="G241" s="242" t="s">
        <v>883</v>
      </c>
      <c r="H241" s="242"/>
      <c r="I241" s="242"/>
      <c r="J241" s="242"/>
      <c r="K241" s="242" t="s">
        <v>1131</v>
      </c>
      <c r="L241" s="242">
        <v>252245.0</v>
      </c>
      <c r="M241" s="243" t="s">
        <v>1160</v>
      </c>
      <c r="N241" s="242" t="s">
        <v>1161</v>
      </c>
      <c r="O241" s="244">
        <v>0.0</v>
      </c>
      <c r="P241" s="245">
        <v>1.0</v>
      </c>
      <c r="Q241" s="246">
        <v>1.99</v>
      </c>
      <c r="R241" s="246">
        <v>1.99</v>
      </c>
      <c r="S241" s="250" t="s">
        <v>322</v>
      </c>
      <c r="T241" s="248">
        <v>0.77</v>
      </c>
      <c r="U241" s="249">
        <f>IFERROR(Data_TY!$T241*Data_TY!$O241,"")</f>
        <v>0</v>
      </c>
      <c r="V241" s="248">
        <f>IFERROR(Data_TY!$R241/Data_TY!$P241,"")</f>
        <v>1.99</v>
      </c>
      <c r="W241" s="249">
        <f>IFERROR(Data_TY!$V241*Data_TY!$O241,"")</f>
        <v>0</v>
      </c>
      <c r="X241" s="240" t="s">
        <v>349</v>
      </c>
      <c r="Y241" s="240" t="s">
        <v>784</v>
      </c>
    </row>
    <row r="242" ht="15.75" hidden="1" customHeight="1">
      <c r="A242" s="230" t="s">
        <v>50</v>
      </c>
      <c r="B242" s="230" t="s">
        <v>257</v>
      </c>
      <c r="C242" s="230" t="s">
        <v>913</v>
      </c>
      <c r="D242" s="230" t="s">
        <v>74</v>
      </c>
      <c r="E242" s="230" t="s">
        <v>1162</v>
      </c>
      <c r="F242" s="231">
        <v>2024.0</v>
      </c>
      <c r="G242" s="232" t="s">
        <v>883</v>
      </c>
      <c r="H242" s="232"/>
      <c r="I242" s="232"/>
      <c r="J242" s="232"/>
      <c r="K242" s="232" t="s">
        <v>1131</v>
      </c>
      <c r="L242" s="232">
        <v>252300.0</v>
      </c>
      <c r="M242" s="233" t="s">
        <v>1163</v>
      </c>
      <c r="N242" s="232" t="s">
        <v>1164</v>
      </c>
      <c r="O242" s="234">
        <v>0.0</v>
      </c>
      <c r="P242" s="235">
        <v>1.0</v>
      </c>
      <c r="Q242" s="236">
        <v>1.99</v>
      </c>
      <c r="R242" s="236">
        <v>1.99</v>
      </c>
      <c r="S242" s="251" t="s">
        <v>322</v>
      </c>
      <c r="T242" s="238">
        <v>0.77</v>
      </c>
      <c r="U242" s="239">
        <f>IFERROR(Data_TY!$T242*Data_TY!$O242,"")</f>
        <v>0</v>
      </c>
      <c r="V242" s="238">
        <f>IFERROR(Data_TY!$R242/Data_TY!$P242,"")</f>
        <v>1.99</v>
      </c>
      <c r="W242" s="239">
        <f>IFERROR(Data_TY!$V242*Data_TY!$O242,"")</f>
        <v>0</v>
      </c>
      <c r="X242" s="230" t="s">
        <v>349</v>
      </c>
      <c r="Y242" s="230" t="s">
        <v>784</v>
      </c>
    </row>
    <row r="243" ht="15.75" hidden="1" customHeight="1">
      <c r="A243" s="240" t="s">
        <v>50</v>
      </c>
      <c r="B243" s="240" t="s">
        <v>257</v>
      </c>
      <c r="C243" s="240" t="s">
        <v>913</v>
      </c>
      <c r="D243" s="240" t="s">
        <v>74</v>
      </c>
      <c r="E243" s="240" t="s">
        <v>1165</v>
      </c>
      <c r="F243" s="241">
        <v>2024.0</v>
      </c>
      <c r="G243" s="242" t="s">
        <v>883</v>
      </c>
      <c r="H243" s="242"/>
      <c r="I243" s="242"/>
      <c r="J243" s="242"/>
      <c r="K243" s="242" t="s">
        <v>1131</v>
      </c>
      <c r="L243" s="242">
        <v>252301.0</v>
      </c>
      <c r="M243" s="243" t="s">
        <v>1166</v>
      </c>
      <c r="N243" s="242" t="s">
        <v>1144</v>
      </c>
      <c r="O243" s="244">
        <v>0.0</v>
      </c>
      <c r="P243" s="245">
        <v>3.0</v>
      </c>
      <c r="Q243" s="246">
        <v>5.97</v>
      </c>
      <c r="R243" s="246">
        <v>5.97</v>
      </c>
      <c r="S243" s="250" t="s">
        <v>322</v>
      </c>
      <c r="T243" s="248">
        <v>0.77</v>
      </c>
      <c r="U243" s="249">
        <f>IFERROR(Data_TY!$T243*Data_TY!$O243,"")</f>
        <v>0</v>
      </c>
      <c r="V243" s="248">
        <f>IFERROR(Data_TY!$R243/Data_TY!$P243,"")</f>
        <v>1.99</v>
      </c>
      <c r="W243" s="249">
        <f>IFERROR(Data_TY!$V243*Data_TY!$O243,"")</f>
        <v>0</v>
      </c>
      <c r="X243" s="240" t="s">
        <v>349</v>
      </c>
      <c r="Y243" s="240" t="s">
        <v>784</v>
      </c>
    </row>
    <row r="244" ht="15.75" hidden="1" customHeight="1">
      <c r="A244" s="230" t="s">
        <v>50</v>
      </c>
      <c r="B244" s="230" t="s">
        <v>257</v>
      </c>
      <c r="C244" s="230" t="s">
        <v>913</v>
      </c>
      <c r="D244" s="230" t="s">
        <v>74</v>
      </c>
      <c r="E244" s="230" t="s">
        <v>1167</v>
      </c>
      <c r="F244" s="231">
        <v>2024.0</v>
      </c>
      <c r="G244" s="232" t="s">
        <v>883</v>
      </c>
      <c r="H244" s="232"/>
      <c r="I244" s="232"/>
      <c r="J244" s="232"/>
      <c r="K244" s="232" t="s">
        <v>1131</v>
      </c>
      <c r="L244" s="232">
        <v>252302.0</v>
      </c>
      <c r="M244" s="233" t="s">
        <v>1168</v>
      </c>
      <c r="N244" s="232" t="s">
        <v>1146</v>
      </c>
      <c r="O244" s="234">
        <v>0.0</v>
      </c>
      <c r="P244" s="235">
        <v>1.0</v>
      </c>
      <c r="Q244" s="236">
        <v>1.99</v>
      </c>
      <c r="R244" s="236">
        <v>1.99</v>
      </c>
      <c r="S244" s="251" t="s">
        <v>322</v>
      </c>
      <c r="T244" s="238">
        <v>0.77</v>
      </c>
      <c r="U244" s="239">
        <f>IFERROR(Data_TY!$T244*Data_TY!$O244,"")</f>
        <v>0</v>
      </c>
      <c r="V244" s="238">
        <f>IFERROR(Data_TY!$R244/Data_TY!$P244,"")</f>
        <v>1.99</v>
      </c>
      <c r="W244" s="239">
        <f>IFERROR(Data_TY!$V244*Data_TY!$O244,"")</f>
        <v>0</v>
      </c>
      <c r="X244" s="230" t="s">
        <v>349</v>
      </c>
      <c r="Y244" s="230" t="s">
        <v>784</v>
      </c>
    </row>
    <row r="245" ht="15.75" hidden="1" customHeight="1">
      <c r="A245" s="240" t="s">
        <v>50</v>
      </c>
      <c r="B245" s="240" t="s">
        <v>257</v>
      </c>
      <c r="C245" s="240" t="s">
        <v>913</v>
      </c>
      <c r="D245" s="240" t="s">
        <v>74</v>
      </c>
      <c r="E245" s="240" t="s">
        <v>1169</v>
      </c>
      <c r="F245" s="241">
        <v>2024.0</v>
      </c>
      <c r="G245" s="242" t="s">
        <v>883</v>
      </c>
      <c r="H245" s="242"/>
      <c r="I245" s="242"/>
      <c r="J245" s="242"/>
      <c r="K245" s="242" t="s">
        <v>1131</v>
      </c>
      <c r="L245" s="242">
        <v>252303.0</v>
      </c>
      <c r="M245" s="243" t="s">
        <v>1170</v>
      </c>
      <c r="N245" s="242" t="s">
        <v>1171</v>
      </c>
      <c r="O245" s="244">
        <v>0.0</v>
      </c>
      <c r="P245" s="245">
        <v>3.0</v>
      </c>
      <c r="Q245" s="246">
        <v>4.97</v>
      </c>
      <c r="R245" s="246">
        <v>4.97</v>
      </c>
      <c r="S245" s="250" t="s">
        <v>322</v>
      </c>
      <c r="T245" s="248">
        <v>0.77</v>
      </c>
      <c r="U245" s="249">
        <f>IFERROR(Data_TY!$T245*Data_TY!$O245,"")</f>
        <v>0</v>
      </c>
      <c r="V245" s="248">
        <f>IFERROR(Data_TY!$R245/Data_TY!$P245,"")</f>
        <v>1.656666667</v>
      </c>
      <c r="W245" s="249">
        <f>IFERROR(Data_TY!$V245*Data_TY!$O245,"")</f>
        <v>0</v>
      </c>
      <c r="X245" s="240" t="s">
        <v>349</v>
      </c>
      <c r="Y245" s="240" t="s">
        <v>784</v>
      </c>
    </row>
    <row r="246" ht="15.75" hidden="1" customHeight="1">
      <c r="A246" s="230" t="s">
        <v>50</v>
      </c>
      <c r="B246" s="230" t="s">
        <v>257</v>
      </c>
      <c r="C246" s="230" t="s">
        <v>913</v>
      </c>
      <c r="D246" s="230" t="s">
        <v>74</v>
      </c>
      <c r="E246" s="230" t="s">
        <v>1172</v>
      </c>
      <c r="F246" s="231">
        <v>2024.0</v>
      </c>
      <c r="G246" s="232" t="s">
        <v>883</v>
      </c>
      <c r="H246" s="232"/>
      <c r="I246" s="232"/>
      <c r="J246" s="232"/>
      <c r="K246" s="232" t="s">
        <v>1131</v>
      </c>
      <c r="L246" s="232">
        <v>252314.0</v>
      </c>
      <c r="M246" s="233" t="s">
        <v>1173</v>
      </c>
      <c r="N246" s="232" t="s">
        <v>1174</v>
      </c>
      <c r="O246" s="234">
        <v>0.0</v>
      </c>
      <c r="P246" s="235">
        <v>3.0</v>
      </c>
      <c r="Q246" s="236">
        <v>8.97</v>
      </c>
      <c r="R246" s="236">
        <v>8.97</v>
      </c>
      <c r="S246" s="251" t="s">
        <v>322</v>
      </c>
      <c r="T246" s="238">
        <v>1.4</v>
      </c>
      <c r="U246" s="239">
        <f>IFERROR(Data_TY!$T246*Data_TY!$O246,"")</f>
        <v>0</v>
      </c>
      <c r="V246" s="238">
        <f>IFERROR(Data_TY!$R246/Data_TY!$P246,"")</f>
        <v>2.99</v>
      </c>
      <c r="W246" s="239">
        <f>IFERROR(Data_TY!$V246*Data_TY!$O246,"")</f>
        <v>0</v>
      </c>
      <c r="X246" s="230" t="s">
        <v>349</v>
      </c>
      <c r="Y246" s="230" t="s">
        <v>784</v>
      </c>
    </row>
    <row r="247" ht="15.75" hidden="1" customHeight="1">
      <c r="A247" s="240" t="s">
        <v>50</v>
      </c>
      <c r="B247" s="240" t="s">
        <v>257</v>
      </c>
      <c r="C247" s="240" t="s">
        <v>786</v>
      </c>
      <c r="D247" s="240" t="s">
        <v>74</v>
      </c>
      <c r="E247" s="240" t="s">
        <v>265</v>
      </c>
      <c r="F247" s="241">
        <v>2024.0</v>
      </c>
      <c r="G247" s="242" t="s">
        <v>883</v>
      </c>
      <c r="H247" s="242"/>
      <c r="I247" s="242"/>
      <c r="J247" s="242"/>
      <c r="K247" s="242" t="s">
        <v>1131</v>
      </c>
      <c r="L247" s="242">
        <v>279916.0</v>
      </c>
      <c r="M247" s="243" t="s">
        <v>264</v>
      </c>
      <c r="N247" s="242" t="s">
        <v>1164</v>
      </c>
      <c r="O247" s="244">
        <v>7224.0</v>
      </c>
      <c r="P247" s="245">
        <v>444.0</v>
      </c>
      <c r="Q247" s="246">
        <v>883.5600000000006</v>
      </c>
      <c r="R247" s="246">
        <v>883.5600000000006</v>
      </c>
      <c r="S247" s="250">
        <v>0.061461794019933555</v>
      </c>
      <c r="T247" s="248">
        <v>0.75</v>
      </c>
      <c r="U247" s="249">
        <f>IFERROR(Data_TY!$T247*Data_TY!$O247,"")</f>
        <v>5418</v>
      </c>
      <c r="V247" s="248">
        <f>IFERROR(Data_TY!$R247/Data_TY!$P247,"")</f>
        <v>1.99</v>
      </c>
      <c r="W247" s="249">
        <f>IFERROR(Data_TY!$V247*Data_TY!$O247,"")</f>
        <v>14375.76</v>
      </c>
      <c r="X247" s="240" t="s">
        <v>256</v>
      </c>
      <c r="Y247" s="240" t="s">
        <v>784</v>
      </c>
    </row>
    <row r="248" ht="15.75" hidden="1" customHeight="1">
      <c r="A248" s="230" t="s">
        <v>50</v>
      </c>
      <c r="B248" s="230" t="s">
        <v>257</v>
      </c>
      <c r="C248" s="230" t="s">
        <v>786</v>
      </c>
      <c r="D248" s="230" t="s">
        <v>74</v>
      </c>
      <c r="E248" s="230" t="s">
        <v>267</v>
      </c>
      <c r="F248" s="231">
        <v>2024.0</v>
      </c>
      <c r="G248" s="232" t="s">
        <v>883</v>
      </c>
      <c r="H248" s="232"/>
      <c r="I248" s="232"/>
      <c r="J248" s="232"/>
      <c r="K248" s="232" t="s">
        <v>1131</v>
      </c>
      <c r="L248" s="232">
        <v>279918.0</v>
      </c>
      <c r="M248" s="233" t="s">
        <v>266</v>
      </c>
      <c r="N248" s="232" t="s">
        <v>1144</v>
      </c>
      <c r="O248" s="234">
        <v>9940.0</v>
      </c>
      <c r="P248" s="235">
        <v>592.0</v>
      </c>
      <c r="Q248" s="236">
        <v>1178.0800000000008</v>
      </c>
      <c r="R248" s="236">
        <v>1178.0800000000008</v>
      </c>
      <c r="S248" s="251">
        <v>0.05955734406438632</v>
      </c>
      <c r="T248" s="238">
        <v>0.75</v>
      </c>
      <c r="U248" s="239">
        <f>IFERROR(Data_TY!$T248*Data_TY!$O248,"")</f>
        <v>7455</v>
      </c>
      <c r="V248" s="238">
        <f>IFERROR(Data_TY!$R248/Data_TY!$P248,"")</f>
        <v>1.99</v>
      </c>
      <c r="W248" s="239">
        <f>IFERROR(Data_TY!$V248*Data_TY!$O248,"")</f>
        <v>19780.6</v>
      </c>
      <c r="X248" s="230" t="s">
        <v>256</v>
      </c>
      <c r="Y248" s="230" t="s">
        <v>784</v>
      </c>
    </row>
    <row r="249" ht="15.75" hidden="1" customHeight="1">
      <c r="A249" s="240" t="s">
        <v>50</v>
      </c>
      <c r="B249" s="240" t="s">
        <v>257</v>
      </c>
      <c r="C249" s="240" t="s">
        <v>786</v>
      </c>
      <c r="D249" s="240" t="s">
        <v>74</v>
      </c>
      <c r="E249" s="240" t="s">
        <v>269</v>
      </c>
      <c r="F249" s="241">
        <v>2024.0</v>
      </c>
      <c r="G249" s="242" t="s">
        <v>883</v>
      </c>
      <c r="H249" s="242"/>
      <c r="I249" s="242"/>
      <c r="J249" s="242"/>
      <c r="K249" s="242" t="s">
        <v>1131</v>
      </c>
      <c r="L249" s="242">
        <v>279920.0</v>
      </c>
      <c r="M249" s="243" t="s">
        <v>268</v>
      </c>
      <c r="N249" s="242" t="s">
        <v>1175</v>
      </c>
      <c r="O249" s="244">
        <v>11032.0</v>
      </c>
      <c r="P249" s="245">
        <v>703.0</v>
      </c>
      <c r="Q249" s="246">
        <v>1398.9700000000016</v>
      </c>
      <c r="R249" s="246">
        <v>1398.9700000000016</v>
      </c>
      <c r="S249" s="250">
        <v>0.06372371283538797</v>
      </c>
      <c r="T249" s="248">
        <v>0.75</v>
      </c>
      <c r="U249" s="249">
        <f>IFERROR(Data_TY!$T249*Data_TY!$O249,"")</f>
        <v>8274</v>
      </c>
      <c r="V249" s="248">
        <f>IFERROR(Data_TY!$R249/Data_TY!$P249,"")</f>
        <v>1.99</v>
      </c>
      <c r="W249" s="249">
        <f>IFERROR(Data_TY!$V249*Data_TY!$O249,"")</f>
        <v>21953.68</v>
      </c>
      <c r="X249" s="240" t="s">
        <v>256</v>
      </c>
      <c r="Y249" s="240" t="s">
        <v>784</v>
      </c>
    </row>
    <row r="250" ht="15.75" hidden="1" customHeight="1">
      <c r="A250" s="230" t="s">
        <v>50</v>
      </c>
      <c r="B250" s="230" t="s">
        <v>257</v>
      </c>
      <c r="C250" s="230" t="s">
        <v>786</v>
      </c>
      <c r="D250" s="230" t="s">
        <v>74</v>
      </c>
      <c r="E250" s="230" t="s">
        <v>271</v>
      </c>
      <c r="F250" s="231">
        <v>2024.0</v>
      </c>
      <c r="G250" s="232" t="s">
        <v>883</v>
      </c>
      <c r="H250" s="232"/>
      <c r="I250" s="232"/>
      <c r="J250" s="232"/>
      <c r="K250" s="232" t="s">
        <v>1131</v>
      </c>
      <c r="L250" s="232">
        <v>279929.0</v>
      </c>
      <c r="M250" s="233" t="s">
        <v>270</v>
      </c>
      <c r="N250" s="232" t="s">
        <v>1176</v>
      </c>
      <c r="O250" s="234">
        <v>5844.0</v>
      </c>
      <c r="P250" s="235">
        <v>663.0</v>
      </c>
      <c r="Q250" s="236">
        <v>1319.3700000000015</v>
      </c>
      <c r="R250" s="236">
        <v>1319.3700000000015</v>
      </c>
      <c r="S250" s="251">
        <v>0.11344969199178645</v>
      </c>
      <c r="T250" s="238">
        <v>0.75</v>
      </c>
      <c r="U250" s="239">
        <f>IFERROR(Data_TY!$T250*Data_TY!$O250,"")</f>
        <v>4383</v>
      </c>
      <c r="V250" s="238">
        <f>IFERROR(Data_TY!$R250/Data_TY!$P250,"")</f>
        <v>1.99</v>
      </c>
      <c r="W250" s="239">
        <f>IFERROR(Data_TY!$V250*Data_TY!$O250,"")</f>
        <v>11629.56</v>
      </c>
      <c r="X250" s="230" t="s">
        <v>256</v>
      </c>
      <c r="Y250" s="230" t="s">
        <v>784</v>
      </c>
    </row>
    <row r="251" ht="15.75" hidden="1" customHeight="1">
      <c r="A251" s="240" t="s">
        <v>50</v>
      </c>
      <c r="B251" s="240" t="s">
        <v>257</v>
      </c>
      <c r="C251" s="240" t="s">
        <v>786</v>
      </c>
      <c r="D251" s="240" t="s">
        <v>74</v>
      </c>
      <c r="E251" s="240" t="s">
        <v>265</v>
      </c>
      <c r="F251" s="241">
        <v>2024.0</v>
      </c>
      <c r="G251" s="242" t="s">
        <v>883</v>
      </c>
      <c r="H251" s="242"/>
      <c r="I251" s="242"/>
      <c r="J251" s="242"/>
      <c r="K251" s="242" t="s">
        <v>1131</v>
      </c>
      <c r="L251" s="242">
        <v>279934.0</v>
      </c>
      <c r="M251" s="243" t="s">
        <v>272</v>
      </c>
      <c r="N251" s="242" t="s">
        <v>1164</v>
      </c>
      <c r="O251" s="244">
        <v>17380.0</v>
      </c>
      <c r="P251" s="245">
        <v>1155.0</v>
      </c>
      <c r="Q251" s="246">
        <v>2298.4500000000007</v>
      </c>
      <c r="R251" s="246">
        <v>2298.4500000000007</v>
      </c>
      <c r="S251" s="250">
        <v>0.06645569620253164</v>
      </c>
      <c r="T251" s="248">
        <v>0.75</v>
      </c>
      <c r="U251" s="249">
        <f>IFERROR(Data_TY!$T251*Data_TY!$O251,"")</f>
        <v>13035</v>
      </c>
      <c r="V251" s="248">
        <f>IFERROR(Data_TY!$R251/Data_TY!$P251,"")</f>
        <v>1.99</v>
      </c>
      <c r="W251" s="249">
        <f>IFERROR(Data_TY!$V251*Data_TY!$O251,"")</f>
        <v>34586.2</v>
      </c>
      <c r="X251" s="240" t="s">
        <v>256</v>
      </c>
      <c r="Y251" s="240" t="s">
        <v>784</v>
      </c>
    </row>
    <row r="252" ht="15.75" hidden="1" customHeight="1">
      <c r="A252" s="230" t="s">
        <v>50</v>
      </c>
      <c r="B252" s="230" t="s">
        <v>257</v>
      </c>
      <c r="C252" s="230" t="s">
        <v>786</v>
      </c>
      <c r="D252" s="230" t="s">
        <v>74</v>
      </c>
      <c r="E252" s="230" t="s">
        <v>267</v>
      </c>
      <c r="F252" s="231">
        <v>2024.0</v>
      </c>
      <c r="G252" s="232" t="s">
        <v>883</v>
      </c>
      <c r="H252" s="232"/>
      <c r="I252" s="232"/>
      <c r="J252" s="232"/>
      <c r="K252" s="232" t="s">
        <v>1131</v>
      </c>
      <c r="L252" s="232">
        <v>279935.0</v>
      </c>
      <c r="M252" s="233" t="s">
        <v>273</v>
      </c>
      <c r="N252" s="232" t="s">
        <v>1144</v>
      </c>
      <c r="O252" s="234">
        <v>23460.0</v>
      </c>
      <c r="P252" s="235">
        <v>1921.0</v>
      </c>
      <c r="Q252" s="236">
        <v>3821.7900000000004</v>
      </c>
      <c r="R252" s="236">
        <v>3821.7900000000004</v>
      </c>
      <c r="S252" s="251">
        <v>0.08188405797101449</v>
      </c>
      <c r="T252" s="238">
        <v>0.75</v>
      </c>
      <c r="U252" s="239">
        <f>IFERROR(Data_TY!$T252*Data_TY!$O252,"")</f>
        <v>17595</v>
      </c>
      <c r="V252" s="238">
        <f>IFERROR(Data_TY!$R252/Data_TY!$P252,"")</f>
        <v>1.989479438</v>
      </c>
      <c r="W252" s="239">
        <f>IFERROR(Data_TY!$V252*Data_TY!$O252,"")</f>
        <v>46673.18761</v>
      </c>
      <c r="X252" s="230" t="s">
        <v>256</v>
      </c>
      <c r="Y252" s="230" t="s">
        <v>784</v>
      </c>
    </row>
    <row r="253" ht="15.75" hidden="1" customHeight="1">
      <c r="A253" s="240" t="s">
        <v>50</v>
      </c>
      <c r="B253" s="240" t="s">
        <v>257</v>
      </c>
      <c r="C253" s="240" t="s">
        <v>786</v>
      </c>
      <c r="D253" s="240" t="s">
        <v>74</v>
      </c>
      <c r="E253" s="240" t="s">
        <v>269</v>
      </c>
      <c r="F253" s="241">
        <v>2024.0</v>
      </c>
      <c r="G253" s="242" t="s">
        <v>883</v>
      </c>
      <c r="H253" s="242"/>
      <c r="I253" s="242"/>
      <c r="J253" s="242"/>
      <c r="K253" s="242" t="s">
        <v>1131</v>
      </c>
      <c r="L253" s="242">
        <v>279936.0</v>
      </c>
      <c r="M253" s="243" t="s">
        <v>274</v>
      </c>
      <c r="N253" s="242" t="s">
        <v>1175</v>
      </c>
      <c r="O253" s="244">
        <v>25517.0</v>
      </c>
      <c r="P253" s="245">
        <v>2912.0</v>
      </c>
      <c r="Q253" s="246">
        <v>5794.880000000001</v>
      </c>
      <c r="R253" s="246">
        <v>5794.880000000001</v>
      </c>
      <c r="S253" s="250">
        <v>0.1141199984324176</v>
      </c>
      <c r="T253" s="248">
        <v>0.75</v>
      </c>
      <c r="U253" s="249">
        <f>IFERROR(Data_TY!$T253*Data_TY!$O253,"")</f>
        <v>19137.75</v>
      </c>
      <c r="V253" s="248">
        <f>IFERROR(Data_TY!$R253/Data_TY!$P253,"")</f>
        <v>1.99</v>
      </c>
      <c r="W253" s="249">
        <f>IFERROR(Data_TY!$V253*Data_TY!$O253,"")</f>
        <v>50778.83</v>
      </c>
      <c r="X253" s="240" t="s">
        <v>256</v>
      </c>
      <c r="Y253" s="240" t="s">
        <v>784</v>
      </c>
    </row>
    <row r="254" ht="15.75" hidden="1" customHeight="1">
      <c r="A254" s="230" t="s">
        <v>50</v>
      </c>
      <c r="B254" s="230" t="s">
        <v>257</v>
      </c>
      <c r="C254" s="230" t="s">
        <v>786</v>
      </c>
      <c r="D254" s="230" t="s">
        <v>74</v>
      </c>
      <c r="E254" s="230" t="s">
        <v>271</v>
      </c>
      <c r="F254" s="231">
        <v>2024.0</v>
      </c>
      <c r="G254" s="232" t="s">
        <v>883</v>
      </c>
      <c r="H254" s="232"/>
      <c r="I254" s="232"/>
      <c r="J254" s="232"/>
      <c r="K254" s="232" t="s">
        <v>1131</v>
      </c>
      <c r="L254" s="232">
        <v>279937.0</v>
      </c>
      <c r="M254" s="233" t="s">
        <v>275</v>
      </c>
      <c r="N254" s="232" t="s">
        <v>1176</v>
      </c>
      <c r="O254" s="234">
        <v>12367.0</v>
      </c>
      <c r="P254" s="235">
        <v>1268.0</v>
      </c>
      <c r="Q254" s="236">
        <v>2523.320000000001</v>
      </c>
      <c r="R254" s="236">
        <v>2523.320000000001</v>
      </c>
      <c r="S254" s="251">
        <v>0.10253092908546939</v>
      </c>
      <c r="T254" s="238">
        <v>0.75</v>
      </c>
      <c r="U254" s="239">
        <f>IFERROR(Data_TY!$T254*Data_TY!$O254,"")</f>
        <v>9275.25</v>
      </c>
      <c r="V254" s="238">
        <f>IFERROR(Data_TY!$R254/Data_TY!$P254,"")</f>
        <v>1.99</v>
      </c>
      <c r="W254" s="239">
        <f>IFERROR(Data_TY!$V254*Data_TY!$O254,"")</f>
        <v>24610.33</v>
      </c>
      <c r="X254" s="230" t="s">
        <v>256</v>
      </c>
      <c r="Y254" s="230" t="s">
        <v>784</v>
      </c>
    </row>
    <row r="255" ht="15.75" hidden="1" customHeight="1">
      <c r="A255" s="240" t="s">
        <v>50</v>
      </c>
      <c r="B255" s="240" t="s">
        <v>257</v>
      </c>
      <c r="C255" s="240" t="s">
        <v>786</v>
      </c>
      <c r="D255" s="240" t="s">
        <v>74</v>
      </c>
      <c r="E255" s="240" t="s">
        <v>265</v>
      </c>
      <c r="F255" s="241">
        <v>2024.0</v>
      </c>
      <c r="G255" s="242" t="s">
        <v>883</v>
      </c>
      <c r="H255" s="242"/>
      <c r="I255" s="242"/>
      <c r="J255" s="242"/>
      <c r="K255" s="242" t="s">
        <v>1131</v>
      </c>
      <c r="L255" s="242">
        <v>279941.0</v>
      </c>
      <c r="M255" s="243" t="s">
        <v>276</v>
      </c>
      <c r="N255" s="242" t="s">
        <v>1164</v>
      </c>
      <c r="O255" s="244">
        <v>4472.0</v>
      </c>
      <c r="P255" s="245">
        <v>643.0</v>
      </c>
      <c r="Q255" s="246">
        <v>1279.570000000001</v>
      </c>
      <c r="R255" s="246">
        <v>1279.570000000001</v>
      </c>
      <c r="S255" s="250">
        <v>0.143783542039356</v>
      </c>
      <c r="T255" s="248">
        <v>0.75</v>
      </c>
      <c r="U255" s="249">
        <f>IFERROR(Data_TY!$T255*Data_TY!$O255,"")</f>
        <v>3354</v>
      </c>
      <c r="V255" s="248">
        <f>IFERROR(Data_TY!$R255/Data_TY!$P255,"")</f>
        <v>1.99</v>
      </c>
      <c r="W255" s="249">
        <f>IFERROR(Data_TY!$V255*Data_TY!$O255,"")</f>
        <v>8899.28</v>
      </c>
      <c r="X255" s="240" t="s">
        <v>256</v>
      </c>
      <c r="Y255" s="240" t="s">
        <v>784</v>
      </c>
    </row>
    <row r="256" ht="15.75" hidden="1" customHeight="1">
      <c r="A256" s="230" t="s">
        <v>50</v>
      </c>
      <c r="B256" s="230" t="s">
        <v>257</v>
      </c>
      <c r="C256" s="230" t="s">
        <v>786</v>
      </c>
      <c r="D256" s="230" t="s">
        <v>74</v>
      </c>
      <c r="E256" s="230" t="s">
        <v>267</v>
      </c>
      <c r="F256" s="231">
        <v>2024.0</v>
      </c>
      <c r="G256" s="232" t="s">
        <v>883</v>
      </c>
      <c r="H256" s="232"/>
      <c r="I256" s="232"/>
      <c r="J256" s="232"/>
      <c r="K256" s="232" t="s">
        <v>1131</v>
      </c>
      <c r="L256" s="232">
        <v>279942.0</v>
      </c>
      <c r="M256" s="233" t="s">
        <v>277</v>
      </c>
      <c r="N256" s="232" t="s">
        <v>1144</v>
      </c>
      <c r="O256" s="234">
        <v>6024.0</v>
      </c>
      <c r="P256" s="235">
        <v>434.0</v>
      </c>
      <c r="Q256" s="236">
        <v>863.6600000000009</v>
      </c>
      <c r="R256" s="236">
        <v>863.6600000000009</v>
      </c>
      <c r="S256" s="251">
        <v>0.07204515272244356</v>
      </c>
      <c r="T256" s="238">
        <v>0.75</v>
      </c>
      <c r="U256" s="239">
        <f>IFERROR(Data_TY!$T256*Data_TY!$O256,"")</f>
        <v>4518</v>
      </c>
      <c r="V256" s="238">
        <f>IFERROR(Data_TY!$R256/Data_TY!$P256,"")</f>
        <v>1.99</v>
      </c>
      <c r="W256" s="239">
        <f>IFERROR(Data_TY!$V256*Data_TY!$O256,"")</f>
        <v>11987.76</v>
      </c>
      <c r="X256" s="230" t="s">
        <v>256</v>
      </c>
      <c r="Y256" s="230" t="s">
        <v>784</v>
      </c>
    </row>
    <row r="257" ht="15.75" hidden="1" customHeight="1">
      <c r="A257" s="240" t="s">
        <v>50</v>
      </c>
      <c r="B257" s="240" t="s">
        <v>257</v>
      </c>
      <c r="C257" s="240" t="s">
        <v>786</v>
      </c>
      <c r="D257" s="240" t="s">
        <v>74</v>
      </c>
      <c r="E257" s="240" t="s">
        <v>269</v>
      </c>
      <c r="F257" s="241">
        <v>2024.0</v>
      </c>
      <c r="G257" s="242" t="s">
        <v>883</v>
      </c>
      <c r="H257" s="242"/>
      <c r="I257" s="242"/>
      <c r="J257" s="242"/>
      <c r="K257" s="242" t="s">
        <v>1131</v>
      </c>
      <c r="L257" s="242">
        <v>279943.0</v>
      </c>
      <c r="M257" s="243" t="s">
        <v>278</v>
      </c>
      <c r="N257" s="242" t="s">
        <v>1175</v>
      </c>
      <c r="O257" s="244">
        <v>6689.0</v>
      </c>
      <c r="P257" s="245">
        <v>1102.0</v>
      </c>
      <c r="Q257" s="246">
        <v>2192.980000000002</v>
      </c>
      <c r="R257" s="246">
        <v>2192.980000000002</v>
      </c>
      <c r="S257" s="250">
        <v>0.16474809388548364</v>
      </c>
      <c r="T257" s="248">
        <v>0.75</v>
      </c>
      <c r="U257" s="249">
        <f>IFERROR(Data_TY!$T257*Data_TY!$O257,"")</f>
        <v>5016.75</v>
      </c>
      <c r="V257" s="248">
        <f>IFERROR(Data_TY!$R257/Data_TY!$P257,"")</f>
        <v>1.99</v>
      </c>
      <c r="W257" s="249">
        <f>IFERROR(Data_TY!$V257*Data_TY!$O257,"")</f>
        <v>13311.11</v>
      </c>
      <c r="X257" s="240" t="s">
        <v>256</v>
      </c>
      <c r="Y257" s="240" t="s">
        <v>784</v>
      </c>
    </row>
    <row r="258" ht="15.75" hidden="1" customHeight="1">
      <c r="A258" s="230" t="s">
        <v>50</v>
      </c>
      <c r="B258" s="230" t="s">
        <v>257</v>
      </c>
      <c r="C258" s="230" t="s">
        <v>786</v>
      </c>
      <c r="D258" s="230" t="s">
        <v>74</v>
      </c>
      <c r="E258" s="230" t="s">
        <v>271</v>
      </c>
      <c r="F258" s="231">
        <v>2024.0</v>
      </c>
      <c r="G258" s="232" t="s">
        <v>883</v>
      </c>
      <c r="H258" s="232"/>
      <c r="I258" s="232"/>
      <c r="J258" s="232"/>
      <c r="K258" s="232" t="s">
        <v>1131</v>
      </c>
      <c r="L258" s="232">
        <v>279944.0</v>
      </c>
      <c r="M258" s="233" t="s">
        <v>279</v>
      </c>
      <c r="N258" s="232" t="s">
        <v>1176</v>
      </c>
      <c r="O258" s="234">
        <v>3427.0</v>
      </c>
      <c r="P258" s="235">
        <v>752.0</v>
      </c>
      <c r="Q258" s="236">
        <v>1495.4800000000012</v>
      </c>
      <c r="R258" s="236">
        <v>1495.4800000000012</v>
      </c>
      <c r="S258" s="251">
        <v>0.21943390720747008</v>
      </c>
      <c r="T258" s="238">
        <v>0.75</v>
      </c>
      <c r="U258" s="239">
        <f>IFERROR(Data_TY!$T258*Data_TY!$O258,"")</f>
        <v>2570.25</v>
      </c>
      <c r="V258" s="238">
        <f>IFERROR(Data_TY!$R258/Data_TY!$P258,"")</f>
        <v>1.988670213</v>
      </c>
      <c r="W258" s="239">
        <f>IFERROR(Data_TY!$V258*Data_TY!$O258,"")</f>
        <v>6815.172819</v>
      </c>
      <c r="X258" s="230" t="s">
        <v>256</v>
      </c>
      <c r="Y258" s="230" t="s">
        <v>784</v>
      </c>
    </row>
    <row r="259" ht="15.75" hidden="1" customHeight="1">
      <c r="A259" s="240" t="s">
        <v>50</v>
      </c>
      <c r="B259" s="240" t="s">
        <v>257</v>
      </c>
      <c r="C259" s="240" t="s">
        <v>786</v>
      </c>
      <c r="D259" s="240" t="s">
        <v>74</v>
      </c>
      <c r="E259" s="240" t="s">
        <v>289</v>
      </c>
      <c r="F259" s="241">
        <v>2024.0</v>
      </c>
      <c r="G259" s="242" t="s">
        <v>883</v>
      </c>
      <c r="H259" s="242"/>
      <c r="I259" s="242"/>
      <c r="J259" s="242"/>
      <c r="K259" s="242" t="s">
        <v>1131</v>
      </c>
      <c r="L259" s="242">
        <v>279964.0</v>
      </c>
      <c r="M259" s="243" t="s">
        <v>288</v>
      </c>
      <c r="N259" s="242" t="s">
        <v>1177</v>
      </c>
      <c r="O259" s="244">
        <v>5841.0</v>
      </c>
      <c r="P259" s="245">
        <v>307.0</v>
      </c>
      <c r="Q259" s="246">
        <v>917.9300000000006</v>
      </c>
      <c r="R259" s="246">
        <v>917.9300000000006</v>
      </c>
      <c r="S259" s="250">
        <v>0.052559493237459336</v>
      </c>
      <c r="T259" s="248">
        <v>1.59</v>
      </c>
      <c r="U259" s="249">
        <f>IFERROR(Data_TY!$T259*Data_TY!$O259,"")</f>
        <v>9287.19</v>
      </c>
      <c r="V259" s="248">
        <f>IFERROR(Data_TY!$R259/Data_TY!$P259,"")</f>
        <v>2.99</v>
      </c>
      <c r="W259" s="249">
        <f>IFERROR(Data_TY!$V259*Data_TY!$O259,"")</f>
        <v>17464.59</v>
      </c>
      <c r="X259" s="240" t="s">
        <v>256</v>
      </c>
      <c r="Y259" s="240" t="s">
        <v>784</v>
      </c>
    </row>
    <row r="260" ht="15.75" hidden="1" customHeight="1">
      <c r="A260" s="230" t="s">
        <v>50</v>
      </c>
      <c r="B260" s="230" t="s">
        <v>257</v>
      </c>
      <c r="C260" s="230" t="s">
        <v>786</v>
      </c>
      <c r="D260" s="230" t="s">
        <v>74</v>
      </c>
      <c r="E260" s="230" t="s">
        <v>289</v>
      </c>
      <c r="F260" s="231">
        <v>2024.0</v>
      </c>
      <c r="G260" s="232" t="s">
        <v>883</v>
      </c>
      <c r="H260" s="232"/>
      <c r="I260" s="232"/>
      <c r="J260" s="232"/>
      <c r="K260" s="232" t="s">
        <v>1131</v>
      </c>
      <c r="L260" s="232">
        <v>279969.0</v>
      </c>
      <c r="M260" s="233" t="s">
        <v>290</v>
      </c>
      <c r="N260" s="232" t="s">
        <v>1177</v>
      </c>
      <c r="O260" s="234">
        <v>5841.0</v>
      </c>
      <c r="P260" s="235">
        <v>583.0</v>
      </c>
      <c r="Q260" s="236">
        <v>1743.170000000002</v>
      </c>
      <c r="R260" s="236">
        <v>1743.170000000002</v>
      </c>
      <c r="S260" s="251">
        <v>0.09981167608286252</v>
      </c>
      <c r="T260" s="238">
        <v>1.59</v>
      </c>
      <c r="U260" s="239">
        <f>IFERROR(Data_TY!$T260*Data_TY!$O260,"")</f>
        <v>9287.19</v>
      </c>
      <c r="V260" s="238">
        <f>IFERROR(Data_TY!$R260/Data_TY!$P260,"")</f>
        <v>2.99</v>
      </c>
      <c r="W260" s="239">
        <f>IFERROR(Data_TY!$V260*Data_TY!$O260,"")</f>
        <v>17464.59</v>
      </c>
      <c r="X260" s="230" t="s">
        <v>256</v>
      </c>
      <c r="Y260" s="230" t="s">
        <v>784</v>
      </c>
    </row>
    <row r="261" ht="15.75" hidden="1" customHeight="1">
      <c r="A261" s="240" t="s">
        <v>50</v>
      </c>
      <c r="B261" s="240" t="s">
        <v>257</v>
      </c>
      <c r="C261" s="240" t="s">
        <v>786</v>
      </c>
      <c r="D261" s="240" t="s">
        <v>74</v>
      </c>
      <c r="E261" s="240" t="s">
        <v>289</v>
      </c>
      <c r="F261" s="241">
        <v>2024.0</v>
      </c>
      <c r="G261" s="242" t="s">
        <v>883</v>
      </c>
      <c r="H261" s="242"/>
      <c r="I261" s="242"/>
      <c r="J261" s="242"/>
      <c r="K261" s="242" t="s">
        <v>1131</v>
      </c>
      <c r="L261" s="242">
        <v>279972.0</v>
      </c>
      <c r="M261" s="243" t="s">
        <v>291</v>
      </c>
      <c r="N261" s="242" t="s">
        <v>1177</v>
      </c>
      <c r="O261" s="244">
        <v>5841.0</v>
      </c>
      <c r="P261" s="245">
        <v>502.0</v>
      </c>
      <c r="Q261" s="246">
        <v>1500.980000000001</v>
      </c>
      <c r="R261" s="246">
        <v>1500.980000000001</v>
      </c>
      <c r="S261" s="250">
        <v>0.08594418763910289</v>
      </c>
      <c r="T261" s="248">
        <v>1.59</v>
      </c>
      <c r="U261" s="249">
        <f>IFERROR(Data_TY!$T261*Data_TY!$O261,"")</f>
        <v>9287.19</v>
      </c>
      <c r="V261" s="248">
        <f>IFERROR(Data_TY!$R261/Data_TY!$P261,"")</f>
        <v>2.99</v>
      </c>
      <c r="W261" s="249">
        <f>IFERROR(Data_TY!$V261*Data_TY!$O261,"")</f>
        <v>17464.59</v>
      </c>
      <c r="X261" s="240" t="s">
        <v>256</v>
      </c>
      <c r="Y261" s="240" t="s">
        <v>784</v>
      </c>
    </row>
    <row r="262" ht="15.75" hidden="1" customHeight="1">
      <c r="A262" s="230" t="s">
        <v>50</v>
      </c>
      <c r="B262" s="230" t="s">
        <v>257</v>
      </c>
      <c r="C262" s="230" t="s">
        <v>786</v>
      </c>
      <c r="D262" s="230" t="s">
        <v>74</v>
      </c>
      <c r="E262" s="230" t="s">
        <v>293</v>
      </c>
      <c r="F262" s="231">
        <v>2024.0</v>
      </c>
      <c r="G262" s="232" t="s">
        <v>883</v>
      </c>
      <c r="H262" s="232"/>
      <c r="I262" s="232"/>
      <c r="J262" s="232"/>
      <c r="K262" s="232" t="s">
        <v>1131</v>
      </c>
      <c r="L262" s="232">
        <v>279979.0</v>
      </c>
      <c r="M262" s="233" t="s">
        <v>292</v>
      </c>
      <c r="N262" s="232" t="s">
        <v>1178</v>
      </c>
      <c r="O262" s="234">
        <v>4248.0</v>
      </c>
      <c r="P262" s="235">
        <v>194.0</v>
      </c>
      <c r="Q262" s="236">
        <v>968.0600000000009</v>
      </c>
      <c r="R262" s="236">
        <v>968.0600000000009</v>
      </c>
      <c r="S262" s="251">
        <v>0.04566854990583804</v>
      </c>
      <c r="T262" s="238">
        <v>2.43</v>
      </c>
      <c r="U262" s="239">
        <f>IFERROR(Data_TY!$T262*Data_TY!$O262,"")</f>
        <v>10322.64</v>
      </c>
      <c r="V262" s="238">
        <f>IFERROR(Data_TY!$R262/Data_TY!$P262,"")</f>
        <v>4.99</v>
      </c>
      <c r="W262" s="239">
        <f>IFERROR(Data_TY!$V262*Data_TY!$O262,"")</f>
        <v>21197.52</v>
      </c>
      <c r="X262" s="230" t="s">
        <v>256</v>
      </c>
      <c r="Y262" s="230" t="s">
        <v>784</v>
      </c>
    </row>
    <row r="263" ht="15.75" hidden="1" customHeight="1">
      <c r="A263" s="240" t="s">
        <v>50</v>
      </c>
      <c r="B263" s="240" t="s">
        <v>257</v>
      </c>
      <c r="C263" s="240" t="s">
        <v>786</v>
      </c>
      <c r="D263" s="240" t="s">
        <v>74</v>
      </c>
      <c r="E263" s="240" t="s">
        <v>293</v>
      </c>
      <c r="F263" s="241">
        <v>2024.0</v>
      </c>
      <c r="G263" s="242" t="s">
        <v>883</v>
      </c>
      <c r="H263" s="242"/>
      <c r="I263" s="242"/>
      <c r="J263" s="242"/>
      <c r="K263" s="242" t="s">
        <v>1131</v>
      </c>
      <c r="L263" s="242">
        <v>279981.0</v>
      </c>
      <c r="M263" s="243" t="s">
        <v>294</v>
      </c>
      <c r="N263" s="242" t="s">
        <v>1178</v>
      </c>
      <c r="O263" s="244">
        <v>4248.0</v>
      </c>
      <c r="P263" s="245">
        <v>369.0</v>
      </c>
      <c r="Q263" s="246">
        <v>1841.310000000002</v>
      </c>
      <c r="R263" s="246">
        <v>1841.310000000002</v>
      </c>
      <c r="S263" s="247">
        <v>0.08686440677966102</v>
      </c>
      <c r="T263" s="248">
        <v>2.43</v>
      </c>
      <c r="U263" s="249">
        <f>IFERROR(Data_TY!$T263*Data_TY!$O263,"")</f>
        <v>10322.64</v>
      </c>
      <c r="V263" s="248">
        <f>IFERROR(Data_TY!$R263/Data_TY!$P263,"")</f>
        <v>4.99</v>
      </c>
      <c r="W263" s="249">
        <f>IFERROR(Data_TY!$V263*Data_TY!$O263,"")</f>
        <v>21197.52</v>
      </c>
      <c r="X263" s="240" t="s">
        <v>256</v>
      </c>
      <c r="Y263" s="240" t="s">
        <v>784</v>
      </c>
    </row>
    <row r="264" ht="15.75" hidden="1" customHeight="1">
      <c r="A264" s="230" t="s">
        <v>50</v>
      </c>
      <c r="B264" s="230" t="s">
        <v>257</v>
      </c>
      <c r="C264" s="230" t="s">
        <v>786</v>
      </c>
      <c r="D264" s="230" t="s">
        <v>74</v>
      </c>
      <c r="E264" s="230" t="s">
        <v>293</v>
      </c>
      <c r="F264" s="231">
        <v>2024.0</v>
      </c>
      <c r="G264" s="232" t="s">
        <v>883</v>
      </c>
      <c r="H264" s="232"/>
      <c r="I264" s="232"/>
      <c r="J264" s="232"/>
      <c r="K264" s="232" t="s">
        <v>1131</v>
      </c>
      <c r="L264" s="232">
        <v>279988.0</v>
      </c>
      <c r="M264" s="233" t="s">
        <v>295</v>
      </c>
      <c r="N264" s="232" t="s">
        <v>1178</v>
      </c>
      <c r="O264" s="234">
        <v>4248.0</v>
      </c>
      <c r="P264" s="235">
        <v>366.0</v>
      </c>
      <c r="Q264" s="236">
        <v>1826.3400000000015</v>
      </c>
      <c r="R264" s="236">
        <v>1826.3400000000015</v>
      </c>
      <c r="S264" s="237">
        <v>0.08615819209039548</v>
      </c>
      <c r="T264" s="238">
        <v>2.43</v>
      </c>
      <c r="U264" s="239">
        <f>IFERROR(Data_TY!$T264*Data_TY!$O264,"")</f>
        <v>10322.64</v>
      </c>
      <c r="V264" s="238">
        <f>IFERROR(Data_TY!$R264/Data_TY!$P264,"")</f>
        <v>4.99</v>
      </c>
      <c r="W264" s="239">
        <f>IFERROR(Data_TY!$V264*Data_TY!$O264,"")</f>
        <v>21197.52</v>
      </c>
      <c r="X264" s="230" t="s">
        <v>256</v>
      </c>
      <c r="Y264" s="230" t="s">
        <v>784</v>
      </c>
    </row>
    <row r="265" ht="15.75" hidden="1" customHeight="1">
      <c r="A265" s="240" t="s">
        <v>49</v>
      </c>
      <c r="B265" s="240" t="s">
        <v>654</v>
      </c>
      <c r="C265" s="240" t="s">
        <v>786</v>
      </c>
      <c r="D265" s="240" t="s">
        <v>309</v>
      </c>
      <c r="E265" s="240" t="s">
        <v>691</v>
      </c>
      <c r="F265" s="241">
        <v>2024.0</v>
      </c>
      <c r="G265" s="242" t="s">
        <v>883</v>
      </c>
      <c r="H265" s="242"/>
      <c r="I265" s="242"/>
      <c r="J265" s="242"/>
      <c r="K265" s="242" t="s">
        <v>1131</v>
      </c>
      <c r="L265" s="242">
        <v>222145.0</v>
      </c>
      <c r="M265" s="243" t="s">
        <v>690</v>
      </c>
      <c r="N265" s="242" t="s">
        <v>1179</v>
      </c>
      <c r="O265" s="244">
        <v>196.0</v>
      </c>
      <c r="P265" s="245">
        <v>57.0</v>
      </c>
      <c r="Q265" s="246">
        <v>113.42999999999996</v>
      </c>
      <c r="R265" s="246">
        <v>113.42999999999996</v>
      </c>
      <c r="S265" s="247">
        <v>0.29081632653061223</v>
      </c>
      <c r="T265" s="248">
        <v>1.1</v>
      </c>
      <c r="U265" s="249">
        <f>IFERROR(Data_TY!$T265*Data_TY!$O265,"")</f>
        <v>215.6</v>
      </c>
      <c r="V265" s="248">
        <f>IFERROR(Data_TY!$R265/Data_TY!$P265,"")</f>
        <v>1.99</v>
      </c>
      <c r="W265" s="249">
        <f>IFERROR(Data_TY!$V265*Data_TY!$O265,"")</f>
        <v>390.04</v>
      </c>
      <c r="X265" s="240" t="s">
        <v>657</v>
      </c>
      <c r="Y265" s="240" t="s">
        <v>784</v>
      </c>
    </row>
    <row r="266" ht="15.75" hidden="1" customHeight="1">
      <c r="A266" s="230" t="s">
        <v>49</v>
      </c>
      <c r="B266" s="230" t="s">
        <v>654</v>
      </c>
      <c r="C266" s="230" t="s">
        <v>786</v>
      </c>
      <c r="D266" s="230" t="s">
        <v>309</v>
      </c>
      <c r="E266" s="230" t="s">
        <v>693</v>
      </c>
      <c r="F266" s="231">
        <v>2024.0</v>
      </c>
      <c r="G266" s="232" t="s">
        <v>883</v>
      </c>
      <c r="H266" s="232"/>
      <c r="I266" s="232"/>
      <c r="J266" s="232"/>
      <c r="K266" s="232" t="s">
        <v>1131</v>
      </c>
      <c r="L266" s="232">
        <v>222146.0</v>
      </c>
      <c r="M266" s="233" t="s">
        <v>692</v>
      </c>
      <c r="N266" s="232" t="s">
        <v>1180</v>
      </c>
      <c r="O266" s="234">
        <v>784.0</v>
      </c>
      <c r="P266" s="235">
        <v>98.0</v>
      </c>
      <c r="Q266" s="236">
        <v>195.02000000000004</v>
      </c>
      <c r="R266" s="236">
        <v>195.02000000000004</v>
      </c>
      <c r="S266" s="237">
        <v>0.125</v>
      </c>
      <c r="T266" s="238">
        <v>1.1</v>
      </c>
      <c r="U266" s="239">
        <f>IFERROR(Data_TY!$T266*Data_TY!$O266,"")</f>
        <v>862.4</v>
      </c>
      <c r="V266" s="238">
        <f>IFERROR(Data_TY!$R266/Data_TY!$P266,"")</f>
        <v>1.99</v>
      </c>
      <c r="W266" s="239">
        <f>IFERROR(Data_TY!$V266*Data_TY!$O266,"")</f>
        <v>1560.16</v>
      </c>
      <c r="X266" s="230" t="s">
        <v>657</v>
      </c>
      <c r="Y266" s="230" t="s">
        <v>784</v>
      </c>
    </row>
    <row r="267" ht="15.75" hidden="1" customHeight="1">
      <c r="A267" s="240" t="s">
        <v>49</v>
      </c>
      <c r="B267" s="240" t="s">
        <v>350</v>
      </c>
      <c r="C267" s="240" t="s">
        <v>786</v>
      </c>
      <c r="D267" s="240" t="s">
        <v>309</v>
      </c>
      <c r="E267" s="240" t="s">
        <v>736</v>
      </c>
      <c r="F267" s="241">
        <v>2024.0</v>
      </c>
      <c r="G267" s="242" t="s">
        <v>883</v>
      </c>
      <c r="H267" s="242"/>
      <c r="I267" s="242"/>
      <c r="J267" s="242"/>
      <c r="K267" s="242" t="s">
        <v>1131</v>
      </c>
      <c r="L267" s="242">
        <v>222137.0</v>
      </c>
      <c r="M267" s="243" t="s">
        <v>735</v>
      </c>
      <c r="N267" s="242" t="s">
        <v>1181</v>
      </c>
      <c r="O267" s="244">
        <v>1356.0</v>
      </c>
      <c r="P267" s="245">
        <v>344.0</v>
      </c>
      <c r="Q267" s="246">
        <v>856.5600000000006</v>
      </c>
      <c r="R267" s="246">
        <v>856.5600000000006</v>
      </c>
      <c r="S267" s="247">
        <v>0.2536873156342183</v>
      </c>
      <c r="T267" s="248">
        <v>1.28</v>
      </c>
      <c r="U267" s="249">
        <f>IFERROR(Data_TY!$T267*Data_TY!$O267,"")</f>
        <v>1735.68</v>
      </c>
      <c r="V267" s="248">
        <f>IFERROR(Data_TY!$R267/Data_TY!$P267,"")</f>
        <v>2.49</v>
      </c>
      <c r="W267" s="249">
        <f>IFERROR(Data_TY!$V267*Data_TY!$O267,"")</f>
        <v>3376.44</v>
      </c>
      <c r="X267" s="240" t="s">
        <v>737</v>
      </c>
      <c r="Y267" s="240" t="s">
        <v>784</v>
      </c>
    </row>
    <row r="268" ht="15.75" hidden="1" customHeight="1">
      <c r="A268" s="230" t="s">
        <v>47</v>
      </c>
      <c r="B268" s="230" t="s">
        <v>75</v>
      </c>
      <c r="C268" s="230" t="s">
        <v>786</v>
      </c>
      <c r="D268" s="230" t="s">
        <v>309</v>
      </c>
      <c r="E268" s="230" t="s">
        <v>778</v>
      </c>
      <c r="F268" s="231">
        <v>2024.0</v>
      </c>
      <c r="G268" s="232" t="s">
        <v>883</v>
      </c>
      <c r="H268" s="232"/>
      <c r="I268" s="232"/>
      <c r="J268" s="232"/>
      <c r="K268" s="232" t="s">
        <v>1131</v>
      </c>
      <c r="L268" s="232">
        <v>242692.0</v>
      </c>
      <c r="M268" s="233" t="s">
        <v>777</v>
      </c>
      <c r="N268" s="232" t="s">
        <v>778</v>
      </c>
      <c r="O268" s="234">
        <v>0.0</v>
      </c>
      <c r="P268" s="235">
        <v>58.0</v>
      </c>
      <c r="Q268" s="236">
        <v>347.4200000000002</v>
      </c>
      <c r="R268" s="236">
        <v>347.4200000000002</v>
      </c>
      <c r="S268" s="237" t="s">
        <v>322</v>
      </c>
      <c r="T268" s="238">
        <v>3.02</v>
      </c>
      <c r="U268" s="239">
        <f>IFERROR(Data_TY!$T268*Data_TY!$O268,"")</f>
        <v>0</v>
      </c>
      <c r="V268" s="238">
        <f>IFERROR(Data_TY!$R268/Data_TY!$P268,"")</f>
        <v>5.99</v>
      </c>
      <c r="W268" s="239">
        <f>IFERROR(Data_TY!$V268*Data_TY!$O268,"")</f>
        <v>0</v>
      </c>
      <c r="X268" s="230" t="s">
        <v>766</v>
      </c>
      <c r="Y268" s="230" t="s">
        <v>784</v>
      </c>
    </row>
    <row r="269" ht="15.75" hidden="1" customHeight="1">
      <c r="A269" s="240" t="s">
        <v>49</v>
      </c>
      <c r="B269" s="240" t="s">
        <v>654</v>
      </c>
      <c r="C269" s="240" t="s">
        <v>786</v>
      </c>
      <c r="D269" s="240" t="s">
        <v>309</v>
      </c>
      <c r="E269" s="240" t="s">
        <v>695</v>
      </c>
      <c r="F269" s="241">
        <v>2024.0</v>
      </c>
      <c r="G269" s="242" t="s">
        <v>883</v>
      </c>
      <c r="H269" s="242"/>
      <c r="I269" s="242"/>
      <c r="J269" s="242"/>
      <c r="K269" s="242" t="s">
        <v>1131</v>
      </c>
      <c r="L269" s="242">
        <v>222147.0</v>
      </c>
      <c r="M269" s="243" t="s">
        <v>694</v>
      </c>
      <c r="N269" s="242" t="s">
        <v>1182</v>
      </c>
      <c r="O269" s="244">
        <v>980.0</v>
      </c>
      <c r="P269" s="245">
        <v>140.0</v>
      </c>
      <c r="Q269" s="246">
        <v>278.59999999999997</v>
      </c>
      <c r="R269" s="246">
        <v>278.59999999999997</v>
      </c>
      <c r="S269" s="247">
        <v>0.14285714285714285</v>
      </c>
      <c r="T269" s="248">
        <v>1.1</v>
      </c>
      <c r="U269" s="249">
        <f>IFERROR(Data_TY!$T269*Data_TY!$O269,"")</f>
        <v>1078</v>
      </c>
      <c r="V269" s="248">
        <f>IFERROR(Data_TY!$R269/Data_TY!$P269,"")</f>
        <v>1.99</v>
      </c>
      <c r="W269" s="249">
        <f>IFERROR(Data_TY!$V269*Data_TY!$O269,"")</f>
        <v>1950.2</v>
      </c>
      <c r="X269" s="240" t="s">
        <v>657</v>
      </c>
      <c r="Y269" s="240" t="s">
        <v>784</v>
      </c>
    </row>
    <row r="270" ht="15.75" hidden="1" customHeight="1">
      <c r="A270" s="230" t="s">
        <v>47</v>
      </c>
      <c r="B270" s="230" t="s">
        <v>75</v>
      </c>
      <c r="C270" s="230" t="s">
        <v>786</v>
      </c>
      <c r="D270" s="230" t="s">
        <v>309</v>
      </c>
      <c r="E270" s="230" t="s">
        <v>780</v>
      </c>
      <c r="F270" s="231">
        <v>2024.0</v>
      </c>
      <c r="G270" s="232" t="s">
        <v>883</v>
      </c>
      <c r="H270" s="232"/>
      <c r="I270" s="232"/>
      <c r="J270" s="232"/>
      <c r="K270" s="232" t="s">
        <v>1131</v>
      </c>
      <c r="L270" s="232">
        <v>242693.0</v>
      </c>
      <c r="M270" s="233" t="s">
        <v>779</v>
      </c>
      <c r="N270" s="232" t="s">
        <v>1183</v>
      </c>
      <c r="O270" s="234">
        <v>0.0</v>
      </c>
      <c r="P270" s="235">
        <v>50.0</v>
      </c>
      <c r="Q270" s="236">
        <v>299.5</v>
      </c>
      <c r="R270" s="236">
        <v>299.5</v>
      </c>
      <c r="S270" s="237" t="s">
        <v>322</v>
      </c>
      <c r="T270" s="238">
        <v>3.02</v>
      </c>
      <c r="U270" s="239">
        <f>IFERROR(Data_TY!$T270*Data_TY!$O270,"")</f>
        <v>0</v>
      </c>
      <c r="V270" s="238">
        <f>IFERROR(Data_TY!$R270/Data_TY!$P270,"")</f>
        <v>5.99</v>
      </c>
      <c r="W270" s="239">
        <f>IFERROR(Data_TY!$V270*Data_TY!$O270,"")</f>
        <v>0</v>
      </c>
      <c r="X270" s="230" t="s">
        <v>766</v>
      </c>
      <c r="Y270" s="230" t="s">
        <v>784</v>
      </c>
    </row>
    <row r="271" ht="15.75" hidden="1" customHeight="1">
      <c r="A271" s="240" t="s">
        <v>50</v>
      </c>
      <c r="B271" s="240" t="s">
        <v>1184</v>
      </c>
      <c r="C271" s="240" t="s">
        <v>913</v>
      </c>
      <c r="D271" s="240" t="s">
        <v>309</v>
      </c>
      <c r="E271" s="240" t="s">
        <v>1185</v>
      </c>
      <c r="F271" s="241">
        <v>2024.0</v>
      </c>
      <c r="G271" s="242" t="s">
        <v>883</v>
      </c>
      <c r="H271" s="242"/>
      <c r="I271" s="242"/>
      <c r="J271" s="242"/>
      <c r="K271" s="242" t="s">
        <v>1186</v>
      </c>
      <c r="L271" s="242">
        <v>242532.0</v>
      </c>
      <c r="M271" s="243" t="s">
        <v>1187</v>
      </c>
      <c r="N271" s="242" t="s">
        <v>1185</v>
      </c>
      <c r="O271" s="244">
        <v>0.0</v>
      </c>
      <c r="P271" s="245">
        <v>-1.0</v>
      </c>
      <c r="Q271" s="246">
        <v>-1.99</v>
      </c>
      <c r="R271" s="246">
        <v>-1.99</v>
      </c>
      <c r="S271" s="247" t="s">
        <v>322</v>
      </c>
      <c r="T271" s="248">
        <v>0.77</v>
      </c>
      <c r="U271" s="249">
        <f>IFERROR(Data_TY!$T271*Data_TY!$O271,"")</f>
        <v>0</v>
      </c>
      <c r="V271" s="248">
        <f>IFERROR(Data_TY!$R271/Data_TY!$P271,"")</f>
        <v>1.99</v>
      </c>
      <c r="W271" s="249">
        <f>IFERROR(Data_TY!$V271*Data_TY!$O271,"")</f>
        <v>0</v>
      </c>
      <c r="X271" s="240" t="s">
        <v>349</v>
      </c>
      <c r="Y271" s="240" t="s">
        <v>784</v>
      </c>
    </row>
    <row r="272" ht="15.75" hidden="1" customHeight="1">
      <c r="A272" s="230" t="s">
        <v>50</v>
      </c>
      <c r="B272" s="230" t="s">
        <v>1184</v>
      </c>
      <c r="C272" s="230" t="s">
        <v>913</v>
      </c>
      <c r="D272" s="230" t="s">
        <v>309</v>
      </c>
      <c r="E272" s="230" t="s">
        <v>1188</v>
      </c>
      <c r="F272" s="231">
        <v>2024.0</v>
      </c>
      <c r="G272" s="232" t="s">
        <v>883</v>
      </c>
      <c r="H272" s="232"/>
      <c r="I272" s="232"/>
      <c r="J272" s="232"/>
      <c r="K272" s="232" t="s">
        <v>1186</v>
      </c>
      <c r="L272" s="232">
        <v>242533.0</v>
      </c>
      <c r="M272" s="233" t="s">
        <v>1189</v>
      </c>
      <c r="N272" s="232" t="s">
        <v>1188</v>
      </c>
      <c r="O272" s="234">
        <v>0.0</v>
      </c>
      <c r="P272" s="235">
        <v>1.0</v>
      </c>
      <c r="Q272" s="236">
        <v>1.99</v>
      </c>
      <c r="R272" s="236">
        <v>1.99</v>
      </c>
      <c r="S272" s="237" t="s">
        <v>322</v>
      </c>
      <c r="T272" s="238">
        <v>0.77</v>
      </c>
      <c r="U272" s="239">
        <f>IFERROR(Data_TY!$T272*Data_TY!$O272,"")</f>
        <v>0</v>
      </c>
      <c r="V272" s="238">
        <f>IFERROR(Data_TY!$R272/Data_TY!$P272,"")</f>
        <v>1.99</v>
      </c>
      <c r="W272" s="239">
        <f>IFERROR(Data_TY!$V272*Data_TY!$O272,"")</f>
        <v>0</v>
      </c>
      <c r="X272" s="230" t="s">
        <v>349</v>
      </c>
      <c r="Y272" s="230" t="s">
        <v>784</v>
      </c>
    </row>
    <row r="273" ht="15.75" hidden="1" customHeight="1">
      <c r="A273" s="240" t="s">
        <v>50</v>
      </c>
      <c r="B273" s="240" t="s">
        <v>257</v>
      </c>
      <c r="C273" s="240" t="s">
        <v>913</v>
      </c>
      <c r="D273" s="240" t="s">
        <v>309</v>
      </c>
      <c r="E273" s="240" t="s">
        <v>1190</v>
      </c>
      <c r="F273" s="241">
        <v>2024.0</v>
      </c>
      <c r="G273" s="242" t="s">
        <v>883</v>
      </c>
      <c r="H273" s="242"/>
      <c r="I273" s="242"/>
      <c r="J273" s="242"/>
      <c r="K273" s="242" t="s">
        <v>1186</v>
      </c>
      <c r="L273" s="242">
        <v>242537.0</v>
      </c>
      <c r="M273" s="243" t="s">
        <v>1191</v>
      </c>
      <c r="N273" s="242" t="s">
        <v>1192</v>
      </c>
      <c r="O273" s="244">
        <v>0.0</v>
      </c>
      <c r="P273" s="245">
        <v>1.0</v>
      </c>
      <c r="Q273" s="246">
        <v>1.99</v>
      </c>
      <c r="R273" s="246">
        <v>1.99</v>
      </c>
      <c r="S273" s="250" t="s">
        <v>322</v>
      </c>
      <c r="T273" s="248">
        <v>0.77</v>
      </c>
      <c r="U273" s="249">
        <f>IFERROR(Data_TY!$T273*Data_TY!$O273,"")</f>
        <v>0</v>
      </c>
      <c r="V273" s="248">
        <f>IFERROR(Data_TY!$R273/Data_TY!$P273,"")</f>
        <v>1.99</v>
      </c>
      <c r="W273" s="249">
        <f>IFERROR(Data_TY!$V273*Data_TY!$O273,"")</f>
        <v>0</v>
      </c>
      <c r="X273" s="240" t="s">
        <v>349</v>
      </c>
      <c r="Y273" s="240" t="s">
        <v>784</v>
      </c>
    </row>
    <row r="274" ht="15.75" hidden="1" customHeight="1">
      <c r="A274" s="230" t="s">
        <v>50</v>
      </c>
      <c r="B274" s="230" t="s">
        <v>257</v>
      </c>
      <c r="C274" s="230" t="s">
        <v>913</v>
      </c>
      <c r="D274" s="230" t="s">
        <v>309</v>
      </c>
      <c r="E274" s="230" t="s">
        <v>1193</v>
      </c>
      <c r="F274" s="231">
        <v>2024.0</v>
      </c>
      <c r="G274" s="232" t="s">
        <v>883</v>
      </c>
      <c r="H274" s="232"/>
      <c r="I274" s="232"/>
      <c r="J274" s="232"/>
      <c r="K274" s="232" t="s">
        <v>1186</v>
      </c>
      <c r="L274" s="232">
        <v>242539.0</v>
      </c>
      <c r="M274" s="233" t="s">
        <v>1194</v>
      </c>
      <c r="N274" s="232" t="s">
        <v>1185</v>
      </c>
      <c r="O274" s="234">
        <v>0.0</v>
      </c>
      <c r="P274" s="235">
        <v>4.0</v>
      </c>
      <c r="Q274" s="236">
        <v>7.96</v>
      </c>
      <c r="R274" s="236">
        <v>7.96</v>
      </c>
      <c r="S274" s="251" t="s">
        <v>322</v>
      </c>
      <c r="T274" s="238">
        <v>0.77</v>
      </c>
      <c r="U274" s="239">
        <f>IFERROR(Data_TY!$T274*Data_TY!$O274,"")</f>
        <v>0</v>
      </c>
      <c r="V274" s="238">
        <f>IFERROR(Data_TY!$R274/Data_TY!$P274,"")</f>
        <v>1.99</v>
      </c>
      <c r="W274" s="239">
        <f>IFERROR(Data_TY!$V274*Data_TY!$O274,"")</f>
        <v>0</v>
      </c>
      <c r="X274" s="230" t="s">
        <v>349</v>
      </c>
      <c r="Y274" s="230" t="s">
        <v>784</v>
      </c>
    </row>
    <row r="275" ht="15.75" hidden="1" customHeight="1">
      <c r="A275" s="240" t="s">
        <v>50</v>
      </c>
      <c r="B275" s="240" t="s">
        <v>257</v>
      </c>
      <c r="C275" s="240" t="s">
        <v>913</v>
      </c>
      <c r="D275" s="240" t="s">
        <v>309</v>
      </c>
      <c r="E275" s="240" t="s">
        <v>1195</v>
      </c>
      <c r="F275" s="241">
        <v>2024.0</v>
      </c>
      <c r="G275" s="242" t="s">
        <v>883</v>
      </c>
      <c r="H275" s="242"/>
      <c r="I275" s="242"/>
      <c r="J275" s="242"/>
      <c r="K275" s="242" t="s">
        <v>1186</v>
      </c>
      <c r="L275" s="242">
        <v>242541.0</v>
      </c>
      <c r="M275" s="243" t="s">
        <v>1196</v>
      </c>
      <c r="N275" s="242" t="s">
        <v>1188</v>
      </c>
      <c r="O275" s="244">
        <v>0.0</v>
      </c>
      <c r="P275" s="245">
        <v>-2.0</v>
      </c>
      <c r="Q275" s="246">
        <v>-3.98</v>
      </c>
      <c r="R275" s="246">
        <v>-3.98</v>
      </c>
      <c r="S275" s="250" t="s">
        <v>322</v>
      </c>
      <c r="T275" s="248">
        <v>0.77</v>
      </c>
      <c r="U275" s="249">
        <f>IFERROR(Data_TY!$T275*Data_TY!$O275,"")</f>
        <v>0</v>
      </c>
      <c r="V275" s="248">
        <f>IFERROR(Data_TY!$R275/Data_TY!$P275,"")</f>
        <v>1.99</v>
      </c>
      <c r="W275" s="249">
        <f>IFERROR(Data_TY!$V275*Data_TY!$O275,"")</f>
        <v>0</v>
      </c>
      <c r="X275" s="240" t="s">
        <v>349</v>
      </c>
      <c r="Y275" s="240" t="s">
        <v>784</v>
      </c>
    </row>
    <row r="276" ht="15.75" hidden="1" customHeight="1">
      <c r="A276" s="230" t="s">
        <v>50</v>
      </c>
      <c r="B276" s="230" t="s">
        <v>257</v>
      </c>
      <c r="C276" s="230" t="s">
        <v>913</v>
      </c>
      <c r="D276" s="230" t="s">
        <v>309</v>
      </c>
      <c r="E276" s="230" t="s">
        <v>1197</v>
      </c>
      <c r="F276" s="231">
        <v>2024.0</v>
      </c>
      <c r="G276" s="232" t="s">
        <v>883</v>
      </c>
      <c r="H276" s="232"/>
      <c r="I276" s="232"/>
      <c r="J276" s="232"/>
      <c r="K276" s="232" t="s">
        <v>1186</v>
      </c>
      <c r="L276" s="232">
        <v>242549.0</v>
      </c>
      <c r="M276" s="233" t="s">
        <v>1198</v>
      </c>
      <c r="N276" s="232" t="s">
        <v>1199</v>
      </c>
      <c r="O276" s="234">
        <v>0.0</v>
      </c>
      <c r="P276" s="235">
        <v>1.0</v>
      </c>
      <c r="Q276" s="236">
        <v>1.99</v>
      </c>
      <c r="R276" s="236">
        <v>1.99</v>
      </c>
      <c r="S276" s="251" t="s">
        <v>322</v>
      </c>
      <c r="T276" s="238">
        <v>0.77</v>
      </c>
      <c r="U276" s="239">
        <f>IFERROR(Data_TY!$T276*Data_TY!$O276,"")</f>
        <v>0</v>
      </c>
      <c r="V276" s="238">
        <f>IFERROR(Data_TY!$R276/Data_TY!$P276,"")</f>
        <v>1.99</v>
      </c>
      <c r="W276" s="239">
        <f>IFERROR(Data_TY!$V276*Data_TY!$O276,"")</f>
        <v>0</v>
      </c>
      <c r="X276" s="230" t="s">
        <v>349</v>
      </c>
      <c r="Y276" s="230" t="s">
        <v>784</v>
      </c>
    </row>
    <row r="277" ht="15.75" hidden="1" customHeight="1">
      <c r="A277" s="240" t="s">
        <v>50</v>
      </c>
      <c r="B277" s="240" t="s">
        <v>257</v>
      </c>
      <c r="C277" s="240" t="s">
        <v>913</v>
      </c>
      <c r="D277" s="240" t="s">
        <v>309</v>
      </c>
      <c r="E277" s="240" t="s">
        <v>1197</v>
      </c>
      <c r="F277" s="241">
        <v>2024.0</v>
      </c>
      <c r="G277" s="242" t="s">
        <v>883</v>
      </c>
      <c r="H277" s="242"/>
      <c r="I277" s="242"/>
      <c r="J277" s="242"/>
      <c r="K277" s="242" t="s">
        <v>1186</v>
      </c>
      <c r="L277" s="242">
        <v>242553.0</v>
      </c>
      <c r="M277" s="243" t="s">
        <v>1200</v>
      </c>
      <c r="N277" s="242" t="s">
        <v>1199</v>
      </c>
      <c r="O277" s="244">
        <v>0.0</v>
      </c>
      <c r="P277" s="245">
        <v>1.0</v>
      </c>
      <c r="Q277" s="246">
        <v>1.99</v>
      </c>
      <c r="R277" s="246">
        <v>1.99</v>
      </c>
      <c r="S277" s="250" t="s">
        <v>322</v>
      </c>
      <c r="T277" s="248">
        <v>0.77</v>
      </c>
      <c r="U277" s="249">
        <f>IFERROR(Data_TY!$T277*Data_TY!$O277,"")</f>
        <v>0</v>
      </c>
      <c r="V277" s="248">
        <f>IFERROR(Data_TY!$R277/Data_TY!$P277,"")</f>
        <v>1.99</v>
      </c>
      <c r="W277" s="249">
        <f>IFERROR(Data_TY!$V277*Data_TY!$O277,"")</f>
        <v>0</v>
      </c>
      <c r="X277" s="240" t="s">
        <v>349</v>
      </c>
      <c r="Y277" s="240" t="s">
        <v>784</v>
      </c>
    </row>
    <row r="278" ht="15.75" hidden="1" customHeight="1">
      <c r="A278" s="230" t="s">
        <v>50</v>
      </c>
      <c r="B278" s="230" t="s">
        <v>257</v>
      </c>
      <c r="C278" s="230" t="s">
        <v>913</v>
      </c>
      <c r="D278" s="230" t="s">
        <v>309</v>
      </c>
      <c r="E278" s="230" t="s">
        <v>1197</v>
      </c>
      <c r="F278" s="231">
        <v>2024.0</v>
      </c>
      <c r="G278" s="232" t="s">
        <v>883</v>
      </c>
      <c r="H278" s="232"/>
      <c r="I278" s="232"/>
      <c r="J278" s="232"/>
      <c r="K278" s="232" t="s">
        <v>1186</v>
      </c>
      <c r="L278" s="232">
        <v>242560.0</v>
      </c>
      <c r="M278" s="233" t="s">
        <v>1201</v>
      </c>
      <c r="N278" s="232" t="s">
        <v>1199</v>
      </c>
      <c r="O278" s="234">
        <v>0.0</v>
      </c>
      <c r="P278" s="235">
        <v>3.0</v>
      </c>
      <c r="Q278" s="236">
        <v>5.97</v>
      </c>
      <c r="R278" s="236">
        <v>5.97</v>
      </c>
      <c r="S278" s="251" t="s">
        <v>322</v>
      </c>
      <c r="T278" s="238">
        <v>0.77</v>
      </c>
      <c r="U278" s="239">
        <f>IFERROR(Data_TY!$T278*Data_TY!$O278,"")</f>
        <v>0</v>
      </c>
      <c r="V278" s="238">
        <f>IFERROR(Data_TY!$R278/Data_TY!$P278,"")</f>
        <v>1.99</v>
      </c>
      <c r="W278" s="239">
        <f>IFERROR(Data_TY!$V278*Data_TY!$O278,"")</f>
        <v>0</v>
      </c>
      <c r="X278" s="230" t="s">
        <v>349</v>
      </c>
      <c r="Y278" s="230" t="s">
        <v>784</v>
      </c>
    </row>
    <row r="279" ht="15.75" hidden="1" customHeight="1">
      <c r="A279" s="240" t="s">
        <v>51</v>
      </c>
      <c r="B279" s="240" t="s">
        <v>117</v>
      </c>
      <c r="C279" s="240" t="s">
        <v>913</v>
      </c>
      <c r="D279" s="240" t="s">
        <v>74</v>
      </c>
      <c r="E279" s="240" t="s">
        <v>1202</v>
      </c>
      <c r="F279" s="241">
        <v>2024.0</v>
      </c>
      <c r="G279" s="242" t="s">
        <v>883</v>
      </c>
      <c r="H279" s="242"/>
      <c r="I279" s="242"/>
      <c r="J279" s="242"/>
      <c r="K279" s="242" t="s">
        <v>1186</v>
      </c>
      <c r="L279" s="242">
        <v>166710.0</v>
      </c>
      <c r="M279" s="243" t="s">
        <v>1203</v>
      </c>
      <c r="N279" s="242" t="s">
        <v>1204</v>
      </c>
      <c r="O279" s="244">
        <v>0.0</v>
      </c>
      <c r="P279" s="245">
        <v>1.0</v>
      </c>
      <c r="Q279" s="246">
        <v>7.99</v>
      </c>
      <c r="R279" s="246">
        <v>7.99</v>
      </c>
      <c r="S279" s="250" t="s">
        <v>322</v>
      </c>
      <c r="T279" s="248">
        <v>4.27</v>
      </c>
      <c r="U279" s="249">
        <f>IFERROR(Data_TY!$T279*Data_TY!$O279,"")</f>
        <v>0</v>
      </c>
      <c r="V279" s="248">
        <f>IFERROR(Data_TY!$R279/Data_TY!$P279,"")</f>
        <v>7.99</v>
      </c>
      <c r="W279" s="249">
        <f>IFERROR(Data_TY!$V279*Data_TY!$O279,"")</f>
        <v>0</v>
      </c>
      <c r="X279" s="240" t="s">
        <v>116</v>
      </c>
      <c r="Y279" s="240" t="s">
        <v>784</v>
      </c>
    </row>
    <row r="280" ht="15.75" hidden="1" customHeight="1">
      <c r="A280" s="230" t="s">
        <v>51</v>
      </c>
      <c r="B280" s="230" t="s">
        <v>117</v>
      </c>
      <c r="C280" s="230" t="s">
        <v>786</v>
      </c>
      <c r="D280" s="230" t="s">
        <v>74</v>
      </c>
      <c r="E280" s="230" t="s">
        <v>115</v>
      </c>
      <c r="F280" s="231">
        <v>2024.0</v>
      </c>
      <c r="G280" s="232" t="s">
        <v>883</v>
      </c>
      <c r="H280" s="232"/>
      <c r="I280" s="232"/>
      <c r="J280" s="232"/>
      <c r="K280" s="232" t="s">
        <v>1186</v>
      </c>
      <c r="L280" s="232">
        <v>242632.0</v>
      </c>
      <c r="M280" s="233" t="s">
        <v>114</v>
      </c>
      <c r="N280" s="232" t="s">
        <v>1205</v>
      </c>
      <c r="O280" s="234">
        <v>1620.0</v>
      </c>
      <c r="P280" s="235">
        <v>447.0</v>
      </c>
      <c r="Q280" s="236">
        <v>3571.5299999999984</v>
      </c>
      <c r="R280" s="236">
        <v>3571.5299999999984</v>
      </c>
      <c r="S280" s="251">
        <v>0.2759259259259259</v>
      </c>
      <c r="T280" s="238">
        <v>4.19</v>
      </c>
      <c r="U280" s="239">
        <f>IFERROR(Data_TY!$T280*Data_TY!$O280,"")</f>
        <v>6787.8</v>
      </c>
      <c r="V280" s="238">
        <f>IFERROR(Data_TY!$R280/Data_TY!$P280,"")</f>
        <v>7.99</v>
      </c>
      <c r="W280" s="239">
        <f>IFERROR(Data_TY!$V280*Data_TY!$O280,"")</f>
        <v>12943.8</v>
      </c>
      <c r="X280" s="230" t="s">
        <v>116</v>
      </c>
      <c r="Y280" s="230" t="s">
        <v>784</v>
      </c>
    </row>
    <row r="281" ht="15.75" hidden="1" customHeight="1">
      <c r="A281" s="240" t="s">
        <v>51</v>
      </c>
      <c r="B281" s="240" t="s">
        <v>117</v>
      </c>
      <c r="C281" s="240" t="s">
        <v>786</v>
      </c>
      <c r="D281" s="240" t="s">
        <v>74</v>
      </c>
      <c r="E281" s="240" t="s">
        <v>121</v>
      </c>
      <c r="F281" s="241">
        <v>2024.0</v>
      </c>
      <c r="G281" s="242" t="s">
        <v>883</v>
      </c>
      <c r="H281" s="242"/>
      <c r="I281" s="242"/>
      <c r="J281" s="242"/>
      <c r="K281" s="242" t="s">
        <v>1186</v>
      </c>
      <c r="L281" s="242">
        <v>242636.0</v>
      </c>
      <c r="M281" s="243" t="s">
        <v>120</v>
      </c>
      <c r="N281" s="242" t="s">
        <v>1206</v>
      </c>
      <c r="O281" s="244">
        <v>756.0</v>
      </c>
      <c r="P281" s="245">
        <v>261.0</v>
      </c>
      <c r="Q281" s="246">
        <v>2085.3900000000012</v>
      </c>
      <c r="R281" s="246">
        <v>2085.3900000000012</v>
      </c>
      <c r="S281" s="250">
        <v>0.34523809523809523</v>
      </c>
      <c r="T281" s="248">
        <v>4.22</v>
      </c>
      <c r="U281" s="249">
        <f>IFERROR(Data_TY!$T281*Data_TY!$O281,"")</f>
        <v>3190.32</v>
      </c>
      <c r="V281" s="248">
        <f>IFERROR(Data_TY!$R281/Data_TY!$P281,"")</f>
        <v>7.99</v>
      </c>
      <c r="W281" s="249">
        <f>IFERROR(Data_TY!$V281*Data_TY!$O281,"")</f>
        <v>6040.44</v>
      </c>
      <c r="X281" s="240" t="s">
        <v>116</v>
      </c>
      <c r="Y281" s="240" t="s">
        <v>784</v>
      </c>
    </row>
    <row r="282" ht="15.75" hidden="1" customHeight="1">
      <c r="A282" s="230" t="s">
        <v>50</v>
      </c>
      <c r="B282" s="230" t="s">
        <v>257</v>
      </c>
      <c r="C282" s="230" t="s">
        <v>786</v>
      </c>
      <c r="D282" s="230" t="s">
        <v>309</v>
      </c>
      <c r="E282" s="230" t="s">
        <v>543</v>
      </c>
      <c r="F282" s="231">
        <v>2024.0</v>
      </c>
      <c r="G282" s="232" t="s">
        <v>883</v>
      </c>
      <c r="H282" s="232"/>
      <c r="I282" s="232"/>
      <c r="J282" s="232"/>
      <c r="K282" s="232" t="s">
        <v>1186</v>
      </c>
      <c r="L282" s="232">
        <v>279880.0</v>
      </c>
      <c r="M282" s="233" t="s">
        <v>542</v>
      </c>
      <c r="N282" s="232" t="s">
        <v>1207</v>
      </c>
      <c r="O282" s="234">
        <v>3340.0</v>
      </c>
      <c r="P282" s="235">
        <v>236.0</v>
      </c>
      <c r="Q282" s="236">
        <v>469.6400000000002</v>
      </c>
      <c r="R282" s="236">
        <v>469.6400000000002</v>
      </c>
      <c r="S282" s="251">
        <v>0.07065868263473053</v>
      </c>
      <c r="T282" s="238">
        <v>0.75</v>
      </c>
      <c r="U282" s="239">
        <f>IFERROR(Data_TY!$T282*Data_TY!$O282,"")</f>
        <v>2505</v>
      </c>
      <c r="V282" s="238">
        <f>IFERROR(Data_TY!$R282/Data_TY!$P282,"")</f>
        <v>1.99</v>
      </c>
      <c r="W282" s="239">
        <f>IFERROR(Data_TY!$V282*Data_TY!$O282,"")</f>
        <v>6646.6</v>
      </c>
      <c r="X282" s="230" t="s">
        <v>256</v>
      </c>
      <c r="Y282" s="230" t="s">
        <v>784</v>
      </c>
    </row>
    <row r="283" ht="15.75" hidden="1" customHeight="1">
      <c r="A283" s="240" t="s">
        <v>50</v>
      </c>
      <c r="B283" s="240" t="s">
        <v>257</v>
      </c>
      <c r="C283" s="240" t="s">
        <v>786</v>
      </c>
      <c r="D283" s="240" t="s">
        <v>309</v>
      </c>
      <c r="E283" s="240" t="s">
        <v>545</v>
      </c>
      <c r="F283" s="241">
        <v>2024.0</v>
      </c>
      <c r="G283" s="242" t="s">
        <v>883</v>
      </c>
      <c r="H283" s="242"/>
      <c r="I283" s="242"/>
      <c r="J283" s="242"/>
      <c r="K283" s="242" t="s">
        <v>1186</v>
      </c>
      <c r="L283" s="242">
        <v>279881.0</v>
      </c>
      <c r="M283" s="243" t="s">
        <v>544</v>
      </c>
      <c r="N283" s="242" t="s">
        <v>1208</v>
      </c>
      <c r="O283" s="244">
        <v>4558.0</v>
      </c>
      <c r="P283" s="245">
        <v>304.0</v>
      </c>
      <c r="Q283" s="246">
        <v>604.9600000000003</v>
      </c>
      <c r="R283" s="246">
        <v>604.9600000000003</v>
      </c>
      <c r="S283" s="250">
        <v>0.06669591926283458</v>
      </c>
      <c r="T283" s="248">
        <v>0.75</v>
      </c>
      <c r="U283" s="249">
        <f>IFERROR(Data_TY!$T283*Data_TY!$O283,"")</f>
        <v>3418.5</v>
      </c>
      <c r="V283" s="248">
        <f>IFERROR(Data_TY!$R283/Data_TY!$P283,"")</f>
        <v>1.99</v>
      </c>
      <c r="W283" s="249">
        <f>IFERROR(Data_TY!$V283*Data_TY!$O283,"")</f>
        <v>9070.42</v>
      </c>
      <c r="X283" s="240" t="s">
        <v>256</v>
      </c>
      <c r="Y283" s="240" t="s">
        <v>784</v>
      </c>
    </row>
    <row r="284" ht="15.75" hidden="1" customHeight="1">
      <c r="A284" s="230" t="s">
        <v>50</v>
      </c>
      <c r="B284" s="230" t="s">
        <v>257</v>
      </c>
      <c r="C284" s="230" t="s">
        <v>786</v>
      </c>
      <c r="D284" s="230" t="s">
        <v>309</v>
      </c>
      <c r="E284" s="230" t="s">
        <v>547</v>
      </c>
      <c r="F284" s="231">
        <v>2024.0</v>
      </c>
      <c r="G284" s="232" t="s">
        <v>883</v>
      </c>
      <c r="H284" s="232"/>
      <c r="I284" s="232"/>
      <c r="J284" s="232"/>
      <c r="K284" s="232" t="s">
        <v>1186</v>
      </c>
      <c r="L284" s="232">
        <v>279890.0</v>
      </c>
      <c r="M284" s="233" t="s">
        <v>546</v>
      </c>
      <c r="N284" s="232" t="s">
        <v>1209</v>
      </c>
      <c r="O284" s="234">
        <v>5046.0</v>
      </c>
      <c r="P284" s="235">
        <v>470.0</v>
      </c>
      <c r="Q284" s="236">
        <v>935.3000000000006</v>
      </c>
      <c r="R284" s="236">
        <v>935.3000000000006</v>
      </c>
      <c r="S284" s="251">
        <v>0.09314308363059849</v>
      </c>
      <c r="T284" s="238">
        <v>0.75</v>
      </c>
      <c r="U284" s="239">
        <f>IFERROR(Data_TY!$T284*Data_TY!$O284,"")</f>
        <v>3784.5</v>
      </c>
      <c r="V284" s="238">
        <f>IFERROR(Data_TY!$R284/Data_TY!$P284,"")</f>
        <v>1.99</v>
      </c>
      <c r="W284" s="239">
        <f>IFERROR(Data_TY!$V284*Data_TY!$O284,"")</f>
        <v>10041.54</v>
      </c>
      <c r="X284" s="230" t="s">
        <v>256</v>
      </c>
      <c r="Y284" s="230" t="s">
        <v>784</v>
      </c>
    </row>
    <row r="285" ht="15.75" hidden="1" customHeight="1">
      <c r="A285" s="240" t="s">
        <v>50</v>
      </c>
      <c r="B285" s="240" t="s">
        <v>257</v>
      </c>
      <c r="C285" s="240" t="s">
        <v>786</v>
      </c>
      <c r="D285" s="240" t="s">
        <v>309</v>
      </c>
      <c r="E285" s="240" t="s">
        <v>549</v>
      </c>
      <c r="F285" s="241">
        <v>2024.0</v>
      </c>
      <c r="G285" s="242" t="s">
        <v>883</v>
      </c>
      <c r="H285" s="242"/>
      <c r="I285" s="242"/>
      <c r="J285" s="242"/>
      <c r="K285" s="242" t="s">
        <v>1186</v>
      </c>
      <c r="L285" s="242">
        <v>279893.0</v>
      </c>
      <c r="M285" s="243" t="s">
        <v>548</v>
      </c>
      <c r="N285" s="242" t="s">
        <v>1188</v>
      </c>
      <c r="O285" s="244">
        <v>2620.0</v>
      </c>
      <c r="P285" s="245">
        <v>223.0</v>
      </c>
      <c r="Q285" s="246">
        <v>443.77000000000027</v>
      </c>
      <c r="R285" s="246">
        <v>443.77000000000027</v>
      </c>
      <c r="S285" s="250">
        <v>0.08511450381679389</v>
      </c>
      <c r="T285" s="248">
        <v>0.75</v>
      </c>
      <c r="U285" s="249">
        <f>IFERROR(Data_TY!$T285*Data_TY!$O285,"")</f>
        <v>1965</v>
      </c>
      <c r="V285" s="248">
        <f>IFERROR(Data_TY!$R285/Data_TY!$P285,"")</f>
        <v>1.99</v>
      </c>
      <c r="W285" s="249">
        <f>IFERROR(Data_TY!$V285*Data_TY!$O285,"")</f>
        <v>5213.8</v>
      </c>
      <c r="X285" s="240" t="s">
        <v>256</v>
      </c>
      <c r="Y285" s="240" t="s">
        <v>784</v>
      </c>
    </row>
    <row r="286" ht="15.75" hidden="1" customHeight="1">
      <c r="A286" s="230" t="s">
        <v>50</v>
      </c>
      <c r="B286" s="230" t="s">
        <v>257</v>
      </c>
      <c r="C286" s="230" t="s">
        <v>786</v>
      </c>
      <c r="D286" s="230" t="s">
        <v>309</v>
      </c>
      <c r="E286" s="230" t="s">
        <v>543</v>
      </c>
      <c r="F286" s="231">
        <v>2024.0</v>
      </c>
      <c r="G286" s="232" t="s">
        <v>883</v>
      </c>
      <c r="H286" s="232"/>
      <c r="I286" s="232"/>
      <c r="J286" s="232"/>
      <c r="K286" s="232" t="s">
        <v>1186</v>
      </c>
      <c r="L286" s="232">
        <v>279898.0</v>
      </c>
      <c r="M286" s="233" t="s">
        <v>550</v>
      </c>
      <c r="N286" s="232" t="s">
        <v>1207</v>
      </c>
      <c r="O286" s="234">
        <v>4480.0</v>
      </c>
      <c r="P286" s="235">
        <v>445.0</v>
      </c>
      <c r="Q286" s="236">
        <v>885.5500000000008</v>
      </c>
      <c r="R286" s="236">
        <v>885.5500000000008</v>
      </c>
      <c r="S286" s="251">
        <v>0.09933035714285714</v>
      </c>
      <c r="T286" s="238">
        <v>0.75</v>
      </c>
      <c r="U286" s="239">
        <f>IFERROR(Data_TY!$T286*Data_TY!$O286,"")</f>
        <v>3360</v>
      </c>
      <c r="V286" s="238">
        <f>IFERROR(Data_TY!$R286/Data_TY!$P286,"")</f>
        <v>1.99</v>
      </c>
      <c r="W286" s="239">
        <f>IFERROR(Data_TY!$V286*Data_TY!$O286,"")</f>
        <v>8915.2</v>
      </c>
      <c r="X286" s="230" t="s">
        <v>256</v>
      </c>
      <c r="Y286" s="230" t="s">
        <v>784</v>
      </c>
    </row>
    <row r="287" ht="15.75" hidden="1" customHeight="1">
      <c r="A287" s="240" t="s">
        <v>50</v>
      </c>
      <c r="B287" s="240" t="s">
        <v>257</v>
      </c>
      <c r="C287" s="240" t="s">
        <v>786</v>
      </c>
      <c r="D287" s="240" t="s">
        <v>309</v>
      </c>
      <c r="E287" s="240" t="s">
        <v>545</v>
      </c>
      <c r="F287" s="241">
        <v>2024.0</v>
      </c>
      <c r="G287" s="242" t="s">
        <v>883</v>
      </c>
      <c r="H287" s="242"/>
      <c r="I287" s="242"/>
      <c r="J287" s="242"/>
      <c r="K287" s="242" t="s">
        <v>1186</v>
      </c>
      <c r="L287" s="242">
        <v>279899.0</v>
      </c>
      <c r="M287" s="243" t="s">
        <v>551</v>
      </c>
      <c r="N287" s="242" t="s">
        <v>1208</v>
      </c>
      <c r="O287" s="244">
        <v>5982.0</v>
      </c>
      <c r="P287" s="245">
        <v>209.0</v>
      </c>
      <c r="Q287" s="246">
        <v>415.9100000000002</v>
      </c>
      <c r="R287" s="246">
        <v>415.9100000000002</v>
      </c>
      <c r="S287" s="250">
        <v>0.03493814777666333</v>
      </c>
      <c r="T287" s="248">
        <v>0.75</v>
      </c>
      <c r="U287" s="249">
        <f>IFERROR(Data_TY!$T287*Data_TY!$O287,"")</f>
        <v>4486.5</v>
      </c>
      <c r="V287" s="248">
        <f>IFERROR(Data_TY!$R287/Data_TY!$P287,"")</f>
        <v>1.99</v>
      </c>
      <c r="W287" s="249">
        <f>IFERROR(Data_TY!$V287*Data_TY!$O287,"")</f>
        <v>11904.18</v>
      </c>
      <c r="X287" s="240" t="s">
        <v>256</v>
      </c>
      <c r="Y287" s="240" t="s">
        <v>784</v>
      </c>
    </row>
    <row r="288" ht="15.75" hidden="1" customHeight="1">
      <c r="A288" s="230" t="s">
        <v>50</v>
      </c>
      <c r="B288" s="230" t="s">
        <v>257</v>
      </c>
      <c r="C288" s="230" t="s">
        <v>786</v>
      </c>
      <c r="D288" s="230" t="s">
        <v>309</v>
      </c>
      <c r="E288" s="230" t="s">
        <v>547</v>
      </c>
      <c r="F288" s="231">
        <v>2024.0</v>
      </c>
      <c r="G288" s="232" t="s">
        <v>883</v>
      </c>
      <c r="H288" s="232"/>
      <c r="I288" s="232"/>
      <c r="J288" s="232"/>
      <c r="K288" s="232" t="s">
        <v>1186</v>
      </c>
      <c r="L288" s="232">
        <v>279901.0</v>
      </c>
      <c r="M288" s="233" t="s">
        <v>552</v>
      </c>
      <c r="N288" s="232" t="s">
        <v>1209</v>
      </c>
      <c r="O288" s="234">
        <v>6735.0</v>
      </c>
      <c r="P288" s="235">
        <v>375.0</v>
      </c>
      <c r="Q288" s="236">
        <v>746.2500000000007</v>
      </c>
      <c r="R288" s="236">
        <v>746.2500000000007</v>
      </c>
      <c r="S288" s="251">
        <v>0.0556792873051225</v>
      </c>
      <c r="T288" s="238">
        <v>0.75</v>
      </c>
      <c r="U288" s="239">
        <f>IFERROR(Data_TY!$T288*Data_TY!$O288,"")</f>
        <v>5051.25</v>
      </c>
      <c r="V288" s="238">
        <f>IFERROR(Data_TY!$R288/Data_TY!$P288,"")</f>
        <v>1.99</v>
      </c>
      <c r="W288" s="239">
        <f>IFERROR(Data_TY!$V288*Data_TY!$O288,"")</f>
        <v>13402.65</v>
      </c>
      <c r="X288" s="230" t="s">
        <v>256</v>
      </c>
      <c r="Y288" s="230" t="s">
        <v>784</v>
      </c>
    </row>
    <row r="289" ht="15.75" hidden="1" customHeight="1">
      <c r="A289" s="240" t="s">
        <v>50</v>
      </c>
      <c r="B289" s="240" t="s">
        <v>257</v>
      </c>
      <c r="C289" s="240" t="s">
        <v>786</v>
      </c>
      <c r="D289" s="240" t="s">
        <v>309</v>
      </c>
      <c r="E289" s="240" t="s">
        <v>549</v>
      </c>
      <c r="F289" s="241">
        <v>2024.0</v>
      </c>
      <c r="G289" s="242" t="s">
        <v>883</v>
      </c>
      <c r="H289" s="242"/>
      <c r="I289" s="242"/>
      <c r="J289" s="242"/>
      <c r="K289" s="242" t="s">
        <v>1186</v>
      </c>
      <c r="L289" s="242">
        <v>279902.0</v>
      </c>
      <c r="M289" s="243" t="s">
        <v>553</v>
      </c>
      <c r="N289" s="242" t="s">
        <v>1188</v>
      </c>
      <c r="O289" s="244">
        <v>3531.0</v>
      </c>
      <c r="P289" s="245">
        <v>468.0</v>
      </c>
      <c r="Q289" s="246">
        <v>931.3200000000006</v>
      </c>
      <c r="R289" s="246">
        <v>931.3200000000006</v>
      </c>
      <c r="S289" s="250">
        <v>0.13254035683942225</v>
      </c>
      <c r="T289" s="248">
        <v>0.75</v>
      </c>
      <c r="U289" s="249">
        <f>IFERROR(Data_TY!$T289*Data_TY!$O289,"")</f>
        <v>2648.25</v>
      </c>
      <c r="V289" s="248">
        <f>IFERROR(Data_TY!$R289/Data_TY!$P289,"")</f>
        <v>1.99</v>
      </c>
      <c r="W289" s="249">
        <f>IFERROR(Data_TY!$V289*Data_TY!$O289,"")</f>
        <v>7026.69</v>
      </c>
      <c r="X289" s="240" t="s">
        <v>256</v>
      </c>
      <c r="Y289" s="240" t="s">
        <v>784</v>
      </c>
    </row>
    <row r="290" ht="15.75" hidden="1" customHeight="1">
      <c r="A290" s="230" t="s">
        <v>51</v>
      </c>
      <c r="B290" s="230" t="s">
        <v>117</v>
      </c>
      <c r="C290" s="230" t="s">
        <v>786</v>
      </c>
      <c r="D290" s="230" t="s">
        <v>74</v>
      </c>
      <c r="E290" s="230" t="s">
        <v>119</v>
      </c>
      <c r="F290" s="231">
        <v>2024.0</v>
      </c>
      <c r="G290" s="232" t="s">
        <v>883</v>
      </c>
      <c r="H290" s="232"/>
      <c r="I290" s="232"/>
      <c r="J290" s="232"/>
      <c r="K290" s="232" t="s">
        <v>1186</v>
      </c>
      <c r="L290" s="232">
        <v>242634.0</v>
      </c>
      <c r="M290" s="233" t="s">
        <v>118</v>
      </c>
      <c r="N290" s="232" t="s">
        <v>1210</v>
      </c>
      <c r="O290" s="234">
        <v>1200.0</v>
      </c>
      <c r="P290" s="235">
        <v>393.0</v>
      </c>
      <c r="Q290" s="236">
        <v>3140.0699999999983</v>
      </c>
      <c r="R290" s="236">
        <v>3140.0699999999983</v>
      </c>
      <c r="S290" s="251">
        <v>0.3275</v>
      </c>
      <c r="T290" s="238">
        <v>4.19</v>
      </c>
      <c r="U290" s="239">
        <f>IFERROR(Data_TY!$T290*Data_TY!$O290,"")</f>
        <v>5028</v>
      </c>
      <c r="V290" s="238">
        <f>IFERROR(Data_TY!$R290/Data_TY!$P290,"")</f>
        <v>7.99</v>
      </c>
      <c r="W290" s="239">
        <f>IFERROR(Data_TY!$V290*Data_TY!$O290,"")</f>
        <v>9588</v>
      </c>
      <c r="X290" s="230" t="s">
        <v>116</v>
      </c>
      <c r="Y290" s="230" t="s">
        <v>784</v>
      </c>
    </row>
    <row r="291" ht="15.75" hidden="1" customHeight="1">
      <c r="A291" s="240" t="s">
        <v>49</v>
      </c>
      <c r="B291" s="240" t="s">
        <v>344</v>
      </c>
      <c r="C291" s="240" t="s">
        <v>913</v>
      </c>
      <c r="D291" s="240" t="s">
        <v>74</v>
      </c>
      <c r="E291" s="240" t="s">
        <v>1211</v>
      </c>
      <c r="F291" s="241">
        <v>2024.0</v>
      </c>
      <c r="G291" s="242" t="s">
        <v>883</v>
      </c>
      <c r="H291" s="242"/>
      <c r="I291" s="242"/>
      <c r="J291" s="242"/>
      <c r="K291" s="242" t="s">
        <v>1212</v>
      </c>
      <c r="L291" s="242">
        <v>189626.0</v>
      </c>
      <c r="M291" s="243" t="s">
        <v>1213</v>
      </c>
      <c r="N291" s="242" t="s">
        <v>1214</v>
      </c>
      <c r="O291" s="244">
        <v>0.0</v>
      </c>
      <c r="P291" s="245">
        <v>3.0</v>
      </c>
      <c r="Q291" s="246">
        <v>3.7300000000000004</v>
      </c>
      <c r="R291" s="246">
        <v>3.7300000000000004</v>
      </c>
      <c r="S291" s="250" t="s">
        <v>322</v>
      </c>
      <c r="T291" s="248">
        <v>1.18</v>
      </c>
      <c r="U291" s="249">
        <f>IFERROR(Data_TY!$T291*Data_TY!$O291,"")</f>
        <v>0</v>
      </c>
      <c r="V291" s="248">
        <f>IFERROR(Data_TY!$R291/Data_TY!$P291,"")</f>
        <v>1.243333333</v>
      </c>
      <c r="W291" s="249">
        <f>IFERROR(Data_TY!$V291*Data_TY!$O291,"")</f>
        <v>0</v>
      </c>
      <c r="X291" s="240" t="s">
        <v>78</v>
      </c>
      <c r="Y291" s="240" t="s">
        <v>784</v>
      </c>
    </row>
    <row r="292" ht="15.75" hidden="1" customHeight="1">
      <c r="A292" s="230" t="s">
        <v>51</v>
      </c>
      <c r="B292" s="230" t="s">
        <v>512</v>
      </c>
      <c r="C292" s="230" t="s">
        <v>913</v>
      </c>
      <c r="D292" s="230" t="s">
        <v>309</v>
      </c>
      <c r="E292" s="230" t="s">
        <v>1215</v>
      </c>
      <c r="F292" s="231">
        <v>2024.0</v>
      </c>
      <c r="G292" s="232" t="s">
        <v>883</v>
      </c>
      <c r="H292" s="232"/>
      <c r="I292" s="232"/>
      <c r="J292" s="232"/>
      <c r="K292" s="232" t="s">
        <v>1212</v>
      </c>
      <c r="L292" s="232">
        <v>166761.0</v>
      </c>
      <c r="M292" s="233" t="s">
        <v>1216</v>
      </c>
      <c r="N292" s="232" t="s">
        <v>1217</v>
      </c>
      <c r="O292" s="234">
        <v>0.0</v>
      </c>
      <c r="P292" s="235">
        <v>1.0</v>
      </c>
      <c r="Q292" s="236">
        <v>4.49</v>
      </c>
      <c r="R292" s="236">
        <v>4.49</v>
      </c>
      <c r="S292" s="251" t="s">
        <v>322</v>
      </c>
      <c r="T292" s="238">
        <v>2.22</v>
      </c>
      <c r="U292" s="239">
        <f>IFERROR(Data_TY!$T292*Data_TY!$O292,"")</f>
        <v>0</v>
      </c>
      <c r="V292" s="238">
        <f>IFERROR(Data_TY!$R292/Data_TY!$P292,"")</f>
        <v>4.49</v>
      </c>
      <c r="W292" s="239">
        <f>IFERROR(Data_TY!$V292*Data_TY!$O292,"")</f>
        <v>0</v>
      </c>
      <c r="X292" s="230" t="s">
        <v>515</v>
      </c>
      <c r="Y292" s="230" t="s">
        <v>784</v>
      </c>
    </row>
    <row r="293" ht="15.75" hidden="1" customHeight="1">
      <c r="A293" s="240" t="s">
        <v>51</v>
      </c>
      <c r="B293" s="240" t="s">
        <v>117</v>
      </c>
      <c r="C293" s="240" t="s">
        <v>786</v>
      </c>
      <c r="D293" s="240" t="s">
        <v>309</v>
      </c>
      <c r="E293" s="240" t="s">
        <v>517</v>
      </c>
      <c r="F293" s="241">
        <v>2024.0</v>
      </c>
      <c r="G293" s="242" t="s">
        <v>883</v>
      </c>
      <c r="H293" s="242"/>
      <c r="I293" s="242"/>
      <c r="J293" s="242"/>
      <c r="K293" s="242" t="s">
        <v>1212</v>
      </c>
      <c r="L293" s="242">
        <v>242597.0</v>
      </c>
      <c r="M293" s="243" t="s">
        <v>516</v>
      </c>
      <c r="N293" s="242" t="s">
        <v>1218</v>
      </c>
      <c r="O293" s="244">
        <v>0.0</v>
      </c>
      <c r="P293" s="245">
        <v>2.0</v>
      </c>
      <c r="Q293" s="246">
        <v>15.98</v>
      </c>
      <c r="R293" s="246">
        <v>15.98</v>
      </c>
      <c r="S293" s="250" t="s">
        <v>322</v>
      </c>
      <c r="T293" s="248">
        <v>3.95</v>
      </c>
      <c r="U293" s="249">
        <f>IFERROR(Data_TY!$T293*Data_TY!$O293,"")</f>
        <v>0</v>
      </c>
      <c r="V293" s="248">
        <f>IFERROR(Data_TY!$R293/Data_TY!$P293,"")</f>
        <v>7.99</v>
      </c>
      <c r="W293" s="249">
        <f>IFERROR(Data_TY!$V293*Data_TY!$O293,"")</f>
        <v>0</v>
      </c>
      <c r="X293" s="240" t="s">
        <v>515</v>
      </c>
      <c r="Y293" s="240" t="s">
        <v>784</v>
      </c>
    </row>
    <row r="294" ht="15.75" hidden="1" customHeight="1">
      <c r="A294" s="230" t="s">
        <v>51</v>
      </c>
      <c r="B294" s="230" t="s">
        <v>512</v>
      </c>
      <c r="C294" s="230" t="s">
        <v>786</v>
      </c>
      <c r="D294" s="230" t="s">
        <v>309</v>
      </c>
      <c r="E294" s="230" t="s">
        <v>525</v>
      </c>
      <c r="F294" s="231">
        <v>2024.0</v>
      </c>
      <c r="G294" s="232" t="s">
        <v>883</v>
      </c>
      <c r="H294" s="232"/>
      <c r="I294" s="232"/>
      <c r="J294" s="232"/>
      <c r="K294" s="232" t="s">
        <v>1212</v>
      </c>
      <c r="L294" s="232">
        <v>242601.0</v>
      </c>
      <c r="M294" s="233" t="s">
        <v>524</v>
      </c>
      <c r="N294" s="232" t="s">
        <v>1219</v>
      </c>
      <c r="O294" s="234">
        <v>1464.0</v>
      </c>
      <c r="P294" s="235">
        <v>464.0</v>
      </c>
      <c r="Q294" s="236">
        <v>1851.360000000002</v>
      </c>
      <c r="R294" s="236">
        <v>1851.360000000002</v>
      </c>
      <c r="S294" s="251">
        <v>0.31693989071038253</v>
      </c>
      <c r="T294" s="238">
        <v>2.01</v>
      </c>
      <c r="U294" s="239">
        <f>IFERROR(Data_TY!$T294*Data_TY!$O294,"")</f>
        <v>2942.64</v>
      </c>
      <c r="V294" s="238">
        <f>IFERROR(Data_TY!$R294/Data_TY!$P294,"")</f>
        <v>3.99</v>
      </c>
      <c r="W294" s="239">
        <f>IFERROR(Data_TY!$V294*Data_TY!$O294,"")</f>
        <v>5841.36</v>
      </c>
      <c r="X294" s="230" t="s">
        <v>515</v>
      </c>
      <c r="Y294" s="230" t="s">
        <v>784</v>
      </c>
    </row>
    <row r="295" ht="15.75" hidden="1" customHeight="1">
      <c r="A295" s="240" t="s">
        <v>51</v>
      </c>
      <c r="B295" s="240" t="s">
        <v>512</v>
      </c>
      <c r="C295" s="240" t="s">
        <v>786</v>
      </c>
      <c r="D295" s="240" t="s">
        <v>309</v>
      </c>
      <c r="E295" s="240" t="s">
        <v>527</v>
      </c>
      <c r="F295" s="241">
        <v>2024.0</v>
      </c>
      <c r="G295" s="242" t="s">
        <v>883</v>
      </c>
      <c r="H295" s="242"/>
      <c r="I295" s="242"/>
      <c r="J295" s="242"/>
      <c r="K295" s="242" t="s">
        <v>1212</v>
      </c>
      <c r="L295" s="242">
        <v>242602.0</v>
      </c>
      <c r="M295" s="243" t="s">
        <v>526</v>
      </c>
      <c r="N295" s="242" t="s">
        <v>1220</v>
      </c>
      <c r="O295" s="244">
        <v>1236.0</v>
      </c>
      <c r="P295" s="245">
        <v>341.0</v>
      </c>
      <c r="Q295" s="246">
        <v>1531.0900000000015</v>
      </c>
      <c r="R295" s="246">
        <v>1531.0900000000015</v>
      </c>
      <c r="S295" s="250">
        <v>0.2758899676375405</v>
      </c>
      <c r="T295" s="248">
        <v>2.22</v>
      </c>
      <c r="U295" s="249">
        <f>IFERROR(Data_TY!$T295*Data_TY!$O295,"")</f>
        <v>2743.92</v>
      </c>
      <c r="V295" s="248">
        <f>IFERROR(Data_TY!$R295/Data_TY!$P295,"")</f>
        <v>4.49</v>
      </c>
      <c r="W295" s="249">
        <f>IFERROR(Data_TY!$V295*Data_TY!$O295,"")</f>
        <v>5549.64</v>
      </c>
      <c r="X295" s="240" t="s">
        <v>515</v>
      </c>
      <c r="Y295" s="240" t="s">
        <v>784</v>
      </c>
    </row>
    <row r="296" ht="15.75" hidden="1" customHeight="1">
      <c r="A296" s="230" t="s">
        <v>51</v>
      </c>
      <c r="B296" s="230" t="s">
        <v>117</v>
      </c>
      <c r="C296" s="230" t="s">
        <v>786</v>
      </c>
      <c r="D296" s="230" t="s">
        <v>309</v>
      </c>
      <c r="E296" s="230" t="s">
        <v>536</v>
      </c>
      <c r="F296" s="231">
        <v>2024.0</v>
      </c>
      <c r="G296" s="232" t="s">
        <v>883</v>
      </c>
      <c r="H296" s="232"/>
      <c r="I296" s="232"/>
      <c r="J296" s="232"/>
      <c r="K296" s="232" t="s">
        <v>1212</v>
      </c>
      <c r="L296" s="232">
        <v>242607.0</v>
      </c>
      <c r="M296" s="233" t="s">
        <v>535</v>
      </c>
      <c r="N296" s="232" t="s">
        <v>1221</v>
      </c>
      <c r="O296" s="234">
        <v>852.0</v>
      </c>
      <c r="P296" s="235">
        <v>300.0</v>
      </c>
      <c r="Q296" s="236">
        <v>2397.0000000000005</v>
      </c>
      <c r="R296" s="236">
        <v>2397.0000000000005</v>
      </c>
      <c r="S296" s="251">
        <v>0.352112676056338</v>
      </c>
      <c r="T296" s="238">
        <v>4.03</v>
      </c>
      <c r="U296" s="239">
        <f>IFERROR(Data_TY!$T296*Data_TY!$O296,"")</f>
        <v>3433.56</v>
      </c>
      <c r="V296" s="238">
        <f>IFERROR(Data_TY!$R296/Data_TY!$P296,"")</f>
        <v>7.99</v>
      </c>
      <c r="W296" s="239">
        <f>IFERROR(Data_TY!$V296*Data_TY!$O296,"")</f>
        <v>6807.48</v>
      </c>
      <c r="X296" s="230" t="s">
        <v>360</v>
      </c>
      <c r="Y296" s="230" t="s">
        <v>784</v>
      </c>
    </row>
    <row r="297" ht="15.75" hidden="1" customHeight="1">
      <c r="A297" s="240" t="s">
        <v>51</v>
      </c>
      <c r="B297" s="240" t="s">
        <v>512</v>
      </c>
      <c r="C297" s="240" t="s">
        <v>786</v>
      </c>
      <c r="D297" s="240" t="s">
        <v>309</v>
      </c>
      <c r="E297" s="240" t="s">
        <v>529</v>
      </c>
      <c r="F297" s="241">
        <v>2024.0</v>
      </c>
      <c r="G297" s="242" t="s">
        <v>883</v>
      </c>
      <c r="H297" s="242"/>
      <c r="I297" s="242"/>
      <c r="J297" s="242"/>
      <c r="K297" s="242" t="s">
        <v>1212</v>
      </c>
      <c r="L297" s="242">
        <v>242604.0</v>
      </c>
      <c r="M297" s="243" t="s">
        <v>528</v>
      </c>
      <c r="N297" s="242" t="s">
        <v>1222</v>
      </c>
      <c r="O297" s="244">
        <v>1356.0</v>
      </c>
      <c r="P297" s="245">
        <v>505.0</v>
      </c>
      <c r="Q297" s="246">
        <v>3024.9500000000007</v>
      </c>
      <c r="R297" s="246">
        <v>3024.9500000000007</v>
      </c>
      <c r="S297" s="250">
        <v>0.3724188790560472</v>
      </c>
      <c r="T297" s="248">
        <v>2.85</v>
      </c>
      <c r="U297" s="249">
        <f>IFERROR(Data_TY!$T297*Data_TY!$O297,"")</f>
        <v>3864.6</v>
      </c>
      <c r="V297" s="248">
        <f>IFERROR(Data_TY!$R297/Data_TY!$P297,"")</f>
        <v>5.99</v>
      </c>
      <c r="W297" s="249">
        <f>IFERROR(Data_TY!$V297*Data_TY!$O297,"")</f>
        <v>8122.44</v>
      </c>
      <c r="X297" s="240" t="s">
        <v>116</v>
      </c>
      <c r="Y297" s="240" t="s">
        <v>784</v>
      </c>
    </row>
    <row r="298" ht="15.75" hidden="1" customHeight="1">
      <c r="A298" s="230" t="s">
        <v>51</v>
      </c>
      <c r="B298" s="230" t="s">
        <v>512</v>
      </c>
      <c r="C298" s="230" t="s">
        <v>786</v>
      </c>
      <c r="D298" s="230" t="s">
        <v>309</v>
      </c>
      <c r="E298" s="230" t="s">
        <v>511</v>
      </c>
      <c r="F298" s="231">
        <v>2024.0</v>
      </c>
      <c r="G298" s="232" t="s">
        <v>883</v>
      </c>
      <c r="H298" s="232"/>
      <c r="I298" s="232"/>
      <c r="J298" s="232"/>
      <c r="K298" s="232" t="s">
        <v>1212</v>
      </c>
      <c r="L298" s="232">
        <v>242595.0</v>
      </c>
      <c r="M298" s="233" t="s">
        <v>510</v>
      </c>
      <c r="N298" s="232" t="s">
        <v>1223</v>
      </c>
      <c r="O298" s="234">
        <v>0.0</v>
      </c>
      <c r="P298" s="235">
        <v>9.0</v>
      </c>
      <c r="Q298" s="236">
        <v>62.91</v>
      </c>
      <c r="R298" s="236">
        <v>62.91</v>
      </c>
      <c r="S298" s="251" t="s">
        <v>322</v>
      </c>
      <c r="T298" s="238">
        <v>3.52</v>
      </c>
      <c r="U298" s="239">
        <f>IFERROR(Data_TY!$T298*Data_TY!$O298,"")</f>
        <v>0</v>
      </c>
      <c r="V298" s="238">
        <f>IFERROR(Data_TY!$R298/Data_TY!$P298,"")</f>
        <v>6.99</v>
      </c>
      <c r="W298" s="239">
        <f>IFERROR(Data_TY!$V298*Data_TY!$O298,"")</f>
        <v>0</v>
      </c>
      <c r="X298" s="230" t="s">
        <v>116</v>
      </c>
      <c r="Y298" s="230" t="s">
        <v>784</v>
      </c>
    </row>
    <row r="299" ht="15.75" customHeight="1">
      <c r="A299" s="240" t="s">
        <v>1224</v>
      </c>
      <c r="B299" s="240">
        <v>0.0</v>
      </c>
      <c r="C299" s="240" t="s">
        <v>1093</v>
      </c>
      <c r="D299" s="240" t="s">
        <v>309</v>
      </c>
      <c r="E299" s="240" t="s">
        <v>1225</v>
      </c>
      <c r="F299" s="241">
        <v>2024.0</v>
      </c>
      <c r="G299" s="242" t="s">
        <v>883</v>
      </c>
      <c r="H299" s="242"/>
      <c r="I299" s="242"/>
      <c r="J299" s="242"/>
      <c r="K299" s="242" t="s">
        <v>1226</v>
      </c>
      <c r="L299" s="242">
        <v>15625.0</v>
      </c>
      <c r="M299" s="243" t="s">
        <v>1227</v>
      </c>
      <c r="N299" s="242" t="s">
        <v>1225</v>
      </c>
      <c r="O299" s="244">
        <v>1560.0</v>
      </c>
      <c r="P299" s="245">
        <v>34.0</v>
      </c>
      <c r="Q299" s="246">
        <v>203.66</v>
      </c>
      <c r="R299" s="246">
        <v>203.66</v>
      </c>
      <c r="S299" s="250">
        <v>0.021794871794871794</v>
      </c>
      <c r="T299" s="248" t="s">
        <v>322</v>
      </c>
      <c r="U299" s="249">
        <f>IFERROR(Data_TY!$T299*Data_TY!$O299,"")</f>
        <v>0</v>
      </c>
      <c r="V299" s="248">
        <f>IFERROR(Data_TY!$R299/Data_TY!$P299,"")</f>
        <v>5.99</v>
      </c>
      <c r="W299" s="249">
        <f>IFERROR(Data_TY!$V299*Data_TY!$O299,"")</f>
        <v>9344.4</v>
      </c>
      <c r="X299" s="240">
        <v>0.0</v>
      </c>
      <c r="Y299" s="240" t="s">
        <v>900</v>
      </c>
    </row>
    <row r="300" ht="15.75" customHeight="1">
      <c r="A300" s="230" t="s">
        <v>1224</v>
      </c>
      <c r="B300" s="230">
        <v>0.0</v>
      </c>
      <c r="C300" s="230" t="s">
        <v>1093</v>
      </c>
      <c r="D300" s="230" t="s">
        <v>309</v>
      </c>
      <c r="E300" s="230" t="s">
        <v>1228</v>
      </c>
      <c r="F300" s="231">
        <v>2024.0</v>
      </c>
      <c r="G300" s="232" t="s">
        <v>883</v>
      </c>
      <c r="H300" s="232"/>
      <c r="I300" s="232"/>
      <c r="J300" s="232"/>
      <c r="K300" s="232" t="s">
        <v>1226</v>
      </c>
      <c r="L300" s="232">
        <v>72198.0</v>
      </c>
      <c r="M300" s="233" t="s">
        <v>1229</v>
      </c>
      <c r="N300" s="232" t="s">
        <v>1228</v>
      </c>
      <c r="O300" s="234">
        <v>5004.0</v>
      </c>
      <c r="P300" s="235">
        <v>113.0</v>
      </c>
      <c r="Q300" s="236">
        <v>563.8700000000003</v>
      </c>
      <c r="R300" s="236">
        <v>563.8700000000003</v>
      </c>
      <c r="S300" s="251">
        <v>0.02258193445243805</v>
      </c>
      <c r="T300" s="238" t="s">
        <v>322</v>
      </c>
      <c r="U300" s="239">
        <f>IFERROR(Data_TY!$T300*Data_TY!$O300,"")</f>
        <v>0</v>
      </c>
      <c r="V300" s="238">
        <f>IFERROR(Data_TY!$R300/Data_TY!$P300,"")</f>
        <v>4.99</v>
      </c>
      <c r="W300" s="239">
        <f>IFERROR(Data_TY!$V300*Data_TY!$O300,"")</f>
        <v>24969.96</v>
      </c>
      <c r="X300" s="230">
        <v>0.0</v>
      </c>
      <c r="Y300" s="230" t="s">
        <v>900</v>
      </c>
    </row>
    <row r="301" ht="15.75" customHeight="1">
      <c r="A301" s="240" t="s">
        <v>1224</v>
      </c>
      <c r="B301" s="240">
        <v>0.0</v>
      </c>
      <c r="C301" s="240" t="s">
        <v>1093</v>
      </c>
      <c r="D301" s="240" t="s">
        <v>309</v>
      </c>
      <c r="E301" s="240" t="s">
        <v>1230</v>
      </c>
      <c r="F301" s="241">
        <v>2024.0</v>
      </c>
      <c r="G301" s="242" t="s">
        <v>883</v>
      </c>
      <c r="H301" s="242"/>
      <c r="I301" s="242"/>
      <c r="J301" s="242"/>
      <c r="K301" s="242" t="s">
        <v>1226</v>
      </c>
      <c r="L301" s="242">
        <v>72421.0</v>
      </c>
      <c r="M301" s="243" t="s">
        <v>1231</v>
      </c>
      <c r="N301" s="242" t="s">
        <v>1230</v>
      </c>
      <c r="O301" s="244">
        <v>2196.0</v>
      </c>
      <c r="P301" s="245">
        <v>92.0</v>
      </c>
      <c r="Q301" s="246">
        <v>735.0800000000004</v>
      </c>
      <c r="R301" s="246">
        <v>735.0800000000004</v>
      </c>
      <c r="S301" s="250">
        <v>0.04189435336976321</v>
      </c>
      <c r="T301" s="248" t="s">
        <v>322</v>
      </c>
      <c r="U301" s="249">
        <f>IFERROR(Data_TY!$T301*Data_TY!$O301,"")</f>
        <v>0</v>
      </c>
      <c r="V301" s="248">
        <f>IFERROR(Data_TY!$R301/Data_TY!$P301,"")</f>
        <v>7.99</v>
      </c>
      <c r="W301" s="249">
        <f>IFERROR(Data_TY!$V301*Data_TY!$O301,"")</f>
        <v>17546.04</v>
      </c>
      <c r="X301" s="240">
        <v>0.0</v>
      </c>
      <c r="Y301" s="240" t="s">
        <v>900</v>
      </c>
    </row>
    <row r="302" ht="15.75" customHeight="1">
      <c r="A302" s="230" t="s">
        <v>1224</v>
      </c>
      <c r="B302" s="230">
        <v>0.0</v>
      </c>
      <c r="C302" s="230" t="s">
        <v>1093</v>
      </c>
      <c r="D302" s="230" t="s">
        <v>309</v>
      </c>
      <c r="E302" s="230" t="s">
        <v>1232</v>
      </c>
      <c r="F302" s="231">
        <v>2024.0</v>
      </c>
      <c r="G302" s="232" t="s">
        <v>883</v>
      </c>
      <c r="H302" s="232"/>
      <c r="I302" s="232"/>
      <c r="J302" s="232"/>
      <c r="K302" s="232" t="s">
        <v>1226</v>
      </c>
      <c r="L302" s="232">
        <v>72424.0</v>
      </c>
      <c r="M302" s="233" t="s">
        <v>1233</v>
      </c>
      <c r="N302" s="232" t="s">
        <v>1232</v>
      </c>
      <c r="O302" s="234">
        <v>1614.0</v>
      </c>
      <c r="P302" s="235">
        <v>122.0</v>
      </c>
      <c r="Q302" s="236">
        <v>1196.2800000000007</v>
      </c>
      <c r="R302" s="236">
        <v>1196.2800000000007</v>
      </c>
      <c r="S302" s="251">
        <v>0.07558859975216853</v>
      </c>
      <c r="T302" s="238" t="s">
        <v>322</v>
      </c>
      <c r="U302" s="239">
        <f>IFERROR(Data_TY!$T302*Data_TY!$O302,"")</f>
        <v>0</v>
      </c>
      <c r="V302" s="238">
        <f>IFERROR(Data_TY!$R302/Data_TY!$P302,"")</f>
        <v>9.80557377</v>
      </c>
      <c r="W302" s="239">
        <f>IFERROR(Data_TY!$V302*Data_TY!$O302,"")</f>
        <v>15826.19607</v>
      </c>
      <c r="X302" s="230">
        <v>0.0</v>
      </c>
      <c r="Y302" s="230" t="s">
        <v>900</v>
      </c>
    </row>
    <row r="303" ht="15.75" customHeight="1">
      <c r="A303" s="240" t="s">
        <v>1224</v>
      </c>
      <c r="B303" s="240">
        <v>0.0</v>
      </c>
      <c r="C303" s="240" t="s">
        <v>1093</v>
      </c>
      <c r="D303" s="240" t="s">
        <v>309</v>
      </c>
      <c r="E303" s="240" t="s">
        <v>1234</v>
      </c>
      <c r="F303" s="241">
        <v>2024.0</v>
      </c>
      <c r="G303" s="242" t="s">
        <v>883</v>
      </c>
      <c r="H303" s="242"/>
      <c r="I303" s="242"/>
      <c r="J303" s="242"/>
      <c r="K303" s="242" t="s">
        <v>1226</v>
      </c>
      <c r="L303" s="242">
        <v>72427.0</v>
      </c>
      <c r="M303" s="243" t="s">
        <v>1235</v>
      </c>
      <c r="N303" s="242" t="s">
        <v>1234</v>
      </c>
      <c r="O303" s="244">
        <v>8652.0</v>
      </c>
      <c r="P303" s="245">
        <v>183.0</v>
      </c>
      <c r="Q303" s="246">
        <v>1273.9200000000005</v>
      </c>
      <c r="R303" s="246">
        <v>1273.9200000000005</v>
      </c>
      <c r="S303" s="250">
        <v>0.02115117891816921</v>
      </c>
      <c r="T303" s="248" t="s">
        <v>322</v>
      </c>
      <c r="U303" s="249">
        <f>IFERROR(Data_TY!$T303*Data_TY!$O303,"")</f>
        <v>0</v>
      </c>
      <c r="V303" s="248">
        <f>IFERROR(Data_TY!$R303/Data_TY!$P303,"")</f>
        <v>6.961311475</v>
      </c>
      <c r="W303" s="249">
        <f>IFERROR(Data_TY!$V303*Data_TY!$O303,"")</f>
        <v>60229.26689</v>
      </c>
      <c r="X303" s="240">
        <v>0.0</v>
      </c>
      <c r="Y303" s="240" t="s">
        <v>900</v>
      </c>
    </row>
    <row r="304" ht="15.75" customHeight="1">
      <c r="A304" s="230" t="s">
        <v>1224</v>
      </c>
      <c r="B304" s="230">
        <v>0.0</v>
      </c>
      <c r="C304" s="230" t="s">
        <v>1093</v>
      </c>
      <c r="D304" s="230" t="s">
        <v>309</v>
      </c>
      <c r="E304" s="230" t="s">
        <v>1236</v>
      </c>
      <c r="F304" s="231">
        <v>2024.0</v>
      </c>
      <c r="G304" s="232" t="s">
        <v>883</v>
      </c>
      <c r="H304" s="232"/>
      <c r="I304" s="232"/>
      <c r="J304" s="232"/>
      <c r="K304" s="232" t="s">
        <v>1226</v>
      </c>
      <c r="L304" s="232">
        <v>72430.0</v>
      </c>
      <c r="M304" s="233" t="s">
        <v>1237</v>
      </c>
      <c r="N304" s="232" t="s">
        <v>1236</v>
      </c>
      <c r="O304" s="234">
        <v>1089.0</v>
      </c>
      <c r="P304" s="235">
        <v>29.0</v>
      </c>
      <c r="Q304" s="236">
        <v>115.71</v>
      </c>
      <c r="R304" s="236">
        <v>115.71</v>
      </c>
      <c r="S304" s="251">
        <v>0.02662993572084481</v>
      </c>
      <c r="T304" s="238" t="s">
        <v>322</v>
      </c>
      <c r="U304" s="239">
        <f>IFERROR(Data_TY!$T304*Data_TY!$O304,"")</f>
        <v>0</v>
      </c>
      <c r="V304" s="238">
        <f>IFERROR(Data_TY!$R304/Data_TY!$P304,"")</f>
        <v>3.99</v>
      </c>
      <c r="W304" s="239">
        <f>IFERROR(Data_TY!$V304*Data_TY!$O304,"")</f>
        <v>4345.11</v>
      </c>
      <c r="X304" s="230">
        <v>0.0</v>
      </c>
      <c r="Y304" s="230" t="s">
        <v>900</v>
      </c>
    </row>
    <row r="305" ht="15.75" customHeight="1">
      <c r="A305" s="240" t="s">
        <v>1224</v>
      </c>
      <c r="B305" s="240">
        <v>0.0</v>
      </c>
      <c r="C305" s="240" t="s">
        <v>1093</v>
      </c>
      <c r="D305" s="240" t="s">
        <v>309</v>
      </c>
      <c r="E305" s="240" t="s">
        <v>1238</v>
      </c>
      <c r="F305" s="241">
        <v>2024.0</v>
      </c>
      <c r="G305" s="242" t="s">
        <v>883</v>
      </c>
      <c r="H305" s="242"/>
      <c r="I305" s="242"/>
      <c r="J305" s="242"/>
      <c r="K305" s="242" t="s">
        <v>1226</v>
      </c>
      <c r="L305" s="242">
        <v>72431.0</v>
      </c>
      <c r="M305" s="243" t="s">
        <v>1239</v>
      </c>
      <c r="N305" s="242" t="s">
        <v>1238</v>
      </c>
      <c r="O305" s="244">
        <v>1089.0</v>
      </c>
      <c r="P305" s="245">
        <v>38.0</v>
      </c>
      <c r="Q305" s="246">
        <v>149.62</v>
      </c>
      <c r="R305" s="246">
        <v>149.62</v>
      </c>
      <c r="S305" s="250">
        <v>0.03489439853076217</v>
      </c>
      <c r="T305" s="248" t="s">
        <v>322</v>
      </c>
      <c r="U305" s="249">
        <f>IFERROR(Data_TY!$T305*Data_TY!$O305,"")</f>
        <v>0</v>
      </c>
      <c r="V305" s="248">
        <f>IFERROR(Data_TY!$R305/Data_TY!$P305,"")</f>
        <v>3.937368421</v>
      </c>
      <c r="W305" s="249">
        <f>IFERROR(Data_TY!$V305*Data_TY!$O305,"")</f>
        <v>4287.794211</v>
      </c>
      <c r="X305" s="240">
        <v>0.0</v>
      </c>
      <c r="Y305" s="240" t="s">
        <v>900</v>
      </c>
    </row>
    <row r="306" ht="15.75" customHeight="1">
      <c r="A306" s="230" t="s">
        <v>1224</v>
      </c>
      <c r="B306" s="230">
        <v>0.0</v>
      </c>
      <c r="C306" s="230" t="s">
        <v>1093</v>
      </c>
      <c r="D306" s="230" t="s">
        <v>309</v>
      </c>
      <c r="E306" s="230" t="s">
        <v>1240</v>
      </c>
      <c r="F306" s="231">
        <v>2024.0</v>
      </c>
      <c r="G306" s="232" t="s">
        <v>883</v>
      </c>
      <c r="H306" s="232"/>
      <c r="I306" s="232"/>
      <c r="J306" s="232"/>
      <c r="K306" s="232" t="s">
        <v>1226</v>
      </c>
      <c r="L306" s="232">
        <v>72435.0</v>
      </c>
      <c r="M306" s="233" t="s">
        <v>1241</v>
      </c>
      <c r="N306" s="232" t="s">
        <v>1240</v>
      </c>
      <c r="O306" s="234">
        <v>1374.0</v>
      </c>
      <c r="P306" s="235">
        <v>46.0</v>
      </c>
      <c r="Q306" s="236">
        <v>321.54000000000013</v>
      </c>
      <c r="R306" s="236">
        <v>321.54000000000013</v>
      </c>
      <c r="S306" s="251">
        <v>0.033478893740902474</v>
      </c>
      <c r="T306" s="238" t="s">
        <v>322</v>
      </c>
      <c r="U306" s="239">
        <f>IFERROR(Data_TY!$T306*Data_TY!$O306,"")</f>
        <v>0</v>
      </c>
      <c r="V306" s="238">
        <f>IFERROR(Data_TY!$R306/Data_TY!$P306,"")</f>
        <v>6.99</v>
      </c>
      <c r="W306" s="239">
        <f>IFERROR(Data_TY!$V306*Data_TY!$O306,"")</f>
        <v>9604.26</v>
      </c>
      <c r="X306" s="230">
        <v>0.0</v>
      </c>
      <c r="Y306" s="230" t="s">
        <v>900</v>
      </c>
    </row>
    <row r="307" ht="15.75" customHeight="1">
      <c r="A307" s="240" t="s">
        <v>1224</v>
      </c>
      <c r="B307" s="240">
        <v>0.0</v>
      </c>
      <c r="C307" s="240" t="s">
        <v>1093</v>
      </c>
      <c r="D307" s="240" t="s">
        <v>309</v>
      </c>
      <c r="E307" s="240" t="s">
        <v>1242</v>
      </c>
      <c r="F307" s="241">
        <v>2024.0</v>
      </c>
      <c r="G307" s="242" t="s">
        <v>883</v>
      </c>
      <c r="H307" s="242"/>
      <c r="I307" s="242"/>
      <c r="J307" s="242"/>
      <c r="K307" s="242" t="s">
        <v>1226</v>
      </c>
      <c r="L307" s="242">
        <v>72440.0</v>
      </c>
      <c r="M307" s="243" t="s">
        <v>1243</v>
      </c>
      <c r="N307" s="242" t="s">
        <v>1242</v>
      </c>
      <c r="O307" s="244">
        <v>1308.0</v>
      </c>
      <c r="P307" s="245">
        <v>43.0</v>
      </c>
      <c r="Q307" s="246">
        <v>472.57000000000016</v>
      </c>
      <c r="R307" s="246">
        <v>472.57000000000016</v>
      </c>
      <c r="S307" s="250">
        <v>0.03287461773700306</v>
      </c>
      <c r="T307" s="248" t="s">
        <v>322</v>
      </c>
      <c r="U307" s="249">
        <f>IFERROR(Data_TY!$T307*Data_TY!$O307,"")</f>
        <v>0</v>
      </c>
      <c r="V307" s="248">
        <f>IFERROR(Data_TY!$R307/Data_TY!$P307,"")</f>
        <v>10.99</v>
      </c>
      <c r="W307" s="249">
        <f>IFERROR(Data_TY!$V307*Data_TY!$O307,"")</f>
        <v>14374.92</v>
      </c>
      <c r="X307" s="240">
        <v>0.0</v>
      </c>
      <c r="Y307" s="240" t="s">
        <v>900</v>
      </c>
    </row>
    <row r="308" ht="15.75" customHeight="1">
      <c r="A308" s="230" t="s">
        <v>1224</v>
      </c>
      <c r="B308" s="230">
        <v>0.0</v>
      </c>
      <c r="C308" s="230" t="s">
        <v>1093</v>
      </c>
      <c r="D308" s="230" t="s">
        <v>309</v>
      </c>
      <c r="E308" s="230" t="s">
        <v>1244</v>
      </c>
      <c r="F308" s="231">
        <v>2024.0</v>
      </c>
      <c r="G308" s="232" t="s">
        <v>883</v>
      </c>
      <c r="H308" s="232"/>
      <c r="I308" s="232"/>
      <c r="J308" s="232"/>
      <c r="K308" s="232" t="s">
        <v>1226</v>
      </c>
      <c r="L308" s="232">
        <v>220973.0</v>
      </c>
      <c r="M308" s="233" t="s">
        <v>1245</v>
      </c>
      <c r="N308" s="232" t="s">
        <v>1244</v>
      </c>
      <c r="O308" s="234">
        <v>396.0</v>
      </c>
      <c r="P308" s="235">
        <v>18.0</v>
      </c>
      <c r="Q308" s="236">
        <v>78.57000000000001</v>
      </c>
      <c r="R308" s="236">
        <v>78.57000000000001</v>
      </c>
      <c r="S308" s="251">
        <v>0.045454545454545456</v>
      </c>
      <c r="T308" s="238" t="s">
        <v>322</v>
      </c>
      <c r="U308" s="239">
        <f>IFERROR(Data_TY!$T308*Data_TY!$O308,"")</f>
        <v>0</v>
      </c>
      <c r="V308" s="238">
        <f>IFERROR(Data_TY!$R308/Data_TY!$P308,"")</f>
        <v>4.365</v>
      </c>
      <c r="W308" s="239">
        <f>IFERROR(Data_TY!$V308*Data_TY!$O308,"")</f>
        <v>1728.54</v>
      </c>
      <c r="X308" s="230">
        <v>0.0</v>
      </c>
      <c r="Y308" s="230" t="s">
        <v>900</v>
      </c>
    </row>
    <row r="309" ht="15.75" customHeight="1">
      <c r="A309" s="240" t="s">
        <v>1224</v>
      </c>
      <c r="B309" s="240">
        <v>0.0</v>
      </c>
      <c r="C309" s="240" t="s">
        <v>1093</v>
      </c>
      <c r="D309" s="240" t="s">
        <v>309</v>
      </c>
      <c r="E309" s="240" t="s">
        <v>1246</v>
      </c>
      <c r="F309" s="241">
        <v>2024.0</v>
      </c>
      <c r="G309" s="242" t="s">
        <v>883</v>
      </c>
      <c r="H309" s="242"/>
      <c r="I309" s="242"/>
      <c r="J309" s="242"/>
      <c r="K309" s="242" t="s">
        <v>1226</v>
      </c>
      <c r="L309" s="242">
        <v>240723.0</v>
      </c>
      <c r="M309" s="243" t="s">
        <v>1247</v>
      </c>
      <c r="N309" s="242" t="s">
        <v>1246</v>
      </c>
      <c r="O309" s="244">
        <v>1260.0</v>
      </c>
      <c r="P309" s="245">
        <v>44.0</v>
      </c>
      <c r="Q309" s="246">
        <v>429.5600000000002</v>
      </c>
      <c r="R309" s="246">
        <v>429.5600000000002</v>
      </c>
      <c r="S309" s="250">
        <v>0.03492063492063492</v>
      </c>
      <c r="T309" s="248" t="s">
        <v>322</v>
      </c>
      <c r="U309" s="249">
        <f>IFERROR(Data_TY!$T309*Data_TY!$O309,"")</f>
        <v>0</v>
      </c>
      <c r="V309" s="248">
        <f>IFERROR(Data_TY!$R309/Data_TY!$P309,"")</f>
        <v>9.762727273</v>
      </c>
      <c r="W309" s="249">
        <f>IFERROR(Data_TY!$V309*Data_TY!$O309,"")</f>
        <v>12301.03636</v>
      </c>
      <c r="X309" s="240">
        <v>0.0</v>
      </c>
      <c r="Y309" s="240" t="s">
        <v>900</v>
      </c>
    </row>
    <row r="310" ht="15.75" customHeight="1">
      <c r="A310" s="230">
        <v>0.0</v>
      </c>
      <c r="B310" s="230">
        <v>0.0</v>
      </c>
      <c r="C310" s="230">
        <v>0.0</v>
      </c>
      <c r="D310" s="230">
        <v>0.0</v>
      </c>
      <c r="E310" s="230" t="s">
        <v>1248</v>
      </c>
      <c r="F310" s="231">
        <v>2024.0</v>
      </c>
      <c r="G310" s="232" t="s">
        <v>883</v>
      </c>
      <c r="H310" s="232"/>
      <c r="I310" s="232"/>
      <c r="J310" s="232"/>
      <c r="K310" s="232" t="s">
        <v>1226</v>
      </c>
      <c r="L310" s="232">
        <v>117999.0</v>
      </c>
      <c r="M310" s="233" t="s">
        <v>1249</v>
      </c>
      <c r="N310" s="232" t="s">
        <v>1248</v>
      </c>
      <c r="O310" s="234">
        <v>942.0</v>
      </c>
      <c r="P310" s="235">
        <v>51.0</v>
      </c>
      <c r="Q310" s="236">
        <v>407.4900000000001</v>
      </c>
      <c r="R310" s="236">
        <v>407.4900000000001</v>
      </c>
      <c r="S310" s="251">
        <v>0.054140127388535034</v>
      </c>
      <c r="T310" s="238" t="s">
        <v>322</v>
      </c>
      <c r="U310" s="239">
        <f>IFERROR(Data_TY!$T310*Data_TY!$O310,"")</f>
        <v>0</v>
      </c>
      <c r="V310" s="238">
        <f>IFERROR(Data_TY!$R310/Data_TY!$P310,"")</f>
        <v>7.99</v>
      </c>
      <c r="W310" s="239">
        <f>IFERROR(Data_TY!$V310*Data_TY!$O310,"")</f>
        <v>7526.58</v>
      </c>
      <c r="X310" s="230">
        <v>0.0</v>
      </c>
      <c r="Y310" s="230" t="s">
        <v>900</v>
      </c>
    </row>
    <row r="311" ht="15.75" customHeight="1">
      <c r="A311" s="240">
        <v>0.0</v>
      </c>
      <c r="B311" s="240">
        <v>0.0</v>
      </c>
      <c r="C311" s="240">
        <v>0.0</v>
      </c>
      <c r="D311" s="240">
        <v>0.0</v>
      </c>
      <c r="E311" s="240" t="s">
        <v>1250</v>
      </c>
      <c r="F311" s="241">
        <v>2024.0</v>
      </c>
      <c r="G311" s="242" t="s">
        <v>883</v>
      </c>
      <c r="H311" s="242"/>
      <c r="I311" s="242"/>
      <c r="J311" s="242"/>
      <c r="K311" s="242" t="s">
        <v>1226</v>
      </c>
      <c r="L311" s="242">
        <v>115626.0</v>
      </c>
      <c r="M311" s="243" t="s">
        <v>1251</v>
      </c>
      <c r="N311" s="242" t="s">
        <v>1250</v>
      </c>
      <c r="O311" s="244">
        <v>1575.0</v>
      </c>
      <c r="P311" s="245">
        <v>18.0</v>
      </c>
      <c r="Q311" s="246">
        <v>107.82</v>
      </c>
      <c r="R311" s="246">
        <v>107.82</v>
      </c>
      <c r="S311" s="250">
        <v>0.011428571428571429</v>
      </c>
      <c r="T311" s="248" t="s">
        <v>322</v>
      </c>
      <c r="U311" s="249">
        <f>IFERROR(Data_TY!$T311*Data_TY!$O311,"")</f>
        <v>0</v>
      </c>
      <c r="V311" s="248">
        <f>IFERROR(Data_TY!$R311/Data_TY!$P311,"")</f>
        <v>5.99</v>
      </c>
      <c r="W311" s="249">
        <f>IFERROR(Data_TY!$V311*Data_TY!$O311,"")</f>
        <v>9434.25</v>
      </c>
      <c r="X311" s="240">
        <v>0.0</v>
      </c>
      <c r="Y311" s="240" t="s">
        <v>900</v>
      </c>
    </row>
    <row r="312" ht="15.75" hidden="1" customHeight="1">
      <c r="A312" s="230" t="s">
        <v>49</v>
      </c>
      <c r="B312" s="230" t="s">
        <v>344</v>
      </c>
      <c r="C312" s="230" t="s">
        <v>786</v>
      </c>
      <c r="D312" s="230" t="s">
        <v>309</v>
      </c>
      <c r="E312" s="230" t="s">
        <v>343</v>
      </c>
      <c r="F312" s="231">
        <v>2024.0</v>
      </c>
      <c r="G312" s="232" t="s">
        <v>883</v>
      </c>
      <c r="H312" s="232"/>
      <c r="I312" s="232"/>
      <c r="J312" s="232"/>
      <c r="K312" s="232" t="s">
        <v>1252</v>
      </c>
      <c r="L312" s="232">
        <v>149314.0</v>
      </c>
      <c r="M312" s="233" t="s">
        <v>342</v>
      </c>
      <c r="N312" s="232" t="s">
        <v>1253</v>
      </c>
      <c r="O312" s="234">
        <v>1776.0</v>
      </c>
      <c r="P312" s="235">
        <v>335.0</v>
      </c>
      <c r="Q312" s="236">
        <v>834.1500000000012</v>
      </c>
      <c r="R312" s="236">
        <v>834.1500000000012</v>
      </c>
      <c r="S312" s="251">
        <v>0.18862612612612611</v>
      </c>
      <c r="T312" s="238">
        <v>1.33</v>
      </c>
      <c r="U312" s="239">
        <f>IFERROR(Data_TY!$T312*Data_TY!$O312,"")</f>
        <v>2362.08</v>
      </c>
      <c r="V312" s="238">
        <f>IFERROR(Data_TY!$R312/Data_TY!$P312,"")</f>
        <v>2.49</v>
      </c>
      <c r="W312" s="239">
        <f>IFERROR(Data_TY!$V312*Data_TY!$O312,"")</f>
        <v>4422.24</v>
      </c>
      <c r="X312" s="230" t="s">
        <v>78</v>
      </c>
      <c r="Y312" s="230" t="s">
        <v>784</v>
      </c>
    </row>
    <row r="313" ht="15.75" hidden="1" customHeight="1">
      <c r="A313" s="240" t="s">
        <v>49</v>
      </c>
      <c r="B313" s="240" t="s">
        <v>344</v>
      </c>
      <c r="C313" s="240" t="s">
        <v>786</v>
      </c>
      <c r="D313" s="240" t="s">
        <v>309</v>
      </c>
      <c r="E313" s="240" t="s">
        <v>346</v>
      </c>
      <c r="F313" s="241">
        <v>2024.0</v>
      </c>
      <c r="G313" s="242" t="s">
        <v>883</v>
      </c>
      <c r="H313" s="242"/>
      <c r="I313" s="242"/>
      <c r="J313" s="242"/>
      <c r="K313" s="242" t="s">
        <v>1252</v>
      </c>
      <c r="L313" s="242">
        <v>149315.0</v>
      </c>
      <c r="M313" s="243" t="s">
        <v>345</v>
      </c>
      <c r="N313" s="242" t="s">
        <v>1254</v>
      </c>
      <c r="O313" s="244">
        <v>1776.0</v>
      </c>
      <c r="P313" s="245">
        <v>333.0</v>
      </c>
      <c r="Q313" s="246">
        <v>829.1700000000009</v>
      </c>
      <c r="R313" s="246">
        <v>829.1700000000009</v>
      </c>
      <c r="S313" s="250">
        <v>0.1875</v>
      </c>
      <c r="T313" s="248">
        <v>1.33</v>
      </c>
      <c r="U313" s="249">
        <f>IFERROR(Data_TY!$T313*Data_TY!$O313,"")</f>
        <v>2362.08</v>
      </c>
      <c r="V313" s="248">
        <f>IFERROR(Data_TY!$R313/Data_TY!$P313,"")</f>
        <v>2.49</v>
      </c>
      <c r="W313" s="249">
        <f>IFERROR(Data_TY!$V313*Data_TY!$O313,"")</f>
        <v>4422.24</v>
      </c>
      <c r="X313" s="240" t="s">
        <v>78</v>
      </c>
      <c r="Y313" s="240" t="s">
        <v>784</v>
      </c>
    </row>
    <row r="314" ht="15.75" hidden="1" customHeight="1">
      <c r="A314" s="230" t="s">
        <v>49</v>
      </c>
      <c r="B314" s="230" t="s">
        <v>363</v>
      </c>
      <c r="C314" s="230" t="s">
        <v>913</v>
      </c>
      <c r="D314" s="230" t="s">
        <v>309</v>
      </c>
      <c r="E314" s="230" t="s">
        <v>1255</v>
      </c>
      <c r="F314" s="231">
        <v>2024.0</v>
      </c>
      <c r="G314" s="232" t="s">
        <v>883</v>
      </c>
      <c r="H314" s="232"/>
      <c r="I314" s="232"/>
      <c r="J314" s="232"/>
      <c r="K314" s="232" t="s">
        <v>1252</v>
      </c>
      <c r="L314" s="232">
        <v>242060.0</v>
      </c>
      <c r="M314" s="233" t="s">
        <v>1256</v>
      </c>
      <c r="N314" s="232" t="s">
        <v>1257</v>
      </c>
      <c r="O314" s="234">
        <v>0.0</v>
      </c>
      <c r="P314" s="235">
        <v>3.0</v>
      </c>
      <c r="Q314" s="236">
        <v>11.22</v>
      </c>
      <c r="R314" s="236">
        <v>11.22</v>
      </c>
      <c r="S314" s="251" t="s">
        <v>322</v>
      </c>
      <c r="T314" s="238">
        <v>2.76</v>
      </c>
      <c r="U314" s="239">
        <f>IFERROR(Data_TY!$T314*Data_TY!$O314,"")</f>
        <v>0</v>
      </c>
      <c r="V314" s="238">
        <f>IFERROR(Data_TY!$R314/Data_TY!$P314,"")</f>
        <v>3.74</v>
      </c>
      <c r="W314" s="239">
        <f>IFERROR(Data_TY!$V314*Data_TY!$O314,"")</f>
        <v>0</v>
      </c>
      <c r="X314" s="230" t="s">
        <v>1258</v>
      </c>
      <c r="Y314" s="230" t="s">
        <v>784</v>
      </c>
    </row>
    <row r="315" ht="15.75" hidden="1" customHeight="1">
      <c r="A315" s="240" t="s">
        <v>49</v>
      </c>
      <c r="B315" s="240" t="s">
        <v>363</v>
      </c>
      <c r="C315" s="240" t="s">
        <v>786</v>
      </c>
      <c r="D315" s="240" t="s">
        <v>309</v>
      </c>
      <c r="E315" s="240" t="s">
        <v>379</v>
      </c>
      <c r="F315" s="241">
        <v>2024.0</v>
      </c>
      <c r="G315" s="242" t="s">
        <v>883</v>
      </c>
      <c r="H315" s="242"/>
      <c r="I315" s="242"/>
      <c r="J315" s="242"/>
      <c r="K315" s="242" t="s">
        <v>1252</v>
      </c>
      <c r="L315" s="242">
        <v>252327.0</v>
      </c>
      <c r="M315" s="243" t="s">
        <v>378</v>
      </c>
      <c r="N315" s="242" t="s">
        <v>1259</v>
      </c>
      <c r="O315" s="244">
        <v>3024.0</v>
      </c>
      <c r="P315" s="245">
        <v>1249.0</v>
      </c>
      <c r="Q315" s="246">
        <v>3096.76</v>
      </c>
      <c r="R315" s="246">
        <v>3110.01</v>
      </c>
      <c r="S315" s="250">
        <v>0.4130291005291005</v>
      </c>
      <c r="T315" s="248">
        <v>1.22</v>
      </c>
      <c r="U315" s="249">
        <f>IFERROR(Data_TY!$T315*Data_TY!$O315,"")</f>
        <v>3689.28</v>
      </c>
      <c r="V315" s="248">
        <f>IFERROR(Data_TY!$R315/Data_TY!$P315,"")</f>
        <v>2.49</v>
      </c>
      <c r="W315" s="249">
        <f>IFERROR(Data_TY!$V315*Data_TY!$O315,"")</f>
        <v>7529.76</v>
      </c>
      <c r="X315" s="240" t="s">
        <v>380</v>
      </c>
      <c r="Y315" s="240" t="s">
        <v>784</v>
      </c>
    </row>
    <row r="316" ht="15.75" hidden="1" customHeight="1">
      <c r="A316" s="230" t="s">
        <v>52</v>
      </c>
      <c r="B316" s="230" t="s">
        <v>559</v>
      </c>
      <c r="C316" s="230" t="s">
        <v>913</v>
      </c>
      <c r="D316" s="230" t="s">
        <v>309</v>
      </c>
      <c r="E316" s="230" t="s">
        <v>1260</v>
      </c>
      <c r="F316" s="231">
        <v>2024.0</v>
      </c>
      <c r="G316" s="232" t="s">
        <v>883</v>
      </c>
      <c r="H316" s="232"/>
      <c r="I316" s="232"/>
      <c r="J316" s="232"/>
      <c r="K316" s="232" t="s">
        <v>1252</v>
      </c>
      <c r="L316" s="232">
        <v>96623.0</v>
      </c>
      <c r="M316" s="233" t="s">
        <v>1261</v>
      </c>
      <c r="N316" s="232" t="s">
        <v>1262</v>
      </c>
      <c r="O316" s="234">
        <v>0.0</v>
      </c>
      <c r="P316" s="235">
        <v>616.0</v>
      </c>
      <c r="Q316" s="236">
        <v>2975.69</v>
      </c>
      <c r="R316" s="236">
        <v>3670.339999999999</v>
      </c>
      <c r="S316" s="251" t="s">
        <v>322</v>
      </c>
      <c r="T316" s="238">
        <v>3.2</v>
      </c>
      <c r="U316" s="239">
        <f>IFERROR(Data_TY!$T316*Data_TY!$O316,"")</f>
        <v>0</v>
      </c>
      <c r="V316" s="238">
        <f>IFERROR(Data_TY!$R316/Data_TY!$P316,"")</f>
        <v>5.958344156</v>
      </c>
      <c r="W316" s="239">
        <f>IFERROR(Data_TY!$V316*Data_TY!$O316,"")</f>
        <v>0</v>
      </c>
      <c r="X316" s="230" t="s">
        <v>1263</v>
      </c>
      <c r="Y316" s="230" t="s">
        <v>784</v>
      </c>
    </row>
    <row r="317" ht="15.75" hidden="1" customHeight="1">
      <c r="A317" s="240" t="s">
        <v>52</v>
      </c>
      <c r="B317" s="240" t="s">
        <v>559</v>
      </c>
      <c r="C317" s="240" t="s">
        <v>786</v>
      </c>
      <c r="D317" s="240" t="s">
        <v>309</v>
      </c>
      <c r="E317" s="240" t="s">
        <v>647</v>
      </c>
      <c r="F317" s="241">
        <v>2024.0</v>
      </c>
      <c r="G317" s="242" t="s">
        <v>883</v>
      </c>
      <c r="H317" s="242"/>
      <c r="I317" s="242"/>
      <c r="J317" s="242"/>
      <c r="K317" s="242" t="s">
        <v>1252</v>
      </c>
      <c r="L317" s="242">
        <v>242498.0</v>
      </c>
      <c r="M317" s="243" t="s">
        <v>646</v>
      </c>
      <c r="N317" s="242" t="s">
        <v>1264</v>
      </c>
      <c r="O317" s="244">
        <v>3240.0</v>
      </c>
      <c r="P317" s="245">
        <v>602.0</v>
      </c>
      <c r="Q317" s="246">
        <v>1799.9800000000023</v>
      </c>
      <c r="R317" s="246">
        <v>1799.9800000000023</v>
      </c>
      <c r="S317" s="250">
        <v>0.18580246913580248</v>
      </c>
      <c r="T317" s="248">
        <v>1.5</v>
      </c>
      <c r="U317" s="249">
        <f>IFERROR(Data_TY!$T317*Data_TY!$O317,"")</f>
        <v>4860</v>
      </c>
      <c r="V317" s="248">
        <f>IFERROR(Data_TY!$R317/Data_TY!$P317,"")</f>
        <v>2.99</v>
      </c>
      <c r="W317" s="249">
        <f>IFERROR(Data_TY!$V317*Data_TY!$O317,"")</f>
        <v>9687.6</v>
      </c>
      <c r="X317" s="240" t="s">
        <v>648</v>
      </c>
      <c r="Y317" s="240" t="s">
        <v>784</v>
      </c>
    </row>
    <row r="318" ht="15.75" hidden="1" customHeight="1">
      <c r="A318" s="230" t="s">
        <v>49</v>
      </c>
      <c r="B318" s="230" t="s">
        <v>654</v>
      </c>
      <c r="C318" s="230" t="s">
        <v>786</v>
      </c>
      <c r="D318" s="230" t="s">
        <v>309</v>
      </c>
      <c r="E318" s="230" t="s">
        <v>653</v>
      </c>
      <c r="F318" s="231">
        <v>2024.0</v>
      </c>
      <c r="G318" s="232" t="s">
        <v>883</v>
      </c>
      <c r="H318" s="232"/>
      <c r="I318" s="232"/>
      <c r="J318" s="232"/>
      <c r="K318" s="232" t="s">
        <v>1252</v>
      </c>
      <c r="L318" s="232">
        <v>222138.0</v>
      </c>
      <c r="M318" s="233" t="s">
        <v>652</v>
      </c>
      <c r="N318" s="232" t="s">
        <v>1265</v>
      </c>
      <c r="O318" s="234">
        <v>1224.0</v>
      </c>
      <c r="P318" s="235">
        <v>141.0</v>
      </c>
      <c r="Q318" s="236">
        <v>139.59</v>
      </c>
      <c r="R318" s="236">
        <v>139.59</v>
      </c>
      <c r="S318" s="251">
        <v>0.11519607843137254</v>
      </c>
      <c r="T318" s="238">
        <v>0.5</v>
      </c>
      <c r="U318" s="239">
        <f>IFERROR(Data_TY!$T318*Data_TY!$O318,"")</f>
        <v>612</v>
      </c>
      <c r="V318" s="238">
        <f>IFERROR(Data_TY!$R318/Data_TY!$P318,"")</f>
        <v>0.99</v>
      </c>
      <c r="W318" s="239">
        <f>IFERROR(Data_TY!$V318*Data_TY!$O318,"")</f>
        <v>1211.76</v>
      </c>
      <c r="X318" s="230" t="s">
        <v>651</v>
      </c>
      <c r="Y318" s="230" t="s">
        <v>784</v>
      </c>
    </row>
    <row r="319" ht="15.75" hidden="1" customHeight="1">
      <c r="A319" s="240" t="s">
        <v>49</v>
      </c>
      <c r="B319" s="240" t="s">
        <v>350</v>
      </c>
      <c r="C319" s="240" t="s">
        <v>786</v>
      </c>
      <c r="D319" s="240" t="s">
        <v>309</v>
      </c>
      <c r="E319" s="240" t="s">
        <v>348</v>
      </c>
      <c r="F319" s="241">
        <v>2024.0</v>
      </c>
      <c r="G319" s="242" t="s">
        <v>1266</v>
      </c>
      <c r="H319" s="242"/>
      <c r="I319" s="242"/>
      <c r="J319" s="242"/>
      <c r="K319" s="242" t="s">
        <v>884</v>
      </c>
      <c r="L319" s="242">
        <v>53206.0</v>
      </c>
      <c r="M319" s="243" t="s">
        <v>347</v>
      </c>
      <c r="N319" s="242" t="s">
        <v>885</v>
      </c>
      <c r="O319" s="244">
        <v>14568.0</v>
      </c>
      <c r="P319" s="245">
        <v>3399.0</v>
      </c>
      <c r="Q319" s="246">
        <v>6836.359999999994</v>
      </c>
      <c r="R319" s="246">
        <v>7784.359999999986</v>
      </c>
      <c r="S319" s="250">
        <v>0.2333196046128501</v>
      </c>
      <c r="T319" s="248">
        <v>0.9</v>
      </c>
      <c r="U319" s="249">
        <f>IFERROR(Data_TY!$T319*Data_TY!$O319,"")</f>
        <v>13111.2</v>
      </c>
      <c r="V319" s="248">
        <f>IFERROR(Data_TY!$R319/Data_TY!$P319,"")</f>
        <v>2.290191233</v>
      </c>
      <c r="W319" s="249">
        <f>IFERROR(Data_TY!$V319*Data_TY!$O319,"")</f>
        <v>33363.50588</v>
      </c>
      <c r="X319" s="240" t="s">
        <v>349</v>
      </c>
      <c r="Y319" s="240" t="s">
        <v>784</v>
      </c>
    </row>
    <row r="320" ht="15.75" hidden="1" customHeight="1">
      <c r="A320" s="230" t="s">
        <v>52</v>
      </c>
      <c r="B320" s="230" t="s">
        <v>559</v>
      </c>
      <c r="C320" s="230" t="s">
        <v>913</v>
      </c>
      <c r="D320" s="230" t="s">
        <v>309</v>
      </c>
      <c r="E320" s="230" t="s">
        <v>736</v>
      </c>
      <c r="F320" s="231">
        <v>2024.0</v>
      </c>
      <c r="G320" s="232" t="s">
        <v>1266</v>
      </c>
      <c r="H320" s="232"/>
      <c r="I320" s="232"/>
      <c r="J320" s="232"/>
      <c r="K320" s="232" t="s">
        <v>884</v>
      </c>
      <c r="L320" s="232">
        <v>135080.0</v>
      </c>
      <c r="M320" s="233" t="s">
        <v>1267</v>
      </c>
      <c r="N320" s="232" t="s">
        <v>1268</v>
      </c>
      <c r="O320" s="234">
        <v>0.0</v>
      </c>
      <c r="P320" s="235">
        <v>2.0</v>
      </c>
      <c r="Q320" s="236">
        <v>1.24</v>
      </c>
      <c r="R320" s="236">
        <v>1.24</v>
      </c>
      <c r="S320" s="251" t="s">
        <v>322</v>
      </c>
      <c r="T320" s="238">
        <v>1.31</v>
      </c>
      <c r="U320" s="239">
        <f>IFERROR(Data_TY!$T320*Data_TY!$O320,"")</f>
        <v>0</v>
      </c>
      <c r="V320" s="238">
        <f>IFERROR(Data_TY!$R320/Data_TY!$P320,"")</f>
        <v>0.62</v>
      </c>
      <c r="W320" s="239">
        <f>IFERROR(Data_TY!$V320*Data_TY!$O320,"")</f>
        <v>0</v>
      </c>
      <c r="X320" s="230" t="s">
        <v>737</v>
      </c>
      <c r="Y320" s="230" t="s">
        <v>784</v>
      </c>
    </row>
    <row r="321" ht="15.75" hidden="1" customHeight="1">
      <c r="A321" s="240" t="s">
        <v>49</v>
      </c>
      <c r="B321" s="240" t="s">
        <v>350</v>
      </c>
      <c r="C321" s="240" t="s">
        <v>786</v>
      </c>
      <c r="D321" s="240" t="s">
        <v>309</v>
      </c>
      <c r="E321" s="240" t="s">
        <v>357</v>
      </c>
      <c r="F321" s="241">
        <v>2024.0</v>
      </c>
      <c r="G321" s="242" t="s">
        <v>1266</v>
      </c>
      <c r="H321" s="242"/>
      <c r="I321" s="242"/>
      <c r="J321" s="242"/>
      <c r="K321" s="242" t="s">
        <v>884</v>
      </c>
      <c r="L321" s="242">
        <v>220481.0</v>
      </c>
      <c r="M321" s="243" t="s">
        <v>356</v>
      </c>
      <c r="N321" s="242" t="s">
        <v>886</v>
      </c>
      <c r="O321" s="244">
        <v>3648.0</v>
      </c>
      <c r="P321" s="245">
        <v>351.0</v>
      </c>
      <c r="Q321" s="246">
        <v>1056.2400000000011</v>
      </c>
      <c r="R321" s="246">
        <v>1223.2400000000011</v>
      </c>
      <c r="S321" s="250">
        <v>0.0962171052631579</v>
      </c>
      <c r="T321" s="248">
        <v>1.17</v>
      </c>
      <c r="U321" s="249">
        <f>IFERROR(Data_TY!$T321*Data_TY!$O321,"")</f>
        <v>4268.16</v>
      </c>
      <c r="V321" s="248">
        <f>IFERROR(Data_TY!$R321/Data_TY!$P321,"")</f>
        <v>3.485014245</v>
      </c>
      <c r="W321" s="249">
        <f>IFERROR(Data_TY!$V321*Data_TY!$O321,"")</f>
        <v>12713.33197</v>
      </c>
      <c r="X321" s="240" t="s">
        <v>349</v>
      </c>
      <c r="Y321" s="240" t="s">
        <v>784</v>
      </c>
    </row>
    <row r="322" ht="15.75" hidden="1" customHeight="1">
      <c r="A322" s="230" t="s">
        <v>49</v>
      </c>
      <c r="B322" s="230" t="s">
        <v>654</v>
      </c>
      <c r="C322" s="230" t="s">
        <v>786</v>
      </c>
      <c r="D322" s="230" t="s">
        <v>309</v>
      </c>
      <c r="E322" s="230" t="s">
        <v>705</v>
      </c>
      <c r="F322" s="231">
        <v>2024.0</v>
      </c>
      <c r="G322" s="232" t="s">
        <v>1266</v>
      </c>
      <c r="H322" s="232"/>
      <c r="I322" s="232"/>
      <c r="J322" s="232"/>
      <c r="K322" s="232" t="s">
        <v>884</v>
      </c>
      <c r="L322" s="232">
        <v>135067.0</v>
      </c>
      <c r="M322" s="233" t="s">
        <v>704</v>
      </c>
      <c r="N322" s="232" t="s">
        <v>705</v>
      </c>
      <c r="O322" s="234">
        <v>3960.0</v>
      </c>
      <c r="P322" s="235">
        <v>1503.0</v>
      </c>
      <c r="Q322" s="236">
        <v>10568.969999999992</v>
      </c>
      <c r="R322" s="236">
        <v>12000.96999999999</v>
      </c>
      <c r="S322" s="251">
        <v>0.3795454545454545</v>
      </c>
      <c r="T322" s="238">
        <v>3.93</v>
      </c>
      <c r="U322" s="239">
        <f>IFERROR(Data_TY!$T322*Data_TY!$O322,"")</f>
        <v>15562.8</v>
      </c>
      <c r="V322" s="238">
        <f>IFERROR(Data_TY!$R322/Data_TY!$P322,"")</f>
        <v>7.984677312</v>
      </c>
      <c r="W322" s="239">
        <f>IFERROR(Data_TY!$V322*Data_TY!$O322,"")</f>
        <v>31619.32216</v>
      </c>
      <c r="X322" s="230" t="s">
        <v>657</v>
      </c>
      <c r="Y322" s="230" t="s">
        <v>784</v>
      </c>
    </row>
    <row r="323" ht="15.75" hidden="1" customHeight="1">
      <c r="A323" s="240" t="s">
        <v>49</v>
      </c>
      <c r="B323" s="240" t="s">
        <v>350</v>
      </c>
      <c r="C323" s="240" t="s">
        <v>786</v>
      </c>
      <c r="D323" s="240" t="s">
        <v>309</v>
      </c>
      <c r="E323" s="240" t="s">
        <v>355</v>
      </c>
      <c r="F323" s="241">
        <v>2024.0</v>
      </c>
      <c r="G323" s="242" t="s">
        <v>1266</v>
      </c>
      <c r="H323" s="242"/>
      <c r="I323" s="242"/>
      <c r="J323" s="242"/>
      <c r="K323" s="242" t="s">
        <v>884</v>
      </c>
      <c r="L323" s="242">
        <v>220480.0</v>
      </c>
      <c r="M323" s="243" t="s">
        <v>354</v>
      </c>
      <c r="N323" s="242" t="s">
        <v>1269</v>
      </c>
      <c r="O323" s="244">
        <v>2208.0</v>
      </c>
      <c r="P323" s="245">
        <v>444.0</v>
      </c>
      <c r="Q323" s="246">
        <v>897.3600000000006</v>
      </c>
      <c r="R323" s="246">
        <v>1016.7600000000004</v>
      </c>
      <c r="S323" s="250">
        <v>0.20108695652173914</v>
      </c>
      <c r="T323" s="248">
        <v>0.9</v>
      </c>
      <c r="U323" s="249">
        <f>IFERROR(Data_TY!$T323*Data_TY!$O323,"")</f>
        <v>1987.2</v>
      </c>
      <c r="V323" s="248">
        <f>IFERROR(Data_TY!$R323/Data_TY!$P323,"")</f>
        <v>2.29</v>
      </c>
      <c r="W323" s="249">
        <f>IFERROR(Data_TY!$V323*Data_TY!$O323,"")</f>
        <v>5056.32</v>
      </c>
      <c r="X323" s="240" t="s">
        <v>349</v>
      </c>
      <c r="Y323" s="240" t="s">
        <v>784</v>
      </c>
    </row>
    <row r="324" ht="15.75" hidden="1" customHeight="1">
      <c r="A324" s="230" t="s">
        <v>49</v>
      </c>
      <c r="B324" s="230" t="s">
        <v>350</v>
      </c>
      <c r="C324" s="230" t="s">
        <v>786</v>
      </c>
      <c r="D324" s="230" t="s">
        <v>309</v>
      </c>
      <c r="E324" s="230" t="s">
        <v>359</v>
      </c>
      <c r="F324" s="231">
        <v>2024.0</v>
      </c>
      <c r="G324" s="232" t="s">
        <v>1266</v>
      </c>
      <c r="H324" s="232"/>
      <c r="I324" s="232"/>
      <c r="J324" s="232"/>
      <c r="K324" s="232" t="s">
        <v>884</v>
      </c>
      <c r="L324" s="232">
        <v>149307.0</v>
      </c>
      <c r="M324" s="233" t="s">
        <v>358</v>
      </c>
      <c r="N324" s="232" t="s">
        <v>887</v>
      </c>
      <c r="O324" s="234">
        <v>3936.0</v>
      </c>
      <c r="P324" s="235">
        <v>665.0</v>
      </c>
      <c r="Q324" s="236">
        <v>2005.8500000000017</v>
      </c>
      <c r="R324" s="236">
        <v>2322.35</v>
      </c>
      <c r="S324" s="237">
        <v>0.16895325203252032</v>
      </c>
      <c r="T324" s="238">
        <v>1.17</v>
      </c>
      <c r="U324" s="239">
        <f>IFERROR(Data_TY!$T324*Data_TY!$O324,"")</f>
        <v>4605.12</v>
      </c>
      <c r="V324" s="238">
        <f>IFERROR(Data_TY!$R324/Data_TY!$P324,"")</f>
        <v>3.492255639</v>
      </c>
      <c r="W324" s="239">
        <f>IFERROR(Data_TY!$V324*Data_TY!$O324,"")</f>
        <v>13745.5182</v>
      </c>
      <c r="X324" s="230" t="s">
        <v>360</v>
      </c>
      <c r="Y324" s="230" t="s">
        <v>784</v>
      </c>
    </row>
    <row r="325" ht="15.75" hidden="1" customHeight="1">
      <c r="A325" s="240" t="s">
        <v>49</v>
      </c>
      <c r="B325" s="240" t="s">
        <v>654</v>
      </c>
      <c r="C325" s="240" t="s">
        <v>786</v>
      </c>
      <c r="D325" s="240" t="s">
        <v>309</v>
      </c>
      <c r="E325" s="240" t="s">
        <v>713</v>
      </c>
      <c r="F325" s="241">
        <v>2024.0</v>
      </c>
      <c r="G325" s="242" t="s">
        <v>1266</v>
      </c>
      <c r="H325" s="242"/>
      <c r="I325" s="242"/>
      <c r="J325" s="242"/>
      <c r="K325" s="242" t="s">
        <v>884</v>
      </c>
      <c r="L325" s="242">
        <v>96431.0</v>
      </c>
      <c r="M325" s="243" t="s">
        <v>712</v>
      </c>
      <c r="N325" s="242" t="s">
        <v>888</v>
      </c>
      <c r="O325" s="244">
        <v>0.0</v>
      </c>
      <c r="P325" s="245">
        <v>1589.0</v>
      </c>
      <c r="Q325" s="246">
        <v>4459.069999999998</v>
      </c>
      <c r="R325" s="246">
        <v>6337.109999999997</v>
      </c>
      <c r="S325" s="247" t="s">
        <v>322</v>
      </c>
      <c r="T325" s="248">
        <v>1.25</v>
      </c>
      <c r="U325" s="249">
        <f>IFERROR(Data_TY!$T325*Data_TY!$O325,"")</f>
        <v>0</v>
      </c>
      <c r="V325" s="248">
        <f>IFERROR(Data_TY!$R325/Data_TY!$P325,"")</f>
        <v>3.98811202</v>
      </c>
      <c r="W325" s="249">
        <f>IFERROR(Data_TY!$V325*Data_TY!$O325,"")</f>
        <v>0</v>
      </c>
      <c r="X325" s="240" t="s">
        <v>657</v>
      </c>
      <c r="Y325" s="240" t="s">
        <v>784</v>
      </c>
    </row>
    <row r="326" ht="15.75" hidden="1" customHeight="1">
      <c r="A326" s="230" t="s">
        <v>47</v>
      </c>
      <c r="B326" s="230" t="s">
        <v>127</v>
      </c>
      <c r="C326" s="230" t="s">
        <v>913</v>
      </c>
      <c r="D326" s="230" t="s">
        <v>309</v>
      </c>
      <c r="E326" s="230" t="s">
        <v>1270</v>
      </c>
      <c r="F326" s="231">
        <v>2024.0</v>
      </c>
      <c r="G326" s="232" t="s">
        <v>1266</v>
      </c>
      <c r="H326" s="232"/>
      <c r="I326" s="232"/>
      <c r="J326" s="232"/>
      <c r="K326" s="232" t="s">
        <v>884</v>
      </c>
      <c r="L326" s="232">
        <v>166712.0</v>
      </c>
      <c r="M326" s="233" t="s">
        <v>1271</v>
      </c>
      <c r="N326" s="232" t="s">
        <v>1272</v>
      </c>
      <c r="O326" s="234">
        <v>0.0</v>
      </c>
      <c r="P326" s="235">
        <v>1.0</v>
      </c>
      <c r="Q326" s="236">
        <v>4.99</v>
      </c>
      <c r="R326" s="236">
        <v>4.99</v>
      </c>
      <c r="S326" s="237" t="s">
        <v>322</v>
      </c>
      <c r="T326" s="238">
        <v>2.61</v>
      </c>
      <c r="U326" s="239">
        <f>IFERROR(Data_TY!$T326*Data_TY!$O326,"")</f>
        <v>0</v>
      </c>
      <c r="V326" s="238">
        <f>IFERROR(Data_TY!$R326/Data_TY!$P326,"")</f>
        <v>4.99</v>
      </c>
      <c r="W326" s="239">
        <f>IFERROR(Data_TY!$V326*Data_TY!$O326,"")</f>
        <v>0</v>
      </c>
      <c r="X326" s="230" t="s">
        <v>112</v>
      </c>
      <c r="Y326" s="230" t="s">
        <v>784</v>
      </c>
    </row>
    <row r="327" ht="15.75" hidden="1" customHeight="1">
      <c r="A327" s="240" t="s">
        <v>49</v>
      </c>
      <c r="B327" s="240" t="s">
        <v>363</v>
      </c>
      <c r="C327" s="240" t="s">
        <v>786</v>
      </c>
      <c r="D327" s="240" t="s">
        <v>309</v>
      </c>
      <c r="E327" s="240" t="s">
        <v>362</v>
      </c>
      <c r="F327" s="241">
        <v>2024.0</v>
      </c>
      <c r="G327" s="242" t="s">
        <v>1266</v>
      </c>
      <c r="H327" s="242"/>
      <c r="I327" s="242"/>
      <c r="J327" s="242"/>
      <c r="K327" s="242" t="s">
        <v>884</v>
      </c>
      <c r="L327" s="242">
        <v>166714.0</v>
      </c>
      <c r="M327" s="243" t="s">
        <v>361</v>
      </c>
      <c r="N327" s="242" t="s">
        <v>889</v>
      </c>
      <c r="O327" s="244">
        <v>765.0</v>
      </c>
      <c r="P327" s="245">
        <v>306.0</v>
      </c>
      <c r="Q327" s="246">
        <v>614.0400000000002</v>
      </c>
      <c r="R327" s="246">
        <v>700.74</v>
      </c>
      <c r="S327" s="247">
        <v>0.4</v>
      </c>
      <c r="T327" s="248">
        <v>1.2</v>
      </c>
      <c r="U327" s="249">
        <f>IFERROR(Data_TY!$T327*Data_TY!$O327,"")</f>
        <v>918</v>
      </c>
      <c r="V327" s="248">
        <f>IFERROR(Data_TY!$R327/Data_TY!$P327,"")</f>
        <v>2.29</v>
      </c>
      <c r="W327" s="249">
        <f>IFERROR(Data_TY!$V327*Data_TY!$O327,"")</f>
        <v>1751.85</v>
      </c>
      <c r="X327" s="240" t="s">
        <v>360</v>
      </c>
      <c r="Y327" s="240" t="s">
        <v>784</v>
      </c>
    </row>
    <row r="328" ht="15.75" hidden="1" customHeight="1">
      <c r="A328" s="230" t="s">
        <v>49</v>
      </c>
      <c r="B328" s="230" t="s">
        <v>363</v>
      </c>
      <c r="C328" s="230" t="s">
        <v>786</v>
      </c>
      <c r="D328" s="230" t="s">
        <v>309</v>
      </c>
      <c r="E328" s="230" t="s">
        <v>365</v>
      </c>
      <c r="F328" s="231">
        <v>2024.0</v>
      </c>
      <c r="G328" s="232" t="s">
        <v>1266</v>
      </c>
      <c r="H328" s="232"/>
      <c r="I328" s="232"/>
      <c r="J328" s="232"/>
      <c r="K328" s="232" t="s">
        <v>884</v>
      </c>
      <c r="L328" s="232">
        <v>166715.0</v>
      </c>
      <c r="M328" s="233" t="s">
        <v>364</v>
      </c>
      <c r="N328" s="232" t="s">
        <v>890</v>
      </c>
      <c r="O328" s="234">
        <v>765.0</v>
      </c>
      <c r="P328" s="235">
        <v>169.0</v>
      </c>
      <c r="Q328" s="236">
        <v>337.51000000000016</v>
      </c>
      <c r="R328" s="236">
        <v>387.01000000000005</v>
      </c>
      <c r="S328" s="251">
        <v>0.22091503267973855</v>
      </c>
      <c r="T328" s="238">
        <v>1.2</v>
      </c>
      <c r="U328" s="239">
        <f>IFERROR(Data_TY!$T328*Data_TY!$O328,"")</f>
        <v>918</v>
      </c>
      <c r="V328" s="238">
        <f>IFERROR(Data_TY!$R328/Data_TY!$P328,"")</f>
        <v>2.29</v>
      </c>
      <c r="W328" s="239">
        <f>IFERROR(Data_TY!$V328*Data_TY!$O328,"")</f>
        <v>1751.85</v>
      </c>
      <c r="X328" s="230" t="s">
        <v>360</v>
      </c>
      <c r="Y328" s="230" t="s">
        <v>784</v>
      </c>
    </row>
    <row r="329" ht="15.75" hidden="1" customHeight="1">
      <c r="A329" s="240" t="s">
        <v>49</v>
      </c>
      <c r="B329" s="240" t="s">
        <v>363</v>
      </c>
      <c r="C329" s="240" t="s">
        <v>786</v>
      </c>
      <c r="D329" s="240" t="s">
        <v>309</v>
      </c>
      <c r="E329" s="240" t="s">
        <v>367</v>
      </c>
      <c r="F329" s="241">
        <v>2024.0</v>
      </c>
      <c r="G329" s="242" t="s">
        <v>1266</v>
      </c>
      <c r="H329" s="242"/>
      <c r="I329" s="242"/>
      <c r="J329" s="242"/>
      <c r="K329" s="242" t="s">
        <v>884</v>
      </c>
      <c r="L329" s="242">
        <v>166716.0</v>
      </c>
      <c r="M329" s="243" t="s">
        <v>366</v>
      </c>
      <c r="N329" s="242" t="s">
        <v>891</v>
      </c>
      <c r="O329" s="244">
        <v>765.0</v>
      </c>
      <c r="P329" s="245">
        <v>215.0</v>
      </c>
      <c r="Q329" s="246">
        <v>428.8300000000002</v>
      </c>
      <c r="R329" s="246">
        <v>490.63000000000017</v>
      </c>
      <c r="S329" s="250">
        <v>0.28104575163398693</v>
      </c>
      <c r="T329" s="248">
        <v>1.2</v>
      </c>
      <c r="U329" s="249">
        <f>IFERROR(Data_TY!$T329*Data_TY!$O329,"")</f>
        <v>918</v>
      </c>
      <c r="V329" s="248">
        <f>IFERROR(Data_TY!$R329/Data_TY!$P329,"")</f>
        <v>2.282</v>
      </c>
      <c r="W329" s="249">
        <f>IFERROR(Data_TY!$V329*Data_TY!$O329,"")</f>
        <v>1745.73</v>
      </c>
      <c r="X329" s="240" t="s">
        <v>360</v>
      </c>
      <c r="Y329" s="240" t="s">
        <v>784</v>
      </c>
    </row>
    <row r="330" ht="15.75" hidden="1" customHeight="1">
      <c r="A330" s="230" t="s">
        <v>49</v>
      </c>
      <c r="B330" s="230" t="s">
        <v>363</v>
      </c>
      <c r="C330" s="230" t="s">
        <v>786</v>
      </c>
      <c r="D330" s="230" t="s">
        <v>309</v>
      </c>
      <c r="E330" s="230" t="s">
        <v>369</v>
      </c>
      <c r="F330" s="231">
        <v>2024.0</v>
      </c>
      <c r="G330" s="232" t="s">
        <v>1266</v>
      </c>
      <c r="H330" s="232"/>
      <c r="I330" s="232"/>
      <c r="J330" s="232"/>
      <c r="K330" s="232" t="s">
        <v>884</v>
      </c>
      <c r="L330" s="232">
        <v>166717.0</v>
      </c>
      <c r="M330" s="233" t="s">
        <v>368</v>
      </c>
      <c r="N330" s="232" t="s">
        <v>892</v>
      </c>
      <c r="O330" s="234">
        <v>765.0</v>
      </c>
      <c r="P330" s="235">
        <v>255.0</v>
      </c>
      <c r="Q330" s="236">
        <v>510.8000000000001</v>
      </c>
      <c r="R330" s="236">
        <v>582.8</v>
      </c>
      <c r="S330" s="251">
        <v>0.3333333333333333</v>
      </c>
      <c r="T330" s="238">
        <v>1.2</v>
      </c>
      <c r="U330" s="239">
        <f>IFERROR(Data_TY!$T330*Data_TY!$O330,"")</f>
        <v>918</v>
      </c>
      <c r="V330" s="238">
        <f>IFERROR(Data_TY!$R330/Data_TY!$P330,"")</f>
        <v>2.285490196</v>
      </c>
      <c r="W330" s="239">
        <f>IFERROR(Data_TY!$V330*Data_TY!$O330,"")</f>
        <v>1748.4</v>
      </c>
      <c r="X330" s="230" t="s">
        <v>360</v>
      </c>
      <c r="Y330" s="230" t="s">
        <v>784</v>
      </c>
    </row>
    <row r="331" ht="15.75" hidden="1" customHeight="1">
      <c r="A331" s="240" t="s">
        <v>49</v>
      </c>
      <c r="B331" s="240" t="s">
        <v>363</v>
      </c>
      <c r="C331" s="240" t="s">
        <v>786</v>
      </c>
      <c r="D331" s="240" t="s">
        <v>309</v>
      </c>
      <c r="E331" s="240" t="s">
        <v>382</v>
      </c>
      <c r="F331" s="241">
        <v>2024.0</v>
      </c>
      <c r="G331" s="242" t="s">
        <v>1266</v>
      </c>
      <c r="H331" s="242"/>
      <c r="I331" s="242"/>
      <c r="J331" s="242"/>
      <c r="K331" s="242" t="s">
        <v>884</v>
      </c>
      <c r="L331" s="242">
        <v>252341.0</v>
      </c>
      <c r="M331" s="243" t="s">
        <v>381</v>
      </c>
      <c r="N331" s="242" t="s">
        <v>893</v>
      </c>
      <c r="O331" s="244">
        <v>800.0</v>
      </c>
      <c r="P331" s="245">
        <v>337.0</v>
      </c>
      <c r="Q331" s="246">
        <v>675.1300000000001</v>
      </c>
      <c r="R331" s="246">
        <v>771.7300000000004</v>
      </c>
      <c r="S331" s="250">
        <v>0.42125</v>
      </c>
      <c r="T331" s="248">
        <v>1.2</v>
      </c>
      <c r="U331" s="249">
        <f>IFERROR(Data_TY!$T331*Data_TY!$O331,"")</f>
        <v>960</v>
      </c>
      <c r="V331" s="248">
        <f>IFERROR(Data_TY!$R331/Data_TY!$P331,"")</f>
        <v>2.29</v>
      </c>
      <c r="W331" s="249">
        <f>IFERROR(Data_TY!$V331*Data_TY!$O331,"")</f>
        <v>1832</v>
      </c>
      <c r="X331" s="240" t="s">
        <v>380</v>
      </c>
      <c r="Y331" s="240" t="s">
        <v>784</v>
      </c>
    </row>
    <row r="332" ht="15.75" hidden="1" customHeight="1">
      <c r="A332" s="230" t="s">
        <v>49</v>
      </c>
      <c r="B332" s="230" t="s">
        <v>363</v>
      </c>
      <c r="C332" s="230" t="s">
        <v>786</v>
      </c>
      <c r="D332" s="230" t="s">
        <v>309</v>
      </c>
      <c r="E332" s="230" t="s">
        <v>384</v>
      </c>
      <c r="F332" s="231">
        <v>2024.0</v>
      </c>
      <c r="G332" s="232" t="s">
        <v>1266</v>
      </c>
      <c r="H332" s="232"/>
      <c r="I332" s="232"/>
      <c r="J332" s="232"/>
      <c r="K332" s="232" t="s">
        <v>884</v>
      </c>
      <c r="L332" s="232">
        <v>252342.0</v>
      </c>
      <c r="M332" s="233" t="s">
        <v>383</v>
      </c>
      <c r="N332" s="232" t="s">
        <v>894</v>
      </c>
      <c r="O332" s="234">
        <v>800.0</v>
      </c>
      <c r="P332" s="235">
        <v>223.0</v>
      </c>
      <c r="Q332" s="236">
        <v>446.7700000000001</v>
      </c>
      <c r="R332" s="236">
        <v>510.67000000000013</v>
      </c>
      <c r="S332" s="251">
        <v>0.27875</v>
      </c>
      <c r="T332" s="238">
        <v>1.2</v>
      </c>
      <c r="U332" s="239">
        <f>IFERROR(Data_TY!$T332*Data_TY!$O332,"")</f>
        <v>960</v>
      </c>
      <c r="V332" s="238">
        <f>IFERROR(Data_TY!$R332/Data_TY!$P332,"")</f>
        <v>2.29</v>
      </c>
      <c r="W332" s="239">
        <f>IFERROR(Data_TY!$V332*Data_TY!$O332,"")</f>
        <v>1832</v>
      </c>
      <c r="X332" s="230" t="s">
        <v>380</v>
      </c>
      <c r="Y332" s="230" t="s">
        <v>784</v>
      </c>
    </row>
    <row r="333" ht="15.75" hidden="1" customHeight="1">
      <c r="A333" s="240" t="s">
        <v>49</v>
      </c>
      <c r="B333" s="240" t="s">
        <v>363</v>
      </c>
      <c r="C333" s="240" t="s">
        <v>786</v>
      </c>
      <c r="D333" s="240" t="s">
        <v>309</v>
      </c>
      <c r="E333" s="240" t="s">
        <v>386</v>
      </c>
      <c r="F333" s="241">
        <v>2024.0</v>
      </c>
      <c r="G333" s="242" t="s">
        <v>1266</v>
      </c>
      <c r="H333" s="242"/>
      <c r="I333" s="242"/>
      <c r="J333" s="242"/>
      <c r="K333" s="242" t="s">
        <v>884</v>
      </c>
      <c r="L333" s="242">
        <v>252343.0</v>
      </c>
      <c r="M333" s="243" t="s">
        <v>385</v>
      </c>
      <c r="N333" s="242" t="s">
        <v>895</v>
      </c>
      <c r="O333" s="244">
        <v>800.0</v>
      </c>
      <c r="P333" s="245">
        <v>337.0</v>
      </c>
      <c r="Q333" s="246">
        <v>675.7300000000001</v>
      </c>
      <c r="R333" s="246">
        <v>771.7300000000004</v>
      </c>
      <c r="S333" s="250">
        <v>0.42125</v>
      </c>
      <c r="T333" s="248">
        <v>1.2</v>
      </c>
      <c r="U333" s="249">
        <f>IFERROR(Data_TY!$T333*Data_TY!$O333,"")</f>
        <v>960</v>
      </c>
      <c r="V333" s="248">
        <f>IFERROR(Data_TY!$R333/Data_TY!$P333,"")</f>
        <v>2.29</v>
      </c>
      <c r="W333" s="249">
        <f>IFERROR(Data_TY!$V333*Data_TY!$O333,"")</f>
        <v>1832</v>
      </c>
      <c r="X333" s="240" t="s">
        <v>380</v>
      </c>
      <c r="Y333" s="240" t="s">
        <v>784</v>
      </c>
    </row>
    <row r="334" ht="15.75" hidden="1" customHeight="1">
      <c r="A334" s="230" t="s">
        <v>49</v>
      </c>
      <c r="B334" s="230" t="s">
        <v>363</v>
      </c>
      <c r="C334" s="230" t="s">
        <v>786</v>
      </c>
      <c r="D334" s="230" t="s">
        <v>309</v>
      </c>
      <c r="E334" s="230" t="s">
        <v>388</v>
      </c>
      <c r="F334" s="231">
        <v>2024.0</v>
      </c>
      <c r="G334" s="232" t="s">
        <v>1266</v>
      </c>
      <c r="H334" s="232"/>
      <c r="I334" s="232"/>
      <c r="J334" s="232"/>
      <c r="K334" s="232" t="s">
        <v>884</v>
      </c>
      <c r="L334" s="232">
        <v>252344.0</v>
      </c>
      <c r="M334" s="233" t="s">
        <v>387</v>
      </c>
      <c r="N334" s="232" t="s">
        <v>896</v>
      </c>
      <c r="O334" s="234">
        <v>800.0</v>
      </c>
      <c r="P334" s="235">
        <v>445.0</v>
      </c>
      <c r="Q334" s="236">
        <v>893.3999999999996</v>
      </c>
      <c r="R334" s="236">
        <v>1017.9000000000004</v>
      </c>
      <c r="S334" s="251">
        <v>0.55625</v>
      </c>
      <c r="T334" s="238">
        <v>1.2</v>
      </c>
      <c r="U334" s="239">
        <f>IFERROR(Data_TY!$T334*Data_TY!$O334,"")</f>
        <v>960</v>
      </c>
      <c r="V334" s="238">
        <f>IFERROR(Data_TY!$R334/Data_TY!$P334,"")</f>
        <v>2.28741573</v>
      </c>
      <c r="W334" s="239">
        <f>IFERROR(Data_TY!$V334*Data_TY!$O334,"")</f>
        <v>1829.932584</v>
      </c>
      <c r="X334" s="230" t="s">
        <v>380</v>
      </c>
      <c r="Y334" s="230" t="s">
        <v>784</v>
      </c>
    </row>
    <row r="335" ht="15.75" hidden="1" customHeight="1">
      <c r="A335" s="240" t="s">
        <v>49</v>
      </c>
      <c r="B335" s="240" t="s">
        <v>350</v>
      </c>
      <c r="C335" s="240" t="s">
        <v>786</v>
      </c>
      <c r="D335" s="240" t="s">
        <v>309</v>
      </c>
      <c r="E335" s="240" t="s">
        <v>665</v>
      </c>
      <c r="F335" s="241">
        <v>2024.0</v>
      </c>
      <c r="G335" s="242" t="s">
        <v>1266</v>
      </c>
      <c r="H335" s="242"/>
      <c r="I335" s="242"/>
      <c r="J335" s="242"/>
      <c r="K335" s="242" t="s">
        <v>884</v>
      </c>
      <c r="L335" s="242">
        <v>96557.0</v>
      </c>
      <c r="M335" s="243" t="s">
        <v>664</v>
      </c>
      <c r="N335" s="242" t="s">
        <v>897</v>
      </c>
      <c r="O335" s="244">
        <v>60.0</v>
      </c>
      <c r="P335" s="245">
        <v>29.0</v>
      </c>
      <c r="Q335" s="246">
        <v>175.31</v>
      </c>
      <c r="R335" s="246">
        <v>196.91</v>
      </c>
      <c r="S335" s="250">
        <v>0.48333333333333334</v>
      </c>
      <c r="T335" s="248">
        <v>3.0</v>
      </c>
      <c r="U335" s="249">
        <f>IFERROR(Data_TY!$T335*Data_TY!$O335,"")</f>
        <v>180</v>
      </c>
      <c r="V335" s="248">
        <f>IFERROR(Data_TY!$R335/Data_TY!$P335,"")</f>
        <v>6.79</v>
      </c>
      <c r="W335" s="249">
        <f>IFERROR(Data_TY!$V335*Data_TY!$O335,"")</f>
        <v>407.4</v>
      </c>
      <c r="X335" s="240" t="s">
        <v>657</v>
      </c>
      <c r="Y335" s="240" t="s">
        <v>784</v>
      </c>
    </row>
    <row r="336" ht="15.75" customHeight="1">
      <c r="A336" s="230">
        <v>0.0</v>
      </c>
      <c r="B336" s="230">
        <v>0.0</v>
      </c>
      <c r="C336" s="230">
        <v>0.0</v>
      </c>
      <c r="D336" s="230">
        <v>0.0</v>
      </c>
      <c r="E336" s="230" t="s">
        <v>1273</v>
      </c>
      <c r="F336" s="231">
        <v>2024.0</v>
      </c>
      <c r="G336" s="232" t="s">
        <v>1266</v>
      </c>
      <c r="H336" s="232"/>
      <c r="I336" s="232"/>
      <c r="J336" s="232"/>
      <c r="K336" s="232" t="s">
        <v>884</v>
      </c>
      <c r="L336" s="232">
        <v>131194.0</v>
      </c>
      <c r="M336" s="233" t="s">
        <v>1274</v>
      </c>
      <c r="N336" s="232" t="s">
        <v>1273</v>
      </c>
      <c r="O336" s="234">
        <v>0.0</v>
      </c>
      <c r="P336" s="235">
        <v>27.0</v>
      </c>
      <c r="Q336" s="236">
        <v>257.23</v>
      </c>
      <c r="R336" s="236">
        <v>257.23</v>
      </c>
      <c r="S336" s="251" t="s">
        <v>322</v>
      </c>
      <c r="T336" s="238" t="s">
        <v>322</v>
      </c>
      <c r="U336" s="239">
        <f>IFERROR(Data_TY!$T336*Data_TY!$O336,"")</f>
        <v>0</v>
      </c>
      <c r="V336" s="238">
        <f>IFERROR(Data_TY!$R336/Data_TY!$P336,"")</f>
        <v>9.527037037</v>
      </c>
      <c r="W336" s="239">
        <f>IFERROR(Data_TY!$V336*Data_TY!$O336,"")</f>
        <v>0</v>
      </c>
      <c r="X336" s="230">
        <v>0.0</v>
      </c>
      <c r="Y336" s="230" t="s">
        <v>900</v>
      </c>
    </row>
    <row r="337" ht="15.75" customHeight="1">
      <c r="A337" s="240">
        <v>0.0</v>
      </c>
      <c r="B337" s="240">
        <v>0.0</v>
      </c>
      <c r="C337" s="240">
        <v>0.0</v>
      </c>
      <c r="D337" s="240">
        <v>0.0</v>
      </c>
      <c r="E337" s="240" t="s">
        <v>898</v>
      </c>
      <c r="F337" s="241">
        <v>2024.0</v>
      </c>
      <c r="G337" s="242" t="s">
        <v>1266</v>
      </c>
      <c r="H337" s="242"/>
      <c r="I337" s="242"/>
      <c r="J337" s="242"/>
      <c r="K337" s="242" t="s">
        <v>884</v>
      </c>
      <c r="L337" s="242">
        <v>131195.0</v>
      </c>
      <c r="M337" s="243" t="s">
        <v>899</v>
      </c>
      <c r="N337" s="242" t="s">
        <v>898</v>
      </c>
      <c r="O337" s="244">
        <v>0.0</v>
      </c>
      <c r="P337" s="245">
        <v>6.0</v>
      </c>
      <c r="Q337" s="246">
        <v>59.94</v>
      </c>
      <c r="R337" s="246">
        <v>59.94</v>
      </c>
      <c r="S337" s="250" t="s">
        <v>322</v>
      </c>
      <c r="T337" s="248" t="s">
        <v>322</v>
      </c>
      <c r="U337" s="249">
        <f>IFERROR(Data_TY!$T337*Data_TY!$O337,"")</f>
        <v>0</v>
      </c>
      <c r="V337" s="248">
        <f>IFERROR(Data_TY!$R337/Data_TY!$P337,"")</f>
        <v>9.99</v>
      </c>
      <c r="W337" s="249">
        <f>IFERROR(Data_TY!$V337*Data_TY!$O337,"")</f>
        <v>0</v>
      </c>
      <c r="X337" s="240">
        <v>0.0</v>
      </c>
      <c r="Y337" s="240" t="s">
        <v>900</v>
      </c>
    </row>
    <row r="338" ht="15.75" hidden="1" customHeight="1">
      <c r="A338" s="230" t="s">
        <v>49</v>
      </c>
      <c r="B338" s="230" t="s">
        <v>350</v>
      </c>
      <c r="C338" s="230" t="s">
        <v>786</v>
      </c>
      <c r="D338" s="230" t="s">
        <v>309</v>
      </c>
      <c r="E338" s="230" t="s">
        <v>519</v>
      </c>
      <c r="F338" s="231">
        <v>2024.0</v>
      </c>
      <c r="G338" s="232" t="s">
        <v>1266</v>
      </c>
      <c r="H338" s="232"/>
      <c r="I338" s="232"/>
      <c r="J338" s="232"/>
      <c r="K338" s="232" t="s">
        <v>884</v>
      </c>
      <c r="L338" s="232">
        <v>242598.0</v>
      </c>
      <c r="M338" s="233" t="s">
        <v>518</v>
      </c>
      <c r="N338" s="232" t="s">
        <v>901</v>
      </c>
      <c r="O338" s="234">
        <v>3492.0</v>
      </c>
      <c r="P338" s="235">
        <v>781.0</v>
      </c>
      <c r="Q338" s="236">
        <v>3955.589999999995</v>
      </c>
      <c r="R338" s="236">
        <v>4522.789999999991</v>
      </c>
      <c r="S338" s="251">
        <v>0.2236540664375716</v>
      </c>
      <c r="T338" s="238">
        <v>2.4</v>
      </c>
      <c r="U338" s="239">
        <f>IFERROR(Data_TY!$T338*Data_TY!$O338,"")</f>
        <v>8380.8</v>
      </c>
      <c r="V338" s="238">
        <f>IFERROR(Data_TY!$R338/Data_TY!$P338,"")</f>
        <v>5.791024328</v>
      </c>
      <c r="W338" s="239">
        <f>IFERROR(Data_TY!$V338*Data_TY!$O338,"")</f>
        <v>20222.25695</v>
      </c>
      <c r="X338" s="230" t="s">
        <v>112</v>
      </c>
      <c r="Y338" s="230" t="s">
        <v>784</v>
      </c>
    </row>
    <row r="339" ht="15.75" hidden="1" customHeight="1">
      <c r="A339" s="240" t="s">
        <v>49</v>
      </c>
      <c r="B339" s="240" t="s">
        <v>350</v>
      </c>
      <c r="C339" s="240" t="s">
        <v>786</v>
      </c>
      <c r="D339" s="240" t="s">
        <v>309</v>
      </c>
      <c r="E339" s="240" t="s">
        <v>521</v>
      </c>
      <c r="F339" s="241">
        <v>2024.0</v>
      </c>
      <c r="G339" s="242" t="s">
        <v>1266</v>
      </c>
      <c r="H339" s="242"/>
      <c r="I339" s="242"/>
      <c r="J339" s="242"/>
      <c r="K339" s="242" t="s">
        <v>884</v>
      </c>
      <c r="L339" s="242">
        <v>242599.0</v>
      </c>
      <c r="M339" s="243" t="s">
        <v>520</v>
      </c>
      <c r="N339" s="242" t="s">
        <v>902</v>
      </c>
      <c r="O339" s="244">
        <v>1788.0</v>
      </c>
      <c r="P339" s="245">
        <v>453.0</v>
      </c>
      <c r="Q339" s="246">
        <v>3201.4699999999993</v>
      </c>
      <c r="R339" s="246">
        <v>3620.469999999998</v>
      </c>
      <c r="S339" s="250">
        <v>0.2533557046979866</v>
      </c>
      <c r="T339" s="248">
        <v>3.53</v>
      </c>
      <c r="U339" s="249">
        <f>IFERROR(Data_TY!$T339*Data_TY!$O339,"")</f>
        <v>6311.64</v>
      </c>
      <c r="V339" s="248">
        <f>IFERROR(Data_TY!$R339/Data_TY!$P339,"")</f>
        <v>7.992207506</v>
      </c>
      <c r="W339" s="249">
        <f>IFERROR(Data_TY!$V339*Data_TY!$O339,"")</f>
        <v>14290.06702</v>
      </c>
      <c r="X339" s="240" t="s">
        <v>112</v>
      </c>
      <c r="Y339" s="240" t="s">
        <v>784</v>
      </c>
    </row>
    <row r="340" ht="15.75" hidden="1" customHeight="1">
      <c r="A340" s="230" t="s">
        <v>49</v>
      </c>
      <c r="B340" s="230" t="s">
        <v>350</v>
      </c>
      <c r="C340" s="230" t="s">
        <v>786</v>
      </c>
      <c r="D340" s="230" t="s">
        <v>309</v>
      </c>
      <c r="E340" s="230" t="s">
        <v>523</v>
      </c>
      <c r="F340" s="231">
        <v>2024.0</v>
      </c>
      <c r="G340" s="232" t="s">
        <v>1266</v>
      </c>
      <c r="H340" s="232"/>
      <c r="I340" s="232"/>
      <c r="J340" s="232"/>
      <c r="K340" s="232" t="s">
        <v>884</v>
      </c>
      <c r="L340" s="232">
        <v>242600.0</v>
      </c>
      <c r="M340" s="233" t="s">
        <v>522</v>
      </c>
      <c r="N340" s="232" t="s">
        <v>903</v>
      </c>
      <c r="O340" s="234">
        <v>8352.0</v>
      </c>
      <c r="P340" s="235">
        <v>1635.0</v>
      </c>
      <c r="Q340" s="236">
        <v>4923.899999999992</v>
      </c>
      <c r="R340" s="236">
        <v>5704.3999999999905</v>
      </c>
      <c r="S340" s="251">
        <v>0.19576149425287356</v>
      </c>
      <c r="T340" s="238">
        <v>1.17</v>
      </c>
      <c r="U340" s="239">
        <f>IFERROR(Data_TY!$T340*Data_TY!$O340,"")</f>
        <v>9771.84</v>
      </c>
      <c r="V340" s="238">
        <f>IFERROR(Data_TY!$R340/Data_TY!$P340,"")</f>
        <v>3.488929664</v>
      </c>
      <c r="W340" s="239">
        <f>IFERROR(Data_TY!$V340*Data_TY!$O340,"")</f>
        <v>29139.54055</v>
      </c>
      <c r="X340" s="230" t="s">
        <v>360</v>
      </c>
      <c r="Y340" s="230" t="s">
        <v>784</v>
      </c>
    </row>
    <row r="341" ht="15.75" hidden="1" customHeight="1">
      <c r="A341" s="240" t="s">
        <v>51</v>
      </c>
      <c r="B341" s="240" t="s">
        <v>117</v>
      </c>
      <c r="C341" s="240" t="s">
        <v>786</v>
      </c>
      <c r="D341" s="240" t="s">
        <v>309</v>
      </c>
      <c r="E341" s="240" t="s">
        <v>531</v>
      </c>
      <c r="F341" s="241">
        <v>2024.0</v>
      </c>
      <c r="G341" s="242" t="s">
        <v>1266</v>
      </c>
      <c r="H341" s="242"/>
      <c r="I341" s="242"/>
      <c r="J341" s="242"/>
      <c r="K341" s="242" t="s">
        <v>884</v>
      </c>
      <c r="L341" s="242">
        <v>242605.0</v>
      </c>
      <c r="M341" s="243" t="s">
        <v>530</v>
      </c>
      <c r="N341" s="242" t="s">
        <v>904</v>
      </c>
      <c r="O341" s="244">
        <v>1824.0</v>
      </c>
      <c r="P341" s="245">
        <v>513.0</v>
      </c>
      <c r="Q341" s="246">
        <v>4149.869999999995</v>
      </c>
      <c r="R341" s="246">
        <v>4613.869999999994</v>
      </c>
      <c r="S341" s="250">
        <v>0.28125</v>
      </c>
      <c r="T341" s="248">
        <v>3.95</v>
      </c>
      <c r="U341" s="249">
        <f>IFERROR(Data_TY!$T341*Data_TY!$O341,"")</f>
        <v>7204.8</v>
      </c>
      <c r="V341" s="248">
        <f>IFERROR(Data_TY!$R341/Data_TY!$P341,"")</f>
        <v>8.993898635</v>
      </c>
      <c r="W341" s="249">
        <f>IFERROR(Data_TY!$V341*Data_TY!$O341,"")</f>
        <v>16404.87111</v>
      </c>
      <c r="X341" s="240" t="s">
        <v>116</v>
      </c>
      <c r="Y341" s="240" t="s">
        <v>784</v>
      </c>
    </row>
    <row r="342" ht="15.75" hidden="1" customHeight="1">
      <c r="A342" s="230" t="s">
        <v>49</v>
      </c>
      <c r="B342" s="230" t="s">
        <v>350</v>
      </c>
      <c r="C342" s="230" t="s">
        <v>786</v>
      </c>
      <c r="D342" s="230" t="s">
        <v>309</v>
      </c>
      <c r="E342" s="230" t="s">
        <v>689</v>
      </c>
      <c r="F342" s="231">
        <v>2024.0</v>
      </c>
      <c r="G342" s="232" t="s">
        <v>1266</v>
      </c>
      <c r="H342" s="232"/>
      <c r="I342" s="232"/>
      <c r="J342" s="232"/>
      <c r="K342" s="232" t="s">
        <v>884</v>
      </c>
      <c r="L342" s="232">
        <v>222130.0</v>
      </c>
      <c r="M342" s="233" t="s">
        <v>688</v>
      </c>
      <c r="N342" s="232" t="s">
        <v>905</v>
      </c>
      <c r="O342" s="234">
        <v>60.0</v>
      </c>
      <c r="P342" s="235">
        <v>10.0</v>
      </c>
      <c r="Q342" s="236">
        <v>60.7</v>
      </c>
      <c r="R342" s="236">
        <v>67.9</v>
      </c>
      <c r="S342" s="251">
        <v>0.16666666666666666</v>
      </c>
      <c r="T342" s="238">
        <v>3.0</v>
      </c>
      <c r="U342" s="239">
        <f>IFERROR(Data_TY!$T342*Data_TY!$O342,"")</f>
        <v>180</v>
      </c>
      <c r="V342" s="238">
        <f>IFERROR(Data_TY!$R342/Data_TY!$P342,"")</f>
        <v>6.79</v>
      </c>
      <c r="W342" s="239">
        <f>IFERROR(Data_TY!$V342*Data_TY!$O342,"")</f>
        <v>407.4</v>
      </c>
      <c r="X342" s="230" t="s">
        <v>657</v>
      </c>
      <c r="Y342" s="230" t="s">
        <v>784</v>
      </c>
    </row>
    <row r="343" ht="15.75" hidden="1" customHeight="1">
      <c r="A343" s="240" t="s">
        <v>49</v>
      </c>
      <c r="B343" s="240" t="s">
        <v>350</v>
      </c>
      <c r="C343" s="240" t="s">
        <v>786</v>
      </c>
      <c r="D343" s="240" t="s">
        <v>309</v>
      </c>
      <c r="E343" s="240" t="s">
        <v>687</v>
      </c>
      <c r="F343" s="241">
        <v>2024.0</v>
      </c>
      <c r="G343" s="242" t="s">
        <v>1266</v>
      </c>
      <c r="H343" s="242"/>
      <c r="I343" s="242"/>
      <c r="J343" s="242"/>
      <c r="K343" s="242" t="s">
        <v>884</v>
      </c>
      <c r="L343" s="242">
        <v>222131.0</v>
      </c>
      <c r="M343" s="243" t="s">
        <v>686</v>
      </c>
      <c r="N343" s="242" t="s">
        <v>906</v>
      </c>
      <c r="O343" s="244">
        <v>60.0</v>
      </c>
      <c r="P343" s="245">
        <v>8.0</v>
      </c>
      <c r="Q343" s="246">
        <v>47.92000000000001</v>
      </c>
      <c r="R343" s="246">
        <v>54.32</v>
      </c>
      <c r="S343" s="250">
        <v>0.13333333333333333</v>
      </c>
      <c r="T343" s="248">
        <v>3.0</v>
      </c>
      <c r="U343" s="249">
        <f>IFERROR(Data_TY!$T343*Data_TY!$O343,"")</f>
        <v>180</v>
      </c>
      <c r="V343" s="248">
        <f>IFERROR(Data_TY!$R343/Data_TY!$P343,"")</f>
        <v>6.79</v>
      </c>
      <c r="W343" s="249">
        <f>IFERROR(Data_TY!$V343*Data_TY!$O343,"")</f>
        <v>407.4</v>
      </c>
      <c r="X343" s="240" t="s">
        <v>657</v>
      </c>
      <c r="Y343" s="240" t="s">
        <v>784</v>
      </c>
    </row>
    <row r="344" ht="15.75" hidden="1" customHeight="1">
      <c r="A344" s="230" t="s">
        <v>49</v>
      </c>
      <c r="B344" s="230" t="s">
        <v>654</v>
      </c>
      <c r="C344" s="230" t="s">
        <v>786</v>
      </c>
      <c r="D344" s="230" t="s">
        <v>309</v>
      </c>
      <c r="E344" s="230" t="s">
        <v>724</v>
      </c>
      <c r="F344" s="231">
        <v>2024.0</v>
      </c>
      <c r="G344" s="232" t="s">
        <v>1266</v>
      </c>
      <c r="H344" s="232"/>
      <c r="I344" s="232"/>
      <c r="J344" s="232"/>
      <c r="K344" s="232" t="s">
        <v>907</v>
      </c>
      <c r="L344" s="232">
        <v>132044.0</v>
      </c>
      <c r="M344" s="233" t="s">
        <v>723</v>
      </c>
      <c r="N344" s="232" t="s">
        <v>908</v>
      </c>
      <c r="O344" s="234">
        <v>8220.0</v>
      </c>
      <c r="P344" s="235">
        <v>1531.0</v>
      </c>
      <c r="Q344" s="236">
        <v>7716.7899999999945</v>
      </c>
      <c r="R344" s="236">
        <v>8863.189999999988</v>
      </c>
      <c r="S344" s="251">
        <v>0.1862530413625304</v>
      </c>
      <c r="T344" s="238">
        <v>2.44</v>
      </c>
      <c r="U344" s="239">
        <f>IFERROR(Data_TY!$T344*Data_TY!$O344,"")</f>
        <v>20056.8</v>
      </c>
      <c r="V344" s="238">
        <f>IFERROR(Data_TY!$R344/Data_TY!$P344,"")</f>
        <v>5.789150882</v>
      </c>
      <c r="W344" s="239">
        <f>IFERROR(Data_TY!$V344*Data_TY!$O344,"")</f>
        <v>47586.82025</v>
      </c>
      <c r="X344" s="230" t="s">
        <v>657</v>
      </c>
      <c r="Y344" s="230" t="s">
        <v>784</v>
      </c>
    </row>
    <row r="345" ht="15.75" hidden="1" customHeight="1">
      <c r="A345" s="240" t="s">
        <v>49</v>
      </c>
      <c r="B345" s="240" t="s">
        <v>654</v>
      </c>
      <c r="C345" s="240" t="s">
        <v>786</v>
      </c>
      <c r="D345" s="240" t="s">
        <v>309</v>
      </c>
      <c r="E345" s="240" t="s">
        <v>711</v>
      </c>
      <c r="F345" s="241">
        <v>2024.0</v>
      </c>
      <c r="G345" s="242" t="s">
        <v>1266</v>
      </c>
      <c r="H345" s="242"/>
      <c r="I345" s="242"/>
      <c r="J345" s="242"/>
      <c r="K345" s="242" t="s">
        <v>907</v>
      </c>
      <c r="L345" s="242">
        <v>229112.0</v>
      </c>
      <c r="M345" s="243" t="s">
        <v>710</v>
      </c>
      <c r="N345" s="242" t="s">
        <v>909</v>
      </c>
      <c r="O345" s="244">
        <v>5280.0</v>
      </c>
      <c r="P345" s="245">
        <v>1394.0</v>
      </c>
      <c r="Q345" s="246">
        <v>4222.059999999997</v>
      </c>
      <c r="R345" s="246">
        <v>4865.559999999996</v>
      </c>
      <c r="S345" s="250">
        <v>0.26401515151515154</v>
      </c>
      <c r="T345" s="248">
        <v>1.49</v>
      </c>
      <c r="U345" s="249">
        <f>IFERROR(Data_TY!$T345*Data_TY!$O345,"")</f>
        <v>7867.2</v>
      </c>
      <c r="V345" s="248">
        <f>IFERROR(Data_TY!$R345/Data_TY!$P345,"")</f>
        <v>3.49035868</v>
      </c>
      <c r="W345" s="249">
        <f>IFERROR(Data_TY!$V345*Data_TY!$O345,"")</f>
        <v>18429.09383</v>
      </c>
      <c r="X345" s="240" t="s">
        <v>657</v>
      </c>
      <c r="Y345" s="240" t="s">
        <v>784</v>
      </c>
    </row>
    <row r="346" ht="15.75" hidden="1" customHeight="1">
      <c r="A346" s="230" t="s">
        <v>49</v>
      </c>
      <c r="B346" s="230" t="s">
        <v>344</v>
      </c>
      <c r="C346" s="230" t="s">
        <v>786</v>
      </c>
      <c r="D346" s="230" t="s">
        <v>309</v>
      </c>
      <c r="E346" s="230" t="s">
        <v>763</v>
      </c>
      <c r="F346" s="231">
        <v>2024.0</v>
      </c>
      <c r="G346" s="232" t="s">
        <v>1266</v>
      </c>
      <c r="H346" s="232"/>
      <c r="I346" s="232"/>
      <c r="J346" s="232"/>
      <c r="K346" s="232" t="s">
        <v>907</v>
      </c>
      <c r="L346" s="232">
        <v>229118.0</v>
      </c>
      <c r="M346" s="233" t="s">
        <v>762</v>
      </c>
      <c r="N346" s="232" t="s">
        <v>910</v>
      </c>
      <c r="O346" s="234">
        <v>1640.0</v>
      </c>
      <c r="P346" s="235">
        <v>215.0</v>
      </c>
      <c r="Q346" s="236">
        <v>1083.2500000000005</v>
      </c>
      <c r="R346" s="236">
        <v>1244.85</v>
      </c>
      <c r="S346" s="251">
        <v>0.13109756097560976</v>
      </c>
      <c r="T346" s="238">
        <v>2.44</v>
      </c>
      <c r="U346" s="239">
        <f>IFERROR(Data_TY!$T346*Data_TY!$O346,"")</f>
        <v>4001.6</v>
      </c>
      <c r="V346" s="238">
        <f>IFERROR(Data_TY!$R346/Data_TY!$P346,"")</f>
        <v>5.79</v>
      </c>
      <c r="W346" s="239">
        <f>IFERROR(Data_TY!$V346*Data_TY!$O346,"")</f>
        <v>9495.6</v>
      </c>
      <c r="X346" s="230" t="s">
        <v>657</v>
      </c>
      <c r="Y346" s="230" t="s">
        <v>784</v>
      </c>
    </row>
    <row r="347" ht="15.75" hidden="1" customHeight="1">
      <c r="A347" s="240" t="s">
        <v>49</v>
      </c>
      <c r="B347" s="240" t="s">
        <v>344</v>
      </c>
      <c r="C347" s="240" t="s">
        <v>786</v>
      </c>
      <c r="D347" s="240" t="s">
        <v>309</v>
      </c>
      <c r="E347" s="240" t="s">
        <v>719</v>
      </c>
      <c r="F347" s="241">
        <v>2024.0</v>
      </c>
      <c r="G347" s="242" t="s">
        <v>1266</v>
      </c>
      <c r="H347" s="242"/>
      <c r="I347" s="242"/>
      <c r="J347" s="242"/>
      <c r="K347" s="242" t="s">
        <v>907</v>
      </c>
      <c r="L347" s="242">
        <v>132047.0</v>
      </c>
      <c r="M347" s="243" t="s">
        <v>718</v>
      </c>
      <c r="N347" s="242" t="s">
        <v>719</v>
      </c>
      <c r="O347" s="244">
        <v>984.0</v>
      </c>
      <c r="P347" s="245">
        <v>141.0</v>
      </c>
      <c r="Q347" s="246">
        <v>711.5900000000001</v>
      </c>
      <c r="R347" s="246">
        <v>816.3900000000002</v>
      </c>
      <c r="S347" s="250">
        <v>0.14329268292682926</v>
      </c>
      <c r="T347" s="248">
        <v>2.44</v>
      </c>
      <c r="U347" s="249">
        <f>IFERROR(Data_TY!$T347*Data_TY!$O347,"")</f>
        <v>2400.96</v>
      </c>
      <c r="V347" s="248">
        <f>IFERROR(Data_TY!$R347/Data_TY!$P347,"")</f>
        <v>5.79</v>
      </c>
      <c r="W347" s="249">
        <f>IFERROR(Data_TY!$V347*Data_TY!$O347,"")</f>
        <v>5697.36</v>
      </c>
      <c r="X347" s="240" t="s">
        <v>657</v>
      </c>
      <c r="Y347" s="240" t="s">
        <v>784</v>
      </c>
    </row>
    <row r="348" ht="15.75" hidden="1" customHeight="1">
      <c r="A348" s="230" t="s">
        <v>49</v>
      </c>
      <c r="B348" s="230" t="s">
        <v>344</v>
      </c>
      <c r="C348" s="230" t="s">
        <v>786</v>
      </c>
      <c r="D348" s="230" t="s">
        <v>309</v>
      </c>
      <c r="E348" s="230" t="s">
        <v>728</v>
      </c>
      <c r="F348" s="231">
        <v>2024.0</v>
      </c>
      <c r="G348" s="232" t="s">
        <v>1266</v>
      </c>
      <c r="H348" s="232"/>
      <c r="I348" s="232"/>
      <c r="J348" s="232"/>
      <c r="K348" s="232" t="s">
        <v>907</v>
      </c>
      <c r="L348" s="232">
        <v>132049.0</v>
      </c>
      <c r="M348" s="233" t="s">
        <v>727</v>
      </c>
      <c r="N348" s="232" t="s">
        <v>911</v>
      </c>
      <c r="O348" s="234">
        <v>492.0</v>
      </c>
      <c r="P348" s="235">
        <v>30.0</v>
      </c>
      <c r="Q348" s="236">
        <v>150.5</v>
      </c>
      <c r="R348" s="236">
        <v>173.7</v>
      </c>
      <c r="S348" s="251">
        <v>0.06097560975609756</v>
      </c>
      <c r="T348" s="238">
        <v>2.44</v>
      </c>
      <c r="U348" s="239">
        <f>IFERROR(Data_TY!$T348*Data_TY!$O348,"")</f>
        <v>1200.48</v>
      </c>
      <c r="V348" s="238">
        <f>IFERROR(Data_TY!$R348/Data_TY!$P348,"")</f>
        <v>5.79</v>
      </c>
      <c r="W348" s="239">
        <f>IFERROR(Data_TY!$V348*Data_TY!$O348,"")</f>
        <v>2848.68</v>
      </c>
      <c r="X348" s="230" t="s">
        <v>657</v>
      </c>
      <c r="Y348" s="230" t="s">
        <v>784</v>
      </c>
    </row>
    <row r="349" ht="15.75" hidden="1" customHeight="1">
      <c r="A349" s="240" t="s">
        <v>46</v>
      </c>
      <c r="B349" s="240" t="s">
        <v>722</v>
      </c>
      <c r="C349" s="240" t="s">
        <v>786</v>
      </c>
      <c r="D349" s="240" t="s">
        <v>309</v>
      </c>
      <c r="E349" s="240" t="s">
        <v>721</v>
      </c>
      <c r="F349" s="241">
        <v>2024.0</v>
      </c>
      <c r="G349" s="242" t="s">
        <v>1266</v>
      </c>
      <c r="H349" s="242"/>
      <c r="I349" s="242"/>
      <c r="J349" s="242"/>
      <c r="K349" s="242" t="s">
        <v>907</v>
      </c>
      <c r="L349" s="242">
        <v>145820.0</v>
      </c>
      <c r="M349" s="243" t="s">
        <v>720</v>
      </c>
      <c r="N349" s="242" t="s">
        <v>912</v>
      </c>
      <c r="O349" s="244">
        <v>0.0</v>
      </c>
      <c r="P349" s="245">
        <v>8.0</v>
      </c>
      <c r="Q349" s="246">
        <v>63.92</v>
      </c>
      <c r="R349" s="246">
        <v>63.92</v>
      </c>
      <c r="S349" s="250" t="s">
        <v>322</v>
      </c>
      <c r="T349" s="248">
        <v>3.97</v>
      </c>
      <c r="U349" s="249">
        <f>IFERROR(Data_TY!$T349*Data_TY!$O349,"")</f>
        <v>0</v>
      </c>
      <c r="V349" s="248">
        <f>IFERROR(Data_TY!$R349/Data_TY!$P349,"")</f>
        <v>7.99</v>
      </c>
      <c r="W349" s="249">
        <f>IFERROR(Data_TY!$V349*Data_TY!$O349,"")</f>
        <v>0</v>
      </c>
      <c r="X349" s="240" t="s">
        <v>657</v>
      </c>
      <c r="Y349" s="240" t="s">
        <v>784</v>
      </c>
    </row>
    <row r="350" ht="15.75" customHeight="1">
      <c r="A350" s="230" t="s">
        <v>1275</v>
      </c>
      <c r="B350" s="230">
        <v>0.0</v>
      </c>
      <c r="C350" s="230">
        <v>0.0</v>
      </c>
      <c r="D350" s="230" t="s">
        <v>309</v>
      </c>
      <c r="E350" s="230" t="s">
        <v>1276</v>
      </c>
      <c r="F350" s="231">
        <v>2024.0</v>
      </c>
      <c r="G350" s="232" t="s">
        <v>1266</v>
      </c>
      <c r="H350" s="232"/>
      <c r="I350" s="232"/>
      <c r="J350" s="232"/>
      <c r="K350" s="232" t="s">
        <v>907</v>
      </c>
      <c r="L350" s="232">
        <v>158263.0</v>
      </c>
      <c r="M350" s="233" t="s">
        <v>1277</v>
      </c>
      <c r="N350" s="232" t="s">
        <v>1276</v>
      </c>
      <c r="O350" s="234">
        <v>0.0</v>
      </c>
      <c r="P350" s="235">
        <v>1.0</v>
      </c>
      <c r="Q350" s="236">
        <v>4.99</v>
      </c>
      <c r="R350" s="236">
        <v>4.99</v>
      </c>
      <c r="S350" s="251" t="s">
        <v>322</v>
      </c>
      <c r="T350" s="238" t="s">
        <v>322</v>
      </c>
      <c r="U350" s="239">
        <f>IFERROR(Data_TY!$T350*Data_TY!$O350,"")</f>
        <v>0</v>
      </c>
      <c r="V350" s="238">
        <f>IFERROR(Data_TY!$R350/Data_TY!$P350,"")</f>
        <v>4.99</v>
      </c>
      <c r="W350" s="239">
        <f>IFERROR(Data_TY!$V350*Data_TY!$O350,"")</f>
        <v>0</v>
      </c>
      <c r="X350" s="230">
        <v>0.0</v>
      </c>
      <c r="Y350" s="230" t="s">
        <v>900</v>
      </c>
    </row>
    <row r="351" ht="15.75" customHeight="1">
      <c r="A351" s="240" t="s">
        <v>1275</v>
      </c>
      <c r="B351" s="240">
        <v>0.0</v>
      </c>
      <c r="C351" s="240">
        <v>0.0</v>
      </c>
      <c r="D351" s="240" t="s">
        <v>309</v>
      </c>
      <c r="E351" s="240" t="s">
        <v>1278</v>
      </c>
      <c r="F351" s="241">
        <v>2024.0</v>
      </c>
      <c r="G351" s="242" t="s">
        <v>1266</v>
      </c>
      <c r="H351" s="242"/>
      <c r="I351" s="242"/>
      <c r="J351" s="242"/>
      <c r="K351" s="242" t="s">
        <v>907</v>
      </c>
      <c r="L351" s="242">
        <v>158273.0</v>
      </c>
      <c r="M351" s="243" t="s">
        <v>1279</v>
      </c>
      <c r="N351" s="242" t="s">
        <v>1278</v>
      </c>
      <c r="O351" s="244">
        <v>0.0</v>
      </c>
      <c r="P351" s="245">
        <v>1.0</v>
      </c>
      <c r="Q351" s="246">
        <v>3.99</v>
      </c>
      <c r="R351" s="246">
        <v>3.99</v>
      </c>
      <c r="S351" s="250" t="s">
        <v>322</v>
      </c>
      <c r="T351" s="248" t="s">
        <v>322</v>
      </c>
      <c r="U351" s="249">
        <f>IFERROR(Data_TY!$T351*Data_TY!$O351,"")</f>
        <v>0</v>
      </c>
      <c r="V351" s="248">
        <f>IFERROR(Data_TY!$R351/Data_TY!$P351,"")</f>
        <v>3.99</v>
      </c>
      <c r="W351" s="249">
        <f>IFERROR(Data_TY!$V351*Data_TY!$O351,"")</f>
        <v>0</v>
      </c>
      <c r="X351" s="240">
        <v>0.0</v>
      </c>
      <c r="Y351" s="240" t="s">
        <v>900</v>
      </c>
    </row>
    <row r="352" ht="15.75" hidden="1" customHeight="1">
      <c r="A352" s="230" t="s">
        <v>46</v>
      </c>
      <c r="B352" s="230" t="s">
        <v>313</v>
      </c>
      <c r="C352" s="230" t="s">
        <v>786</v>
      </c>
      <c r="D352" s="230" t="s">
        <v>309</v>
      </c>
      <c r="E352" s="230" t="s">
        <v>326</v>
      </c>
      <c r="F352" s="231">
        <v>2024.0</v>
      </c>
      <c r="G352" s="232" t="s">
        <v>1266</v>
      </c>
      <c r="H352" s="232"/>
      <c r="I352" s="232"/>
      <c r="J352" s="232"/>
      <c r="K352" s="232" t="s">
        <v>907</v>
      </c>
      <c r="L352" s="232">
        <v>96642.0</v>
      </c>
      <c r="M352" s="233" t="s">
        <v>325</v>
      </c>
      <c r="N352" s="232" t="s">
        <v>1280</v>
      </c>
      <c r="O352" s="234">
        <v>0.0</v>
      </c>
      <c r="P352" s="235">
        <v>3.0</v>
      </c>
      <c r="Q352" s="236">
        <v>8.97</v>
      </c>
      <c r="R352" s="236">
        <v>8.97</v>
      </c>
      <c r="S352" s="251" t="s">
        <v>322</v>
      </c>
      <c r="T352" s="238">
        <v>1.68</v>
      </c>
      <c r="U352" s="239">
        <f>IFERROR(Data_TY!$T352*Data_TY!$O352,"")</f>
        <v>0</v>
      </c>
      <c r="V352" s="238">
        <f>IFERROR(Data_TY!$R352/Data_TY!$P352,"")</f>
        <v>2.99</v>
      </c>
      <c r="W352" s="239">
        <f>IFERROR(Data_TY!$V352*Data_TY!$O352,"")</f>
        <v>0</v>
      </c>
      <c r="X352" s="230" t="s">
        <v>308</v>
      </c>
      <c r="Y352" s="230" t="s">
        <v>784</v>
      </c>
    </row>
    <row r="353" ht="15.75" hidden="1" customHeight="1">
      <c r="A353" s="240" t="s">
        <v>46</v>
      </c>
      <c r="B353" s="240" t="s">
        <v>313</v>
      </c>
      <c r="C353" s="240" t="s">
        <v>786</v>
      </c>
      <c r="D353" s="240" t="s">
        <v>309</v>
      </c>
      <c r="E353" s="240" t="s">
        <v>328</v>
      </c>
      <c r="F353" s="241">
        <v>2024.0</v>
      </c>
      <c r="G353" s="242" t="s">
        <v>1266</v>
      </c>
      <c r="H353" s="242"/>
      <c r="I353" s="242"/>
      <c r="J353" s="242"/>
      <c r="K353" s="242" t="s">
        <v>907</v>
      </c>
      <c r="L353" s="242">
        <v>96633.0</v>
      </c>
      <c r="M353" s="243" t="s">
        <v>327</v>
      </c>
      <c r="N353" s="242" t="s">
        <v>1281</v>
      </c>
      <c r="O353" s="244">
        <v>0.0</v>
      </c>
      <c r="P353" s="245">
        <v>1.0</v>
      </c>
      <c r="Q353" s="246">
        <v>2.99</v>
      </c>
      <c r="R353" s="246">
        <v>2.99</v>
      </c>
      <c r="S353" s="250" t="s">
        <v>322</v>
      </c>
      <c r="T353" s="248">
        <v>1.68</v>
      </c>
      <c r="U353" s="249">
        <f>IFERROR(Data_TY!$T353*Data_TY!$O353,"")</f>
        <v>0</v>
      </c>
      <c r="V353" s="248">
        <f>IFERROR(Data_TY!$R353/Data_TY!$P353,"")</f>
        <v>2.99</v>
      </c>
      <c r="W353" s="249">
        <f>IFERROR(Data_TY!$V353*Data_TY!$O353,"")</f>
        <v>0</v>
      </c>
      <c r="X353" s="240" t="s">
        <v>308</v>
      </c>
      <c r="Y353" s="240" t="s">
        <v>784</v>
      </c>
    </row>
    <row r="354" ht="15.75" hidden="1" customHeight="1">
      <c r="A354" s="230" t="s">
        <v>46</v>
      </c>
      <c r="B354" s="230" t="s">
        <v>313</v>
      </c>
      <c r="C354" s="230" t="s">
        <v>913</v>
      </c>
      <c r="D354" s="230" t="s">
        <v>309</v>
      </c>
      <c r="E354" s="230" t="s">
        <v>1282</v>
      </c>
      <c r="F354" s="231">
        <v>2024.0</v>
      </c>
      <c r="G354" s="232" t="s">
        <v>1266</v>
      </c>
      <c r="H354" s="232"/>
      <c r="I354" s="232"/>
      <c r="J354" s="232"/>
      <c r="K354" s="232" t="s">
        <v>907</v>
      </c>
      <c r="L354" s="232">
        <v>96634.0</v>
      </c>
      <c r="M354" s="233" t="s">
        <v>1283</v>
      </c>
      <c r="N354" s="232" t="s">
        <v>1284</v>
      </c>
      <c r="O354" s="234">
        <v>0.0</v>
      </c>
      <c r="P354" s="235">
        <v>3.0</v>
      </c>
      <c r="Q354" s="236">
        <v>8.97</v>
      </c>
      <c r="R354" s="236">
        <v>8.97</v>
      </c>
      <c r="S354" s="251" t="s">
        <v>322</v>
      </c>
      <c r="T354" s="238">
        <v>1.65</v>
      </c>
      <c r="U354" s="239">
        <f>IFERROR(Data_TY!$T354*Data_TY!$O354,"")</f>
        <v>0</v>
      </c>
      <c r="V354" s="238">
        <f>IFERROR(Data_TY!$R354/Data_TY!$P354,"")</f>
        <v>2.99</v>
      </c>
      <c r="W354" s="239">
        <f>IFERROR(Data_TY!$V354*Data_TY!$O354,"")</f>
        <v>0</v>
      </c>
      <c r="X354" s="230" t="s">
        <v>308</v>
      </c>
      <c r="Y354" s="230" t="s">
        <v>784</v>
      </c>
    </row>
    <row r="355" ht="15.75" hidden="1" customHeight="1">
      <c r="A355" s="240" t="s">
        <v>49</v>
      </c>
      <c r="B355" s="240" t="s">
        <v>344</v>
      </c>
      <c r="C355" s="240" t="s">
        <v>913</v>
      </c>
      <c r="D355" s="240" t="s">
        <v>74</v>
      </c>
      <c r="E355" s="240" t="s">
        <v>1285</v>
      </c>
      <c r="F355" s="241">
        <v>2024.0</v>
      </c>
      <c r="G355" s="242" t="s">
        <v>1266</v>
      </c>
      <c r="H355" s="242"/>
      <c r="I355" s="242"/>
      <c r="J355" s="242"/>
      <c r="K355" s="242" t="s">
        <v>921</v>
      </c>
      <c r="L355" s="242">
        <v>189627.0</v>
      </c>
      <c r="M355" s="243" t="s">
        <v>1286</v>
      </c>
      <c r="N355" s="242" t="s">
        <v>1287</v>
      </c>
      <c r="O355" s="244">
        <v>0.0</v>
      </c>
      <c r="P355" s="245">
        <v>4.0</v>
      </c>
      <c r="Q355" s="246">
        <v>2.48</v>
      </c>
      <c r="R355" s="246">
        <v>2.48</v>
      </c>
      <c r="S355" s="250" t="s">
        <v>322</v>
      </c>
      <c r="T355" s="248">
        <v>1.18</v>
      </c>
      <c r="U355" s="249">
        <f>IFERROR(Data_TY!$T355*Data_TY!$O355,"")</f>
        <v>0</v>
      </c>
      <c r="V355" s="248">
        <f>IFERROR(Data_TY!$R355/Data_TY!$P355,"")</f>
        <v>0.62</v>
      </c>
      <c r="W355" s="249">
        <f>IFERROR(Data_TY!$V355*Data_TY!$O355,"")</f>
        <v>0</v>
      </c>
      <c r="X355" s="240" t="s">
        <v>78</v>
      </c>
      <c r="Y355" s="240" t="s">
        <v>784</v>
      </c>
    </row>
    <row r="356" ht="15.75" hidden="1" customHeight="1">
      <c r="A356" s="230" t="s">
        <v>47</v>
      </c>
      <c r="B356" s="230" t="s">
        <v>127</v>
      </c>
      <c r="C356" s="230" t="s">
        <v>913</v>
      </c>
      <c r="D356" s="230" t="s">
        <v>74</v>
      </c>
      <c r="E356" s="230" t="s">
        <v>1288</v>
      </c>
      <c r="F356" s="231">
        <v>2024.0</v>
      </c>
      <c r="G356" s="232" t="s">
        <v>1266</v>
      </c>
      <c r="H356" s="232"/>
      <c r="I356" s="232"/>
      <c r="J356" s="232"/>
      <c r="K356" s="232" t="s">
        <v>921</v>
      </c>
      <c r="L356" s="232">
        <v>15251.0</v>
      </c>
      <c r="M356" s="233" t="s">
        <v>1289</v>
      </c>
      <c r="N356" s="232" t="s">
        <v>1290</v>
      </c>
      <c r="O356" s="234">
        <v>0.0</v>
      </c>
      <c r="P356" s="235">
        <v>2.0</v>
      </c>
      <c r="Q356" s="236">
        <v>12.98</v>
      </c>
      <c r="R356" s="236">
        <v>12.98</v>
      </c>
      <c r="S356" s="251" t="s">
        <v>322</v>
      </c>
      <c r="T356" s="238">
        <v>3.2</v>
      </c>
      <c r="U356" s="239">
        <f>IFERROR(Data_TY!$T356*Data_TY!$O356,"")</f>
        <v>0</v>
      </c>
      <c r="V356" s="238">
        <f>IFERROR(Data_TY!$R356/Data_TY!$P356,"")</f>
        <v>6.49</v>
      </c>
      <c r="W356" s="239">
        <f>IFERROR(Data_TY!$V356*Data_TY!$O356,"")</f>
        <v>0</v>
      </c>
      <c r="X356" s="230" t="s">
        <v>112</v>
      </c>
      <c r="Y356" s="230" t="s">
        <v>784</v>
      </c>
    </row>
    <row r="357" ht="15.75" hidden="1" customHeight="1">
      <c r="A357" s="240" t="s">
        <v>47</v>
      </c>
      <c r="B357" s="240" t="s">
        <v>919</v>
      </c>
      <c r="C357" s="240" t="s">
        <v>913</v>
      </c>
      <c r="D357" s="240" t="s">
        <v>74</v>
      </c>
      <c r="E357" s="240" t="s">
        <v>920</v>
      </c>
      <c r="F357" s="241">
        <v>2024.0</v>
      </c>
      <c r="G357" s="242" t="s">
        <v>1266</v>
      </c>
      <c r="H357" s="242"/>
      <c r="I357" s="242"/>
      <c r="J357" s="242"/>
      <c r="K357" s="242" t="s">
        <v>921</v>
      </c>
      <c r="L357" s="242">
        <v>154292.0</v>
      </c>
      <c r="M357" s="243" t="s">
        <v>922</v>
      </c>
      <c r="N357" s="242" t="s">
        <v>923</v>
      </c>
      <c r="O357" s="244">
        <v>0.0</v>
      </c>
      <c r="P357" s="245">
        <v>1.0</v>
      </c>
      <c r="Q357" s="246">
        <v>7.49</v>
      </c>
      <c r="R357" s="246">
        <v>7.49</v>
      </c>
      <c r="S357" s="250" t="s">
        <v>322</v>
      </c>
      <c r="T357" s="248">
        <v>3.68</v>
      </c>
      <c r="U357" s="249">
        <f>IFERROR(Data_TY!$T357*Data_TY!$O357,"")</f>
        <v>0</v>
      </c>
      <c r="V357" s="248">
        <f>IFERROR(Data_TY!$R357/Data_TY!$P357,"")</f>
        <v>7.49</v>
      </c>
      <c r="W357" s="249">
        <f>IFERROR(Data_TY!$V357*Data_TY!$O357,"")</f>
        <v>0</v>
      </c>
      <c r="X357" s="240" t="s">
        <v>116</v>
      </c>
      <c r="Y357" s="240" t="s">
        <v>784</v>
      </c>
    </row>
    <row r="358" ht="15.75" hidden="1" customHeight="1">
      <c r="A358" s="230" t="s">
        <v>52</v>
      </c>
      <c r="B358" s="230" t="s">
        <v>344</v>
      </c>
      <c r="C358" s="230" t="s">
        <v>913</v>
      </c>
      <c r="D358" s="230" t="s">
        <v>309</v>
      </c>
      <c r="E358" s="230" t="s">
        <v>1291</v>
      </c>
      <c r="F358" s="231">
        <v>2024.0</v>
      </c>
      <c r="G358" s="232" t="s">
        <v>1266</v>
      </c>
      <c r="H358" s="232"/>
      <c r="I358" s="232"/>
      <c r="J358" s="232"/>
      <c r="K358" s="232" t="s">
        <v>921</v>
      </c>
      <c r="L358" s="232">
        <v>96608.0</v>
      </c>
      <c r="M358" s="233" t="s">
        <v>1292</v>
      </c>
      <c r="N358" s="232" t="s">
        <v>1293</v>
      </c>
      <c r="O358" s="234">
        <v>0.0</v>
      </c>
      <c r="P358" s="235">
        <v>19.0</v>
      </c>
      <c r="Q358" s="236">
        <v>42.31</v>
      </c>
      <c r="R358" s="236">
        <v>42.31</v>
      </c>
      <c r="S358" s="251" t="s">
        <v>322</v>
      </c>
      <c r="T358" s="238">
        <v>1.29</v>
      </c>
      <c r="U358" s="239">
        <f>IFERROR(Data_TY!$T358*Data_TY!$O358,"")</f>
        <v>0</v>
      </c>
      <c r="V358" s="238">
        <f>IFERROR(Data_TY!$R358/Data_TY!$P358,"")</f>
        <v>2.226842105</v>
      </c>
      <c r="W358" s="239">
        <f>IFERROR(Data_TY!$V358*Data_TY!$O358,"")</f>
        <v>0</v>
      </c>
      <c r="X358" s="230" t="s">
        <v>1294</v>
      </c>
      <c r="Y358" s="230" t="s">
        <v>784</v>
      </c>
    </row>
    <row r="359" ht="15.75" hidden="1" customHeight="1">
      <c r="A359" s="240" t="s">
        <v>47</v>
      </c>
      <c r="B359" s="240" t="s">
        <v>127</v>
      </c>
      <c r="C359" s="240" t="s">
        <v>913</v>
      </c>
      <c r="D359" s="240" t="s">
        <v>74</v>
      </c>
      <c r="E359" s="240" t="s">
        <v>1295</v>
      </c>
      <c r="F359" s="241">
        <v>2024.0</v>
      </c>
      <c r="G359" s="242" t="s">
        <v>1266</v>
      </c>
      <c r="H359" s="242"/>
      <c r="I359" s="242"/>
      <c r="J359" s="242"/>
      <c r="K359" s="242" t="s">
        <v>921</v>
      </c>
      <c r="L359" s="242">
        <v>104503.0</v>
      </c>
      <c r="M359" s="243" t="s">
        <v>1296</v>
      </c>
      <c r="N359" s="242" t="s">
        <v>1297</v>
      </c>
      <c r="O359" s="244">
        <v>0.0</v>
      </c>
      <c r="P359" s="245">
        <v>1.0</v>
      </c>
      <c r="Q359" s="246">
        <v>5.99</v>
      </c>
      <c r="R359" s="246">
        <v>5.99</v>
      </c>
      <c r="S359" s="250" t="s">
        <v>322</v>
      </c>
      <c r="T359" s="248">
        <v>3.08</v>
      </c>
      <c r="U359" s="249">
        <f>IFERROR(Data_TY!$T359*Data_TY!$O359,"")</f>
        <v>0</v>
      </c>
      <c r="V359" s="248">
        <f>IFERROR(Data_TY!$R359/Data_TY!$P359,"")</f>
        <v>5.99</v>
      </c>
      <c r="W359" s="249">
        <f>IFERROR(Data_TY!$V359*Data_TY!$O359,"")</f>
        <v>0</v>
      </c>
      <c r="X359" s="240" t="s">
        <v>112</v>
      </c>
      <c r="Y359" s="240" t="s">
        <v>784</v>
      </c>
    </row>
    <row r="360" ht="15.75" hidden="1" customHeight="1">
      <c r="A360" s="230" t="s">
        <v>47</v>
      </c>
      <c r="B360" s="230" t="s">
        <v>127</v>
      </c>
      <c r="C360" s="230" t="s">
        <v>913</v>
      </c>
      <c r="D360" s="230" t="s">
        <v>74</v>
      </c>
      <c r="E360" s="230" t="s">
        <v>1298</v>
      </c>
      <c r="F360" s="231">
        <v>2024.0</v>
      </c>
      <c r="G360" s="232" t="s">
        <v>1266</v>
      </c>
      <c r="H360" s="232"/>
      <c r="I360" s="232"/>
      <c r="J360" s="232"/>
      <c r="K360" s="232" t="s">
        <v>921</v>
      </c>
      <c r="L360" s="232">
        <v>104506.0</v>
      </c>
      <c r="M360" s="233" t="s">
        <v>1299</v>
      </c>
      <c r="N360" s="232" t="s">
        <v>1300</v>
      </c>
      <c r="O360" s="234">
        <v>0.0</v>
      </c>
      <c r="P360" s="235">
        <v>5.0</v>
      </c>
      <c r="Q360" s="236">
        <v>32.45</v>
      </c>
      <c r="R360" s="236">
        <v>32.45</v>
      </c>
      <c r="S360" s="237" t="s">
        <v>322</v>
      </c>
      <c r="T360" s="238">
        <v>3.21</v>
      </c>
      <c r="U360" s="239">
        <f>IFERROR(Data_TY!$T360*Data_TY!$O360,"")</f>
        <v>0</v>
      </c>
      <c r="V360" s="238">
        <f>IFERROR(Data_TY!$R360/Data_TY!$P360,"")</f>
        <v>6.49</v>
      </c>
      <c r="W360" s="239">
        <f>IFERROR(Data_TY!$V360*Data_TY!$O360,"")</f>
        <v>0</v>
      </c>
      <c r="X360" s="230" t="s">
        <v>112</v>
      </c>
      <c r="Y360" s="230" t="s">
        <v>784</v>
      </c>
    </row>
    <row r="361" ht="15.75" hidden="1" customHeight="1">
      <c r="A361" s="240" t="s">
        <v>47</v>
      </c>
      <c r="B361" s="240" t="s">
        <v>127</v>
      </c>
      <c r="C361" s="240" t="s">
        <v>913</v>
      </c>
      <c r="D361" s="240" t="s">
        <v>74</v>
      </c>
      <c r="E361" s="240" t="s">
        <v>144</v>
      </c>
      <c r="F361" s="241">
        <v>2024.0</v>
      </c>
      <c r="G361" s="242" t="s">
        <v>1266</v>
      </c>
      <c r="H361" s="242"/>
      <c r="I361" s="242"/>
      <c r="J361" s="242"/>
      <c r="K361" s="242" t="s">
        <v>921</v>
      </c>
      <c r="L361" s="242">
        <v>104520.0</v>
      </c>
      <c r="M361" s="243" t="s">
        <v>1301</v>
      </c>
      <c r="N361" s="242" t="s">
        <v>950</v>
      </c>
      <c r="O361" s="244">
        <v>0.0</v>
      </c>
      <c r="P361" s="245">
        <v>3.0</v>
      </c>
      <c r="Q361" s="246">
        <v>17.97</v>
      </c>
      <c r="R361" s="246">
        <v>17.97</v>
      </c>
      <c r="S361" s="247" t="s">
        <v>322</v>
      </c>
      <c r="T361" s="248">
        <v>2.9</v>
      </c>
      <c r="U361" s="249">
        <f>IFERROR(Data_TY!$T361*Data_TY!$O361,"")</f>
        <v>0</v>
      </c>
      <c r="V361" s="248">
        <f>IFERROR(Data_TY!$R361/Data_TY!$P361,"")</f>
        <v>5.99</v>
      </c>
      <c r="W361" s="249">
        <f>IFERROR(Data_TY!$V361*Data_TY!$O361,"")</f>
        <v>0</v>
      </c>
      <c r="X361" s="240" t="s">
        <v>112</v>
      </c>
      <c r="Y361" s="240" t="s">
        <v>784</v>
      </c>
    </row>
    <row r="362" ht="15.75" hidden="1" customHeight="1">
      <c r="A362" s="230" t="s">
        <v>47</v>
      </c>
      <c r="B362" s="230" t="s">
        <v>919</v>
      </c>
      <c r="C362" s="230" t="s">
        <v>913</v>
      </c>
      <c r="D362" s="230" t="s">
        <v>74</v>
      </c>
      <c r="E362" s="230" t="s">
        <v>1302</v>
      </c>
      <c r="F362" s="231">
        <v>2024.0</v>
      </c>
      <c r="G362" s="232" t="s">
        <v>1266</v>
      </c>
      <c r="H362" s="232"/>
      <c r="I362" s="232"/>
      <c r="J362" s="232"/>
      <c r="K362" s="232" t="s">
        <v>921</v>
      </c>
      <c r="L362" s="232">
        <v>105140.0</v>
      </c>
      <c r="M362" s="233" t="s">
        <v>1303</v>
      </c>
      <c r="N362" s="232" t="s">
        <v>1304</v>
      </c>
      <c r="O362" s="234">
        <v>0.0</v>
      </c>
      <c r="P362" s="235">
        <v>1.0</v>
      </c>
      <c r="Q362" s="236">
        <v>2.99</v>
      </c>
      <c r="R362" s="236">
        <v>2.99</v>
      </c>
      <c r="S362" s="237" t="s">
        <v>322</v>
      </c>
      <c r="T362" s="238">
        <v>1.56</v>
      </c>
      <c r="U362" s="239">
        <f>IFERROR(Data_TY!$T362*Data_TY!$O362,"")</f>
        <v>0</v>
      </c>
      <c r="V362" s="238">
        <f>IFERROR(Data_TY!$R362/Data_TY!$P362,"")</f>
        <v>2.99</v>
      </c>
      <c r="W362" s="239">
        <f>IFERROR(Data_TY!$V362*Data_TY!$O362,"")</f>
        <v>0</v>
      </c>
      <c r="X362" s="230" t="s">
        <v>116</v>
      </c>
      <c r="Y362" s="230" t="s">
        <v>784</v>
      </c>
    </row>
    <row r="363" ht="15.75" hidden="1" customHeight="1">
      <c r="A363" s="240" t="s">
        <v>47</v>
      </c>
      <c r="B363" s="240" t="s">
        <v>127</v>
      </c>
      <c r="C363" s="240" t="s">
        <v>913</v>
      </c>
      <c r="D363" s="240" t="s">
        <v>74</v>
      </c>
      <c r="E363" s="240" t="s">
        <v>1305</v>
      </c>
      <c r="F363" s="241">
        <v>2024.0</v>
      </c>
      <c r="G363" s="242" t="s">
        <v>1266</v>
      </c>
      <c r="H363" s="242"/>
      <c r="I363" s="242"/>
      <c r="J363" s="242"/>
      <c r="K363" s="242" t="s">
        <v>921</v>
      </c>
      <c r="L363" s="242">
        <v>105258.0</v>
      </c>
      <c r="M363" s="243" t="s">
        <v>1306</v>
      </c>
      <c r="N363" s="242" t="s">
        <v>1307</v>
      </c>
      <c r="O363" s="244">
        <v>0.0</v>
      </c>
      <c r="P363" s="245">
        <v>2.0</v>
      </c>
      <c r="Q363" s="246">
        <v>4.98</v>
      </c>
      <c r="R363" s="246">
        <v>4.98</v>
      </c>
      <c r="S363" s="247" t="s">
        <v>322</v>
      </c>
      <c r="T363" s="248">
        <v>1.95</v>
      </c>
      <c r="U363" s="249">
        <f>IFERROR(Data_TY!$T363*Data_TY!$O363,"")</f>
        <v>0</v>
      </c>
      <c r="V363" s="248">
        <f>IFERROR(Data_TY!$R363/Data_TY!$P363,"")</f>
        <v>2.49</v>
      </c>
      <c r="W363" s="249">
        <f>IFERROR(Data_TY!$V363*Data_TY!$O363,"")</f>
        <v>0</v>
      </c>
      <c r="X363" s="240" t="s">
        <v>145</v>
      </c>
      <c r="Y363" s="240" t="s">
        <v>784</v>
      </c>
    </row>
    <row r="364" ht="15.75" hidden="1" customHeight="1">
      <c r="A364" s="230" t="s">
        <v>47</v>
      </c>
      <c r="B364" s="230" t="s">
        <v>127</v>
      </c>
      <c r="C364" s="230" t="s">
        <v>913</v>
      </c>
      <c r="D364" s="230" t="s">
        <v>74</v>
      </c>
      <c r="E364" s="230" t="s">
        <v>927</v>
      </c>
      <c r="F364" s="231">
        <v>2024.0</v>
      </c>
      <c r="G364" s="232" t="s">
        <v>1266</v>
      </c>
      <c r="H364" s="232"/>
      <c r="I364" s="232"/>
      <c r="J364" s="232"/>
      <c r="K364" s="232" t="s">
        <v>921</v>
      </c>
      <c r="L364" s="232">
        <v>105491.0</v>
      </c>
      <c r="M364" s="233" t="s">
        <v>928</v>
      </c>
      <c r="N364" s="232" t="s">
        <v>929</v>
      </c>
      <c r="O364" s="234">
        <v>0.0</v>
      </c>
      <c r="P364" s="235">
        <v>1.0</v>
      </c>
      <c r="Q364" s="236">
        <v>5.99</v>
      </c>
      <c r="R364" s="236">
        <v>5.99</v>
      </c>
      <c r="S364" s="251" t="s">
        <v>322</v>
      </c>
      <c r="T364" s="238">
        <v>2.96</v>
      </c>
      <c r="U364" s="239">
        <f>IFERROR(Data_TY!$T364*Data_TY!$O364,"")</f>
        <v>0</v>
      </c>
      <c r="V364" s="238">
        <f>IFERROR(Data_TY!$R364/Data_TY!$P364,"")</f>
        <v>5.99</v>
      </c>
      <c r="W364" s="239">
        <f>IFERROR(Data_TY!$V364*Data_TY!$O364,"")</f>
        <v>0</v>
      </c>
      <c r="X364" s="230" t="s">
        <v>112</v>
      </c>
      <c r="Y364" s="230" t="s">
        <v>784</v>
      </c>
    </row>
    <row r="365" ht="15.75" hidden="1" customHeight="1">
      <c r="A365" s="240" t="s">
        <v>47</v>
      </c>
      <c r="B365" s="240" t="s">
        <v>919</v>
      </c>
      <c r="C365" s="240" t="s">
        <v>913</v>
      </c>
      <c r="D365" s="240" t="s">
        <v>74</v>
      </c>
      <c r="E365" s="240" t="s">
        <v>1308</v>
      </c>
      <c r="F365" s="241">
        <v>2024.0</v>
      </c>
      <c r="G365" s="242" t="s">
        <v>1266</v>
      </c>
      <c r="H365" s="242"/>
      <c r="I365" s="242"/>
      <c r="J365" s="242"/>
      <c r="K365" s="242" t="s">
        <v>921</v>
      </c>
      <c r="L365" s="242">
        <v>105530.0</v>
      </c>
      <c r="M365" s="243" t="s">
        <v>1309</v>
      </c>
      <c r="N365" s="242" t="s">
        <v>1310</v>
      </c>
      <c r="O365" s="244">
        <v>0.0</v>
      </c>
      <c r="P365" s="245">
        <v>1.0</v>
      </c>
      <c r="Q365" s="246">
        <v>7.49</v>
      </c>
      <c r="R365" s="246">
        <v>7.49</v>
      </c>
      <c r="S365" s="250" t="s">
        <v>322</v>
      </c>
      <c r="T365" s="248">
        <v>3.78</v>
      </c>
      <c r="U365" s="249">
        <f>IFERROR(Data_TY!$T365*Data_TY!$O365,"")</f>
        <v>0</v>
      </c>
      <c r="V365" s="248">
        <f>IFERROR(Data_TY!$R365/Data_TY!$P365,"")</f>
        <v>7.49</v>
      </c>
      <c r="W365" s="249">
        <f>IFERROR(Data_TY!$V365*Data_TY!$O365,"")</f>
        <v>0</v>
      </c>
      <c r="X365" s="240" t="s">
        <v>116</v>
      </c>
      <c r="Y365" s="240" t="s">
        <v>784</v>
      </c>
    </row>
    <row r="366" ht="15.75" hidden="1" customHeight="1">
      <c r="A366" s="230" t="s">
        <v>47</v>
      </c>
      <c r="B366" s="230" t="s">
        <v>127</v>
      </c>
      <c r="C366" s="230" t="s">
        <v>913</v>
      </c>
      <c r="D366" s="230" t="s">
        <v>74</v>
      </c>
      <c r="E366" s="230" t="s">
        <v>1311</v>
      </c>
      <c r="F366" s="231">
        <v>2024.0</v>
      </c>
      <c r="G366" s="232" t="s">
        <v>1266</v>
      </c>
      <c r="H366" s="232"/>
      <c r="I366" s="232"/>
      <c r="J366" s="232"/>
      <c r="K366" s="232" t="s">
        <v>921</v>
      </c>
      <c r="L366" s="232">
        <v>106053.0</v>
      </c>
      <c r="M366" s="233" t="s">
        <v>1312</v>
      </c>
      <c r="N366" s="232" t="s">
        <v>1313</v>
      </c>
      <c r="O366" s="234">
        <v>0.0</v>
      </c>
      <c r="P366" s="235">
        <v>1.0</v>
      </c>
      <c r="Q366" s="236">
        <v>7.49</v>
      </c>
      <c r="R366" s="236">
        <v>7.49</v>
      </c>
      <c r="S366" s="251" t="s">
        <v>322</v>
      </c>
      <c r="T366" s="238">
        <v>3.59</v>
      </c>
      <c r="U366" s="239">
        <f>IFERROR(Data_TY!$T366*Data_TY!$O366,"")</f>
        <v>0</v>
      </c>
      <c r="V366" s="238">
        <f>IFERROR(Data_TY!$R366/Data_TY!$P366,"")</f>
        <v>7.49</v>
      </c>
      <c r="W366" s="239">
        <f>IFERROR(Data_TY!$V366*Data_TY!$O366,"")</f>
        <v>0</v>
      </c>
      <c r="X366" s="230" t="s">
        <v>112</v>
      </c>
      <c r="Y366" s="230" t="s">
        <v>784</v>
      </c>
    </row>
    <row r="367" ht="15.75" hidden="1" customHeight="1">
      <c r="A367" s="240" t="s">
        <v>47</v>
      </c>
      <c r="B367" s="240" t="s">
        <v>127</v>
      </c>
      <c r="C367" s="240" t="s">
        <v>913</v>
      </c>
      <c r="D367" s="240" t="s">
        <v>74</v>
      </c>
      <c r="E367" s="240" t="s">
        <v>1314</v>
      </c>
      <c r="F367" s="241">
        <v>2024.0</v>
      </c>
      <c r="G367" s="242" t="s">
        <v>1266</v>
      </c>
      <c r="H367" s="242"/>
      <c r="I367" s="242"/>
      <c r="J367" s="242"/>
      <c r="K367" s="242" t="s">
        <v>921</v>
      </c>
      <c r="L367" s="242">
        <v>106078.0</v>
      </c>
      <c r="M367" s="243" t="s">
        <v>1315</v>
      </c>
      <c r="N367" s="242" t="s">
        <v>1316</v>
      </c>
      <c r="O367" s="244">
        <v>0.0</v>
      </c>
      <c r="P367" s="245">
        <v>2.0</v>
      </c>
      <c r="Q367" s="246">
        <v>10.98</v>
      </c>
      <c r="R367" s="246">
        <v>10.98</v>
      </c>
      <c r="S367" s="250" t="s">
        <v>322</v>
      </c>
      <c r="T367" s="248">
        <v>2.71</v>
      </c>
      <c r="U367" s="249">
        <f>IFERROR(Data_TY!$T367*Data_TY!$O367,"")</f>
        <v>0</v>
      </c>
      <c r="V367" s="248">
        <f>IFERROR(Data_TY!$R367/Data_TY!$P367,"")</f>
        <v>5.49</v>
      </c>
      <c r="W367" s="249">
        <f>IFERROR(Data_TY!$V367*Data_TY!$O367,"")</f>
        <v>0</v>
      </c>
      <c r="X367" s="240" t="s">
        <v>112</v>
      </c>
      <c r="Y367" s="240" t="s">
        <v>784</v>
      </c>
    </row>
    <row r="368" ht="15.75" hidden="1" customHeight="1">
      <c r="A368" s="230" t="s">
        <v>47</v>
      </c>
      <c r="B368" s="230" t="s">
        <v>127</v>
      </c>
      <c r="C368" s="230" t="s">
        <v>913</v>
      </c>
      <c r="D368" s="230" t="s">
        <v>74</v>
      </c>
      <c r="E368" s="230" t="s">
        <v>1317</v>
      </c>
      <c r="F368" s="231">
        <v>2024.0</v>
      </c>
      <c r="G368" s="232" t="s">
        <v>1266</v>
      </c>
      <c r="H368" s="232"/>
      <c r="I368" s="232"/>
      <c r="J368" s="232"/>
      <c r="K368" s="232" t="s">
        <v>921</v>
      </c>
      <c r="L368" s="232">
        <v>106080.0</v>
      </c>
      <c r="M368" s="233" t="s">
        <v>1318</v>
      </c>
      <c r="N368" s="232" t="s">
        <v>1319</v>
      </c>
      <c r="O368" s="234">
        <v>0.0</v>
      </c>
      <c r="P368" s="235">
        <v>1.0</v>
      </c>
      <c r="Q368" s="236">
        <v>5.99</v>
      </c>
      <c r="R368" s="236">
        <v>5.99</v>
      </c>
      <c r="S368" s="251" t="s">
        <v>322</v>
      </c>
      <c r="T368" s="238">
        <v>2.96</v>
      </c>
      <c r="U368" s="239">
        <f>IFERROR(Data_TY!$T368*Data_TY!$O368,"")</f>
        <v>0</v>
      </c>
      <c r="V368" s="238">
        <f>IFERROR(Data_TY!$R368/Data_TY!$P368,"")</f>
        <v>5.99</v>
      </c>
      <c r="W368" s="239">
        <f>IFERROR(Data_TY!$V368*Data_TY!$O368,"")</f>
        <v>0</v>
      </c>
      <c r="X368" s="230" t="s">
        <v>112</v>
      </c>
      <c r="Y368" s="230" t="s">
        <v>784</v>
      </c>
    </row>
    <row r="369" ht="15.75" hidden="1" customHeight="1">
      <c r="A369" s="240" t="s">
        <v>47</v>
      </c>
      <c r="B369" s="240" t="s">
        <v>127</v>
      </c>
      <c r="C369" s="240" t="s">
        <v>913</v>
      </c>
      <c r="D369" s="240" t="s">
        <v>74</v>
      </c>
      <c r="E369" s="240" t="s">
        <v>1320</v>
      </c>
      <c r="F369" s="241">
        <v>2024.0</v>
      </c>
      <c r="G369" s="242" t="s">
        <v>1266</v>
      </c>
      <c r="H369" s="242"/>
      <c r="I369" s="242"/>
      <c r="J369" s="242"/>
      <c r="K369" s="242" t="s">
        <v>921</v>
      </c>
      <c r="L369" s="242">
        <v>106082.0</v>
      </c>
      <c r="M369" s="243" t="s">
        <v>1321</v>
      </c>
      <c r="N369" s="242" t="s">
        <v>1322</v>
      </c>
      <c r="O369" s="244">
        <v>0.0</v>
      </c>
      <c r="P369" s="245">
        <v>4.0</v>
      </c>
      <c r="Q369" s="246">
        <v>8.71</v>
      </c>
      <c r="R369" s="246">
        <v>8.71</v>
      </c>
      <c r="S369" s="250" t="s">
        <v>322</v>
      </c>
      <c r="T369" s="248">
        <v>3.46</v>
      </c>
      <c r="U369" s="249">
        <f>IFERROR(Data_TY!$T369*Data_TY!$O369,"")</f>
        <v>0</v>
      </c>
      <c r="V369" s="248">
        <f>IFERROR(Data_TY!$R369/Data_TY!$P369,"")</f>
        <v>2.1775</v>
      </c>
      <c r="W369" s="249">
        <f>IFERROR(Data_TY!$V369*Data_TY!$O369,"")</f>
        <v>0</v>
      </c>
      <c r="X369" s="240" t="s">
        <v>112</v>
      </c>
      <c r="Y369" s="240" t="s">
        <v>784</v>
      </c>
    </row>
    <row r="370" ht="15.75" hidden="1" customHeight="1">
      <c r="A370" s="230" t="s">
        <v>47</v>
      </c>
      <c r="B370" s="230" t="s">
        <v>75</v>
      </c>
      <c r="C370" s="230" t="s">
        <v>786</v>
      </c>
      <c r="D370" s="230" t="s">
        <v>74</v>
      </c>
      <c r="E370" s="230" t="s">
        <v>72</v>
      </c>
      <c r="F370" s="231">
        <v>2024.0</v>
      </c>
      <c r="G370" s="232" t="s">
        <v>1266</v>
      </c>
      <c r="H370" s="232"/>
      <c r="I370" s="232"/>
      <c r="J370" s="232"/>
      <c r="K370" s="232" t="s">
        <v>921</v>
      </c>
      <c r="L370" s="232">
        <v>106084.0</v>
      </c>
      <c r="M370" s="233" t="s">
        <v>71</v>
      </c>
      <c r="N370" s="232" t="s">
        <v>930</v>
      </c>
      <c r="O370" s="234">
        <v>0.0</v>
      </c>
      <c r="P370" s="235">
        <v>52.0</v>
      </c>
      <c r="Q370" s="236">
        <v>311.48</v>
      </c>
      <c r="R370" s="236">
        <v>311.48</v>
      </c>
      <c r="S370" s="251" t="s">
        <v>322</v>
      </c>
      <c r="T370" s="238">
        <v>2.89</v>
      </c>
      <c r="U370" s="239">
        <f>IFERROR(Data_TY!$T370*Data_TY!$O370,"")</f>
        <v>0</v>
      </c>
      <c r="V370" s="238">
        <f>IFERROR(Data_TY!$R370/Data_TY!$P370,"")</f>
        <v>5.99</v>
      </c>
      <c r="W370" s="239">
        <f>IFERROR(Data_TY!$V370*Data_TY!$O370,"")</f>
        <v>0</v>
      </c>
      <c r="X370" s="230" t="s">
        <v>73</v>
      </c>
      <c r="Y370" s="230" t="s">
        <v>784</v>
      </c>
    </row>
    <row r="371" ht="15.75" hidden="1" customHeight="1">
      <c r="A371" s="240" t="s">
        <v>47</v>
      </c>
      <c r="B371" s="240" t="s">
        <v>127</v>
      </c>
      <c r="C371" s="240" t="s">
        <v>913</v>
      </c>
      <c r="D371" s="240" t="s">
        <v>74</v>
      </c>
      <c r="E371" s="240" t="s">
        <v>1323</v>
      </c>
      <c r="F371" s="241">
        <v>2024.0</v>
      </c>
      <c r="G371" s="242" t="s">
        <v>1266</v>
      </c>
      <c r="H371" s="242"/>
      <c r="I371" s="242"/>
      <c r="J371" s="242"/>
      <c r="K371" s="242" t="s">
        <v>921</v>
      </c>
      <c r="L371" s="242">
        <v>106086.0</v>
      </c>
      <c r="M371" s="243" t="s">
        <v>1324</v>
      </c>
      <c r="N371" s="242" t="s">
        <v>1325</v>
      </c>
      <c r="O371" s="244">
        <v>0.0</v>
      </c>
      <c r="P371" s="245">
        <v>1.0</v>
      </c>
      <c r="Q371" s="246">
        <v>10.99</v>
      </c>
      <c r="R371" s="246">
        <v>10.99</v>
      </c>
      <c r="S371" s="247" t="s">
        <v>322</v>
      </c>
      <c r="T371" s="248">
        <v>5.15</v>
      </c>
      <c r="U371" s="249">
        <f>IFERROR(Data_TY!$T371*Data_TY!$O371,"")</f>
        <v>0</v>
      </c>
      <c r="V371" s="248">
        <f>IFERROR(Data_TY!$R371/Data_TY!$P371,"")</f>
        <v>10.99</v>
      </c>
      <c r="W371" s="249">
        <f>IFERROR(Data_TY!$V371*Data_TY!$O371,"")</f>
        <v>0</v>
      </c>
      <c r="X371" s="240" t="s">
        <v>148</v>
      </c>
      <c r="Y371" s="240" t="s">
        <v>784</v>
      </c>
    </row>
    <row r="372" ht="15.75" hidden="1" customHeight="1">
      <c r="A372" s="230" t="s">
        <v>47</v>
      </c>
      <c r="B372" s="230" t="s">
        <v>127</v>
      </c>
      <c r="C372" s="230" t="s">
        <v>913</v>
      </c>
      <c r="D372" s="230" t="s">
        <v>74</v>
      </c>
      <c r="E372" s="230" t="s">
        <v>1326</v>
      </c>
      <c r="F372" s="231">
        <v>2024.0</v>
      </c>
      <c r="G372" s="232" t="s">
        <v>1266</v>
      </c>
      <c r="H372" s="232"/>
      <c r="I372" s="232"/>
      <c r="J372" s="232"/>
      <c r="K372" s="232" t="s">
        <v>921</v>
      </c>
      <c r="L372" s="232">
        <v>106092.0</v>
      </c>
      <c r="M372" s="233" t="s">
        <v>1327</v>
      </c>
      <c r="N372" s="232" t="s">
        <v>1328</v>
      </c>
      <c r="O372" s="234">
        <v>0.0</v>
      </c>
      <c r="P372" s="235">
        <v>0.0</v>
      </c>
      <c r="Q372" s="236">
        <v>-6.5</v>
      </c>
      <c r="R372" s="236">
        <v>-6.5</v>
      </c>
      <c r="S372" s="251" t="s">
        <v>322</v>
      </c>
      <c r="T372" s="238">
        <v>6.4</v>
      </c>
      <c r="U372" s="239">
        <f>IFERROR(Data_TY!$T372*Data_TY!$O372,"")</f>
        <v>0</v>
      </c>
      <c r="V372" s="238" t="str">
        <f>IFERROR(Data_TY!$R372/Data_TY!$P372,"")</f>
        <v/>
      </c>
      <c r="W372" s="239">
        <f>IFERROR(Data_TY!$V372*Data_TY!$O372,"")</f>
        <v>0</v>
      </c>
      <c r="X372" s="230" t="s">
        <v>145</v>
      </c>
      <c r="Y372" s="230" t="s">
        <v>784</v>
      </c>
    </row>
    <row r="373" ht="15.75" hidden="1" customHeight="1">
      <c r="A373" s="240" t="s">
        <v>47</v>
      </c>
      <c r="B373" s="240" t="s">
        <v>183</v>
      </c>
      <c r="C373" s="240" t="s">
        <v>913</v>
      </c>
      <c r="D373" s="240" t="s">
        <v>74</v>
      </c>
      <c r="E373" s="240" t="s">
        <v>931</v>
      </c>
      <c r="F373" s="241">
        <v>2024.0</v>
      </c>
      <c r="G373" s="242" t="s">
        <v>1266</v>
      </c>
      <c r="H373" s="242"/>
      <c r="I373" s="242"/>
      <c r="J373" s="242"/>
      <c r="K373" s="242" t="s">
        <v>921</v>
      </c>
      <c r="L373" s="242">
        <v>106107.0</v>
      </c>
      <c r="M373" s="243" t="s">
        <v>932</v>
      </c>
      <c r="N373" s="242" t="s">
        <v>933</v>
      </c>
      <c r="O373" s="244">
        <v>0.0</v>
      </c>
      <c r="P373" s="245">
        <v>1.0</v>
      </c>
      <c r="Q373" s="246">
        <v>12.99</v>
      </c>
      <c r="R373" s="246">
        <v>12.99</v>
      </c>
      <c r="S373" s="250" t="s">
        <v>322</v>
      </c>
      <c r="T373" s="248">
        <v>6.3</v>
      </c>
      <c r="U373" s="249">
        <f>IFERROR(Data_TY!$T373*Data_TY!$O373,"")</f>
        <v>0</v>
      </c>
      <c r="V373" s="248">
        <f>IFERROR(Data_TY!$R373/Data_TY!$P373,"")</f>
        <v>12.99</v>
      </c>
      <c r="W373" s="249">
        <f>IFERROR(Data_TY!$V373*Data_TY!$O373,"")</f>
        <v>0</v>
      </c>
      <c r="X373" s="240" t="s">
        <v>196</v>
      </c>
      <c r="Y373" s="240" t="s">
        <v>784</v>
      </c>
    </row>
    <row r="374" ht="15.75" hidden="1" customHeight="1">
      <c r="A374" s="230" t="s">
        <v>47</v>
      </c>
      <c r="B374" s="230" t="s">
        <v>79</v>
      </c>
      <c r="C374" s="230" t="s">
        <v>786</v>
      </c>
      <c r="D374" s="230" t="s">
        <v>74</v>
      </c>
      <c r="E374" s="230" t="s">
        <v>77</v>
      </c>
      <c r="F374" s="231">
        <v>2024.0</v>
      </c>
      <c r="G374" s="232" t="s">
        <v>1266</v>
      </c>
      <c r="H374" s="232"/>
      <c r="I374" s="232"/>
      <c r="J374" s="232"/>
      <c r="K374" s="232" t="s">
        <v>921</v>
      </c>
      <c r="L374" s="232">
        <v>106112.0</v>
      </c>
      <c r="M374" s="233" t="s">
        <v>76</v>
      </c>
      <c r="N374" s="232" t="s">
        <v>937</v>
      </c>
      <c r="O374" s="234">
        <v>1944.0</v>
      </c>
      <c r="P374" s="235">
        <v>1261.0</v>
      </c>
      <c r="Q374" s="236">
        <v>2509.390000000005</v>
      </c>
      <c r="R374" s="236">
        <v>2509.390000000005</v>
      </c>
      <c r="S374" s="251">
        <v>0.6486625514403292</v>
      </c>
      <c r="T374" s="238">
        <v>0.75</v>
      </c>
      <c r="U374" s="239">
        <f>IFERROR(Data_TY!$T374*Data_TY!$O374,"")</f>
        <v>1458</v>
      </c>
      <c r="V374" s="238">
        <f>IFERROR(Data_TY!$R374/Data_TY!$P374,"")</f>
        <v>1.99</v>
      </c>
      <c r="W374" s="239">
        <f>IFERROR(Data_TY!$V374*Data_TY!$O374,"")</f>
        <v>3868.56</v>
      </c>
      <c r="X374" s="230" t="s">
        <v>78</v>
      </c>
      <c r="Y374" s="230" t="s">
        <v>784</v>
      </c>
    </row>
    <row r="375" ht="15.75" hidden="1" customHeight="1">
      <c r="A375" s="240" t="s">
        <v>47</v>
      </c>
      <c r="B375" s="240" t="s">
        <v>79</v>
      </c>
      <c r="C375" s="240" t="s">
        <v>786</v>
      </c>
      <c r="D375" s="240" t="s">
        <v>74</v>
      </c>
      <c r="E375" s="240" t="s">
        <v>81</v>
      </c>
      <c r="F375" s="241">
        <v>2024.0</v>
      </c>
      <c r="G375" s="242" t="s">
        <v>1266</v>
      </c>
      <c r="H375" s="242"/>
      <c r="I375" s="242"/>
      <c r="J375" s="242"/>
      <c r="K375" s="242" t="s">
        <v>921</v>
      </c>
      <c r="L375" s="242">
        <v>106113.0</v>
      </c>
      <c r="M375" s="243" t="s">
        <v>80</v>
      </c>
      <c r="N375" s="242" t="s">
        <v>938</v>
      </c>
      <c r="O375" s="244">
        <v>1944.0</v>
      </c>
      <c r="P375" s="245">
        <v>760.0</v>
      </c>
      <c r="Q375" s="246">
        <v>1512.400000000004</v>
      </c>
      <c r="R375" s="246">
        <v>1512.400000000004</v>
      </c>
      <c r="S375" s="250">
        <v>0.39094650205761317</v>
      </c>
      <c r="T375" s="248">
        <v>0.75</v>
      </c>
      <c r="U375" s="249">
        <f>IFERROR(Data_TY!$T375*Data_TY!$O375,"")</f>
        <v>1458</v>
      </c>
      <c r="V375" s="248">
        <f>IFERROR(Data_TY!$R375/Data_TY!$P375,"")</f>
        <v>1.99</v>
      </c>
      <c r="W375" s="249">
        <f>IFERROR(Data_TY!$V375*Data_TY!$O375,"")</f>
        <v>3868.56</v>
      </c>
      <c r="X375" s="240" t="s">
        <v>78</v>
      </c>
      <c r="Y375" s="240" t="s">
        <v>784</v>
      </c>
    </row>
    <row r="376" ht="15.75" hidden="1" customHeight="1">
      <c r="A376" s="230" t="s">
        <v>47</v>
      </c>
      <c r="B376" s="230" t="s">
        <v>79</v>
      </c>
      <c r="C376" s="230" t="s">
        <v>913</v>
      </c>
      <c r="D376" s="230" t="s">
        <v>74</v>
      </c>
      <c r="E376" s="230" t="s">
        <v>1329</v>
      </c>
      <c r="F376" s="231">
        <v>2024.0</v>
      </c>
      <c r="G376" s="232" t="s">
        <v>1266</v>
      </c>
      <c r="H376" s="232"/>
      <c r="I376" s="232"/>
      <c r="J376" s="232"/>
      <c r="K376" s="232" t="s">
        <v>921</v>
      </c>
      <c r="L376" s="232">
        <v>106115.0</v>
      </c>
      <c r="M376" s="233" t="s">
        <v>1330</v>
      </c>
      <c r="N376" s="232" t="s">
        <v>1331</v>
      </c>
      <c r="O376" s="234">
        <v>0.0</v>
      </c>
      <c r="P376" s="235">
        <v>22.0</v>
      </c>
      <c r="Q376" s="236">
        <v>16.28</v>
      </c>
      <c r="R376" s="236">
        <v>16.28</v>
      </c>
      <c r="S376" s="251" t="s">
        <v>322</v>
      </c>
      <c r="T376" s="238">
        <v>0.76</v>
      </c>
      <c r="U376" s="239">
        <f>IFERROR(Data_TY!$T376*Data_TY!$O376,"")</f>
        <v>0</v>
      </c>
      <c r="V376" s="238">
        <f>IFERROR(Data_TY!$R376/Data_TY!$P376,"")</f>
        <v>0.74</v>
      </c>
      <c r="W376" s="239">
        <f>IFERROR(Data_TY!$V376*Data_TY!$O376,"")</f>
        <v>0</v>
      </c>
      <c r="X376" s="230" t="s">
        <v>78</v>
      </c>
      <c r="Y376" s="230" t="s">
        <v>784</v>
      </c>
    </row>
    <row r="377" ht="15.75" hidden="1" customHeight="1">
      <c r="A377" s="240" t="s">
        <v>47</v>
      </c>
      <c r="B377" s="240" t="s">
        <v>79</v>
      </c>
      <c r="C377" s="240" t="s">
        <v>913</v>
      </c>
      <c r="D377" s="240" t="s">
        <v>74</v>
      </c>
      <c r="E377" s="240" t="s">
        <v>1332</v>
      </c>
      <c r="F377" s="241">
        <v>2024.0</v>
      </c>
      <c r="G377" s="242" t="s">
        <v>1266</v>
      </c>
      <c r="H377" s="242"/>
      <c r="I377" s="242"/>
      <c r="J377" s="242"/>
      <c r="K377" s="242" t="s">
        <v>921</v>
      </c>
      <c r="L377" s="242">
        <v>106118.0</v>
      </c>
      <c r="M377" s="243" t="s">
        <v>1333</v>
      </c>
      <c r="N377" s="242" t="s">
        <v>1334</v>
      </c>
      <c r="O377" s="244">
        <v>0.0</v>
      </c>
      <c r="P377" s="245">
        <v>8.0</v>
      </c>
      <c r="Q377" s="246">
        <v>27.92</v>
      </c>
      <c r="R377" s="246">
        <v>27.92</v>
      </c>
      <c r="S377" s="247" t="s">
        <v>322</v>
      </c>
      <c r="T377" s="248">
        <v>1.83</v>
      </c>
      <c r="U377" s="249">
        <f>IFERROR(Data_TY!$T377*Data_TY!$O377,"")</f>
        <v>0</v>
      </c>
      <c r="V377" s="248">
        <f>IFERROR(Data_TY!$R377/Data_TY!$P377,"")</f>
        <v>3.49</v>
      </c>
      <c r="W377" s="249">
        <f>IFERROR(Data_TY!$V377*Data_TY!$O377,"")</f>
        <v>0</v>
      </c>
      <c r="X377" s="240" t="s">
        <v>78</v>
      </c>
      <c r="Y377" s="240" t="s">
        <v>784</v>
      </c>
    </row>
    <row r="378" ht="15.75" hidden="1" customHeight="1">
      <c r="A378" s="230" t="s">
        <v>47</v>
      </c>
      <c r="B378" s="230" t="s">
        <v>79</v>
      </c>
      <c r="C378" s="230" t="s">
        <v>786</v>
      </c>
      <c r="D378" s="230" t="s">
        <v>74</v>
      </c>
      <c r="E378" s="230" t="s">
        <v>85</v>
      </c>
      <c r="F378" s="231">
        <v>2024.0</v>
      </c>
      <c r="G378" s="232" t="s">
        <v>1266</v>
      </c>
      <c r="H378" s="232"/>
      <c r="I378" s="232"/>
      <c r="J378" s="232"/>
      <c r="K378" s="232" t="s">
        <v>921</v>
      </c>
      <c r="L378" s="232">
        <v>159786.0</v>
      </c>
      <c r="M378" s="233" t="s">
        <v>84</v>
      </c>
      <c r="N378" s="232" t="s">
        <v>939</v>
      </c>
      <c r="O378" s="234">
        <v>2820.0</v>
      </c>
      <c r="P378" s="235">
        <v>632.0</v>
      </c>
      <c r="Q378" s="236">
        <v>2521.6800000000007</v>
      </c>
      <c r="R378" s="236">
        <v>2521.6800000000007</v>
      </c>
      <c r="S378" s="237">
        <v>0.22411347517730495</v>
      </c>
      <c r="T378" s="238">
        <v>1.81</v>
      </c>
      <c r="U378" s="239">
        <f>IFERROR(Data_TY!$T378*Data_TY!$O378,"")</f>
        <v>5104.2</v>
      </c>
      <c r="V378" s="238">
        <f>IFERROR(Data_TY!$R378/Data_TY!$P378,"")</f>
        <v>3.99</v>
      </c>
      <c r="W378" s="239">
        <f>IFERROR(Data_TY!$V378*Data_TY!$O378,"")</f>
        <v>11251.8</v>
      </c>
      <c r="X378" s="230" t="s">
        <v>78</v>
      </c>
      <c r="Y378" s="230" t="s">
        <v>784</v>
      </c>
    </row>
    <row r="379" ht="15.75" hidden="1" customHeight="1">
      <c r="A379" s="240" t="s">
        <v>47</v>
      </c>
      <c r="B379" s="240" t="s">
        <v>79</v>
      </c>
      <c r="C379" s="240" t="s">
        <v>913</v>
      </c>
      <c r="D379" s="240" t="s">
        <v>74</v>
      </c>
      <c r="E379" s="240" t="s">
        <v>940</v>
      </c>
      <c r="F379" s="241">
        <v>2024.0</v>
      </c>
      <c r="G379" s="242" t="s">
        <v>1266</v>
      </c>
      <c r="H379" s="242"/>
      <c r="I379" s="242"/>
      <c r="J379" s="242"/>
      <c r="K379" s="242" t="s">
        <v>921</v>
      </c>
      <c r="L379" s="242">
        <v>159791.0</v>
      </c>
      <c r="M379" s="243" t="s">
        <v>941</v>
      </c>
      <c r="N379" s="242" t="s">
        <v>942</v>
      </c>
      <c r="O379" s="244">
        <v>0.0</v>
      </c>
      <c r="P379" s="245">
        <v>7.0</v>
      </c>
      <c r="Q379" s="246">
        <v>29.67</v>
      </c>
      <c r="R379" s="246">
        <v>29.67</v>
      </c>
      <c r="S379" s="247" t="s">
        <v>322</v>
      </c>
      <c r="T379" s="248">
        <v>1.83</v>
      </c>
      <c r="U379" s="249">
        <f>IFERROR(Data_TY!$T379*Data_TY!$O379,"")</f>
        <v>0</v>
      </c>
      <c r="V379" s="248">
        <f>IFERROR(Data_TY!$R379/Data_TY!$P379,"")</f>
        <v>4.238571429</v>
      </c>
      <c r="W379" s="249">
        <f>IFERROR(Data_TY!$V379*Data_TY!$O379,"")</f>
        <v>0</v>
      </c>
      <c r="X379" s="240" t="s">
        <v>78</v>
      </c>
      <c r="Y379" s="240" t="s">
        <v>784</v>
      </c>
    </row>
    <row r="380" ht="15.75" hidden="1" customHeight="1">
      <c r="A380" s="230" t="s">
        <v>47</v>
      </c>
      <c r="B380" s="230" t="s">
        <v>127</v>
      </c>
      <c r="C380" s="230" t="s">
        <v>913</v>
      </c>
      <c r="D380" s="230" t="s">
        <v>74</v>
      </c>
      <c r="E380" s="230" t="s">
        <v>1335</v>
      </c>
      <c r="F380" s="231">
        <v>2024.0</v>
      </c>
      <c r="G380" s="232" t="s">
        <v>1266</v>
      </c>
      <c r="H380" s="232"/>
      <c r="I380" s="232"/>
      <c r="J380" s="232"/>
      <c r="K380" s="232" t="s">
        <v>921</v>
      </c>
      <c r="L380" s="232">
        <v>105493.0</v>
      </c>
      <c r="M380" s="233" t="s">
        <v>1336</v>
      </c>
      <c r="N380" s="232" t="s">
        <v>1337</v>
      </c>
      <c r="O380" s="234">
        <v>0.0</v>
      </c>
      <c r="P380" s="235">
        <v>1.0</v>
      </c>
      <c r="Q380" s="236">
        <v>5.99</v>
      </c>
      <c r="R380" s="236">
        <v>5.99</v>
      </c>
      <c r="S380" s="251" t="s">
        <v>322</v>
      </c>
      <c r="T380" s="238">
        <v>2.96</v>
      </c>
      <c r="U380" s="239">
        <f>IFERROR(Data_TY!$T380*Data_TY!$O380,"")</f>
        <v>0</v>
      </c>
      <c r="V380" s="238">
        <f>IFERROR(Data_TY!$R380/Data_TY!$P380,"")</f>
        <v>5.99</v>
      </c>
      <c r="W380" s="239">
        <f>IFERROR(Data_TY!$V380*Data_TY!$O380,"")</f>
        <v>0</v>
      </c>
      <c r="X380" s="230" t="s">
        <v>112</v>
      </c>
      <c r="Y380" s="230" t="s">
        <v>784</v>
      </c>
    </row>
    <row r="381" ht="15.75" customHeight="1">
      <c r="A381" s="240">
        <v>0.0</v>
      </c>
      <c r="B381" s="240">
        <v>0.0</v>
      </c>
      <c r="C381" s="240">
        <v>0.0</v>
      </c>
      <c r="D381" s="240">
        <v>0.0</v>
      </c>
      <c r="E381" s="240" t="s">
        <v>1338</v>
      </c>
      <c r="F381" s="241">
        <v>2024.0</v>
      </c>
      <c r="G381" s="242" t="s">
        <v>1266</v>
      </c>
      <c r="H381" s="242"/>
      <c r="I381" s="242"/>
      <c r="J381" s="242"/>
      <c r="K381" s="242" t="s">
        <v>921</v>
      </c>
      <c r="L381" s="242">
        <v>131193.0</v>
      </c>
      <c r="M381" s="243" t="s">
        <v>1339</v>
      </c>
      <c r="N381" s="242" t="s">
        <v>1338</v>
      </c>
      <c r="O381" s="244">
        <v>0.0</v>
      </c>
      <c r="P381" s="245">
        <v>6.0</v>
      </c>
      <c r="Q381" s="246">
        <v>53.94</v>
      </c>
      <c r="R381" s="246">
        <v>53.94</v>
      </c>
      <c r="S381" s="250" t="s">
        <v>322</v>
      </c>
      <c r="T381" s="248" t="s">
        <v>322</v>
      </c>
      <c r="U381" s="249">
        <f>IFERROR(Data_TY!$T381*Data_TY!$O381,"")</f>
        <v>0</v>
      </c>
      <c r="V381" s="248">
        <f>IFERROR(Data_TY!$R381/Data_TY!$P381,"")</f>
        <v>8.99</v>
      </c>
      <c r="W381" s="249">
        <f>IFERROR(Data_TY!$V381*Data_TY!$O381,"")</f>
        <v>0</v>
      </c>
      <c r="X381" s="240">
        <v>0.0</v>
      </c>
      <c r="Y381" s="240" t="s">
        <v>900</v>
      </c>
    </row>
    <row r="382" ht="15.75" hidden="1" customHeight="1">
      <c r="A382" s="230" t="s">
        <v>47</v>
      </c>
      <c r="B382" s="230" t="s">
        <v>79</v>
      </c>
      <c r="C382" s="230" t="s">
        <v>786</v>
      </c>
      <c r="D382" s="230" t="s">
        <v>74</v>
      </c>
      <c r="E382" s="230" t="s">
        <v>83</v>
      </c>
      <c r="F382" s="231">
        <v>2024.0</v>
      </c>
      <c r="G382" s="232" t="s">
        <v>1266</v>
      </c>
      <c r="H382" s="232"/>
      <c r="I382" s="232"/>
      <c r="J382" s="232"/>
      <c r="K382" s="232" t="s">
        <v>921</v>
      </c>
      <c r="L382" s="232">
        <v>106120.0</v>
      </c>
      <c r="M382" s="233" t="s">
        <v>82</v>
      </c>
      <c r="N382" s="232" t="s">
        <v>943</v>
      </c>
      <c r="O382" s="234">
        <v>2820.0</v>
      </c>
      <c r="P382" s="235">
        <v>1307.0</v>
      </c>
      <c r="Q382" s="236">
        <v>5214.929999999994</v>
      </c>
      <c r="R382" s="236">
        <v>5214.929999999994</v>
      </c>
      <c r="S382" s="251">
        <v>0.4634751773049645</v>
      </c>
      <c r="T382" s="238">
        <v>1.81</v>
      </c>
      <c r="U382" s="239">
        <f>IFERROR(Data_TY!$T382*Data_TY!$O382,"")</f>
        <v>5104.2</v>
      </c>
      <c r="V382" s="238">
        <f>IFERROR(Data_TY!$R382/Data_TY!$P382,"")</f>
        <v>3.99</v>
      </c>
      <c r="W382" s="239">
        <f>IFERROR(Data_TY!$V382*Data_TY!$O382,"")</f>
        <v>11251.8</v>
      </c>
      <c r="X382" s="230" t="s">
        <v>78</v>
      </c>
      <c r="Y382" s="230" t="s">
        <v>784</v>
      </c>
    </row>
    <row r="383" ht="15.75" hidden="1" customHeight="1">
      <c r="A383" s="240" t="s">
        <v>47</v>
      </c>
      <c r="B383" s="240" t="s">
        <v>127</v>
      </c>
      <c r="C383" s="240" t="s">
        <v>786</v>
      </c>
      <c r="D383" s="240" t="s">
        <v>74</v>
      </c>
      <c r="E383" s="240" t="s">
        <v>126</v>
      </c>
      <c r="F383" s="241">
        <v>2024.0</v>
      </c>
      <c r="G383" s="242" t="s">
        <v>1266</v>
      </c>
      <c r="H383" s="242"/>
      <c r="I383" s="242"/>
      <c r="J383" s="242"/>
      <c r="K383" s="242" t="s">
        <v>921</v>
      </c>
      <c r="L383" s="242">
        <v>242638.0</v>
      </c>
      <c r="M383" s="243" t="s">
        <v>125</v>
      </c>
      <c r="N383" s="242" t="s">
        <v>1340</v>
      </c>
      <c r="O383" s="244">
        <v>888.0</v>
      </c>
      <c r="P383" s="245">
        <v>407.0</v>
      </c>
      <c r="Q383" s="246">
        <v>4100.429999999996</v>
      </c>
      <c r="R383" s="246">
        <v>4677.929999999994</v>
      </c>
      <c r="S383" s="250">
        <v>0.4583333333333333</v>
      </c>
      <c r="T383" s="248">
        <v>5.2</v>
      </c>
      <c r="U383" s="249">
        <f>IFERROR(Data_TY!$T383*Data_TY!$O383,"")</f>
        <v>4617.6</v>
      </c>
      <c r="V383" s="248">
        <f>IFERROR(Data_TY!$R383/Data_TY!$P383,"")</f>
        <v>11.4936855</v>
      </c>
      <c r="W383" s="249">
        <f>IFERROR(Data_TY!$V383*Data_TY!$O383,"")</f>
        <v>10206.39273</v>
      </c>
      <c r="X383" s="240" t="s">
        <v>112</v>
      </c>
      <c r="Y383" s="240" t="s">
        <v>784</v>
      </c>
    </row>
    <row r="384" ht="15.75" hidden="1" customHeight="1">
      <c r="A384" s="230" t="s">
        <v>47</v>
      </c>
      <c r="B384" s="230" t="s">
        <v>127</v>
      </c>
      <c r="C384" s="230" t="s">
        <v>786</v>
      </c>
      <c r="D384" s="230" t="s">
        <v>74</v>
      </c>
      <c r="E384" s="230" t="s">
        <v>129</v>
      </c>
      <c r="F384" s="231">
        <v>2024.0</v>
      </c>
      <c r="G384" s="232" t="s">
        <v>1266</v>
      </c>
      <c r="H384" s="232"/>
      <c r="I384" s="232"/>
      <c r="J384" s="232"/>
      <c r="K384" s="232" t="s">
        <v>921</v>
      </c>
      <c r="L384" s="232">
        <v>242639.0</v>
      </c>
      <c r="M384" s="233" t="s">
        <v>128</v>
      </c>
      <c r="N384" s="232" t="s">
        <v>944</v>
      </c>
      <c r="O384" s="234">
        <v>0.0</v>
      </c>
      <c r="P384" s="235">
        <v>12.0</v>
      </c>
      <c r="Q384" s="236">
        <v>35.88</v>
      </c>
      <c r="R384" s="236">
        <v>35.88</v>
      </c>
      <c r="S384" s="251" t="s">
        <v>322</v>
      </c>
      <c r="T384" s="238">
        <v>1.53</v>
      </c>
      <c r="U384" s="239">
        <f>IFERROR(Data_TY!$T384*Data_TY!$O384,"")</f>
        <v>0</v>
      </c>
      <c r="V384" s="238">
        <f>IFERROR(Data_TY!$R384/Data_TY!$P384,"")</f>
        <v>2.99</v>
      </c>
      <c r="W384" s="239">
        <f>IFERROR(Data_TY!$V384*Data_TY!$O384,"")</f>
        <v>0</v>
      </c>
      <c r="X384" s="230" t="s">
        <v>112</v>
      </c>
      <c r="Y384" s="230" t="s">
        <v>784</v>
      </c>
    </row>
    <row r="385" ht="15.75" hidden="1" customHeight="1">
      <c r="A385" s="240" t="s">
        <v>47</v>
      </c>
      <c r="B385" s="240" t="s">
        <v>127</v>
      </c>
      <c r="C385" s="240" t="s">
        <v>786</v>
      </c>
      <c r="D385" s="240" t="s">
        <v>74</v>
      </c>
      <c r="E385" s="240" t="s">
        <v>131</v>
      </c>
      <c r="F385" s="241">
        <v>2024.0</v>
      </c>
      <c r="G385" s="242" t="s">
        <v>1266</v>
      </c>
      <c r="H385" s="242"/>
      <c r="I385" s="242"/>
      <c r="J385" s="242"/>
      <c r="K385" s="242" t="s">
        <v>921</v>
      </c>
      <c r="L385" s="242">
        <v>242640.0</v>
      </c>
      <c r="M385" s="243" t="s">
        <v>130</v>
      </c>
      <c r="N385" s="242" t="s">
        <v>945</v>
      </c>
      <c r="O385" s="244">
        <v>5472.0</v>
      </c>
      <c r="P385" s="245">
        <v>3074.0</v>
      </c>
      <c r="Q385" s="246">
        <v>9252.52</v>
      </c>
      <c r="R385" s="246">
        <v>10718.019999999995</v>
      </c>
      <c r="S385" s="250">
        <v>0.5617690058479532</v>
      </c>
      <c r="T385" s="248">
        <v>1.53</v>
      </c>
      <c r="U385" s="249">
        <f>IFERROR(Data_TY!$T385*Data_TY!$O385,"")</f>
        <v>8372.16</v>
      </c>
      <c r="V385" s="248">
        <f>IFERROR(Data_TY!$R385/Data_TY!$P385,"")</f>
        <v>3.486668835</v>
      </c>
      <c r="W385" s="249">
        <f>IFERROR(Data_TY!$V385*Data_TY!$O385,"")</f>
        <v>19079.05187</v>
      </c>
      <c r="X385" s="240" t="s">
        <v>116</v>
      </c>
      <c r="Y385" s="240" t="s">
        <v>784</v>
      </c>
    </row>
    <row r="386" ht="15.75" hidden="1" customHeight="1">
      <c r="A386" s="230" t="s">
        <v>47</v>
      </c>
      <c r="B386" s="230" t="s">
        <v>127</v>
      </c>
      <c r="C386" s="230" t="s">
        <v>786</v>
      </c>
      <c r="D386" s="230" t="s">
        <v>74</v>
      </c>
      <c r="E386" s="230" t="s">
        <v>129</v>
      </c>
      <c r="F386" s="231">
        <v>2024.0</v>
      </c>
      <c r="G386" s="232" t="s">
        <v>1266</v>
      </c>
      <c r="H386" s="232"/>
      <c r="I386" s="232"/>
      <c r="J386" s="232"/>
      <c r="K386" s="232" t="s">
        <v>921</v>
      </c>
      <c r="L386" s="232">
        <v>242641.0</v>
      </c>
      <c r="M386" s="233" t="s">
        <v>132</v>
      </c>
      <c r="N386" s="232" t="s">
        <v>944</v>
      </c>
      <c r="O386" s="234">
        <v>0.0</v>
      </c>
      <c r="P386" s="235">
        <v>3.0</v>
      </c>
      <c r="Q386" s="236">
        <v>8.97</v>
      </c>
      <c r="R386" s="236">
        <v>8.97</v>
      </c>
      <c r="S386" s="251" t="s">
        <v>322</v>
      </c>
      <c r="T386" s="238">
        <v>1.47</v>
      </c>
      <c r="U386" s="239">
        <f>IFERROR(Data_TY!$T386*Data_TY!$O386,"")</f>
        <v>0</v>
      </c>
      <c r="V386" s="238">
        <f>IFERROR(Data_TY!$R386/Data_TY!$P386,"")</f>
        <v>2.99</v>
      </c>
      <c r="W386" s="239">
        <f>IFERROR(Data_TY!$V386*Data_TY!$O386,"")</f>
        <v>0</v>
      </c>
      <c r="X386" s="230" t="s">
        <v>116</v>
      </c>
      <c r="Y386" s="230" t="s">
        <v>784</v>
      </c>
    </row>
    <row r="387" ht="15.75" hidden="1" customHeight="1">
      <c r="A387" s="240" t="s">
        <v>47</v>
      </c>
      <c r="B387" s="240" t="s">
        <v>127</v>
      </c>
      <c r="C387" s="240" t="s">
        <v>786</v>
      </c>
      <c r="D387" s="240" t="s">
        <v>74</v>
      </c>
      <c r="E387" s="240" t="s">
        <v>134</v>
      </c>
      <c r="F387" s="241">
        <v>2024.0</v>
      </c>
      <c r="G387" s="242" t="s">
        <v>1266</v>
      </c>
      <c r="H387" s="242"/>
      <c r="I387" s="242"/>
      <c r="J387" s="242"/>
      <c r="K387" s="242" t="s">
        <v>921</v>
      </c>
      <c r="L387" s="242">
        <v>250583.0</v>
      </c>
      <c r="M387" s="243" t="s">
        <v>133</v>
      </c>
      <c r="N387" s="242" t="s">
        <v>1341</v>
      </c>
      <c r="O387" s="244">
        <v>1776.0</v>
      </c>
      <c r="P387" s="245">
        <v>575.0</v>
      </c>
      <c r="Q387" s="246">
        <v>2895.6500000000005</v>
      </c>
      <c r="R387" s="246">
        <v>3331.6499999999965</v>
      </c>
      <c r="S387" s="250">
        <v>0.32376126126126126</v>
      </c>
      <c r="T387" s="248">
        <v>2.3</v>
      </c>
      <c r="U387" s="249">
        <f>IFERROR(Data_TY!$T387*Data_TY!$O387,"")</f>
        <v>4084.8</v>
      </c>
      <c r="V387" s="248">
        <f>IFERROR(Data_TY!$R387/Data_TY!$P387,"")</f>
        <v>5.794173913</v>
      </c>
      <c r="W387" s="249">
        <f>IFERROR(Data_TY!$V387*Data_TY!$O387,"")</f>
        <v>10290.45287</v>
      </c>
      <c r="X387" s="240" t="s">
        <v>112</v>
      </c>
      <c r="Y387" s="240" t="s">
        <v>784</v>
      </c>
    </row>
    <row r="388" ht="15.75" hidden="1" customHeight="1">
      <c r="A388" s="230" t="s">
        <v>47</v>
      </c>
      <c r="B388" s="230" t="s">
        <v>127</v>
      </c>
      <c r="C388" s="230" t="s">
        <v>786</v>
      </c>
      <c r="D388" s="230" t="s">
        <v>74</v>
      </c>
      <c r="E388" s="230" t="s">
        <v>138</v>
      </c>
      <c r="F388" s="231">
        <v>2024.0</v>
      </c>
      <c r="G388" s="232" t="s">
        <v>1266</v>
      </c>
      <c r="H388" s="232"/>
      <c r="I388" s="232"/>
      <c r="J388" s="232"/>
      <c r="K388" s="232" t="s">
        <v>921</v>
      </c>
      <c r="L388" s="232">
        <v>250870.0</v>
      </c>
      <c r="M388" s="233" t="s">
        <v>137</v>
      </c>
      <c r="N388" s="232" t="s">
        <v>947</v>
      </c>
      <c r="O388" s="234">
        <v>5952.0</v>
      </c>
      <c r="P388" s="235">
        <v>1803.0</v>
      </c>
      <c r="Q388" s="236">
        <v>9072.969999999992</v>
      </c>
      <c r="R388" s="236">
        <v>10443.369999999994</v>
      </c>
      <c r="S388" s="237">
        <v>0.3029233870967742</v>
      </c>
      <c r="T388" s="238">
        <v>2.36</v>
      </c>
      <c r="U388" s="239">
        <f>IFERROR(Data_TY!$T388*Data_TY!$O388,"")</f>
        <v>14046.72</v>
      </c>
      <c r="V388" s="238">
        <f>IFERROR(Data_TY!$R388/Data_TY!$P388,"")</f>
        <v>5.792218525</v>
      </c>
      <c r="W388" s="239">
        <f>IFERROR(Data_TY!$V388*Data_TY!$O388,"")</f>
        <v>34475.28466</v>
      </c>
      <c r="X388" s="230" t="s">
        <v>116</v>
      </c>
      <c r="Y388" s="230" t="s">
        <v>784</v>
      </c>
    </row>
    <row r="389" ht="15.75" hidden="1" customHeight="1">
      <c r="A389" s="240" t="s">
        <v>47</v>
      </c>
      <c r="B389" s="240" t="s">
        <v>127</v>
      </c>
      <c r="C389" s="240" t="s">
        <v>786</v>
      </c>
      <c r="D389" s="240" t="s">
        <v>74</v>
      </c>
      <c r="E389" s="240" t="s">
        <v>140</v>
      </c>
      <c r="F389" s="241">
        <v>2024.0</v>
      </c>
      <c r="G389" s="242" t="s">
        <v>1266</v>
      </c>
      <c r="H389" s="242"/>
      <c r="I389" s="242"/>
      <c r="J389" s="242"/>
      <c r="K389" s="242" t="s">
        <v>921</v>
      </c>
      <c r="L389" s="242">
        <v>250927.0</v>
      </c>
      <c r="M389" s="243" t="s">
        <v>139</v>
      </c>
      <c r="N389" s="242" t="s">
        <v>948</v>
      </c>
      <c r="O389" s="244">
        <v>3180.0</v>
      </c>
      <c r="P389" s="245">
        <v>2135.0</v>
      </c>
      <c r="Q389" s="246">
        <v>12877.949999999997</v>
      </c>
      <c r="R389" s="246">
        <v>14497.149999999992</v>
      </c>
      <c r="S389" s="247">
        <v>0.6713836477987422</v>
      </c>
      <c r="T389" s="248">
        <v>2.87</v>
      </c>
      <c r="U389" s="249">
        <f>IFERROR(Data_TY!$T389*Data_TY!$O389,"")</f>
        <v>9126.6</v>
      </c>
      <c r="V389" s="248">
        <f>IFERROR(Data_TY!$R389/Data_TY!$P389,"")</f>
        <v>6.790234192</v>
      </c>
      <c r="W389" s="249">
        <f>IFERROR(Data_TY!$V389*Data_TY!$O389,"")</f>
        <v>21592.94473</v>
      </c>
      <c r="X389" s="240" t="s">
        <v>112</v>
      </c>
      <c r="Y389" s="240" t="s">
        <v>784</v>
      </c>
    </row>
    <row r="390" ht="15.75" hidden="1" customHeight="1">
      <c r="A390" s="230" t="s">
        <v>47</v>
      </c>
      <c r="B390" s="230" t="s">
        <v>127</v>
      </c>
      <c r="C390" s="230" t="s">
        <v>786</v>
      </c>
      <c r="D390" s="230" t="s">
        <v>74</v>
      </c>
      <c r="E390" s="230" t="s">
        <v>142</v>
      </c>
      <c r="F390" s="231">
        <v>2024.0</v>
      </c>
      <c r="G390" s="232" t="s">
        <v>1266</v>
      </c>
      <c r="H390" s="232"/>
      <c r="I390" s="232"/>
      <c r="J390" s="232"/>
      <c r="K390" s="232" t="s">
        <v>921</v>
      </c>
      <c r="L390" s="232">
        <v>250929.0</v>
      </c>
      <c r="M390" s="233" t="s">
        <v>141</v>
      </c>
      <c r="N390" s="232" t="s">
        <v>949</v>
      </c>
      <c r="O390" s="234">
        <v>5208.0</v>
      </c>
      <c r="P390" s="235">
        <v>2597.0</v>
      </c>
      <c r="Q390" s="236">
        <v>15692.229999999985</v>
      </c>
      <c r="R390" s="236">
        <v>17625.030000000006</v>
      </c>
      <c r="S390" s="237">
        <v>0.4986559139784946</v>
      </c>
      <c r="T390" s="238">
        <v>3.05</v>
      </c>
      <c r="U390" s="239">
        <f>IFERROR(Data_TY!$T390*Data_TY!$O390,"")</f>
        <v>15884.4</v>
      </c>
      <c r="V390" s="238">
        <f>IFERROR(Data_TY!$R390/Data_TY!$P390,"")</f>
        <v>6.786688487</v>
      </c>
      <c r="W390" s="239">
        <f>IFERROR(Data_TY!$V390*Data_TY!$O390,"")</f>
        <v>35345.07364</v>
      </c>
      <c r="X390" s="230" t="s">
        <v>112</v>
      </c>
      <c r="Y390" s="230" t="s">
        <v>784</v>
      </c>
    </row>
    <row r="391" ht="15.75" hidden="1" customHeight="1">
      <c r="A391" s="240" t="s">
        <v>47</v>
      </c>
      <c r="B391" s="240" t="s">
        <v>127</v>
      </c>
      <c r="C391" s="240" t="s">
        <v>786</v>
      </c>
      <c r="D391" s="240" t="s">
        <v>74</v>
      </c>
      <c r="E391" s="240" t="s">
        <v>144</v>
      </c>
      <c r="F391" s="241">
        <v>2024.0</v>
      </c>
      <c r="G391" s="242" t="s">
        <v>1266</v>
      </c>
      <c r="H391" s="242"/>
      <c r="I391" s="242"/>
      <c r="J391" s="242"/>
      <c r="K391" s="242" t="s">
        <v>921</v>
      </c>
      <c r="L391" s="242">
        <v>250930.0</v>
      </c>
      <c r="M391" s="243" t="s">
        <v>143</v>
      </c>
      <c r="N391" s="242" t="s">
        <v>950</v>
      </c>
      <c r="O391" s="244">
        <v>876.0</v>
      </c>
      <c r="P391" s="245">
        <v>589.0</v>
      </c>
      <c r="Q391" s="246">
        <v>3557.5099999999975</v>
      </c>
      <c r="R391" s="246">
        <v>3997.50999999999</v>
      </c>
      <c r="S391" s="247">
        <v>0.6723744292237442</v>
      </c>
      <c r="T391" s="248">
        <v>2.91</v>
      </c>
      <c r="U391" s="249">
        <f>IFERROR(Data_TY!$T391*Data_TY!$O391,"")</f>
        <v>2549.16</v>
      </c>
      <c r="V391" s="248">
        <f>IFERROR(Data_TY!$R391/Data_TY!$P391,"")</f>
        <v>6.786943973</v>
      </c>
      <c r="W391" s="249">
        <f>IFERROR(Data_TY!$V391*Data_TY!$O391,"")</f>
        <v>5945.36292</v>
      </c>
      <c r="X391" s="240" t="s">
        <v>145</v>
      </c>
      <c r="Y391" s="240" t="s">
        <v>784</v>
      </c>
    </row>
    <row r="392" ht="15.75" hidden="1" customHeight="1">
      <c r="A392" s="230" t="s">
        <v>47</v>
      </c>
      <c r="B392" s="230" t="s">
        <v>127</v>
      </c>
      <c r="C392" s="230" t="s">
        <v>786</v>
      </c>
      <c r="D392" s="230" t="s">
        <v>74</v>
      </c>
      <c r="E392" s="230" t="s">
        <v>147</v>
      </c>
      <c r="F392" s="231">
        <v>2024.0</v>
      </c>
      <c r="G392" s="232" t="s">
        <v>1266</v>
      </c>
      <c r="H392" s="232"/>
      <c r="I392" s="232"/>
      <c r="J392" s="232"/>
      <c r="K392" s="232" t="s">
        <v>921</v>
      </c>
      <c r="L392" s="232">
        <v>250950.0</v>
      </c>
      <c r="M392" s="233" t="s">
        <v>146</v>
      </c>
      <c r="N392" s="232" t="s">
        <v>1342</v>
      </c>
      <c r="O392" s="234">
        <v>1224.0</v>
      </c>
      <c r="P392" s="235">
        <v>732.0</v>
      </c>
      <c r="Q392" s="236">
        <v>4420.679999999998</v>
      </c>
      <c r="R392" s="236">
        <v>4971.879999999991</v>
      </c>
      <c r="S392" s="237">
        <v>0.5980392156862745</v>
      </c>
      <c r="T392" s="238">
        <v>2.96</v>
      </c>
      <c r="U392" s="239">
        <f>IFERROR(Data_TY!$T392*Data_TY!$O392,"")</f>
        <v>3623.04</v>
      </c>
      <c r="V392" s="238">
        <f>IFERROR(Data_TY!$R392/Data_TY!$P392,"")</f>
        <v>6.792185792</v>
      </c>
      <c r="W392" s="239">
        <f>IFERROR(Data_TY!$V392*Data_TY!$O392,"")</f>
        <v>8313.63541</v>
      </c>
      <c r="X392" s="230" t="s">
        <v>148</v>
      </c>
      <c r="Y392" s="230" t="s">
        <v>784</v>
      </c>
    </row>
    <row r="393" ht="15.75" hidden="1" customHeight="1">
      <c r="A393" s="240" t="s">
        <v>47</v>
      </c>
      <c r="B393" s="240" t="s">
        <v>127</v>
      </c>
      <c r="C393" s="240" t="s">
        <v>786</v>
      </c>
      <c r="D393" s="240" t="s">
        <v>74</v>
      </c>
      <c r="E393" s="240" t="s">
        <v>150</v>
      </c>
      <c r="F393" s="241">
        <v>2024.0</v>
      </c>
      <c r="G393" s="242" t="s">
        <v>1266</v>
      </c>
      <c r="H393" s="242"/>
      <c r="I393" s="242"/>
      <c r="J393" s="242"/>
      <c r="K393" s="242" t="s">
        <v>921</v>
      </c>
      <c r="L393" s="242">
        <v>250984.0</v>
      </c>
      <c r="M393" s="243" t="s">
        <v>149</v>
      </c>
      <c r="N393" s="242" t="s">
        <v>1343</v>
      </c>
      <c r="O393" s="244">
        <v>1656.0</v>
      </c>
      <c r="P393" s="245">
        <v>827.0</v>
      </c>
      <c r="Q393" s="246">
        <v>4987.329999999997</v>
      </c>
      <c r="R393" s="246">
        <v>5617.729999999992</v>
      </c>
      <c r="S393" s="247">
        <v>0.4993961352657005</v>
      </c>
      <c r="T393" s="248">
        <v>3.15</v>
      </c>
      <c r="U393" s="249">
        <f>IFERROR(Data_TY!$T393*Data_TY!$O393,"")</f>
        <v>5216.4</v>
      </c>
      <c r="V393" s="248">
        <f>IFERROR(Data_TY!$R393/Data_TY!$P393,"")</f>
        <v>6.792902056</v>
      </c>
      <c r="W393" s="249">
        <f>IFERROR(Data_TY!$V393*Data_TY!$O393,"")</f>
        <v>11249.0458</v>
      </c>
      <c r="X393" s="240" t="s">
        <v>112</v>
      </c>
      <c r="Y393" s="240" t="s">
        <v>784</v>
      </c>
    </row>
    <row r="394" ht="15.75" hidden="1" customHeight="1">
      <c r="A394" s="230" t="s">
        <v>47</v>
      </c>
      <c r="B394" s="230" t="s">
        <v>127</v>
      </c>
      <c r="C394" s="230" t="s">
        <v>786</v>
      </c>
      <c r="D394" s="230" t="s">
        <v>74</v>
      </c>
      <c r="E394" s="230" t="s">
        <v>154</v>
      </c>
      <c r="F394" s="231">
        <v>2024.0</v>
      </c>
      <c r="G394" s="232" t="s">
        <v>1266</v>
      </c>
      <c r="H394" s="232"/>
      <c r="I394" s="232"/>
      <c r="J394" s="232"/>
      <c r="K394" s="232" t="s">
        <v>921</v>
      </c>
      <c r="L394" s="232">
        <v>251017.0</v>
      </c>
      <c r="M394" s="233" t="s">
        <v>153</v>
      </c>
      <c r="N394" s="232" t="s">
        <v>952</v>
      </c>
      <c r="O394" s="234">
        <v>1836.0</v>
      </c>
      <c r="P394" s="235">
        <v>987.0</v>
      </c>
      <c r="Q394" s="236">
        <v>6945.129999999996</v>
      </c>
      <c r="R394" s="236">
        <v>7887.129999999996</v>
      </c>
      <c r="S394" s="237">
        <v>0.5375816993464052</v>
      </c>
      <c r="T394" s="238">
        <v>3.52</v>
      </c>
      <c r="U394" s="239">
        <f>IFERROR(Data_TY!$T394*Data_TY!$O394,"")</f>
        <v>6462.72</v>
      </c>
      <c r="V394" s="238">
        <f>IFERROR(Data_TY!$R394/Data_TY!$P394,"")</f>
        <v>7.991013171</v>
      </c>
      <c r="W394" s="239">
        <f>IFERROR(Data_TY!$V394*Data_TY!$O394,"")</f>
        <v>14671.50018</v>
      </c>
      <c r="X394" s="230" t="s">
        <v>112</v>
      </c>
      <c r="Y394" s="230" t="s">
        <v>784</v>
      </c>
    </row>
    <row r="395" ht="15.75" hidden="1" customHeight="1">
      <c r="A395" s="240" t="s">
        <v>47</v>
      </c>
      <c r="B395" s="240" t="s">
        <v>127</v>
      </c>
      <c r="C395" s="240" t="s">
        <v>786</v>
      </c>
      <c r="D395" s="240" t="s">
        <v>74</v>
      </c>
      <c r="E395" s="240" t="s">
        <v>156</v>
      </c>
      <c r="F395" s="241">
        <v>2024.0</v>
      </c>
      <c r="G395" s="242" t="s">
        <v>1266</v>
      </c>
      <c r="H395" s="242"/>
      <c r="I395" s="242"/>
      <c r="J395" s="242"/>
      <c r="K395" s="242" t="s">
        <v>921</v>
      </c>
      <c r="L395" s="242">
        <v>262824.0</v>
      </c>
      <c r="M395" s="243" t="s">
        <v>155</v>
      </c>
      <c r="N395" s="242" t="s">
        <v>953</v>
      </c>
      <c r="O395" s="244">
        <v>4572.0</v>
      </c>
      <c r="P395" s="245">
        <v>2541.0</v>
      </c>
      <c r="Q395" s="246">
        <v>15369.989999999993</v>
      </c>
      <c r="R395" s="246">
        <v>17251.59</v>
      </c>
      <c r="S395" s="247">
        <v>0.5557742782152231</v>
      </c>
      <c r="T395" s="248">
        <v>2.9</v>
      </c>
      <c r="U395" s="249">
        <f>IFERROR(Data_TY!$T395*Data_TY!$O395,"")</f>
        <v>13258.8</v>
      </c>
      <c r="V395" s="248">
        <f>IFERROR(Data_TY!$R395/Data_TY!$P395,"")</f>
        <v>6.789291617</v>
      </c>
      <c r="W395" s="249">
        <f>IFERROR(Data_TY!$V395*Data_TY!$O395,"")</f>
        <v>31040.64128</v>
      </c>
      <c r="X395" s="240" t="s">
        <v>112</v>
      </c>
      <c r="Y395" s="240" t="s">
        <v>784</v>
      </c>
    </row>
    <row r="396" ht="15.75" hidden="1" customHeight="1">
      <c r="A396" s="230" t="s">
        <v>47</v>
      </c>
      <c r="B396" s="230" t="s">
        <v>127</v>
      </c>
      <c r="C396" s="230" t="s">
        <v>786</v>
      </c>
      <c r="D396" s="230" t="s">
        <v>74</v>
      </c>
      <c r="E396" s="230" t="s">
        <v>158</v>
      </c>
      <c r="F396" s="231">
        <v>2024.0</v>
      </c>
      <c r="G396" s="232" t="s">
        <v>1266</v>
      </c>
      <c r="H396" s="232"/>
      <c r="I396" s="232"/>
      <c r="J396" s="232"/>
      <c r="K396" s="232" t="s">
        <v>921</v>
      </c>
      <c r="L396" s="232">
        <v>262825.0</v>
      </c>
      <c r="M396" s="233" t="s">
        <v>157</v>
      </c>
      <c r="N396" s="232" t="s">
        <v>1344</v>
      </c>
      <c r="O396" s="234">
        <v>1824.0</v>
      </c>
      <c r="P396" s="235">
        <v>1074.0</v>
      </c>
      <c r="Q396" s="236">
        <v>6493.259999999996</v>
      </c>
      <c r="R396" s="236">
        <v>7293.259999999981</v>
      </c>
      <c r="S396" s="237">
        <v>0.5888157894736842</v>
      </c>
      <c r="T396" s="238">
        <v>3.02</v>
      </c>
      <c r="U396" s="239">
        <f>IFERROR(Data_TY!$T396*Data_TY!$O396,"")</f>
        <v>5508.48</v>
      </c>
      <c r="V396" s="238">
        <f>IFERROR(Data_TY!$R396/Data_TY!$P396,"")</f>
        <v>6.790744879</v>
      </c>
      <c r="W396" s="239">
        <f>IFERROR(Data_TY!$V396*Data_TY!$O396,"")</f>
        <v>12386.31866</v>
      </c>
      <c r="X396" s="230" t="s">
        <v>145</v>
      </c>
      <c r="Y396" s="230" t="s">
        <v>784</v>
      </c>
    </row>
    <row r="397" ht="15.75" hidden="1" customHeight="1">
      <c r="A397" s="240" t="s">
        <v>47</v>
      </c>
      <c r="B397" s="240" t="s">
        <v>127</v>
      </c>
      <c r="C397" s="240" t="s">
        <v>786</v>
      </c>
      <c r="D397" s="240" t="s">
        <v>74</v>
      </c>
      <c r="E397" s="240" t="s">
        <v>162</v>
      </c>
      <c r="F397" s="241">
        <v>2024.0</v>
      </c>
      <c r="G397" s="242" t="s">
        <v>1266</v>
      </c>
      <c r="H397" s="242"/>
      <c r="I397" s="242"/>
      <c r="J397" s="242"/>
      <c r="K397" s="242" t="s">
        <v>921</v>
      </c>
      <c r="L397" s="242">
        <v>262827.0</v>
      </c>
      <c r="M397" s="243" t="s">
        <v>161</v>
      </c>
      <c r="N397" s="242" t="s">
        <v>955</v>
      </c>
      <c r="O397" s="244">
        <v>1216.0</v>
      </c>
      <c r="P397" s="245">
        <v>835.0</v>
      </c>
      <c r="Q397" s="246">
        <v>5040.849999999997</v>
      </c>
      <c r="R397" s="246">
        <v>5672.849999999991</v>
      </c>
      <c r="S397" s="247">
        <v>0.6866776315789473</v>
      </c>
      <c r="T397" s="248">
        <v>3.27</v>
      </c>
      <c r="U397" s="249">
        <f>IFERROR(Data_TY!$T397*Data_TY!$O397,"")</f>
        <v>3976.32</v>
      </c>
      <c r="V397" s="248">
        <f>IFERROR(Data_TY!$R397/Data_TY!$P397,"")</f>
        <v>6.793832335</v>
      </c>
      <c r="W397" s="249">
        <f>IFERROR(Data_TY!$V397*Data_TY!$O397,"")</f>
        <v>8261.30012</v>
      </c>
      <c r="X397" s="240" t="s">
        <v>145</v>
      </c>
      <c r="Y397" s="240" t="s">
        <v>784</v>
      </c>
    </row>
    <row r="398" ht="15.75" hidden="1" customHeight="1">
      <c r="A398" s="230" t="s">
        <v>47</v>
      </c>
      <c r="B398" s="230" t="s">
        <v>127</v>
      </c>
      <c r="C398" s="230" t="s">
        <v>786</v>
      </c>
      <c r="D398" s="230" t="s">
        <v>74</v>
      </c>
      <c r="E398" s="230" t="s">
        <v>164</v>
      </c>
      <c r="F398" s="231">
        <v>2024.0</v>
      </c>
      <c r="G398" s="232" t="s">
        <v>1266</v>
      </c>
      <c r="H398" s="232"/>
      <c r="I398" s="232"/>
      <c r="J398" s="232"/>
      <c r="K398" s="232" t="s">
        <v>921</v>
      </c>
      <c r="L398" s="232">
        <v>262829.0</v>
      </c>
      <c r="M398" s="233" t="s">
        <v>163</v>
      </c>
      <c r="N398" s="232" t="s">
        <v>956</v>
      </c>
      <c r="O398" s="234">
        <v>0.0</v>
      </c>
      <c r="P398" s="235">
        <v>1.0</v>
      </c>
      <c r="Q398" s="236">
        <v>7.49</v>
      </c>
      <c r="R398" s="236">
        <v>7.49</v>
      </c>
      <c r="S398" s="251" t="s">
        <v>322</v>
      </c>
      <c r="T398" s="238">
        <v>3.59</v>
      </c>
      <c r="U398" s="239">
        <f>IFERROR(Data_TY!$T398*Data_TY!$O398,"")</f>
        <v>0</v>
      </c>
      <c r="V398" s="238">
        <f>IFERROR(Data_TY!$R398/Data_TY!$P398,"")</f>
        <v>7.49</v>
      </c>
      <c r="W398" s="239">
        <f>IFERROR(Data_TY!$V398*Data_TY!$O398,"")</f>
        <v>0</v>
      </c>
      <c r="X398" s="230" t="s">
        <v>112</v>
      </c>
      <c r="Y398" s="230" t="s">
        <v>784</v>
      </c>
    </row>
    <row r="399" ht="15.75" hidden="1" customHeight="1">
      <c r="A399" s="240" t="s">
        <v>47</v>
      </c>
      <c r="B399" s="240" t="s">
        <v>127</v>
      </c>
      <c r="C399" s="240" t="s">
        <v>786</v>
      </c>
      <c r="D399" s="240" t="s">
        <v>74</v>
      </c>
      <c r="E399" s="240" t="s">
        <v>168</v>
      </c>
      <c r="F399" s="241">
        <v>2024.0</v>
      </c>
      <c r="G399" s="242" t="s">
        <v>1266</v>
      </c>
      <c r="H399" s="242"/>
      <c r="I399" s="242"/>
      <c r="J399" s="242"/>
      <c r="K399" s="242" t="s">
        <v>921</v>
      </c>
      <c r="L399" s="242">
        <v>262832.0</v>
      </c>
      <c r="M399" s="243" t="s">
        <v>167</v>
      </c>
      <c r="N399" s="242" t="s">
        <v>957</v>
      </c>
      <c r="O399" s="244">
        <v>1728.0</v>
      </c>
      <c r="P399" s="245">
        <v>509.0</v>
      </c>
      <c r="Q399" s="246">
        <v>3077.7099999999987</v>
      </c>
      <c r="R399" s="246">
        <v>3456.9099999999953</v>
      </c>
      <c r="S399" s="247">
        <v>0.2945601851851852</v>
      </c>
      <c r="T399" s="248">
        <v>2.93</v>
      </c>
      <c r="U399" s="249">
        <f>IFERROR(Data_TY!$T399*Data_TY!$O399,"")</f>
        <v>5063.04</v>
      </c>
      <c r="V399" s="248">
        <f>IFERROR(Data_TY!$R399/Data_TY!$P399,"")</f>
        <v>6.791571709</v>
      </c>
      <c r="W399" s="249">
        <f>IFERROR(Data_TY!$V399*Data_TY!$O399,"")</f>
        <v>11735.83591</v>
      </c>
      <c r="X399" s="240" t="s">
        <v>112</v>
      </c>
      <c r="Y399" s="240" t="s">
        <v>784</v>
      </c>
    </row>
    <row r="400" ht="15.75" hidden="1" customHeight="1">
      <c r="A400" s="230" t="s">
        <v>47</v>
      </c>
      <c r="B400" s="230" t="s">
        <v>127</v>
      </c>
      <c r="C400" s="230" t="s">
        <v>786</v>
      </c>
      <c r="D400" s="230" t="s">
        <v>74</v>
      </c>
      <c r="E400" s="230" t="s">
        <v>170</v>
      </c>
      <c r="F400" s="231">
        <v>2024.0</v>
      </c>
      <c r="G400" s="232" t="s">
        <v>1266</v>
      </c>
      <c r="H400" s="232"/>
      <c r="I400" s="232"/>
      <c r="J400" s="232"/>
      <c r="K400" s="232" t="s">
        <v>921</v>
      </c>
      <c r="L400" s="232">
        <v>262833.0</v>
      </c>
      <c r="M400" s="233" t="s">
        <v>169</v>
      </c>
      <c r="N400" s="232" t="s">
        <v>958</v>
      </c>
      <c r="O400" s="234">
        <v>1680.0</v>
      </c>
      <c r="P400" s="235">
        <v>522.0</v>
      </c>
      <c r="Q400" s="236">
        <v>3167.579999999999</v>
      </c>
      <c r="R400" s="236">
        <v>3547.579999999997</v>
      </c>
      <c r="S400" s="251">
        <v>0.3107142857142857</v>
      </c>
      <c r="T400" s="238">
        <v>2.96</v>
      </c>
      <c r="U400" s="239">
        <f>IFERROR(Data_TY!$T400*Data_TY!$O400,"")</f>
        <v>4972.8</v>
      </c>
      <c r="V400" s="238">
        <f>IFERROR(Data_TY!$R400/Data_TY!$P400,"")</f>
        <v>6.796130268</v>
      </c>
      <c r="W400" s="239">
        <f>IFERROR(Data_TY!$V400*Data_TY!$O400,"")</f>
        <v>11417.49885</v>
      </c>
      <c r="X400" s="230" t="s">
        <v>112</v>
      </c>
      <c r="Y400" s="230" t="s">
        <v>784</v>
      </c>
    </row>
    <row r="401" ht="15.75" hidden="1" customHeight="1">
      <c r="A401" s="240" t="s">
        <v>47</v>
      </c>
      <c r="B401" s="240" t="s">
        <v>127</v>
      </c>
      <c r="C401" s="240" t="s">
        <v>786</v>
      </c>
      <c r="D401" s="240" t="s">
        <v>74</v>
      </c>
      <c r="E401" s="240" t="s">
        <v>172</v>
      </c>
      <c r="F401" s="241">
        <v>2024.0</v>
      </c>
      <c r="G401" s="242" t="s">
        <v>1266</v>
      </c>
      <c r="H401" s="242"/>
      <c r="I401" s="242"/>
      <c r="J401" s="242"/>
      <c r="K401" s="242" t="s">
        <v>921</v>
      </c>
      <c r="L401" s="242">
        <v>262834.0</v>
      </c>
      <c r="M401" s="243" t="s">
        <v>171</v>
      </c>
      <c r="N401" s="242" t="s">
        <v>959</v>
      </c>
      <c r="O401" s="244">
        <v>4626.0</v>
      </c>
      <c r="P401" s="245">
        <v>1623.0</v>
      </c>
      <c r="Q401" s="246">
        <v>11442.76999999998</v>
      </c>
      <c r="R401" s="246">
        <v>12971.769999999973</v>
      </c>
      <c r="S401" s="250">
        <v>0.35084306095979245</v>
      </c>
      <c r="T401" s="248">
        <v>3.52</v>
      </c>
      <c r="U401" s="249">
        <f>IFERROR(Data_TY!$T401*Data_TY!$O401,"")</f>
        <v>16283.52</v>
      </c>
      <c r="V401" s="248">
        <f>IFERROR(Data_TY!$R401/Data_TY!$P401,"")</f>
        <v>7.992464572</v>
      </c>
      <c r="W401" s="249">
        <f>IFERROR(Data_TY!$V401*Data_TY!$O401,"")</f>
        <v>36973.14111</v>
      </c>
      <c r="X401" s="240" t="s">
        <v>145</v>
      </c>
      <c r="Y401" s="240" t="s">
        <v>784</v>
      </c>
    </row>
    <row r="402" ht="15.75" hidden="1" customHeight="1">
      <c r="A402" s="230" t="s">
        <v>47</v>
      </c>
      <c r="B402" s="230" t="s">
        <v>127</v>
      </c>
      <c r="C402" s="230" t="s">
        <v>786</v>
      </c>
      <c r="D402" s="230" t="s">
        <v>74</v>
      </c>
      <c r="E402" s="230" t="s">
        <v>180</v>
      </c>
      <c r="F402" s="231">
        <v>2024.0</v>
      </c>
      <c r="G402" s="232" t="s">
        <v>1266</v>
      </c>
      <c r="H402" s="232"/>
      <c r="I402" s="232"/>
      <c r="J402" s="232"/>
      <c r="K402" s="232" t="s">
        <v>921</v>
      </c>
      <c r="L402" s="232">
        <v>262868.0</v>
      </c>
      <c r="M402" s="233" t="s">
        <v>179</v>
      </c>
      <c r="N402" s="232" t="s">
        <v>962</v>
      </c>
      <c r="O402" s="234">
        <v>1752.0</v>
      </c>
      <c r="P402" s="235">
        <v>1064.0</v>
      </c>
      <c r="Q402" s="236">
        <v>9622.359999999991</v>
      </c>
      <c r="R402" s="236">
        <v>10627.359999999991</v>
      </c>
      <c r="S402" s="251">
        <v>0.6073059360730594</v>
      </c>
      <c r="T402" s="238">
        <v>4.62</v>
      </c>
      <c r="U402" s="239">
        <f>IFERROR(Data_TY!$T402*Data_TY!$O402,"")</f>
        <v>8094.24</v>
      </c>
      <c r="V402" s="238">
        <f>IFERROR(Data_TY!$R402/Data_TY!$P402,"")</f>
        <v>9.988120301</v>
      </c>
      <c r="W402" s="239">
        <f>IFERROR(Data_TY!$V402*Data_TY!$O402,"")</f>
        <v>17499.18677</v>
      </c>
      <c r="X402" s="230" t="s">
        <v>112</v>
      </c>
      <c r="Y402" s="230" t="s">
        <v>784</v>
      </c>
    </row>
    <row r="403" ht="15.75" hidden="1" customHeight="1">
      <c r="A403" s="240" t="s">
        <v>47</v>
      </c>
      <c r="B403" s="240" t="s">
        <v>75</v>
      </c>
      <c r="C403" s="240" t="s">
        <v>786</v>
      </c>
      <c r="D403" s="240" t="s">
        <v>74</v>
      </c>
      <c r="E403" s="240" t="s">
        <v>185</v>
      </c>
      <c r="F403" s="241">
        <v>2024.0</v>
      </c>
      <c r="G403" s="242" t="s">
        <v>1266</v>
      </c>
      <c r="H403" s="242"/>
      <c r="I403" s="242"/>
      <c r="J403" s="242"/>
      <c r="K403" s="242" t="s">
        <v>921</v>
      </c>
      <c r="L403" s="242">
        <v>262877.0</v>
      </c>
      <c r="M403" s="243" t="s">
        <v>184</v>
      </c>
      <c r="N403" s="242" t="s">
        <v>1345</v>
      </c>
      <c r="O403" s="244">
        <v>1788.0</v>
      </c>
      <c r="P403" s="245">
        <v>1218.0</v>
      </c>
      <c r="Q403" s="246">
        <v>7331.019999999999</v>
      </c>
      <c r="R403" s="246">
        <v>8275.01999999998</v>
      </c>
      <c r="S403" s="250">
        <v>0.6812080536912751</v>
      </c>
      <c r="T403" s="248">
        <v>3.02</v>
      </c>
      <c r="U403" s="249">
        <f>IFERROR(Data_TY!$T403*Data_TY!$O403,"")</f>
        <v>5399.76</v>
      </c>
      <c r="V403" s="248">
        <f>IFERROR(Data_TY!$R403/Data_TY!$P403,"")</f>
        <v>6.793940887</v>
      </c>
      <c r="W403" s="249">
        <f>IFERROR(Data_TY!$V403*Data_TY!$O403,"")</f>
        <v>12147.56631</v>
      </c>
      <c r="X403" s="240" t="s">
        <v>73</v>
      </c>
      <c r="Y403" s="240" t="s">
        <v>784</v>
      </c>
    </row>
    <row r="404" ht="15.75" hidden="1" customHeight="1">
      <c r="A404" s="230" t="s">
        <v>47</v>
      </c>
      <c r="B404" s="230" t="s">
        <v>127</v>
      </c>
      <c r="C404" s="230" t="s">
        <v>786</v>
      </c>
      <c r="D404" s="230" t="s">
        <v>74</v>
      </c>
      <c r="E404" s="230" t="s">
        <v>187</v>
      </c>
      <c r="F404" s="231">
        <v>2024.0</v>
      </c>
      <c r="G404" s="232" t="s">
        <v>1266</v>
      </c>
      <c r="H404" s="232"/>
      <c r="I404" s="232"/>
      <c r="J404" s="232"/>
      <c r="K404" s="232" t="s">
        <v>921</v>
      </c>
      <c r="L404" s="232">
        <v>262879.0</v>
      </c>
      <c r="M404" s="233" t="s">
        <v>186</v>
      </c>
      <c r="N404" s="232" t="s">
        <v>963</v>
      </c>
      <c r="O404" s="234">
        <v>1776.0</v>
      </c>
      <c r="P404" s="235">
        <v>444.0</v>
      </c>
      <c r="Q404" s="236">
        <v>4458.559999999994</v>
      </c>
      <c r="R404" s="236">
        <v>4880.559999999994</v>
      </c>
      <c r="S404" s="251">
        <v>0.25</v>
      </c>
      <c r="T404" s="238">
        <v>4.94</v>
      </c>
      <c r="U404" s="239">
        <f>IFERROR(Data_TY!$T404*Data_TY!$O404,"")</f>
        <v>8773.44</v>
      </c>
      <c r="V404" s="238">
        <f>IFERROR(Data_TY!$R404/Data_TY!$P404,"")</f>
        <v>10.99225225</v>
      </c>
      <c r="W404" s="239">
        <f>IFERROR(Data_TY!$V404*Data_TY!$O404,"")</f>
        <v>19522.24</v>
      </c>
      <c r="X404" s="230" t="s">
        <v>148</v>
      </c>
      <c r="Y404" s="230" t="s">
        <v>784</v>
      </c>
    </row>
    <row r="405" ht="15.75" hidden="1" customHeight="1">
      <c r="A405" s="240" t="s">
        <v>47</v>
      </c>
      <c r="B405" s="240" t="s">
        <v>127</v>
      </c>
      <c r="C405" s="240" t="s">
        <v>786</v>
      </c>
      <c r="D405" s="240" t="s">
        <v>74</v>
      </c>
      <c r="E405" s="240" t="s">
        <v>191</v>
      </c>
      <c r="F405" s="241">
        <v>2024.0</v>
      </c>
      <c r="G405" s="242" t="s">
        <v>1266</v>
      </c>
      <c r="H405" s="242"/>
      <c r="I405" s="242"/>
      <c r="J405" s="242"/>
      <c r="K405" s="242" t="s">
        <v>921</v>
      </c>
      <c r="L405" s="242">
        <v>277790.0</v>
      </c>
      <c r="M405" s="243" t="s">
        <v>190</v>
      </c>
      <c r="N405" s="242" t="s">
        <v>964</v>
      </c>
      <c r="O405" s="244">
        <v>936.0</v>
      </c>
      <c r="P405" s="245">
        <v>719.0</v>
      </c>
      <c r="Q405" s="246">
        <v>5780.059999999991</v>
      </c>
      <c r="R405" s="246">
        <v>6457.059999999989</v>
      </c>
      <c r="S405" s="247">
        <v>0.7681623931623932</v>
      </c>
      <c r="T405" s="248">
        <v>3.62</v>
      </c>
      <c r="U405" s="249">
        <f>IFERROR(Data_TY!$T405*Data_TY!$O405,"")</f>
        <v>3388.32</v>
      </c>
      <c r="V405" s="248">
        <f>IFERROR(Data_TY!$R405/Data_TY!$P405,"")</f>
        <v>8.980611961</v>
      </c>
      <c r="W405" s="249">
        <f>IFERROR(Data_TY!$V405*Data_TY!$O405,"")</f>
        <v>8405.852796</v>
      </c>
      <c r="X405" s="240" t="s">
        <v>145</v>
      </c>
      <c r="Y405" s="240" t="s">
        <v>784</v>
      </c>
    </row>
    <row r="406" ht="15.75" hidden="1" customHeight="1">
      <c r="A406" s="230" t="s">
        <v>47</v>
      </c>
      <c r="B406" s="230" t="s">
        <v>127</v>
      </c>
      <c r="C406" s="230" t="s">
        <v>786</v>
      </c>
      <c r="D406" s="230" t="s">
        <v>74</v>
      </c>
      <c r="E406" s="230" t="s">
        <v>193</v>
      </c>
      <c r="F406" s="231">
        <v>2024.0</v>
      </c>
      <c r="G406" s="232" t="s">
        <v>1266</v>
      </c>
      <c r="H406" s="232"/>
      <c r="I406" s="232"/>
      <c r="J406" s="232"/>
      <c r="K406" s="232" t="s">
        <v>921</v>
      </c>
      <c r="L406" s="232">
        <v>277815.0</v>
      </c>
      <c r="M406" s="233" t="s">
        <v>192</v>
      </c>
      <c r="N406" s="232" t="s">
        <v>1346</v>
      </c>
      <c r="O406" s="234">
        <v>608.0</v>
      </c>
      <c r="P406" s="235">
        <v>334.0</v>
      </c>
      <c r="Q406" s="236">
        <v>5036.659999999995</v>
      </c>
      <c r="R406" s="236">
        <v>5676.659999999996</v>
      </c>
      <c r="S406" s="251">
        <v>0.5493421052631579</v>
      </c>
      <c r="T406" s="238">
        <v>7.86</v>
      </c>
      <c r="U406" s="239">
        <f>IFERROR(Data_TY!$T406*Data_TY!$O406,"")</f>
        <v>4778.88</v>
      </c>
      <c r="V406" s="238">
        <f>IFERROR(Data_TY!$R406/Data_TY!$P406,"")</f>
        <v>16.99598802</v>
      </c>
      <c r="W406" s="239">
        <f>IFERROR(Data_TY!$V406*Data_TY!$O406,"")</f>
        <v>10333.56072</v>
      </c>
      <c r="X406" s="230" t="s">
        <v>148</v>
      </c>
      <c r="Y406" s="230" t="s">
        <v>784</v>
      </c>
    </row>
    <row r="407" ht="15.75" hidden="1" customHeight="1">
      <c r="A407" s="240" t="s">
        <v>47</v>
      </c>
      <c r="B407" s="240" t="s">
        <v>183</v>
      </c>
      <c r="C407" s="240" t="s">
        <v>786</v>
      </c>
      <c r="D407" s="240" t="s">
        <v>74</v>
      </c>
      <c r="E407" s="240" t="s">
        <v>195</v>
      </c>
      <c r="F407" s="241">
        <v>2024.0</v>
      </c>
      <c r="G407" s="242" t="s">
        <v>1266</v>
      </c>
      <c r="H407" s="242"/>
      <c r="I407" s="242"/>
      <c r="J407" s="242"/>
      <c r="K407" s="242" t="s">
        <v>921</v>
      </c>
      <c r="L407" s="242">
        <v>277870.0</v>
      </c>
      <c r="M407" s="243" t="s">
        <v>194</v>
      </c>
      <c r="N407" s="242" t="s">
        <v>965</v>
      </c>
      <c r="O407" s="244">
        <v>1320.0</v>
      </c>
      <c r="P407" s="245">
        <v>807.0</v>
      </c>
      <c r="Q407" s="246">
        <v>8105.429999999991</v>
      </c>
      <c r="R407" s="246">
        <v>8873.42999999998</v>
      </c>
      <c r="S407" s="250">
        <v>0.6113636363636363</v>
      </c>
      <c r="T407" s="248">
        <v>4.94</v>
      </c>
      <c r="U407" s="249">
        <f>IFERROR(Data_TY!$T407*Data_TY!$O407,"")</f>
        <v>6520.8</v>
      </c>
      <c r="V407" s="248">
        <f>IFERROR(Data_TY!$R407/Data_TY!$P407,"")</f>
        <v>10.99557621</v>
      </c>
      <c r="W407" s="249">
        <f>IFERROR(Data_TY!$V407*Data_TY!$O407,"")</f>
        <v>14514.16059</v>
      </c>
      <c r="X407" s="240" t="s">
        <v>196</v>
      </c>
      <c r="Y407" s="240" t="s">
        <v>784</v>
      </c>
    </row>
    <row r="408" ht="15.75" hidden="1" customHeight="1">
      <c r="A408" s="230" t="s">
        <v>47</v>
      </c>
      <c r="B408" s="230" t="s">
        <v>79</v>
      </c>
      <c r="C408" s="230" t="s">
        <v>786</v>
      </c>
      <c r="D408" s="230" t="s">
        <v>74</v>
      </c>
      <c r="E408" s="230" t="s">
        <v>198</v>
      </c>
      <c r="F408" s="231">
        <v>2024.0</v>
      </c>
      <c r="G408" s="232" t="s">
        <v>1266</v>
      </c>
      <c r="H408" s="232"/>
      <c r="I408" s="232"/>
      <c r="J408" s="232"/>
      <c r="K408" s="232" t="s">
        <v>921</v>
      </c>
      <c r="L408" s="232">
        <v>277892.0</v>
      </c>
      <c r="M408" s="233" t="s">
        <v>197</v>
      </c>
      <c r="N408" s="232" t="s">
        <v>966</v>
      </c>
      <c r="O408" s="234">
        <v>1944.0</v>
      </c>
      <c r="P408" s="235">
        <v>1142.0</v>
      </c>
      <c r="Q408" s="236">
        <v>2272.5800000000045</v>
      </c>
      <c r="R408" s="236">
        <v>2272.5800000000045</v>
      </c>
      <c r="S408" s="251">
        <v>0.5874485596707819</v>
      </c>
      <c r="T408" s="238">
        <v>0.75</v>
      </c>
      <c r="U408" s="239">
        <f>IFERROR(Data_TY!$T408*Data_TY!$O408,"")</f>
        <v>1458</v>
      </c>
      <c r="V408" s="238">
        <f>IFERROR(Data_TY!$R408/Data_TY!$P408,"")</f>
        <v>1.99</v>
      </c>
      <c r="W408" s="239">
        <f>IFERROR(Data_TY!$V408*Data_TY!$O408,"")</f>
        <v>3868.56</v>
      </c>
      <c r="X408" s="230" t="s">
        <v>78</v>
      </c>
      <c r="Y408" s="230" t="s">
        <v>784</v>
      </c>
    </row>
    <row r="409" ht="15.75" hidden="1" customHeight="1">
      <c r="A409" s="240" t="s">
        <v>47</v>
      </c>
      <c r="B409" s="240" t="s">
        <v>79</v>
      </c>
      <c r="C409" s="240" t="s">
        <v>786</v>
      </c>
      <c r="D409" s="240" t="s">
        <v>74</v>
      </c>
      <c r="E409" s="240" t="s">
        <v>200</v>
      </c>
      <c r="F409" s="241">
        <v>2024.0</v>
      </c>
      <c r="G409" s="242" t="s">
        <v>1266</v>
      </c>
      <c r="H409" s="242"/>
      <c r="I409" s="242"/>
      <c r="J409" s="242"/>
      <c r="K409" s="242" t="s">
        <v>921</v>
      </c>
      <c r="L409" s="242">
        <v>277893.0</v>
      </c>
      <c r="M409" s="243" t="s">
        <v>199</v>
      </c>
      <c r="N409" s="242" t="s">
        <v>967</v>
      </c>
      <c r="O409" s="244">
        <v>1944.0</v>
      </c>
      <c r="P409" s="245">
        <v>1217.0</v>
      </c>
      <c r="Q409" s="246">
        <v>2421.8300000000045</v>
      </c>
      <c r="R409" s="246">
        <v>2421.8300000000045</v>
      </c>
      <c r="S409" s="250">
        <v>0.6260288065843621</v>
      </c>
      <c r="T409" s="248">
        <v>0.75</v>
      </c>
      <c r="U409" s="249">
        <f>IFERROR(Data_TY!$T409*Data_TY!$O409,"")</f>
        <v>1458</v>
      </c>
      <c r="V409" s="248">
        <f>IFERROR(Data_TY!$R409/Data_TY!$P409,"")</f>
        <v>1.99</v>
      </c>
      <c r="W409" s="249">
        <f>IFERROR(Data_TY!$V409*Data_TY!$O409,"")</f>
        <v>3868.56</v>
      </c>
      <c r="X409" s="240" t="s">
        <v>78</v>
      </c>
      <c r="Y409" s="240" t="s">
        <v>784</v>
      </c>
    </row>
    <row r="410" ht="15.75" hidden="1" customHeight="1">
      <c r="A410" s="230" t="s">
        <v>47</v>
      </c>
      <c r="B410" s="230" t="s">
        <v>79</v>
      </c>
      <c r="C410" s="230" t="s">
        <v>786</v>
      </c>
      <c r="D410" s="230" t="s">
        <v>74</v>
      </c>
      <c r="E410" s="230" t="s">
        <v>202</v>
      </c>
      <c r="F410" s="231">
        <v>2024.0</v>
      </c>
      <c r="G410" s="232" t="s">
        <v>1266</v>
      </c>
      <c r="H410" s="232"/>
      <c r="I410" s="232"/>
      <c r="J410" s="232"/>
      <c r="K410" s="232" t="s">
        <v>921</v>
      </c>
      <c r="L410" s="232">
        <v>277961.0</v>
      </c>
      <c r="M410" s="233" t="s">
        <v>201</v>
      </c>
      <c r="N410" s="232" t="s">
        <v>968</v>
      </c>
      <c r="O410" s="234">
        <v>2592.0</v>
      </c>
      <c r="P410" s="235">
        <v>716.0</v>
      </c>
      <c r="Q410" s="236">
        <v>2856.8399999999992</v>
      </c>
      <c r="R410" s="236">
        <v>2856.8399999999992</v>
      </c>
      <c r="S410" s="251">
        <v>0.2762345679012346</v>
      </c>
      <c r="T410" s="238">
        <v>1.81</v>
      </c>
      <c r="U410" s="239">
        <f>IFERROR(Data_TY!$T410*Data_TY!$O410,"")</f>
        <v>4691.52</v>
      </c>
      <c r="V410" s="238">
        <f>IFERROR(Data_TY!$R410/Data_TY!$P410,"")</f>
        <v>3.99</v>
      </c>
      <c r="W410" s="239">
        <f>IFERROR(Data_TY!$V410*Data_TY!$O410,"")</f>
        <v>10342.08</v>
      </c>
      <c r="X410" s="230" t="s">
        <v>78</v>
      </c>
      <c r="Y410" s="230" t="s">
        <v>784</v>
      </c>
    </row>
    <row r="411" ht="15.75" hidden="1" customHeight="1">
      <c r="A411" s="240" t="s">
        <v>47</v>
      </c>
      <c r="B411" s="240" t="s">
        <v>79</v>
      </c>
      <c r="C411" s="240" t="s">
        <v>786</v>
      </c>
      <c r="D411" s="240" t="s">
        <v>74</v>
      </c>
      <c r="E411" s="240" t="s">
        <v>204</v>
      </c>
      <c r="F411" s="241">
        <v>2024.0</v>
      </c>
      <c r="G411" s="242" t="s">
        <v>1266</v>
      </c>
      <c r="H411" s="242"/>
      <c r="I411" s="242"/>
      <c r="J411" s="242"/>
      <c r="K411" s="242" t="s">
        <v>921</v>
      </c>
      <c r="L411" s="242">
        <v>277965.0</v>
      </c>
      <c r="M411" s="243" t="s">
        <v>203</v>
      </c>
      <c r="N411" s="242" t="s">
        <v>969</v>
      </c>
      <c r="O411" s="244">
        <v>2592.0</v>
      </c>
      <c r="P411" s="245">
        <v>1203.0</v>
      </c>
      <c r="Q411" s="246">
        <v>4799.969999999996</v>
      </c>
      <c r="R411" s="246">
        <v>4799.969999999996</v>
      </c>
      <c r="S411" s="250">
        <v>0.46412037037037035</v>
      </c>
      <c r="T411" s="248">
        <v>1.81</v>
      </c>
      <c r="U411" s="249">
        <f>IFERROR(Data_TY!$T411*Data_TY!$O411,"")</f>
        <v>4691.52</v>
      </c>
      <c r="V411" s="248">
        <f>IFERROR(Data_TY!$R411/Data_TY!$P411,"")</f>
        <v>3.99</v>
      </c>
      <c r="W411" s="249">
        <f>IFERROR(Data_TY!$V411*Data_TY!$O411,"")</f>
        <v>10342.08</v>
      </c>
      <c r="X411" s="240" t="s">
        <v>78</v>
      </c>
      <c r="Y411" s="240" t="s">
        <v>784</v>
      </c>
    </row>
    <row r="412" ht="15.75" hidden="1" customHeight="1">
      <c r="A412" s="230" t="s">
        <v>48</v>
      </c>
      <c r="B412" s="230" t="s">
        <v>92</v>
      </c>
      <c r="C412" s="230" t="s">
        <v>786</v>
      </c>
      <c r="D412" s="230" t="s">
        <v>74</v>
      </c>
      <c r="E412" s="230" t="s">
        <v>208</v>
      </c>
      <c r="F412" s="231">
        <v>2024.0</v>
      </c>
      <c r="G412" s="232" t="s">
        <v>1266</v>
      </c>
      <c r="H412" s="232"/>
      <c r="I412" s="232"/>
      <c r="J412" s="232"/>
      <c r="K412" s="232" t="s">
        <v>921</v>
      </c>
      <c r="L412" s="232">
        <v>277972.0</v>
      </c>
      <c r="M412" s="233" t="s">
        <v>207</v>
      </c>
      <c r="N412" s="232" t="s">
        <v>970</v>
      </c>
      <c r="O412" s="234">
        <v>3156.0</v>
      </c>
      <c r="P412" s="235">
        <v>1898.0</v>
      </c>
      <c r="Q412" s="236">
        <v>5724.019999999996</v>
      </c>
      <c r="R412" s="236">
        <v>6626.519999999996</v>
      </c>
      <c r="S412" s="251">
        <v>0.6013941698352345</v>
      </c>
      <c r="T412" s="238">
        <v>1.53</v>
      </c>
      <c r="U412" s="239">
        <f>IFERROR(Data_TY!$T412*Data_TY!$O412,"")</f>
        <v>4828.68</v>
      </c>
      <c r="V412" s="238">
        <f>IFERROR(Data_TY!$R412/Data_TY!$P412,"")</f>
        <v>3.491317176</v>
      </c>
      <c r="W412" s="239">
        <f>IFERROR(Data_TY!$V412*Data_TY!$O412,"")</f>
        <v>11018.59701</v>
      </c>
      <c r="X412" s="230" t="s">
        <v>124</v>
      </c>
      <c r="Y412" s="230" t="s">
        <v>784</v>
      </c>
    </row>
    <row r="413" ht="15.75" hidden="1" customHeight="1">
      <c r="A413" s="240" t="s">
        <v>47</v>
      </c>
      <c r="B413" s="240" t="s">
        <v>79</v>
      </c>
      <c r="C413" s="240" t="s">
        <v>786</v>
      </c>
      <c r="D413" s="240" t="s">
        <v>74</v>
      </c>
      <c r="E413" s="240" t="s">
        <v>202</v>
      </c>
      <c r="F413" s="241">
        <v>2024.0</v>
      </c>
      <c r="G413" s="242" t="s">
        <v>1266</v>
      </c>
      <c r="H413" s="242"/>
      <c r="I413" s="242"/>
      <c r="J413" s="242"/>
      <c r="K413" s="242" t="s">
        <v>921</v>
      </c>
      <c r="L413" s="242">
        <v>277966.0</v>
      </c>
      <c r="M413" s="254" t="s">
        <v>201</v>
      </c>
      <c r="N413" s="242" t="s">
        <v>968</v>
      </c>
      <c r="O413" s="244">
        <v>228.0</v>
      </c>
      <c r="P413" s="245">
        <v>0.0</v>
      </c>
      <c r="Q413" s="246">
        <v>0.0</v>
      </c>
      <c r="R413" s="246">
        <v>0.0</v>
      </c>
      <c r="S413" s="250">
        <v>0.0</v>
      </c>
      <c r="T413" s="248">
        <v>1.81</v>
      </c>
      <c r="U413" s="249">
        <f>IFERROR(Data_TY!$T413*Data_TY!$O413,"")</f>
        <v>412.68</v>
      </c>
      <c r="V413" s="248" t="str">
        <f>IFERROR(Data_TY!$R413/Data_TY!$P413,"")</f>
        <v/>
      </c>
      <c r="W413" s="249">
        <f>IFERROR(Data_TY!$V413*Data_TY!$O413,"")</f>
        <v>0</v>
      </c>
      <c r="X413" s="240" t="s">
        <v>78</v>
      </c>
      <c r="Y413" s="240" t="s">
        <v>784</v>
      </c>
    </row>
    <row r="414" ht="15.75" hidden="1" customHeight="1">
      <c r="A414" s="230" t="s">
        <v>47</v>
      </c>
      <c r="B414" s="230" t="s">
        <v>79</v>
      </c>
      <c r="C414" s="230" t="s">
        <v>786</v>
      </c>
      <c r="D414" s="230" t="s">
        <v>74</v>
      </c>
      <c r="E414" s="230" t="s">
        <v>204</v>
      </c>
      <c r="F414" s="231">
        <v>2024.0</v>
      </c>
      <c r="G414" s="232" t="s">
        <v>1266</v>
      </c>
      <c r="H414" s="232"/>
      <c r="I414" s="232"/>
      <c r="J414" s="232"/>
      <c r="K414" s="232" t="s">
        <v>921</v>
      </c>
      <c r="L414" s="232">
        <v>277967.0</v>
      </c>
      <c r="M414" s="253" t="s">
        <v>203</v>
      </c>
      <c r="N414" s="232" t="s">
        <v>974</v>
      </c>
      <c r="O414" s="234">
        <v>228.0</v>
      </c>
      <c r="P414" s="235">
        <v>0.0</v>
      </c>
      <c r="Q414" s="236">
        <v>0.0</v>
      </c>
      <c r="R414" s="236">
        <v>0.0</v>
      </c>
      <c r="S414" s="251">
        <v>0.0</v>
      </c>
      <c r="T414" s="238">
        <v>1.81</v>
      </c>
      <c r="U414" s="239">
        <f>IFERROR(Data_TY!$T414*Data_TY!$O414,"")</f>
        <v>412.68</v>
      </c>
      <c r="V414" s="238" t="str">
        <f>IFERROR(Data_TY!$R414/Data_TY!$P414,"")</f>
        <v/>
      </c>
      <c r="W414" s="239">
        <f>IFERROR(Data_TY!$V414*Data_TY!$O414,"")</f>
        <v>0</v>
      </c>
      <c r="X414" s="230" t="s">
        <v>78</v>
      </c>
      <c r="Y414" s="230" t="s">
        <v>784</v>
      </c>
    </row>
    <row r="415" ht="15.75" hidden="1" customHeight="1">
      <c r="A415" s="240" t="s">
        <v>47</v>
      </c>
      <c r="B415" s="240" t="s">
        <v>183</v>
      </c>
      <c r="C415" s="240" t="s">
        <v>913</v>
      </c>
      <c r="D415" s="240" t="s">
        <v>309</v>
      </c>
      <c r="E415" s="240" t="s">
        <v>1347</v>
      </c>
      <c r="F415" s="241">
        <v>2024.0</v>
      </c>
      <c r="G415" s="242" t="s">
        <v>1266</v>
      </c>
      <c r="H415" s="242"/>
      <c r="I415" s="242"/>
      <c r="J415" s="242"/>
      <c r="K415" s="242" t="s">
        <v>975</v>
      </c>
      <c r="L415" s="242">
        <v>77855.0</v>
      </c>
      <c r="M415" s="243" t="s">
        <v>1348</v>
      </c>
      <c r="N415" s="242" t="s">
        <v>1347</v>
      </c>
      <c r="O415" s="244">
        <v>0.0</v>
      </c>
      <c r="P415" s="245">
        <v>4.0</v>
      </c>
      <c r="Q415" s="246">
        <v>7.96</v>
      </c>
      <c r="R415" s="246">
        <v>7.96</v>
      </c>
      <c r="S415" s="250" t="s">
        <v>322</v>
      </c>
      <c r="T415" s="248">
        <v>1.06</v>
      </c>
      <c r="U415" s="249">
        <f>IFERROR(Data_TY!$T415*Data_TY!$O415,"")</f>
        <v>0</v>
      </c>
      <c r="V415" s="248">
        <f>IFERROR(Data_TY!$R415/Data_TY!$P415,"")</f>
        <v>1.99</v>
      </c>
      <c r="W415" s="249">
        <f>IFERROR(Data_TY!$V415*Data_TY!$O415,"")</f>
        <v>0</v>
      </c>
      <c r="X415" s="240" t="s">
        <v>298</v>
      </c>
      <c r="Y415" s="240" t="s">
        <v>784</v>
      </c>
    </row>
    <row r="416" ht="15.75" hidden="1" customHeight="1">
      <c r="A416" s="230" t="s">
        <v>47</v>
      </c>
      <c r="B416" s="230" t="s">
        <v>183</v>
      </c>
      <c r="C416" s="230" t="s">
        <v>913</v>
      </c>
      <c r="D416" s="230" t="s">
        <v>309</v>
      </c>
      <c r="E416" s="230" t="s">
        <v>1349</v>
      </c>
      <c r="F416" s="231">
        <v>2024.0</v>
      </c>
      <c r="G416" s="232" t="s">
        <v>1266</v>
      </c>
      <c r="H416" s="232"/>
      <c r="I416" s="232"/>
      <c r="J416" s="232"/>
      <c r="K416" s="232" t="s">
        <v>975</v>
      </c>
      <c r="L416" s="232">
        <v>77856.0</v>
      </c>
      <c r="M416" s="233" t="s">
        <v>1350</v>
      </c>
      <c r="N416" s="232" t="s">
        <v>1349</v>
      </c>
      <c r="O416" s="234">
        <v>0.0</v>
      </c>
      <c r="P416" s="235">
        <v>3.0</v>
      </c>
      <c r="Q416" s="236">
        <v>5.97</v>
      </c>
      <c r="R416" s="236">
        <v>5.97</v>
      </c>
      <c r="S416" s="251" t="s">
        <v>322</v>
      </c>
      <c r="T416" s="238">
        <v>1.06</v>
      </c>
      <c r="U416" s="239">
        <f>IFERROR(Data_TY!$T416*Data_TY!$O416,"")</f>
        <v>0</v>
      </c>
      <c r="V416" s="238">
        <f>IFERROR(Data_TY!$R416/Data_TY!$P416,"")</f>
        <v>1.99</v>
      </c>
      <c r="W416" s="239">
        <f>IFERROR(Data_TY!$V416*Data_TY!$O416,"")</f>
        <v>0</v>
      </c>
      <c r="X416" s="230" t="s">
        <v>298</v>
      </c>
      <c r="Y416" s="230" t="s">
        <v>784</v>
      </c>
    </row>
    <row r="417" ht="15.75" hidden="1" customHeight="1">
      <c r="A417" s="240" t="s">
        <v>47</v>
      </c>
      <c r="B417" s="240" t="s">
        <v>127</v>
      </c>
      <c r="C417" s="240" t="s">
        <v>786</v>
      </c>
      <c r="D417" s="240" t="s">
        <v>309</v>
      </c>
      <c r="E417" s="240" t="s">
        <v>581</v>
      </c>
      <c r="F417" s="241">
        <v>2024.0</v>
      </c>
      <c r="G417" s="242" t="s">
        <v>1266</v>
      </c>
      <c r="H417" s="242"/>
      <c r="I417" s="242"/>
      <c r="J417" s="242"/>
      <c r="K417" s="242" t="s">
        <v>975</v>
      </c>
      <c r="L417" s="242">
        <v>77870.0</v>
      </c>
      <c r="M417" s="243" t="s">
        <v>580</v>
      </c>
      <c r="N417" s="242" t="s">
        <v>581</v>
      </c>
      <c r="O417" s="244">
        <v>1764.0</v>
      </c>
      <c r="P417" s="245">
        <v>242.0</v>
      </c>
      <c r="Q417" s="246">
        <v>731.080000000001</v>
      </c>
      <c r="R417" s="246">
        <v>844.5800000000011</v>
      </c>
      <c r="S417" s="250">
        <v>0.13718820861678005</v>
      </c>
      <c r="T417" s="248">
        <v>1.57</v>
      </c>
      <c r="U417" s="249">
        <f>IFERROR(Data_TY!$T417*Data_TY!$O417,"")</f>
        <v>2769.48</v>
      </c>
      <c r="V417" s="248">
        <f>IFERROR(Data_TY!$R417/Data_TY!$P417,"")</f>
        <v>3.49</v>
      </c>
      <c r="W417" s="249">
        <f>IFERROR(Data_TY!$V417*Data_TY!$O417,"")</f>
        <v>6156.36</v>
      </c>
      <c r="X417" s="240" t="s">
        <v>298</v>
      </c>
      <c r="Y417" s="240" t="s">
        <v>784</v>
      </c>
    </row>
    <row r="418" ht="15.75" hidden="1" customHeight="1">
      <c r="A418" s="230" t="s">
        <v>47</v>
      </c>
      <c r="B418" s="230" t="s">
        <v>127</v>
      </c>
      <c r="C418" s="230" t="s">
        <v>786</v>
      </c>
      <c r="D418" s="230" t="s">
        <v>309</v>
      </c>
      <c r="E418" s="230" t="s">
        <v>563</v>
      </c>
      <c r="F418" s="231">
        <v>2024.0</v>
      </c>
      <c r="G418" s="232" t="s">
        <v>1266</v>
      </c>
      <c r="H418" s="232"/>
      <c r="I418" s="232"/>
      <c r="J418" s="232"/>
      <c r="K418" s="232" t="s">
        <v>975</v>
      </c>
      <c r="L418" s="232">
        <v>132022.0</v>
      </c>
      <c r="M418" s="233" t="s">
        <v>562</v>
      </c>
      <c r="N418" s="232" t="s">
        <v>563</v>
      </c>
      <c r="O418" s="234">
        <v>288.0</v>
      </c>
      <c r="P418" s="235">
        <v>58.0</v>
      </c>
      <c r="Q418" s="236">
        <v>116.92</v>
      </c>
      <c r="R418" s="236">
        <v>132.82000000000002</v>
      </c>
      <c r="S418" s="251">
        <v>0.2013888888888889</v>
      </c>
      <c r="T418" s="238">
        <v>1.06</v>
      </c>
      <c r="U418" s="239">
        <f>IFERROR(Data_TY!$T418*Data_TY!$O418,"")</f>
        <v>305.28</v>
      </c>
      <c r="V418" s="238">
        <f>IFERROR(Data_TY!$R418/Data_TY!$P418,"")</f>
        <v>2.29</v>
      </c>
      <c r="W418" s="239">
        <f>IFERROR(Data_TY!$V418*Data_TY!$O418,"")</f>
        <v>659.52</v>
      </c>
      <c r="X418" s="230" t="s">
        <v>298</v>
      </c>
      <c r="Y418" s="230" t="s">
        <v>784</v>
      </c>
    </row>
    <row r="419" ht="15.75" hidden="1" customHeight="1">
      <c r="A419" s="240" t="s">
        <v>47</v>
      </c>
      <c r="B419" s="240" t="s">
        <v>310</v>
      </c>
      <c r="C419" s="240" t="s">
        <v>786</v>
      </c>
      <c r="D419" s="240" t="s">
        <v>309</v>
      </c>
      <c r="E419" s="240" t="s">
        <v>317</v>
      </c>
      <c r="F419" s="241">
        <v>2024.0</v>
      </c>
      <c r="G419" s="242" t="s">
        <v>1266</v>
      </c>
      <c r="H419" s="242"/>
      <c r="I419" s="242"/>
      <c r="J419" s="242"/>
      <c r="K419" s="242" t="s">
        <v>975</v>
      </c>
      <c r="L419" s="242">
        <v>135065.0</v>
      </c>
      <c r="M419" s="243" t="s">
        <v>316</v>
      </c>
      <c r="N419" s="242" t="s">
        <v>317</v>
      </c>
      <c r="O419" s="244">
        <v>1104.0</v>
      </c>
      <c r="P419" s="245">
        <v>191.0</v>
      </c>
      <c r="Q419" s="246">
        <v>702.4900000000001</v>
      </c>
      <c r="R419" s="246">
        <v>829.69</v>
      </c>
      <c r="S419" s="250">
        <v>0.17300724637681159</v>
      </c>
      <c r="T419" s="248">
        <v>2.06</v>
      </c>
      <c r="U419" s="249">
        <f>IFERROR(Data_TY!$T419*Data_TY!$O419,"")</f>
        <v>2274.24</v>
      </c>
      <c r="V419" s="248">
        <f>IFERROR(Data_TY!$R419/Data_TY!$P419,"")</f>
        <v>4.343926702</v>
      </c>
      <c r="W419" s="249">
        <f>IFERROR(Data_TY!$V419*Data_TY!$O419,"")</f>
        <v>4795.695079</v>
      </c>
      <c r="X419" s="240" t="s">
        <v>308</v>
      </c>
      <c r="Y419" s="240" t="s">
        <v>784</v>
      </c>
    </row>
    <row r="420" ht="15.75" hidden="1" customHeight="1">
      <c r="A420" s="230" t="s">
        <v>47</v>
      </c>
      <c r="B420" s="230" t="s">
        <v>127</v>
      </c>
      <c r="C420" s="230" t="s">
        <v>786</v>
      </c>
      <c r="D420" s="230" t="s">
        <v>309</v>
      </c>
      <c r="E420" s="230" t="s">
        <v>561</v>
      </c>
      <c r="F420" s="231">
        <v>2024.0</v>
      </c>
      <c r="G420" s="232" t="s">
        <v>1266</v>
      </c>
      <c r="H420" s="232"/>
      <c r="I420" s="232"/>
      <c r="J420" s="232"/>
      <c r="K420" s="232" t="s">
        <v>975</v>
      </c>
      <c r="L420" s="232">
        <v>229073.0</v>
      </c>
      <c r="M420" s="233" t="s">
        <v>560</v>
      </c>
      <c r="N420" s="232" t="s">
        <v>561</v>
      </c>
      <c r="O420" s="234">
        <v>288.0</v>
      </c>
      <c r="P420" s="235">
        <v>64.0</v>
      </c>
      <c r="Q420" s="236">
        <v>128.55999999999995</v>
      </c>
      <c r="R420" s="236">
        <v>146.56000000000003</v>
      </c>
      <c r="S420" s="251">
        <v>0.2222222222222222</v>
      </c>
      <c r="T420" s="238">
        <v>1.06</v>
      </c>
      <c r="U420" s="239">
        <f>IFERROR(Data_TY!$T420*Data_TY!$O420,"")</f>
        <v>305.28</v>
      </c>
      <c r="V420" s="238">
        <f>IFERROR(Data_TY!$R420/Data_TY!$P420,"")</f>
        <v>2.29</v>
      </c>
      <c r="W420" s="239">
        <f>IFERROR(Data_TY!$V420*Data_TY!$O420,"")</f>
        <v>659.52</v>
      </c>
      <c r="X420" s="230" t="s">
        <v>298</v>
      </c>
      <c r="Y420" s="230" t="s">
        <v>784</v>
      </c>
    </row>
    <row r="421" ht="15.75" hidden="1" customHeight="1">
      <c r="A421" s="240" t="s">
        <v>47</v>
      </c>
      <c r="B421" s="240" t="s">
        <v>127</v>
      </c>
      <c r="C421" s="240" t="s">
        <v>786</v>
      </c>
      <c r="D421" s="240" t="s">
        <v>309</v>
      </c>
      <c r="E421" s="240" t="s">
        <v>565</v>
      </c>
      <c r="F421" s="241">
        <v>2024.0</v>
      </c>
      <c r="G421" s="242" t="s">
        <v>1266</v>
      </c>
      <c r="H421" s="242"/>
      <c r="I421" s="242"/>
      <c r="J421" s="242"/>
      <c r="K421" s="242" t="s">
        <v>975</v>
      </c>
      <c r="L421" s="242">
        <v>229078.0</v>
      </c>
      <c r="M421" s="243" t="s">
        <v>564</v>
      </c>
      <c r="N421" s="242" t="s">
        <v>565</v>
      </c>
      <c r="O421" s="244">
        <v>432.0</v>
      </c>
      <c r="P421" s="245">
        <v>58.0</v>
      </c>
      <c r="Q421" s="246">
        <v>116.01999999999992</v>
      </c>
      <c r="R421" s="246">
        <v>132.82000000000008</v>
      </c>
      <c r="S421" s="250">
        <v>0.13425925925925927</v>
      </c>
      <c r="T421" s="248">
        <v>1.06</v>
      </c>
      <c r="U421" s="249">
        <f>IFERROR(Data_TY!$T421*Data_TY!$O421,"")</f>
        <v>457.92</v>
      </c>
      <c r="V421" s="248">
        <f>IFERROR(Data_TY!$R421/Data_TY!$P421,"")</f>
        <v>2.29</v>
      </c>
      <c r="W421" s="249">
        <f>IFERROR(Data_TY!$V421*Data_TY!$O421,"")</f>
        <v>989.28</v>
      </c>
      <c r="X421" s="240" t="s">
        <v>298</v>
      </c>
      <c r="Y421" s="240" t="s">
        <v>784</v>
      </c>
    </row>
    <row r="422" ht="15.75" hidden="1" customHeight="1">
      <c r="A422" s="230" t="s">
        <v>47</v>
      </c>
      <c r="B422" s="230" t="s">
        <v>127</v>
      </c>
      <c r="C422" s="230" t="s">
        <v>786</v>
      </c>
      <c r="D422" s="230" t="s">
        <v>309</v>
      </c>
      <c r="E422" s="230" t="s">
        <v>569</v>
      </c>
      <c r="F422" s="231">
        <v>2024.0</v>
      </c>
      <c r="G422" s="232" t="s">
        <v>1266</v>
      </c>
      <c r="H422" s="232"/>
      <c r="I422" s="232"/>
      <c r="J422" s="232"/>
      <c r="K422" s="232" t="s">
        <v>975</v>
      </c>
      <c r="L422" s="232">
        <v>229079.0</v>
      </c>
      <c r="M422" s="233" t="s">
        <v>568</v>
      </c>
      <c r="N422" s="232" t="s">
        <v>569</v>
      </c>
      <c r="O422" s="234">
        <v>432.0</v>
      </c>
      <c r="P422" s="235">
        <v>137.0</v>
      </c>
      <c r="Q422" s="236">
        <v>275.63</v>
      </c>
      <c r="R422" s="236">
        <v>313.7300000000001</v>
      </c>
      <c r="S422" s="251">
        <v>0.31712962962962965</v>
      </c>
      <c r="T422" s="238">
        <v>1.06</v>
      </c>
      <c r="U422" s="239">
        <f>IFERROR(Data_TY!$T422*Data_TY!$O422,"")</f>
        <v>457.92</v>
      </c>
      <c r="V422" s="238">
        <f>IFERROR(Data_TY!$R422/Data_TY!$P422,"")</f>
        <v>2.29</v>
      </c>
      <c r="W422" s="239">
        <f>IFERROR(Data_TY!$V422*Data_TY!$O422,"")</f>
        <v>989.28</v>
      </c>
      <c r="X422" s="230" t="s">
        <v>298</v>
      </c>
      <c r="Y422" s="230" t="s">
        <v>784</v>
      </c>
    </row>
    <row r="423" ht="15.75" hidden="1" customHeight="1">
      <c r="A423" s="240" t="s">
        <v>47</v>
      </c>
      <c r="B423" s="240" t="s">
        <v>127</v>
      </c>
      <c r="C423" s="240" t="s">
        <v>786</v>
      </c>
      <c r="D423" s="240" t="s">
        <v>309</v>
      </c>
      <c r="E423" s="240" t="s">
        <v>571</v>
      </c>
      <c r="F423" s="241">
        <v>2024.0</v>
      </c>
      <c r="G423" s="242" t="s">
        <v>1266</v>
      </c>
      <c r="H423" s="242"/>
      <c r="I423" s="242"/>
      <c r="J423" s="242"/>
      <c r="K423" s="242" t="s">
        <v>975</v>
      </c>
      <c r="L423" s="242">
        <v>229080.0</v>
      </c>
      <c r="M423" s="243" t="s">
        <v>570</v>
      </c>
      <c r="N423" s="242" t="s">
        <v>976</v>
      </c>
      <c r="O423" s="244">
        <v>288.0</v>
      </c>
      <c r="P423" s="245">
        <v>83.0</v>
      </c>
      <c r="Q423" s="246">
        <v>166.12</v>
      </c>
      <c r="R423" s="246">
        <v>188.92000000000004</v>
      </c>
      <c r="S423" s="247">
        <v>0.2881944444444444</v>
      </c>
      <c r="T423" s="248">
        <v>1.06</v>
      </c>
      <c r="U423" s="249">
        <f>IFERROR(Data_TY!$T423*Data_TY!$O423,"")</f>
        <v>305.28</v>
      </c>
      <c r="V423" s="248">
        <f>IFERROR(Data_TY!$R423/Data_TY!$P423,"")</f>
        <v>2.276144578</v>
      </c>
      <c r="W423" s="249">
        <f>IFERROR(Data_TY!$V423*Data_TY!$O423,"")</f>
        <v>655.5296386</v>
      </c>
      <c r="X423" s="240" t="s">
        <v>298</v>
      </c>
      <c r="Y423" s="240" t="s">
        <v>784</v>
      </c>
    </row>
    <row r="424" ht="15.75" hidden="1" customHeight="1">
      <c r="A424" s="230" t="s">
        <v>47</v>
      </c>
      <c r="B424" s="230" t="s">
        <v>127</v>
      </c>
      <c r="C424" s="230" t="s">
        <v>786</v>
      </c>
      <c r="D424" s="230" t="s">
        <v>309</v>
      </c>
      <c r="E424" s="230" t="s">
        <v>319</v>
      </c>
      <c r="F424" s="231">
        <v>2024.0</v>
      </c>
      <c r="G424" s="232" t="s">
        <v>1266</v>
      </c>
      <c r="H424" s="232"/>
      <c r="I424" s="232"/>
      <c r="J424" s="232"/>
      <c r="K424" s="232" t="s">
        <v>975</v>
      </c>
      <c r="L424" s="232">
        <v>229094.0</v>
      </c>
      <c r="M424" s="233" t="s">
        <v>318</v>
      </c>
      <c r="N424" s="232" t="s">
        <v>977</v>
      </c>
      <c r="O424" s="234">
        <v>1392.0</v>
      </c>
      <c r="P424" s="235">
        <v>178.0</v>
      </c>
      <c r="Q424" s="236">
        <v>1079.8200000000006</v>
      </c>
      <c r="R424" s="236">
        <v>1208.6199999999994</v>
      </c>
      <c r="S424" s="237">
        <v>0.1278735632183908</v>
      </c>
      <c r="T424" s="238">
        <v>2.9</v>
      </c>
      <c r="U424" s="239">
        <f>IFERROR(Data_TY!$T424*Data_TY!$O424,"")</f>
        <v>4036.8</v>
      </c>
      <c r="V424" s="238">
        <f>IFERROR(Data_TY!$R424/Data_TY!$P424,"")</f>
        <v>6.79</v>
      </c>
      <c r="W424" s="239">
        <f>IFERROR(Data_TY!$V424*Data_TY!$O424,"")</f>
        <v>9451.68</v>
      </c>
      <c r="X424" s="230" t="s">
        <v>298</v>
      </c>
      <c r="Y424" s="230" t="s">
        <v>784</v>
      </c>
    </row>
    <row r="425" ht="15.75" hidden="1" customHeight="1">
      <c r="A425" s="240" t="s">
        <v>47</v>
      </c>
      <c r="B425" s="240" t="s">
        <v>127</v>
      </c>
      <c r="C425" s="240" t="s">
        <v>786</v>
      </c>
      <c r="D425" s="240" t="s">
        <v>309</v>
      </c>
      <c r="E425" s="240" t="s">
        <v>573</v>
      </c>
      <c r="F425" s="241">
        <v>2024.0</v>
      </c>
      <c r="G425" s="242" t="s">
        <v>1266</v>
      </c>
      <c r="H425" s="242"/>
      <c r="I425" s="242"/>
      <c r="J425" s="242"/>
      <c r="K425" s="242" t="s">
        <v>975</v>
      </c>
      <c r="L425" s="242">
        <v>229097.0</v>
      </c>
      <c r="M425" s="243" t="s">
        <v>572</v>
      </c>
      <c r="N425" s="242" t="s">
        <v>573</v>
      </c>
      <c r="O425" s="244">
        <v>728.0</v>
      </c>
      <c r="P425" s="245">
        <v>180.0</v>
      </c>
      <c r="Q425" s="246">
        <v>724.200000000001</v>
      </c>
      <c r="R425" s="246">
        <v>808.7000000000011</v>
      </c>
      <c r="S425" s="247">
        <v>0.24725274725274726</v>
      </c>
      <c r="T425" s="248">
        <v>1.93</v>
      </c>
      <c r="U425" s="249">
        <f>IFERROR(Data_TY!$T425*Data_TY!$O425,"")</f>
        <v>1405.04</v>
      </c>
      <c r="V425" s="248">
        <f>IFERROR(Data_TY!$R425/Data_TY!$P425,"")</f>
        <v>4.492777778</v>
      </c>
      <c r="W425" s="249">
        <f>IFERROR(Data_TY!$V425*Data_TY!$O425,"")</f>
        <v>3270.742222</v>
      </c>
      <c r="X425" s="240" t="s">
        <v>298</v>
      </c>
      <c r="Y425" s="240" t="s">
        <v>784</v>
      </c>
    </row>
    <row r="426" ht="15.75" hidden="1" customHeight="1">
      <c r="A426" s="230" t="s">
        <v>47</v>
      </c>
      <c r="B426" s="230" t="s">
        <v>127</v>
      </c>
      <c r="C426" s="230" t="s">
        <v>786</v>
      </c>
      <c r="D426" s="230" t="s">
        <v>309</v>
      </c>
      <c r="E426" s="230" t="s">
        <v>575</v>
      </c>
      <c r="F426" s="231">
        <v>2024.0</v>
      </c>
      <c r="G426" s="232" t="s">
        <v>1266</v>
      </c>
      <c r="H426" s="232"/>
      <c r="I426" s="232"/>
      <c r="J426" s="232"/>
      <c r="K426" s="232" t="s">
        <v>975</v>
      </c>
      <c r="L426" s="232">
        <v>229098.0</v>
      </c>
      <c r="M426" s="233" t="s">
        <v>574</v>
      </c>
      <c r="N426" s="232" t="s">
        <v>575</v>
      </c>
      <c r="O426" s="234">
        <v>728.0</v>
      </c>
      <c r="P426" s="235">
        <v>168.0</v>
      </c>
      <c r="Q426" s="236">
        <v>673.8200000000007</v>
      </c>
      <c r="R426" s="236">
        <v>754.3200000000008</v>
      </c>
      <c r="S426" s="237">
        <v>0.23076923076923078</v>
      </c>
      <c r="T426" s="238">
        <v>1.93</v>
      </c>
      <c r="U426" s="239">
        <f>IFERROR(Data_TY!$T426*Data_TY!$O426,"")</f>
        <v>1405.04</v>
      </c>
      <c r="V426" s="238">
        <f>IFERROR(Data_TY!$R426/Data_TY!$P426,"")</f>
        <v>4.49</v>
      </c>
      <c r="W426" s="239">
        <f>IFERROR(Data_TY!$V426*Data_TY!$O426,"")</f>
        <v>3268.72</v>
      </c>
      <c r="X426" s="230" t="s">
        <v>298</v>
      </c>
      <c r="Y426" s="230" t="s">
        <v>784</v>
      </c>
    </row>
    <row r="427" ht="15.75" hidden="1" customHeight="1">
      <c r="A427" s="240" t="s">
        <v>47</v>
      </c>
      <c r="B427" s="240" t="s">
        <v>127</v>
      </c>
      <c r="C427" s="240" t="s">
        <v>786</v>
      </c>
      <c r="D427" s="240" t="s">
        <v>309</v>
      </c>
      <c r="E427" s="240" t="s">
        <v>577</v>
      </c>
      <c r="F427" s="241">
        <v>2024.0</v>
      </c>
      <c r="G427" s="242" t="s">
        <v>1266</v>
      </c>
      <c r="H427" s="242"/>
      <c r="I427" s="242"/>
      <c r="J427" s="242"/>
      <c r="K427" s="242" t="s">
        <v>975</v>
      </c>
      <c r="L427" s="242">
        <v>229099.0</v>
      </c>
      <c r="M427" s="243" t="s">
        <v>576</v>
      </c>
      <c r="N427" s="242" t="s">
        <v>577</v>
      </c>
      <c r="O427" s="244">
        <v>728.0</v>
      </c>
      <c r="P427" s="245">
        <v>133.0</v>
      </c>
      <c r="Q427" s="246">
        <v>532.6700000000004</v>
      </c>
      <c r="R427" s="246">
        <v>597.1700000000004</v>
      </c>
      <c r="S427" s="247">
        <v>0.18269230769230768</v>
      </c>
      <c r="T427" s="248">
        <v>1.93</v>
      </c>
      <c r="U427" s="249">
        <f>IFERROR(Data_TY!$T427*Data_TY!$O427,"")</f>
        <v>1405.04</v>
      </c>
      <c r="V427" s="248">
        <f>IFERROR(Data_TY!$R427/Data_TY!$P427,"")</f>
        <v>4.49</v>
      </c>
      <c r="W427" s="249">
        <f>IFERROR(Data_TY!$V427*Data_TY!$O427,"")</f>
        <v>3268.72</v>
      </c>
      <c r="X427" s="240" t="s">
        <v>298</v>
      </c>
      <c r="Y427" s="240" t="s">
        <v>784</v>
      </c>
    </row>
    <row r="428" ht="15.75" hidden="1" customHeight="1">
      <c r="A428" s="230" t="s">
        <v>48</v>
      </c>
      <c r="B428" s="230" t="s">
        <v>113</v>
      </c>
      <c r="C428" s="230" t="s">
        <v>786</v>
      </c>
      <c r="D428" s="230" t="s">
        <v>309</v>
      </c>
      <c r="E428" s="230" t="s">
        <v>330</v>
      </c>
      <c r="F428" s="231">
        <v>2024.0</v>
      </c>
      <c r="G428" s="232" t="s">
        <v>1266</v>
      </c>
      <c r="H428" s="232"/>
      <c r="I428" s="232"/>
      <c r="J428" s="232"/>
      <c r="K428" s="232" t="s">
        <v>975</v>
      </c>
      <c r="L428" s="232">
        <v>229048.0</v>
      </c>
      <c r="M428" s="233" t="s">
        <v>329</v>
      </c>
      <c r="N428" s="232" t="s">
        <v>978</v>
      </c>
      <c r="O428" s="234">
        <v>2568.0</v>
      </c>
      <c r="P428" s="235">
        <v>240.0</v>
      </c>
      <c r="Q428" s="236">
        <v>724.8500000000012</v>
      </c>
      <c r="R428" s="236">
        <v>835.8500000000013</v>
      </c>
      <c r="S428" s="251">
        <v>0.09345794392523364</v>
      </c>
      <c r="T428" s="238">
        <v>1.48</v>
      </c>
      <c r="U428" s="239">
        <f>IFERROR(Data_TY!$T428*Data_TY!$O428,"")</f>
        <v>3800.64</v>
      </c>
      <c r="V428" s="238">
        <f>IFERROR(Data_TY!$R428/Data_TY!$P428,"")</f>
        <v>3.482708333</v>
      </c>
      <c r="W428" s="239">
        <f>IFERROR(Data_TY!$V428*Data_TY!$O428,"")</f>
        <v>8943.595</v>
      </c>
      <c r="X428" s="230" t="s">
        <v>298</v>
      </c>
      <c r="Y428" s="230" t="s">
        <v>784</v>
      </c>
    </row>
    <row r="429" ht="15.75" hidden="1" customHeight="1">
      <c r="A429" s="240" t="s">
        <v>48</v>
      </c>
      <c r="B429" s="240" t="s">
        <v>113</v>
      </c>
      <c r="C429" s="240" t="s">
        <v>786</v>
      </c>
      <c r="D429" s="240" t="s">
        <v>309</v>
      </c>
      <c r="E429" s="240" t="s">
        <v>332</v>
      </c>
      <c r="F429" s="241">
        <v>2024.0</v>
      </c>
      <c r="G429" s="242" t="s">
        <v>1266</v>
      </c>
      <c r="H429" s="242"/>
      <c r="I429" s="242"/>
      <c r="J429" s="242"/>
      <c r="K429" s="242" t="s">
        <v>975</v>
      </c>
      <c r="L429" s="242">
        <v>229050.0</v>
      </c>
      <c r="M429" s="243" t="s">
        <v>331</v>
      </c>
      <c r="N429" s="242" t="s">
        <v>979</v>
      </c>
      <c r="O429" s="244">
        <v>2568.0</v>
      </c>
      <c r="P429" s="245">
        <v>264.0</v>
      </c>
      <c r="Q429" s="246">
        <v>796.8600000000014</v>
      </c>
      <c r="R429" s="246">
        <v>921.3600000000015</v>
      </c>
      <c r="S429" s="250">
        <v>0.102803738317757</v>
      </c>
      <c r="T429" s="248">
        <v>1.48</v>
      </c>
      <c r="U429" s="249">
        <f>IFERROR(Data_TY!$T429*Data_TY!$O429,"")</f>
        <v>3800.64</v>
      </c>
      <c r="V429" s="248">
        <f>IFERROR(Data_TY!$R429/Data_TY!$P429,"")</f>
        <v>3.49</v>
      </c>
      <c r="W429" s="249">
        <f>IFERROR(Data_TY!$V429*Data_TY!$O429,"")</f>
        <v>8962.32</v>
      </c>
      <c r="X429" s="240" t="s">
        <v>298</v>
      </c>
      <c r="Y429" s="240" t="s">
        <v>784</v>
      </c>
    </row>
    <row r="430" ht="15.75" hidden="1" customHeight="1">
      <c r="A430" s="230" t="s">
        <v>47</v>
      </c>
      <c r="B430" s="230" t="s">
        <v>75</v>
      </c>
      <c r="C430" s="230" t="s">
        <v>786</v>
      </c>
      <c r="D430" s="230" t="s">
        <v>309</v>
      </c>
      <c r="E430" s="230" t="s">
        <v>715</v>
      </c>
      <c r="F430" s="231">
        <v>2024.0</v>
      </c>
      <c r="G430" s="232" t="s">
        <v>1266</v>
      </c>
      <c r="H430" s="232"/>
      <c r="I430" s="232"/>
      <c r="J430" s="232"/>
      <c r="K430" s="232" t="s">
        <v>975</v>
      </c>
      <c r="L430" s="232">
        <v>229116.0</v>
      </c>
      <c r="M430" s="233" t="s">
        <v>714</v>
      </c>
      <c r="N430" s="232" t="s">
        <v>980</v>
      </c>
      <c r="O430" s="234">
        <v>3744.0</v>
      </c>
      <c r="P430" s="235">
        <v>932.0</v>
      </c>
      <c r="Q430" s="236">
        <v>3752.8099999999986</v>
      </c>
      <c r="R430" s="236">
        <v>4181.309999999998</v>
      </c>
      <c r="S430" s="251">
        <v>0.24893162393162394</v>
      </c>
      <c r="T430" s="238">
        <v>1.95</v>
      </c>
      <c r="U430" s="239">
        <f>IFERROR(Data_TY!$T430*Data_TY!$O430,"")</f>
        <v>7300.8</v>
      </c>
      <c r="V430" s="238">
        <f>IFERROR(Data_TY!$R430/Data_TY!$P430,"")</f>
        <v>4.48638412</v>
      </c>
      <c r="W430" s="239">
        <f>IFERROR(Data_TY!$V430*Data_TY!$O430,"")</f>
        <v>16797.02215</v>
      </c>
      <c r="X430" s="230" t="s">
        <v>657</v>
      </c>
      <c r="Y430" s="230" t="s">
        <v>784</v>
      </c>
    </row>
    <row r="431" ht="15.75" hidden="1" customHeight="1">
      <c r="A431" s="240" t="s">
        <v>47</v>
      </c>
      <c r="B431" s="240" t="s">
        <v>75</v>
      </c>
      <c r="C431" s="240" t="s">
        <v>786</v>
      </c>
      <c r="D431" s="240" t="s">
        <v>309</v>
      </c>
      <c r="E431" s="240" t="s">
        <v>709</v>
      </c>
      <c r="F431" s="241">
        <v>2024.0</v>
      </c>
      <c r="G431" s="242" t="s">
        <v>1266</v>
      </c>
      <c r="H431" s="242"/>
      <c r="I431" s="242"/>
      <c r="J431" s="242"/>
      <c r="K431" s="242" t="s">
        <v>975</v>
      </c>
      <c r="L431" s="242">
        <v>135053.0</v>
      </c>
      <c r="M431" s="243" t="s">
        <v>708</v>
      </c>
      <c r="N431" s="242" t="s">
        <v>981</v>
      </c>
      <c r="O431" s="244">
        <v>10152.0</v>
      </c>
      <c r="P431" s="245">
        <v>2417.0</v>
      </c>
      <c r="Q431" s="246">
        <v>6050.429999999993</v>
      </c>
      <c r="R431" s="246">
        <v>6742.5299999999825</v>
      </c>
      <c r="S431" s="250">
        <v>0.23808116627265563</v>
      </c>
      <c r="T431" s="248">
        <v>1.22</v>
      </c>
      <c r="U431" s="249">
        <f>IFERROR(Data_TY!$T431*Data_TY!$O431,"")</f>
        <v>12385.44</v>
      </c>
      <c r="V431" s="248">
        <f>IFERROR(Data_TY!$R431/Data_TY!$P431,"")</f>
        <v>2.789627638</v>
      </c>
      <c r="W431" s="249">
        <f>IFERROR(Data_TY!$V431*Data_TY!$O431,"")</f>
        <v>28320.29978</v>
      </c>
      <c r="X431" s="240" t="s">
        <v>657</v>
      </c>
      <c r="Y431" s="240" t="s">
        <v>784</v>
      </c>
    </row>
    <row r="432" ht="15.75" hidden="1" customHeight="1">
      <c r="A432" s="230" t="s">
        <v>47</v>
      </c>
      <c r="B432" s="230" t="s">
        <v>183</v>
      </c>
      <c r="C432" s="230" t="s">
        <v>913</v>
      </c>
      <c r="D432" s="230" t="s">
        <v>309</v>
      </c>
      <c r="E432" s="230" t="s">
        <v>1351</v>
      </c>
      <c r="F432" s="231">
        <v>2024.0</v>
      </c>
      <c r="G432" s="232" t="s">
        <v>1266</v>
      </c>
      <c r="H432" s="232"/>
      <c r="I432" s="232"/>
      <c r="J432" s="232"/>
      <c r="K432" s="232" t="s">
        <v>975</v>
      </c>
      <c r="L432" s="232">
        <v>16527.0</v>
      </c>
      <c r="M432" s="233" t="s">
        <v>1352</v>
      </c>
      <c r="N432" s="232" t="s">
        <v>1353</v>
      </c>
      <c r="O432" s="234">
        <v>0.0</v>
      </c>
      <c r="P432" s="235">
        <v>1.0</v>
      </c>
      <c r="Q432" s="236">
        <v>10.99</v>
      </c>
      <c r="R432" s="236">
        <v>10.99</v>
      </c>
      <c r="S432" s="251" t="s">
        <v>322</v>
      </c>
      <c r="T432" s="238">
        <v>5.25</v>
      </c>
      <c r="U432" s="239">
        <f>IFERROR(Data_TY!$T432*Data_TY!$O432,"")</f>
        <v>0</v>
      </c>
      <c r="V432" s="238">
        <f>IFERROR(Data_TY!$R432/Data_TY!$P432,"")</f>
        <v>10.99</v>
      </c>
      <c r="W432" s="239">
        <f>IFERROR(Data_TY!$V432*Data_TY!$O432,"")</f>
        <v>0</v>
      </c>
      <c r="X432" s="230" t="s">
        <v>148</v>
      </c>
      <c r="Y432" s="230" t="s">
        <v>784</v>
      </c>
    </row>
    <row r="433" ht="15.75" hidden="1" customHeight="1">
      <c r="A433" s="240" t="s">
        <v>47</v>
      </c>
      <c r="B433" s="240" t="s">
        <v>457</v>
      </c>
      <c r="C433" s="240" t="s">
        <v>913</v>
      </c>
      <c r="D433" s="240" t="s">
        <v>309</v>
      </c>
      <c r="E433" s="240" t="s">
        <v>1354</v>
      </c>
      <c r="F433" s="241">
        <v>2024.0</v>
      </c>
      <c r="G433" s="242" t="s">
        <v>1266</v>
      </c>
      <c r="H433" s="242"/>
      <c r="I433" s="242"/>
      <c r="J433" s="242"/>
      <c r="K433" s="242" t="s">
        <v>975</v>
      </c>
      <c r="L433" s="242">
        <v>16529.0</v>
      </c>
      <c r="M433" s="243" t="s">
        <v>1355</v>
      </c>
      <c r="N433" s="242" t="s">
        <v>1356</v>
      </c>
      <c r="O433" s="244">
        <v>0.0</v>
      </c>
      <c r="P433" s="245">
        <v>1.0</v>
      </c>
      <c r="Q433" s="246">
        <v>5.49</v>
      </c>
      <c r="R433" s="246">
        <v>5.49</v>
      </c>
      <c r="S433" s="250" t="s">
        <v>322</v>
      </c>
      <c r="T433" s="248">
        <v>2.61</v>
      </c>
      <c r="U433" s="249">
        <f>IFERROR(Data_TY!$T433*Data_TY!$O433,"")</f>
        <v>0</v>
      </c>
      <c r="V433" s="248">
        <f>IFERROR(Data_TY!$R433/Data_TY!$P433,"")</f>
        <v>5.49</v>
      </c>
      <c r="W433" s="249">
        <f>IFERROR(Data_TY!$V433*Data_TY!$O433,"")</f>
        <v>0</v>
      </c>
      <c r="X433" s="240" t="s">
        <v>148</v>
      </c>
      <c r="Y433" s="240" t="s">
        <v>784</v>
      </c>
    </row>
    <row r="434" ht="15.75" hidden="1" customHeight="1">
      <c r="A434" s="230" t="s">
        <v>47</v>
      </c>
      <c r="B434" s="230" t="s">
        <v>75</v>
      </c>
      <c r="C434" s="230" t="s">
        <v>786</v>
      </c>
      <c r="D434" s="230" t="s">
        <v>309</v>
      </c>
      <c r="E434" s="230" t="s">
        <v>726</v>
      </c>
      <c r="F434" s="231">
        <v>2024.0</v>
      </c>
      <c r="G434" s="232" t="s">
        <v>1266</v>
      </c>
      <c r="H434" s="232"/>
      <c r="I434" s="232"/>
      <c r="J434" s="232"/>
      <c r="K434" s="232" t="s">
        <v>975</v>
      </c>
      <c r="L434" s="232">
        <v>132023.0</v>
      </c>
      <c r="M434" s="233" t="s">
        <v>725</v>
      </c>
      <c r="N434" s="232" t="s">
        <v>982</v>
      </c>
      <c r="O434" s="234">
        <v>2340.0</v>
      </c>
      <c r="P434" s="235">
        <v>1019.0</v>
      </c>
      <c r="Q434" s="236">
        <v>7122.809999999994</v>
      </c>
      <c r="R434" s="236">
        <v>7122.809999999994</v>
      </c>
      <c r="S434" s="251">
        <v>0.4354700854700855</v>
      </c>
      <c r="T434" s="238">
        <v>4.98</v>
      </c>
      <c r="U434" s="239">
        <f>IFERROR(Data_TY!$T434*Data_TY!$O434,"")</f>
        <v>11653.2</v>
      </c>
      <c r="V434" s="238">
        <f>IFERROR(Data_TY!$R434/Data_TY!$P434,"")</f>
        <v>6.99</v>
      </c>
      <c r="W434" s="239">
        <f>IFERROR(Data_TY!$V434*Data_TY!$O434,"")</f>
        <v>16356.6</v>
      </c>
      <c r="X434" s="230" t="s">
        <v>657</v>
      </c>
      <c r="Y434" s="230" t="s">
        <v>784</v>
      </c>
    </row>
    <row r="435" ht="15.75" hidden="1" customHeight="1">
      <c r="A435" s="240" t="s">
        <v>47</v>
      </c>
      <c r="B435" s="240" t="s">
        <v>310</v>
      </c>
      <c r="C435" s="240" t="s">
        <v>786</v>
      </c>
      <c r="D435" s="240" t="s">
        <v>309</v>
      </c>
      <c r="E435" s="240" t="s">
        <v>307</v>
      </c>
      <c r="F435" s="241">
        <v>2024.0</v>
      </c>
      <c r="G435" s="242" t="s">
        <v>1266</v>
      </c>
      <c r="H435" s="242"/>
      <c r="I435" s="242"/>
      <c r="J435" s="242"/>
      <c r="K435" s="242" t="s">
        <v>975</v>
      </c>
      <c r="L435" s="242">
        <v>149305.0</v>
      </c>
      <c r="M435" s="243" t="s">
        <v>306</v>
      </c>
      <c r="N435" s="242" t="s">
        <v>983</v>
      </c>
      <c r="O435" s="244">
        <v>3096.0</v>
      </c>
      <c r="P435" s="245">
        <v>314.0</v>
      </c>
      <c r="Q435" s="246">
        <v>943.4900000000008</v>
      </c>
      <c r="R435" s="246">
        <v>1090.9900000000011</v>
      </c>
      <c r="S435" s="250">
        <v>0.10142118863049096</v>
      </c>
      <c r="T435" s="248">
        <v>1.4</v>
      </c>
      <c r="U435" s="249">
        <f>IFERROR(Data_TY!$T435*Data_TY!$O435,"")</f>
        <v>4334.4</v>
      </c>
      <c r="V435" s="248">
        <f>IFERROR(Data_TY!$R435/Data_TY!$P435,"")</f>
        <v>3.474490446</v>
      </c>
      <c r="W435" s="249">
        <f>IFERROR(Data_TY!$V435*Data_TY!$O435,"")</f>
        <v>10757.02242</v>
      </c>
      <c r="X435" s="240" t="s">
        <v>308</v>
      </c>
      <c r="Y435" s="240" t="s">
        <v>784</v>
      </c>
    </row>
    <row r="436" ht="15.75" hidden="1" customHeight="1">
      <c r="A436" s="230" t="s">
        <v>47</v>
      </c>
      <c r="B436" s="230" t="s">
        <v>75</v>
      </c>
      <c r="C436" s="230" t="s">
        <v>786</v>
      </c>
      <c r="D436" s="230" t="s">
        <v>309</v>
      </c>
      <c r="E436" s="230" t="s">
        <v>567</v>
      </c>
      <c r="F436" s="231">
        <v>2024.0</v>
      </c>
      <c r="G436" s="232" t="s">
        <v>1266</v>
      </c>
      <c r="H436" s="232"/>
      <c r="I436" s="232"/>
      <c r="J436" s="232"/>
      <c r="K436" s="232" t="s">
        <v>975</v>
      </c>
      <c r="L436" s="232">
        <v>154390.0</v>
      </c>
      <c r="M436" s="233" t="s">
        <v>566</v>
      </c>
      <c r="N436" s="232" t="s">
        <v>984</v>
      </c>
      <c r="O436" s="234">
        <v>1272.0</v>
      </c>
      <c r="P436" s="235">
        <v>603.0</v>
      </c>
      <c r="Q436" s="236">
        <v>1817.9700000000023</v>
      </c>
      <c r="R436" s="236">
        <v>2104.9700000000025</v>
      </c>
      <c r="S436" s="251">
        <v>0.4740566037735849</v>
      </c>
      <c r="T436" s="238">
        <v>1.4</v>
      </c>
      <c r="U436" s="239">
        <f>IFERROR(Data_TY!$T436*Data_TY!$O436,"")</f>
        <v>1780.8</v>
      </c>
      <c r="V436" s="238">
        <f>IFERROR(Data_TY!$R436/Data_TY!$P436,"")</f>
        <v>3.490829187</v>
      </c>
      <c r="W436" s="239">
        <f>IFERROR(Data_TY!$V436*Data_TY!$O436,"")</f>
        <v>4440.334726</v>
      </c>
      <c r="X436" s="230" t="s">
        <v>298</v>
      </c>
      <c r="Y436" s="230" t="s">
        <v>784</v>
      </c>
    </row>
    <row r="437" ht="15.75" customHeight="1">
      <c r="A437" s="240" t="s">
        <v>49</v>
      </c>
      <c r="B437" s="240">
        <v>0.0</v>
      </c>
      <c r="C437" s="240" t="s">
        <v>1357</v>
      </c>
      <c r="D437" s="240" t="s">
        <v>309</v>
      </c>
      <c r="E437" s="240" t="s">
        <v>1358</v>
      </c>
      <c r="F437" s="241">
        <v>2024.0</v>
      </c>
      <c r="G437" s="242" t="s">
        <v>1266</v>
      </c>
      <c r="H437" s="242"/>
      <c r="I437" s="242"/>
      <c r="J437" s="242"/>
      <c r="K437" s="242" t="s">
        <v>975</v>
      </c>
      <c r="L437" s="242">
        <v>139464.0</v>
      </c>
      <c r="M437" s="243" t="s">
        <v>1359</v>
      </c>
      <c r="N437" s="242" t="s">
        <v>1358</v>
      </c>
      <c r="O437" s="244">
        <v>0.0</v>
      </c>
      <c r="P437" s="245">
        <v>2.0</v>
      </c>
      <c r="Q437" s="246">
        <v>2.23</v>
      </c>
      <c r="R437" s="246">
        <v>2.23</v>
      </c>
      <c r="S437" s="250" t="s">
        <v>322</v>
      </c>
      <c r="T437" s="248" t="s">
        <v>322</v>
      </c>
      <c r="U437" s="249">
        <f>IFERROR(Data_TY!$T437*Data_TY!$O437,"")</f>
        <v>0</v>
      </c>
      <c r="V437" s="248">
        <f>IFERROR(Data_TY!$R437/Data_TY!$P437,"")</f>
        <v>1.115</v>
      </c>
      <c r="W437" s="249">
        <f>IFERROR(Data_TY!$V437*Data_TY!$O437,"")</f>
        <v>0</v>
      </c>
      <c r="X437" s="240">
        <v>0.0</v>
      </c>
      <c r="Y437" s="240" t="s">
        <v>900</v>
      </c>
    </row>
    <row r="438" ht="15.75" customHeight="1">
      <c r="A438" s="230" t="s">
        <v>49</v>
      </c>
      <c r="B438" s="230">
        <v>0.0</v>
      </c>
      <c r="C438" s="230" t="s">
        <v>1357</v>
      </c>
      <c r="D438" s="230" t="s">
        <v>309</v>
      </c>
      <c r="E438" s="230" t="s">
        <v>1360</v>
      </c>
      <c r="F438" s="231">
        <v>2024.0</v>
      </c>
      <c r="G438" s="232" t="s">
        <v>1266</v>
      </c>
      <c r="H438" s="232"/>
      <c r="I438" s="232"/>
      <c r="J438" s="232"/>
      <c r="K438" s="232" t="s">
        <v>975</v>
      </c>
      <c r="L438" s="232">
        <v>139466.0</v>
      </c>
      <c r="M438" s="233" t="s">
        <v>1361</v>
      </c>
      <c r="N438" s="232" t="s">
        <v>1360</v>
      </c>
      <c r="O438" s="234">
        <v>0.0</v>
      </c>
      <c r="P438" s="235">
        <v>1.0</v>
      </c>
      <c r="Q438" s="236">
        <v>2.99</v>
      </c>
      <c r="R438" s="236">
        <v>2.99</v>
      </c>
      <c r="S438" s="251" t="s">
        <v>322</v>
      </c>
      <c r="T438" s="238" t="s">
        <v>322</v>
      </c>
      <c r="U438" s="239">
        <f>IFERROR(Data_TY!$T438*Data_TY!$O438,"")</f>
        <v>0</v>
      </c>
      <c r="V438" s="238">
        <f>IFERROR(Data_TY!$R438/Data_TY!$P438,"")</f>
        <v>2.99</v>
      </c>
      <c r="W438" s="239">
        <f>IFERROR(Data_TY!$V438*Data_TY!$O438,"")</f>
        <v>0</v>
      </c>
      <c r="X438" s="230">
        <v>0.0</v>
      </c>
      <c r="Y438" s="230" t="s">
        <v>900</v>
      </c>
    </row>
    <row r="439" ht="15.75" customHeight="1">
      <c r="A439" s="240" t="s">
        <v>49</v>
      </c>
      <c r="B439" s="240">
        <v>0.0</v>
      </c>
      <c r="C439" s="240" t="s">
        <v>1357</v>
      </c>
      <c r="D439" s="240" t="s">
        <v>309</v>
      </c>
      <c r="E439" s="240" t="s">
        <v>1362</v>
      </c>
      <c r="F439" s="241">
        <v>2024.0</v>
      </c>
      <c r="G439" s="242" t="s">
        <v>1266</v>
      </c>
      <c r="H439" s="242"/>
      <c r="I439" s="242"/>
      <c r="J439" s="242"/>
      <c r="K439" s="242" t="s">
        <v>975</v>
      </c>
      <c r="L439" s="242">
        <v>139468.0</v>
      </c>
      <c r="M439" s="243" t="s">
        <v>1363</v>
      </c>
      <c r="N439" s="242" t="s">
        <v>1362</v>
      </c>
      <c r="O439" s="244">
        <v>0.0</v>
      </c>
      <c r="P439" s="245">
        <v>4.0</v>
      </c>
      <c r="Q439" s="246">
        <v>11.96</v>
      </c>
      <c r="R439" s="246">
        <v>11.96</v>
      </c>
      <c r="S439" s="250" t="s">
        <v>322</v>
      </c>
      <c r="T439" s="248" t="s">
        <v>322</v>
      </c>
      <c r="U439" s="249">
        <f>IFERROR(Data_TY!$T439*Data_TY!$O439,"")</f>
        <v>0</v>
      </c>
      <c r="V439" s="248">
        <f>IFERROR(Data_TY!$R439/Data_TY!$P439,"")</f>
        <v>2.99</v>
      </c>
      <c r="W439" s="249">
        <f>IFERROR(Data_TY!$V439*Data_TY!$O439,"")</f>
        <v>0</v>
      </c>
      <c r="X439" s="240">
        <v>0.0</v>
      </c>
      <c r="Y439" s="240" t="s">
        <v>900</v>
      </c>
    </row>
    <row r="440" ht="15.75" customHeight="1">
      <c r="A440" s="230" t="s">
        <v>49</v>
      </c>
      <c r="B440" s="230">
        <v>0.0</v>
      </c>
      <c r="C440" s="230" t="s">
        <v>1093</v>
      </c>
      <c r="D440" s="230" t="s">
        <v>309</v>
      </c>
      <c r="E440" s="230" t="s">
        <v>1364</v>
      </c>
      <c r="F440" s="231">
        <v>2024.0</v>
      </c>
      <c r="G440" s="232" t="s">
        <v>1266</v>
      </c>
      <c r="H440" s="232"/>
      <c r="I440" s="232"/>
      <c r="J440" s="232"/>
      <c r="K440" s="232" t="s">
        <v>975</v>
      </c>
      <c r="L440" s="232">
        <v>139493.0</v>
      </c>
      <c r="M440" s="233" t="s">
        <v>1365</v>
      </c>
      <c r="N440" s="232" t="s">
        <v>1364</v>
      </c>
      <c r="O440" s="234">
        <v>0.0</v>
      </c>
      <c r="P440" s="235">
        <v>1.0</v>
      </c>
      <c r="Q440" s="236">
        <v>5.99</v>
      </c>
      <c r="R440" s="236">
        <v>5.99</v>
      </c>
      <c r="S440" s="251" t="s">
        <v>322</v>
      </c>
      <c r="T440" s="238" t="s">
        <v>322</v>
      </c>
      <c r="U440" s="239">
        <f>IFERROR(Data_TY!$T440*Data_TY!$O440,"")</f>
        <v>0</v>
      </c>
      <c r="V440" s="238">
        <f>IFERROR(Data_TY!$R440/Data_TY!$P440,"")</f>
        <v>5.99</v>
      </c>
      <c r="W440" s="239">
        <f>IFERROR(Data_TY!$V440*Data_TY!$O440,"")</f>
        <v>0</v>
      </c>
      <c r="X440" s="230">
        <v>0.0</v>
      </c>
      <c r="Y440" s="230" t="s">
        <v>900</v>
      </c>
    </row>
    <row r="441" ht="15.75" customHeight="1">
      <c r="A441" s="240" t="s">
        <v>49</v>
      </c>
      <c r="B441" s="240">
        <v>0.0</v>
      </c>
      <c r="C441" s="240" t="s">
        <v>1093</v>
      </c>
      <c r="D441" s="240" t="s">
        <v>309</v>
      </c>
      <c r="E441" s="240" t="s">
        <v>1366</v>
      </c>
      <c r="F441" s="241">
        <v>2024.0</v>
      </c>
      <c r="G441" s="242" t="s">
        <v>1266</v>
      </c>
      <c r="H441" s="242"/>
      <c r="I441" s="242"/>
      <c r="J441" s="242"/>
      <c r="K441" s="242" t="s">
        <v>975</v>
      </c>
      <c r="L441" s="242">
        <v>139497.0</v>
      </c>
      <c r="M441" s="243" t="s">
        <v>1367</v>
      </c>
      <c r="N441" s="242" t="s">
        <v>1366</v>
      </c>
      <c r="O441" s="244">
        <v>0.0</v>
      </c>
      <c r="P441" s="245">
        <v>1.0</v>
      </c>
      <c r="Q441" s="246">
        <v>4.99</v>
      </c>
      <c r="R441" s="246">
        <v>4.99</v>
      </c>
      <c r="S441" s="250" t="s">
        <v>322</v>
      </c>
      <c r="T441" s="248" t="s">
        <v>322</v>
      </c>
      <c r="U441" s="249">
        <f>IFERROR(Data_TY!$T441*Data_TY!$O441,"")</f>
        <v>0</v>
      </c>
      <c r="V441" s="248">
        <f>IFERROR(Data_TY!$R441/Data_TY!$P441,"")</f>
        <v>4.99</v>
      </c>
      <c r="W441" s="249">
        <f>IFERROR(Data_TY!$V441*Data_TY!$O441,"")</f>
        <v>0</v>
      </c>
      <c r="X441" s="240">
        <v>0.0</v>
      </c>
      <c r="Y441" s="240" t="s">
        <v>900</v>
      </c>
    </row>
    <row r="442" ht="15.75" hidden="1" customHeight="1">
      <c r="A442" s="230" t="s">
        <v>47</v>
      </c>
      <c r="B442" s="230" t="s">
        <v>299</v>
      </c>
      <c r="C442" s="230" t="s">
        <v>786</v>
      </c>
      <c r="D442" s="230" t="s">
        <v>74</v>
      </c>
      <c r="E442" s="230" t="s">
        <v>301</v>
      </c>
      <c r="F442" s="231">
        <v>2024.0</v>
      </c>
      <c r="G442" s="232" t="s">
        <v>1266</v>
      </c>
      <c r="H442" s="232"/>
      <c r="I442" s="232"/>
      <c r="J442" s="232"/>
      <c r="K442" s="232" t="s">
        <v>975</v>
      </c>
      <c r="L442" s="232">
        <v>154401.0</v>
      </c>
      <c r="M442" s="233" t="s">
        <v>300</v>
      </c>
      <c r="N442" s="232" t="s">
        <v>1368</v>
      </c>
      <c r="O442" s="234">
        <v>900.0</v>
      </c>
      <c r="P442" s="235">
        <v>110.0</v>
      </c>
      <c r="Q442" s="236">
        <v>273.9000000000001</v>
      </c>
      <c r="R442" s="236">
        <v>273.9000000000001</v>
      </c>
      <c r="S442" s="251">
        <v>0.12222222222222222</v>
      </c>
      <c r="T442" s="238">
        <v>1.25</v>
      </c>
      <c r="U442" s="239">
        <f>IFERROR(Data_TY!$T442*Data_TY!$O442,"")</f>
        <v>1125</v>
      </c>
      <c r="V442" s="238">
        <f>IFERROR(Data_TY!$R442/Data_TY!$P442,"")</f>
        <v>2.49</v>
      </c>
      <c r="W442" s="239">
        <f>IFERROR(Data_TY!$V442*Data_TY!$O442,"")</f>
        <v>2241</v>
      </c>
      <c r="X442" s="230" t="s">
        <v>298</v>
      </c>
      <c r="Y442" s="230" t="s">
        <v>784</v>
      </c>
    </row>
    <row r="443" ht="15.75" hidden="1" customHeight="1">
      <c r="A443" s="240" t="s">
        <v>47</v>
      </c>
      <c r="B443" s="240" t="s">
        <v>299</v>
      </c>
      <c r="C443" s="240" t="s">
        <v>786</v>
      </c>
      <c r="D443" s="240" t="s">
        <v>74</v>
      </c>
      <c r="E443" s="240" t="s">
        <v>303</v>
      </c>
      <c r="F443" s="241">
        <v>2024.0</v>
      </c>
      <c r="G443" s="242" t="s">
        <v>1266</v>
      </c>
      <c r="H443" s="242"/>
      <c r="I443" s="242"/>
      <c r="J443" s="242"/>
      <c r="K443" s="242" t="s">
        <v>975</v>
      </c>
      <c r="L443" s="242">
        <v>154402.0</v>
      </c>
      <c r="M443" s="243" t="s">
        <v>302</v>
      </c>
      <c r="N443" s="242" t="s">
        <v>1369</v>
      </c>
      <c r="O443" s="244">
        <v>900.0</v>
      </c>
      <c r="P443" s="245">
        <v>113.0</v>
      </c>
      <c r="Q443" s="246">
        <v>281.3700000000002</v>
      </c>
      <c r="R443" s="246">
        <v>281.3700000000002</v>
      </c>
      <c r="S443" s="250">
        <v>0.12555555555555556</v>
      </c>
      <c r="T443" s="248">
        <v>1.25</v>
      </c>
      <c r="U443" s="249">
        <f>IFERROR(Data_TY!$T443*Data_TY!$O443,"")</f>
        <v>1125</v>
      </c>
      <c r="V443" s="248">
        <f>IFERROR(Data_TY!$R443/Data_TY!$P443,"")</f>
        <v>2.49</v>
      </c>
      <c r="W443" s="249">
        <f>IFERROR(Data_TY!$V443*Data_TY!$O443,"")</f>
        <v>2241</v>
      </c>
      <c r="X443" s="240" t="s">
        <v>298</v>
      </c>
      <c r="Y443" s="240" t="s">
        <v>784</v>
      </c>
    </row>
    <row r="444" ht="15.75" hidden="1" customHeight="1">
      <c r="A444" s="230" t="s">
        <v>47</v>
      </c>
      <c r="B444" s="230" t="s">
        <v>299</v>
      </c>
      <c r="C444" s="230" t="s">
        <v>786</v>
      </c>
      <c r="D444" s="230" t="s">
        <v>74</v>
      </c>
      <c r="E444" s="230" t="s">
        <v>305</v>
      </c>
      <c r="F444" s="231">
        <v>2024.0</v>
      </c>
      <c r="G444" s="232" t="s">
        <v>1266</v>
      </c>
      <c r="H444" s="232"/>
      <c r="I444" s="232"/>
      <c r="J444" s="232"/>
      <c r="K444" s="232" t="s">
        <v>975</v>
      </c>
      <c r="L444" s="232">
        <v>154421.0</v>
      </c>
      <c r="M444" s="233" t="s">
        <v>304</v>
      </c>
      <c r="N444" s="232" t="s">
        <v>1370</v>
      </c>
      <c r="O444" s="234">
        <v>900.0</v>
      </c>
      <c r="P444" s="235">
        <v>54.0</v>
      </c>
      <c r="Q444" s="236">
        <v>134.45999999999995</v>
      </c>
      <c r="R444" s="236">
        <v>134.45999999999995</v>
      </c>
      <c r="S444" s="251">
        <v>0.06</v>
      </c>
      <c r="T444" s="238">
        <v>1.25</v>
      </c>
      <c r="U444" s="239">
        <f>IFERROR(Data_TY!$T444*Data_TY!$O444,"")</f>
        <v>1125</v>
      </c>
      <c r="V444" s="238">
        <f>IFERROR(Data_TY!$R444/Data_TY!$P444,"")</f>
        <v>2.49</v>
      </c>
      <c r="W444" s="239">
        <f>IFERROR(Data_TY!$V444*Data_TY!$O444,"")</f>
        <v>2241</v>
      </c>
      <c r="X444" s="230" t="s">
        <v>298</v>
      </c>
      <c r="Y444" s="230" t="s">
        <v>784</v>
      </c>
    </row>
    <row r="445" ht="15.75" hidden="1" customHeight="1">
      <c r="A445" s="240" t="s">
        <v>47</v>
      </c>
      <c r="B445" s="240" t="s">
        <v>299</v>
      </c>
      <c r="C445" s="240" t="s">
        <v>786</v>
      </c>
      <c r="D445" s="240" t="s">
        <v>74</v>
      </c>
      <c r="E445" s="240" t="s">
        <v>297</v>
      </c>
      <c r="F445" s="241">
        <v>2024.0</v>
      </c>
      <c r="G445" s="242" t="s">
        <v>1266</v>
      </c>
      <c r="H445" s="242"/>
      <c r="I445" s="242"/>
      <c r="J445" s="242"/>
      <c r="K445" s="242" t="s">
        <v>975</v>
      </c>
      <c r="L445" s="242">
        <v>154400.0</v>
      </c>
      <c r="M445" s="243" t="s">
        <v>296</v>
      </c>
      <c r="N445" s="242" t="s">
        <v>1371</v>
      </c>
      <c r="O445" s="244">
        <v>900.0</v>
      </c>
      <c r="P445" s="245">
        <v>26.0</v>
      </c>
      <c r="Q445" s="246">
        <v>64.74000000000002</v>
      </c>
      <c r="R445" s="246">
        <v>64.74000000000002</v>
      </c>
      <c r="S445" s="250">
        <v>0.028888888888888888</v>
      </c>
      <c r="T445" s="248">
        <v>1.25</v>
      </c>
      <c r="U445" s="249">
        <f>IFERROR(Data_TY!$T445*Data_TY!$O445,"")</f>
        <v>1125</v>
      </c>
      <c r="V445" s="248">
        <f>IFERROR(Data_TY!$R445/Data_TY!$P445,"")</f>
        <v>2.49</v>
      </c>
      <c r="W445" s="249">
        <f>IFERROR(Data_TY!$V445*Data_TY!$O445,"")</f>
        <v>2241</v>
      </c>
      <c r="X445" s="240" t="s">
        <v>298</v>
      </c>
      <c r="Y445" s="240" t="s">
        <v>784</v>
      </c>
    </row>
    <row r="446" ht="15.75" hidden="1" customHeight="1">
      <c r="A446" s="230" t="s">
        <v>47</v>
      </c>
      <c r="B446" s="230" t="s">
        <v>127</v>
      </c>
      <c r="C446" s="230" t="s">
        <v>913</v>
      </c>
      <c r="D446" s="230" t="s">
        <v>309</v>
      </c>
      <c r="E446" s="230" t="s">
        <v>1372</v>
      </c>
      <c r="F446" s="231">
        <v>2024.0</v>
      </c>
      <c r="G446" s="232" t="s">
        <v>1266</v>
      </c>
      <c r="H446" s="232"/>
      <c r="I446" s="232"/>
      <c r="J446" s="232"/>
      <c r="K446" s="232" t="s">
        <v>975</v>
      </c>
      <c r="L446" s="232">
        <v>166721.0</v>
      </c>
      <c r="M446" s="233" t="s">
        <v>1373</v>
      </c>
      <c r="N446" s="232" t="s">
        <v>1374</v>
      </c>
      <c r="O446" s="234">
        <v>0.0</v>
      </c>
      <c r="P446" s="235">
        <v>3.0</v>
      </c>
      <c r="Q446" s="236">
        <v>8.97</v>
      </c>
      <c r="R446" s="236">
        <v>8.97</v>
      </c>
      <c r="S446" s="251" t="s">
        <v>322</v>
      </c>
      <c r="T446" s="238">
        <v>1.5</v>
      </c>
      <c r="U446" s="239">
        <f>IFERROR(Data_TY!$T446*Data_TY!$O446,"")</f>
        <v>0</v>
      </c>
      <c r="V446" s="238">
        <f>IFERROR(Data_TY!$R446/Data_TY!$P446,"")</f>
        <v>2.99</v>
      </c>
      <c r="W446" s="239">
        <f>IFERROR(Data_TY!$V446*Data_TY!$O446,"")</f>
        <v>0</v>
      </c>
      <c r="X446" s="230" t="s">
        <v>112</v>
      </c>
      <c r="Y446" s="230" t="s">
        <v>784</v>
      </c>
    </row>
    <row r="447" ht="15.75" hidden="1" customHeight="1">
      <c r="A447" s="240" t="s">
        <v>47</v>
      </c>
      <c r="B447" s="240" t="s">
        <v>127</v>
      </c>
      <c r="C447" s="240" t="s">
        <v>913</v>
      </c>
      <c r="D447" s="240" t="s">
        <v>309</v>
      </c>
      <c r="E447" s="240" t="s">
        <v>1375</v>
      </c>
      <c r="F447" s="241">
        <v>2024.0</v>
      </c>
      <c r="G447" s="242" t="s">
        <v>1266</v>
      </c>
      <c r="H447" s="242"/>
      <c r="I447" s="242"/>
      <c r="J447" s="242"/>
      <c r="K447" s="242" t="s">
        <v>975</v>
      </c>
      <c r="L447" s="242">
        <v>166722.0</v>
      </c>
      <c r="M447" s="243" t="s">
        <v>1376</v>
      </c>
      <c r="N447" s="242" t="s">
        <v>1377</v>
      </c>
      <c r="O447" s="244">
        <v>0.0</v>
      </c>
      <c r="P447" s="245">
        <v>7.0</v>
      </c>
      <c r="Q447" s="246">
        <v>25.930000000000003</v>
      </c>
      <c r="R447" s="246">
        <v>25.930000000000003</v>
      </c>
      <c r="S447" s="250" t="s">
        <v>322</v>
      </c>
      <c r="T447" s="248">
        <v>2.07</v>
      </c>
      <c r="U447" s="249">
        <f>IFERROR(Data_TY!$T447*Data_TY!$O447,"")</f>
        <v>0</v>
      </c>
      <c r="V447" s="248">
        <f>IFERROR(Data_TY!$R447/Data_TY!$P447,"")</f>
        <v>3.704285714</v>
      </c>
      <c r="W447" s="249">
        <f>IFERROR(Data_TY!$V447*Data_TY!$O447,"")</f>
        <v>0</v>
      </c>
      <c r="X447" s="240" t="s">
        <v>148</v>
      </c>
      <c r="Y447" s="240" t="s">
        <v>784</v>
      </c>
    </row>
    <row r="448" ht="15.75" hidden="1" customHeight="1">
      <c r="A448" s="230" t="s">
        <v>47</v>
      </c>
      <c r="B448" s="230" t="s">
        <v>127</v>
      </c>
      <c r="C448" s="230" t="s">
        <v>913</v>
      </c>
      <c r="D448" s="230" t="s">
        <v>309</v>
      </c>
      <c r="E448" s="230" t="s">
        <v>1378</v>
      </c>
      <c r="F448" s="231">
        <v>2024.0</v>
      </c>
      <c r="G448" s="232" t="s">
        <v>1266</v>
      </c>
      <c r="H448" s="232"/>
      <c r="I448" s="232"/>
      <c r="J448" s="232"/>
      <c r="K448" s="232" t="s">
        <v>975</v>
      </c>
      <c r="L448" s="232">
        <v>166723.0</v>
      </c>
      <c r="M448" s="233" t="s">
        <v>1379</v>
      </c>
      <c r="N448" s="232" t="s">
        <v>1380</v>
      </c>
      <c r="O448" s="234">
        <v>0.0</v>
      </c>
      <c r="P448" s="235">
        <v>1.0</v>
      </c>
      <c r="Q448" s="236">
        <v>3.49</v>
      </c>
      <c r="R448" s="236">
        <v>3.49</v>
      </c>
      <c r="S448" s="251" t="s">
        <v>322</v>
      </c>
      <c r="T448" s="238">
        <v>1.83</v>
      </c>
      <c r="U448" s="239">
        <f>IFERROR(Data_TY!$T448*Data_TY!$O448,"")</f>
        <v>0</v>
      </c>
      <c r="V448" s="238">
        <f>IFERROR(Data_TY!$R448/Data_TY!$P448,"")</f>
        <v>3.49</v>
      </c>
      <c r="W448" s="239">
        <f>IFERROR(Data_TY!$V448*Data_TY!$O448,"")</f>
        <v>0</v>
      </c>
      <c r="X448" s="230" t="s">
        <v>145</v>
      </c>
      <c r="Y448" s="230" t="s">
        <v>784</v>
      </c>
    </row>
    <row r="449" ht="15.75" hidden="1" customHeight="1">
      <c r="A449" s="240" t="s">
        <v>47</v>
      </c>
      <c r="B449" s="240" t="s">
        <v>127</v>
      </c>
      <c r="C449" s="240" t="s">
        <v>913</v>
      </c>
      <c r="D449" s="240" t="s">
        <v>309</v>
      </c>
      <c r="E449" s="240" t="s">
        <v>1381</v>
      </c>
      <c r="F449" s="241">
        <v>2024.0</v>
      </c>
      <c r="G449" s="242" t="s">
        <v>1266</v>
      </c>
      <c r="H449" s="242"/>
      <c r="I449" s="242"/>
      <c r="J449" s="242"/>
      <c r="K449" s="242" t="s">
        <v>975</v>
      </c>
      <c r="L449" s="242">
        <v>166724.0</v>
      </c>
      <c r="M449" s="243" t="s">
        <v>1382</v>
      </c>
      <c r="N449" s="242" t="s">
        <v>1383</v>
      </c>
      <c r="O449" s="244">
        <v>0.0</v>
      </c>
      <c r="P449" s="245">
        <v>1.0</v>
      </c>
      <c r="Q449" s="246">
        <v>1.99</v>
      </c>
      <c r="R449" s="246">
        <v>1.99</v>
      </c>
      <c r="S449" s="250" t="s">
        <v>322</v>
      </c>
      <c r="T449" s="248">
        <v>1.8</v>
      </c>
      <c r="U449" s="249">
        <f>IFERROR(Data_TY!$T449*Data_TY!$O449,"")</f>
        <v>0</v>
      </c>
      <c r="V449" s="248">
        <f>IFERROR(Data_TY!$R449/Data_TY!$P449,"")</f>
        <v>1.99</v>
      </c>
      <c r="W449" s="249">
        <f>IFERROR(Data_TY!$V449*Data_TY!$O449,"")</f>
        <v>0</v>
      </c>
      <c r="X449" s="240" t="s">
        <v>112</v>
      </c>
      <c r="Y449" s="240" t="s">
        <v>784</v>
      </c>
    </row>
    <row r="450" ht="15.75" hidden="1" customHeight="1">
      <c r="A450" s="230" t="s">
        <v>47</v>
      </c>
      <c r="B450" s="230" t="s">
        <v>127</v>
      </c>
      <c r="C450" s="230" t="s">
        <v>913</v>
      </c>
      <c r="D450" s="230" t="s">
        <v>309</v>
      </c>
      <c r="E450" s="230" t="s">
        <v>1384</v>
      </c>
      <c r="F450" s="231">
        <v>2024.0</v>
      </c>
      <c r="G450" s="232" t="s">
        <v>1266</v>
      </c>
      <c r="H450" s="232"/>
      <c r="I450" s="232"/>
      <c r="J450" s="232"/>
      <c r="K450" s="232" t="s">
        <v>975</v>
      </c>
      <c r="L450" s="232">
        <v>166726.0</v>
      </c>
      <c r="M450" s="233" t="s">
        <v>1385</v>
      </c>
      <c r="N450" s="232" t="s">
        <v>1386</v>
      </c>
      <c r="O450" s="234">
        <v>0.0</v>
      </c>
      <c r="P450" s="235">
        <v>1.0</v>
      </c>
      <c r="Q450" s="236">
        <v>6.99</v>
      </c>
      <c r="R450" s="236">
        <v>6.99</v>
      </c>
      <c r="S450" s="251" t="s">
        <v>322</v>
      </c>
      <c r="T450" s="238">
        <v>3.46</v>
      </c>
      <c r="U450" s="239">
        <f>IFERROR(Data_TY!$T450*Data_TY!$O450,"")</f>
        <v>0</v>
      </c>
      <c r="V450" s="238">
        <f>IFERROR(Data_TY!$R450/Data_TY!$P450,"")</f>
        <v>6.99</v>
      </c>
      <c r="W450" s="239">
        <f>IFERROR(Data_TY!$V450*Data_TY!$O450,"")</f>
        <v>0</v>
      </c>
      <c r="X450" s="230" t="s">
        <v>112</v>
      </c>
      <c r="Y450" s="230" t="s">
        <v>784</v>
      </c>
    </row>
    <row r="451" ht="15.75" hidden="1" customHeight="1">
      <c r="A451" s="240" t="s">
        <v>47</v>
      </c>
      <c r="B451" s="240" t="s">
        <v>310</v>
      </c>
      <c r="C451" s="240" t="s">
        <v>913</v>
      </c>
      <c r="D451" s="240" t="s">
        <v>309</v>
      </c>
      <c r="E451" s="240" t="s">
        <v>1387</v>
      </c>
      <c r="F451" s="241">
        <v>2024.0</v>
      </c>
      <c r="G451" s="242" t="s">
        <v>1266</v>
      </c>
      <c r="H451" s="242"/>
      <c r="I451" s="242"/>
      <c r="J451" s="242"/>
      <c r="K451" s="242" t="s">
        <v>975</v>
      </c>
      <c r="L451" s="242">
        <v>166727.0</v>
      </c>
      <c r="M451" s="243" t="s">
        <v>1388</v>
      </c>
      <c r="N451" s="242" t="s">
        <v>1389</v>
      </c>
      <c r="O451" s="244">
        <v>0.0</v>
      </c>
      <c r="P451" s="245">
        <v>4.0</v>
      </c>
      <c r="Q451" s="246">
        <v>17.96</v>
      </c>
      <c r="R451" s="246">
        <v>17.96</v>
      </c>
      <c r="S451" s="250" t="s">
        <v>322</v>
      </c>
      <c r="T451" s="248">
        <v>2.26</v>
      </c>
      <c r="U451" s="249">
        <f>IFERROR(Data_TY!$T451*Data_TY!$O451,"")</f>
        <v>0</v>
      </c>
      <c r="V451" s="248">
        <f>IFERROR(Data_TY!$R451/Data_TY!$P451,"")</f>
        <v>4.49</v>
      </c>
      <c r="W451" s="249">
        <f>IFERROR(Data_TY!$V451*Data_TY!$O451,"")</f>
        <v>0</v>
      </c>
      <c r="X451" s="240" t="s">
        <v>145</v>
      </c>
      <c r="Y451" s="240" t="s">
        <v>784</v>
      </c>
    </row>
    <row r="452" ht="15.75" hidden="1" customHeight="1">
      <c r="A452" s="230" t="s">
        <v>47</v>
      </c>
      <c r="B452" s="230" t="s">
        <v>127</v>
      </c>
      <c r="C452" s="230" t="s">
        <v>913</v>
      </c>
      <c r="D452" s="230" t="s">
        <v>309</v>
      </c>
      <c r="E452" s="230" t="s">
        <v>1390</v>
      </c>
      <c r="F452" s="231">
        <v>2024.0</v>
      </c>
      <c r="G452" s="232" t="s">
        <v>1266</v>
      </c>
      <c r="H452" s="232"/>
      <c r="I452" s="232"/>
      <c r="J452" s="232"/>
      <c r="K452" s="232" t="s">
        <v>975</v>
      </c>
      <c r="L452" s="232">
        <v>166729.0</v>
      </c>
      <c r="M452" s="233" t="s">
        <v>1391</v>
      </c>
      <c r="N452" s="232" t="s">
        <v>1392</v>
      </c>
      <c r="O452" s="234">
        <v>0.0</v>
      </c>
      <c r="P452" s="235">
        <v>1.0</v>
      </c>
      <c r="Q452" s="236">
        <v>3.99</v>
      </c>
      <c r="R452" s="236">
        <v>3.99</v>
      </c>
      <c r="S452" s="251" t="s">
        <v>322</v>
      </c>
      <c r="T452" s="238">
        <v>1.58</v>
      </c>
      <c r="U452" s="239">
        <f>IFERROR(Data_TY!$T452*Data_TY!$O452,"")</f>
        <v>0</v>
      </c>
      <c r="V452" s="238">
        <f>IFERROR(Data_TY!$R452/Data_TY!$P452,"")</f>
        <v>3.99</v>
      </c>
      <c r="W452" s="239">
        <f>IFERROR(Data_TY!$V452*Data_TY!$O452,"")</f>
        <v>0</v>
      </c>
      <c r="X452" s="230" t="s">
        <v>112</v>
      </c>
      <c r="Y452" s="230" t="s">
        <v>784</v>
      </c>
    </row>
    <row r="453" ht="15.75" hidden="1" customHeight="1">
      <c r="A453" s="240" t="s">
        <v>47</v>
      </c>
      <c r="B453" s="240" t="s">
        <v>127</v>
      </c>
      <c r="C453" s="240" t="s">
        <v>913</v>
      </c>
      <c r="D453" s="240" t="s">
        <v>309</v>
      </c>
      <c r="E453" s="240" t="s">
        <v>988</v>
      </c>
      <c r="F453" s="241">
        <v>2024.0</v>
      </c>
      <c r="G453" s="242" t="s">
        <v>1266</v>
      </c>
      <c r="H453" s="242"/>
      <c r="I453" s="242"/>
      <c r="J453" s="242"/>
      <c r="K453" s="242" t="s">
        <v>975</v>
      </c>
      <c r="L453" s="242">
        <v>166734.0</v>
      </c>
      <c r="M453" s="243" t="s">
        <v>989</v>
      </c>
      <c r="N453" s="242" t="s">
        <v>990</v>
      </c>
      <c r="O453" s="244">
        <v>0.0</v>
      </c>
      <c r="P453" s="245">
        <v>2.0</v>
      </c>
      <c r="Q453" s="246">
        <v>19.98</v>
      </c>
      <c r="R453" s="246">
        <v>19.98</v>
      </c>
      <c r="S453" s="250" t="s">
        <v>322</v>
      </c>
      <c r="T453" s="248">
        <v>5.34</v>
      </c>
      <c r="U453" s="249">
        <f>IFERROR(Data_TY!$T453*Data_TY!$O453,"")</f>
        <v>0</v>
      </c>
      <c r="V453" s="248">
        <f>IFERROR(Data_TY!$R453/Data_TY!$P453,"")</f>
        <v>9.99</v>
      </c>
      <c r="W453" s="249">
        <f>IFERROR(Data_TY!$V453*Data_TY!$O453,"")</f>
        <v>0</v>
      </c>
      <c r="X453" s="240" t="s">
        <v>112</v>
      </c>
      <c r="Y453" s="240" t="s">
        <v>784</v>
      </c>
    </row>
    <row r="454" ht="15.75" hidden="1" customHeight="1">
      <c r="A454" s="230" t="s">
        <v>47</v>
      </c>
      <c r="B454" s="230" t="s">
        <v>183</v>
      </c>
      <c r="C454" s="230" t="s">
        <v>913</v>
      </c>
      <c r="D454" s="230" t="s">
        <v>309</v>
      </c>
      <c r="E454" s="230" t="s">
        <v>1393</v>
      </c>
      <c r="F454" s="231">
        <v>2024.0</v>
      </c>
      <c r="G454" s="232" t="s">
        <v>1266</v>
      </c>
      <c r="H454" s="232"/>
      <c r="I454" s="232"/>
      <c r="J454" s="232"/>
      <c r="K454" s="232" t="s">
        <v>975</v>
      </c>
      <c r="L454" s="232">
        <v>166736.0</v>
      </c>
      <c r="M454" s="233" t="s">
        <v>1394</v>
      </c>
      <c r="N454" s="232" t="s">
        <v>1395</v>
      </c>
      <c r="O454" s="234">
        <v>0.0</v>
      </c>
      <c r="P454" s="235">
        <v>1.0</v>
      </c>
      <c r="Q454" s="236">
        <v>12.99</v>
      </c>
      <c r="R454" s="236">
        <v>12.99</v>
      </c>
      <c r="S454" s="251" t="s">
        <v>322</v>
      </c>
      <c r="T454" s="238">
        <v>6.3</v>
      </c>
      <c r="U454" s="239">
        <f>IFERROR(Data_TY!$T454*Data_TY!$O454,"")</f>
        <v>0</v>
      </c>
      <c r="V454" s="238">
        <f>IFERROR(Data_TY!$R454/Data_TY!$P454,"")</f>
        <v>12.99</v>
      </c>
      <c r="W454" s="239">
        <f>IFERROR(Data_TY!$V454*Data_TY!$O454,"")</f>
        <v>0</v>
      </c>
      <c r="X454" s="230" t="s">
        <v>196</v>
      </c>
      <c r="Y454" s="230" t="s">
        <v>784</v>
      </c>
    </row>
    <row r="455" ht="15.75" hidden="1" customHeight="1">
      <c r="A455" s="240" t="s">
        <v>47</v>
      </c>
      <c r="B455" s="240" t="s">
        <v>75</v>
      </c>
      <c r="C455" s="240" t="s">
        <v>786</v>
      </c>
      <c r="D455" s="240" t="s">
        <v>309</v>
      </c>
      <c r="E455" s="240" t="s">
        <v>371</v>
      </c>
      <c r="F455" s="241">
        <v>2024.0</v>
      </c>
      <c r="G455" s="242" t="s">
        <v>1266</v>
      </c>
      <c r="H455" s="242"/>
      <c r="I455" s="242"/>
      <c r="J455" s="242"/>
      <c r="K455" s="242" t="s">
        <v>975</v>
      </c>
      <c r="L455" s="242">
        <v>166739.0</v>
      </c>
      <c r="M455" s="243" t="s">
        <v>370</v>
      </c>
      <c r="N455" s="242" t="s">
        <v>994</v>
      </c>
      <c r="O455" s="244">
        <v>1560.0</v>
      </c>
      <c r="P455" s="245">
        <v>640.0</v>
      </c>
      <c r="Q455" s="246">
        <v>3860.299999999999</v>
      </c>
      <c r="R455" s="246">
        <v>4341.9</v>
      </c>
      <c r="S455" s="250">
        <v>0.41025641025641024</v>
      </c>
      <c r="T455" s="248">
        <v>2.9</v>
      </c>
      <c r="U455" s="249">
        <f>IFERROR(Data_TY!$T455*Data_TY!$O455,"")</f>
        <v>4524</v>
      </c>
      <c r="V455" s="248">
        <f>IFERROR(Data_TY!$R455/Data_TY!$P455,"")</f>
        <v>6.78421875</v>
      </c>
      <c r="W455" s="249">
        <f>IFERROR(Data_TY!$V455*Data_TY!$O455,"")</f>
        <v>10583.38125</v>
      </c>
      <c r="X455" s="240" t="s">
        <v>73</v>
      </c>
      <c r="Y455" s="240" t="s">
        <v>784</v>
      </c>
    </row>
    <row r="456" ht="15.75" hidden="1" customHeight="1">
      <c r="A456" s="230" t="s">
        <v>47</v>
      </c>
      <c r="B456" s="230" t="s">
        <v>79</v>
      </c>
      <c r="C456" s="230" t="s">
        <v>786</v>
      </c>
      <c r="D456" s="230" t="s">
        <v>309</v>
      </c>
      <c r="E456" s="230" t="s">
        <v>373</v>
      </c>
      <c r="F456" s="231">
        <v>2024.0</v>
      </c>
      <c r="G456" s="232" t="s">
        <v>1266</v>
      </c>
      <c r="H456" s="232"/>
      <c r="I456" s="232"/>
      <c r="J456" s="232"/>
      <c r="K456" s="232" t="s">
        <v>975</v>
      </c>
      <c r="L456" s="232">
        <v>166750.0</v>
      </c>
      <c r="M456" s="233" t="s">
        <v>372</v>
      </c>
      <c r="N456" s="232" t="s">
        <v>995</v>
      </c>
      <c r="O456" s="234">
        <v>1638.0</v>
      </c>
      <c r="P456" s="235">
        <v>1167.0</v>
      </c>
      <c r="Q456" s="236">
        <v>3489.3299999999986</v>
      </c>
      <c r="R456" s="236">
        <v>3489.3299999999986</v>
      </c>
      <c r="S456" s="251">
        <v>0.7124542124542125</v>
      </c>
      <c r="T456" s="238">
        <v>1.6</v>
      </c>
      <c r="U456" s="239">
        <f>IFERROR(Data_TY!$T456*Data_TY!$O456,"")</f>
        <v>2620.8</v>
      </c>
      <c r="V456" s="238">
        <f>IFERROR(Data_TY!$R456/Data_TY!$P456,"")</f>
        <v>2.99</v>
      </c>
      <c r="W456" s="239">
        <f>IFERROR(Data_TY!$V456*Data_TY!$O456,"")</f>
        <v>4897.62</v>
      </c>
      <c r="X456" s="230" t="s">
        <v>78</v>
      </c>
      <c r="Y456" s="230" t="s">
        <v>784</v>
      </c>
    </row>
    <row r="457" ht="15.75" hidden="1" customHeight="1">
      <c r="A457" s="240" t="s">
        <v>47</v>
      </c>
      <c r="B457" s="240" t="s">
        <v>79</v>
      </c>
      <c r="C457" s="240" t="s">
        <v>913</v>
      </c>
      <c r="D457" s="240" t="s">
        <v>309</v>
      </c>
      <c r="E457" s="240" t="s">
        <v>996</v>
      </c>
      <c r="F457" s="241">
        <v>2024.0</v>
      </c>
      <c r="G457" s="242" t="s">
        <v>1266</v>
      </c>
      <c r="H457" s="242"/>
      <c r="I457" s="242"/>
      <c r="J457" s="242"/>
      <c r="K457" s="242" t="s">
        <v>975</v>
      </c>
      <c r="L457" s="242">
        <v>166789.0</v>
      </c>
      <c r="M457" s="243" t="s">
        <v>997</v>
      </c>
      <c r="N457" s="242" t="s">
        <v>998</v>
      </c>
      <c r="O457" s="244">
        <v>0.0</v>
      </c>
      <c r="P457" s="245">
        <v>1.0</v>
      </c>
      <c r="Q457" s="246">
        <v>0.74</v>
      </c>
      <c r="R457" s="246">
        <v>0.74</v>
      </c>
      <c r="S457" s="247" t="s">
        <v>322</v>
      </c>
      <c r="T457" s="248">
        <v>0.73</v>
      </c>
      <c r="U457" s="249">
        <f>IFERROR(Data_TY!$T457*Data_TY!$O457,"")</f>
        <v>0</v>
      </c>
      <c r="V457" s="248">
        <f>IFERROR(Data_TY!$R457/Data_TY!$P457,"")</f>
        <v>0.74</v>
      </c>
      <c r="W457" s="249">
        <f>IFERROR(Data_TY!$V457*Data_TY!$O457,"")</f>
        <v>0</v>
      </c>
      <c r="X457" s="240" t="s">
        <v>78</v>
      </c>
      <c r="Y457" s="240" t="s">
        <v>784</v>
      </c>
    </row>
    <row r="458" ht="15.75" hidden="1" customHeight="1">
      <c r="A458" s="230" t="s">
        <v>47</v>
      </c>
      <c r="B458" s="230" t="s">
        <v>127</v>
      </c>
      <c r="C458" s="230" t="s">
        <v>786</v>
      </c>
      <c r="D458" s="230" t="s">
        <v>309</v>
      </c>
      <c r="E458" s="230" t="s">
        <v>579</v>
      </c>
      <c r="F458" s="231">
        <v>2024.0</v>
      </c>
      <c r="G458" s="232" t="s">
        <v>1266</v>
      </c>
      <c r="H458" s="232"/>
      <c r="I458" s="232"/>
      <c r="J458" s="232"/>
      <c r="K458" s="232" t="s">
        <v>975</v>
      </c>
      <c r="L458" s="232">
        <v>242485.0</v>
      </c>
      <c r="M458" s="233" t="s">
        <v>578</v>
      </c>
      <c r="N458" s="232" t="s">
        <v>999</v>
      </c>
      <c r="O458" s="234">
        <v>1224.0</v>
      </c>
      <c r="P458" s="235">
        <v>867.0</v>
      </c>
      <c r="Q458" s="236">
        <v>5244.53</v>
      </c>
      <c r="R458" s="236">
        <v>5886.929999999991</v>
      </c>
      <c r="S458" s="237">
        <v>0.7083333333333334</v>
      </c>
      <c r="T458" s="238">
        <v>2.64</v>
      </c>
      <c r="U458" s="239">
        <f>IFERROR(Data_TY!$T458*Data_TY!$O458,"")</f>
        <v>3231.36</v>
      </c>
      <c r="V458" s="238">
        <f>IFERROR(Data_TY!$R458/Data_TY!$P458,"")</f>
        <v>6.79</v>
      </c>
      <c r="W458" s="239">
        <f>IFERROR(Data_TY!$V458*Data_TY!$O458,"")</f>
        <v>8310.96</v>
      </c>
      <c r="X458" s="230" t="s">
        <v>298</v>
      </c>
      <c r="Y458" s="230" t="s">
        <v>784</v>
      </c>
    </row>
    <row r="459" ht="15.75" hidden="1" customHeight="1">
      <c r="A459" s="240" t="s">
        <v>47</v>
      </c>
      <c r="B459" s="240" t="s">
        <v>127</v>
      </c>
      <c r="C459" s="240" t="s">
        <v>913</v>
      </c>
      <c r="D459" s="240" t="s">
        <v>309</v>
      </c>
      <c r="E459" s="240" t="s">
        <v>1396</v>
      </c>
      <c r="F459" s="241">
        <v>2024.0</v>
      </c>
      <c r="G459" s="242" t="s">
        <v>1266</v>
      </c>
      <c r="H459" s="242"/>
      <c r="I459" s="242"/>
      <c r="J459" s="242"/>
      <c r="K459" s="242" t="s">
        <v>975</v>
      </c>
      <c r="L459" s="242">
        <v>166719.0</v>
      </c>
      <c r="M459" s="243" t="s">
        <v>1397</v>
      </c>
      <c r="N459" s="242" t="s">
        <v>1398</v>
      </c>
      <c r="O459" s="244">
        <v>0.0</v>
      </c>
      <c r="P459" s="245">
        <v>1.0</v>
      </c>
      <c r="Q459" s="246">
        <v>7.99</v>
      </c>
      <c r="R459" s="246">
        <v>7.99</v>
      </c>
      <c r="S459" s="247" t="s">
        <v>322</v>
      </c>
      <c r="T459" s="248">
        <v>4.1</v>
      </c>
      <c r="U459" s="249">
        <f>IFERROR(Data_TY!$T459*Data_TY!$O459,"")</f>
        <v>0</v>
      </c>
      <c r="V459" s="248">
        <f>IFERROR(Data_TY!$R459/Data_TY!$P459,"")</f>
        <v>7.99</v>
      </c>
      <c r="W459" s="249">
        <f>IFERROR(Data_TY!$V459*Data_TY!$O459,"")</f>
        <v>0</v>
      </c>
      <c r="X459" s="240" t="s">
        <v>112</v>
      </c>
      <c r="Y459" s="240" t="s">
        <v>784</v>
      </c>
    </row>
    <row r="460" ht="15.75" hidden="1" customHeight="1">
      <c r="A460" s="230" t="s">
        <v>47</v>
      </c>
      <c r="B460" s="230" t="s">
        <v>127</v>
      </c>
      <c r="C460" s="230" t="s">
        <v>913</v>
      </c>
      <c r="D460" s="230" t="s">
        <v>309</v>
      </c>
      <c r="E460" s="230" t="s">
        <v>1399</v>
      </c>
      <c r="F460" s="231">
        <v>2024.0</v>
      </c>
      <c r="G460" s="232" t="s">
        <v>1266</v>
      </c>
      <c r="H460" s="232"/>
      <c r="I460" s="232"/>
      <c r="J460" s="232"/>
      <c r="K460" s="232" t="s">
        <v>975</v>
      </c>
      <c r="L460" s="232">
        <v>166745.0</v>
      </c>
      <c r="M460" s="233" t="s">
        <v>1400</v>
      </c>
      <c r="N460" s="232" t="s">
        <v>1401</v>
      </c>
      <c r="O460" s="234">
        <v>0.0</v>
      </c>
      <c r="P460" s="235">
        <v>1.0</v>
      </c>
      <c r="Q460" s="236">
        <v>6.99</v>
      </c>
      <c r="R460" s="236">
        <v>6.99</v>
      </c>
      <c r="S460" s="251" t="s">
        <v>322</v>
      </c>
      <c r="T460" s="238">
        <v>3.46</v>
      </c>
      <c r="U460" s="239">
        <f>IFERROR(Data_TY!$T460*Data_TY!$O460,"")</f>
        <v>0</v>
      </c>
      <c r="V460" s="238">
        <f>IFERROR(Data_TY!$R460/Data_TY!$P460,"")</f>
        <v>6.99</v>
      </c>
      <c r="W460" s="239">
        <f>IFERROR(Data_TY!$V460*Data_TY!$O460,"")</f>
        <v>0</v>
      </c>
      <c r="X460" s="230" t="s">
        <v>148</v>
      </c>
      <c r="Y460" s="230" t="s">
        <v>784</v>
      </c>
    </row>
    <row r="461" ht="15.75" hidden="1" customHeight="1">
      <c r="A461" s="240" t="s">
        <v>47</v>
      </c>
      <c r="B461" s="240" t="s">
        <v>75</v>
      </c>
      <c r="C461" s="240" t="s">
        <v>913</v>
      </c>
      <c r="D461" s="240" t="s">
        <v>309</v>
      </c>
      <c r="E461" s="240" t="s">
        <v>1402</v>
      </c>
      <c r="F461" s="241">
        <v>2024.0</v>
      </c>
      <c r="G461" s="242" t="s">
        <v>1266</v>
      </c>
      <c r="H461" s="242"/>
      <c r="I461" s="242"/>
      <c r="J461" s="242"/>
      <c r="K461" s="242" t="s">
        <v>975</v>
      </c>
      <c r="L461" s="242">
        <v>96591.0</v>
      </c>
      <c r="M461" s="243" t="s">
        <v>1403</v>
      </c>
      <c r="N461" s="242" t="s">
        <v>1404</v>
      </c>
      <c r="O461" s="244">
        <v>0.0</v>
      </c>
      <c r="P461" s="245">
        <v>1.0</v>
      </c>
      <c r="Q461" s="246">
        <v>5.99</v>
      </c>
      <c r="R461" s="246">
        <v>5.99</v>
      </c>
      <c r="S461" s="250" t="s">
        <v>322</v>
      </c>
      <c r="T461" s="248">
        <v>3.38</v>
      </c>
      <c r="U461" s="249">
        <f>IFERROR(Data_TY!$T461*Data_TY!$O461,"")</f>
        <v>0</v>
      </c>
      <c r="V461" s="248">
        <f>IFERROR(Data_TY!$R461/Data_TY!$P461,"")</f>
        <v>5.99</v>
      </c>
      <c r="W461" s="249">
        <f>IFERROR(Data_TY!$V461*Data_TY!$O461,"")</f>
        <v>0</v>
      </c>
      <c r="X461" s="240" t="s">
        <v>766</v>
      </c>
      <c r="Y461" s="240" t="s">
        <v>784</v>
      </c>
    </row>
    <row r="462" ht="15.75" hidden="1" customHeight="1">
      <c r="A462" s="230" t="s">
        <v>47</v>
      </c>
      <c r="B462" s="230" t="s">
        <v>75</v>
      </c>
      <c r="C462" s="230" t="s">
        <v>786</v>
      </c>
      <c r="D462" s="230" t="s">
        <v>309</v>
      </c>
      <c r="E462" s="230" t="s">
        <v>770</v>
      </c>
      <c r="F462" s="231">
        <v>2024.0</v>
      </c>
      <c r="G462" s="232" t="s">
        <v>1266</v>
      </c>
      <c r="H462" s="232"/>
      <c r="I462" s="232"/>
      <c r="J462" s="232"/>
      <c r="K462" s="232" t="s">
        <v>975</v>
      </c>
      <c r="L462" s="232">
        <v>96580.0</v>
      </c>
      <c r="M462" s="233" t="s">
        <v>769</v>
      </c>
      <c r="N462" s="232" t="s">
        <v>1000</v>
      </c>
      <c r="O462" s="234">
        <v>5264.0</v>
      </c>
      <c r="P462" s="235">
        <v>1800.0</v>
      </c>
      <c r="Q462" s="236">
        <v>9022.999999999996</v>
      </c>
      <c r="R462" s="236">
        <v>9886.999999999998</v>
      </c>
      <c r="S462" s="251">
        <v>0.34194528875379937</v>
      </c>
      <c r="T462" s="238">
        <v>2.36</v>
      </c>
      <c r="U462" s="239">
        <f>IFERROR(Data_TY!$T462*Data_TY!$O462,"")</f>
        <v>12423.04</v>
      </c>
      <c r="V462" s="238">
        <f>IFERROR(Data_TY!$R462/Data_TY!$P462,"")</f>
        <v>5.492777778</v>
      </c>
      <c r="W462" s="239">
        <f>IFERROR(Data_TY!$V462*Data_TY!$O462,"")</f>
        <v>28913.98222</v>
      </c>
      <c r="X462" s="230" t="s">
        <v>766</v>
      </c>
      <c r="Y462" s="230" t="s">
        <v>784</v>
      </c>
    </row>
    <row r="463" ht="15.75" hidden="1" customHeight="1">
      <c r="A463" s="240" t="s">
        <v>47</v>
      </c>
      <c r="B463" s="240" t="s">
        <v>75</v>
      </c>
      <c r="C463" s="240" t="s">
        <v>786</v>
      </c>
      <c r="D463" s="240" t="s">
        <v>309</v>
      </c>
      <c r="E463" s="240" t="s">
        <v>772</v>
      </c>
      <c r="F463" s="241">
        <v>2024.0</v>
      </c>
      <c r="G463" s="242" t="s">
        <v>1266</v>
      </c>
      <c r="H463" s="242"/>
      <c r="I463" s="242"/>
      <c r="J463" s="242"/>
      <c r="K463" s="242" t="s">
        <v>975</v>
      </c>
      <c r="L463" s="242">
        <v>96581.0</v>
      </c>
      <c r="M463" s="243" t="s">
        <v>771</v>
      </c>
      <c r="N463" s="242" t="s">
        <v>1001</v>
      </c>
      <c r="O463" s="244">
        <v>2632.0</v>
      </c>
      <c r="P463" s="245">
        <v>1020.0</v>
      </c>
      <c r="Q463" s="246">
        <v>5115.299999999993</v>
      </c>
      <c r="R463" s="246">
        <v>5604.299999999993</v>
      </c>
      <c r="S463" s="250">
        <v>0.38753799392097266</v>
      </c>
      <c r="T463" s="248">
        <v>2.36</v>
      </c>
      <c r="U463" s="249">
        <f>IFERROR(Data_TY!$T463*Data_TY!$O463,"")</f>
        <v>6211.52</v>
      </c>
      <c r="V463" s="248">
        <f>IFERROR(Data_TY!$R463/Data_TY!$P463,"")</f>
        <v>5.494411765</v>
      </c>
      <c r="W463" s="249">
        <f>IFERROR(Data_TY!$V463*Data_TY!$O463,"")</f>
        <v>14461.29176</v>
      </c>
      <c r="X463" s="240" t="s">
        <v>766</v>
      </c>
      <c r="Y463" s="240" t="s">
        <v>784</v>
      </c>
    </row>
    <row r="464" ht="15.75" hidden="1" customHeight="1">
      <c r="A464" s="230" t="s">
        <v>47</v>
      </c>
      <c r="B464" s="230" t="s">
        <v>79</v>
      </c>
      <c r="C464" s="230" t="s">
        <v>786</v>
      </c>
      <c r="D464" s="230" t="s">
        <v>309</v>
      </c>
      <c r="E464" s="230" t="s">
        <v>375</v>
      </c>
      <c r="F464" s="231">
        <v>2024.0</v>
      </c>
      <c r="G464" s="232" t="s">
        <v>1266</v>
      </c>
      <c r="H464" s="232"/>
      <c r="I464" s="232"/>
      <c r="J464" s="232"/>
      <c r="K464" s="232" t="s">
        <v>975</v>
      </c>
      <c r="L464" s="232">
        <v>166754.0</v>
      </c>
      <c r="M464" s="233" t="s">
        <v>374</v>
      </c>
      <c r="N464" s="232" t="s">
        <v>1003</v>
      </c>
      <c r="O464" s="234">
        <v>324.0</v>
      </c>
      <c r="P464" s="235">
        <v>176.0</v>
      </c>
      <c r="Q464" s="236">
        <v>702.24</v>
      </c>
      <c r="R464" s="236">
        <v>702.24</v>
      </c>
      <c r="S464" s="251">
        <v>0.5432098765432098</v>
      </c>
      <c r="T464" s="238">
        <v>1.69</v>
      </c>
      <c r="U464" s="239">
        <f>IFERROR(Data_TY!$T464*Data_TY!$O464,"")</f>
        <v>547.56</v>
      </c>
      <c r="V464" s="238">
        <f>IFERROR(Data_TY!$R464/Data_TY!$P464,"")</f>
        <v>3.99</v>
      </c>
      <c r="W464" s="239">
        <f>IFERROR(Data_TY!$V464*Data_TY!$O464,"")</f>
        <v>1292.76</v>
      </c>
      <c r="X464" s="230" t="s">
        <v>78</v>
      </c>
      <c r="Y464" s="230" t="s">
        <v>784</v>
      </c>
    </row>
    <row r="465" ht="15.75" hidden="1" customHeight="1">
      <c r="A465" s="240" t="s">
        <v>47</v>
      </c>
      <c r="B465" s="240" t="s">
        <v>79</v>
      </c>
      <c r="C465" s="240" t="s">
        <v>786</v>
      </c>
      <c r="D465" s="240" t="s">
        <v>309</v>
      </c>
      <c r="E465" s="240" t="s">
        <v>377</v>
      </c>
      <c r="F465" s="241">
        <v>2024.0</v>
      </c>
      <c r="G465" s="242" t="s">
        <v>1266</v>
      </c>
      <c r="H465" s="242"/>
      <c r="I465" s="242"/>
      <c r="J465" s="242"/>
      <c r="K465" s="242" t="s">
        <v>975</v>
      </c>
      <c r="L465" s="242">
        <v>166756.0</v>
      </c>
      <c r="M465" s="243" t="s">
        <v>376</v>
      </c>
      <c r="N465" s="242" t="s">
        <v>1005</v>
      </c>
      <c r="O465" s="244">
        <v>324.0</v>
      </c>
      <c r="P465" s="245">
        <v>177.0</v>
      </c>
      <c r="Q465" s="246">
        <v>706.2299999999999</v>
      </c>
      <c r="R465" s="246">
        <v>706.2299999999999</v>
      </c>
      <c r="S465" s="250">
        <v>0.5462962962962963</v>
      </c>
      <c r="T465" s="248">
        <v>1.69</v>
      </c>
      <c r="U465" s="249">
        <f>IFERROR(Data_TY!$T465*Data_TY!$O465,"")</f>
        <v>547.56</v>
      </c>
      <c r="V465" s="248">
        <f>IFERROR(Data_TY!$R465/Data_TY!$P465,"")</f>
        <v>3.99</v>
      </c>
      <c r="W465" s="249">
        <f>IFERROR(Data_TY!$V465*Data_TY!$O465,"")</f>
        <v>1292.76</v>
      </c>
      <c r="X465" s="240" t="s">
        <v>78</v>
      </c>
      <c r="Y465" s="240" t="s">
        <v>784</v>
      </c>
    </row>
    <row r="466" ht="15.75" hidden="1" customHeight="1">
      <c r="A466" s="230" t="s">
        <v>47</v>
      </c>
      <c r="B466" s="230" t="s">
        <v>75</v>
      </c>
      <c r="C466" s="230" t="s">
        <v>913</v>
      </c>
      <c r="D466" s="230" t="s">
        <v>309</v>
      </c>
      <c r="E466" s="230" t="s">
        <v>1405</v>
      </c>
      <c r="F466" s="231">
        <v>2024.0</v>
      </c>
      <c r="G466" s="232" t="s">
        <v>1266</v>
      </c>
      <c r="H466" s="232"/>
      <c r="I466" s="232"/>
      <c r="J466" s="232"/>
      <c r="K466" s="232" t="s">
        <v>975</v>
      </c>
      <c r="L466" s="232">
        <v>96597.0</v>
      </c>
      <c r="M466" s="233" t="s">
        <v>1406</v>
      </c>
      <c r="N466" s="232" t="s">
        <v>1407</v>
      </c>
      <c r="O466" s="234">
        <v>0.0</v>
      </c>
      <c r="P466" s="235">
        <v>1.0</v>
      </c>
      <c r="Q466" s="236">
        <v>10.99</v>
      </c>
      <c r="R466" s="236">
        <v>10.99</v>
      </c>
      <c r="S466" s="251" t="s">
        <v>322</v>
      </c>
      <c r="T466" s="238">
        <v>6.16</v>
      </c>
      <c r="U466" s="239">
        <f>IFERROR(Data_TY!$T466*Data_TY!$O466,"")</f>
        <v>0</v>
      </c>
      <c r="V466" s="238">
        <f>IFERROR(Data_TY!$R466/Data_TY!$P466,"")</f>
        <v>10.99</v>
      </c>
      <c r="W466" s="239">
        <f>IFERROR(Data_TY!$V466*Data_TY!$O466,"")</f>
        <v>0</v>
      </c>
      <c r="X466" s="230" t="s">
        <v>766</v>
      </c>
      <c r="Y466" s="230" t="s">
        <v>784</v>
      </c>
    </row>
    <row r="467" ht="15.75" hidden="1" customHeight="1">
      <c r="A467" s="240" t="s">
        <v>51</v>
      </c>
      <c r="B467" s="240" t="s">
        <v>117</v>
      </c>
      <c r="C467" s="240" t="s">
        <v>913</v>
      </c>
      <c r="D467" s="240" t="s">
        <v>309</v>
      </c>
      <c r="E467" s="240" t="s">
        <v>1408</v>
      </c>
      <c r="F467" s="241">
        <v>2024.0</v>
      </c>
      <c r="G467" s="242" t="s">
        <v>1266</v>
      </c>
      <c r="H467" s="242"/>
      <c r="I467" s="242"/>
      <c r="J467" s="242"/>
      <c r="K467" s="242" t="s">
        <v>975</v>
      </c>
      <c r="L467" s="242">
        <v>166765.0</v>
      </c>
      <c r="M467" s="243" t="s">
        <v>1409</v>
      </c>
      <c r="N467" s="242" t="s">
        <v>1410</v>
      </c>
      <c r="O467" s="244">
        <v>0.0</v>
      </c>
      <c r="P467" s="245">
        <v>1.0</v>
      </c>
      <c r="Q467" s="246">
        <v>7.99</v>
      </c>
      <c r="R467" s="246">
        <v>7.99</v>
      </c>
      <c r="S467" s="250" t="s">
        <v>322</v>
      </c>
      <c r="T467" s="248">
        <v>4.19</v>
      </c>
      <c r="U467" s="249">
        <f>IFERROR(Data_TY!$T467*Data_TY!$O467,"")</f>
        <v>0</v>
      </c>
      <c r="V467" s="248">
        <f>IFERROR(Data_TY!$R467/Data_TY!$P467,"")</f>
        <v>7.99</v>
      </c>
      <c r="W467" s="249">
        <f>IFERROR(Data_TY!$V467*Data_TY!$O467,"")</f>
        <v>0</v>
      </c>
      <c r="X467" s="240" t="s">
        <v>515</v>
      </c>
      <c r="Y467" s="240" t="s">
        <v>784</v>
      </c>
    </row>
    <row r="468" ht="15.75" hidden="1" customHeight="1">
      <c r="A468" s="230" t="s">
        <v>47</v>
      </c>
      <c r="B468" s="230" t="s">
        <v>79</v>
      </c>
      <c r="C468" s="230" t="s">
        <v>913</v>
      </c>
      <c r="D468" s="230" t="s">
        <v>309</v>
      </c>
      <c r="E468" s="230" t="s">
        <v>1411</v>
      </c>
      <c r="F468" s="231">
        <v>2024.0</v>
      </c>
      <c r="G468" s="232" t="s">
        <v>1266</v>
      </c>
      <c r="H468" s="232"/>
      <c r="I468" s="232"/>
      <c r="J468" s="232"/>
      <c r="K468" s="232" t="s">
        <v>975</v>
      </c>
      <c r="L468" s="232">
        <v>242487.0</v>
      </c>
      <c r="M468" s="233" t="s">
        <v>1412</v>
      </c>
      <c r="N468" s="232" t="s">
        <v>1413</v>
      </c>
      <c r="O468" s="234">
        <v>0.0</v>
      </c>
      <c r="P468" s="235">
        <v>2.0</v>
      </c>
      <c r="Q468" s="236">
        <v>4.98</v>
      </c>
      <c r="R468" s="236">
        <v>4.98</v>
      </c>
      <c r="S468" s="251" t="s">
        <v>322</v>
      </c>
      <c r="T468" s="238">
        <v>1.25</v>
      </c>
      <c r="U468" s="239">
        <f>IFERROR(Data_TY!$T468*Data_TY!$O468,"")</f>
        <v>0</v>
      </c>
      <c r="V468" s="238">
        <f>IFERROR(Data_TY!$R468/Data_TY!$P468,"")</f>
        <v>2.49</v>
      </c>
      <c r="W468" s="239">
        <f>IFERROR(Data_TY!$V468*Data_TY!$O468,"")</f>
        <v>0</v>
      </c>
      <c r="X468" s="230" t="s">
        <v>298</v>
      </c>
      <c r="Y468" s="230" t="s">
        <v>784</v>
      </c>
    </row>
    <row r="469" ht="15.75" hidden="1" customHeight="1">
      <c r="A469" s="240" t="s">
        <v>47</v>
      </c>
      <c r="B469" s="240" t="s">
        <v>79</v>
      </c>
      <c r="C469" s="240" t="s">
        <v>913</v>
      </c>
      <c r="D469" s="240" t="s">
        <v>309</v>
      </c>
      <c r="E469" s="240" t="s">
        <v>1411</v>
      </c>
      <c r="F469" s="241">
        <v>2024.0</v>
      </c>
      <c r="G469" s="242" t="s">
        <v>1266</v>
      </c>
      <c r="H469" s="242"/>
      <c r="I469" s="242"/>
      <c r="J469" s="242"/>
      <c r="K469" s="242" t="s">
        <v>975</v>
      </c>
      <c r="L469" s="242">
        <v>242488.0</v>
      </c>
      <c r="M469" s="243" t="s">
        <v>1414</v>
      </c>
      <c r="N469" s="242" t="s">
        <v>1413</v>
      </c>
      <c r="O469" s="244">
        <v>0.0</v>
      </c>
      <c r="P469" s="245">
        <v>1.0</v>
      </c>
      <c r="Q469" s="246">
        <v>2.49</v>
      </c>
      <c r="R469" s="246">
        <v>2.49</v>
      </c>
      <c r="S469" s="250" t="s">
        <v>322</v>
      </c>
      <c r="T469" s="248">
        <v>1.25</v>
      </c>
      <c r="U469" s="249">
        <f>IFERROR(Data_TY!$T469*Data_TY!$O469,"")</f>
        <v>0</v>
      </c>
      <c r="V469" s="248">
        <f>IFERROR(Data_TY!$R469/Data_TY!$P469,"")</f>
        <v>2.49</v>
      </c>
      <c r="W469" s="249">
        <f>IFERROR(Data_TY!$V469*Data_TY!$O469,"")</f>
        <v>0</v>
      </c>
      <c r="X469" s="240" t="s">
        <v>298</v>
      </c>
      <c r="Y469" s="240" t="s">
        <v>784</v>
      </c>
    </row>
    <row r="470" ht="15.75" hidden="1" customHeight="1">
      <c r="A470" s="230" t="s">
        <v>48</v>
      </c>
      <c r="B470" s="230" t="s">
        <v>92</v>
      </c>
      <c r="C470" s="230" t="s">
        <v>913</v>
      </c>
      <c r="D470" s="230" t="s">
        <v>74</v>
      </c>
      <c r="E470" s="230" t="s">
        <v>1415</v>
      </c>
      <c r="F470" s="231">
        <v>2024.0</v>
      </c>
      <c r="G470" s="232" t="s">
        <v>1266</v>
      </c>
      <c r="H470" s="232"/>
      <c r="I470" s="232"/>
      <c r="J470" s="232"/>
      <c r="K470" s="232" t="s">
        <v>975</v>
      </c>
      <c r="L470" s="232">
        <v>161988.0</v>
      </c>
      <c r="M470" s="233" t="s">
        <v>1416</v>
      </c>
      <c r="N470" s="232" t="s">
        <v>1417</v>
      </c>
      <c r="O470" s="234">
        <v>0.0</v>
      </c>
      <c r="P470" s="235">
        <v>1.0</v>
      </c>
      <c r="Q470" s="236">
        <v>5.49</v>
      </c>
      <c r="R470" s="236">
        <v>5.49</v>
      </c>
      <c r="S470" s="251" t="s">
        <v>322</v>
      </c>
      <c r="T470" s="238">
        <v>3.04</v>
      </c>
      <c r="U470" s="239">
        <f>IFERROR(Data_TY!$T470*Data_TY!$O470,"")</f>
        <v>0</v>
      </c>
      <c r="V470" s="238">
        <f>IFERROR(Data_TY!$R470/Data_TY!$P470,"")</f>
        <v>5.49</v>
      </c>
      <c r="W470" s="239">
        <f>IFERROR(Data_TY!$V470*Data_TY!$O470,"")</f>
        <v>0</v>
      </c>
      <c r="X470" s="230" t="s">
        <v>109</v>
      </c>
      <c r="Y470" s="230" t="s">
        <v>784</v>
      </c>
    </row>
    <row r="471" ht="15.75" hidden="1" customHeight="1">
      <c r="A471" s="240" t="s">
        <v>48</v>
      </c>
      <c r="B471" s="240" t="s">
        <v>92</v>
      </c>
      <c r="C471" s="240" t="s">
        <v>913</v>
      </c>
      <c r="D471" s="240" t="s">
        <v>74</v>
      </c>
      <c r="E471" s="240" t="s">
        <v>1418</v>
      </c>
      <c r="F471" s="241">
        <v>2024.0</v>
      </c>
      <c r="G471" s="242" t="s">
        <v>1266</v>
      </c>
      <c r="H471" s="242"/>
      <c r="I471" s="242"/>
      <c r="J471" s="242"/>
      <c r="K471" s="242" t="s">
        <v>975</v>
      </c>
      <c r="L471" s="242">
        <v>162011.0</v>
      </c>
      <c r="M471" s="243" t="s">
        <v>1419</v>
      </c>
      <c r="N471" s="242" t="s">
        <v>1420</v>
      </c>
      <c r="O471" s="244">
        <v>0.0</v>
      </c>
      <c r="P471" s="245">
        <v>1.0</v>
      </c>
      <c r="Q471" s="246">
        <v>4.99</v>
      </c>
      <c r="R471" s="246">
        <v>4.99</v>
      </c>
      <c r="S471" s="250" t="s">
        <v>322</v>
      </c>
      <c r="T471" s="248">
        <v>2.47</v>
      </c>
      <c r="U471" s="249">
        <f>IFERROR(Data_TY!$T471*Data_TY!$O471,"")</f>
        <v>0</v>
      </c>
      <c r="V471" s="248">
        <f>IFERROR(Data_TY!$R471/Data_TY!$P471,"")</f>
        <v>4.99</v>
      </c>
      <c r="W471" s="249">
        <f>IFERROR(Data_TY!$V471*Data_TY!$O471,"")</f>
        <v>0</v>
      </c>
      <c r="X471" s="240" t="s">
        <v>109</v>
      </c>
      <c r="Y471" s="240" t="s">
        <v>784</v>
      </c>
    </row>
    <row r="472" ht="15.75" hidden="1" customHeight="1">
      <c r="A472" s="230" t="s">
        <v>48</v>
      </c>
      <c r="B472" s="230" t="s">
        <v>92</v>
      </c>
      <c r="C472" s="230" t="s">
        <v>913</v>
      </c>
      <c r="D472" s="230" t="s">
        <v>74</v>
      </c>
      <c r="E472" s="230" t="s">
        <v>1421</v>
      </c>
      <c r="F472" s="231">
        <v>2024.0</v>
      </c>
      <c r="G472" s="232" t="s">
        <v>1266</v>
      </c>
      <c r="H472" s="232"/>
      <c r="I472" s="232"/>
      <c r="J472" s="232"/>
      <c r="K472" s="232" t="s">
        <v>975</v>
      </c>
      <c r="L472" s="232">
        <v>162014.0</v>
      </c>
      <c r="M472" s="233" t="s">
        <v>1422</v>
      </c>
      <c r="N472" s="232" t="s">
        <v>1423</v>
      </c>
      <c r="O472" s="234">
        <v>0.0</v>
      </c>
      <c r="P472" s="235">
        <v>0.0</v>
      </c>
      <c r="Q472" s="236">
        <v>0.0</v>
      </c>
      <c r="R472" s="236">
        <v>0.0</v>
      </c>
      <c r="S472" s="251" t="s">
        <v>322</v>
      </c>
      <c r="T472" s="238">
        <v>3.52</v>
      </c>
      <c r="U472" s="239">
        <f>IFERROR(Data_TY!$T472*Data_TY!$O472,"")</f>
        <v>0</v>
      </c>
      <c r="V472" s="238" t="str">
        <f>IFERROR(Data_TY!$R472/Data_TY!$P472,"")</f>
        <v/>
      </c>
      <c r="W472" s="239">
        <f>IFERROR(Data_TY!$V472*Data_TY!$O472,"")</f>
        <v>0</v>
      </c>
      <c r="X472" s="230" t="s">
        <v>109</v>
      </c>
      <c r="Y472" s="230" t="s">
        <v>784</v>
      </c>
    </row>
    <row r="473" ht="15.75" hidden="1" customHeight="1">
      <c r="A473" s="240" t="s">
        <v>48</v>
      </c>
      <c r="B473" s="240" t="s">
        <v>95</v>
      </c>
      <c r="C473" s="240" t="s">
        <v>913</v>
      </c>
      <c r="D473" s="240" t="s">
        <v>74</v>
      </c>
      <c r="E473" s="240" t="s">
        <v>1424</v>
      </c>
      <c r="F473" s="241">
        <v>2024.0</v>
      </c>
      <c r="G473" s="242" t="s">
        <v>1266</v>
      </c>
      <c r="H473" s="242"/>
      <c r="I473" s="242"/>
      <c r="J473" s="242"/>
      <c r="K473" s="242" t="s">
        <v>975</v>
      </c>
      <c r="L473" s="242">
        <v>162016.0</v>
      </c>
      <c r="M473" s="243" t="s">
        <v>1425</v>
      </c>
      <c r="N473" s="242" t="s">
        <v>1426</v>
      </c>
      <c r="O473" s="244">
        <v>0.0</v>
      </c>
      <c r="P473" s="245">
        <v>1.0</v>
      </c>
      <c r="Q473" s="246">
        <v>6.49</v>
      </c>
      <c r="R473" s="246">
        <v>6.49</v>
      </c>
      <c r="S473" s="250" t="s">
        <v>322</v>
      </c>
      <c r="T473" s="248">
        <v>3.2</v>
      </c>
      <c r="U473" s="249">
        <f>IFERROR(Data_TY!$T473*Data_TY!$O473,"")</f>
        <v>0</v>
      </c>
      <c r="V473" s="248">
        <f>IFERROR(Data_TY!$R473/Data_TY!$P473,"")</f>
        <v>6.49</v>
      </c>
      <c r="W473" s="249">
        <f>IFERROR(Data_TY!$V473*Data_TY!$O473,"")</f>
        <v>0</v>
      </c>
      <c r="X473" s="240" t="s">
        <v>109</v>
      </c>
      <c r="Y473" s="240" t="s">
        <v>784</v>
      </c>
    </row>
    <row r="474" ht="15.75" hidden="1" customHeight="1">
      <c r="A474" s="230" t="s">
        <v>48</v>
      </c>
      <c r="B474" s="230" t="s">
        <v>89</v>
      </c>
      <c r="C474" s="230" t="s">
        <v>913</v>
      </c>
      <c r="D474" s="230" t="s">
        <v>74</v>
      </c>
      <c r="E474" s="230" t="s">
        <v>1013</v>
      </c>
      <c r="F474" s="231">
        <v>2024.0</v>
      </c>
      <c r="G474" s="232" t="s">
        <v>1266</v>
      </c>
      <c r="H474" s="232"/>
      <c r="I474" s="232"/>
      <c r="J474" s="232"/>
      <c r="K474" s="232" t="s">
        <v>975</v>
      </c>
      <c r="L474" s="232">
        <v>162029.0</v>
      </c>
      <c r="M474" s="233" t="s">
        <v>1014</v>
      </c>
      <c r="N474" s="232" t="s">
        <v>1015</v>
      </c>
      <c r="O474" s="234">
        <v>0.0</v>
      </c>
      <c r="P474" s="235">
        <v>2.0</v>
      </c>
      <c r="Q474" s="236">
        <v>22.48</v>
      </c>
      <c r="R474" s="236">
        <v>22.48</v>
      </c>
      <c r="S474" s="251" t="s">
        <v>322</v>
      </c>
      <c r="T474" s="238">
        <v>7.86</v>
      </c>
      <c r="U474" s="239">
        <f>IFERROR(Data_TY!$T474*Data_TY!$O474,"")</f>
        <v>0</v>
      </c>
      <c r="V474" s="238">
        <f>IFERROR(Data_TY!$R474/Data_TY!$P474,"")</f>
        <v>11.24</v>
      </c>
      <c r="W474" s="239">
        <f>IFERROR(Data_TY!$V474*Data_TY!$O474,"")</f>
        <v>0</v>
      </c>
      <c r="X474" s="230" t="s">
        <v>1016</v>
      </c>
      <c r="Y474" s="230" t="s">
        <v>784</v>
      </c>
    </row>
    <row r="475" ht="15.75" hidden="1" customHeight="1">
      <c r="A475" s="240" t="s">
        <v>48</v>
      </c>
      <c r="B475" s="240" t="s">
        <v>225</v>
      </c>
      <c r="C475" s="240" t="s">
        <v>913</v>
      </c>
      <c r="D475" s="240" t="s">
        <v>74</v>
      </c>
      <c r="E475" s="240" t="s">
        <v>1427</v>
      </c>
      <c r="F475" s="241">
        <v>2024.0</v>
      </c>
      <c r="G475" s="242" t="s">
        <v>1266</v>
      </c>
      <c r="H475" s="242"/>
      <c r="I475" s="242"/>
      <c r="J475" s="242"/>
      <c r="K475" s="242" t="s">
        <v>975</v>
      </c>
      <c r="L475" s="242">
        <v>165417.0</v>
      </c>
      <c r="M475" s="243" t="s">
        <v>1428</v>
      </c>
      <c r="N475" s="242" t="s">
        <v>1429</v>
      </c>
      <c r="O475" s="244">
        <v>0.0</v>
      </c>
      <c r="P475" s="245">
        <v>3.0</v>
      </c>
      <c r="Q475" s="246">
        <v>15.72</v>
      </c>
      <c r="R475" s="246">
        <v>15.72</v>
      </c>
      <c r="S475" s="250" t="s">
        <v>322</v>
      </c>
      <c r="T475" s="248">
        <v>3.59</v>
      </c>
      <c r="U475" s="249">
        <f>IFERROR(Data_TY!$T475*Data_TY!$O475,"")</f>
        <v>0</v>
      </c>
      <c r="V475" s="248">
        <f>IFERROR(Data_TY!$R475/Data_TY!$P475,"")</f>
        <v>5.24</v>
      </c>
      <c r="W475" s="249">
        <f>IFERROR(Data_TY!$V475*Data_TY!$O475,"")</f>
        <v>0</v>
      </c>
      <c r="X475" s="240" t="s">
        <v>224</v>
      </c>
      <c r="Y475" s="240" t="s">
        <v>784</v>
      </c>
    </row>
    <row r="476" ht="15.75" hidden="1" customHeight="1">
      <c r="A476" s="230" t="s">
        <v>48</v>
      </c>
      <c r="B476" s="230" t="s">
        <v>92</v>
      </c>
      <c r="C476" s="230" t="s">
        <v>913</v>
      </c>
      <c r="D476" s="230" t="s">
        <v>74</v>
      </c>
      <c r="E476" s="230" t="s">
        <v>1430</v>
      </c>
      <c r="F476" s="231">
        <v>2024.0</v>
      </c>
      <c r="G476" s="232" t="s">
        <v>1266</v>
      </c>
      <c r="H476" s="232"/>
      <c r="I476" s="232"/>
      <c r="J476" s="232"/>
      <c r="K476" s="232" t="s">
        <v>975</v>
      </c>
      <c r="L476" s="232">
        <v>166590.0</v>
      </c>
      <c r="M476" s="233" t="s">
        <v>1431</v>
      </c>
      <c r="N476" s="232" t="s">
        <v>1432</v>
      </c>
      <c r="O476" s="234">
        <v>0.0</v>
      </c>
      <c r="P476" s="235">
        <v>2.0</v>
      </c>
      <c r="Q476" s="236">
        <v>3.7300000000000004</v>
      </c>
      <c r="R476" s="236">
        <v>3.7300000000000004</v>
      </c>
      <c r="S476" s="251" t="s">
        <v>322</v>
      </c>
      <c r="T476" s="238">
        <v>1.5</v>
      </c>
      <c r="U476" s="239">
        <f>IFERROR(Data_TY!$T476*Data_TY!$O476,"")</f>
        <v>0</v>
      </c>
      <c r="V476" s="238">
        <f>IFERROR(Data_TY!$R476/Data_TY!$P476,"")</f>
        <v>1.865</v>
      </c>
      <c r="W476" s="239">
        <f>IFERROR(Data_TY!$V476*Data_TY!$O476,"")</f>
        <v>0</v>
      </c>
      <c r="X476" s="230" t="s">
        <v>124</v>
      </c>
      <c r="Y476" s="230" t="s">
        <v>784</v>
      </c>
    </row>
    <row r="477" ht="15.75" hidden="1" customHeight="1">
      <c r="A477" s="240" t="s">
        <v>48</v>
      </c>
      <c r="B477" s="240" t="s">
        <v>95</v>
      </c>
      <c r="C477" s="240" t="s">
        <v>913</v>
      </c>
      <c r="D477" s="240" t="s">
        <v>74</v>
      </c>
      <c r="E477" s="240" t="s">
        <v>1020</v>
      </c>
      <c r="F477" s="241">
        <v>2024.0</v>
      </c>
      <c r="G477" s="242" t="s">
        <v>1266</v>
      </c>
      <c r="H477" s="242"/>
      <c r="I477" s="242"/>
      <c r="J477" s="242"/>
      <c r="K477" s="242" t="s">
        <v>975</v>
      </c>
      <c r="L477" s="242">
        <v>166703.0</v>
      </c>
      <c r="M477" s="243" t="s">
        <v>1021</v>
      </c>
      <c r="N477" s="242" t="s">
        <v>1022</v>
      </c>
      <c r="O477" s="244">
        <v>0.0</v>
      </c>
      <c r="P477" s="245">
        <v>2.0</v>
      </c>
      <c r="Q477" s="246">
        <v>8.23</v>
      </c>
      <c r="R477" s="246">
        <v>8.23</v>
      </c>
      <c r="S477" s="250" t="s">
        <v>322</v>
      </c>
      <c r="T477" s="248">
        <v>2.61</v>
      </c>
      <c r="U477" s="249">
        <f>IFERROR(Data_TY!$T477*Data_TY!$O477,"")</f>
        <v>0</v>
      </c>
      <c r="V477" s="248">
        <f>IFERROR(Data_TY!$R477/Data_TY!$P477,"")</f>
        <v>4.115</v>
      </c>
      <c r="W477" s="249">
        <f>IFERROR(Data_TY!$V477*Data_TY!$O477,"")</f>
        <v>0</v>
      </c>
      <c r="X477" s="240" t="s">
        <v>1012</v>
      </c>
      <c r="Y477" s="240" t="s">
        <v>784</v>
      </c>
    </row>
    <row r="478" ht="15.75" hidden="1" customHeight="1">
      <c r="A478" s="230" t="s">
        <v>48</v>
      </c>
      <c r="B478" s="230" t="s">
        <v>95</v>
      </c>
      <c r="C478" s="230" t="s">
        <v>913</v>
      </c>
      <c r="D478" s="230" t="s">
        <v>74</v>
      </c>
      <c r="E478" s="230" t="s">
        <v>1433</v>
      </c>
      <c r="F478" s="231">
        <v>2024.0</v>
      </c>
      <c r="G478" s="232" t="s">
        <v>1266</v>
      </c>
      <c r="H478" s="232"/>
      <c r="I478" s="232"/>
      <c r="J478" s="232"/>
      <c r="K478" s="232" t="s">
        <v>975</v>
      </c>
      <c r="L478" s="232">
        <v>166704.0</v>
      </c>
      <c r="M478" s="233" t="s">
        <v>1434</v>
      </c>
      <c r="N478" s="232" t="s">
        <v>1435</v>
      </c>
      <c r="O478" s="234">
        <v>0.0</v>
      </c>
      <c r="P478" s="235">
        <v>2.0</v>
      </c>
      <c r="Q478" s="236">
        <v>4.98</v>
      </c>
      <c r="R478" s="236">
        <v>4.98</v>
      </c>
      <c r="S478" s="251" t="s">
        <v>322</v>
      </c>
      <c r="T478" s="238">
        <v>1.17</v>
      </c>
      <c r="U478" s="239">
        <f>IFERROR(Data_TY!$T478*Data_TY!$O478,"")</f>
        <v>0</v>
      </c>
      <c r="V478" s="238">
        <f>IFERROR(Data_TY!$R478/Data_TY!$P478,"")</f>
        <v>2.49</v>
      </c>
      <c r="W478" s="239">
        <f>IFERROR(Data_TY!$V478*Data_TY!$O478,"")</f>
        <v>0</v>
      </c>
      <c r="X478" s="230" t="s">
        <v>88</v>
      </c>
      <c r="Y478" s="230" t="s">
        <v>784</v>
      </c>
    </row>
    <row r="479" ht="15.75" hidden="1" customHeight="1">
      <c r="A479" s="240" t="s">
        <v>48</v>
      </c>
      <c r="B479" s="240" t="s">
        <v>92</v>
      </c>
      <c r="C479" s="240" t="s">
        <v>913</v>
      </c>
      <c r="D479" s="240" t="s">
        <v>74</v>
      </c>
      <c r="E479" s="240" t="s">
        <v>1436</v>
      </c>
      <c r="F479" s="241">
        <v>2024.0</v>
      </c>
      <c r="G479" s="242" t="s">
        <v>1266</v>
      </c>
      <c r="H479" s="242"/>
      <c r="I479" s="242"/>
      <c r="J479" s="242"/>
      <c r="K479" s="242" t="s">
        <v>975</v>
      </c>
      <c r="L479" s="242">
        <v>166705.0</v>
      </c>
      <c r="M479" s="243" t="s">
        <v>1437</v>
      </c>
      <c r="N479" s="242" t="s">
        <v>1438</v>
      </c>
      <c r="O479" s="244">
        <v>0.0</v>
      </c>
      <c r="P479" s="245">
        <v>3.0</v>
      </c>
      <c r="Q479" s="246">
        <v>7.47</v>
      </c>
      <c r="R479" s="246">
        <v>7.47</v>
      </c>
      <c r="S479" s="250" t="s">
        <v>322</v>
      </c>
      <c r="T479" s="248">
        <v>1.0</v>
      </c>
      <c r="U479" s="249">
        <f>IFERROR(Data_TY!$T479*Data_TY!$O479,"")</f>
        <v>0</v>
      </c>
      <c r="V479" s="248">
        <f>IFERROR(Data_TY!$R479/Data_TY!$P479,"")</f>
        <v>2.49</v>
      </c>
      <c r="W479" s="249">
        <f>IFERROR(Data_TY!$V479*Data_TY!$O479,"")</f>
        <v>0</v>
      </c>
      <c r="X479" s="240" t="s">
        <v>88</v>
      </c>
      <c r="Y479" s="240" t="s">
        <v>784</v>
      </c>
    </row>
    <row r="480" ht="15.75" hidden="1" customHeight="1">
      <c r="A480" s="230" t="s">
        <v>48</v>
      </c>
      <c r="B480" s="230" t="s">
        <v>92</v>
      </c>
      <c r="C480" s="230" t="s">
        <v>913</v>
      </c>
      <c r="D480" s="230" t="s">
        <v>74</v>
      </c>
      <c r="E480" s="230" t="s">
        <v>1439</v>
      </c>
      <c r="F480" s="231">
        <v>2024.0</v>
      </c>
      <c r="G480" s="232" t="s">
        <v>1266</v>
      </c>
      <c r="H480" s="232"/>
      <c r="I480" s="232"/>
      <c r="J480" s="232"/>
      <c r="K480" s="232" t="s">
        <v>975</v>
      </c>
      <c r="L480" s="232">
        <v>166707.0</v>
      </c>
      <c r="M480" s="233" t="s">
        <v>1440</v>
      </c>
      <c r="N480" s="232" t="s">
        <v>1441</v>
      </c>
      <c r="O480" s="234">
        <v>0.0</v>
      </c>
      <c r="P480" s="235">
        <v>1.0</v>
      </c>
      <c r="Q480" s="236">
        <v>2.99</v>
      </c>
      <c r="R480" s="236">
        <v>2.99</v>
      </c>
      <c r="S480" s="251" t="s">
        <v>322</v>
      </c>
      <c r="T480" s="238">
        <v>1.32</v>
      </c>
      <c r="U480" s="239">
        <f>IFERROR(Data_TY!$T480*Data_TY!$O480,"")</f>
        <v>0</v>
      </c>
      <c r="V480" s="238">
        <f>IFERROR(Data_TY!$R480/Data_TY!$P480,"")</f>
        <v>2.99</v>
      </c>
      <c r="W480" s="239">
        <f>IFERROR(Data_TY!$V480*Data_TY!$O480,"")</f>
        <v>0</v>
      </c>
      <c r="X480" s="230" t="s">
        <v>88</v>
      </c>
      <c r="Y480" s="230" t="s">
        <v>784</v>
      </c>
    </row>
    <row r="481" ht="15.75" customHeight="1">
      <c r="A481" s="240" t="s">
        <v>49</v>
      </c>
      <c r="B481" s="240">
        <v>0.0</v>
      </c>
      <c r="C481" s="240" t="s">
        <v>1093</v>
      </c>
      <c r="D481" s="240" t="s">
        <v>309</v>
      </c>
      <c r="E481" s="240" t="s">
        <v>1442</v>
      </c>
      <c r="F481" s="241">
        <v>2024.0</v>
      </c>
      <c r="G481" s="242" t="s">
        <v>1266</v>
      </c>
      <c r="H481" s="242"/>
      <c r="I481" s="242"/>
      <c r="J481" s="242"/>
      <c r="K481" s="242" t="s">
        <v>975</v>
      </c>
      <c r="L481" s="242">
        <v>117845.0</v>
      </c>
      <c r="M481" s="243" t="s">
        <v>1443</v>
      </c>
      <c r="N481" s="242" t="s">
        <v>1442</v>
      </c>
      <c r="O481" s="244">
        <v>0.0</v>
      </c>
      <c r="P481" s="245">
        <v>1.0</v>
      </c>
      <c r="Q481" s="246">
        <v>4.99</v>
      </c>
      <c r="R481" s="246">
        <v>4.99</v>
      </c>
      <c r="S481" s="250" t="s">
        <v>322</v>
      </c>
      <c r="T481" s="248" t="s">
        <v>322</v>
      </c>
      <c r="U481" s="249">
        <f>IFERROR(Data_TY!$T481*Data_TY!$O481,"")</f>
        <v>0</v>
      </c>
      <c r="V481" s="248">
        <f>IFERROR(Data_TY!$R481/Data_TY!$P481,"")</f>
        <v>4.99</v>
      </c>
      <c r="W481" s="249">
        <f>IFERROR(Data_TY!$V481*Data_TY!$O481,"")</f>
        <v>0</v>
      </c>
      <c r="X481" s="240">
        <v>0.0</v>
      </c>
      <c r="Y481" s="240" t="s">
        <v>900</v>
      </c>
    </row>
    <row r="482" ht="15.75" hidden="1" customHeight="1">
      <c r="A482" s="230" t="s">
        <v>48</v>
      </c>
      <c r="B482" s="230" t="s">
        <v>225</v>
      </c>
      <c r="C482" s="230" t="s">
        <v>913</v>
      </c>
      <c r="D482" s="230" t="s">
        <v>74</v>
      </c>
      <c r="E482" s="230" t="s">
        <v>1444</v>
      </c>
      <c r="F482" s="231">
        <v>2024.0</v>
      </c>
      <c r="G482" s="232" t="s">
        <v>1266</v>
      </c>
      <c r="H482" s="232"/>
      <c r="I482" s="232"/>
      <c r="J482" s="232"/>
      <c r="K482" s="232" t="s">
        <v>975</v>
      </c>
      <c r="L482" s="232">
        <v>166268.0</v>
      </c>
      <c r="M482" s="233" t="s">
        <v>1445</v>
      </c>
      <c r="N482" s="232" t="s">
        <v>1446</v>
      </c>
      <c r="O482" s="234">
        <v>0.0</v>
      </c>
      <c r="P482" s="235">
        <v>1.0</v>
      </c>
      <c r="Q482" s="236">
        <v>13.99</v>
      </c>
      <c r="R482" s="236">
        <v>13.99</v>
      </c>
      <c r="S482" s="251" t="s">
        <v>322</v>
      </c>
      <c r="T482" s="238">
        <v>7.2</v>
      </c>
      <c r="U482" s="239">
        <f>IFERROR(Data_TY!$T482*Data_TY!$O482,"")</f>
        <v>0</v>
      </c>
      <c r="V482" s="238">
        <f>IFERROR(Data_TY!$R482/Data_TY!$P482,"")</f>
        <v>13.99</v>
      </c>
      <c r="W482" s="239">
        <f>IFERROR(Data_TY!$V482*Data_TY!$O482,"")</f>
        <v>0</v>
      </c>
      <c r="X482" s="230" t="s">
        <v>224</v>
      </c>
      <c r="Y482" s="230" t="s">
        <v>784</v>
      </c>
    </row>
    <row r="483" ht="15.75" hidden="1" customHeight="1">
      <c r="A483" s="240" t="s">
        <v>48</v>
      </c>
      <c r="B483" s="240" t="s">
        <v>92</v>
      </c>
      <c r="C483" s="240" t="s">
        <v>913</v>
      </c>
      <c r="D483" s="240" t="s">
        <v>74</v>
      </c>
      <c r="E483" s="240" t="s">
        <v>1447</v>
      </c>
      <c r="F483" s="241">
        <v>2024.0</v>
      </c>
      <c r="G483" s="242" t="s">
        <v>1266</v>
      </c>
      <c r="H483" s="242"/>
      <c r="I483" s="242"/>
      <c r="J483" s="242"/>
      <c r="K483" s="242" t="s">
        <v>975</v>
      </c>
      <c r="L483" s="242">
        <v>166699.0</v>
      </c>
      <c r="M483" s="243" t="s">
        <v>1448</v>
      </c>
      <c r="N483" s="242" t="s">
        <v>970</v>
      </c>
      <c r="O483" s="244">
        <v>0.0</v>
      </c>
      <c r="P483" s="245">
        <v>2.0</v>
      </c>
      <c r="Q483" s="246">
        <v>5.98</v>
      </c>
      <c r="R483" s="246">
        <v>5.98</v>
      </c>
      <c r="S483" s="250" t="s">
        <v>322</v>
      </c>
      <c r="T483" s="248">
        <v>1.56</v>
      </c>
      <c r="U483" s="249">
        <f>IFERROR(Data_TY!$T483*Data_TY!$O483,"")</f>
        <v>0</v>
      </c>
      <c r="V483" s="248">
        <f>IFERROR(Data_TY!$R483/Data_TY!$P483,"")</f>
        <v>2.99</v>
      </c>
      <c r="W483" s="249">
        <f>IFERROR(Data_TY!$V483*Data_TY!$O483,"")</f>
        <v>0</v>
      </c>
      <c r="X483" s="240" t="s">
        <v>124</v>
      </c>
      <c r="Y483" s="240" t="s">
        <v>784</v>
      </c>
    </row>
    <row r="484" ht="15.75" hidden="1" customHeight="1">
      <c r="A484" s="230" t="s">
        <v>47</v>
      </c>
      <c r="B484" s="230" t="s">
        <v>127</v>
      </c>
      <c r="C484" s="230" t="s">
        <v>786</v>
      </c>
      <c r="D484" s="230" t="s">
        <v>309</v>
      </c>
      <c r="E484" s="230" t="s">
        <v>430</v>
      </c>
      <c r="F484" s="231">
        <v>2024.0</v>
      </c>
      <c r="G484" s="232" t="s">
        <v>1266</v>
      </c>
      <c r="H484" s="232"/>
      <c r="I484" s="232"/>
      <c r="J484" s="232"/>
      <c r="K484" s="232" t="s">
        <v>975</v>
      </c>
      <c r="L484" s="232">
        <v>241742.0</v>
      </c>
      <c r="M484" s="233" t="s">
        <v>429</v>
      </c>
      <c r="N484" s="232" t="s">
        <v>1026</v>
      </c>
      <c r="O484" s="234">
        <v>2916.0</v>
      </c>
      <c r="P484" s="235">
        <v>1402.0</v>
      </c>
      <c r="Q484" s="236">
        <v>4215.979999999996</v>
      </c>
      <c r="R484" s="236">
        <v>4893.979999999997</v>
      </c>
      <c r="S484" s="251">
        <v>0.48079561042524005</v>
      </c>
      <c r="T484" s="238">
        <v>1.44</v>
      </c>
      <c r="U484" s="239">
        <f>IFERROR(Data_TY!$T484*Data_TY!$O484,"")</f>
        <v>4199.04</v>
      </c>
      <c r="V484" s="238">
        <f>IFERROR(Data_TY!$R484/Data_TY!$P484,"")</f>
        <v>3.490713267</v>
      </c>
      <c r="W484" s="239">
        <f>IFERROR(Data_TY!$V484*Data_TY!$O484,"")</f>
        <v>10178.91989</v>
      </c>
      <c r="X484" s="230" t="s">
        <v>112</v>
      </c>
      <c r="Y484" s="230" t="s">
        <v>784</v>
      </c>
    </row>
    <row r="485" ht="15.75" hidden="1" customHeight="1">
      <c r="A485" s="240" t="s">
        <v>47</v>
      </c>
      <c r="B485" s="240" t="s">
        <v>127</v>
      </c>
      <c r="C485" s="240" t="s">
        <v>786</v>
      </c>
      <c r="D485" s="240" t="s">
        <v>309</v>
      </c>
      <c r="E485" s="240" t="s">
        <v>432</v>
      </c>
      <c r="F485" s="241">
        <v>2024.0</v>
      </c>
      <c r="G485" s="242" t="s">
        <v>1266</v>
      </c>
      <c r="H485" s="242"/>
      <c r="I485" s="242"/>
      <c r="J485" s="242"/>
      <c r="K485" s="242" t="s">
        <v>975</v>
      </c>
      <c r="L485" s="242">
        <v>241872.0</v>
      </c>
      <c r="M485" s="243" t="s">
        <v>431</v>
      </c>
      <c r="N485" s="242" t="s">
        <v>1027</v>
      </c>
      <c r="O485" s="244">
        <v>2400.0</v>
      </c>
      <c r="P485" s="245">
        <v>1857.0</v>
      </c>
      <c r="Q485" s="246">
        <v>7490.230000000002</v>
      </c>
      <c r="R485" s="246">
        <v>8899.029999999975</v>
      </c>
      <c r="S485" s="250">
        <v>0.77375</v>
      </c>
      <c r="T485" s="248">
        <v>1.79</v>
      </c>
      <c r="U485" s="249">
        <f>IFERROR(Data_TY!$T485*Data_TY!$O485,"")</f>
        <v>4296</v>
      </c>
      <c r="V485" s="248">
        <f>IFERROR(Data_TY!$R485/Data_TY!$P485,"")</f>
        <v>4.792154012</v>
      </c>
      <c r="W485" s="249">
        <f>IFERROR(Data_TY!$V485*Data_TY!$O485,"")</f>
        <v>11501.16963</v>
      </c>
      <c r="X485" s="240" t="s">
        <v>145</v>
      </c>
      <c r="Y485" s="240" t="s">
        <v>784</v>
      </c>
    </row>
    <row r="486" ht="15.75" hidden="1" customHeight="1">
      <c r="A486" s="230" t="s">
        <v>47</v>
      </c>
      <c r="B486" s="230" t="s">
        <v>127</v>
      </c>
      <c r="C486" s="230" t="s">
        <v>786</v>
      </c>
      <c r="D486" s="230" t="s">
        <v>309</v>
      </c>
      <c r="E486" s="230" t="s">
        <v>434</v>
      </c>
      <c r="F486" s="231">
        <v>2024.0</v>
      </c>
      <c r="G486" s="232" t="s">
        <v>1266</v>
      </c>
      <c r="H486" s="232"/>
      <c r="I486" s="232"/>
      <c r="J486" s="232"/>
      <c r="K486" s="232" t="s">
        <v>975</v>
      </c>
      <c r="L486" s="232">
        <v>241908.0</v>
      </c>
      <c r="M486" s="233" t="s">
        <v>433</v>
      </c>
      <c r="N486" s="232" t="s">
        <v>1028</v>
      </c>
      <c r="O486" s="234">
        <v>2592.0</v>
      </c>
      <c r="P486" s="235">
        <v>1813.0</v>
      </c>
      <c r="Q486" s="236">
        <v>7297.869999999997</v>
      </c>
      <c r="R486" s="236">
        <v>8684.269999999977</v>
      </c>
      <c r="S486" s="251">
        <v>0.6994598765432098</v>
      </c>
      <c r="T486" s="238">
        <v>1.8</v>
      </c>
      <c r="U486" s="239">
        <f>IFERROR(Data_TY!$T486*Data_TY!$O486,"")</f>
        <v>4665.6</v>
      </c>
      <c r="V486" s="238">
        <f>IFERROR(Data_TY!$R486/Data_TY!$P486,"")</f>
        <v>4.79</v>
      </c>
      <c r="W486" s="239">
        <f>IFERROR(Data_TY!$V486*Data_TY!$O486,"")</f>
        <v>12415.68</v>
      </c>
      <c r="X486" s="230" t="s">
        <v>112</v>
      </c>
      <c r="Y486" s="230" t="s">
        <v>784</v>
      </c>
    </row>
    <row r="487" ht="15.75" hidden="1" customHeight="1">
      <c r="A487" s="240" t="s">
        <v>47</v>
      </c>
      <c r="B487" s="240" t="s">
        <v>127</v>
      </c>
      <c r="C487" s="240" t="s">
        <v>786</v>
      </c>
      <c r="D487" s="240" t="s">
        <v>309</v>
      </c>
      <c r="E487" s="240" t="s">
        <v>436</v>
      </c>
      <c r="F487" s="241">
        <v>2024.0</v>
      </c>
      <c r="G487" s="242" t="s">
        <v>1266</v>
      </c>
      <c r="H487" s="242"/>
      <c r="I487" s="242"/>
      <c r="J487" s="242"/>
      <c r="K487" s="242" t="s">
        <v>975</v>
      </c>
      <c r="L487" s="242">
        <v>241911.0</v>
      </c>
      <c r="M487" s="243" t="s">
        <v>435</v>
      </c>
      <c r="N487" s="242" t="s">
        <v>1449</v>
      </c>
      <c r="O487" s="244">
        <v>1080.0</v>
      </c>
      <c r="P487" s="245">
        <v>648.0</v>
      </c>
      <c r="Q487" s="246">
        <v>3916.7200000000003</v>
      </c>
      <c r="R487" s="246">
        <v>4401.519999999999</v>
      </c>
      <c r="S487" s="250">
        <v>0.6</v>
      </c>
      <c r="T487" s="248">
        <v>3.02</v>
      </c>
      <c r="U487" s="249">
        <f>IFERROR(Data_TY!$T487*Data_TY!$O487,"")</f>
        <v>3261.6</v>
      </c>
      <c r="V487" s="248">
        <f>IFERROR(Data_TY!$R487/Data_TY!$P487,"")</f>
        <v>6.792469136</v>
      </c>
      <c r="W487" s="249">
        <f>IFERROR(Data_TY!$V487*Data_TY!$O487,"")</f>
        <v>7335.866667</v>
      </c>
      <c r="X487" s="240" t="s">
        <v>112</v>
      </c>
      <c r="Y487" s="240" t="s">
        <v>784</v>
      </c>
    </row>
    <row r="488" ht="15.75" hidden="1" customHeight="1">
      <c r="A488" s="230" t="s">
        <v>47</v>
      </c>
      <c r="B488" s="230" t="s">
        <v>127</v>
      </c>
      <c r="C488" s="230" t="s">
        <v>786</v>
      </c>
      <c r="D488" s="230" t="s">
        <v>309</v>
      </c>
      <c r="E488" s="230" t="s">
        <v>442</v>
      </c>
      <c r="F488" s="231">
        <v>2024.0</v>
      </c>
      <c r="G488" s="232" t="s">
        <v>1266</v>
      </c>
      <c r="H488" s="232"/>
      <c r="I488" s="232"/>
      <c r="J488" s="232"/>
      <c r="K488" s="232" t="s">
        <v>975</v>
      </c>
      <c r="L488" s="232">
        <v>242026.0</v>
      </c>
      <c r="M488" s="233" t="s">
        <v>441</v>
      </c>
      <c r="N488" s="232" t="s">
        <v>1450</v>
      </c>
      <c r="O488" s="234">
        <v>1554.0</v>
      </c>
      <c r="P488" s="235">
        <v>397.0</v>
      </c>
      <c r="Q488" s="236">
        <v>3189.5299999999966</v>
      </c>
      <c r="R488" s="236">
        <v>3570.529999999995</v>
      </c>
      <c r="S488" s="251">
        <v>0.2554697554697555</v>
      </c>
      <c r="T488" s="238">
        <v>3.75</v>
      </c>
      <c r="U488" s="239">
        <f>IFERROR(Data_TY!$T488*Data_TY!$O488,"")</f>
        <v>5827.5</v>
      </c>
      <c r="V488" s="238">
        <f>IFERROR(Data_TY!$R488/Data_TY!$P488,"")</f>
        <v>8.993778338</v>
      </c>
      <c r="W488" s="239">
        <f>IFERROR(Data_TY!$V488*Data_TY!$O488,"")</f>
        <v>13976.33154</v>
      </c>
      <c r="X488" s="230" t="s">
        <v>112</v>
      </c>
      <c r="Y488" s="230" t="s">
        <v>784</v>
      </c>
    </row>
    <row r="489" ht="15.75" hidden="1" customHeight="1">
      <c r="A489" s="240" t="s">
        <v>47</v>
      </c>
      <c r="B489" s="240" t="s">
        <v>127</v>
      </c>
      <c r="C489" s="240" t="s">
        <v>786</v>
      </c>
      <c r="D489" s="240" t="s">
        <v>309</v>
      </c>
      <c r="E489" s="240" t="s">
        <v>444</v>
      </c>
      <c r="F489" s="241">
        <v>2024.0</v>
      </c>
      <c r="G489" s="242" t="s">
        <v>1266</v>
      </c>
      <c r="H489" s="242"/>
      <c r="I489" s="242"/>
      <c r="J489" s="242"/>
      <c r="K489" s="242" t="s">
        <v>975</v>
      </c>
      <c r="L489" s="242">
        <v>242051.0</v>
      </c>
      <c r="M489" s="243" t="s">
        <v>443</v>
      </c>
      <c r="N489" s="242" t="s">
        <v>1029</v>
      </c>
      <c r="O489" s="244">
        <v>906.0</v>
      </c>
      <c r="P489" s="245">
        <v>414.0</v>
      </c>
      <c r="Q489" s="246">
        <v>3745.859999999998</v>
      </c>
      <c r="R489" s="246">
        <v>4137.859999999996</v>
      </c>
      <c r="S489" s="250">
        <v>0.45695364238410596</v>
      </c>
      <c r="T489" s="248">
        <v>4.2</v>
      </c>
      <c r="U489" s="249">
        <f>IFERROR(Data_TY!$T489*Data_TY!$O489,"")</f>
        <v>3805.2</v>
      </c>
      <c r="V489" s="248">
        <f>IFERROR(Data_TY!$R489/Data_TY!$P489,"")</f>
        <v>9.994830918</v>
      </c>
      <c r="W489" s="249">
        <f>IFERROR(Data_TY!$V489*Data_TY!$O489,"")</f>
        <v>9055.316812</v>
      </c>
      <c r="X489" s="240" t="s">
        <v>148</v>
      </c>
      <c r="Y489" s="240" t="s">
        <v>784</v>
      </c>
    </row>
    <row r="490" ht="15.75" hidden="1" customHeight="1">
      <c r="A490" s="230" t="s">
        <v>47</v>
      </c>
      <c r="B490" s="230" t="s">
        <v>127</v>
      </c>
      <c r="C490" s="230" t="s">
        <v>786</v>
      </c>
      <c r="D490" s="230" t="s">
        <v>309</v>
      </c>
      <c r="E490" s="230" t="s">
        <v>448</v>
      </c>
      <c r="F490" s="231">
        <v>2024.0</v>
      </c>
      <c r="G490" s="232" t="s">
        <v>1266</v>
      </c>
      <c r="H490" s="232"/>
      <c r="I490" s="232"/>
      <c r="J490" s="232"/>
      <c r="K490" s="232" t="s">
        <v>975</v>
      </c>
      <c r="L490" s="232">
        <v>242064.0</v>
      </c>
      <c r="M490" s="233" t="s">
        <v>447</v>
      </c>
      <c r="N490" s="232" t="s">
        <v>1030</v>
      </c>
      <c r="O490" s="234">
        <v>2436.0</v>
      </c>
      <c r="P490" s="235">
        <v>1921.0</v>
      </c>
      <c r="Q490" s="236">
        <v>11597.989999999985</v>
      </c>
      <c r="R490" s="236">
        <v>13044.389999999985</v>
      </c>
      <c r="S490" s="251">
        <v>0.7885878489326765</v>
      </c>
      <c r="T490" s="238">
        <v>2.9</v>
      </c>
      <c r="U490" s="239">
        <f>IFERROR(Data_TY!$T490*Data_TY!$O490,"")</f>
        <v>7064.4</v>
      </c>
      <c r="V490" s="238">
        <f>IFERROR(Data_TY!$R490/Data_TY!$P490,"")</f>
        <v>6.79041645</v>
      </c>
      <c r="W490" s="239">
        <f>IFERROR(Data_TY!$V490*Data_TY!$O490,"")</f>
        <v>16541.45447</v>
      </c>
      <c r="X490" s="230" t="s">
        <v>145</v>
      </c>
      <c r="Y490" s="230" t="s">
        <v>784</v>
      </c>
    </row>
    <row r="491" ht="15.75" hidden="1" customHeight="1">
      <c r="A491" s="240" t="s">
        <v>47</v>
      </c>
      <c r="B491" s="240" t="s">
        <v>183</v>
      </c>
      <c r="C491" s="240" t="s">
        <v>786</v>
      </c>
      <c r="D491" s="240" t="s">
        <v>309</v>
      </c>
      <c r="E491" s="240" t="s">
        <v>452</v>
      </c>
      <c r="F491" s="241">
        <v>2024.0</v>
      </c>
      <c r="G491" s="242" t="s">
        <v>1266</v>
      </c>
      <c r="H491" s="242"/>
      <c r="I491" s="242"/>
      <c r="J491" s="242"/>
      <c r="K491" s="242" t="s">
        <v>975</v>
      </c>
      <c r="L491" s="242">
        <v>242077.0</v>
      </c>
      <c r="M491" s="243" t="s">
        <v>451</v>
      </c>
      <c r="N491" s="242" t="s">
        <v>1451</v>
      </c>
      <c r="O491" s="244">
        <v>3900.0</v>
      </c>
      <c r="P491" s="245">
        <v>1239.0</v>
      </c>
      <c r="Q491" s="246">
        <v>12459.109999999982</v>
      </c>
      <c r="R491" s="246">
        <v>13604.109999999979</v>
      </c>
      <c r="S491" s="250">
        <v>0.3176923076923077</v>
      </c>
      <c r="T491" s="248">
        <v>5.02</v>
      </c>
      <c r="U491" s="249">
        <f>IFERROR(Data_TY!$T491*Data_TY!$O491,"")</f>
        <v>19578</v>
      </c>
      <c r="V491" s="248">
        <f>IFERROR(Data_TY!$R491/Data_TY!$P491,"")</f>
        <v>10.97991122</v>
      </c>
      <c r="W491" s="249">
        <f>IFERROR(Data_TY!$V491*Data_TY!$O491,"")</f>
        <v>42821.65375</v>
      </c>
      <c r="X491" s="240" t="s">
        <v>148</v>
      </c>
      <c r="Y491" s="240" t="s">
        <v>784</v>
      </c>
    </row>
    <row r="492" ht="15.75" hidden="1" customHeight="1">
      <c r="A492" s="230" t="s">
        <v>47</v>
      </c>
      <c r="B492" s="230" t="s">
        <v>127</v>
      </c>
      <c r="C492" s="230" t="s">
        <v>786</v>
      </c>
      <c r="D492" s="230" t="s">
        <v>309</v>
      </c>
      <c r="E492" s="230" t="s">
        <v>454</v>
      </c>
      <c r="F492" s="231">
        <v>2024.0</v>
      </c>
      <c r="G492" s="232" t="s">
        <v>1266</v>
      </c>
      <c r="H492" s="232"/>
      <c r="I492" s="232"/>
      <c r="J492" s="232"/>
      <c r="K492" s="232" t="s">
        <v>975</v>
      </c>
      <c r="L492" s="232">
        <v>242079.0</v>
      </c>
      <c r="M492" s="233" t="s">
        <v>453</v>
      </c>
      <c r="N492" s="232" t="s">
        <v>1031</v>
      </c>
      <c r="O492" s="234">
        <v>1140.0</v>
      </c>
      <c r="P492" s="235">
        <v>275.0</v>
      </c>
      <c r="Q492" s="236">
        <v>3592.2499999999977</v>
      </c>
      <c r="R492" s="236">
        <v>4124.249999999997</v>
      </c>
      <c r="S492" s="251">
        <v>0.2412280701754386</v>
      </c>
      <c r="T492" s="238">
        <v>6.29</v>
      </c>
      <c r="U492" s="239">
        <f>IFERROR(Data_TY!$T492*Data_TY!$O492,"")</f>
        <v>7170.6</v>
      </c>
      <c r="V492" s="238">
        <f>IFERROR(Data_TY!$R492/Data_TY!$P492,"")</f>
        <v>14.99727273</v>
      </c>
      <c r="W492" s="239">
        <f>IFERROR(Data_TY!$V492*Data_TY!$O492,"")</f>
        <v>17096.89091</v>
      </c>
      <c r="X492" s="230" t="s">
        <v>112</v>
      </c>
      <c r="Y492" s="230" t="s">
        <v>784</v>
      </c>
    </row>
    <row r="493" ht="15.75" hidden="1" customHeight="1">
      <c r="A493" s="240" t="s">
        <v>47</v>
      </c>
      <c r="B493" s="240" t="s">
        <v>457</v>
      </c>
      <c r="C493" s="240" t="s">
        <v>786</v>
      </c>
      <c r="D493" s="240" t="s">
        <v>309</v>
      </c>
      <c r="E493" s="240" t="s">
        <v>459</v>
      </c>
      <c r="F493" s="241">
        <v>2024.0</v>
      </c>
      <c r="G493" s="242" t="s">
        <v>1266</v>
      </c>
      <c r="H493" s="242"/>
      <c r="I493" s="242"/>
      <c r="J493" s="242"/>
      <c r="K493" s="242" t="s">
        <v>975</v>
      </c>
      <c r="L493" s="242">
        <v>242081.0</v>
      </c>
      <c r="M493" s="243" t="s">
        <v>458</v>
      </c>
      <c r="N493" s="242" t="s">
        <v>1032</v>
      </c>
      <c r="O493" s="244">
        <v>3588.0</v>
      </c>
      <c r="P493" s="245">
        <v>2153.0</v>
      </c>
      <c r="Q493" s="246">
        <v>10810.969999999983</v>
      </c>
      <c r="R493" s="246">
        <v>12467.76999999999</v>
      </c>
      <c r="S493" s="250">
        <v>0.6000557413600892</v>
      </c>
      <c r="T493" s="248">
        <v>2.5</v>
      </c>
      <c r="U493" s="249">
        <f>IFERROR(Data_TY!$T493*Data_TY!$O493,"")</f>
        <v>8970</v>
      </c>
      <c r="V493" s="248">
        <f>IFERROR(Data_TY!$R493/Data_TY!$P493,"")</f>
        <v>5.79088249</v>
      </c>
      <c r="W493" s="249">
        <f>IFERROR(Data_TY!$V493*Data_TY!$O493,"")</f>
        <v>20777.68637</v>
      </c>
      <c r="X493" s="240" t="s">
        <v>148</v>
      </c>
      <c r="Y493" s="240" t="s">
        <v>784</v>
      </c>
    </row>
    <row r="494" ht="15.75" hidden="1" customHeight="1">
      <c r="A494" s="230" t="s">
        <v>47</v>
      </c>
      <c r="B494" s="230" t="s">
        <v>127</v>
      </c>
      <c r="C494" s="230" t="s">
        <v>786</v>
      </c>
      <c r="D494" s="230" t="s">
        <v>309</v>
      </c>
      <c r="E494" s="230" t="s">
        <v>463</v>
      </c>
      <c r="F494" s="231">
        <v>2024.0</v>
      </c>
      <c r="G494" s="232" t="s">
        <v>1266</v>
      </c>
      <c r="H494" s="232"/>
      <c r="I494" s="232"/>
      <c r="J494" s="232"/>
      <c r="K494" s="232" t="s">
        <v>975</v>
      </c>
      <c r="L494" s="232">
        <v>242085.0</v>
      </c>
      <c r="M494" s="233" t="s">
        <v>462</v>
      </c>
      <c r="N494" s="232" t="s">
        <v>1033</v>
      </c>
      <c r="O494" s="234">
        <v>864.0</v>
      </c>
      <c r="P494" s="235">
        <v>629.0</v>
      </c>
      <c r="Q494" s="236">
        <v>4418.709999999996</v>
      </c>
      <c r="R494" s="236">
        <v>5026.709999999994</v>
      </c>
      <c r="S494" s="251">
        <v>0.7280092592592593</v>
      </c>
      <c r="T494" s="238">
        <v>3.59</v>
      </c>
      <c r="U494" s="239">
        <f>IFERROR(Data_TY!$T494*Data_TY!$O494,"")</f>
        <v>3101.76</v>
      </c>
      <c r="V494" s="238">
        <f>IFERROR(Data_TY!$R494/Data_TY!$P494,"")</f>
        <v>7.991589825</v>
      </c>
      <c r="W494" s="239">
        <f>IFERROR(Data_TY!$V494*Data_TY!$O494,"")</f>
        <v>6904.733609</v>
      </c>
      <c r="X494" s="230" t="s">
        <v>148</v>
      </c>
      <c r="Y494" s="230" t="s">
        <v>784</v>
      </c>
    </row>
    <row r="495" ht="15.75" hidden="1" customHeight="1">
      <c r="A495" s="240" t="s">
        <v>47</v>
      </c>
      <c r="B495" s="240" t="s">
        <v>127</v>
      </c>
      <c r="C495" s="240" t="s">
        <v>786</v>
      </c>
      <c r="D495" s="240" t="s">
        <v>309</v>
      </c>
      <c r="E495" s="240" t="s">
        <v>465</v>
      </c>
      <c r="F495" s="241">
        <v>2024.0</v>
      </c>
      <c r="G495" s="242" t="s">
        <v>1266</v>
      </c>
      <c r="H495" s="242"/>
      <c r="I495" s="242"/>
      <c r="J495" s="242"/>
      <c r="K495" s="242" t="s">
        <v>975</v>
      </c>
      <c r="L495" s="242">
        <v>242086.0</v>
      </c>
      <c r="M495" s="243" t="s">
        <v>464</v>
      </c>
      <c r="N495" s="242" t="s">
        <v>1034</v>
      </c>
      <c r="O495" s="244">
        <v>612.0</v>
      </c>
      <c r="P495" s="245">
        <v>285.0</v>
      </c>
      <c r="Q495" s="246">
        <v>2860.149999999998</v>
      </c>
      <c r="R495" s="246">
        <v>3134.149999999997</v>
      </c>
      <c r="S495" s="250">
        <v>0.46568627450980393</v>
      </c>
      <c r="T495" s="248">
        <v>5.67</v>
      </c>
      <c r="U495" s="249">
        <f>IFERROR(Data_TY!$T495*Data_TY!$O495,"")</f>
        <v>3470.04</v>
      </c>
      <c r="V495" s="248">
        <f>IFERROR(Data_TY!$R495/Data_TY!$P495,"")</f>
        <v>10.99701754</v>
      </c>
      <c r="W495" s="249">
        <f>IFERROR(Data_TY!$V495*Data_TY!$O495,"")</f>
        <v>6730.174737</v>
      </c>
      <c r="X495" s="240" t="s">
        <v>145</v>
      </c>
      <c r="Y495" s="240" t="s">
        <v>784</v>
      </c>
    </row>
    <row r="496" ht="15.75" hidden="1" customHeight="1">
      <c r="A496" s="230" t="s">
        <v>47</v>
      </c>
      <c r="B496" s="230" t="s">
        <v>75</v>
      </c>
      <c r="C496" s="230" t="s">
        <v>786</v>
      </c>
      <c r="D496" s="230" t="s">
        <v>309</v>
      </c>
      <c r="E496" s="230" t="s">
        <v>467</v>
      </c>
      <c r="F496" s="231">
        <v>2024.0</v>
      </c>
      <c r="G496" s="232" t="s">
        <v>1266</v>
      </c>
      <c r="H496" s="232"/>
      <c r="I496" s="232"/>
      <c r="J496" s="232"/>
      <c r="K496" s="232" t="s">
        <v>975</v>
      </c>
      <c r="L496" s="232">
        <v>242087.0</v>
      </c>
      <c r="M496" s="233" t="s">
        <v>466</v>
      </c>
      <c r="N496" s="232" t="s">
        <v>1035</v>
      </c>
      <c r="O496" s="234">
        <v>1212.0</v>
      </c>
      <c r="P496" s="235">
        <v>295.0</v>
      </c>
      <c r="Q496" s="236">
        <v>1482.4500000000012</v>
      </c>
      <c r="R496" s="236">
        <v>1711.2499999999989</v>
      </c>
      <c r="S496" s="251">
        <v>0.2433993399339934</v>
      </c>
      <c r="T496" s="238">
        <v>2.51</v>
      </c>
      <c r="U496" s="239">
        <f>IFERROR(Data_TY!$T496*Data_TY!$O496,"")</f>
        <v>3042.12</v>
      </c>
      <c r="V496" s="238">
        <f>IFERROR(Data_TY!$R496/Data_TY!$P496,"")</f>
        <v>5.800847458</v>
      </c>
      <c r="W496" s="239">
        <f>IFERROR(Data_TY!$V496*Data_TY!$O496,"")</f>
        <v>7030.627119</v>
      </c>
      <c r="X496" s="230" t="s">
        <v>73</v>
      </c>
      <c r="Y496" s="230" t="s">
        <v>784</v>
      </c>
    </row>
    <row r="497" ht="15.75" hidden="1" customHeight="1">
      <c r="A497" s="240" t="s">
        <v>47</v>
      </c>
      <c r="B497" s="240" t="s">
        <v>75</v>
      </c>
      <c r="C497" s="240" t="s">
        <v>786</v>
      </c>
      <c r="D497" s="240" t="s">
        <v>309</v>
      </c>
      <c r="E497" s="240" t="s">
        <v>469</v>
      </c>
      <c r="F497" s="241">
        <v>2024.0</v>
      </c>
      <c r="G497" s="242" t="s">
        <v>1266</v>
      </c>
      <c r="H497" s="242"/>
      <c r="I497" s="242"/>
      <c r="J497" s="242"/>
      <c r="K497" s="242" t="s">
        <v>975</v>
      </c>
      <c r="L497" s="242">
        <v>242088.0</v>
      </c>
      <c r="M497" s="243" t="s">
        <v>468</v>
      </c>
      <c r="N497" s="242" t="s">
        <v>1036</v>
      </c>
      <c r="O497" s="244">
        <v>1107.0</v>
      </c>
      <c r="P497" s="245">
        <v>325.0</v>
      </c>
      <c r="Q497" s="246">
        <v>2942.749999999998</v>
      </c>
      <c r="R497" s="246">
        <v>3246.7499999999973</v>
      </c>
      <c r="S497" s="250">
        <v>0.2935862691960253</v>
      </c>
      <c r="T497" s="248">
        <v>4.53</v>
      </c>
      <c r="U497" s="249">
        <f>IFERROR(Data_TY!$T497*Data_TY!$O497,"")</f>
        <v>5014.71</v>
      </c>
      <c r="V497" s="248">
        <f>IFERROR(Data_TY!$R497/Data_TY!$P497,"")</f>
        <v>9.99</v>
      </c>
      <c r="W497" s="249">
        <f>IFERROR(Data_TY!$V497*Data_TY!$O497,"")</f>
        <v>11058.93</v>
      </c>
      <c r="X497" s="240" t="s">
        <v>73</v>
      </c>
      <c r="Y497" s="240" t="s">
        <v>784</v>
      </c>
    </row>
    <row r="498" ht="15.75" hidden="1" customHeight="1">
      <c r="A498" s="230" t="s">
        <v>47</v>
      </c>
      <c r="B498" s="230" t="s">
        <v>75</v>
      </c>
      <c r="C498" s="230" t="s">
        <v>786</v>
      </c>
      <c r="D498" s="230" t="s">
        <v>309</v>
      </c>
      <c r="E498" s="230" t="s">
        <v>471</v>
      </c>
      <c r="F498" s="231">
        <v>2024.0</v>
      </c>
      <c r="G498" s="232" t="s">
        <v>1266</v>
      </c>
      <c r="H498" s="232"/>
      <c r="I498" s="232"/>
      <c r="J498" s="232"/>
      <c r="K498" s="232" t="s">
        <v>975</v>
      </c>
      <c r="L498" s="232">
        <v>242095.0</v>
      </c>
      <c r="M498" s="233" t="s">
        <v>470</v>
      </c>
      <c r="N498" s="232" t="s">
        <v>1037</v>
      </c>
      <c r="O498" s="234">
        <v>738.0</v>
      </c>
      <c r="P498" s="235">
        <v>220.0</v>
      </c>
      <c r="Q498" s="236">
        <v>2878.2999999999975</v>
      </c>
      <c r="R498" s="236">
        <v>3294.299999999996</v>
      </c>
      <c r="S498" s="251">
        <v>0.2981029810298103</v>
      </c>
      <c r="T498" s="238">
        <v>5.8</v>
      </c>
      <c r="U498" s="239">
        <f>IFERROR(Data_TY!$T498*Data_TY!$O498,"")</f>
        <v>4280.4</v>
      </c>
      <c r="V498" s="238">
        <f>IFERROR(Data_TY!$R498/Data_TY!$P498,"")</f>
        <v>14.97409091</v>
      </c>
      <c r="W498" s="239">
        <f>IFERROR(Data_TY!$V498*Data_TY!$O498,"")</f>
        <v>11050.87909</v>
      </c>
      <c r="X498" s="230" t="s">
        <v>472</v>
      </c>
      <c r="Y498" s="230" t="s">
        <v>784</v>
      </c>
    </row>
    <row r="499" ht="15.75" hidden="1" customHeight="1">
      <c r="A499" s="240" t="s">
        <v>47</v>
      </c>
      <c r="B499" s="240" t="s">
        <v>127</v>
      </c>
      <c r="C499" s="240" t="s">
        <v>786</v>
      </c>
      <c r="D499" s="240" t="s">
        <v>309</v>
      </c>
      <c r="E499" s="240" t="s">
        <v>474</v>
      </c>
      <c r="F499" s="241">
        <v>2024.0</v>
      </c>
      <c r="G499" s="242" t="s">
        <v>1266</v>
      </c>
      <c r="H499" s="242"/>
      <c r="I499" s="242"/>
      <c r="J499" s="242"/>
      <c r="K499" s="242" t="s">
        <v>975</v>
      </c>
      <c r="L499" s="242">
        <v>242096.0</v>
      </c>
      <c r="M499" s="243" t="s">
        <v>473</v>
      </c>
      <c r="N499" s="242" t="s">
        <v>1038</v>
      </c>
      <c r="O499" s="244">
        <v>1152.0</v>
      </c>
      <c r="P499" s="245">
        <v>416.0</v>
      </c>
      <c r="Q499" s="246">
        <v>1260.340000000001</v>
      </c>
      <c r="R499" s="246">
        <v>1451.8400000000015</v>
      </c>
      <c r="S499" s="250">
        <v>0.3611111111111111</v>
      </c>
      <c r="T499" s="248">
        <v>1.59</v>
      </c>
      <c r="U499" s="249">
        <f>IFERROR(Data_TY!$T499*Data_TY!$O499,"")</f>
        <v>1831.68</v>
      </c>
      <c r="V499" s="248">
        <f>IFERROR(Data_TY!$R499/Data_TY!$P499,"")</f>
        <v>3.49</v>
      </c>
      <c r="W499" s="249">
        <f>IFERROR(Data_TY!$V499*Data_TY!$O499,"")</f>
        <v>4020.48</v>
      </c>
      <c r="X499" s="240" t="s">
        <v>112</v>
      </c>
      <c r="Y499" s="240" t="s">
        <v>784</v>
      </c>
    </row>
    <row r="500" ht="15.75" hidden="1" customHeight="1">
      <c r="A500" s="230" t="s">
        <v>47</v>
      </c>
      <c r="B500" s="230" t="s">
        <v>79</v>
      </c>
      <c r="C500" s="230" t="s">
        <v>786</v>
      </c>
      <c r="D500" s="230" t="s">
        <v>309</v>
      </c>
      <c r="E500" s="230" t="s">
        <v>476</v>
      </c>
      <c r="F500" s="231">
        <v>2024.0</v>
      </c>
      <c r="G500" s="232" t="s">
        <v>1266</v>
      </c>
      <c r="H500" s="232"/>
      <c r="I500" s="232"/>
      <c r="J500" s="232"/>
      <c r="K500" s="232" t="s">
        <v>975</v>
      </c>
      <c r="L500" s="232">
        <v>242102.0</v>
      </c>
      <c r="M500" s="233" t="s">
        <v>475</v>
      </c>
      <c r="N500" s="232" t="s">
        <v>476</v>
      </c>
      <c r="O500" s="234">
        <v>1638.0</v>
      </c>
      <c r="P500" s="235">
        <v>1220.0</v>
      </c>
      <c r="Q500" s="236">
        <v>3647.800000000001</v>
      </c>
      <c r="R500" s="236">
        <v>3647.800000000001</v>
      </c>
      <c r="S500" s="251">
        <v>0.7448107448107448</v>
      </c>
      <c r="T500" s="238">
        <v>1.6</v>
      </c>
      <c r="U500" s="239">
        <f>IFERROR(Data_TY!$T500*Data_TY!$O500,"")</f>
        <v>2620.8</v>
      </c>
      <c r="V500" s="238">
        <f>IFERROR(Data_TY!$R500/Data_TY!$P500,"")</f>
        <v>2.99</v>
      </c>
      <c r="W500" s="239">
        <f>IFERROR(Data_TY!$V500*Data_TY!$O500,"")</f>
        <v>4897.62</v>
      </c>
      <c r="X500" s="230" t="s">
        <v>78</v>
      </c>
      <c r="Y500" s="230" t="s">
        <v>784</v>
      </c>
    </row>
    <row r="501" ht="15.75" hidden="1" customHeight="1">
      <c r="A501" s="240" t="s">
        <v>47</v>
      </c>
      <c r="B501" s="240" t="s">
        <v>79</v>
      </c>
      <c r="C501" s="240" t="s">
        <v>786</v>
      </c>
      <c r="D501" s="240" t="s">
        <v>309</v>
      </c>
      <c r="E501" s="240" t="s">
        <v>478</v>
      </c>
      <c r="F501" s="241">
        <v>2024.0</v>
      </c>
      <c r="G501" s="242" t="s">
        <v>1266</v>
      </c>
      <c r="H501" s="242"/>
      <c r="I501" s="242"/>
      <c r="J501" s="242"/>
      <c r="K501" s="242" t="s">
        <v>975</v>
      </c>
      <c r="L501" s="242">
        <v>242261.0</v>
      </c>
      <c r="M501" s="243" t="s">
        <v>477</v>
      </c>
      <c r="N501" s="242" t="s">
        <v>478</v>
      </c>
      <c r="O501" s="244">
        <v>1638.0</v>
      </c>
      <c r="P501" s="245">
        <v>1132.0</v>
      </c>
      <c r="Q501" s="246">
        <v>3381.6800000000007</v>
      </c>
      <c r="R501" s="246">
        <v>3381.6800000000007</v>
      </c>
      <c r="S501" s="250">
        <v>0.6910866910866911</v>
      </c>
      <c r="T501" s="248">
        <v>1.6</v>
      </c>
      <c r="U501" s="249">
        <f>IFERROR(Data_TY!$T501*Data_TY!$O501,"")</f>
        <v>2620.8</v>
      </c>
      <c r="V501" s="248">
        <f>IFERROR(Data_TY!$R501/Data_TY!$P501,"")</f>
        <v>2.987349823</v>
      </c>
      <c r="W501" s="249">
        <f>IFERROR(Data_TY!$V501*Data_TY!$O501,"")</f>
        <v>4893.279011</v>
      </c>
      <c r="X501" s="240" t="s">
        <v>78</v>
      </c>
      <c r="Y501" s="240" t="s">
        <v>784</v>
      </c>
    </row>
    <row r="502" ht="15.75" hidden="1" customHeight="1">
      <c r="A502" s="230" t="s">
        <v>47</v>
      </c>
      <c r="B502" s="230" t="s">
        <v>79</v>
      </c>
      <c r="C502" s="230" t="s">
        <v>786</v>
      </c>
      <c r="D502" s="230" t="s">
        <v>309</v>
      </c>
      <c r="E502" s="230" t="s">
        <v>480</v>
      </c>
      <c r="F502" s="231">
        <v>2024.0</v>
      </c>
      <c r="G502" s="232" t="s">
        <v>1266</v>
      </c>
      <c r="H502" s="232"/>
      <c r="I502" s="232"/>
      <c r="J502" s="232"/>
      <c r="K502" s="232" t="s">
        <v>975</v>
      </c>
      <c r="L502" s="232">
        <v>242262.0</v>
      </c>
      <c r="M502" s="233" t="s">
        <v>479</v>
      </c>
      <c r="N502" s="232" t="s">
        <v>480</v>
      </c>
      <c r="O502" s="234">
        <v>1638.0</v>
      </c>
      <c r="P502" s="235">
        <v>890.0</v>
      </c>
      <c r="Q502" s="236">
        <v>2661.1</v>
      </c>
      <c r="R502" s="236">
        <v>2661.1</v>
      </c>
      <c r="S502" s="251">
        <v>0.5433455433455433</v>
      </c>
      <c r="T502" s="238">
        <v>1.6</v>
      </c>
      <c r="U502" s="239">
        <f>IFERROR(Data_TY!$T502*Data_TY!$O502,"")</f>
        <v>2620.8</v>
      </c>
      <c r="V502" s="238">
        <f>IFERROR(Data_TY!$R502/Data_TY!$P502,"")</f>
        <v>2.99</v>
      </c>
      <c r="W502" s="239">
        <f>IFERROR(Data_TY!$V502*Data_TY!$O502,"")</f>
        <v>4897.62</v>
      </c>
      <c r="X502" s="230" t="s">
        <v>78</v>
      </c>
      <c r="Y502" s="230" t="s">
        <v>784</v>
      </c>
    </row>
    <row r="503" ht="15.75" hidden="1" customHeight="1">
      <c r="A503" s="240" t="s">
        <v>47</v>
      </c>
      <c r="B503" s="240" t="s">
        <v>79</v>
      </c>
      <c r="C503" s="240" t="s">
        <v>786</v>
      </c>
      <c r="D503" s="240" t="s">
        <v>309</v>
      </c>
      <c r="E503" s="240" t="s">
        <v>482</v>
      </c>
      <c r="F503" s="241">
        <v>2024.0</v>
      </c>
      <c r="G503" s="242" t="s">
        <v>1266</v>
      </c>
      <c r="H503" s="242"/>
      <c r="I503" s="242"/>
      <c r="J503" s="242"/>
      <c r="K503" s="242" t="s">
        <v>975</v>
      </c>
      <c r="L503" s="242">
        <v>242350.0</v>
      </c>
      <c r="M503" s="243" t="s">
        <v>481</v>
      </c>
      <c r="N503" s="242" t="s">
        <v>1039</v>
      </c>
      <c r="O503" s="244">
        <v>324.0</v>
      </c>
      <c r="P503" s="245">
        <v>199.0</v>
      </c>
      <c r="Q503" s="246">
        <v>794.0100000000001</v>
      </c>
      <c r="R503" s="246">
        <v>794.0100000000001</v>
      </c>
      <c r="S503" s="250">
        <v>0.6141975308641975</v>
      </c>
      <c r="T503" s="248">
        <v>1.69</v>
      </c>
      <c r="U503" s="249">
        <f>IFERROR(Data_TY!$T503*Data_TY!$O503,"")</f>
        <v>547.56</v>
      </c>
      <c r="V503" s="248">
        <f>IFERROR(Data_TY!$R503/Data_TY!$P503,"")</f>
        <v>3.99</v>
      </c>
      <c r="W503" s="249">
        <f>IFERROR(Data_TY!$V503*Data_TY!$O503,"")</f>
        <v>1292.76</v>
      </c>
      <c r="X503" s="240" t="s">
        <v>78</v>
      </c>
      <c r="Y503" s="240" t="s">
        <v>784</v>
      </c>
    </row>
    <row r="504" ht="15.75" hidden="1" customHeight="1">
      <c r="A504" s="230" t="s">
        <v>47</v>
      </c>
      <c r="B504" s="230" t="s">
        <v>79</v>
      </c>
      <c r="C504" s="230" t="s">
        <v>786</v>
      </c>
      <c r="D504" s="230" t="s">
        <v>309</v>
      </c>
      <c r="E504" s="230" t="s">
        <v>484</v>
      </c>
      <c r="F504" s="231">
        <v>2024.0</v>
      </c>
      <c r="G504" s="232" t="s">
        <v>1266</v>
      </c>
      <c r="H504" s="232"/>
      <c r="I504" s="232"/>
      <c r="J504" s="232"/>
      <c r="K504" s="232" t="s">
        <v>975</v>
      </c>
      <c r="L504" s="232">
        <v>242368.0</v>
      </c>
      <c r="M504" s="233" t="s">
        <v>483</v>
      </c>
      <c r="N504" s="232" t="s">
        <v>1040</v>
      </c>
      <c r="O504" s="234">
        <v>324.0</v>
      </c>
      <c r="P504" s="235">
        <v>162.0</v>
      </c>
      <c r="Q504" s="236">
        <v>646.38</v>
      </c>
      <c r="R504" s="236">
        <v>646.38</v>
      </c>
      <c r="S504" s="237">
        <v>0.5</v>
      </c>
      <c r="T504" s="238">
        <v>1.69</v>
      </c>
      <c r="U504" s="239">
        <f>IFERROR(Data_TY!$T504*Data_TY!$O504,"")</f>
        <v>547.56</v>
      </c>
      <c r="V504" s="238">
        <f>IFERROR(Data_TY!$R504/Data_TY!$P504,"")</f>
        <v>3.99</v>
      </c>
      <c r="W504" s="239">
        <f>IFERROR(Data_TY!$V504*Data_TY!$O504,"")</f>
        <v>1292.76</v>
      </c>
      <c r="X504" s="230" t="s">
        <v>78</v>
      </c>
      <c r="Y504" s="230" t="s">
        <v>784</v>
      </c>
    </row>
    <row r="505" ht="15.75" hidden="1" customHeight="1">
      <c r="A505" s="240" t="s">
        <v>47</v>
      </c>
      <c r="B505" s="240" t="s">
        <v>79</v>
      </c>
      <c r="C505" s="240" t="s">
        <v>786</v>
      </c>
      <c r="D505" s="240" t="s">
        <v>309</v>
      </c>
      <c r="E505" s="240" t="s">
        <v>486</v>
      </c>
      <c r="F505" s="241">
        <v>2024.0</v>
      </c>
      <c r="G505" s="242" t="s">
        <v>1266</v>
      </c>
      <c r="H505" s="242"/>
      <c r="I505" s="242"/>
      <c r="J505" s="242"/>
      <c r="K505" s="242" t="s">
        <v>975</v>
      </c>
      <c r="L505" s="242">
        <v>242544.0</v>
      </c>
      <c r="M505" s="243" t="s">
        <v>485</v>
      </c>
      <c r="N505" s="242" t="s">
        <v>1041</v>
      </c>
      <c r="O505" s="244">
        <v>1464.0</v>
      </c>
      <c r="P505" s="245">
        <v>847.0</v>
      </c>
      <c r="Q505" s="246">
        <v>1685.5300000000052</v>
      </c>
      <c r="R505" s="246">
        <v>1685.5300000000052</v>
      </c>
      <c r="S505" s="247">
        <v>0.578551912568306</v>
      </c>
      <c r="T505" s="248">
        <v>0.75</v>
      </c>
      <c r="U505" s="249">
        <f>IFERROR(Data_TY!$T505*Data_TY!$O505,"")</f>
        <v>1098</v>
      </c>
      <c r="V505" s="248">
        <f>IFERROR(Data_TY!$R505/Data_TY!$P505,"")</f>
        <v>1.99</v>
      </c>
      <c r="W505" s="249">
        <f>IFERROR(Data_TY!$V505*Data_TY!$O505,"")</f>
        <v>2913.36</v>
      </c>
      <c r="X505" s="240" t="s">
        <v>78</v>
      </c>
      <c r="Y505" s="240" t="s">
        <v>784</v>
      </c>
    </row>
    <row r="506" ht="15.75" hidden="1" customHeight="1">
      <c r="A506" s="230" t="s">
        <v>47</v>
      </c>
      <c r="B506" s="230" t="s">
        <v>79</v>
      </c>
      <c r="C506" s="230" t="s">
        <v>786</v>
      </c>
      <c r="D506" s="230" t="s">
        <v>309</v>
      </c>
      <c r="E506" s="230" t="s">
        <v>488</v>
      </c>
      <c r="F506" s="231">
        <v>2024.0</v>
      </c>
      <c r="G506" s="232" t="s">
        <v>1266</v>
      </c>
      <c r="H506" s="232"/>
      <c r="I506" s="232"/>
      <c r="J506" s="232"/>
      <c r="K506" s="232" t="s">
        <v>975</v>
      </c>
      <c r="L506" s="232">
        <v>242554.0</v>
      </c>
      <c r="M506" s="233" t="s">
        <v>487</v>
      </c>
      <c r="N506" s="232" t="s">
        <v>488</v>
      </c>
      <c r="O506" s="234">
        <v>1464.0</v>
      </c>
      <c r="P506" s="235">
        <v>1101.0</v>
      </c>
      <c r="Q506" s="236">
        <v>2190.990000000006</v>
      </c>
      <c r="R506" s="236">
        <v>2190.990000000006</v>
      </c>
      <c r="S506" s="237">
        <v>0.7520491803278688</v>
      </c>
      <c r="T506" s="238">
        <v>0.75</v>
      </c>
      <c r="U506" s="239">
        <f>IFERROR(Data_TY!$T506*Data_TY!$O506,"")</f>
        <v>1098</v>
      </c>
      <c r="V506" s="238">
        <f>IFERROR(Data_TY!$R506/Data_TY!$P506,"")</f>
        <v>1.99</v>
      </c>
      <c r="W506" s="239">
        <f>IFERROR(Data_TY!$V506*Data_TY!$O506,"")</f>
        <v>2913.36</v>
      </c>
      <c r="X506" s="230" t="s">
        <v>78</v>
      </c>
      <c r="Y506" s="230" t="s">
        <v>784</v>
      </c>
    </row>
    <row r="507" ht="15.75" hidden="1" customHeight="1">
      <c r="A507" s="240" t="s">
        <v>47</v>
      </c>
      <c r="B507" s="240" t="s">
        <v>79</v>
      </c>
      <c r="C507" s="240" t="s">
        <v>786</v>
      </c>
      <c r="D507" s="240" t="s">
        <v>309</v>
      </c>
      <c r="E507" s="240" t="s">
        <v>490</v>
      </c>
      <c r="F507" s="241">
        <v>2024.0</v>
      </c>
      <c r="G507" s="242" t="s">
        <v>1266</v>
      </c>
      <c r="H507" s="242"/>
      <c r="I507" s="242"/>
      <c r="J507" s="242"/>
      <c r="K507" s="242" t="s">
        <v>975</v>
      </c>
      <c r="L507" s="242">
        <v>242555.0</v>
      </c>
      <c r="M507" s="243" t="s">
        <v>489</v>
      </c>
      <c r="N507" s="242" t="s">
        <v>490</v>
      </c>
      <c r="O507" s="244">
        <v>1464.0</v>
      </c>
      <c r="P507" s="245">
        <v>764.0</v>
      </c>
      <c r="Q507" s="246">
        <v>1520.3600000000042</v>
      </c>
      <c r="R507" s="246">
        <v>1520.3600000000042</v>
      </c>
      <c r="S507" s="247">
        <v>0.5218579234972678</v>
      </c>
      <c r="T507" s="248">
        <v>0.75</v>
      </c>
      <c r="U507" s="249">
        <f>IFERROR(Data_TY!$T507*Data_TY!$O507,"")</f>
        <v>1098</v>
      </c>
      <c r="V507" s="248">
        <f>IFERROR(Data_TY!$R507/Data_TY!$P507,"")</f>
        <v>1.99</v>
      </c>
      <c r="W507" s="249">
        <f>IFERROR(Data_TY!$V507*Data_TY!$O507,"")</f>
        <v>2913.36</v>
      </c>
      <c r="X507" s="240" t="s">
        <v>78</v>
      </c>
      <c r="Y507" s="240" t="s">
        <v>784</v>
      </c>
    </row>
    <row r="508" ht="15.75" hidden="1" customHeight="1">
      <c r="A508" s="230" t="s">
        <v>47</v>
      </c>
      <c r="B508" s="230" t="s">
        <v>79</v>
      </c>
      <c r="C508" s="230" t="s">
        <v>786</v>
      </c>
      <c r="D508" s="230" t="s">
        <v>309</v>
      </c>
      <c r="E508" s="230" t="s">
        <v>492</v>
      </c>
      <c r="F508" s="231">
        <v>2024.0</v>
      </c>
      <c r="G508" s="232" t="s">
        <v>1266</v>
      </c>
      <c r="H508" s="232"/>
      <c r="I508" s="232"/>
      <c r="J508" s="232"/>
      <c r="K508" s="232" t="s">
        <v>975</v>
      </c>
      <c r="L508" s="232">
        <v>242566.0</v>
      </c>
      <c r="M508" s="233" t="s">
        <v>491</v>
      </c>
      <c r="N508" s="232" t="s">
        <v>1042</v>
      </c>
      <c r="O508" s="234">
        <v>1464.0</v>
      </c>
      <c r="P508" s="235">
        <v>978.0</v>
      </c>
      <c r="Q508" s="236">
        <v>1946.2200000000062</v>
      </c>
      <c r="R508" s="236">
        <v>1946.2200000000062</v>
      </c>
      <c r="S508" s="237">
        <v>0.6680327868852459</v>
      </c>
      <c r="T508" s="238">
        <v>0.75</v>
      </c>
      <c r="U508" s="239">
        <f>IFERROR(Data_TY!$T508*Data_TY!$O508,"")</f>
        <v>1098</v>
      </c>
      <c r="V508" s="238">
        <f>IFERROR(Data_TY!$R508/Data_TY!$P508,"")</f>
        <v>1.99</v>
      </c>
      <c r="W508" s="239">
        <f>IFERROR(Data_TY!$V508*Data_TY!$O508,"")</f>
        <v>2913.36</v>
      </c>
      <c r="X508" s="230" t="s">
        <v>78</v>
      </c>
      <c r="Y508" s="230" t="s">
        <v>784</v>
      </c>
    </row>
    <row r="509" ht="15.75" hidden="1" customHeight="1">
      <c r="A509" s="240" t="s">
        <v>47</v>
      </c>
      <c r="B509" s="240" t="s">
        <v>79</v>
      </c>
      <c r="C509" s="240" t="s">
        <v>786</v>
      </c>
      <c r="D509" s="240" t="s">
        <v>309</v>
      </c>
      <c r="E509" s="240" t="s">
        <v>494</v>
      </c>
      <c r="F509" s="241">
        <v>2024.0</v>
      </c>
      <c r="G509" s="242" t="s">
        <v>1266</v>
      </c>
      <c r="H509" s="242"/>
      <c r="I509" s="242"/>
      <c r="J509" s="242"/>
      <c r="K509" s="242" t="s">
        <v>975</v>
      </c>
      <c r="L509" s="242">
        <v>242576.0</v>
      </c>
      <c r="M509" s="243" t="s">
        <v>493</v>
      </c>
      <c r="N509" s="242" t="s">
        <v>1043</v>
      </c>
      <c r="O509" s="244">
        <v>390.0</v>
      </c>
      <c r="P509" s="245">
        <v>285.0</v>
      </c>
      <c r="Q509" s="246">
        <v>567.15</v>
      </c>
      <c r="R509" s="246">
        <v>567.15</v>
      </c>
      <c r="S509" s="250">
        <v>0.7307692307692307</v>
      </c>
      <c r="T509" s="248">
        <v>0.81</v>
      </c>
      <c r="U509" s="249">
        <f>IFERROR(Data_TY!$T509*Data_TY!$O509,"")</f>
        <v>315.9</v>
      </c>
      <c r="V509" s="248">
        <f>IFERROR(Data_TY!$R509/Data_TY!$P509,"")</f>
        <v>1.99</v>
      </c>
      <c r="W509" s="249">
        <f>IFERROR(Data_TY!$V509*Data_TY!$O509,"")</f>
        <v>776.1</v>
      </c>
      <c r="X509" s="240" t="s">
        <v>78</v>
      </c>
      <c r="Y509" s="240" t="s">
        <v>784</v>
      </c>
    </row>
    <row r="510" ht="15.75" hidden="1" customHeight="1">
      <c r="A510" s="230" t="s">
        <v>47</v>
      </c>
      <c r="B510" s="230" t="s">
        <v>79</v>
      </c>
      <c r="C510" s="230" t="s">
        <v>786</v>
      </c>
      <c r="D510" s="230" t="s">
        <v>309</v>
      </c>
      <c r="E510" s="230" t="s">
        <v>496</v>
      </c>
      <c r="F510" s="231">
        <v>2024.0</v>
      </c>
      <c r="G510" s="232" t="s">
        <v>1266</v>
      </c>
      <c r="H510" s="232"/>
      <c r="I510" s="232"/>
      <c r="J510" s="232"/>
      <c r="K510" s="232" t="s">
        <v>975</v>
      </c>
      <c r="L510" s="232">
        <v>242584.0</v>
      </c>
      <c r="M510" s="233" t="s">
        <v>495</v>
      </c>
      <c r="N510" s="232" t="s">
        <v>1044</v>
      </c>
      <c r="O510" s="234">
        <v>390.0</v>
      </c>
      <c r="P510" s="235">
        <v>290.0</v>
      </c>
      <c r="Q510" s="236">
        <v>577.1000000000001</v>
      </c>
      <c r="R510" s="236">
        <v>577.1000000000001</v>
      </c>
      <c r="S510" s="237">
        <v>0.7435897435897436</v>
      </c>
      <c r="T510" s="238">
        <v>0.81</v>
      </c>
      <c r="U510" s="239">
        <f>IFERROR(Data_TY!$T510*Data_TY!$O510,"")</f>
        <v>315.9</v>
      </c>
      <c r="V510" s="238">
        <f>IFERROR(Data_TY!$R510/Data_TY!$P510,"")</f>
        <v>1.99</v>
      </c>
      <c r="W510" s="239">
        <f>IFERROR(Data_TY!$V510*Data_TY!$O510,"")</f>
        <v>776.1</v>
      </c>
      <c r="X510" s="230" t="s">
        <v>78</v>
      </c>
      <c r="Y510" s="230" t="s">
        <v>784</v>
      </c>
    </row>
    <row r="511" ht="15.75" hidden="1" customHeight="1">
      <c r="A511" s="240" t="s">
        <v>47</v>
      </c>
      <c r="B511" s="240" t="s">
        <v>127</v>
      </c>
      <c r="C511" s="240" t="s">
        <v>786</v>
      </c>
      <c r="D511" s="240" t="s">
        <v>309</v>
      </c>
      <c r="E511" s="240" t="s">
        <v>501</v>
      </c>
      <c r="F511" s="241">
        <v>2024.0</v>
      </c>
      <c r="G511" s="242" t="s">
        <v>1266</v>
      </c>
      <c r="H511" s="242"/>
      <c r="I511" s="242"/>
      <c r="J511" s="242"/>
      <c r="K511" s="242" t="s">
        <v>975</v>
      </c>
      <c r="L511" s="242">
        <v>242588.0</v>
      </c>
      <c r="M511" s="243" t="s">
        <v>500</v>
      </c>
      <c r="N511" s="242" t="s">
        <v>1045</v>
      </c>
      <c r="O511" s="244">
        <v>2112.0</v>
      </c>
      <c r="P511" s="245">
        <v>1165.0</v>
      </c>
      <c r="Q511" s="246">
        <v>5869.750000000003</v>
      </c>
      <c r="R511" s="246">
        <v>6738.549999999987</v>
      </c>
      <c r="S511" s="247">
        <v>0.5516098484848485</v>
      </c>
      <c r="T511" s="248">
        <v>2.37</v>
      </c>
      <c r="U511" s="249">
        <f>IFERROR(Data_TY!$T511*Data_TY!$O511,"")</f>
        <v>5005.44</v>
      </c>
      <c r="V511" s="248">
        <f>IFERROR(Data_TY!$R511/Data_TY!$P511,"")</f>
        <v>5.78416309</v>
      </c>
      <c r="W511" s="249">
        <f>IFERROR(Data_TY!$V511*Data_TY!$O511,"")</f>
        <v>12216.15245</v>
      </c>
      <c r="X511" s="240" t="s">
        <v>145</v>
      </c>
      <c r="Y511" s="240" t="s">
        <v>784</v>
      </c>
    </row>
    <row r="512" ht="15.75" hidden="1" customHeight="1">
      <c r="A512" s="230" t="s">
        <v>47</v>
      </c>
      <c r="B512" s="230" t="s">
        <v>75</v>
      </c>
      <c r="C512" s="230" t="s">
        <v>786</v>
      </c>
      <c r="D512" s="230" t="s">
        <v>309</v>
      </c>
      <c r="E512" s="230" t="s">
        <v>503</v>
      </c>
      <c r="F512" s="231">
        <v>2024.0</v>
      </c>
      <c r="G512" s="232" t="s">
        <v>1266</v>
      </c>
      <c r="H512" s="232"/>
      <c r="I512" s="232"/>
      <c r="J512" s="232"/>
      <c r="K512" s="232" t="s">
        <v>975</v>
      </c>
      <c r="L512" s="232">
        <v>242589.0</v>
      </c>
      <c r="M512" s="233" t="s">
        <v>502</v>
      </c>
      <c r="N512" s="232" t="s">
        <v>1452</v>
      </c>
      <c r="O512" s="234">
        <v>1224.0</v>
      </c>
      <c r="P512" s="235">
        <v>140.0</v>
      </c>
      <c r="Q512" s="236">
        <v>988.6000000000008</v>
      </c>
      <c r="R512" s="236">
        <v>1118.6000000000006</v>
      </c>
      <c r="S512" s="251">
        <v>0.11437908496732026</v>
      </c>
      <c r="T512" s="238">
        <v>3.86</v>
      </c>
      <c r="U512" s="239">
        <f>IFERROR(Data_TY!$T512*Data_TY!$O512,"")</f>
        <v>4724.64</v>
      </c>
      <c r="V512" s="238">
        <f>IFERROR(Data_TY!$R512/Data_TY!$P512,"")</f>
        <v>7.99</v>
      </c>
      <c r="W512" s="239">
        <f>IFERROR(Data_TY!$V512*Data_TY!$O512,"")</f>
        <v>9779.76</v>
      </c>
      <c r="X512" s="230" t="s">
        <v>73</v>
      </c>
      <c r="Y512" s="230" t="s">
        <v>784</v>
      </c>
    </row>
    <row r="513" ht="15.75" hidden="1" customHeight="1">
      <c r="A513" s="240" t="s">
        <v>47</v>
      </c>
      <c r="B513" s="240" t="s">
        <v>75</v>
      </c>
      <c r="C513" s="240" t="s">
        <v>786</v>
      </c>
      <c r="D513" s="240" t="s">
        <v>309</v>
      </c>
      <c r="E513" s="240" t="s">
        <v>505</v>
      </c>
      <c r="F513" s="241">
        <v>2024.0</v>
      </c>
      <c r="G513" s="242" t="s">
        <v>1266</v>
      </c>
      <c r="H513" s="242"/>
      <c r="I513" s="242"/>
      <c r="J513" s="242"/>
      <c r="K513" s="242" t="s">
        <v>975</v>
      </c>
      <c r="L513" s="242">
        <v>242590.0</v>
      </c>
      <c r="M513" s="243" t="s">
        <v>504</v>
      </c>
      <c r="N513" s="242" t="s">
        <v>1453</v>
      </c>
      <c r="O513" s="244">
        <v>1164.0</v>
      </c>
      <c r="P513" s="245">
        <v>134.0</v>
      </c>
      <c r="Q513" s="246">
        <v>943.6600000000007</v>
      </c>
      <c r="R513" s="246">
        <v>1070.6600000000008</v>
      </c>
      <c r="S513" s="250">
        <v>0.11512027491408934</v>
      </c>
      <c r="T513" s="248">
        <v>3.86</v>
      </c>
      <c r="U513" s="249">
        <f>IFERROR(Data_TY!$T513*Data_TY!$O513,"")</f>
        <v>4493.04</v>
      </c>
      <c r="V513" s="248">
        <f>IFERROR(Data_TY!$R513/Data_TY!$P513,"")</f>
        <v>7.99</v>
      </c>
      <c r="W513" s="249">
        <f>IFERROR(Data_TY!$V513*Data_TY!$O513,"")</f>
        <v>9300.36</v>
      </c>
      <c r="X513" s="240" t="s">
        <v>73</v>
      </c>
      <c r="Y513" s="240" t="s">
        <v>784</v>
      </c>
    </row>
    <row r="514" ht="15.75" hidden="1" customHeight="1">
      <c r="A514" s="230" t="s">
        <v>47</v>
      </c>
      <c r="B514" s="230" t="s">
        <v>127</v>
      </c>
      <c r="C514" s="230" t="s">
        <v>786</v>
      </c>
      <c r="D514" s="230" t="s">
        <v>309</v>
      </c>
      <c r="E514" s="230" t="s">
        <v>507</v>
      </c>
      <c r="F514" s="231">
        <v>2024.0</v>
      </c>
      <c r="G514" s="232" t="s">
        <v>1266</v>
      </c>
      <c r="H514" s="232"/>
      <c r="I514" s="232"/>
      <c r="J514" s="232"/>
      <c r="K514" s="232" t="s">
        <v>975</v>
      </c>
      <c r="L514" s="232">
        <v>242593.0</v>
      </c>
      <c r="M514" s="233" t="s">
        <v>506</v>
      </c>
      <c r="N514" s="232" t="s">
        <v>1046</v>
      </c>
      <c r="O514" s="234">
        <v>2412.0</v>
      </c>
      <c r="P514" s="235">
        <v>811.0</v>
      </c>
      <c r="Q514" s="236">
        <v>4897.889999999994</v>
      </c>
      <c r="R514" s="236">
        <v>5508.289999999989</v>
      </c>
      <c r="S514" s="251">
        <v>0.33623548922056384</v>
      </c>
      <c r="T514" s="238">
        <v>2.9</v>
      </c>
      <c r="U514" s="239">
        <f>IFERROR(Data_TY!$T514*Data_TY!$O514,"")</f>
        <v>6994.8</v>
      </c>
      <c r="V514" s="238">
        <f>IFERROR(Data_TY!$R514/Data_TY!$P514,"")</f>
        <v>6.791972873</v>
      </c>
      <c r="W514" s="239">
        <f>IFERROR(Data_TY!$V514*Data_TY!$O514,"")</f>
        <v>16382.23857</v>
      </c>
      <c r="X514" s="230" t="s">
        <v>145</v>
      </c>
      <c r="Y514" s="230" t="s">
        <v>784</v>
      </c>
    </row>
    <row r="515" ht="15.75" hidden="1" customHeight="1">
      <c r="A515" s="240" t="s">
        <v>48</v>
      </c>
      <c r="B515" s="240" t="s">
        <v>89</v>
      </c>
      <c r="C515" s="240" t="s">
        <v>786</v>
      </c>
      <c r="D515" s="240" t="s">
        <v>74</v>
      </c>
      <c r="E515" s="240" t="s">
        <v>87</v>
      </c>
      <c r="F515" s="241">
        <v>2024.0</v>
      </c>
      <c r="G515" s="242" t="s">
        <v>1266</v>
      </c>
      <c r="H515" s="242"/>
      <c r="I515" s="242"/>
      <c r="J515" s="242"/>
      <c r="K515" s="242" t="s">
        <v>975</v>
      </c>
      <c r="L515" s="242">
        <v>242610.0</v>
      </c>
      <c r="M515" s="243" t="s">
        <v>86</v>
      </c>
      <c r="N515" s="242" t="s">
        <v>1047</v>
      </c>
      <c r="O515" s="244">
        <v>1884.0</v>
      </c>
      <c r="P515" s="245">
        <v>566.0</v>
      </c>
      <c r="Q515" s="246">
        <v>4016.3399999999942</v>
      </c>
      <c r="R515" s="246">
        <v>4522.33999999999</v>
      </c>
      <c r="S515" s="250">
        <v>0.30042462845010615</v>
      </c>
      <c r="T515" s="248">
        <v>3.21</v>
      </c>
      <c r="U515" s="249">
        <f>IFERROR(Data_TY!$T515*Data_TY!$O515,"")</f>
        <v>6047.64</v>
      </c>
      <c r="V515" s="248">
        <f>IFERROR(Data_TY!$R515/Data_TY!$P515,"")</f>
        <v>7.99</v>
      </c>
      <c r="W515" s="249">
        <f>IFERROR(Data_TY!$V515*Data_TY!$O515,"")</f>
        <v>15053.16</v>
      </c>
      <c r="X515" s="240" t="s">
        <v>88</v>
      </c>
      <c r="Y515" s="240" t="s">
        <v>784</v>
      </c>
    </row>
    <row r="516" ht="15.75" hidden="1" customHeight="1">
      <c r="A516" s="230" t="s">
        <v>48</v>
      </c>
      <c r="B516" s="230" t="s">
        <v>92</v>
      </c>
      <c r="C516" s="230" t="s">
        <v>786</v>
      </c>
      <c r="D516" s="230" t="s">
        <v>74</v>
      </c>
      <c r="E516" s="230" t="s">
        <v>91</v>
      </c>
      <c r="F516" s="231">
        <v>2024.0</v>
      </c>
      <c r="G516" s="232" t="s">
        <v>1266</v>
      </c>
      <c r="H516" s="232"/>
      <c r="I516" s="232"/>
      <c r="J516" s="232"/>
      <c r="K516" s="232" t="s">
        <v>975</v>
      </c>
      <c r="L516" s="232">
        <v>242620.0</v>
      </c>
      <c r="M516" s="233" t="s">
        <v>90</v>
      </c>
      <c r="N516" s="232" t="s">
        <v>1048</v>
      </c>
      <c r="O516" s="234">
        <v>3072.0</v>
      </c>
      <c r="P516" s="235">
        <v>564.0</v>
      </c>
      <c r="Q516" s="236">
        <v>2272.7600000000007</v>
      </c>
      <c r="R516" s="236">
        <v>2701.559999999993</v>
      </c>
      <c r="S516" s="251">
        <v>0.18359375</v>
      </c>
      <c r="T516" s="238">
        <v>2.01</v>
      </c>
      <c r="U516" s="239">
        <f>IFERROR(Data_TY!$T516*Data_TY!$O516,"")</f>
        <v>6174.72</v>
      </c>
      <c r="V516" s="238">
        <f>IFERROR(Data_TY!$R516/Data_TY!$P516,"")</f>
        <v>4.79</v>
      </c>
      <c r="W516" s="239">
        <f>IFERROR(Data_TY!$V516*Data_TY!$O516,"")</f>
        <v>14714.88</v>
      </c>
      <c r="X516" s="230" t="s">
        <v>88</v>
      </c>
      <c r="Y516" s="230" t="s">
        <v>784</v>
      </c>
    </row>
    <row r="517" ht="15.75" hidden="1" customHeight="1">
      <c r="A517" s="240" t="s">
        <v>48</v>
      </c>
      <c r="B517" s="240" t="s">
        <v>95</v>
      </c>
      <c r="C517" s="240" t="s">
        <v>786</v>
      </c>
      <c r="D517" s="240" t="s">
        <v>74</v>
      </c>
      <c r="E517" s="240" t="s">
        <v>94</v>
      </c>
      <c r="F517" s="241">
        <v>2024.0</v>
      </c>
      <c r="G517" s="242" t="s">
        <v>1266</v>
      </c>
      <c r="H517" s="242"/>
      <c r="I517" s="242"/>
      <c r="J517" s="242"/>
      <c r="K517" s="242" t="s">
        <v>975</v>
      </c>
      <c r="L517" s="242">
        <v>242621.0</v>
      </c>
      <c r="M517" s="243" t="s">
        <v>93</v>
      </c>
      <c r="N517" s="242" t="s">
        <v>1049</v>
      </c>
      <c r="O517" s="244">
        <v>5652.0</v>
      </c>
      <c r="P517" s="245">
        <v>2337.0</v>
      </c>
      <c r="Q517" s="246">
        <v>7052.629999999999</v>
      </c>
      <c r="R517" s="246">
        <v>8157.629999999997</v>
      </c>
      <c r="S517" s="250">
        <v>0.4134819532908705</v>
      </c>
      <c r="T517" s="248">
        <v>1.17</v>
      </c>
      <c r="U517" s="249">
        <f>IFERROR(Data_TY!$T517*Data_TY!$O517,"")</f>
        <v>6612.84</v>
      </c>
      <c r="V517" s="248">
        <f>IFERROR(Data_TY!$R517/Data_TY!$P517,"")</f>
        <v>3.490641849</v>
      </c>
      <c r="W517" s="249">
        <f>IFERROR(Data_TY!$V517*Data_TY!$O517,"")</f>
        <v>19729.10773</v>
      </c>
      <c r="X517" s="240" t="s">
        <v>88</v>
      </c>
      <c r="Y517" s="240" t="s">
        <v>784</v>
      </c>
    </row>
    <row r="518" ht="15.75" hidden="1" customHeight="1">
      <c r="A518" s="230" t="s">
        <v>48</v>
      </c>
      <c r="B518" s="230" t="s">
        <v>92</v>
      </c>
      <c r="C518" s="230" t="s">
        <v>786</v>
      </c>
      <c r="D518" s="230" t="s">
        <v>74</v>
      </c>
      <c r="E518" s="230" t="s">
        <v>97</v>
      </c>
      <c r="F518" s="231">
        <v>2024.0</v>
      </c>
      <c r="G518" s="232" t="s">
        <v>1266</v>
      </c>
      <c r="H518" s="232"/>
      <c r="I518" s="232"/>
      <c r="J518" s="232"/>
      <c r="K518" s="232" t="s">
        <v>975</v>
      </c>
      <c r="L518" s="232">
        <v>242622.0</v>
      </c>
      <c r="M518" s="233" t="s">
        <v>96</v>
      </c>
      <c r="N518" s="232" t="s">
        <v>1050</v>
      </c>
      <c r="O518" s="234">
        <v>3780.0</v>
      </c>
      <c r="P518" s="235">
        <v>1308.0</v>
      </c>
      <c r="Q518" s="236">
        <v>3943.4199999999973</v>
      </c>
      <c r="R518" s="236">
        <v>4566.4199999999955</v>
      </c>
      <c r="S518" s="251">
        <v>0.346031746031746</v>
      </c>
      <c r="T518" s="238">
        <v>1.0</v>
      </c>
      <c r="U518" s="239">
        <f>IFERROR(Data_TY!$T518*Data_TY!$O518,"")</f>
        <v>3780</v>
      </c>
      <c r="V518" s="238">
        <f>IFERROR(Data_TY!$R518/Data_TY!$P518,"")</f>
        <v>3.491146789</v>
      </c>
      <c r="W518" s="239">
        <f>IFERROR(Data_TY!$V518*Data_TY!$O518,"")</f>
        <v>13196.53486</v>
      </c>
      <c r="X518" s="230" t="s">
        <v>88</v>
      </c>
      <c r="Y518" s="230" t="s">
        <v>784</v>
      </c>
    </row>
    <row r="519" ht="15.75" hidden="1" customHeight="1">
      <c r="A519" s="240" t="s">
        <v>48</v>
      </c>
      <c r="B519" s="240" t="s">
        <v>92</v>
      </c>
      <c r="C519" s="240" t="s">
        <v>786</v>
      </c>
      <c r="D519" s="240" t="s">
        <v>74</v>
      </c>
      <c r="E519" s="240" t="s">
        <v>99</v>
      </c>
      <c r="F519" s="241">
        <v>2024.0</v>
      </c>
      <c r="G519" s="242" t="s">
        <v>1266</v>
      </c>
      <c r="H519" s="242"/>
      <c r="I519" s="242"/>
      <c r="J519" s="242"/>
      <c r="K519" s="242" t="s">
        <v>975</v>
      </c>
      <c r="L519" s="242">
        <v>242623.0</v>
      </c>
      <c r="M519" s="243" t="s">
        <v>98</v>
      </c>
      <c r="N519" s="242" t="s">
        <v>1051</v>
      </c>
      <c r="O519" s="244">
        <v>3648.0</v>
      </c>
      <c r="P519" s="245">
        <v>979.0</v>
      </c>
      <c r="Q519" s="246">
        <v>2946.2099999999987</v>
      </c>
      <c r="R519" s="246">
        <v>3419.2099999999964</v>
      </c>
      <c r="S519" s="250">
        <v>0.26836622807017546</v>
      </c>
      <c r="T519" s="248">
        <v>1.05</v>
      </c>
      <c r="U519" s="249">
        <f>IFERROR(Data_TY!$T519*Data_TY!$O519,"")</f>
        <v>3830.4</v>
      </c>
      <c r="V519" s="248">
        <f>IFERROR(Data_TY!$R519/Data_TY!$P519,"")</f>
        <v>3.492553626</v>
      </c>
      <c r="W519" s="249">
        <f>IFERROR(Data_TY!$V519*Data_TY!$O519,"")</f>
        <v>12740.83563</v>
      </c>
      <c r="X519" s="240" t="s">
        <v>88</v>
      </c>
      <c r="Y519" s="240" t="s">
        <v>784</v>
      </c>
    </row>
    <row r="520" ht="15.75" hidden="1" customHeight="1">
      <c r="A520" s="230" t="s">
        <v>48</v>
      </c>
      <c r="B520" s="230" t="s">
        <v>92</v>
      </c>
      <c r="C520" s="230" t="s">
        <v>786</v>
      </c>
      <c r="D520" s="230" t="s">
        <v>74</v>
      </c>
      <c r="E520" s="230" t="s">
        <v>101</v>
      </c>
      <c r="F520" s="231">
        <v>2024.0</v>
      </c>
      <c r="G520" s="232" t="s">
        <v>1266</v>
      </c>
      <c r="H520" s="232"/>
      <c r="I520" s="232"/>
      <c r="J520" s="232"/>
      <c r="K520" s="232" t="s">
        <v>975</v>
      </c>
      <c r="L520" s="232">
        <v>242624.0</v>
      </c>
      <c r="M520" s="233" t="s">
        <v>100</v>
      </c>
      <c r="N520" s="232" t="s">
        <v>1052</v>
      </c>
      <c r="O520" s="234">
        <v>6168.0</v>
      </c>
      <c r="P520" s="235">
        <v>2384.0</v>
      </c>
      <c r="Q520" s="236">
        <v>7184.909999999991</v>
      </c>
      <c r="R520" s="236">
        <v>8322.409999999993</v>
      </c>
      <c r="S520" s="237">
        <v>0.3865110246433204</v>
      </c>
      <c r="T520" s="238">
        <v>1.32</v>
      </c>
      <c r="U520" s="239">
        <f>IFERROR(Data_TY!$T520*Data_TY!$O520,"")</f>
        <v>8141.76</v>
      </c>
      <c r="V520" s="238">
        <f>IFERROR(Data_TY!$R520/Data_TY!$P520,"")</f>
        <v>3.490943792</v>
      </c>
      <c r="W520" s="239">
        <f>IFERROR(Data_TY!$V520*Data_TY!$O520,"")</f>
        <v>21532.14131</v>
      </c>
      <c r="X520" s="230" t="s">
        <v>88</v>
      </c>
      <c r="Y520" s="230" t="s">
        <v>784</v>
      </c>
    </row>
    <row r="521" ht="15.75" hidden="1" customHeight="1">
      <c r="A521" s="240" t="s">
        <v>48</v>
      </c>
      <c r="B521" s="240" t="s">
        <v>92</v>
      </c>
      <c r="C521" s="240" t="s">
        <v>786</v>
      </c>
      <c r="D521" s="240" t="s">
        <v>74</v>
      </c>
      <c r="E521" s="240" t="s">
        <v>103</v>
      </c>
      <c r="F521" s="241">
        <v>2024.0</v>
      </c>
      <c r="G521" s="242" t="s">
        <v>1266</v>
      </c>
      <c r="H521" s="242"/>
      <c r="I521" s="242"/>
      <c r="J521" s="242"/>
      <c r="K521" s="242" t="s">
        <v>975</v>
      </c>
      <c r="L521" s="242">
        <v>242625.0</v>
      </c>
      <c r="M521" s="243" t="s">
        <v>102</v>
      </c>
      <c r="N521" s="242" t="s">
        <v>1053</v>
      </c>
      <c r="O521" s="244">
        <v>1800.0</v>
      </c>
      <c r="P521" s="245">
        <v>833.0</v>
      </c>
      <c r="Q521" s="246">
        <v>2508.170000000001</v>
      </c>
      <c r="R521" s="246">
        <v>2908.170000000001</v>
      </c>
      <c r="S521" s="247">
        <v>0.4627777777777778</v>
      </c>
      <c r="T521" s="248">
        <v>1.83</v>
      </c>
      <c r="U521" s="249">
        <f>IFERROR(Data_TY!$T521*Data_TY!$O521,"")</f>
        <v>3294</v>
      </c>
      <c r="V521" s="248">
        <f>IFERROR(Data_TY!$R521/Data_TY!$P521,"")</f>
        <v>3.49120048</v>
      </c>
      <c r="W521" s="249">
        <f>IFERROR(Data_TY!$V521*Data_TY!$O521,"")</f>
        <v>6284.160864</v>
      </c>
      <c r="X521" s="240" t="s">
        <v>88</v>
      </c>
      <c r="Y521" s="240" t="s">
        <v>784</v>
      </c>
    </row>
    <row r="522" ht="15.75" hidden="1" customHeight="1">
      <c r="A522" s="230" t="s">
        <v>48</v>
      </c>
      <c r="B522" s="230" t="s">
        <v>95</v>
      </c>
      <c r="C522" s="230" t="s">
        <v>786</v>
      </c>
      <c r="D522" s="230" t="s">
        <v>74</v>
      </c>
      <c r="E522" s="230" t="s">
        <v>105</v>
      </c>
      <c r="F522" s="231">
        <v>2024.0</v>
      </c>
      <c r="G522" s="232" t="s">
        <v>1266</v>
      </c>
      <c r="H522" s="232"/>
      <c r="I522" s="232"/>
      <c r="J522" s="232"/>
      <c r="K522" s="232" t="s">
        <v>975</v>
      </c>
      <c r="L522" s="232">
        <v>242626.0</v>
      </c>
      <c r="M522" s="233" t="s">
        <v>104</v>
      </c>
      <c r="N522" s="232" t="s">
        <v>1054</v>
      </c>
      <c r="O522" s="234">
        <v>3300.0</v>
      </c>
      <c r="P522" s="235">
        <v>805.0</v>
      </c>
      <c r="Q522" s="236">
        <v>4880.349999999991</v>
      </c>
      <c r="R522" s="236">
        <v>5469.149999999987</v>
      </c>
      <c r="S522" s="237">
        <v>0.24393939393939393</v>
      </c>
      <c r="T522" s="238">
        <v>2.57</v>
      </c>
      <c r="U522" s="239">
        <f>IFERROR(Data_TY!$T522*Data_TY!$O522,"")</f>
        <v>8481</v>
      </c>
      <c r="V522" s="238">
        <f>IFERROR(Data_TY!$R522/Data_TY!$P522,"")</f>
        <v>6.793975155</v>
      </c>
      <c r="W522" s="239">
        <f>IFERROR(Data_TY!$V522*Data_TY!$O522,"")</f>
        <v>22420.11801</v>
      </c>
      <c r="X522" s="230" t="s">
        <v>106</v>
      </c>
      <c r="Y522" s="230" t="s">
        <v>784</v>
      </c>
    </row>
    <row r="523" ht="15.75" hidden="1" customHeight="1">
      <c r="A523" s="240" t="s">
        <v>48</v>
      </c>
      <c r="B523" s="240" t="s">
        <v>95</v>
      </c>
      <c r="C523" s="240" t="s">
        <v>786</v>
      </c>
      <c r="D523" s="240" t="s">
        <v>74</v>
      </c>
      <c r="E523" s="240" t="s">
        <v>108</v>
      </c>
      <c r="F523" s="241">
        <v>2024.0</v>
      </c>
      <c r="G523" s="242" t="s">
        <v>1266</v>
      </c>
      <c r="H523" s="242"/>
      <c r="I523" s="242"/>
      <c r="J523" s="242"/>
      <c r="K523" s="242" t="s">
        <v>975</v>
      </c>
      <c r="L523" s="242">
        <v>242627.0</v>
      </c>
      <c r="M523" s="243" t="s">
        <v>107</v>
      </c>
      <c r="N523" s="242" t="s">
        <v>1055</v>
      </c>
      <c r="O523" s="244">
        <v>1776.0</v>
      </c>
      <c r="P523" s="245">
        <v>794.0</v>
      </c>
      <c r="Q523" s="246">
        <v>6456.059999999994</v>
      </c>
      <c r="R523" s="246">
        <v>7141.059999999996</v>
      </c>
      <c r="S523" s="247">
        <v>0.44707207207207206</v>
      </c>
      <c r="T523" s="248">
        <v>3.47</v>
      </c>
      <c r="U523" s="249">
        <f>IFERROR(Data_TY!$T523*Data_TY!$O523,"")</f>
        <v>6162.72</v>
      </c>
      <c r="V523" s="248">
        <f>IFERROR(Data_TY!$R523/Data_TY!$P523,"")</f>
        <v>8.993778338</v>
      </c>
      <c r="W523" s="249">
        <f>IFERROR(Data_TY!$V523*Data_TY!$O523,"")</f>
        <v>15972.95033</v>
      </c>
      <c r="X523" s="240" t="s">
        <v>109</v>
      </c>
      <c r="Y523" s="240" t="s">
        <v>784</v>
      </c>
    </row>
    <row r="524" ht="15.75" hidden="1" customHeight="1">
      <c r="A524" s="230" t="s">
        <v>48</v>
      </c>
      <c r="B524" s="230" t="s">
        <v>92</v>
      </c>
      <c r="C524" s="230" t="s">
        <v>786</v>
      </c>
      <c r="D524" s="230" t="s">
        <v>74</v>
      </c>
      <c r="E524" s="230" t="s">
        <v>123</v>
      </c>
      <c r="F524" s="231">
        <v>2024.0</v>
      </c>
      <c r="G524" s="232" t="s">
        <v>1266</v>
      </c>
      <c r="H524" s="232"/>
      <c r="I524" s="232"/>
      <c r="J524" s="232"/>
      <c r="K524" s="232" t="s">
        <v>975</v>
      </c>
      <c r="L524" s="232">
        <v>242637.0</v>
      </c>
      <c r="M524" s="233" t="s">
        <v>122</v>
      </c>
      <c r="N524" s="232" t="s">
        <v>1057</v>
      </c>
      <c r="O524" s="234">
        <v>2144.0</v>
      </c>
      <c r="P524" s="235">
        <v>483.0</v>
      </c>
      <c r="Q524" s="236">
        <v>4867.169999999992</v>
      </c>
      <c r="R524" s="236">
        <v>5552.669999999992</v>
      </c>
      <c r="S524" s="237">
        <v>0.22527985074626866</v>
      </c>
      <c r="T524" s="238">
        <v>6.3</v>
      </c>
      <c r="U524" s="239">
        <f>IFERROR(Data_TY!$T524*Data_TY!$O524,"")</f>
        <v>13507.2</v>
      </c>
      <c r="V524" s="238">
        <f>IFERROR(Data_TY!$R524/Data_TY!$P524,"")</f>
        <v>11.49621118</v>
      </c>
      <c r="W524" s="239">
        <f>IFERROR(Data_TY!$V524*Data_TY!$O524,"")</f>
        <v>24647.87677</v>
      </c>
      <c r="X524" s="230" t="s">
        <v>124</v>
      </c>
      <c r="Y524" s="230" t="s">
        <v>784</v>
      </c>
    </row>
    <row r="525" ht="15.75" hidden="1" customHeight="1">
      <c r="A525" s="240" t="s">
        <v>48</v>
      </c>
      <c r="B525" s="240" t="s">
        <v>92</v>
      </c>
      <c r="C525" s="240" t="s">
        <v>786</v>
      </c>
      <c r="D525" s="240" t="s">
        <v>74</v>
      </c>
      <c r="E525" s="240" t="s">
        <v>206</v>
      </c>
      <c r="F525" s="241">
        <v>2024.0</v>
      </c>
      <c r="G525" s="242" t="s">
        <v>1266</v>
      </c>
      <c r="H525" s="242"/>
      <c r="I525" s="242"/>
      <c r="J525" s="242"/>
      <c r="K525" s="242" t="s">
        <v>975</v>
      </c>
      <c r="L525" s="242">
        <v>277970.0</v>
      </c>
      <c r="M525" s="243" t="s">
        <v>205</v>
      </c>
      <c r="N525" s="242" t="s">
        <v>1058</v>
      </c>
      <c r="O525" s="244">
        <v>1992.0</v>
      </c>
      <c r="P525" s="245">
        <v>631.0</v>
      </c>
      <c r="Q525" s="246">
        <v>5728.6899999999905</v>
      </c>
      <c r="R525" s="246">
        <v>6308.6899999999905</v>
      </c>
      <c r="S525" s="247">
        <v>0.31676706827309237</v>
      </c>
      <c r="T525" s="248">
        <v>3.98</v>
      </c>
      <c r="U525" s="249">
        <f>IFERROR(Data_TY!$T525*Data_TY!$O525,"")</f>
        <v>7928.16</v>
      </c>
      <c r="V525" s="248">
        <f>IFERROR(Data_TY!$R525/Data_TY!$P525,"")</f>
        <v>9.99792393</v>
      </c>
      <c r="W525" s="249">
        <f>IFERROR(Data_TY!$V525*Data_TY!$O525,"")</f>
        <v>19915.86447</v>
      </c>
      <c r="X525" s="240" t="s">
        <v>124</v>
      </c>
      <c r="Y525" s="240" t="s">
        <v>784</v>
      </c>
    </row>
    <row r="526" ht="15.75" hidden="1" customHeight="1">
      <c r="A526" s="230" t="s">
        <v>48</v>
      </c>
      <c r="B526" s="230" t="s">
        <v>92</v>
      </c>
      <c r="C526" s="230" t="s">
        <v>786</v>
      </c>
      <c r="D526" s="230" t="s">
        <v>74</v>
      </c>
      <c r="E526" s="230" t="s">
        <v>210</v>
      </c>
      <c r="F526" s="231">
        <v>2024.0</v>
      </c>
      <c r="G526" s="232" t="s">
        <v>1266</v>
      </c>
      <c r="H526" s="232"/>
      <c r="I526" s="232"/>
      <c r="J526" s="232"/>
      <c r="K526" s="232" t="s">
        <v>975</v>
      </c>
      <c r="L526" s="232">
        <v>277973.0</v>
      </c>
      <c r="M526" s="233" t="s">
        <v>209</v>
      </c>
      <c r="N526" s="232" t="s">
        <v>1059</v>
      </c>
      <c r="O526" s="234">
        <v>2484.0</v>
      </c>
      <c r="P526" s="235">
        <v>876.0</v>
      </c>
      <c r="Q526" s="236">
        <v>2641.2400000000007</v>
      </c>
      <c r="R526" s="236">
        <v>3058.7399999999993</v>
      </c>
      <c r="S526" s="237">
        <v>0.3526570048309179</v>
      </c>
      <c r="T526" s="238">
        <v>1.47</v>
      </c>
      <c r="U526" s="239">
        <f>IFERROR(Data_TY!$T526*Data_TY!$O526,"")</f>
        <v>3651.48</v>
      </c>
      <c r="V526" s="238">
        <f>IFERROR(Data_TY!$R526/Data_TY!$P526,"")</f>
        <v>3.491712329</v>
      </c>
      <c r="W526" s="239">
        <f>IFERROR(Data_TY!$V526*Data_TY!$O526,"")</f>
        <v>8673.413425</v>
      </c>
      <c r="X526" s="230" t="s">
        <v>124</v>
      </c>
      <c r="Y526" s="230" t="s">
        <v>784</v>
      </c>
    </row>
    <row r="527" ht="15.75" hidden="1" customHeight="1">
      <c r="A527" s="240" t="s">
        <v>48</v>
      </c>
      <c r="B527" s="240" t="s">
        <v>92</v>
      </c>
      <c r="C527" s="240" t="s">
        <v>786</v>
      </c>
      <c r="D527" s="240" t="s">
        <v>74</v>
      </c>
      <c r="E527" s="240" t="s">
        <v>212</v>
      </c>
      <c r="F527" s="241">
        <v>2024.0</v>
      </c>
      <c r="G527" s="242" t="s">
        <v>1266</v>
      </c>
      <c r="H527" s="242"/>
      <c r="I527" s="242"/>
      <c r="J527" s="242"/>
      <c r="K527" s="242" t="s">
        <v>975</v>
      </c>
      <c r="L527" s="242">
        <v>277974.0</v>
      </c>
      <c r="M527" s="243" t="s">
        <v>211</v>
      </c>
      <c r="N527" s="242" t="s">
        <v>1060</v>
      </c>
      <c r="O527" s="244">
        <v>2616.0</v>
      </c>
      <c r="P527" s="245">
        <v>1596.0</v>
      </c>
      <c r="Q527" s="246">
        <v>6428.04</v>
      </c>
      <c r="R527" s="246">
        <v>7649.639999999978</v>
      </c>
      <c r="S527" s="247">
        <v>0.6100917431192661</v>
      </c>
      <c r="T527" s="248">
        <v>1.92</v>
      </c>
      <c r="U527" s="249">
        <f>IFERROR(Data_TY!$T527*Data_TY!$O527,"")</f>
        <v>5022.72</v>
      </c>
      <c r="V527" s="248">
        <f>IFERROR(Data_TY!$R527/Data_TY!$P527,"")</f>
        <v>4.793007519</v>
      </c>
      <c r="W527" s="249">
        <f>IFERROR(Data_TY!$V527*Data_TY!$O527,"")</f>
        <v>12538.50767</v>
      </c>
      <c r="X527" s="240" t="s">
        <v>124</v>
      </c>
      <c r="Y527" s="240" t="s">
        <v>784</v>
      </c>
    </row>
    <row r="528" ht="15.75" hidden="1" customHeight="1">
      <c r="A528" s="230" t="s">
        <v>48</v>
      </c>
      <c r="B528" s="230" t="s">
        <v>95</v>
      </c>
      <c r="C528" s="230" t="s">
        <v>786</v>
      </c>
      <c r="D528" s="230" t="s">
        <v>74</v>
      </c>
      <c r="E528" s="230" t="s">
        <v>216</v>
      </c>
      <c r="F528" s="231">
        <v>2024.0</v>
      </c>
      <c r="G528" s="232" t="s">
        <v>1266</v>
      </c>
      <c r="H528" s="232"/>
      <c r="I528" s="232"/>
      <c r="J528" s="232"/>
      <c r="K528" s="232" t="s">
        <v>975</v>
      </c>
      <c r="L528" s="232">
        <v>277976.0</v>
      </c>
      <c r="M528" s="233" t="s">
        <v>215</v>
      </c>
      <c r="N528" s="232" t="s">
        <v>1061</v>
      </c>
      <c r="O528" s="234">
        <v>1812.0</v>
      </c>
      <c r="P528" s="235">
        <v>533.0</v>
      </c>
      <c r="Q528" s="236">
        <v>3772.6699999999964</v>
      </c>
      <c r="R528" s="236">
        <v>4250.6699999999955</v>
      </c>
      <c r="S528" s="237">
        <v>0.29415011037527594</v>
      </c>
      <c r="T528" s="238">
        <v>3.3</v>
      </c>
      <c r="U528" s="239">
        <f>IFERROR(Data_TY!$T528*Data_TY!$O528,"")</f>
        <v>5979.6</v>
      </c>
      <c r="V528" s="238">
        <f>IFERROR(Data_TY!$R528/Data_TY!$P528,"")</f>
        <v>7.974990619</v>
      </c>
      <c r="W528" s="239">
        <f>IFERROR(Data_TY!$V528*Data_TY!$O528,"")</f>
        <v>14450.683</v>
      </c>
      <c r="X528" s="230" t="s">
        <v>109</v>
      </c>
      <c r="Y528" s="230" t="s">
        <v>784</v>
      </c>
    </row>
    <row r="529" ht="15.75" hidden="1" customHeight="1">
      <c r="A529" s="240" t="s">
        <v>48</v>
      </c>
      <c r="B529" s="240" t="s">
        <v>95</v>
      </c>
      <c r="C529" s="240" t="s">
        <v>786</v>
      </c>
      <c r="D529" s="240" t="s">
        <v>74</v>
      </c>
      <c r="E529" s="240" t="s">
        <v>218</v>
      </c>
      <c r="F529" s="241">
        <v>2024.0</v>
      </c>
      <c r="G529" s="242" t="s">
        <v>1266</v>
      </c>
      <c r="H529" s="242"/>
      <c r="I529" s="242"/>
      <c r="J529" s="242"/>
      <c r="K529" s="242" t="s">
        <v>975</v>
      </c>
      <c r="L529" s="242">
        <v>277977.0</v>
      </c>
      <c r="M529" s="243" t="s">
        <v>217</v>
      </c>
      <c r="N529" s="242" t="s">
        <v>1062</v>
      </c>
      <c r="O529" s="244">
        <v>5376.0</v>
      </c>
      <c r="P529" s="245">
        <v>2164.0</v>
      </c>
      <c r="Q529" s="246">
        <v>15290.359999999975</v>
      </c>
      <c r="R529" s="246">
        <v>17295.359999999982</v>
      </c>
      <c r="S529" s="247">
        <v>0.4025297619047619</v>
      </c>
      <c r="T529" s="248">
        <v>3.4</v>
      </c>
      <c r="U529" s="249">
        <f>IFERROR(Data_TY!$T529*Data_TY!$O529,"")</f>
        <v>18278.4</v>
      </c>
      <c r="V529" s="248">
        <f>IFERROR(Data_TY!$R529/Data_TY!$P529,"")</f>
        <v>7.992310536</v>
      </c>
      <c r="W529" s="249">
        <f>IFERROR(Data_TY!$V529*Data_TY!$O529,"")</f>
        <v>42966.66144</v>
      </c>
      <c r="X529" s="240" t="s">
        <v>106</v>
      </c>
      <c r="Y529" s="240" t="s">
        <v>784</v>
      </c>
    </row>
    <row r="530" ht="15.75" hidden="1" customHeight="1">
      <c r="A530" s="230" t="s">
        <v>48</v>
      </c>
      <c r="B530" s="230" t="s">
        <v>95</v>
      </c>
      <c r="C530" s="230" t="s">
        <v>786</v>
      </c>
      <c r="D530" s="230" t="s">
        <v>74</v>
      </c>
      <c r="E530" s="230" t="s">
        <v>220</v>
      </c>
      <c r="F530" s="231">
        <v>2024.0</v>
      </c>
      <c r="G530" s="232" t="s">
        <v>1266</v>
      </c>
      <c r="H530" s="232"/>
      <c r="I530" s="232"/>
      <c r="J530" s="232"/>
      <c r="K530" s="232" t="s">
        <v>975</v>
      </c>
      <c r="L530" s="232">
        <v>277981.0</v>
      </c>
      <c r="M530" s="233" t="s">
        <v>219</v>
      </c>
      <c r="N530" s="232" t="s">
        <v>1454</v>
      </c>
      <c r="O530" s="234">
        <v>1776.0</v>
      </c>
      <c r="P530" s="235">
        <v>242.0</v>
      </c>
      <c r="Q530" s="236">
        <v>3689.0799999999945</v>
      </c>
      <c r="R530" s="236">
        <v>4113.079999999994</v>
      </c>
      <c r="S530" s="251">
        <v>0.13626126126126126</v>
      </c>
      <c r="T530" s="238">
        <v>9.4</v>
      </c>
      <c r="U530" s="239">
        <f>IFERROR(Data_TY!$T530*Data_TY!$O530,"")</f>
        <v>16694.4</v>
      </c>
      <c r="V530" s="238">
        <f>IFERROR(Data_TY!$R530/Data_TY!$P530,"")</f>
        <v>16.99619835</v>
      </c>
      <c r="W530" s="239">
        <f>IFERROR(Data_TY!$V530*Data_TY!$O530,"")</f>
        <v>30185.24826</v>
      </c>
      <c r="X530" s="230" t="s">
        <v>221</v>
      </c>
      <c r="Y530" s="230" t="s">
        <v>784</v>
      </c>
    </row>
    <row r="531" ht="15.75" hidden="1" customHeight="1">
      <c r="A531" s="240" t="s">
        <v>48</v>
      </c>
      <c r="B531" s="240" t="s">
        <v>225</v>
      </c>
      <c r="C531" s="240" t="s">
        <v>786</v>
      </c>
      <c r="D531" s="240" t="s">
        <v>74</v>
      </c>
      <c r="E531" s="240" t="s">
        <v>223</v>
      </c>
      <c r="F531" s="241">
        <v>2024.0</v>
      </c>
      <c r="G531" s="242" t="s">
        <v>1266</v>
      </c>
      <c r="H531" s="242"/>
      <c r="I531" s="242"/>
      <c r="J531" s="242"/>
      <c r="K531" s="242" t="s">
        <v>975</v>
      </c>
      <c r="L531" s="242">
        <v>277987.0</v>
      </c>
      <c r="M531" s="243" t="s">
        <v>222</v>
      </c>
      <c r="N531" s="242" t="s">
        <v>1063</v>
      </c>
      <c r="O531" s="244">
        <v>3144.0</v>
      </c>
      <c r="P531" s="245">
        <v>2692.0</v>
      </c>
      <c r="Q531" s="246">
        <v>16221.079999999965</v>
      </c>
      <c r="R531" s="246">
        <v>18297.87999999998</v>
      </c>
      <c r="S531" s="250">
        <v>0.8562340966921119</v>
      </c>
      <c r="T531" s="248">
        <v>2.84</v>
      </c>
      <c r="U531" s="249">
        <f>IFERROR(Data_TY!$T531*Data_TY!$O531,"")</f>
        <v>8928.96</v>
      </c>
      <c r="V531" s="248">
        <f>IFERROR(Data_TY!$R531/Data_TY!$P531,"")</f>
        <v>6.797132244</v>
      </c>
      <c r="W531" s="249">
        <f>IFERROR(Data_TY!$V531*Data_TY!$O531,"")</f>
        <v>21370.18377</v>
      </c>
      <c r="X531" s="240" t="s">
        <v>224</v>
      </c>
      <c r="Y531" s="240" t="s">
        <v>784</v>
      </c>
    </row>
    <row r="532" ht="15.75" hidden="1" customHeight="1">
      <c r="A532" s="230" t="s">
        <v>48</v>
      </c>
      <c r="B532" s="230" t="s">
        <v>225</v>
      </c>
      <c r="C532" s="230" t="s">
        <v>786</v>
      </c>
      <c r="D532" s="230" t="s">
        <v>74</v>
      </c>
      <c r="E532" s="230" t="s">
        <v>227</v>
      </c>
      <c r="F532" s="231">
        <v>2024.0</v>
      </c>
      <c r="G532" s="232" t="s">
        <v>1266</v>
      </c>
      <c r="H532" s="232"/>
      <c r="I532" s="232"/>
      <c r="J532" s="232"/>
      <c r="K532" s="232" t="s">
        <v>975</v>
      </c>
      <c r="L532" s="232">
        <v>277996.0</v>
      </c>
      <c r="M532" s="233" t="s">
        <v>226</v>
      </c>
      <c r="N532" s="232" t="s">
        <v>1064</v>
      </c>
      <c r="O532" s="234">
        <v>2688.0</v>
      </c>
      <c r="P532" s="235">
        <v>2021.0</v>
      </c>
      <c r="Q532" s="236">
        <v>12173.38999999998</v>
      </c>
      <c r="R532" s="236">
        <v>13733.38999999999</v>
      </c>
      <c r="S532" s="251">
        <v>0.7518601190476191</v>
      </c>
      <c r="T532" s="238">
        <v>2.84</v>
      </c>
      <c r="U532" s="239">
        <f>IFERROR(Data_TY!$T532*Data_TY!$O532,"")</f>
        <v>7633.92</v>
      </c>
      <c r="V532" s="238">
        <f>IFERROR(Data_TY!$R532/Data_TY!$P532,"")</f>
        <v>6.795343889</v>
      </c>
      <c r="W532" s="239">
        <f>IFERROR(Data_TY!$V532*Data_TY!$O532,"")</f>
        <v>18265.88437</v>
      </c>
      <c r="X532" s="230" t="s">
        <v>224</v>
      </c>
      <c r="Y532" s="230" t="s">
        <v>784</v>
      </c>
    </row>
    <row r="533" ht="15.75" hidden="1" customHeight="1">
      <c r="A533" s="240" t="s">
        <v>48</v>
      </c>
      <c r="B533" s="240" t="s">
        <v>89</v>
      </c>
      <c r="C533" s="240" t="s">
        <v>786</v>
      </c>
      <c r="D533" s="240" t="s">
        <v>74</v>
      </c>
      <c r="E533" s="240" t="s">
        <v>229</v>
      </c>
      <c r="F533" s="241">
        <v>2024.0</v>
      </c>
      <c r="G533" s="242" t="s">
        <v>1266</v>
      </c>
      <c r="H533" s="242"/>
      <c r="I533" s="242"/>
      <c r="J533" s="242"/>
      <c r="K533" s="242" t="s">
        <v>975</v>
      </c>
      <c r="L533" s="242">
        <v>277998.0</v>
      </c>
      <c r="M533" s="243" t="s">
        <v>228</v>
      </c>
      <c r="N533" s="242" t="s">
        <v>1065</v>
      </c>
      <c r="O533" s="244">
        <v>1788.0</v>
      </c>
      <c r="P533" s="245">
        <v>433.0</v>
      </c>
      <c r="Q533" s="246">
        <v>4343.669999999992</v>
      </c>
      <c r="R533" s="246">
        <v>4760.669999999991</v>
      </c>
      <c r="S533" s="250">
        <v>0.24217002237136465</v>
      </c>
      <c r="T533" s="248">
        <v>6.05</v>
      </c>
      <c r="U533" s="249">
        <f>IFERROR(Data_TY!$T533*Data_TY!$O533,"")</f>
        <v>10817.4</v>
      </c>
      <c r="V533" s="248">
        <f>IFERROR(Data_TY!$R533/Data_TY!$P533,"")</f>
        <v>10.99461894</v>
      </c>
      <c r="W533" s="249">
        <f>IFERROR(Data_TY!$V533*Data_TY!$O533,"")</f>
        <v>19658.37866</v>
      </c>
      <c r="X533" s="240" t="s">
        <v>109</v>
      </c>
      <c r="Y533" s="240" t="s">
        <v>784</v>
      </c>
    </row>
    <row r="534" ht="15.75" hidden="1" customHeight="1">
      <c r="A534" s="230" t="s">
        <v>48</v>
      </c>
      <c r="B534" s="230" t="s">
        <v>89</v>
      </c>
      <c r="C534" s="230" t="s">
        <v>786</v>
      </c>
      <c r="D534" s="230" t="s">
        <v>74</v>
      </c>
      <c r="E534" s="230" t="s">
        <v>231</v>
      </c>
      <c r="F534" s="231">
        <v>2024.0</v>
      </c>
      <c r="G534" s="232" t="s">
        <v>1266</v>
      </c>
      <c r="H534" s="232"/>
      <c r="I534" s="232"/>
      <c r="J534" s="232"/>
      <c r="K534" s="232" t="s">
        <v>975</v>
      </c>
      <c r="L534" s="232">
        <v>278002.0</v>
      </c>
      <c r="M534" s="233" t="s">
        <v>230</v>
      </c>
      <c r="N534" s="232" t="s">
        <v>1066</v>
      </c>
      <c r="O534" s="234">
        <v>2004.0</v>
      </c>
      <c r="P534" s="235">
        <v>492.0</v>
      </c>
      <c r="Q534" s="236">
        <v>7427.079999999985</v>
      </c>
      <c r="R534" s="236">
        <v>8363.079999999985</v>
      </c>
      <c r="S534" s="251">
        <v>0.24550898203592814</v>
      </c>
      <c r="T534" s="238">
        <v>8.3</v>
      </c>
      <c r="U534" s="239">
        <f>IFERROR(Data_TY!$T534*Data_TY!$O534,"")</f>
        <v>16633.2</v>
      </c>
      <c r="V534" s="238">
        <f>IFERROR(Data_TY!$R534/Data_TY!$P534,"")</f>
        <v>16.99813008</v>
      </c>
      <c r="W534" s="239">
        <f>IFERROR(Data_TY!$V534*Data_TY!$O534,"")</f>
        <v>34064.25268</v>
      </c>
      <c r="X534" s="230" t="s">
        <v>109</v>
      </c>
      <c r="Y534" s="230" t="s">
        <v>784</v>
      </c>
    </row>
    <row r="535" ht="15.75" hidden="1" customHeight="1">
      <c r="A535" s="240" t="s">
        <v>48</v>
      </c>
      <c r="B535" s="240" t="s">
        <v>92</v>
      </c>
      <c r="C535" s="240" t="s">
        <v>786</v>
      </c>
      <c r="D535" s="240" t="s">
        <v>74</v>
      </c>
      <c r="E535" s="240" t="s">
        <v>233</v>
      </c>
      <c r="F535" s="241">
        <v>2024.0</v>
      </c>
      <c r="G535" s="242" t="s">
        <v>1266</v>
      </c>
      <c r="H535" s="242"/>
      <c r="I535" s="242"/>
      <c r="J535" s="242"/>
      <c r="K535" s="242" t="s">
        <v>975</v>
      </c>
      <c r="L535" s="242">
        <v>278003.0</v>
      </c>
      <c r="M535" s="243" t="s">
        <v>232</v>
      </c>
      <c r="N535" s="242" t="s">
        <v>1067</v>
      </c>
      <c r="O535" s="244">
        <v>2112.0</v>
      </c>
      <c r="P535" s="245">
        <v>840.0</v>
      </c>
      <c r="Q535" s="246">
        <v>5064.399999999996</v>
      </c>
      <c r="R535" s="246">
        <v>5709.99999999999</v>
      </c>
      <c r="S535" s="250">
        <v>0.3977272727272727</v>
      </c>
      <c r="T535" s="248">
        <v>2.61</v>
      </c>
      <c r="U535" s="249">
        <f>IFERROR(Data_TY!$T535*Data_TY!$O535,"")</f>
        <v>5512.32</v>
      </c>
      <c r="V535" s="248">
        <f>IFERROR(Data_TY!$R535/Data_TY!$P535,"")</f>
        <v>6.797619048</v>
      </c>
      <c r="W535" s="249">
        <f>IFERROR(Data_TY!$V535*Data_TY!$O535,"")</f>
        <v>14356.57143</v>
      </c>
      <c r="X535" s="240" t="s">
        <v>109</v>
      </c>
      <c r="Y535" s="240" t="s">
        <v>784</v>
      </c>
    </row>
    <row r="536" ht="15.75" hidden="1" customHeight="1">
      <c r="A536" s="230" t="s">
        <v>48</v>
      </c>
      <c r="B536" s="230" t="s">
        <v>92</v>
      </c>
      <c r="C536" s="230" t="s">
        <v>786</v>
      </c>
      <c r="D536" s="230" t="s">
        <v>74</v>
      </c>
      <c r="E536" s="230" t="s">
        <v>235</v>
      </c>
      <c r="F536" s="231">
        <v>2024.0</v>
      </c>
      <c r="G536" s="232" t="s">
        <v>1266</v>
      </c>
      <c r="H536" s="232"/>
      <c r="I536" s="232"/>
      <c r="J536" s="232"/>
      <c r="K536" s="232" t="s">
        <v>975</v>
      </c>
      <c r="L536" s="232">
        <v>278015.0</v>
      </c>
      <c r="M536" s="233" t="s">
        <v>234</v>
      </c>
      <c r="N536" s="232" t="s">
        <v>1068</v>
      </c>
      <c r="O536" s="234">
        <v>1806.0</v>
      </c>
      <c r="P536" s="235">
        <v>252.0</v>
      </c>
      <c r="Q536" s="236">
        <v>2526.4799999999987</v>
      </c>
      <c r="R536" s="236">
        <v>2769.4799999999977</v>
      </c>
      <c r="S536" s="251">
        <v>0.13953488372093023</v>
      </c>
      <c r="T536" s="238">
        <v>4.83</v>
      </c>
      <c r="U536" s="239">
        <f>IFERROR(Data_TY!$T536*Data_TY!$O536,"")</f>
        <v>8722.98</v>
      </c>
      <c r="V536" s="238">
        <f>IFERROR(Data_TY!$R536/Data_TY!$P536,"")</f>
        <v>10.99</v>
      </c>
      <c r="W536" s="239">
        <f>IFERROR(Data_TY!$V536*Data_TY!$O536,"")</f>
        <v>19847.94</v>
      </c>
      <c r="X536" s="230" t="s">
        <v>109</v>
      </c>
      <c r="Y536" s="230" t="s">
        <v>784</v>
      </c>
    </row>
    <row r="537" ht="15.75" hidden="1" customHeight="1">
      <c r="A537" s="240" t="s">
        <v>48</v>
      </c>
      <c r="B537" s="240" t="s">
        <v>95</v>
      </c>
      <c r="C537" s="240" t="s">
        <v>786</v>
      </c>
      <c r="D537" s="240" t="s">
        <v>74</v>
      </c>
      <c r="E537" s="240" t="s">
        <v>237</v>
      </c>
      <c r="F537" s="241">
        <v>2024.0</v>
      </c>
      <c r="G537" s="242" t="s">
        <v>1266</v>
      </c>
      <c r="H537" s="242"/>
      <c r="I537" s="242"/>
      <c r="J537" s="242"/>
      <c r="K537" s="242" t="s">
        <v>975</v>
      </c>
      <c r="L537" s="242">
        <v>278136.0</v>
      </c>
      <c r="M537" s="243" t="s">
        <v>236</v>
      </c>
      <c r="N537" s="242" t="s">
        <v>1069</v>
      </c>
      <c r="O537" s="244">
        <v>2904.0</v>
      </c>
      <c r="P537" s="245">
        <v>1030.0</v>
      </c>
      <c r="Q537" s="246">
        <v>7266.69999999999</v>
      </c>
      <c r="R537" s="246">
        <v>8214.69999999999</v>
      </c>
      <c r="S537" s="250">
        <v>0.3546831955922865</v>
      </c>
      <c r="T537" s="248">
        <v>3.25</v>
      </c>
      <c r="U537" s="249">
        <f>IFERROR(Data_TY!$T537*Data_TY!$O537,"")</f>
        <v>9438</v>
      </c>
      <c r="V537" s="248">
        <f>IFERROR(Data_TY!$R537/Data_TY!$P537,"")</f>
        <v>7.975436893</v>
      </c>
      <c r="W537" s="249">
        <f>IFERROR(Data_TY!$V537*Data_TY!$O537,"")</f>
        <v>23160.66874</v>
      </c>
      <c r="X537" s="240" t="s">
        <v>109</v>
      </c>
      <c r="Y537" s="240" t="s">
        <v>784</v>
      </c>
    </row>
    <row r="538" ht="15.75" hidden="1" customHeight="1">
      <c r="A538" s="230" t="s">
        <v>48</v>
      </c>
      <c r="B538" s="230" t="s">
        <v>89</v>
      </c>
      <c r="C538" s="230" t="s">
        <v>786</v>
      </c>
      <c r="D538" s="230" t="s">
        <v>74</v>
      </c>
      <c r="E538" s="230" t="s">
        <v>239</v>
      </c>
      <c r="F538" s="231">
        <v>2024.0</v>
      </c>
      <c r="G538" s="232" t="s">
        <v>1266</v>
      </c>
      <c r="H538" s="232"/>
      <c r="I538" s="232"/>
      <c r="J538" s="232"/>
      <c r="K538" s="232" t="s">
        <v>975</v>
      </c>
      <c r="L538" s="232">
        <v>278165.0</v>
      </c>
      <c r="M538" s="233" t="s">
        <v>238</v>
      </c>
      <c r="N538" s="232" t="s">
        <v>1070</v>
      </c>
      <c r="O538" s="234">
        <v>2592.0</v>
      </c>
      <c r="P538" s="235">
        <v>620.0</v>
      </c>
      <c r="Q538" s="236">
        <v>4999.799999999992</v>
      </c>
      <c r="R538" s="236">
        <v>5586.799999999989</v>
      </c>
      <c r="S538" s="251">
        <v>0.23919753086419754</v>
      </c>
      <c r="T538" s="238">
        <v>4.5</v>
      </c>
      <c r="U538" s="239">
        <f>IFERROR(Data_TY!$T538*Data_TY!$O538,"")</f>
        <v>11664</v>
      </c>
      <c r="V538" s="238">
        <f>IFERROR(Data_TY!$R538/Data_TY!$P538,"")</f>
        <v>9.010967742</v>
      </c>
      <c r="W538" s="239">
        <f>IFERROR(Data_TY!$V538*Data_TY!$O538,"")</f>
        <v>23356.42839</v>
      </c>
      <c r="X538" s="230" t="s">
        <v>109</v>
      </c>
      <c r="Y538" s="230" t="s">
        <v>784</v>
      </c>
    </row>
    <row r="539" ht="15.75" hidden="1" customHeight="1">
      <c r="A539" s="240" t="s">
        <v>48</v>
      </c>
      <c r="B539" s="240" t="s">
        <v>92</v>
      </c>
      <c r="C539" s="240" t="s">
        <v>786</v>
      </c>
      <c r="D539" s="240" t="s">
        <v>74</v>
      </c>
      <c r="E539" s="240" t="s">
        <v>241</v>
      </c>
      <c r="F539" s="241">
        <v>2024.0</v>
      </c>
      <c r="G539" s="242" t="s">
        <v>1266</v>
      </c>
      <c r="H539" s="242"/>
      <c r="I539" s="242"/>
      <c r="J539" s="242"/>
      <c r="K539" s="242" t="s">
        <v>975</v>
      </c>
      <c r="L539" s="242">
        <v>278315.0</v>
      </c>
      <c r="M539" s="243" t="s">
        <v>240</v>
      </c>
      <c r="N539" s="242" t="s">
        <v>1071</v>
      </c>
      <c r="O539" s="244">
        <v>1788.0</v>
      </c>
      <c r="P539" s="245">
        <v>341.0</v>
      </c>
      <c r="Q539" s="246">
        <v>1728.7900000000016</v>
      </c>
      <c r="R539" s="246">
        <v>1975.9899999999993</v>
      </c>
      <c r="S539" s="250">
        <v>0.1907158836689038</v>
      </c>
      <c r="T539" s="248">
        <v>2.82</v>
      </c>
      <c r="U539" s="249">
        <f>IFERROR(Data_TY!$T539*Data_TY!$O539,"")</f>
        <v>5042.16</v>
      </c>
      <c r="V539" s="248">
        <f>IFERROR(Data_TY!$R539/Data_TY!$P539,"")</f>
        <v>5.794692082</v>
      </c>
      <c r="W539" s="249">
        <f>IFERROR(Data_TY!$V539*Data_TY!$O539,"")</f>
        <v>10360.90944</v>
      </c>
      <c r="X539" s="240" t="s">
        <v>109</v>
      </c>
      <c r="Y539" s="240" t="s">
        <v>784</v>
      </c>
    </row>
    <row r="540" ht="15.75" hidden="1" customHeight="1">
      <c r="A540" s="230" t="s">
        <v>48</v>
      </c>
      <c r="B540" s="230" t="s">
        <v>95</v>
      </c>
      <c r="C540" s="230" t="s">
        <v>786</v>
      </c>
      <c r="D540" s="230" t="s">
        <v>74</v>
      </c>
      <c r="E540" s="230" t="s">
        <v>245</v>
      </c>
      <c r="F540" s="231">
        <v>2024.0</v>
      </c>
      <c r="G540" s="232" t="s">
        <v>1266</v>
      </c>
      <c r="H540" s="232"/>
      <c r="I540" s="232"/>
      <c r="J540" s="232"/>
      <c r="K540" s="232" t="s">
        <v>975</v>
      </c>
      <c r="L540" s="232">
        <v>278776.0</v>
      </c>
      <c r="M540" s="233" t="s">
        <v>244</v>
      </c>
      <c r="N540" s="232" t="s">
        <v>1455</v>
      </c>
      <c r="O540" s="234">
        <v>1824.0</v>
      </c>
      <c r="P540" s="235">
        <v>773.0</v>
      </c>
      <c r="Q540" s="236">
        <v>3148.270000000001</v>
      </c>
      <c r="R540" s="236">
        <v>3703.4699999999984</v>
      </c>
      <c r="S540" s="251">
        <v>0.4237938596491228</v>
      </c>
      <c r="T540" s="238">
        <v>1.8</v>
      </c>
      <c r="U540" s="239">
        <f>IFERROR(Data_TY!$T540*Data_TY!$O540,"")</f>
        <v>3283.2</v>
      </c>
      <c r="V540" s="238">
        <f>IFERROR(Data_TY!$R540/Data_TY!$P540,"")</f>
        <v>4.791034929</v>
      </c>
      <c r="W540" s="239">
        <f>IFERROR(Data_TY!$V540*Data_TY!$O540,"")</f>
        <v>8738.84771</v>
      </c>
      <c r="X540" s="230" t="s">
        <v>124</v>
      </c>
      <c r="Y540" s="230" t="s">
        <v>784</v>
      </c>
    </row>
    <row r="541" ht="15.75" hidden="1" customHeight="1">
      <c r="A541" s="240" t="s">
        <v>48</v>
      </c>
      <c r="B541" s="240" t="s">
        <v>95</v>
      </c>
      <c r="C541" s="240" t="s">
        <v>786</v>
      </c>
      <c r="D541" s="240" t="s">
        <v>74</v>
      </c>
      <c r="E541" s="240" t="s">
        <v>247</v>
      </c>
      <c r="F541" s="241">
        <v>2024.0</v>
      </c>
      <c r="G541" s="242" t="s">
        <v>1266</v>
      </c>
      <c r="H541" s="242"/>
      <c r="I541" s="242"/>
      <c r="J541" s="242"/>
      <c r="K541" s="242" t="s">
        <v>975</v>
      </c>
      <c r="L541" s="242">
        <v>279375.0</v>
      </c>
      <c r="M541" s="243" t="s">
        <v>246</v>
      </c>
      <c r="N541" s="242" t="s">
        <v>1073</v>
      </c>
      <c r="O541" s="244">
        <v>1776.0</v>
      </c>
      <c r="P541" s="245">
        <v>755.0</v>
      </c>
      <c r="Q541" s="246">
        <v>5346.449999999995</v>
      </c>
      <c r="R541" s="246">
        <v>6028.449999999993</v>
      </c>
      <c r="S541" s="250">
        <v>0.42511261261261263</v>
      </c>
      <c r="T541" s="248">
        <v>3.15</v>
      </c>
      <c r="U541" s="249">
        <f>IFERROR(Data_TY!$T541*Data_TY!$O541,"")</f>
        <v>5594.4</v>
      </c>
      <c r="V541" s="248">
        <f>IFERROR(Data_TY!$R541/Data_TY!$P541,"")</f>
        <v>7.984701987</v>
      </c>
      <c r="W541" s="249">
        <f>IFERROR(Data_TY!$V541*Data_TY!$O541,"")</f>
        <v>14180.83073</v>
      </c>
      <c r="X541" s="240" t="s">
        <v>109</v>
      </c>
      <c r="Y541" s="240" t="s">
        <v>784</v>
      </c>
    </row>
    <row r="542" ht="15.75" hidden="1" customHeight="1">
      <c r="A542" s="230" t="s">
        <v>48</v>
      </c>
      <c r="B542" s="230" t="s">
        <v>92</v>
      </c>
      <c r="C542" s="230" t="s">
        <v>786</v>
      </c>
      <c r="D542" s="230" t="s">
        <v>74</v>
      </c>
      <c r="E542" s="230" t="s">
        <v>249</v>
      </c>
      <c r="F542" s="231">
        <v>2024.0</v>
      </c>
      <c r="G542" s="232" t="s">
        <v>1266</v>
      </c>
      <c r="H542" s="232"/>
      <c r="I542" s="232"/>
      <c r="J542" s="232"/>
      <c r="K542" s="232" t="s">
        <v>975</v>
      </c>
      <c r="L542" s="232">
        <v>279689.0</v>
      </c>
      <c r="M542" s="233" t="s">
        <v>248</v>
      </c>
      <c r="N542" s="232" t="s">
        <v>1074</v>
      </c>
      <c r="O542" s="234">
        <v>3768.0</v>
      </c>
      <c r="P542" s="235">
        <v>903.0</v>
      </c>
      <c r="Q542" s="236">
        <v>5460.869999999993</v>
      </c>
      <c r="R542" s="236">
        <v>6119.2699999999895</v>
      </c>
      <c r="S542" s="251">
        <v>0.23964968152866242</v>
      </c>
      <c r="T542" s="238">
        <v>3.04</v>
      </c>
      <c r="U542" s="239">
        <f>IFERROR(Data_TY!$T542*Data_TY!$O542,"")</f>
        <v>11454.72</v>
      </c>
      <c r="V542" s="238">
        <f>IFERROR(Data_TY!$R542/Data_TY!$P542,"")</f>
        <v>6.776600221</v>
      </c>
      <c r="W542" s="239">
        <f>IFERROR(Data_TY!$V542*Data_TY!$O542,"")</f>
        <v>25534.22963</v>
      </c>
      <c r="X542" s="230" t="s">
        <v>109</v>
      </c>
      <c r="Y542" s="230" t="s">
        <v>784</v>
      </c>
    </row>
    <row r="543" ht="15.75" hidden="1" customHeight="1">
      <c r="A543" s="240" t="s">
        <v>48</v>
      </c>
      <c r="B543" s="240" t="s">
        <v>89</v>
      </c>
      <c r="C543" s="240" t="s">
        <v>786</v>
      </c>
      <c r="D543" s="240" t="s">
        <v>74</v>
      </c>
      <c r="E543" s="240" t="s">
        <v>251</v>
      </c>
      <c r="F543" s="241">
        <v>2024.0</v>
      </c>
      <c r="G543" s="242" t="s">
        <v>1266</v>
      </c>
      <c r="H543" s="242"/>
      <c r="I543" s="242"/>
      <c r="J543" s="242"/>
      <c r="K543" s="242" t="s">
        <v>975</v>
      </c>
      <c r="L543" s="242">
        <v>279878.0</v>
      </c>
      <c r="M543" s="243" t="s">
        <v>250</v>
      </c>
      <c r="N543" s="242" t="s">
        <v>1075</v>
      </c>
      <c r="O543" s="244">
        <v>4992.0</v>
      </c>
      <c r="P543" s="245">
        <v>1732.0</v>
      </c>
      <c r="Q543" s="246">
        <v>7005.079999999991</v>
      </c>
      <c r="R543" s="246">
        <v>8305.879999999977</v>
      </c>
      <c r="S543" s="250">
        <v>0.3469551282051282</v>
      </c>
      <c r="T543" s="248">
        <v>1.93</v>
      </c>
      <c r="U543" s="249">
        <f>IFERROR(Data_TY!$T543*Data_TY!$O543,"")</f>
        <v>9634.56</v>
      </c>
      <c r="V543" s="248">
        <f>IFERROR(Data_TY!$R543/Data_TY!$P543,"")</f>
        <v>4.795542725</v>
      </c>
      <c r="W543" s="249">
        <f>IFERROR(Data_TY!$V543*Data_TY!$O543,"")</f>
        <v>23939.34928</v>
      </c>
      <c r="X543" s="240" t="s">
        <v>88</v>
      </c>
      <c r="Y543" s="240" t="s">
        <v>784</v>
      </c>
    </row>
    <row r="544" ht="15.75" hidden="1" customHeight="1">
      <c r="A544" s="230" t="s">
        <v>48</v>
      </c>
      <c r="B544" s="230" t="s">
        <v>89</v>
      </c>
      <c r="C544" s="230" t="s">
        <v>786</v>
      </c>
      <c r="D544" s="230" t="s">
        <v>74</v>
      </c>
      <c r="E544" s="230" t="s">
        <v>253</v>
      </c>
      <c r="F544" s="231">
        <v>2024.0</v>
      </c>
      <c r="G544" s="232" t="s">
        <v>1266</v>
      </c>
      <c r="H544" s="232"/>
      <c r="I544" s="232"/>
      <c r="J544" s="232"/>
      <c r="K544" s="232" t="s">
        <v>975</v>
      </c>
      <c r="L544" s="232">
        <v>279879.0</v>
      </c>
      <c r="M544" s="233" t="s">
        <v>252</v>
      </c>
      <c r="N544" s="232" t="s">
        <v>1076</v>
      </c>
      <c r="O544" s="234">
        <v>1824.0</v>
      </c>
      <c r="P544" s="235">
        <v>1079.0</v>
      </c>
      <c r="Q544" s="236">
        <v>4354.010000000001</v>
      </c>
      <c r="R544" s="236">
        <v>5170.809999999992</v>
      </c>
      <c r="S544" s="251">
        <v>0.5915570175438597</v>
      </c>
      <c r="T544" s="238">
        <v>1.8</v>
      </c>
      <c r="U544" s="239">
        <f>IFERROR(Data_TY!$T544*Data_TY!$O544,"")</f>
        <v>3283.2</v>
      </c>
      <c r="V544" s="238">
        <f>IFERROR(Data_TY!$R544/Data_TY!$P544,"")</f>
        <v>4.792224282</v>
      </c>
      <c r="W544" s="239">
        <f>IFERROR(Data_TY!$V544*Data_TY!$O544,"")</f>
        <v>8741.01709</v>
      </c>
      <c r="X544" s="230" t="s">
        <v>88</v>
      </c>
      <c r="Y544" s="230" t="s">
        <v>784</v>
      </c>
    </row>
    <row r="545" ht="15.75" hidden="1" customHeight="1">
      <c r="A545" s="240" t="s">
        <v>47</v>
      </c>
      <c r="B545" s="240" t="s">
        <v>127</v>
      </c>
      <c r="C545" s="240" t="s">
        <v>786</v>
      </c>
      <c r="D545" s="240" t="s">
        <v>309</v>
      </c>
      <c r="E545" s="240" t="s">
        <v>589</v>
      </c>
      <c r="F545" s="241">
        <v>2024.0</v>
      </c>
      <c r="G545" s="242" t="s">
        <v>1266</v>
      </c>
      <c r="H545" s="242"/>
      <c r="I545" s="242"/>
      <c r="J545" s="242"/>
      <c r="K545" s="242" t="s">
        <v>975</v>
      </c>
      <c r="L545" s="242">
        <v>133142.0</v>
      </c>
      <c r="M545" s="243" t="s">
        <v>588</v>
      </c>
      <c r="N545" s="242" t="s">
        <v>1077</v>
      </c>
      <c r="O545" s="244">
        <v>900.0</v>
      </c>
      <c r="P545" s="245">
        <v>288.0</v>
      </c>
      <c r="Q545" s="246">
        <v>4934.119999999991</v>
      </c>
      <c r="R545" s="246">
        <v>5456.11999999999</v>
      </c>
      <c r="S545" s="250">
        <v>0.32</v>
      </c>
      <c r="T545" s="248">
        <v>7.86</v>
      </c>
      <c r="U545" s="249">
        <f>IFERROR(Data_TY!$T545*Data_TY!$O545,"")</f>
        <v>7074</v>
      </c>
      <c r="V545" s="248">
        <f>IFERROR(Data_TY!$R545/Data_TY!$P545,"")</f>
        <v>18.94486111</v>
      </c>
      <c r="W545" s="249">
        <f>IFERROR(Data_TY!$V545*Data_TY!$O545,"")</f>
        <v>17050.375</v>
      </c>
      <c r="X545" s="240" t="s">
        <v>298</v>
      </c>
      <c r="Y545" s="240" t="s">
        <v>784</v>
      </c>
    </row>
    <row r="546" ht="15.75" hidden="1" customHeight="1">
      <c r="A546" s="230" t="s">
        <v>47</v>
      </c>
      <c r="B546" s="230" t="s">
        <v>592</v>
      </c>
      <c r="C546" s="230" t="s">
        <v>786</v>
      </c>
      <c r="D546" s="230" t="s">
        <v>309</v>
      </c>
      <c r="E546" s="230" t="s">
        <v>591</v>
      </c>
      <c r="F546" s="231">
        <v>2024.0</v>
      </c>
      <c r="G546" s="232" t="s">
        <v>1266</v>
      </c>
      <c r="H546" s="232"/>
      <c r="I546" s="232"/>
      <c r="J546" s="232"/>
      <c r="K546" s="232" t="s">
        <v>975</v>
      </c>
      <c r="L546" s="232">
        <v>133141.0</v>
      </c>
      <c r="M546" s="233" t="s">
        <v>590</v>
      </c>
      <c r="N546" s="232" t="s">
        <v>1078</v>
      </c>
      <c r="O546" s="234">
        <v>1200.0</v>
      </c>
      <c r="P546" s="235">
        <v>105.0</v>
      </c>
      <c r="Q546" s="236">
        <v>1052.9500000000005</v>
      </c>
      <c r="R546" s="236">
        <v>1153.9500000000005</v>
      </c>
      <c r="S546" s="251">
        <v>0.0875</v>
      </c>
      <c r="T546" s="238">
        <v>5.03</v>
      </c>
      <c r="U546" s="239">
        <f>IFERROR(Data_TY!$T546*Data_TY!$O546,"")</f>
        <v>6036</v>
      </c>
      <c r="V546" s="238">
        <f>IFERROR(Data_TY!$R546/Data_TY!$P546,"")</f>
        <v>10.99</v>
      </c>
      <c r="W546" s="239">
        <f>IFERROR(Data_TY!$V546*Data_TY!$O546,"")</f>
        <v>13188</v>
      </c>
      <c r="X546" s="230" t="s">
        <v>298</v>
      </c>
      <c r="Y546" s="230" t="s">
        <v>784</v>
      </c>
    </row>
    <row r="547" ht="15.75" hidden="1" customHeight="1">
      <c r="A547" s="240" t="s">
        <v>47</v>
      </c>
      <c r="B547" s="240" t="s">
        <v>75</v>
      </c>
      <c r="C547" s="240" t="s">
        <v>786</v>
      </c>
      <c r="D547" s="240" t="s">
        <v>309</v>
      </c>
      <c r="E547" s="240" t="s">
        <v>598</v>
      </c>
      <c r="F547" s="241">
        <v>2024.0</v>
      </c>
      <c r="G547" s="242" t="s">
        <v>1266</v>
      </c>
      <c r="H547" s="242"/>
      <c r="I547" s="242"/>
      <c r="J547" s="242"/>
      <c r="K547" s="242" t="s">
        <v>975</v>
      </c>
      <c r="L547" s="242">
        <v>133134.0</v>
      </c>
      <c r="M547" s="243" t="s">
        <v>597</v>
      </c>
      <c r="N547" s="242" t="s">
        <v>1456</v>
      </c>
      <c r="O547" s="244">
        <v>1200.0</v>
      </c>
      <c r="P547" s="245">
        <v>160.0</v>
      </c>
      <c r="Q547" s="246">
        <v>561.9000000000005</v>
      </c>
      <c r="R547" s="246">
        <v>638.4000000000007</v>
      </c>
      <c r="S547" s="250">
        <v>0.13333333333333333</v>
      </c>
      <c r="T547" s="248">
        <v>1.86</v>
      </c>
      <c r="U547" s="249">
        <f>IFERROR(Data_TY!$T547*Data_TY!$O547,"")</f>
        <v>2232</v>
      </c>
      <c r="V547" s="248">
        <f>IFERROR(Data_TY!$R547/Data_TY!$P547,"")</f>
        <v>3.99</v>
      </c>
      <c r="W547" s="249">
        <f>IFERROR(Data_TY!$V547*Data_TY!$O547,"")</f>
        <v>4788</v>
      </c>
      <c r="X547" s="240" t="s">
        <v>298</v>
      </c>
      <c r="Y547" s="240" t="s">
        <v>784</v>
      </c>
    </row>
    <row r="548" ht="15.75" hidden="1" customHeight="1">
      <c r="A548" s="230" t="s">
        <v>47</v>
      </c>
      <c r="B548" s="230" t="s">
        <v>310</v>
      </c>
      <c r="C548" s="230" t="s">
        <v>786</v>
      </c>
      <c r="D548" s="230" t="s">
        <v>309</v>
      </c>
      <c r="E548" s="230" t="s">
        <v>615</v>
      </c>
      <c r="F548" s="231">
        <v>2024.0</v>
      </c>
      <c r="G548" s="232" t="s">
        <v>1266</v>
      </c>
      <c r="H548" s="232"/>
      <c r="I548" s="232"/>
      <c r="J548" s="232"/>
      <c r="K548" s="232" t="s">
        <v>975</v>
      </c>
      <c r="L548" s="232">
        <v>133162.0</v>
      </c>
      <c r="M548" s="233" t="s">
        <v>614</v>
      </c>
      <c r="N548" s="232" t="s">
        <v>1457</v>
      </c>
      <c r="O548" s="234">
        <v>400.0</v>
      </c>
      <c r="P548" s="235">
        <v>182.0</v>
      </c>
      <c r="Q548" s="236">
        <v>2390.1799999999985</v>
      </c>
      <c r="R548" s="236">
        <v>2728.179999999998</v>
      </c>
      <c r="S548" s="251">
        <v>0.455</v>
      </c>
      <c r="T548" s="238">
        <v>6.8</v>
      </c>
      <c r="U548" s="239">
        <f>IFERROR(Data_TY!$T548*Data_TY!$O548,"")</f>
        <v>2720</v>
      </c>
      <c r="V548" s="238">
        <f>IFERROR(Data_TY!$R548/Data_TY!$P548,"")</f>
        <v>14.99</v>
      </c>
      <c r="W548" s="239">
        <f>IFERROR(Data_TY!$V548*Data_TY!$O548,"")</f>
        <v>5996</v>
      </c>
      <c r="X548" s="230" t="s">
        <v>298</v>
      </c>
      <c r="Y548" s="230" t="s">
        <v>784</v>
      </c>
    </row>
    <row r="549" ht="15.75" hidden="1" customHeight="1">
      <c r="A549" s="240" t="s">
        <v>47</v>
      </c>
      <c r="B549" s="240" t="s">
        <v>127</v>
      </c>
      <c r="C549" s="240" t="s">
        <v>786</v>
      </c>
      <c r="D549" s="240" t="s">
        <v>309</v>
      </c>
      <c r="E549" s="240" t="s">
        <v>619</v>
      </c>
      <c r="F549" s="241">
        <v>2024.0</v>
      </c>
      <c r="G549" s="242" t="s">
        <v>1266</v>
      </c>
      <c r="H549" s="242"/>
      <c r="I549" s="242"/>
      <c r="J549" s="242"/>
      <c r="K549" s="242" t="s">
        <v>975</v>
      </c>
      <c r="L549" s="242">
        <v>133139.0</v>
      </c>
      <c r="M549" s="243" t="s">
        <v>618</v>
      </c>
      <c r="N549" s="242" t="s">
        <v>1079</v>
      </c>
      <c r="O549" s="244">
        <v>400.0</v>
      </c>
      <c r="P549" s="245">
        <v>226.0</v>
      </c>
      <c r="Q549" s="246">
        <v>1822.7400000000016</v>
      </c>
      <c r="R549" s="246">
        <v>2031.7400000000016</v>
      </c>
      <c r="S549" s="247">
        <v>0.565</v>
      </c>
      <c r="T549" s="248">
        <v>4.43</v>
      </c>
      <c r="U549" s="249">
        <f>IFERROR(Data_TY!$T549*Data_TY!$O549,"")</f>
        <v>1772</v>
      </c>
      <c r="V549" s="248">
        <f>IFERROR(Data_TY!$R549/Data_TY!$P549,"")</f>
        <v>8.99</v>
      </c>
      <c r="W549" s="249">
        <f>IFERROR(Data_TY!$V549*Data_TY!$O549,"")</f>
        <v>3596</v>
      </c>
      <c r="X549" s="240" t="s">
        <v>298</v>
      </c>
      <c r="Y549" s="240" t="s">
        <v>784</v>
      </c>
    </row>
    <row r="550" ht="15.75" hidden="1" customHeight="1">
      <c r="A550" s="230" t="s">
        <v>47</v>
      </c>
      <c r="B550" s="230" t="s">
        <v>75</v>
      </c>
      <c r="C550" s="230" t="s">
        <v>786</v>
      </c>
      <c r="D550" s="230" t="s">
        <v>309</v>
      </c>
      <c r="E550" s="230" t="s">
        <v>661</v>
      </c>
      <c r="F550" s="231">
        <v>2024.0</v>
      </c>
      <c r="G550" s="232" t="s">
        <v>1266</v>
      </c>
      <c r="H550" s="232"/>
      <c r="I550" s="232"/>
      <c r="J550" s="232"/>
      <c r="K550" s="232" t="s">
        <v>975</v>
      </c>
      <c r="L550" s="232">
        <v>135173.0</v>
      </c>
      <c r="M550" s="233" t="s">
        <v>660</v>
      </c>
      <c r="N550" s="232" t="s">
        <v>1458</v>
      </c>
      <c r="O550" s="234">
        <v>1200.0</v>
      </c>
      <c r="P550" s="235">
        <v>244.0</v>
      </c>
      <c r="Q550" s="236">
        <v>1470.3600000000004</v>
      </c>
      <c r="R550" s="236">
        <v>1659.9599999999994</v>
      </c>
      <c r="S550" s="237">
        <v>0.20333333333333334</v>
      </c>
      <c r="T550" s="238">
        <v>3.32</v>
      </c>
      <c r="U550" s="239">
        <f>IFERROR(Data_TY!$T550*Data_TY!$O550,"")</f>
        <v>3984</v>
      </c>
      <c r="V550" s="238">
        <f>IFERROR(Data_TY!$R550/Data_TY!$P550,"")</f>
        <v>6.803114754</v>
      </c>
      <c r="W550" s="239">
        <f>IFERROR(Data_TY!$V550*Data_TY!$O550,"")</f>
        <v>8163.737705</v>
      </c>
      <c r="X550" s="230" t="s">
        <v>657</v>
      </c>
      <c r="Y550" s="230" t="s">
        <v>784</v>
      </c>
    </row>
    <row r="551" ht="15.75" hidden="1" customHeight="1">
      <c r="A551" s="240" t="s">
        <v>47</v>
      </c>
      <c r="B551" s="240" t="s">
        <v>75</v>
      </c>
      <c r="C551" s="240" t="s">
        <v>786</v>
      </c>
      <c r="D551" s="240" t="s">
        <v>309</v>
      </c>
      <c r="E551" s="240" t="s">
        <v>681</v>
      </c>
      <c r="F551" s="241">
        <v>2024.0</v>
      </c>
      <c r="G551" s="242" t="s">
        <v>1266</v>
      </c>
      <c r="H551" s="242"/>
      <c r="I551" s="242"/>
      <c r="J551" s="242"/>
      <c r="K551" s="242" t="s">
        <v>975</v>
      </c>
      <c r="L551" s="242">
        <v>133106.0</v>
      </c>
      <c r="M551" s="243" t="s">
        <v>680</v>
      </c>
      <c r="N551" s="242" t="s">
        <v>1080</v>
      </c>
      <c r="O551" s="244">
        <v>3924.0</v>
      </c>
      <c r="P551" s="245">
        <v>2260.0</v>
      </c>
      <c r="Q551" s="246">
        <v>9076.399999999996</v>
      </c>
      <c r="R551" s="246">
        <v>10149.89999999999</v>
      </c>
      <c r="S551" s="247">
        <v>0.5759429153924567</v>
      </c>
      <c r="T551" s="248">
        <v>1.93</v>
      </c>
      <c r="U551" s="249">
        <f>IFERROR(Data_TY!$T551*Data_TY!$O551,"")</f>
        <v>7573.32</v>
      </c>
      <c r="V551" s="248">
        <f>IFERROR(Data_TY!$R551/Data_TY!$P551,"")</f>
        <v>4.491106195</v>
      </c>
      <c r="W551" s="249">
        <f>IFERROR(Data_TY!$V551*Data_TY!$O551,"")</f>
        <v>17623.10071</v>
      </c>
      <c r="X551" s="240" t="s">
        <v>657</v>
      </c>
      <c r="Y551" s="240" t="s">
        <v>784</v>
      </c>
    </row>
    <row r="552" ht="15.75" hidden="1" customHeight="1">
      <c r="A552" s="230" t="s">
        <v>47</v>
      </c>
      <c r="B552" s="230" t="s">
        <v>127</v>
      </c>
      <c r="C552" s="230" t="s">
        <v>786</v>
      </c>
      <c r="D552" s="230" t="s">
        <v>309</v>
      </c>
      <c r="E552" s="230" t="s">
        <v>440</v>
      </c>
      <c r="F552" s="231">
        <v>2024.0</v>
      </c>
      <c r="G552" s="232" t="s">
        <v>1266</v>
      </c>
      <c r="H552" s="232"/>
      <c r="I552" s="232"/>
      <c r="J552" s="232"/>
      <c r="K552" s="232" t="s">
        <v>975</v>
      </c>
      <c r="L552" s="232">
        <v>241937.0</v>
      </c>
      <c r="M552" s="233" t="s">
        <v>439</v>
      </c>
      <c r="N552" s="232" t="s">
        <v>1081</v>
      </c>
      <c r="O552" s="234">
        <v>0.0</v>
      </c>
      <c r="P552" s="235">
        <v>3.0</v>
      </c>
      <c r="Q552" s="236">
        <v>17.97</v>
      </c>
      <c r="R552" s="236">
        <v>17.97</v>
      </c>
      <c r="S552" s="237" t="s">
        <v>322</v>
      </c>
      <c r="T552" s="238">
        <v>2.9</v>
      </c>
      <c r="U552" s="239">
        <f>IFERROR(Data_TY!$T552*Data_TY!$O552,"")</f>
        <v>0</v>
      </c>
      <c r="V552" s="238">
        <f>IFERROR(Data_TY!$R552/Data_TY!$P552,"")</f>
        <v>5.99</v>
      </c>
      <c r="W552" s="239">
        <f>IFERROR(Data_TY!$V552*Data_TY!$O552,"")</f>
        <v>0</v>
      </c>
      <c r="X552" s="230" t="s">
        <v>148</v>
      </c>
      <c r="Y552" s="230" t="s">
        <v>784</v>
      </c>
    </row>
    <row r="553" ht="15.75" hidden="1" customHeight="1">
      <c r="A553" s="240" t="s">
        <v>47</v>
      </c>
      <c r="B553" s="240" t="s">
        <v>127</v>
      </c>
      <c r="C553" s="240" t="s">
        <v>786</v>
      </c>
      <c r="D553" s="240" t="s">
        <v>309</v>
      </c>
      <c r="E553" s="240" t="s">
        <v>446</v>
      </c>
      <c r="F553" s="241">
        <v>2024.0</v>
      </c>
      <c r="G553" s="242" t="s">
        <v>1266</v>
      </c>
      <c r="H553" s="242"/>
      <c r="I553" s="242"/>
      <c r="J553" s="242"/>
      <c r="K553" s="242" t="s">
        <v>975</v>
      </c>
      <c r="L553" s="242">
        <v>242062.0</v>
      </c>
      <c r="M553" s="243" t="s">
        <v>445</v>
      </c>
      <c r="N553" s="242" t="s">
        <v>1082</v>
      </c>
      <c r="O553" s="244">
        <v>1284.0</v>
      </c>
      <c r="P553" s="245">
        <v>246.0</v>
      </c>
      <c r="Q553" s="246">
        <v>2229.540000000001</v>
      </c>
      <c r="R553" s="246">
        <v>2459.54</v>
      </c>
      <c r="S553" s="247">
        <v>0.19158878504672897</v>
      </c>
      <c r="T553" s="248">
        <v>4.62</v>
      </c>
      <c r="U553" s="249">
        <f>IFERROR(Data_TY!$T553*Data_TY!$O553,"")</f>
        <v>5932.08</v>
      </c>
      <c r="V553" s="248">
        <f>IFERROR(Data_TY!$R553/Data_TY!$P553,"")</f>
        <v>9.998130081</v>
      </c>
      <c r="W553" s="249">
        <f>IFERROR(Data_TY!$V553*Data_TY!$O553,"")</f>
        <v>12837.59902</v>
      </c>
      <c r="X553" s="240" t="s">
        <v>112</v>
      </c>
      <c r="Y553" s="240" t="s">
        <v>784</v>
      </c>
    </row>
    <row r="554" ht="15.75" hidden="1" customHeight="1">
      <c r="A554" s="230" t="s">
        <v>47</v>
      </c>
      <c r="B554" s="230" t="s">
        <v>127</v>
      </c>
      <c r="C554" s="230" t="s">
        <v>786</v>
      </c>
      <c r="D554" s="230" t="s">
        <v>309</v>
      </c>
      <c r="E554" s="230" t="s">
        <v>450</v>
      </c>
      <c r="F554" s="231">
        <v>2024.0</v>
      </c>
      <c r="G554" s="232" t="s">
        <v>1266</v>
      </c>
      <c r="H554" s="232"/>
      <c r="I554" s="232"/>
      <c r="J554" s="232"/>
      <c r="K554" s="232" t="s">
        <v>975</v>
      </c>
      <c r="L554" s="232">
        <v>242076.0</v>
      </c>
      <c r="M554" s="233" t="s">
        <v>449</v>
      </c>
      <c r="N554" s="232" t="s">
        <v>1083</v>
      </c>
      <c r="O554" s="234">
        <v>0.0</v>
      </c>
      <c r="P554" s="235">
        <v>14.0</v>
      </c>
      <c r="Q554" s="236">
        <v>83.86</v>
      </c>
      <c r="R554" s="236">
        <v>83.86</v>
      </c>
      <c r="S554" s="251" t="s">
        <v>322</v>
      </c>
      <c r="T554" s="238">
        <v>3.01</v>
      </c>
      <c r="U554" s="239">
        <f>IFERROR(Data_TY!$T554*Data_TY!$O554,"")</f>
        <v>0</v>
      </c>
      <c r="V554" s="238">
        <f>IFERROR(Data_TY!$R554/Data_TY!$P554,"")</f>
        <v>5.99</v>
      </c>
      <c r="W554" s="239">
        <f>IFERROR(Data_TY!$V554*Data_TY!$O554,"")</f>
        <v>0</v>
      </c>
      <c r="X554" s="230" t="s">
        <v>112</v>
      </c>
      <c r="Y554" s="230" t="s">
        <v>784</v>
      </c>
    </row>
    <row r="555" ht="15.75" hidden="1" customHeight="1">
      <c r="A555" s="240" t="s">
        <v>47</v>
      </c>
      <c r="B555" s="240" t="s">
        <v>457</v>
      </c>
      <c r="C555" s="240" t="s">
        <v>786</v>
      </c>
      <c r="D555" s="240" t="s">
        <v>309</v>
      </c>
      <c r="E555" s="240" t="s">
        <v>456</v>
      </c>
      <c r="F555" s="241">
        <v>2024.0</v>
      </c>
      <c r="G555" s="242" t="s">
        <v>1266</v>
      </c>
      <c r="H555" s="242"/>
      <c r="I555" s="242"/>
      <c r="J555" s="242"/>
      <c r="K555" s="242" t="s">
        <v>975</v>
      </c>
      <c r="L555" s="242">
        <v>242080.0</v>
      </c>
      <c r="M555" s="243" t="s">
        <v>455</v>
      </c>
      <c r="N555" s="242" t="s">
        <v>1084</v>
      </c>
      <c r="O555" s="244">
        <v>552.0</v>
      </c>
      <c r="P555" s="245">
        <v>338.0</v>
      </c>
      <c r="Q555" s="246">
        <v>1701.8200000000004</v>
      </c>
      <c r="R555" s="246">
        <v>1957.02</v>
      </c>
      <c r="S555" s="250">
        <v>0.6123188405797102</v>
      </c>
      <c r="T555" s="248">
        <v>2.5</v>
      </c>
      <c r="U555" s="249">
        <f>IFERROR(Data_TY!$T555*Data_TY!$O555,"")</f>
        <v>1380</v>
      </c>
      <c r="V555" s="248">
        <f>IFERROR(Data_TY!$R555/Data_TY!$P555,"")</f>
        <v>5.79</v>
      </c>
      <c r="W555" s="249">
        <f>IFERROR(Data_TY!$V555*Data_TY!$O555,"")</f>
        <v>3196.08</v>
      </c>
      <c r="X555" s="240" t="s">
        <v>148</v>
      </c>
      <c r="Y555" s="240" t="s">
        <v>784</v>
      </c>
    </row>
    <row r="556" ht="15.75" hidden="1" customHeight="1">
      <c r="A556" s="230" t="s">
        <v>47</v>
      </c>
      <c r="B556" s="230" t="s">
        <v>457</v>
      </c>
      <c r="C556" s="230" t="s">
        <v>786</v>
      </c>
      <c r="D556" s="230" t="s">
        <v>309</v>
      </c>
      <c r="E556" s="230" t="s">
        <v>461</v>
      </c>
      <c r="F556" s="231">
        <v>2024.0</v>
      </c>
      <c r="G556" s="232" t="s">
        <v>1266</v>
      </c>
      <c r="H556" s="232"/>
      <c r="I556" s="232"/>
      <c r="J556" s="232"/>
      <c r="K556" s="232" t="s">
        <v>975</v>
      </c>
      <c r="L556" s="232">
        <v>242082.0</v>
      </c>
      <c r="M556" s="233" t="s">
        <v>460</v>
      </c>
      <c r="N556" s="232" t="s">
        <v>1085</v>
      </c>
      <c r="O556" s="234">
        <v>0.0</v>
      </c>
      <c r="P556" s="235">
        <v>10.0</v>
      </c>
      <c r="Q556" s="236">
        <v>59.9</v>
      </c>
      <c r="R556" s="236">
        <v>59.9</v>
      </c>
      <c r="S556" s="251" t="s">
        <v>322</v>
      </c>
      <c r="T556" s="238">
        <v>3.02</v>
      </c>
      <c r="U556" s="239">
        <f>IFERROR(Data_TY!$T556*Data_TY!$O556,"")</f>
        <v>0</v>
      </c>
      <c r="V556" s="238">
        <f>IFERROR(Data_TY!$R556/Data_TY!$P556,"")</f>
        <v>5.99</v>
      </c>
      <c r="W556" s="239">
        <f>IFERROR(Data_TY!$V556*Data_TY!$O556,"")</f>
        <v>0</v>
      </c>
      <c r="X556" s="230" t="s">
        <v>148</v>
      </c>
      <c r="Y556" s="230" t="s">
        <v>784</v>
      </c>
    </row>
    <row r="557" ht="15.75" hidden="1" customHeight="1">
      <c r="A557" s="240" t="s">
        <v>47</v>
      </c>
      <c r="B557" s="240" t="s">
        <v>79</v>
      </c>
      <c r="C557" s="240" t="s">
        <v>786</v>
      </c>
      <c r="D557" s="240" t="s">
        <v>309</v>
      </c>
      <c r="E557" s="240" t="s">
        <v>490</v>
      </c>
      <c r="F557" s="241">
        <v>2024.0</v>
      </c>
      <c r="G557" s="242" t="s">
        <v>1266</v>
      </c>
      <c r="H557" s="242"/>
      <c r="I557" s="242"/>
      <c r="J557" s="242"/>
      <c r="K557" s="242" t="s">
        <v>975</v>
      </c>
      <c r="L557" s="242">
        <v>242585.0</v>
      </c>
      <c r="M557" s="243" t="s">
        <v>497</v>
      </c>
      <c r="N557" s="242" t="s">
        <v>490</v>
      </c>
      <c r="O557" s="244">
        <v>390.0</v>
      </c>
      <c r="P557" s="245">
        <v>252.0</v>
      </c>
      <c r="Q557" s="246">
        <v>501.18</v>
      </c>
      <c r="R557" s="246">
        <v>501.18</v>
      </c>
      <c r="S557" s="247">
        <v>0.6461538461538462</v>
      </c>
      <c r="T557" s="248">
        <v>0.81</v>
      </c>
      <c r="U557" s="249">
        <f>IFERROR(Data_TY!$T557*Data_TY!$O557,"")</f>
        <v>315.9</v>
      </c>
      <c r="V557" s="248">
        <f>IFERROR(Data_TY!$R557/Data_TY!$P557,"")</f>
        <v>1.988809524</v>
      </c>
      <c r="W557" s="249">
        <f>IFERROR(Data_TY!$V557*Data_TY!$O557,"")</f>
        <v>775.6357143</v>
      </c>
      <c r="X557" s="240" t="s">
        <v>78</v>
      </c>
      <c r="Y557" s="240" t="s">
        <v>784</v>
      </c>
    </row>
    <row r="558" ht="15.75" hidden="1" customHeight="1">
      <c r="A558" s="230" t="s">
        <v>47</v>
      </c>
      <c r="B558" s="230" t="s">
        <v>79</v>
      </c>
      <c r="C558" s="230" t="s">
        <v>786</v>
      </c>
      <c r="D558" s="230" t="s">
        <v>309</v>
      </c>
      <c r="E558" s="230" t="s">
        <v>499</v>
      </c>
      <c r="F558" s="231">
        <v>2024.0</v>
      </c>
      <c r="G558" s="232" t="s">
        <v>1266</v>
      </c>
      <c r="H558" s="232"/>
      <c r="I558" s="232"/>
      <c r="J558" s="232"/>
      <c r="K558" s="232" t="s">
        <v>975</v>
      </c>
      <c r="L558" s="232">
        <v>242586.0</v>
      </c>
      <c r="M558" s="233" t="s">
        <v>498</v>
      </c>
      <c r="N558" s="232" t="s">
        <v>499</v>
      </c>
      <c r="O558" s="234">
        <v>390.0</v>
      </c>
      <c r="P558" s="235">
        <v>285.0</v>
      </c>
      <c r="Q558" s="236">
        <v>567.1500000000002</v>
      </c>
      <c r="R558" s="236">
        <v>567.1500000000002</v>
      </c>
      <c r="S558" s="251">
        <v>0.7307692307692307</v>
      </c>
      <c r="T558" s="238">
        <v>0.81</v>
      </c>
      <c r="U558" s="239">
        <f>IFERROR(Data_TY!$T558*Data_TY!$O558,"")</f>
        <v>315.9</v>
      </c>
      <c r="V558" s="238">
        <f>IFERROR(Data_TY!$R558/Data_TY!$P558,"")</f>
        <v>1.99</v>
      </c>
      <c r="W558" s="239">
        <f>IFERROR(Data_TY!$V558*Data_TY!$O558,"")</f>
        <v>776.1</v>
      </c>
      <c r="X558" s="230" t="s">
        <v>78</v>
      </c>
      <c r="Y558" s="230" t="s">
        <v>784</v>
      </c>
    </row>
    <row r="559" ht="15.75" hidden="1" customHeight="1">
      <c r="A559" s="240" t="s">
        <v>47</v>
      </c>
      <c r="B559" s="240" t="s">
        <v>75</v>
      </c>
      <c r="C559" s="240" t="s">
        <v>786</v>
      </c>
      <c r="D559" s="240" t="s">
        <v>309</v>
      </c>
      <c r="E559" s="240" t="s">
        <v>663</v>
      </c>
      <c r="F559" s="241">
        <v>2024.0</v>
      </c>
      <c r="G559" s="242" t="s">
        <v>1266</v>
      </c>
      <c r="H559" s="242"/>
      <c r="I559" s="242"/>
      <c r="J559" s="242"/>
      <c r="K559" s="242" t="s">
        <v>975</v>
      </c>
      <c r="L559" s="242">
        <v>133154.0</v>
      </c>
      <c r="M559" s="243" t="s">
        <v>662</v>
      </c>
      <c r="N559" s="242" t="s">
        <v>1086</v>
      </c>
      <c r="O559" s="244">
        <v>0.0</v>
      </c>
      <c r="P559" s="245">
        <v>9.0</v>
      </c>
      <c r="Q559" s="246">
        <v>98.91</v>
      </c>
      <c r="R559" s="246">
        <v>98.91</v>
      </c>
      <c r="S559" s="250" t="s">
        <v>322</v>
      </c>
      <c r="T559" s="248">
        <v>5.76</v>
      </c>
      <c r="U559" s="249">
        <f>IFERROR(Data_TY!$T559*Data_TY!$O559,"")</f>
        <v>0</v>
      </c>
      <c r="V559" s="248">
        <f>IFERROR(Data_TY!$R559/Data_TY!$P559,"")</f>
        <v>10.99</v>
      </c>
      <c r="W559" s="249">
        <f>IFERROR(Data_TY!$V559*Data_TY!$O559,"")</f>
        <v>0</v>
      </c>
      <c r="X559" s="240" t="s">
        <v>657</v>
      </c>
      <c r="Y559" s="240" t="s">
        <v>784</v>
      </c>
    </row>
    <row r="560" ht="15.75" hidden="1" customHeight="1">
      <c r="A560" s="230" t="s">
        <v>47</v>
      </c>
      <c r="B560" s="230" t="s">
        <v>75</v>
      </c>
      <c r="C560" s="230" t="s">
        <v>786</v>
      </c>
      <c r="D560" s="230" t="s">
        <v>309</v>
      </c>
      <c r="E560" s="230" t="s">
        <v>607</v>
      </c>
      <c r="F560" s="231">
        <v>2024.0</v>
      </c>
      <c r="G560" s="232" t="s">
        <v>1266</v>
      </c>
      <c r="H560" s="232"/>
      <c r="I560" s="232"/>
      <c r="J560" s="232"/>
      <c r="K560" s="232" t="s">
        <v>975</v>
      </c>
      <c r="L560" s="232">
        <v>133131.0</v>
      </c>
      <c r="M560" s="233" t="s">
        <v>606</v>
      </c>
      <c r="N560" s="232" t="s">
        <v>1087</v>
      </c>
      <c r="O560" s="234">
        <v>1200.0</v>
      </c>
      <c r="P560" s="235">
        <v>349.0</v>
      </c>
      <c r="Q560" s="236">
        <v>875.0100000000004</v>
      </c>
      <c r="R560" s="236">
        <v>973.7100000000006</v>
      </c>
      <c r="S560" s="251">
        <v>0.29083333333333333</v>
      </c>
      <c r="T560" s="238">
        <v>1.25</v>
      </c>
      <c r="U560" s="239">
        <f>IFERROR(Data_TY!$T560*Data_TY!$O560,"")</f>
        <v>1500</v>
      </c>
      <c r="V560" s="238">
        <f>IFERROR(Data_TY!$R560/Data_TY!$P560,"")</f>
        <v>2.79</v>
      </c>
      <c r="W560" s="239">
        <f>IFERROR(Data_TY!$V560*Data_TY!$O560,"")</f>
        <v>3348</v>
      </c>
      <c r="X560" s="230" t="s">
        <v>298</v>
      </c>
      <c r="Y560" s="230" t="s">
        <v>784</v>
      </c>
    </row>
    <row r="561" ht="15.75" hidden="1" customHeight="1">
      <c r="A561" s="240" t="s">
        <v>47</v>
      </c>
      <c r="B561" s="240" t="s">
        <v>127</v>
      </c>
      <c r="C561" s="240" t="s">
        <v>786</v>
      </c>
      <c r="D561" s="240" t="s">
        <v>309</v>
      </c>
      <c r="E561" s="240" t="s">
        <v>611</v>
      </c>
      <c r="F561" s="241">
        <v>2024.0</v>
      </c>
      <c r="G561" s="242" t="s">
        <v>1266</v>
      </c>
      <c r="H561" s="242"/>
      <c r="I561" s="242"/>
      <c r="J561" s="242"/>
      <c r="K561" s="242" t="s">
        <v>975</v>
      </c>
      <c r="L561" s="242">
        <v>133137.0</v>
      </c>
      <c r="M561" s="243" t="s">
        <v>610</v>
      </c>
      <c r="N561" s="242" t="s">
        <v>1088</v>
      </c>
      <c r="O561" s="244">
        <v>400.0</v>
      </c>
      <c r="P561" s="245">
        <v>167.0</v>
      </c>
      <c r="Q561" s="246">
        <v>1351.330000000001</v>
      </c>
      <c r="R561" s="246">
        <v>1503.330000000001</v>
      </c>
      <c r="S561" s="250">
        <v>0.4175</v>
      </c>
      <c r="T561" s="248">
        <v>4.43</v>
      </c>
      <c r="U561" s="249">
        <f>IFERROR(Data_TY!$T561*Data_TY!$O561,"")</f>
        <v>1772</v>
      </c>
      <c r="V561" s="248">
        <f>IFERROR(Data_TY!$R561/Data_TY!$P561,"")</f>
        <v>9.001976048</v>
      </c>
      <c r="W561" s="249">
        <f>IFERROR(Data_TY!$V561*Data_TY!$O561,"")</f>
        <v>3600.790419</v>
      </c>
      <c r="X561" s="240" t="s">
        <v>298</v>
      </c>
      <c r="Y561" s="240" t="s">
        <v>784</v>
      </c>
    </row>
    <row r="562" ht="15.75" hidden="1" customHeight="1">
      <c r="A562" s="230" t="s">
        <v>47</v>
      </c>
      <c r="B562" s="230" t="s">
        <v>127</v>
      </c>
      <c r="C562" s="230" t="s">
        <v>786</v>
      </c>
      <c r="D562" s="230" t="s">
        <v>309</v>
      </c>
      <c r="E562" s="230" t="s">
        <v>617</v>
      </c>
      <c r="F562" s="231">
        <v>2024.0</v>
      </c>
      <c r="G562" s="232" t="s">
        <v>1266</v>
      </c>
      <c r="H562" s="232"/>
      <c r="I562" s="232"/>
      <c r="J562" s="232"/>
      <c r="K562" s="232" t="s">
        <v>975</v>
      </c>
      <c r="L562" s="232">
        <v>133138.0</v>
      </c>
      <c r="M562" s="233" t="s">
        <v>616</v>
      </c>
      <c r="N562" s="232" t="s">
        <v>1089</v>
      </c>
      <c r="O562" s="234">
        <v>400.0</v>
      </c>
      <c r="P562" s="235">
        <v>156.0</v>
      </c>
      <c r="Q562" s="236">
        <v>1261.4400000000007</v>
      </c>
      <c r="R562" s="236">
        <v>1402.440000000001</v>
      </c>
      <c r="S562" s="251">
        <v>0.39</v>
      </c>
      <c r="T562" s="238">
        <v>4.43</v>
      </c>
      <c r="U562" s="239">
        <f>IFERROR(Data_TY!$T562*Data_TY!$O562,"")</f>
        <v>1772</v>
      </c>
      <c r="V562" s="238">
        <f>IFERROR(Data_TY!$R562/Data_TY!$P562,"")</f>
        <v>8.99</v>
      </c>
      <c r="W562" s="239">
        <f>IFERROR(Data_TY!$V562*Data_TY!$O562,"")</f>
        <v>3596</v>
      </c>
      <c r="X562" s="230" t="s">
        <v>298</v>
      </c>
      <c r="Y562" s="230" t="s">
        <v>784</v>
      </c>
    </row>
    <row r="563" ht="15.75" hidden="1" customHeight="1">
      <c r="A563" s="240" t="s">
        <v>47</v>
      </c>
      <c r="B563" s="240" t="s">
        <v>75</v>
      </c>
      <c r="C563" s="240" t="s">
        <v>786</v>
      </c>
      <c r="D563" s="240" t="s">
        <v>309</v>
      </c>
      <c r="E563" s="240" t="s">
        <v>683</v>
      </c>
      <c r="F563" s="241">
        <v>2024.0</v>
      </c>
      <c r="G563" s="242" t="s">
        <v>1266</v>
      </c>
      <c r="H563" s="242"/>
      <c r="I563" s="242"/>
      <c r="J563" s="242"/>
      <c r="K563" s="242" t="s">
        <v>975</v>
      </c>
      <c r="L563" s="242">
        <v>133120.0</v>
      </c>
      <c r="M563" s="243" t="s">
        <v>682</v>
      </c>
      <c r="N563" s="242" t="s">
        <v>1090</v>
      </c>
      <c r="O563" s="244">
        <v>0.0</v>
      </c>
      <c r="P563" s="245">
        <v>4.0</v>
      </c>
      <c r="Q563" s="246">
        <v>14.76</v>
      </c>
      <c r="R563" s="246">
        <v>14.76</v>
      </c>
      <c r="S563" s="250" t="s">
        <v>322</v>
      </c>
      <c r="T563" s="248">
        <v>1.93</v>
      </c>
      <c r="U563" s="249">
        <f>IFERROR(Data_TY!$T563*Data_TY!$O563,"")</f>
        <v>0</v>
      </c>
      <c r="V563" s="248">
        <f>IFERROR(Data_TY!$R563/Data_TY!$P563,"")</f>
        <v>3.69</v>
      </c>
      <c r="W563" s="249">
        <f>IFERROR(Data_TY!$V563*Data_TY!$O563,"")</f>
        <v>0</v>
      </c>
      <c r="X563" s="240" t="s">
        <v>657</v>
      </c>
      <c r="Y563" s="240" t="s">
        <v>784</v>
      </c>
    </row>
    <row r="564" ht="15.75" hidden="1" customHeight="1">
      <c r="A564" s="230" t="s">
        <v>47</v>
      </c>
      <c r="B564" s="230" t="s">
        <v>183</v>
      </c>
      <c r="C564" s="230" t="s">
        <v>786</v>
      </c>
      <c r="D564" s="230" t="s">
        <v>309</v>
      </c>
      <c r="E564" s="230" t="s">
        <v>741</v>
      </c>
      <c r="F564" s="231">
        <v>2024.0</v>
      </c>
      <c r="G564" s="232" t="s">
        <v>1266</v>
      </c>
      <c r="H564" s="232"/>
      <c r="I564" s="232"/>
      <c r="J564" s="232"/>
      <c r="K564" s="232" t="s">
        <v>975</v>
      </c>
      <c r="L564" s="232">
        <v>133136.0</v>
      </c>
      <c r="M564" s="233" t="s">
        <v>740</v>
      </c>
      <c r="N564" s="232" t="s">
        <v>1091</v>
      </c>
      <c r="O564" s="234">
        <v>1188.0</v>
      </c>
      <c r="P564" s="235">
        <v>262.0</v>
      </c>
      <c r="Q564" s="236">
        <v>1056.6400000000012</v>
      </c>
      <c r="R564" s="236">
        <v>1176.1400000000012</v>
      </c>
      <c r="S564" s="237">
        <v>0.22053872053872053</v>
      </c>
      <c r="T564" s="238">
        <v>2.09</v>
      </c>
      <c r="U564" s="239">
        <f>IFERROR(Data_TY!$T564*Data_TY!$O564,"")</f>
        <v>2482.92</v>
      </c>
      <c r="V564" s="238">
        <f>IFERROR(Data_TY!$R564/Data_TY!$P564,"")</f>
        <v>4.489083969</v>
      </c>
      <c r="W564" s="239">
        <f>IFERROR(Data_TY!$V564*Data_TY!$O564,"")</f>
        <v>5333.031756</v>
      </c>
      <c r="X564" s="230" t="s">
        <v>742</v>
      </c>
      <c r="Y564" s="230" t="s">
        <v>784</v>
      </c>
    </row>
    <row r="565" ht="15.75" hidden="1" customHeight="1">
      <c r="A565" s="240" t="s">
        <v>47</v>
      </c>
      <c r="B565" s="240" t="s">
        <v>310</v>
      </c>
      <c r="C565" s="240" t="s">
        <v>786</v>
      </c>
      <c r="D565" s="240" t="s">
        <v>309</v>
      </c>
      <c r="E565" s="240" t="s">
        <v>623</v>
      </c>
      <c r="F565" s="241">
        <v>2024.0</v>
      </c>
      <c r="G565" s="242" t="s">
        <v>1266</v>
      </c>
      <c r="H565" s="242"/>
      <c r="I565" s="242"/>
      <c r="J565" s="242"/>
      <c r="K565" s="242" t="s">
        <v>975</v>
      </c>
      <c r="L565" s="242">
        <v>135158.0</v>
      </c>
      <c r="M565" s="243" t="s">
        <v>622</v>
      </c>
      <c r="N565" s="242" t="s">
        <v>1459</v>
      </c>
      <c r="O565" s="244">
        <v>400.0</v>
      </c>
      <c r="P565" s="245">
        <v>121.0</v>
      </c>
      <c r="Q565" s="246">
        <v>1589.7900000000009</v>
      </c>
      <c r="R565" s="246">
        <v>1813.7900000000009</v>
      </c>
      <c r="S565" s="250">
        <v>0.3025</v>
      </c>
      <c r="T565" s="248">
        <v>6.8</v>
      </c>
      <c r="U565" s="249">
        <f>IFERROR(Data_TY!$T565*Data_TY!$O565,"")</f>
        <v>2720</v>
      </c>
      <c r="V565" s="248">
        <f>IFERROR(Data_TY!$R565/Data_TY!$P565,"")</f>
        <v>14.99</v>
      </c>
      <c r="W565" s="249">
        <f>IFERROR(Data_TY!$V565*Data_TY!$O565,"")</f>
        <v>5996</v>
      </c>
      <c r="X565" s="240" t="s">
        <v>298</v>
      </c>
      <c r="Y565" s="240" t="s">
        <v>784</v>
      </c>
    </row>
    <row r="566" ht="15.75" hidden="1" customHeight="1">
      <c r="A566" s="230" t="s">
        <v>47</v>
      </c>
      <c r="B566" s="230" t="s">
        <v>127</v>
      </c>
      <c r="C566" s="230" t="s">
        <v>786</v>
      </c>
      <c r="D566" s="230" t="s">
        <v>309</v>
      </c>
      <c r="E566" s="230" t="s">
        <v>645</v>
      </c>
      <c r="F566" s="231">
        <v>2024.0</v>
      </c>
      <c r="G566" s="232" t="s">
        <v>1266</v>
      </c>
      <c r="H566" s="232"/>
      <c r="I566" s="232"/>
      <c r="J566" s="232"/>
      <c r="K566" s="232" t="s">
        <v>975</v>
      </c>
      <c r="L566" s="232">
        <v>293666.0</v>
      </c>
      <c r="M566" s="233" t="s">
        <v>644</v>
      </c>
      <c r="N566" s="232" t="s">
        <v>1092</v>
      </c>
      <c r="O566" s="234">
        <v>0.0</v>
      </c>
      <c r="P566" s="235">
        <v>11.0</v>
      </c>
      <c r="Q566" s="236">
        <v>54.89</v>
      </c>
      <c r="R566" s="236">
        <v>54.89</v>
      </c>
      <c r="S566" s="251" t="s">
        <v>322</v>
      </c>
      <c r="T566" s="238">
        <v>2.64</v>
      </c>
      <c r="U566" s="239">
        <f>IFERROR(Data_TY!$T566*Data_TY!$O566,"")</f>
        <v>0</v>
      </c>
      <c r="V566" s="238">
        <f>IFERROR(Data_TY!$R566/Data_TY!$P566,"")</f>
        <v>4.99</v>
      </c>
      <c r="W566" s="239">
        <f>IFERROR(Data_TY!$V566*Data_TY!$O566,"")</f>
        <v>0</v>
      </c>
      <c r="X566" s="230" t="s">
        <v>641</v>
      </c>
      <c r="Y566" s="230" t="s">
        <v>784</v>
      </c>
    </row>
    <row r="567" ht="15.75" hidden="1" customHeight="1">
      <c r="A567" s="240" t="s">
        <v>47</v>
      </c>
      <c r="B567" s="240" t="s">
        <v>605</v>
      </c>
      <c r="C567" s="240" t="s">
        <v>786</v>
      </c>
      <c r="D567" s="240" t="s">
        <v>309</v>
      </c>
      <c r="E567" s="240" t="s">
        <v>604</v>
      </c>
      <c r="F567" s="241">
        <v>2024.0</v>
      </c>
      <c r="G567" s="242" t="s">
        <v>1266</v>
      </c>
      <c r="H567" s="242"/>
      <c r="I567" s="242"/>
      <c r="J567" s="242"/>
      <c r="K567" s="242" t="s">
        <v>975</v>
      </c>
      <c r="L567" s="242">
        <v>133129.0</v>
      </c>
      <c r="M567" s="243" t="s">
        <v>603</v>
      </c>
      <c r="N567" s="242" t="s">
        <v>1460</v>
      </c>
      <c r="O567" s="244">
        <v>906.0</v>
      </c>
      <c r="P567" s="245">
        <v>290.0</v>
      </c>
      <c r="Q567" s="246">
        <v>1456.6000000000013</v>
      </c>
      <c r="R567" s="246">
        <v>1592.1000000000008</v>
      </c>
      <c r="S567" s="250">
        <v>0.3200883002207506</v>
      </c>
      <c r="T567" s="248">
        <v>2.76</v>
      </c>
      <c r="U567" s="249">
        <f>IFERROR(Data_TY!$T567*Data_TY!$O567,"")</f>
        <v>2500.56</v>
      </c>
      <c r="V567" s="248">
        <f>IFERROR(Data_TY!$R567/Data_TY!$P567,"")</f>
        <v>5.49</v>
      </c>
      <c r="W567" s="249">
        <f>IFERROR(Data_TY!$V567*Data_TY!$O567,"")</f>
        <v>4973.94</v>
      </c>
      <c r="X567" s="240" t="s">
        <v>298</v>
      </c>
      <c r="Y567" s="240" t="s">
        <v>784</v>
      </c>
    </row>
    <row r="568" ht="15.75" hidden="1" customHeight="1">
      <c r="A568" s="230" t="s">
        <v>47</v>
      </c>
      <c r="B568" s="230" t="s">
        <v>605</v>
      </c>
      <c r="C568" s="230" t="s">
        <v>786</v>
      </c>
      <c r="D568" s="230" t="s">
        <v>309</v>
      </c>
      <c r="E568" s="230" t="s">
        <v>621</v>
      </c>
      <c r="F568" s="231">
        <v>2024.0</v>
      </c>
      <c r="G568" s="232" t="s">
        <v>1266</v>
      </c>
      <c r="H568" s="232"/>
      <c r="I568" s="232"/>
      <c r="J568" s="232"/>
      <c r="K568" s="232" t="s">
        <v>975</v>
      </c>
      <c r="L568" s="232">
        <v>133124.0</v>
      </c>
      <c r="M568" s="233" t="s">
        <v>620</v>
      </c>
      <c r="N568" s="232" t="s">
        <v>1461</v>
      </c>
      <c r="O568" s="234">
        <v>906.0</v>
      </c>
      <c r="P568" s="235">
        <v>302.0</v>
      </c>
      <c r="Q568" s="236">
        <v>1521.9800000000012</v>
      </c>
      <c r="R568" s="236">
        <v>1657.980000000001</v>
      </c>
      <c r="S568" s="251">
        <v>0.3333333333333333</v>
      </c>
      <c r="T568" s="238">
        <v>2.76</v>
      </c>
      <c r="U568" s="239">
        <f>IFERROR(Data_TY!$T568*Data_TY!$O568,"")</f>
        <v>2500.56</v>
      </c>
      <c r="V568" s="238">
        <f>IFERROR(Data_TY!$R568/Data_TY!$P568,"")</f>
        <v>5.49</v>
      </c>
      <c r="W568" s="239">
        <f>IFERROR(Data_TY!$V568*Data_TY!$O568,"")</f>
        <v>4973.94</v>
      </c>
      <c r="X568" s="230" t="s">
        <v>298</v>
      </c>
      <c r="Y568" s="230" t="s">
        <v>784</v>
      </c>
    </row>
    <row r="569" ht="15.75" hidden="1" customHeight="1">
      <c r="A569" s="240" t="s">
        <v>47</v>
      </c>
      <c r="B569" s="240" t="s">
        <v>310</v>
      </c>
      <c r="C569" s="240" t="s">
        <v>786</v>
      </c>
      <c r="D569" s="240" t="s">
        <v>309</v>
      </c>
      <c r="E569" s="240" t="s">
        <v>613</v>
      </c>
      <c r="F569" s="241">
        <v>2024.0</v>
      </c>
      <c r="G569" s="242" t="s">
        <v>1266</v>
      </c>
      <c r="H569" s="242"/>
      <c r="I569" s="242"/>
      <c r="J569" s="242"/>
      <c r="K569" s="242" t="s">
        <v>975</v>
      </c>
      <c r="L569" s="242">
        <v>133161.0</v>
      </c>
      <c r="M569" s="243" t="s">
        <v>612</v>
      </c>
      <c r="N569" s="242" t="s">
        <v>1462</v>
      </c>
      <c r="O569" s="244">
        <v>400.0</v>
      </c>
      <c r="P569" s="245">
        <v>122.0</v>
      </c>
      <c r="Q569" s="246">
        <v>1596.7800000000007</v>
      </c>
      <c r="R569" s="246">
        <v>1828.7800000000009</v>
      </c>
      <c r="S569" s="250">
        <v>0.305</v>
      </c>
      <c r="T569" s="248">
        <v>6.8</v>
      </c>
      <c r="U569" s="249">
        <f>IFERROR(Data_TY!$T569*Data_TY!$O569,"")</f>
        <v>2720</v>
      </c>
      <c r="V569" s="248">
        <f>IFERROR(Data_TY!$R569/Data_TY!$P569,"")</f>
        <v>14.99</v>
      </c>
      <c r="W569" s="249">
        <f>IFERROR(Data_TY!$V569*Data_TY!$O569,"")</f>
        <v>5996</v>
      </c>
      <c r="X569" s="240" t="s">
        <v>298</v>
      </c>
      <c r="Y569" s="240" t="s">
        <v>784</v>
      </c>
    </row>
    <row r="570" ht="15.75" customHeight="1">
      <c r="A570" s="230">
        <v>0.0</v>
      </c>
      <c r="B570" s="230">
        <v>0.0</v>
      </c>
      <c r="C570" s="230">
        <v>0.0</v>
      </c>
      <c r="D570" s="230">
        <v>0.0</v>
      </c>
      <c r="E570" s="230" t="s">
        <v>1463</v>
      </c>
      <c r="F570" s="231">
        <v>2024.0</v>
      </c>
      <c r="G570" s="232" t="s">
        <v>1266</v>
      </c>
      <c r="H570" s="232"/>
      <c r="I570" s="232"/>
      <c r="J570" s="232"/>
      <c r="K570" s="232" t="s">
        <v>975</v>
      </c>
      <c r="L570" s="232">
        <v>242592.0</v>
      </c>
      <c r="M570" s="233" t="s">
        <v>1464</v>
      </c>
      <c r="N570" s="232" t="s">
        <v>1463</v>
      </c>
      <c r="O570" s="234">
        <v>0.0</v>
      </c>
      <c r="P570" s="235">
        <v>3.0</v>
      </c>
      <c r="Q570" s="236">
        <v>10.47</v>
      </c>
      <c r="R570" s="236">
        <v>10.47</v>
      </c>
      <c r="S570" s="251" t="s">
        <v>322</v>
      </c>
      <c r="T570" s="238" t="s">
        <v>322</v>
      </c>
      <c r="U570" s="239">
        <f>IFERROR(Data_TY!$T570*Data_TY!$O570,"")</f>
        <v>0</v>
      </c>
      <c r="V570" s="238">
        <f>IFERROR(Data_TY!$R570/Data_TY!$P570,"")</f>
        <v>3.49</v>
      </c>
      <c r="W570" s="239">
        <f>IFERROR(Data_TY!$V570*Data_TY!$O570,"")</f>
        <v>0</v>
      </c>
      <c r="X570" s="230">
        <v>0.0</v>
      </c>
      <c r="Y570" s="230" t="s">
        <v>900</v>
      </c>
    </row>
    <row r="571" ht="15.75" customHeight="1">
      <c r="A571" s="240" t="s">
        <v>48</v>
      </c>
      <c r="B571" s="240">
        <v>0.0</v>
      </c>
      <c r="C571" s="240" t="s">
        <v>1093</v>
      </c>
      <c r="D571" s="240" t="s">
        <v>309</v>
      </c>
      <c r="E571" s="240" t="s">
        <v>1094</v>
      </c>
      <c r="F571" s="241">
        <v>2024.0</v>
      </c>
      <c r="G571" s="242" t="s">
        <v>1266</v>
      </c>
      <c r="H571" s="242"/>
      <c r="I571" s="242"/>
      <c r="J571" s="242"/>
      <c r="K571" s="242" t="s">
        <v>1095</v>
      </c>
      <c r="L571" s="242">
        <v>139519.0</v>
      </c>
      <c r="M571" s="243" t="s">
        <v>1096</v>
      </c>
      <c r="N571" s="242" t="s">
        <v>1094</v>
      </c>
      <c r="O571" s="244">
        <v>2880.0</v>
      </c>
      <c r="P571" s="245">
        <v>237.0</v>
      </c>
      <c r="Q571" s="246">
        <v>1205.8300000000013</v>
      </c>
      <c r="R571" s="246">
        <v>1373.0299999999993</v>
      </c>
      <c r="S571" s="250">
        <v>0.08229166666666667</v>
      </c>
      <c r="T571" s="248" t="s">
        <v>322</v>
      </c>
      <c r="U571" s="249">
        <f>IFERROR(Data_TY!$T571*Data_TY!$O571,"")</f>
        <v>0</v>
      </c>
      <c r="V571" s="248">
        <f>IFERROR(Data_TY!$R571/Data_TY!$P571,"")</f>
        <v>5.793375527</v>
      </c>
      <c r="W571" s="249">
        <f>IFERROR(Data_TY!$V571*Data_TY!$O571,"")</f>
        <v>16684.92152</v>
      </c>
      <c r="X571" s="240">
        <v>0.0</v>
      </c>
      <c r="Y571" s="240" t="s">
        <v>900</v>
      </c>
    </row>
    <row r="572" ht="15.75" hidden="1" customHeight="1">
      <c r="A572" s="230" t="s">
        <v>49</v>
      </c>
      <c r="B572" s="230" t="s">
        <v>654</v>
      </c>
      <c r="C572" s="230" t="s">
        <v>786</v>
      </c>
      <c r="D572" s="230" t="s">
        <v>309</v>
      </c>
      <c r="E572" s="230" t="s">
        <v>717</v>
      </c>
      <c r="F572" s="231">
        <v>2024.0</v>
      </c>
      <c r="G572" s="232" t="s">
        <v>1266</v>
      </c>
      <c r="H572" s="232"/>
      <c r="I572" s="232"/>
      <c r="J572" s="232"/>
      <c r="K572" s="232" t="s">
        <v>1095</v>
      </c>
      <c r="L572" s="232">
        <v>132107.0</v>
      </c>
      <c r="M572" s="233" t="s">
        <v>716</v>
      </c>
      <c r="N572" s="232" t="s">
        <v>1097</v>
      </c>
      <c r="O572" s="234">
        <v>1728.0</v>
      </c>
      <c r="P572" s="235">
        <v>83.0</v>
      </c>
      <c r="Q572" s="236">
        <v>580.1700000000002</v>
      </c>
      <c r="R572" s="236">
        <v>663.1700000000003</v>
      </c>
      <c r="S572" s="251">
        <v>0.048032407407407406</v>
      </c>
      <c r="T572" s="238">
        <v>3.56</v>
      </c>
      <c r="U572" s="239">
        <f>IFERROR(Data_TY!$T572*Data_TY!$O572,"")</f>
        <v>6151.68</v>
      </c>
      <c r="V572" s="238">
        <f>IFERROR(Data_TY!$R572/Data_TY!$P572,"")</f>
        <v>7.99</v>
      </c>
      <c r="W572" s="239">
        <f>IFERROR(Data_TY!$V572*Data_TY!$O572,"")</f>
        <v>13806.72</v>
      </c>
      <c r="X572" s="230" t="s">
        <v>657</v>
      </c>
      <c r="Y572" s="230" t="s">
        <v>784</v>
      </c>
    </row>
    <row r="573" ht="15.75" customHeight="1">
      <c r="A573" s="240" t="s">
        <v>49</v>
      </c>
      <c r="B573" s="240">
        <v>0.0</v>
      </c>
      <c r="C573" s="240" t="s">
        <v>1093</v>
      </c>
      <c r="D573" s="240" t="s">
        <v>309</v>
      </c>
      <c r="E573" s="240" t="s">
        <v>1465</v>
      </c>
      <c r="F573" s="241">
        <v>2024.0</v>
      </c>
      <c r="G573" s="242" t="s">
        <v>1266</v>
      </c>
      <c r="H573" s="242"/>
      <c r="I573" s="242"/>
      <c r="J573" s="242"/>
      <c r="K573" s="242" t="s">
        <v>1095</v>
      </c>
      <c r="L573" s="242">
        <v>139503.0</v>
      </c>
      <c r="M573" s="243" t="s">
        <v>1466</v>
      </c>
      <c r="N573" s="242" t="s">
        <v>1465</v>
      </c>
      <c r="O573" s="244">
        <v>0.0</v>
      </c>
      <c r="P573" s="245">
        <v>1.0</v>
      </c>
      <c r="Q573" s="246">
        <v>1.24</v>
      </c>
      <c r="R573" s="246">
        <v>1.24</v>
      </c>
      <c r="S573" s="250" t="s">
        <v>322</v>
      </c>
      <c r="T573" s="248" t="s">
        <v>322</v>
      </c>
      <c r="U573" s="249">
        <f>IFERROR(Data_TY!$T573*Data_TY!$O573,"")</f>
        <v>0</v>
      </c>
      <c r="V573" s="248">
        <f>IFERROR(Data_TY!$R573/Data_TY!$P573,"")</f>
        <v>1.24</v>
      </c>
      <c r="W573" s="249">
        <f>IFERROR(Data_TY!$V573*Data_TY!$O573,"")</f>
        <v>0</v>
      </c>
      <c r="X573" s="240">
        <v>0.0</v>
      </c>
      <c r="Y573" s="240" t="s">
        <v>900</v>
      </c>
    </row>
    <row r="574" ht="15.75" hidden="1" customHeight="1">
      <c r="A574" s="230" t="s">
        <v>48</v>
      </c>
      <c r="B574" s="230" t="s">
        <v>92</v>
      </c>
      <c r="C574" s="230" t="s">
        <v>913</v>
      </c>
      <c r="D574" s="230" t="s">
        <v>309</v>
      </c>
      <c r="E574" s="230" t="s">
        <v>1467</v>
      </c>
      <c r="F574" s="231">
        <v>2024.0</v>
      </c>
      <c r="G574" s="232" t="s">
        <v>1266</v>
      </c>
      <c r="H574" s="232"/>
      <c r="I574" s="232"/>
      <c r="J574" s="232"/>
      <c r="K574" s="232" t="s">
        <v>1095</v>
      </c>
      <c r="L574" s="232">
        <v>166769.0</v>
      </c>
      <c r="M574" s="233" t="s">
        <v>1468</v>
      </c>
      <c r="N574" s="232" t="s">
        <v>1469</v>
      </c>
      <c r="O574" s="234">
        <v>0.0</v>
      </c>
      <c r="P574" s="235">
        <v>1.0</v>
      </c>
      <c r="Q574" s="236">
        <v>1.24</v>
      </c>
      <c r="R574" s="236">
        <v>1.24</v>
      </c>
      <c r="S574" s="251" t="s">
        <v>322</v>
      </c>
      <c r="T574" s="238">
        <v>2.42</v>
      </c>
      <c r="U574" s="239">
        <f>IFERROR(Data_TY!$T574*Data_TY!$O574,"")</f>
        <v>0</v>
      </c>
      <c r="V574" s="238">
        <f>IFERROR(Data_TY!$R574/Data_TY!$P574,"")</f>
        <v>1.24</v>
      </c>
      <c r="W574" s="239">
        <f>IFERROR(Data_TY!$V574*Data_TY!$O574,"")</f>
        <v>0</v>
      </c>
      <c r="X574" s="230" t="s">
        <v>88</v>
      </c>
      <c r="Y574" s="230" t="s">
        <v>784</v>
      </c>
    </row>
    <row r="575" ht="15.75" hidden="1" customHeight="1">
      <c r="A575" s="240" t="s">
        <v>48</v>
      </c>
      <c r="B575" s="240" t="s">
        <v>95</v>
      </c>
      <c r="C575" s="240" t="s">
        <v>913</v>
      </c>
      <c r="D575" s="240" t="s">
        <v>309</v>
      </c>
      <c r="E575" s="240" t="s">
        <v>1098</v>
      </c>
      <c r="F575" s="241">
        <v>2024.0</v>
      </c>
      <c r="G575" s="242" t="s">
        <v>1266</v>
      </c>
      <c r="H575" s="242"/>
      <c r="I575" s="242"/>
      <c r="J575" s="242"/>
      <c r="K575" s="242" t="s">
        <v>1095</v>
      </c>
      <c r="L575" s="242">
        <v>166775.0</v>
      </c>
      <c r="M575" s="243" t="s">
        <v>1099</v>
      </c>
      <c r="N575" s="242" t="s">
        <v>1100</v>
      </c>
      <c r="O575" s="244">
        <v>144.0</v>
      </c>
      <c r="P575" s="245">
        <v>37.0</v>
      </c>
      <c r="Q575" s="246">
        <v>92.13</v>
      </c>
      <c r="R575" s="246">
        <v>92.13</v>
      </c>
      <c r="S575" s="250">
        <v>0.2569444444444444</v>
      </c>
      <c r="T575" s="248">
        <v>1.17</v>
      </c>
      <c r="U575" s="249">
        <f>IFERROR(Data_TY!$T575*Data_TY!$O575,"")</f>
        <v>168.48</v>
      </c>
      <c r="V575" s="248">
        <f>IFERROR(Data_TY!$R575/Data_TY!$P575,"")</f>
        <v>2.49</v>
      </c>
      <c r="W575" s="249">
        <f>IFERROR(Data_TY!$V575*Data_TY!$O575,"")</f>
        <v>358.56</v>
      </c>
      <c r="X575" s="240" t="s">
        <v>88</v>
      </c>
      <c r="Y575" s="240" t="s">
        <v>784</v>
      </c>
    </row>
    <row r="576" ht="15.75" hidden="1" customHeight="1">
      <c r="A576" s="230" t="s">
        <v>48</v>
      </c>
      <c r="B576" s="230" t="s">
        <v>92</v>
      </c>
      <c r="C576" s="230" t="s">
        <v>913</v>
      </c>
      <c r="D576" s="230" t="s">
        <v>309</v>
      </c>
      <c r="E576" s="230" t="s">
        <v>1470</v>
      </c>
      <c r="F576" s="231">
        <v>2024.0</v>
      </c>
      <c r="G576" s="232" t="s">
        <v>1266</v>
      </c>
      <c r="H576" s="232"/>
      <c r="I576" s="232"/>
      <c r="J576" s="232"/>
      <c r="K576" s="232" t="s">
        <v>1095</v>
      </c>
      <c r="L576" s="232">
        <v>166777.0</v>
      </c>
      <c r="M576" s="233" t="s">
        <v>1471</v>
      </c>
      <c r="N576" s="232" t="s">
        <v>1472</v>
      </c>
      <c r="O576" s="234">
        <v>0.0</v>
      </c>
      <c r="P576" s="235">
        <v>1.0</v>
      </c>
      <c r="Q576" s="236">
        <v>2.49</v>
      </c>
      <c r="R576" s="236">
        <v>2.49</v>
      </c>
      <c r="S576" s="251" t="s">
        <v>322</v>
      </c>
      <c r="T576" s="238">
        <v>1.05</v>
      </c>
      <c r="U576" s="239">
        <f>IFERROR(Data_TY!$T576*Data_TY!$O576,"")</f>
        <v>0</v>
      </c>
      <c r="V576" s="238">
        <f>IFERROR(Data_TY!$R576/Data_TY!$P576,"")</f>
        <v>2.49</v>
      </c>
      <c r="W576" s="239">
        <f>IFERROR(Data_TY!$V576*Data_TY!$O576,"")</f>
        <v>0</v>
      </c>
      <c r="X576" s="230" t="s">
        <v>88</v>
      </c>
      <c r="Y576" s="230" t="s">
        <v>784</v>
      </c>
    </row>
    <row r="577" ht="15.75" hidden="1" customHeight="1">
      <c r="A577" s="240" t="s">
        <v>48</v>
      </c>
      <c r="B577" s="240" t="s">
        <v>95</v>
      </c>
      <c r="C577" s="240" t="s">
        <v>913</v>
      </c>
      <c r="D577" s="240" t="s">
        <v>309</v>
      </c>
      <c r="E577" s="240" t="s">
        <v>400</v>
      </c>
      <c r="F577" s="241">
        <v>2024.0</v>
      </c>
      <c r="G577" s="242" t="s">
        <v>1266</v>
      </c>
      <c r="H577" s="242"/>
      <c r="I577" s="242"/>
      <c r="J577" s="242"/>
      <c r="K577" s="242" t="s">
        <v>1095</v>
      </c>
      <c r="L577" s="242">
        <v>166780.0</v>
      </c>
      <c r="M577" s="243" t="s">
        <v>1101</v>
      </c>
      <c r="N577" s="242" t="s">
        <v>1102</v>
      </c>
      <c r="O577" s="244">
        <v>0.0</v>
      </c>
      <c r="P577" s="245">
        <v>12.0</v>
      </c>
      <c r="Q577" s="246">
        <v>74.63</v>
      </c>
      <c r="R577" s="246">
        <v>74.63</v>
      </c>
      <c r="S577" s="247" t="s">
        <v>322</v>
      </c>
      <c r="T577" s="248">
        <v>3.21</v>
      </c>
      <c r="U577" s="249">
        <f>IFERROR(Data_TY!$T577*Data_TY!$O577,"")</f>
        <v>0</v>
      </c>
      <c r="V577" s="248">
        <f>IFERROR(Data_TY!$R577/Data_TY!$P577,"")</f>
        <v>6.219166667</v>
      </c>
      <c r="W577" s="249">
        <f>IFERROR(Data_TY!$V577*Data_TY!$O577,"")</f>
        <v>0</v>
      </c>
      <c r="X577" s="240" t="s">
        <v>109</v>
      </c>
      <c r="Y577" s="240" t="s">
        <v>784</v>
      </c>
    </row>
    <row r="578" ht="15.75" hidden="1" customHeight="1">
      <c r="A578" s="230" t="s">
        <v>48</v>
      </c>
      <c r="B578" s="230" t="s">
        <v>92</v>
      </c>
      <c r="C578" s="230" t="s">
        <v>913</v>
      </c>
      <c r="D578" s="230" t="s">
        <v>309</v>
      </c>
      <c r="E578" s="230" t="s">
        <v>1473</v>
      </c>
      <c r="F578" s="231">
        <v>2024.0</v>
      </c>
      <c r="G578" s="232" t="s">
        <v>1266</v>
      </c>
      <c r="H578" s="232"/>
      <c r="I578" s="232"/>
      <c r="J578" s="232"/>
      <c r="K578" s="232" t="s">
        <v>1095</v>
      </c>
      <c r="L578" s="232">
        <v>166784.0</v>
      </c>
      <c r="M578" s="233" t="s">
        <v>1474</v>
      </c>
      <c r="N578" s="232" t="s">
        <v>1475</v>
      </c>
      <c r="O578" s="234">
        <v>0.0</v>
      </c>
      <c r="P578" s="235">
        <v>1.0</v>
      </c>
      <c r="Q578" s="236">
        <v>3.49</v>
      </c>
      <c r="R578" s="236">
        <v>3.49</v>
      </c>
      <c r="S578" s="237" t="s">
        <v>322</v>
      </c>
      <c r="T578" s="238">
        <v>1.62</v>
      </c>
      <c r="U578" s="239">
        <f>IFERROR(Data_TY!$T578*Data_TY!$O578,"")</f>
        <v>0</v>
      </c>
      <c r="V578" s="238">
        <f>IFERROR(Data_TY!$R578/Data_TY!$P578,"")</f>
        <v>3.49</v>
      </c>
      <c r="W578" s="239">
        <f>IFERROR(Data_TY!$V578*Data_TY!$O578,"")</f>
        <v>0</v>
      </c>
      <c r="X578" s="230" t="s">
        <v>88</v>
      </c>
      <c r="Y578" s="230" t="s">
        <v>784</v>
      </c>
    </row>
    <row r="579" ht="15.75" hidden="1" customHeight="1">
      <c r="A579" s="240" t="s">
        <v>48</v>
      </c>
      <c r="B579" s="240" t="s">
        <v>95</v>
      </c>
      <c r="C579" s="240" t="s">
        <v>913</v>
      </c>
      <c r="D579" s="240" t="s">
        <v>309</v>
      </c>
      <c r="E579" s="240" t="s">
        <v>1476</v>
      </c>
      <c r="F579" s="241">
        <v>2024.0</v>
      </c>
      <c r="G579" s="242" t="s">
        <v>1266</v>
      </c>
      <c r="H579" s="242"/>
      <c r="I579" s="242"/>
      <c r="J579" s="242"/>
      <c r="K579" s="242" t="s">
        <v>1095</v>
      </c>
      <c r="L579" s="242">
        <v>252354.0</v>
      </c>
      <c r="M579" s="243" t="s">
        <v>1477</v>
      </c>
      <c r="N579" s="242" t="s">
        <v>1117</v>
      </c>
      <c r="O579" s="244">
        <v>0.0</v>
      </c>
      <c r="P579" s="245">
        <v>2.0</v>
      </c>
      <c r="Q579" s="246">
        <v>10.98</v>
      </c>
      <c r="R579" s="246">
        <v>10.98</v>
      </c>
      <c r="S579" s="250" t="s">
        <v>322</v>
      </c>
      <c r="T579" s="248">
        <v>2.61</v>
      </c>
      <c r="U579" s="249">
        <f>IFERROR(Data_TY!$T579*Data_TY!$O579,"")</f>
        <v>0</v>
      </c>
      <c r="V579" s="248">
        <f>IFERROR(Data_TY!$R579/Data_TY!$P579,"")</f>
        <v>5.49</v>
      </c>
      <c r="W579" s="249">
        <f>IFERROR(Data_TY!$V579*Data_TY!$O579,"")</f>
        <v>0</v>
      </c>
      <c r="X579" s="240" t="s">
        <v>1012</v>
      </c>
      <c r="Y579" s="240" t="s">
        <v>784</v>
      </c>
    </row>
    <row r="580" ht="15.75" hidden="1" customHeight="1">
      <c r="A580" s="230" t="s">
        <v>48</v>
      </c>
      <c r="B580" s="230" t="s">
        <v>95</v>
      </c>
      <c r="C580" s="230" t="s">
        <v>786</v>
      </c>
      <c r="D580" s="230" t="s">
        <v>309</v>
      </c>
      <c r="E580" s="230" t="s">
        <v>630</v>
      </c>
      <c r="F580" s="231">
        <v>2024.0</v>
      </c>
      <c r="G580" s="232" t="s">
        <v>1266</v>
      </c>
      <c r="H580" s="232"/>
      <c r="I580" s="232"/>
      <c r="J580" s="232"/>
      <c r="K580" s="232" t="s">
        <v>1095</v>
      </c>
      <c r="L580" s="232">
        <v>113591.0</v>
      </c>
      <c r="M580" s="233" t="s">
        <v>629</v>
      </c>
      <c r="N580" s="232" t="s">
        <v>1106</v>
      </c>
      <c r="O580" s="234">
        <v>1372.0</v>
      </c>
      <c r="P580" s="235">
        <v>909.0</v>
      </c>
      <c r="Q580" s="236">
        <v>4594.310000000001</v>
      </c>
      <c r="R580" s="236">
        <v>5282.309999999984</v>
      </c>
      <c r="S580" s="251">
        <v>0.6625364431486881</v>
      </c>
      <c r="T580" s="238">
        <v>2.66</v>
      </c>
      <c r="U580" s="239">
        <f>IFERROR(Data_TY!$T580*Data_TY!$O580,"")</f>
        <v>3649.52</v>
      </c>
      <c r="V580" s="238">
        <f>IFERROR(Data_TY!$R580/Data_TY!$P580,"")</f>
        <v>5.811122112</v>
      </c>
      <c r="W580" s="239">
        <f>IFERROR(Data_TY!$V580*Data_TY!$O580,"")</f>
        <v>7972.859538</v>
      </c>
      <c r="X580" s="230" t="s">
        <v>628</v>
      </c>
      <c r="Y580" s="230" t="s">
        <v>784</v>
      </c>
    </row>
    <row r="581" ht="15.75" hidden="1" customHeight="1">
      <c r="A581" s="240" t="s">
        <v>48</v>
      </c>
      <c r="B581" s="240" t="s">
        <v>95</v>
      </c>
      <c r="C581" s="240" t="s">
        <v>786</v>
      </c>
      <c r="D581" s="240" t="s">
        <v>309</v>
      </c>
      <c r="E581" s="240" t="s">
        <v>650</v>
      </c>
      <c r="F581" s="241">
        <v>2024.0</v>
      </c>
      <c r="G581" s="242" t="s">
        <v>1266</v>
      </c>
      <c r="H581" s="242"/>
      <c r="I581" s="242"/>
      <c r="J581" s="242"/>
      <c r="K581" s="242" t="s">
        <v>1095</v>
      </c>
      <c r="L581" s="242">
        <v>96648.0</v>
      </c>
      <c r="M581" s="243" t="s">
        <v>649</v>
      </c>
      <c r="N581" s="242" t="s">
        <v>1107</v>
      </c>
      <c r="O581" s="244">
        <v>1776.0</v>
      </c>
      <c r="P581" s="245">
        <v>549.0</v>
      </c>
      <c r="Q581" s="246">
        <v>3331.109999999997</v>
      </c>
      <c r="R581" s="246">
        <v>3727.709999999997</v>
      </c>
      <c r="S581" s="250">
        <v>0.3091216216216216</v>
      </c>
      <c r="T581" s="248">
        <v>3.2</v>
      </c>
      <c r="U581" s="249">
        <f>IFERROR(Data_TY!$T581*Data_TY!$O581,"")</f>
        <v>5683.2</v>
      </c>
      <c r="V581" s="248">
        <f>IFERROR(Data_TY!$R581/Data_TY!$P581,"")</f>
        <v>6.79</v>
      </c>
      <c r="W581" s="249">
        <f>IFERROR(Data_TY!$V581*Data_TY!$O581,"")</f>
        <v>12059.04</v>
      </c>
      <c r="X581" s="240" t="s">
        <v>651</v>
      </c>
      <c r="Y581" s="240" t="s">
        <v>784</v>
      </c>
    </row>
    <row r="582" ht="15.75" hidden="1" customHeight="1">
      <c r="A582" s="230" t="s">
        <v>48</v>
      </c>
      <c r="B582" s="230" t="s">
        <v>92</v>
      </c>
      <c r="C582" s="230" t="s">
        <v>913</v>
      </c>
      <c r="D582" s="230" t="s">
        <v>309</v>
      </c>
      <c r="E582" s="230" t="s">
        <v>1478</v>
      </c>
      <c r="F582" s="231">
        <v>2024.0</v>
      </c>
      <c r="G582" s="232" t="s">
        <v>1266</v>
      </c>
      <c r="H582" s="232"/>
      <c r="I582" s="232"/>
      <c r="J582" s="232"/>
      <c r="K582" s="232" t="s">
        <v>1095</v>
      </c>
      <c r="L582" s="232">
        <v>96650.0</v>
      </c>
      <c r="M582" s="233" t="s">
        <v>1479</v>
      </c>
      <c r="N582" s="232" t="s">
        <v>1480</v>
      </c>
      <c r="O582" s="234">
        <v>0.0</v>
      </c>
      <c r="P582" s="235">
        <v>3.0</v>
      </c>
      <c r="Q582" s="236">
        <v>5.97</v>
      </c>
      <c r="R582" s="236">
        <v>5.97</v>
      </c>
      <c r="S582" s="237" t="s">
        <v>322</v>
      </c>
      <c r="T582" s="238">
        <v>0.95</v>
      </c>
      <c r="U582" s="239">
        <f>IFERROR(Data_TY!$T582*Data_TY!$O582,"")</f>
        <v>0</v>
      </c>
      <c r="V582" s="238">
        <f>IFERROR(Data_TY!$R582/Data_TY!$P582,"")</f>
        <v>1.99</v>
      </c>
      <c r="W582" s="239">
        <f>IFERROR(Data_TY!$V582*Data_TY!$O582,"")</f>
        <v>0</v>
      </c>
      <c r="X582" s="230" t="s">
        <v>651</v>
      </c>
      <c r="Y582" s="230" t="s">
        <v>784</v>
      </c>
    </row>
    <row r="583" ht="15.75" hidden="1" customHeight="1">
      <c r="A583" s="240" t="s">
        <v>48</v>
      </c>
      <c r="B583" s="240" t="s">
        <v>95</v>
      </c>
      <c r="C583" s="240" t="s">
        <v>913</v>
      </c>
      <c r="D583" s="240" t="s">
        <v>309</v>
      </c>
      <c r="E583" s="240" t="s">
        <v>1481</v>
      </c>
      <c r="F583" s="241">
        <v>2024.0</v>
      </c>
      <c r="G583" s="242" t="s">
        <v>1266</v>
      </c>
      <c r="H583" s="242"/>
      <c r="I583" s="242"/>
      <c r="J583" s="242"/>
      <c r="K583" s="242" t="s">
        <v>1095</v>
      </c>
      <c r="L583" s="242">
        <v>166773.0</v>
      </c>
      <c r="M583" s="243" t="s">
        <v>1482</v>
      </c>
      <c r="N583" s="242" t="s">
        <v>1483</v>
      </c>
      <c r="O583" s="244">
        <v>0.0</v>
      </c>
      <c r="P583" s="245">
        <v>3.0</v>
      </c>
      <c r="Q583" s="246">
        <v>10.47</v>
      </c>
      <c r="R583" s="246">
        <v>10.47</v>
      </c>
      <c r="S583" s="247" t="s">
        <v>322</v>
      </c>
      <c r="T583" s="248">
        <v>1.86</v>
      </c>
      <c r="U583" s="249">
        <f>IFERROR(Data_TY!$T583*Data_TY!$O583,"")</f>
        <v>0</v>
      </c>
      <c r="V583" s="248">
        <f>IFERROR(Data_TY!$R583/Data_TY!$P583,"")</f>
        <v>3.49</v>
      </c>
      <c r="W583" s="249">
        <f>IFERROR(Data_TY!$V583*Data_TY!$O583,"")</f>
        <v>0</v>
      </c>
      <c r="X583" s="240" t="s">
        <v>124</v>
      </c>
      <c r="Y583" s="240" t="s">
        <v>784</v>
      </c>
    </row>
    <row r="584" ht="15.75" hidden="1" customHeight="1">
      <c r="A584" s="230" t="s">
        <v>48</v>
      </c>
      <c r="B584" s="230" t="s">
        <v>95</v>
      </c>
      <c r="C584" s="230" t="s">
        <v>786</v>
      </c>
      <c r="D584" s="230" t="s">
        <v>309</v>
      </c>
      <c r="E584" s="230" t="s">
        <v>632</v>
      </c>
      <c r="F584" s="231">
        <v>2024.0</v>
      </c>
      <c r="G584" s="232" t="s">
        <v>1266</v>
      </c>
      <c r="H584" s="232"/>
      <c r="I584" s="232"/>
      <c r="J584" s="232"/>
      <c r="K584" s="232" t="s">
        <v>1095</v>
      </c>
      <c r="L584" s="232">
        <v>113674.0</v>
      </c>
      <c r="M584" s="233" t="s">
        <v>631</v>
      </c>
      <c r="N584" s="232" t="s">
        <v>1108</v>
      </c>
      <c r="O584" s="234">
        <v>864.0</v>
      </c>
      <c r="P584" s="235">
        <v>434.0</v>
      </c>
      <c r="Q584" s="236">
        <v>3505.1599999999944</v>
      </c>
      <c r="R584" s="236">
        <v>3879.159999999993</v>
      </c>
      <c r="S584" s="237">
        <v>0.5023148148148148</v>
      </c>
      <c r="T584" s="238">
        <v>4.03</v>
      </c>
      <c r="U584" s="239">
        <f>IFERROR(Data_TY!$T584*Data_TY!$O584,"")</f>
        <v>3481.92</v>
      </c>
      <c r="V584" s="238">
        <f>IFERROR(Data_TY!$R584/Data_TY!$P584,"")</f>
        <v>8.938156682</v>
      </c>
      <c r="W584" s="239">
        <f>IFERROR(Data_TY!$V584*Data_TY!$O584,"")</f>
        <v>7722.567373</v>
      </c>
      <c r="X584" s="230" t="s">
        <v>628</v>
      </c>
      <c r="Y584" s="230" t="s">
        <v>784</v>
      </c>
    </row>
    <row r="585" ht="15.75" hidden="1" customHeight="1">
      <c r="A585" s="240" t="s">
        <v>48</v>
      </c>
      <c r="B585" s="240" t="s">
        <v>92</v>
      </c>
      <c r="C585" s="240" t="s">
        <v>913</v>
      </c>
      <c r="D585" s="240" t="s">
        <v>309</v>
      </c>
      <c r="E585" s="240" t="s">
        <v>1484</v>
      </c>
      <c r="F585" s="241">
        <v>2024.0</v>
      </c>
      <c r="G585" s="242" t="s">
        <v>1266</v>
      </c>
      <c r="H585" s="242"/>
      <c r="I585" s="242"/>
      <c r="J585" s="242"/>
      <c r="K585" s="242" t="s">
        <v>1095</v>
      </c>
      <c r="L585" s="242">
        <v>166770.0</v>
      </c>
      <c r="M585" s="243" t="s">
        <v>1485</v>
      </c>
      <c r="N585" s="242" t="s">
        <v>1486</v>
      </c>
      <c r="O585" s="244">
        <v>0.0</v>
      </c>
      <c r="P585" s="245">
        <v>1.0</v>
      </c>
      <c r="Q585" s="246">
        <v>3.99</v>
      </c>
      <c r="R585" s="246">
        <v>3.99</v>
      </c>
      <c r="S585" s="247" t="s">
        <v>322</v>
      </c>
      <c r="T585" s="248">
        <v>2.01</v>
      </c>
      <c r="U585" s="249">
        <f>IFERROR(Data_TY!$T585*Data_TY!$O585,"")</f>
        <v>0</v>
      </c>
      <c r="V585" s="248">
        <f>IFERROR(Data_TY!$R585/Data_TY!$P585,"")</f>
        <v>3.99</v>
      </c>
      <c r="W585" s="249">
        <f>IFERROR(Data_TY!$V585*Data_TY!$O585,"")</f>
        <v>0</v>
      </c>
      <c r="X585" s="240" t="s">
        <v>88</v>
      </c>
      <c r="Y585" s="240" t="s">
        <v>784</v>
      </c>
    </row>
    <row r="586" ht="15.75" hidden="1" customHeight="1">
      <c r="A586" s="230" t="s">
        <v>48</v>
      </c>
      <c r="B586" s="230" t="s">
        <v>95</v>
      </c>
      <c r="C586" s="230" t="s">
        <v>913</v>
      </c>
      <c r="D586" s="230" t="s">
        <v>309</v>
      </c>
      <c r="E586" s="230" t="s">
        <v>1487</v>
      </c>
      <c r="F586" s="231">
        <v>2024.0</v>
      </c>
      <c r="G586" s="232" t="s">
        <v>1266</v>
      </c>
      <c r="H586" s="232"/>
      <c r="I586" s="232"/>
      <c r="J586" s="232"/>
      <c r="K586" s="232" t="s">
        <v>1095</v>
      </c>
      <c r="L586" s="232">
        <v>252351.0</v>
      </c>
      <c r="M586" s="233" t="s">
        <v>1488</v>
      </c>
      <c r="N586" s="232" t="s">
        <v>1489</v>
      </c>
      <c r="O586" s="234">
        <v>0.0</v>
      </c>
      <c r="P586" s="235">
        <v>3.0</v>
      </c>
      <c r="Q586" s="236">
        <v>13.47</v>
      </c>
      <c r="R586" s="236">
        <v>13.47</v>
      </c>
      <c r="S586" s="237" t="s">
        <v>322</v>
      </c>
      <c r="T586" s="238">
        <v>2.91</v>
      </c>
      <c r="U586" s="239">
        <f>IFERROR(Data_TY!$T586*Data_TY!$O586,"")</f>
        <v>0</v>
      </c>
      <c r="V586" s="238">
        <f>IFERROR(Data_TY!$R586/Data_TY!$P586,"")</f>
        <v>4.49</v>
      </c>
      <c r="W586" s="239">
        <f>IFERROR(Data_TY!$V586*Data_TY!$O586,"")</f>
        <v>0</v>
      </c>
      <c r="X586" s="230" t="s">
        <v>1012</v>
      </c>
      <c r="Y586" s="230" t="s">
        <v>784</v>
      </c>
    </row>
    <row r="587" ht="15.75" hidden="1" customHeight="1">
      <c r="A587" s="240" t="s">
        <v>48</v>
      </c>
      <c r="B587" s="240" t="s">
        <v>92</v>
      </c>
      <c r="C587" s="240" t="s">
        <v>786</v>
      </c>
      <c r="D587" s="240" t="s">
        <v>309</v>
      </c>
      <c r="E587" s="240" t="s">
        <v>392</v>
      </c>
      <c r="F587" s="241">
        <v>2024.0</v>
      </c>
      <c r="G587" s="242" t="s">
        <v>1266</v>
      </c>
      <c r="H587" s="242"/>
      <c r="I587" s="242"/>
      <c r="J587" s="242"/>
      <c r="K587" s="242" t="s">
        <v>1095</v>
      </c>
      <c r="L587" s="242">
        <v>222161.0</v>
      </c>
      <c r="M587" s="243" t="s">
        <v>391</v>
      </c>
      <c r="N587" s="242" t="s">
        <v>1109</v>
      </c>
      <c r="O587" s="244">
        <v>4668.0</v>
      </c>
      <c r="P587" s="245">
        <v>2026.0</v>
      </c>
      <c r="Q587" s="246">
        <v>6134.239999999994</v>
      </c>
      <c r="R587" s="246">
        <v>7074.739999999995</v>
      </c>
      <c r="S587" s="247">
        <v>0.43401885175664096</v>
      </c>
      <c r="T587" s="248">
        <v>1.0</v>
      </c>
      <c r="U587" s="249">
        <f>IFERROR(Data_TY!$T587*Data_TY!$O587,"")</f>
        <v>4668</v>
      </c>
      <c r="V587" s="248">
        <f>IFERROR(Data_TY!$R587/Data_TY!$P587,"")</f>
        <v>3.491974334</v>
      </c>
      <c r="W587" s="249">
        <f>IFERROR(Data_TY!$V587*Data_TY!$O587,"")</f>
        <v>16300.53619</v>
      </c>
      <c r="X587" s="240" t="s">
        <v>88</v>
      </c>
      <c r="Y587" s="240" t="s">
        <v>784</v>
      </c>
    </row>
    <row r="588" ht="15.75" hidden="1" customHeight="1">
      <c r="A588" s="230" t="s">
        <v>48</v>
      </c>
      <c r="B588" s="230" t="s">
        <v>89</v>
      </c>
      <c r="C588" s="230" t="s">
        <v>786</v>
      </c>
      <c r="D588" s="230" t="s">
        <v>309</v>
      </c>
      <c r="E588" s="230" t="s">
        <v>394</v>
      </c>
      <c r="F588" s="231">
        <v>2024.0</v>
      </c>
      <c r="G588" s="232" t="s">
        <v>1266</v>
      </c>
      <c r="H588" s="232"/>
      <c r="I588" s="232"/>
      <c r="J588" s="232"/>
      <c r="K588" s="232" t="s">
        <v>1095</v>
      </c>
      <c r="L588" s="232">
        <v>222162.0</v>
      </c>
      <c r="M588" s="233" t="s">
        <v>393</v>
      </c>
      <c r="N588" s="232" t="s">
        <v>1110</v>
      </c>
      <c r="O588" s="234">
        <v>2268.0</v>
      </c>
      <c r="P588" s="235">
        <v>567.0</v>
      </c>
      <c r="Q588" s="236">
        <v>4015.3299999999867</v>
      </c>
      <c r="R588" s="236">
        <v>4531.329999999986</v>
      </c>
      <c r="S588" s="237">
        <v>0.25</v>
      </c>
      <c r="T588" s="238">
        <v>3.4</v>
      </c>
      <c r="U588" s="239">
        <f>IFERROR(Data_TY!$T588*Data_TY!$O588,"")</f>
        <v>7711.2</v>
      </c>
      <c r="V588" s="238">
        <f>IFERROR(Data_TY!$R588/Data_TY!$P588,"")</f>
        <v>7.991763668</v>
      </c>
      <c r="W588" s="239">
        <f>IFERROR(Data_TY!$V588*Data_TY!$O588,"")</f>
        <v>18125.32</v>
      </c>
      <c r="X588" s="230" t="s">
        <v>88</v>
      </c>
      <c r="Y588" s="230" t="s">
        <v>784</v>
      </c>
    </row>
    <row r="589" ht="15.75" hidden="1" customHeight="1">
      <c r="A589" s="240" t="s">
        <v>48</v>
      </c>
      <c r="B589" s="240" t="s">
        <v>95</v>
      </c>
      <c r="C589" s="240" t="s">
        <v>786</v>
      </c>
      <c r="D589" s="240" t="s">
        <v>309</v>
      </c>
      <c r="E589" s="240" t="s">
        <v>400</v>
      </c>
      <c r="F589" s="241">
        <v>2024.0</v>
      </c>
      <c r="G589" s="242" t="s">
        <v>1266</v>
      </c>
      <c r="H589" s="242"/>
      <c r="I589" s="242"/>
      <c r="J589" s="242"/>
      <c r="K589" s="242" t="s">
        <v>1095</v>
      </c>
      <c r="L589" s="242">
        <v>222165.0</v>
      </c>
      <c r="M589" s="243" t="s">
        <v>399</v>
      </c>
      <c r="N589" s="242" t="s">
        <v>1102</v>
      </c>
      <c r="O589" s="244">
        <v>4428.0</v>
      </c>
      <c r="P589" s="245">
        <v>2073.0</v>
      </c>
      <c r="Q589" s="246">
        <v>14746.269999999988</v>
      </c>
      <c r="R589" s="246">
        <v>16575.269999999986</v>
      </c>
      <c r="S589" s="247">
        <v>0.46815718157181574</v>
      </c>
      <c r="T589" s="248">
        <v>3.14</v>
      </c>
      <c r="U589" s="249">
        <f>IFERROR(Data_TY!$T589*Data_TY!$O589,"")</f>
        <v>13903.92</v>
      </c>
      <c r="V589" s="248">
        <f>IFERROR(Data_TY!$R589/Data_TY!$P589,"")</f>
        <v>7.995788712</v>
      </c>
      <c r="W589" s="249">
        <f>IFERROR(Data_TY!$V589*Data_TY!$O589,"")</f>
        <v>35405.35242</v>
      </c>
      <c r="X589" s="240" t="s">
        <v>109</v>
      </c>
      <c r="Y589" s="240" t="s">
        <v>784</v>
      </c>
    </row>
    <row r="590" ht="15.75" hidden="1" customHeight="1">
      <c r="A590" s="230" t="s">
        <v>48</v>
      </c>
      <c r="B590" s="230" t="s">
        <v>92</v>
      </c>
      <c r="C590" s="230" t="s">
        <v>786</v>
      </c>
      <c r="D590" s="230" t="s">
        <v>309</v>
      </c>
      <c r="E590" s="230" t="s">
        <v>402</v>
      </c>
      <c r="F590" s="231">
        <v>2024.0</v>
      </c>
      <c r="G590" s="232" t="s">
        <v>1266</v>
      </c>
      <c r="H590" s="232"/>
      <c r="I590" s="232"/>
      <c r="J590" s="232"/>
      <c r="K590" s="232" t="s">
        <v>1095</v>
      </c>
      <c r="L590" s="232">
        <v>222166.0</v>
      </c>
      <c r="M590" s="233" t="s">
        <v>401</v>
      </c>
      <c r="N590" s="232" t="s">
        <v>1111</v>
      </c>
      <c r="O590" s="234">
        <v>2400.0</v>
      </c>
      <c r="P590" s="235">
        <v>1091.0</v>
      </c>
      <c r="Q590" s="236">
        <v>11004.08999999999</v>
      </c>
      <c r="R590" s="236">
        <v>11994.08999999999</v>
      </c>
      <c r="S590" s="237">
        <v>0.45458333333333334</v>
      </c>
      <c r="T590" s="238">
        <v>4.6</v>
      </c>
      <c r="U590" s="239">
        <f>IFERROR(Data_TY!$T590*Data_TY!$O590,"")</f>
        <v>11040</v>
      </c>
      <c r="V590" s="238">
        <f>IFERROR(Data_TY!$R590/Data_TY!$P590,"")</f>
        <v>10.99366636</v>
      </c>
      <c r="W590" s="239">
        <f>IFERROR(Data_TY!$V590*Data_TY!$O590,"")</f>
        <v>26384.79927</v>
      </c>
      <c r="X590" s="230" t="s">
        <v>109</v>
      </c>
      <c r="Y590" s="230" t="s">
        <v>784</v>
      </c>
    </row>
    <row r="591" ht="15.75" hidden="1" customHeight="1">
      <c r="A591" s="240" t="s">
        <v>48</v>
      </c>
      <c r="B591" s="240" t="s">
        <v>95</v>
      </c>
      <c r="C591" s="240" t="s">
        <v>786</v>
      </c>
      <c r="D591" s="240" t="s">
        <v>309</v>
      </c>
      <c r="E591" s="240" t="s">
        <v>404</v>
      </c>
      <c r="F591" s="241">
        <v>2024.0</v>
      </c>
      <c r="G591" s="242" t="s">
        <v>1266</v>
      </c>
      <c r="H591" s="242"/>
      <c r="I591" s="242"/>
      <c r="J591" s="242"/>
      <c r="K591" s="242" t="s">
        <v>1095</v>
      </c>
      <c r="L591" s="242">
        <v>222167.0</v>
      </c>
      <c r="M591" s="243" t="s">
        <v>403</v>
      </c>
      <c r="N591" s="242" t="s">
        <v>1100</v>
      </c>
      <c r="O591" s="244">
        <v>4764.0</v>
      </c>
      <c r="P591" s="245">
        <v>1384.0</v>
      </c>
      <c r="Q591" s="246">
        <v>4177.659999999998</v>
      </c>
      <c r="R591" s="246">
        <v>4830.659999999997</v>
      </c>
      <c r="S591" s="247">
        <v>0.290512174643157</v>
      </c>
      <c r="T591" s="248">
        <v>1.17</v>
      </c>
      <c r="U591" s="249">
        <f>IFERROR(Data_TY!$T591*Data_TY!$O591,"")</f>
        <v>5573.88</v>
      </c>
      <c r="V591" s="248">
        <f>IFERROR(Data_TY!$R591/Data_TY!$P591,"")</f>
        <v>3.490361272</v>
      </c>
      <c r="W591" s="249">
        <f>IFERROR(Data_TY!$V591*Data_TY!$O591,"")</f>
        <v>16628.0811</v>
      </c>
      <c r="X591" s="240" t="s">
        <v>88</v>
      </c>
      <c r="Y591" s="240" t="s">
        <v>784</v>
      </c>
    </row>
    <row r="592" ht="15.75" hidden="1" customHeight="1">
      <c r="A592" s="230" t="s">
        <v>48</v>
      </c>
      <c r="B592" s="230" t="s">
        <v>92</v>
      </c>
      <c r="C592" s="230" t="s">
        <v>786</v>
      </c>
      <c r="D592" s="230" t="s">
        <v>309</v>
      </c>
      <c r="E592" s="230" t="s">
        <v>406</v>
      </c>
      <c r="F592" s="231">
        <v>2024.0</v>
      </c>
      <c r="G592" s="232" t="s">
        <v>1266</v>
      </c>
      <c r="H592" s="232"/>
      <c r="I592" s="232"/>
      <c r="J592" s="232"/>
      <c r="K592" s="232" t="s">
        <v>1095</v>
      </c>
      <c r="L592" s="232">
        <v>222168.0</v>
      </c>
      <c r="M592" s="233" t="s">
        <v>405</v>
      </c>
      <c r="N592" s="232" t="s">
        <v>1112</v>
      </c>
      <c r="O592" s="234">
        <v>3228.0</v>
      </c>
      <c r="P592" s="235">
        <v>1014.0</v>
      </c>
      <c r="Q592" s="236">
        <v>3052.859999999998</v>
      </c>
      <c r="R592" s="236">
        <v>3538.859999999997</v>
      </c>
      <c r="S592" s="237">
        <v>0.3141263940520446</v>
      </c>
      <c r="T592" s="238">
        <v>1.05</v>
      </c>
      <c r="U592" s="239">
        <f>IFERROR(Data_TY!$T592*Data_TY!$O592,"")</f>
        <v>3389.4</v>
      </c>
      <c r="V592" s="238">
        <f>IFERROR(Data_TY!$R592/Data_TY!$P592,"")</f>
        <v>3.49</v>
      </c>
      <c r="W592" s="239">
        <f>IFERROR(Data_TY!$V592*Data_TY!$O592,"")</f>
        <v>11265.72</v>
      </c>
      <c r="X592" s="230" t="s">
        <v>88</v>
      </c>
      <c r="Y592" s="230" t="s">
        <v>784</v>
      </c>
    </row>
    <row r="593" ht="15.75" hidden="1" customHeight="1">
      <c r="A593" s="240" t="s">
        <v>48</v>
      </c>
      <c r="B593" s="240" t="s">
        <v>92</v>
      </c>
      <c r="C593" s="240" t="s">
        <v>786</v>
      </c>
      <c r="D593" s="240" t="s">
        <v>309</v>
      </c>
      <c r="E593" s="240" t="s">
        <v>408</v>
      </c>
      <c r="F593" s="241">
        <v>2024.0</v>
      </c>
      <c r="G593" s="242" t="s">
        <v>1266</v>
      </c>
      <c r="H593" s="242"/>
      <c r="I593" s="242"/>
      <c r="J593" s="242"/>
      <c r="K593" s="242" t="s">
        <v>1095</v>
      </c>
      <c r="L593" s="242">
        <v>222169.0</v>
      </c>
      <c r="M593" s="243" t="s">
        <v>407</v>
      </c>
      <c r="N593" s="242" t="s">
        <v>1113</v>
      </c>
      <c r="O593" s="244">
        <v>3720.0</v>
      </c>
      <c r="P593" s="245">
        <v>1314.0</v>
      </c>
      <c r="Q593" s="246">
        <v>3960.3599999999956</v>
      </c>
      <c r="R593" s="246">
        <v>4588.359999999995</v>
      </c>
      <c r="S593" s="247">
        <v>0.3532258064516129</v>
      </c>
      <c r="T593" s="248">
        <v>1.0</v>
      </c>
      <c r="U593" s="249">
        <f>IFERROR(Data_TY!$T593*Data_TY!$O593,"")</f>
        <v>3720</v>
      </c>
      <c r="V593" s="248">
        <f>IFERROR(Data_TY!$R593/Data_TY!$P593,"")</f>
        <v>3.491902588</v>
      </c>
      <c r="W593" s="249">
        <f>IFERROR(Data_TY!$V593*Data_TY!$O593,"")</f>
        <v>12989.87763</v>
      </c>
      <c r="X593" s="240" t="s">
        <v>88</v>
      </c>
      <c r="Y593" s="240" t="s">
        <v>784</v>
      </c>
    </row>
    <row r="594" ht="15.75" hidden="1" customHeight="1">
      <c r="A594" s="230" t="s">
        <v>48</v>
      </c>
      <c r="B594" s="230" t="s">
        <v>92</v>
      </c>
      <c r="C594" s="230" t="s">
        <v>786</v>
      </c>
      <c r="D594" s="230" t="s">
        <v>309</v>
      </c>
      <c r="E594" s="230" t="s">
        <v>410</v>
      </c>
      <c r="F594" s="231">
        <v>2024.0</v>
      </c>
      <c r="G594" s="232" t="s">
        <v>1266</v>
      </c>
      <c r="H594" s="232"/>
      <c r="I594" s="232"/>
      <c r="J594" s="232"/>
      <c r="K594" s="232" t="s">
        <v>1095</v>
      </c>
      <c r="L594" s="232">
        <v>222170.0</v>
      </c>
      <c r="M594" s="233" t="s">
        <v>409</v>
      </c>
      <c r="N594" s="232" t="s">
        <v>1114</v>
      </c>
      <c r="O594" s="234">
        <v>4356.0</v>
      </c>
      <c r="P594" s="235">
        <v>3166.0</v>
      </c>
      <c r="Q594" s="236">
        <v>9544.34</v>
      </c>
      <c r="R594" s="236">
        <v>11051.839999999997</v>
      </c>
      <c r="S594" s="237">
        <v>0.7268135904499541</v>
      </c>
      <c r="T594" s="238">
        <v>1.32</v>
      </c>
      <c r="U594" s="239">
        <f>IFERROR(Data_TY!$T594*Data_TY!$O594,"")</f>
        <v>5749.92</v>
      </c>
      <c r="V594" s="238">
        <f>IFERROR(Data_TY!$R594/Data_TY!$P594,"")</f>
        <v>3.49078964</v>
      </c>
      <c r="W594" s="239">
        <f>IFERROR(Data_TY!$V594*Data_TY!$O594,"")</f>
        <v>15205.87967</v>
      </c>
      <c r="X594" s="230" t="s">
        <v>88</v>
      </c>
      <c r="Y594" s="230" t="s">
        <v>784</v>
      </c>
    </row>
    <row r="595" ht="15.75" hidden="1" customHeight="1">
      <c r="A595" s="240" t="s">
        <v>48</v>
      </c>
      <c r="B595" s="240" t="s">
        <v>92</v>
      </c>
      <c r="C595" s="240" t="s">
        <v>786</v>
      </c>
      <c r="D595" s="240" t="s">
        <v>309</v>
      </c>
      <c r="E595" s="240" t="s">
        <v>412</v>
      </c>
      <c r="F595" s="241">
        <v>2024.0</v>
      </c>
      <c r="G595" s="242" t="s">
        <v>1266</v>
      </c>
      <c r="H595" s="242"/>
      <c r="I595" s="242"/>
      <c r="J595" s="242"/>
      <c r="K595" s="242" t="s">
        <v>1095</v>
      </c>
      <c r="L595" s="242">
        <v>240830.0</v>
      </c>
      <c r="M595" s="243" t="s">
        <v>411</v>
      </c>
      <c r="N595" s="242" t="s">
        <v>1115</v>
      </c>
      <c r="O595" s="244">
        <v>4512.0</v>
      </c>
      <c r="P595" s="245">
        <v>1891.0</v>
      </c>
      <c r="Q595" s="246">
        <v>5701.589999999996</v>
      </c>
      <c r="R595" s="246">
        <v>6599.589999999993</v>
      </c>
      <c r="S595" s="247">
        <v>0.419104609929078</v>
      </c>
      <c r="T595" s="248">
        <v>1.5</v>
      </c>
      <c r="U595" s="249">
        <f>IFERROR(Data_TY!$T595*Data_TY!$O595,"")</f>
        <v>6768</v>
      </c>
      <c r="V595" s="248">
        <f>IFERROR(Data_TY!$R595/Data_TY!$P595,"")</f>
        <v>3.49</v>
      </c>
      <c r="W595" s="249">
        <f>IFERROR(Data_TY!$V595*Data_TY!$O595,"")</f>
        <v>15746.88</v>
      </c>
      <c r="X595" s="240" t="s">
        <v>88</v>
      </c>
      <c r="Y595" s="240" t="s">
        <v>784</v>
      </c>
    </row>
    <row r="596" ht="15.75" hidden="1" customHeight="1">
      <c r="A596" s="230" t="s">
        <v>48</v>
      </c>
      <c r="B596" s="230" t="s">
        <v>92</v>
      </c>
      <c r="C596" s="230" t="s">
        <v>786</v>
      </c>
      <c r="D596" s="230" t="s">
        <v>309</v>
      </c>
      <c r="E596" s="230" t="s">
        <v>414</v>
      </c>
      <c r="F596" s="231">
        <v>2024.0</v>
      </c>
      <c r="G596" s="232" t="s">
        <v>1266</v>
      </c>
      <c r="H596" s="232"/>
      <c r="I596" s="232"/>
      <c r="J596" s="232"/>
      <c r="K596" s="232" t="s">
        <v>1095</v>
      </c>
      <c r="L596" s="232">
        <v>240956.0</v>
      </c>
      <c r="M596" s="233" t="s">
        <v>413</v>
      </c>
      <c r="N596" s="232" t="s">
        <v>1116</v>
      </c>
      <c r="O596" s="234">
        <v>1788.0</v>
      </c>
      <c r="P596" s="235">
        <v>939.0</v>
      </c>
      <c r="Q596" s="236">
        <v>2831.1100000000006</v>
      </c>
      <c r="R596" s="236">
        <v>3277.61</v>
      </c>
      <c r="S596" s="237">
        <v>0.5251677852348994</v>
      </c>
      <c r="T596" s="238">
        <v>1.25</v>
      </c>
      <c r="U596" s="239">
        <f>IFERROR(Data_TY!$T596*Data_TY!$O596,"")</f>
        <v>2235</v>
      </c>
      <c r="V596" s="238">
        <f>IFERROR(Data_TY!$R596/Data_TY!$P596,"")</f>
        <v>3.490532481</v>
      </c>
      <c r="W596" s="239">
        <f>IFERROR(Data_TY!$V596*Data_TY!$O596,"")</f>
        <v>6241.072077</v>
      </c>
      <c r="X596" s="230" t="s">
        <v>88</v>
      </c>
      <c r="Y596" s="230" t="s">
        <v>784</v>
      </c>
    </row>
    <row r="597" ht="15.75" hidden="1" customHeight="1">
      <c r="A597" s="240" t="s">
        <v>48</v>
      </c>
      <c r="B597" s="240" t="s">
        <v>95</v>
      </c>
      <c r="C597" s="240" t="s">
        <v>786</v>
      </c>
      <c r="D597" s="240" t="s">
        <v>309</v>
      </c>
      <c r="E597" s="240" t="s">
        <v>416</v>
      </c>
      <c r="F597" s="241">
        <v>2024.0</v>
      </c>
      <c r="G597" s="242" t="s">
        <v>1266</v>
      </c>
      <c r="H597" s="242"/>
      <c r="I597" s="242"/>
      <c r="J597" s="242"/>
      <c r="K597" s="242" t="s">
        <v>1095</v>
      </c>
      <c r="L597" s="242">
        <v>241004.0</v>
      </c>
      <c r="M597" s="243" t="s">
        <v>415</v>
      </c>
      <c r="N597" s="242" t="s">
        <v>1117</v>
      </c>
      <c r="O597" s="244">
        <v>4932.0</v>
      </c>
      <c r="P597" s="245">
        <v>1978.0</v>
      </c>
      <c r="Q597" s="246">
        <v>11984.019999999997</v>
      </c>
      <c r="R597" s="246">
        <v>13427.220000000001</v>
      </c>
      <c r="S597" s="247">
        <v>0.4010543390105434</v>
      </c>
      <c r="T597" s="248">
        <v>2.57</v>
      </c>
      <c r="U597" s="249">
        <f>IFERROR(Data_TY!$T597*Data_TY!$O597,"")</f>
        <v>12675.24</v>
      </c>
      <c r="V597" s="248">
        <f>IFERROR(Data_TY!$R597/Data_TY!$P597,"")</f>
        <v>6.788281092</v>
      </c>
      <c r="W597" s="249">
        <f>IFERROR(Data_TY!$V597*Data_TY!$O597,"")</f>
        <v>33479.80235</v>
      </c>
      <c r="X597" s="240" t="s">
        <v>106</v>
      </c>
      <c r="Y597" s="240" t="s">
        <v>784</v>
      </c>
    </row>
    <row r="598" ht="15.75" hidden="1" customHeight="1">
      <c r="A598" s="230" t="s">
        <v>48</v>
      </c>
      <c r="B598" s="230" t="s">
        <v>92</v>
      </c>
      <c r="C598" s="230" t="s">
        <v>786</v>
      </c>
      <c r="D598" s="230" t="s">
        <v>309</v>
      </c>
      <c r="E598" s="230" t="s">
        <v>396</v>
      </c>
      <c r="F598" s="231">
        <v>2024.0</v>
      </c>
      <c r="G598" s="232" t="s">
        <v>1266</v>
      </c>
      <c r="H598" s="232"/>
      <c r="I598" s="232"/>
      <c r="J598" s="232"/>
      <c r="K598" s="232" t="s">
        <v>1095</v>
      </c>
      <c r="L598" s="232">
        <v>222163.0</v>
      </c>
      <c r="M598" s="233" t="s">
        <v>395</v>
      </c>
      <c r="N598" s="232" t="s">
        <v>1118</v>
      </c>
      <c r="O598" s="234">
        <v>1812.0</v>
      </c>
      <c r="P598" s="235">
        <v>1482.0</v>
      </c>
      <c r="Q598" s="236">
        <v>4477.180000000005</v>
      </c>
      <c r="R598" s="236">
        <v>5172.180000000004</v>
      </c>
      <c r="S598" s="237">
        <v>0.8178807947019867</v>
      </c>
      <c r="T598" s="238">
        <v>0.92</v>
      </c>
      <c r="U598" s="239">
        <f>IFERROR(Data_TY!$T598*Data_TY!$O598,"")</f>
        <v>1667.04</v>
      </c>
      <c r="V598" s="238">
        <f>IFERROR(Data_TY!$R598/Data_TY!$P598,"")</f>
        <v>3.49</v>
      </c>
      <c r="W598" s="239">
        <f>IFERROR(Data_TY!$V598*Data_TY!$O598,"")</f>
        <v>6323.88</v>
      </c>
      <c r="X598" s="230" t="s">
        <v>353</v>
      </c>
      <c r="Y598" s="230" t="s">
        <v>784</v>
      </c>
    </row>
    <row r="599" ht="15.75" hidden="1" customHeight="1">
      <c r="A599" s="240" t="s">
        <v>48</v>
      </c>
      <c r="B599" s="240" t="s">
        <v>92</v>
      </c>
      <c r="C599" s="240" t="s">
        <v>786</v>
      </c>
      <c r="D599" s="240" t="s">
        <v>309</v>
      </c>
      <c r="E599" s="240" t="s">
        <v>398</v>
      </c>
      <c r="F599" s="241">
        <v>2024.0</v>
      </c>
      <c r="G599" s="242" t="s">
        <v>1266</v>
      </c>
      <c r="H599" s="242"/>
      <c r="I599" s="242"/>
      <c r="J599" s="242"/>
      <c r="K599" s="242" t="s">
        <v>1095</v>
      </c>
      <c r="L599" s="242">
        <v>222164.0</v>
      </c>
      <c r="M599" s="243" t="s">
        <v>397</v>
      </c>
      <c r="N599" s="242" t="s">
        <v>1119</v>
      </c>
      <c r="O599" s="244">
        <v>1836.0</v>
      </c>
      <c r="P599" s="245">
        <v>727.0</v>
      </c>
      <c r="Q599" s="246">
        <v>2920.229999999999</v>
      </c>
      <c r="R599" s="246">
        <v>3265.7299999999977</v>
      </c>
      <c r="S599" s="247">
        <v>0.3959694989106754</v>
      </c>
      <c r="T599" s="248">
        <v>1.76</v>
      </c>
      <c r="U599" s="249">
        <f>IFERROR(Data_TY!$T599*Data_TY!$O599,"")</f>
        <v>3231.36</v>
      </c>
      <c r="V599" s="248">
        <f>IFERROR(Data_TY!$R599/Data_TY!$P599,"")</f>
        <v>4.492063274</v>
      </c>
      <c r="W599" s="249">
        <f>IFERROR(Data_TY!$V599*Data_TY!$O599,"")</f>
        <v>8247.428171</v>
      </c>
      <c r="X599" s="240" t="s">
        <v>124</v>
      </c>
      <c r="Y599" s="240" t="s">
        <v>784</v>
      </c>
    </row>
    <row r="600" ht="15.75" hidden="1" customHeight="1">
      <c r="A600" s="230" t="s">
        <v>48</v>
      </c>
      <c r="B600" s="230" t="s">
        <v>95</v>
      </c>
      <c r="C600" s="230" t="s">
        <v>786</v>
      </c>
      <c r="D600" s="230" t="s">
        <v>309</v>
      </c>
      <c r="E600" s="230" t="s">
        <v>418</v>
      </c>
      <c r="F600" s="231">
        <v>2024.0</v>
      </c>
      <c r="G600" s="232" t="s">
        <v>1266</v>
      </c>
      <c r="H600" s="232"/>
      <c r="I600" s="232"/>
      <c r="J600" s="232"/>
      <c r="K600" s="232" t="s">
        <v>1095</v>
      </c>
      <c r="L600" s="232">
        <v>241057.0</v>
      </c>
      <c r="M600" s="233" t="s">
        <v>417</v>
      </c>
      <c r="N600" s="232" t="s">
        <v>1120</v>
      </c>
      <c r="O600" s="234">
        <v>3960.0</v>
      </c>
      <c r="P600" s="235">
        <v>2430.0</v>
      </c>
      <c r="Q600" s="236">
        <v>17211.699999999983</v>
      </c>
      <c r="R600" s="236">
        <v>19420.699999999983</v>
      </c>
      <c r="S600" s="237">
        <v>0.6136363636363636</v>
      </c>
      <c r="T600" s="238">
        <v>3.14</v>
      </c>
      <c r="U600" s="239">
        <f>IFERROR(Data_TY!$T600*Data_TY!$O600,"")</f>
        <v>12434.4</v>
      </c>
      <c r="V600" s="238">
        <f>IFERROR(Data_TY!$R600/Data_TY!$P600,"")</f>
        <v>7.992057613</v>
      </c>
      <c r="W600" s="239">
        <f>IFERROR(Data_TY!$V600*Data_TY!$O600,"")</f>
        <v>31648.54815</v>
      </c>
      <c r="X600" s="230" t="s">
        <v>124</v>
      </c>
      <c r="Y600" s="230" t="s">
        <v>784</v>
      </c>
    </row>
    <row r="601" ht="15.75" hidden="1" customHeight="1">
      <c r="A601" s="240" t="s">
        <v>48</v>
      </c>
      <c r="B601" s="240" t="s">
        <v>92</v>
      </c>
      <c r="C601" s="240" t="s">
        <v>786</v>
      </c>
      <c r="D601" s="240" t="s">
        <v>309</v>
      </c>
      <c r="E601" s="240" t="s">
        <v>422</v>
      </c>
      <c r="F601" s="241">
        <v>2024.0</v>
      </c>
      <c r="G601" s="242" t="s">
        <v>1266</v>
      </c>
      <c r="H601" s="242"/>
      <c r="I601" s="242"/>
      <c r="J601" s="242"/>
      <c r="K601" s="242" t="s">
        <v>1095</v>
      </c>
      <c r="L601" s="242">
        <v>241075.0</v>
      </c>
      <c r="M601" s="243" t="s">
        <v>421</v>
      </c>
      <c r="N601" s="242" t="s">
        <v>1121</v>
      </c>
      <c r="O601" s="244">
        <v>1704.0</v>
      </c>
      <c r="P601" s="245">
        <v>569.0</v>
      </c>
      <c r="Q601" s="246">
        <v>1150.8100000000004</v>
      </c>
      <c r="R601" s="246">
        <v>1417.3100000000006</v>
      </c>
      <c r="S601" s="247">
        <v>0.33392018779342725</v>
      </c>
      <c r="T601" s="248">
        <v>0.96</v>
      </c>
      <c r="U601" s="249">
        <f>IFERROR(Data_TY!$T601*Data_TY!$O601,"")</f>
        <v>1635.84</v>
      </c>
      <c r="V601" s="248">
        <f>IFERROR(Data_TY!$R601/Data_TY!$P601,"")</f>
        <v>2.490878735</v>
      </c>
      <c r="W601" s="249">
        <f>IFERROR(Data_TY!$V601*Data_TY!$O601,"")</f>
        <v>4244.457364</v>
      </c>
      <c r="X601" s="240" t="s">
        <v>148</v>
      </c>
      <c r="Y601" s="240" t="s">
        <v>784</v>
      </c>
    </row>
    <row r="602" ht="15.75" hidden="1" customHeight="1">
      <c r="A602" s="230" t="s">
        <v>48</v>
      </c>
      <c r="B602" s="230" t="s">
        <v>89</v>
      </c>
      <c r="C602" s="230" t="s">
        <v>786</v>
      </c>
      <c r="D602" s="230" t="s">
        <v>309</v>
      </c>
      <c r="E602" s="230" t="s">
        <v>424</v>
      </c>
      <c r="F602" s="231">
        <v>2024.0</v>
      </c>
      <c r="G602" s="232" t="s">
        <v>1266</v>
      </c>
      <c r="H602" s="232"/>
      <c r="I602" s="232"/>
      <c r="J602" s="232"/>
      <c r="K602" s="232" t="s">
        <v>1095</v>
      </c>
      <c r="L602" s="232">
        <v>241115.0</v>
      </c>
      <c r="M602" s="233" t="s">
        <v>423</v>
      </c>
      <c r="N602" s="232" t="s">
        <v>1104</v>
      </c>
      <c r="O602" s="234">
        <v>4152.0</v>
      </c>
      <c r="P602" s="235">
        <v>739.0</v>
      </c>
      <c r="Q602" s="236">
        <v>3003.0099999999943</v>
      </c>
      <c r="R602" s="236">
        <v>3540.609999999989</v>
      </c>
      <c r="S602" s="237">
        <v>0.1779865125240848</v>
      </c>
      <c r="T602" s="238">
        <v>1.66</v>
      </c>
      <c r="U602" s="239">
        <f>IFERROR(Data_TY!$T602*Data_TY!$O602,"")</f>
        <v>6892.32</v>
      </c>
      <c r="V602" s="238">
        <f>IFERROR(Data_TY!$R602/Data_TY!$P602,"")</f>
        <v>4.791082544</v>
      </c>
      <c r="W602" s="239">
        <f>IFERROR(Data_TY!$V602*Data_TY!$O602,"")</f>
        <v>19892.57472</v>
      </c>
      <c r="X602" s="230" t="s">
        <v>88</v>
      </c>
      <c r="Y602" s="230" t="s">
        <v>784</v>
      </c>
    </row>
    <row r="603" ht="15.75" hidden="1" customHeight="1">
      <c r="A603" s="240" t="s">
        <v>48</v>
      </c>
      <c r="B603" s="240" t="s">
        <v>92</v>
      </c>
      <c r="C603" s="240" t="s">
        <v>786</v>
      </c>
      <c r="D603" s="240" t="s">
        <v>309</v>
      </c>
      <c r="E603" s="240" t="s">
        <v>426</v>
      </c>
      <c r="F603" s="241">
        <v>2024.0</v>
      </c>
      <c r="G603" s="242" t="s">
        <v>1266</v>
      </c>
      <c r="H603" s="242"/>
      <c r="I603" s="242"/>
      <c r="J603" s="242"/>
      <c r="K603" s="242" t="s">
        <v>1095</v>
      </c>
      <c r="L603" s="242">
        <v>241321.0</v>
      </c>
      <c r="M603" s="243" t="s">
        <v>425</v>
      </c>
      <c r="N603" s="242" t="s">
        <v>1122</v>
      </c>
      <c r="O603" s="244">
        <v>5424.0</v>
      </c>
      <c r="P603" s="245">
        <v>1375.0</v>
      </c>
      <c r="Q603" s="246">
        <v>5553.449999999987</v>
      </c>
      <c r="R603" s="246">
        <v>6584.649999999981</v>
      </c>
      <c r="S603" s="247">
        <v>0.2535029498525074</v>
      </c>
      <c r="T603" s="248">
        <v>1.9</v>
      </c>
      <c r="U603" s="249">
        <f>IFERROR(Data_TY!$T603*Data_TY!$O603,"")</f>
        <v>10305.6</v>
      </c>
      <c r="V603" s="248">
        <f>IFERROR(Data_TY!$R603/Data_TY!$P603,"")</f>
        <v>4.788836364</v>
      </c>
      <c r="W603" s="249">
        <f>IFERROR(Data_TY!$V603*Data_TY!$O603,"")</f>
        <v>25974.64844</v>
      </c>
      <c r="X603" s="240" t="s">
        <v>88</v>
      </c>
      <c r="Y603" s="240" t="s">
        <v>784</v>
      </c>
    </row>
    <row r="604" ht="15.75" hidden="1" customHeight="1">
      <c r="A604" s="230" t="s">
        <v>48</v>
      </c>
      <c r="B604" s="230" t="s">
        <v>225</v>
      </c>
      <c r="C604" s="230" t="s">
        <v>786</v>
      </c>
      <c r="D604" s="230" t="s">
        <v>309</v>
      </c>
      <c r="E604" s="230" t="s">
        <v>428</v>
      </c>
      <c r="F604" s="231">
        <v>2024.0</v>
      </c>
      <c r="G604" s="232" t="s">
        <v>1266</v>
      </c>
      <c r="H604" s="232"/>
      <c r="I604" s="232"/>
      <c r="J604" s="232"/>
      <c r="K604" s="232" t="s">
        <v>1095</v>
      </c>
      <c r="L604" s="232">
        <v>241350.0</v>
      </c>
      <c r="M604" s="233" t="s">
        <v>427</v>
      </c>
      <c r="N604" s="232" t="s">
        <v>1123</v>
      </c>
      <c r="O604" s="234">
        <v>3504.0</v>
      </c>
      <c r="P604" s="235">
        <v>1649.0</v>
      </c>
      <c r="Q604" s="236">
        <v>9939.909999999993</v>
      </c>
      <c r="R604" s="236">
        <v>11198.309999999983</v>
      </c>
      <c r="S604" s="237">
        <v>0.4706050228310502</v>
      </c>
      <c r="T604" s="238">
        <v>2.84</v>
      </c>
      <c r="U604" s="239">
        <f>IFERROR(Data_TY!$T604*Data_TY!$O604,"")</f>
        <v>9951.36</v>
      </c>
      <c r="V604" s="238">
        <f>IFERROR(Data_TY!$R604/Data_TY!$P604,"")</f>
        <v>6.790970285</v>
      </c>
      <c r="W604" s="239">
        <f>IFERROR(Data_TY!$V604*Data_TY!$O604,"")</f>
        <v>23795.55988</v>
      </c>
      <c r="X604" s="230" t="s">
        <v>224</v>
      </c>
      <c r="Y604" s="230" t="s">
        <v>784</v>
      </c>
    </row>
    <row r="605" ht="15.75" hidden="1" customHeight="1">
      <c r="A605" s="240" t="s">
        <v>48</v>
      </c>
      <c r="B605" s="240" t="s">
        <v>92</v>
      </c>
      <c r="C605" s="240" t="s">
        <v>786</v>
      </c>
      <c r="D605" s="240" t="s">
        <v>309</v>
      </c>
      <c r="E605" s="240" t="s">
        <v>627</v>
      </c>
      <c r="F605" s="241">
        <v>2024.0</v>
      </c>
      <c r="G605" s="242" t="s">
        <v>1266</v>
      </c>
      <c r="H605" s="242"/>
      <c r="I605" s="242"/>
      <c r="J605" s="242"/>
      <c r="K605" s="242" t="s">
        <v>1095</v>
      </c>
      <c r="L605" s="242">
        <v>133098.0</v>
      </c>
      <c r="M605" s="243" t="s">
        <v>626</v>
      </c>
      <c r="N605" s="242" t="s">
        <v>1490</v>
      </c>
      <c r="O605" s="244">
        <v>1824.0</v>
      </c>
      <c r="P605" s="245">
        <v>1130.0</v>
      </c>
      <c r="Q605" s="246">
        <v>4539.899999999998</v>
      </c>
      <c r="R605" s="246">
        <v>5187.299999999998</v>
      </c>
      <c r="S605" s="247">
        <v>0.6195175438596491</v>
      </c>
      <c r="T605" s="248">
        <v>2.05</v>
      </c>
      <c r="U605" s="249">
        <f>IFERROR(Data_TY!$T605*Data_TY!$O605,"")</f>
        <v>3739.2</v>
      </c>
      <c r="V605" s="248">
        <f>IFERROR(Data_TY!$R605/Data_TY!$P605,"")</f>
        <v>4.590530973</v>
      </c>
      <c r="W605" s="249">
        <f>IFERROR(Data_TY!$V605*Data_TY!$O605,"")</f>
        <v>8373.128496</v>
      </c>
      <c r="X605" s="240" t="s">
        <v>628</v>
      </c>
      <c r="Y605" s="240" t="s">
        <v>784</v>
      </c>
    </row>
    <row r="606" ht="15.75" hidden="1" customHeight="1">
      <c r="A606" s="230" t="s">
        <v>48</v>
      </c>
      <c r="B606" s="230" t="s">
        <v>92</v>
      </c>
      <c r="C606" s="230" t="s">
        <v>786</v>
      </c>
      <c r="D606" s="230" t="s">
        <v>309</v>
      </c>
      <c r="E606" s="230" t="s">
        <v>634</v>
      </c>
      <c r="F606" s="231">
        <v>2024.0</v>
      </c>
      <c r="G606" s="232" t="s">
        <v>1266</v>
      </c>
      <c r="H606" s="232"/>
      <c r="I606" s="232"/>
      <c r="J606" s="232"/>
      <c r="K606" s="232" t="s">
        <v>1095</v>
      </c>
      <c r="L606" s="232">
        <v>133100.0</v>
      </c>
      <c r="M606" s="233" t="s">
        <v>633</v>
      </c>
      <c r="N606" s="232" t="s">
        <v>1124</v>
      </c>
      <c r="O606" s="234">
        <v>1836.0</v>
      </c>
      <c r="P606" s="235">
        <v>1004.0</v>
      </c>
      <c r="Q606" s="236">
        <v>4038.96</v>
      </c>
      <c r="R606" s="236">
        <v>4608.359999999998</v>
      </c>
      <c r="S606" s="251">
        <v>0.5468409586056645</v>
      </c>
      <c r="T606" s="238">
        <v>1.94</v>
      </c>
      <c r="U606" s="239">
        <f>IFERROR(Data_TY!$T606*Data_TY!$O606,"")</f>
        <v>3561.84</v>
      </c>
      <c r="V606" s="238">
        <f>IFERROR(Data_TY!$R606/Data_TY!$P606,"")</f>
        <v>4.59</v>
      </c>
      <c r="W606" s="239">
        <f>IFERROR(Data_TY!$V606*Data_TY!$O606,"")</f>
        <v>8427.24</v>
      </c>
      <c r="X606" s="230" t="s">
        <v>628</v>
      </c>
      <c r="Y606" s="230" t="s">
        <v>784</v>
      </c>
    </row>
    <row r="607" ht="15.75" hidden="1" customHeight="1">
      <c r="A607" s="240" t="s">
        <v>48</v>
      </c>
      <c r="B607" s="240" t="s">
        <v>89</v>
      </c>
      <c r="C607" s="240" t="s">
        <v>786</v>
      </c>
      <c r="D607" s="240" t="s">
        <v>309</v>
      </c>
      <c r="E607" s="240" t="s">
        <v>636</v>
      </c>
      <c r="F607" s="241">
        <v>2024.0</v>
      </c>
      <c r="G607" s="242" t="s">
        <v>1266</v>
      </c>
      <c r="H607" s="242"/>
      <c r="I607" s="242"/>
      <c r="J607" s="242"/>
      <c r="K607" s="242" t="s">
        <v>1095</v>
      </c>
      <c r="L607" s="242">
        <v>133102.0</v>
      </c>
      <c r="M607" s="243" t="s">
        <v>635</v>
      </c>
      <c r="N607" s="242" t="s">
        <v>1125</v>
      </c>
      <c r="O607" s="244">
        <v>1824.0</v>
      </c>
      <c r="P607" s="245">
        <v>686.0</v>
      </c>
      <c r="Q607" s="246">
        <v>4839.139999999995</v>
      </c>
      <c r="R607" s="246">
        <v>5482.139999999993</v>
      </c>
      <c r="S607" s="247">
        <v>0.37609649122807015</v>
      </c>
      <c r="T607" s="248">
        <v>3.97</v>
      </c>
      <c r="U607" s="249">
        <f>IFERROR(Data_TY!$T607*Data_TY!$O607,"")</f>
        <v>7241.28</v>
      </c>
      <c r="V607" s="248">
        <f>IFERROR(Data_TY!$R607/Data_TY!$P607,"")</f>
        <v>7.991457726</v>
      </c>
      <c r="W607" s="249">
        <f>IFERROR(Data_TY!$V607*Data_TY!$O607,"")</f>
        <v>14576.41889</v>
      </c>
      <c r="X607" s="240" t="s">
        <v>628</v>
      </c>
      <c r="Y607" s="240" t="s">
        <v>784</v>
      </c>
    </row>
    <row r="608" ht="15.75" hidden="1" customHeight="1">
      <c r="A608" s="230" t="s">
        <v>48</v>
      </c>
      <c r="B608" s="230" t="s">
        <v>92</v>
      </c>
      <c r="C608" s="230" t="s">
        <v>786</v>
      </c>
      <c r="D608" s="230" t="s">
        <v>309</v>
      </c>
      <c r="E608" s="230" t="s">
        <v>638</v>
      </c>
      <c r="F608" s="231">
        <v>2024.0</v>
      </c>
      <c r="G608" s="232" t="s">
        <v>1266</v>
      </c>
      <c r="H608" s="232"/>
      <c r="I608" s="232"/>
      <c r="J608" s="232"/>
      <c r="K608" s="232" t="s">
        <v>1095</v>
      </c>
      <c r="L608" s="232">
        <v>133096.0</v>
      </c>
      <c r="M608" s="233" t="s">
        <v>637</v>
      </c>
      <c r="N608" s="232" t="s">
        <v>1126</v>
      </c>
      <c r="O608" s="234">
        <v>1716.0</v>
      </c>
      <c r="P608" s="235">
        <v>1023.0</v>
      </c>
      <c r="Q608" s="236">
        <v>4114.7699999999995</v>
      </c>
      <c r="R608" s="236">
        <v>4696.169999999999</v>
      </c>
      <c r="S608" s="237">
        <v>0.5961538461538461</v>
      </c>
      <c r="T608" s="238">
        <v>2.16</v>
      </c>
      <c r="U608" s="239">
        <f>IFERROR(Data_TY!$T608*Data_TY!$O608,"")</f>
        <v>3706.56</v>
      </c>
      <c r="V608" s="238">
        <f>IFERROR(Data_TY!$R608/Data_TY!$P608,"")</f>
        <v>4.59058651</v>
      </c>
      <c r="W608" s="239">
        <f>IFERROR(Data_TY!$V608*Data_TY!$O608,"")</f>
        <v>7877.446452</v>
      </c>
      <c r="X608" s="230" t="s">
        <v>628</v>
      </c>
      <c r="Y608" s="230" t="s">
        <v>784</v>
      </c>
    </row>
    <row r="609" ht="15.75" customHeight="1">
      <c r="A609" s="240">
        <v>0.0</v>
      </c>
      <c r="B609" s="240">
        <v>0.0</v>
      </c>
      <c r="C609" s="240">
        <v>0.0</v>
      </c>
      <c r="D609" s="240">
        <v>0.0</v>
      </c>
      <c r="E609" s="240" t="s">
        <v>1127</v>
      </c>
      <c r="F609" s="241">
        <v>2024.0</v>
      </c>
      <c r="G609" s="242" t="s">
        <v>1266</v>
      </c>
      <c r="H609" s="242"/>
      <c r="I609" s="242"/>
      <c r="J609" s="242"/>
      <c r="K609" s="242" t="s">
        <v>1095</v>
      </c>
      <c r="L609" s="242">
        <v>279891.0</v>
      </c>
      <c r="M609" s="243" t="s">
        <v>1128</v>
      </c>
      <c r="N609" s="242" t="s">
        <v>1127</v>
      </c>
      <c r="O609" s="244">
        <v>26124.0</v>
      </c>
      <c r="P609" s="245">
        <v>25818.0</v>
      </c>
      <c r="Q609" s="246">
        <v>123079.06999999988</v>
      </c>
      <c r="R609" s="246">
        <v>123159.83999999987</v>
      </c>
      <c r="S609" s="247">
        <v>0.9882866329811667</v>
      </c>
      <c r="T609" s="248" t="s">
        <v>322</v>
      </c>
      <c r="U609" s="249">
        <f>IFERROR(Data_TY!$T609*Data_TY!$O609,"")</f>
        <v>0</v>
      </c>
      <c r="V609" s="248">
        <f>IFERROR(Data_TY!$R609/Data_TY!$P609,"")</f>
        <v>4.770309087</v>
      </c>
      <c r="W609" s="249">
        <f>IFERROR(Data_TY!$V609*Data_TY!$O609,"")</f>
        <v>124619.5546</v>
      </c>
      <c r="X609" s="240">
        <v>0.0</v>
      </c>
      <c r="Y609" s="240" t="s">
        <v>900</v>
      </c>
    </row>
    <row r="610" ht="15.75" hidden="1" customHeight="1">
      <c r="A610" s="230" t="s">
        <v>48</v>
      </c>
      <c r="B610" s="230" t="s">
        <v>92</v>
      </c>
      <c r="C610" s="230" t="s">
        <v>786</v>
      </c>
      <c r="D610" s="230" t="s">
        <v>309</v>
      </c>
      <c r="E610" s="230" t="s">
        <v>420</v>
      </c>
      <c r="F610" s="231">
        <v>2024.0</v>
      </c>
      <c r="G610" s="232" t="s">
        <v>1266</v>
      </c>
      <c r="H610" s="232"/>
      <c r="I610" s="232"/>
      <c r="J610" s="232"/>
      <c r="K610" s="232" t="s">
        <v>1095</v>
      </c>
      <c r="L610" s="232">
        <v>241074.0</v>
      </c>
      <c r="M610" s="233" t="s">
        <v>419</v>
      </c>
      <c r="N610" s="232" t="s">
        <v>1129</v>
      </c>
      <c r="O610" s="234">
        <v>0.0</v>
      </c>
      <c r="P610" s="235">
        <v>6.0</v>
      </c>
      <c r="Q610" s="236">
        <v>8.94</v>
      </c>
      <c r="R610" s="236">
        <v>8.94</v>
      </c>
      <c r="S610" s="251" t="s">
        <v>322</v>
      </c>
      <c r="T610" s="238">
        <v>0.75</v>
      </c>
      <c r="U610" s="239">
        <f>IFERROR(Data_TY!$T610*Data_TY!$O610,"")</f>
        <v>0</v>
      </c>
      <c r="V610" s="238">
        <f>IFERROR(Data_TY!$R610/Data_TY!$P610,"")</f>
        <v>1.49</v>
      </c>
      <c r="W610" s="239">
        <f>IFERROR(Data_TY!$V610*Data_TY!$O610,"")</f>
        <v>0</v>
      </c>
      <c r="X610" s="230" t="s">
        <v>353</v>
      </c>
      <c r="Y610" s="230" t="s">
        <v>784</v>
      </c>
    </row>
    <row r="611" ht="15.75" hidden="1" customHeight="1">
      <c r="A611" s="240" t="s">
        <v>48</v>
      </c>
      <c r="B611" s="240" t="s">
        <v>92</v>
      </c>
      <c r="C611" s="240" t="s">
        <v>786</v>
      </c>
      <c r="D611" s="240" t="s">
        <v>309</v>
      </c>
      <c r="E611" s="240" t="s">
        <v>739</v>
      </c>
      <c r="F611" s="241">
        <v>2024.0</v>
      </c>
      <c r="G611" s="242" t="s">
        <v>1266</v>
      </c>
      <c r="H611" s="242"/>
      <c r="I611" s="242"/>
      <c r="J611" s="242"/>
      <c r="K611" s="242" t="s">
        <v>1095</v>
      </c>
      <c r="L611" s="242">
        <v>133103.0</v>
      </c>
      <c r="M611" s="243" t="s">
        <v>738</v>
      </c>
      <c r="N611" s="242" t="s">
        <v>1130</v>
      </c>
      <c r="O611" s="244">
        <v>1872.0</v>
      </c>
      <c r="P611" s="245">
        <v>570.0</v>
      </c>
      <c r="Q611" s="246">
        <v>1137.9500000000019</v>
      </c>
      <c r="R611" s="246">
        <v>1305.05</v>
      </c>
      <c r="S611" s="250">
        <v>0.30448717948717946</v>
      </c>
      <c r="T611" s="248">
        <v>1.25</v>
      </c>
      <c r="U611" s="249">
        <f>IFERROR(Data_TY!$T611*Data_TY!$O611,"")</f>
        <v>2340</v>
      </c>
      <c r="V611" s="248">
        <f>IFERROR(Data_TY!$R611/Data_TY!$P611,"")</f>
        <v>2.289561404</v>
      </c>
      <c r="W611" s="249">
        <f>IFERROR(Data_TY!$V611*Data_TY!$O611,"")</f>
        <v>4286.058947</v>
      </c>
      <c r="X611" s="240" t="s">
        <v>737</v>
      </c>
      <c r="Y611" s="240" t="s">
        <v>784</v>
      </c>
    </row>
    <row r="612" ht="15.75" hidden="1" customHeight="1">
      <c r="A612" s="230" t="s">
        <v>49</v>
      </c>
      <c r="B612" s="230" t="s">
        <v>654</v>
      </c>
      <c r="C612" s="230" t="s">
        <v>786</v>
      </c>
      <c r="D612" s="230" t="s">
        <v>309</v>
      </c>
      <c r="E612" s="230" t="s">
        <v>707</v>
      </c>
      <c r="F612" s="231">
        <v>2024.0</v>
      </c>
      <c r="G612" s="232" t="s">
        <v>1266</v>
      </c>
      <c r="H612" s="232"/>
      <c r="I612" s="232"/>
      <c r="J612" s="232"/>
      <c r="K612" s="232" t="s">
        <v>1131</v>
      </c>
      <c r="L612" s="232">
        <v>229109.0</v>
      </c>
      <c r="M612" s="233" t="s">
        <v>706</v>
      </c>
      <c r="N612" s="232" t="s">
        <v>707</v>
      </c>
      <c r="O612" s="234">
        <v>4776.0</v>
      </c>
      <c r="P612" s="235">
        <v>1697.0</v>
      </c>
      <c r="Q612" s="236">
        <v>8567.529999999993</v>
      </c>
      <c r="R612" s="236">
        <v>9801.929999999993</v>
      </c>
      <c r="S612" s="251">
        <v>0.3553182579564489</v>
      </c>
      <c r="T612" s="238">
        <v>2.44</v>
      </c>
      <c r="U612" s="239">
        <f>IFERROR(Data_TY!$T612*Data_TY!$O612,"")</f>
        <v>11653.44</v>
      </c>
      <c r="V612" s="238">
        <f>IFERROR(Data_TY!$R612/Data_TY!$P612,"")</f>
        <v>5.776034178</v>
      </c>
      <c r="W612" s="239">
        <f>IFERROR(Data_TY!$V612*Data_TY!$O612,"")</f>
        <v>27586.33923</v>
      </c>
      <c r="X612" s="230" t="s">
        <v>657</v>
      </c>
      <c r="Y612" s="230" t="s">
        <v>784</v>
      </c>
    </row>
    <row r="613" ht="15.75" hidden="1" customHeight="1">
      <c r="A613" s="240" t="s">
        <v>49</v>
      </c>
      <c r="B613" s="240" t="s">
        <v>654</v>
      </c>
      <c r="C613" s="240" t="s">
        <v>786</v>
      </c>
      <c r="D613" s="240" t="s">
        <v>309</v>
      </c>
      <c r="E613" s="240" t="s">
        <v>744</v>
      </c>
      <c r="F613" s="241">
        <v>2024.0</v>
      </c>
      <c r="G613" s="242" t="s">
        <v>1266</v>
      </c>
      <c r="H613" s="242"/>
      <c r="I613" s="242"/>
      <c r="J613" s="242"/>
      <c r="K613" s="242" t="s">
        <v>1131</v>
      </c>
      <c r="L613" s="242">
        <v>132036.0</v>
      </c>
      <c r="M613" s="243" t="s">
        <v>743</v>
      </c>
      <c r="N613" s="242" t="s">
        <v>744</v>
      </c>
      <c r="O613" s="244">
        <v>352.0</v>
      </c>
      <c r="P613" s="245">
        <v>50.0</v>
      </c>
      <c r="Q613" s="246">
        <v>150.5</v>
      </c>
      <c r="R613" s="246">
        <v>174.50000000000003</v>
      </c>
      <c r="S613" s="250">
        <v>0.14204545454545456</v>
      </c>
      <c r="T613" s="248">
        <v>1.7</v>
      </c>
      <c r="U613" s="249">
        <f>IFERROR(Data_TY!$T613*Data_TY!$O613,"")</f>
        <v>598.4</v>
      </c>
      <c r="V613" s="248">
        <f>IFERROR(Data_TY!$R613/Data_TY!$P613,"")</f>
        <v>3.49</v>
      </c>
      <c r="W613" s="249">
        <f>IFERROR(Data_TY!$V613*Data_TY!$O613,"")</f>
        <v>1228.48</v>
      </c>
      <c r="X613" s="240" t="s">
        <v>742</v>
      </c>
      <c r="Y613" s="240" t="s">
        <v>784</v>
      </c>
    </row>
    <row r="614" ht="15.75" hidden="1" customHeight="1">
      <c r="A614" s="230" t="s">
        <v>49</v>
      </c>
      <c r="B614" s="230" t="s">
        <v>654</v>
      </c>
      <c r="C614" s="230" t="s">
        <v>786</v>
      </c>
      <c r="D614" s="230" t="s">
        <v>309</v>
      </c>
      <c r="E614" s="230" t="s">
        <v>746</v>
      </c>
      <c r="F614" s="231">
        <v>2024.0</v>
      </c>
      <c r="G614" s="232" t="s">
        <v>1266</v>
      </c>
      <c r="H614" s="232"/>
      <c r="I614" s="232"/>
      <c r="J614" s="232"/>
      <c r="K614" s="232" t="s">
        <v>1131</v>
      </c>
      <c r="L614" s="232">
        <v>132038.0</v>
      </c>
      <c r="M614" s="233" t="s">
        <v>745</v>
      </c>
      <c r="N614" s="232" t="s">
        <v>1132</v>
      </c>
      <c r="O614" s="234">
        <v>352.0</v>
      </c>
      <c r="P614" s="235">
        <v>88.0</v>
      </c>
      <c r="Q614" s="236">
        <v>268.62</v>
      </c>
      <c r="R614" s="236">
        <v>307.12000000000006</v>
      </c>
      <c r="S614" s="251">
        <v>0.25</v>
      </c>
      <c r="T614" s="238">
        <v>1.7</v>
      </c>
      <c r="U614" s="239">
        <f>IFERROR(Data_TY!$T614*Data_TY!$O614,"")</f>
        <v>598.4</v>
      </c>
      <c r="V614" s="238">
        <f>IFERROR(Data_TY!$R614/Data_TY!$P614,"")</f>
        <v>3.49</v>
      </c>
      <c r="W614" s="239">
        <f>IFERROR(Data_TY!$V614*Data_TY!$O614,"")</f>
        <v>1228.48</v>
      </c>
      <c r="X614" s="230" t="s">
        <v>742</v>
      </c>
      <c r="Y614" s="230" t="s">
        <v>784</v>
      </c>
    </row>
    <row r="615" ht="15.75" hidden="1" customHeight="1">
      <c r="A615" s="240" t="s">
        <v>49</v>
      </c>
      <c r="B615" s="240" t="s">
        <v>654</v>
      </c>
      <c r="C615" s="240" t="s">
        <v>786</v>
      </c>
      <c r="D615" s="240" t="s">
        <v>309</v>
      </c>
      <c r="E615" s="240" t="s">
        <v>748</v>
      </c>
      <c r="F615" s="241">
        <v>2024.0</v>
      </c>
      <c r="G615" s="242" t="s">
        <v>1266</v>
      </c>
      <c r="H615" s="242"/>
      <c r="I615" s="242"/>
      <c r="J615" s="242"/>
      <c r="K615" s="242" t="s">
        <v>1131</v>
      </c>
      <c r="L615" s="242">
        <v>132039.0</v>
      </c>
      <c r="M615" s="243" t="s">
        <v>747</v>
      </c>
      <c r="N615" s="242" t="s">
        <v>748</v>
      </c>
      <c r="O615" s="244">
        <v>264.0</v>
      </c>
      <c r="P615" s="245">
        <v>81.0</v>
      </c>
      <c r="Q615" s="246">
        <v>242.45000000000005</v>
      </c>
      <c r="R615" s="246">
        <v>277.45</v>
      </c>
      <c r="S615" s="250">
        <v>0.3068181818181818</v>
      </c>
      <c r="T615" s="248">
        <v>1.7</v>
      </c>
      <c r="U615" s="249">
        <f>IFERROR(Data_TY!$T615*Data_TY!$O615,"")</f>
        <v>448.8</v>
      </c>
      <c r="V615" s="248">
        <f>IFERROR(Data_TY!$R615/Data_TY!$P615,"")</f>
        <v>3.425308642</v>
      </c>
      <c r="W615" s="249">
        <f>IFERROR(Data_TY!$V615*Data_TY!$O615,"")</f>
        <v>904.2814815</v>
      </c>
      <c r="X615" s="240" t="s">
        <v>742</v>
      </c>
      <c r="Y615" s="240" t="s">
        <v>784</v>
      </c>
    </row>
    <row r="616" ht="15.75" hidden="1" customHeight="1">
      <c r="A616" s="230" t="s">
        <v>49</v>
      </c>
      <c r="B616" s="230" t="s">
        <v>654</v>
      </c>
      <c r="C616" s="230" t="s">
        <v>786</v>
      </c>
      <c r="D616" s="230" t="s">
        <v>309</v>
      </c>
      <c r="E616" s="230" t="s">
        <v>750</v>
      </c>
      <c r="F616" s="231">
        <v>2024.0</v>
      </c>
      <c r="G616" s="232" t="s">
        <v>1266</v>
      </c>
      <c r="H616" s="232"/>
      <c r="I616" s="232"/>
      <c r="J616" s="232"/>
      <c r="K616" s="232" t="s">
        <v>1131</v>
      </c>
      <c r="L616" s="232">
        <v>132040.0</v>
      </c>
      <c r="M616" s="233" t="s">
        <v>749</v>
      </c>
      <c r="N616" s="232" t="s">
        <v>750</v>
      </c>
      <c r="O616" s="234">
        <v>264.0</v>
      </c>
      <c r="P616" s="235">
        <v>77.0</v>
      </c>
      <c r="Q616" s="236">
        <v>229.60999999999999</v>
      </c>
      <c r="R616" s="236">
        <v>266.11</v>
      </c>
      <c r="S616" s="251">
        <v>0.2916666666666667</v>
      </c>
      <c r="T616" s="238">
        <v>1.7</v>
      </c>
      <c r="U616" s="239">
        <f>IFERROR(Data_TY!$T616*Data_TY!$O616,"")</f>
        <v>448.8</v>
      </c>
      <c r="V616" s="238">
        <f>IFERROR(Data_TY!$R616/Data_TY!$P616,"")</f>
        <v>3.455974026</v>
      </c>
      <c r="W616" s="239">
        <f>IFERROR(Data_TY!$V616*Data_TY!$O616,"")</f>
        <v>912.3771429</v>
      </c>
      <c r="X616" s="230" t="s">
        <v>742</v>
      </c>
      <c r="Y616" s="230" t="s">
        <v>784</v>
      </c>
    </row>
    <row r="617" ht="15.75" hidden="1" customHeight="1">
      <c r="A617" s="240" t="s">
        <v>49</v>
      </c>
      <c r="B617" s="240" t="s">
        <v>350</v>
      </c>
      <c r="C617" s="240" t="s">
        <v>786</v>
      </c>
      <c r="D617" s="240" t="s">
        <v>309</v>
      </c>
      <c r="E617" s="240" t="s">
        <v>352</v>
      </c>
      <c r="F617" s="241">
        <v>2024.0</v>
      </c>
      <c r="G617" s="242" t="s">
        <v>1266</v>
      </c>
      <c r="H617" s="242"/>
      <c r="I617" s="242"/>
      <c r="J617" s="242"/>
      <c r="K617" s="242" t="s">
        <v>1131</v>
      </c>
      <c r="L617" s="242">
        <v>220405.0</v>
      </c>
      <c r="M617" s="243" t="s">
        <v>351</v>
      </c>
      <c r="N617" s="242" t="s">
        <v>1133</v>
      </c>
      <c r="O617" s="244">
        <v>1896.0</v>
      </c>
      <c r="P617" s="245">
        <v>601.0</v>
      </c>
      <c r="Q617" s="246">
        <v>1202.39</v>
      </c>
      <c r="R617" s="246">
        <v>1436.3900000000003</v>
      </c>
      <c r="S617" s="250">
        <v>0.3169831223628692</v>
      </c>
      <c r="T617" s="248">
        <v>0.83</v>
      </c>
      <c r="U617" s="249">
        <f>IFERROR(Data_TY!$T617*Data_TY!$O617,"")</f>
        <v>1573.68</v>
      </c>
      <c r="V617" s="248">
        <f>IFERROR(Data_TY!$R617/Data_TY!$P617,"")</f>
        <v>2.39</v>
      </c>
      <c r="W617" s="249">
        <f>IFERROR(Data_TY!$V617*Data_TY!$O617,"")</f>
        <v>4531.44</v>
      </c>
      <c r="X617" s="240" t="s">
        <v>353</v>
      </c>
      <c r="Y617" s="240" t="s">
        <v>784</v>
      </c>
    </row>
    <row r="618" ht="15.75" hidden="1" customHeight="1">
      <c r="A618" s="230" t="s">
        <v>49</v>
      </c>
      <c r="B618" s="230" t="s">
        <v>344</v>
      </c>
      <c r="C618" s="230" t="s">
        <v>913</v>
      </c>
      <c r="D618" s="230" t="s">
        <v>309</v>
      </c>
      <c r="E618" s="230" t="s">
        <v>1491</v>
      </c>
      <c r="F618" s="231">
        <v>2024.0</v>
      </c>
      <c r="G618" s="232" t="s">
        <v>1266</v>
      </c>
      <c r="H618" s="232"/>
      <c r="I618" s="232"/>
      <c r="J618" s="232"/>
      <c r="K618" s="232" t="s">
        <v>1131</v>
      </c>
      <c r="L618" s="232">
        <v>128697.0</v>
      </c>
      <c r="M618" s="233" t="s">
        <v>1492</v>
      </c>
      <c r="N618" s="232" t="s">
        <v>1493</v>
      </c>
      <c r="O618" s="234">
        <v>0.0</v>
      </c>
      <c r="P618" s="235">
        <v>2.0</v>
      </c>
      <c r="Q618" s="236">
        <v>19.98</v>
      </c>
      <c r="R618" s="236">
        <v>19.98</v>
      </c>
      <c r="S618" s="251" t="s">
        <v>322</v>
      </c>
      <c r="T618" s="238">
        <v>5.34</v>
      </c>
      <c r="U618" s="239">
        <f>IFERROR(Data_TY!$T618*Data_TY!$O618,"")</f>
        <v>0</v>
      </c>
      <c r="V618" s="238">
        <f>IFERROR(Data_TY!$R618/Data_TY!$P618,"")</f>
        <v>9.99</v>
      </c>
      <c r="W618" s="239">
        <f>IFERROR(Data_TY!$V618*Data_TY!$O618,"")</f>
        <v>0</v>
      </c>
      <c r="X618" s="230" t="s">
        <v>742</v>
      </c>
      <c r="Y618" s="230" t="s">
        <v>784</v>
      </c>
    </row>
    <row r="619" ht="15.75" hidden="1" customHeight="1">
      <c r="A619" s="240" t="s">
        <v>49</v>
      </c>
      <c r="B619" s="240" t="s">
        <v>654</v>
      </c>
      <c r="C619" s="240" t="s">
        <v>786</v>
      </c>
      <c r="D619" s="240" t="s">
        <v>309</v>
      </c>
      <c r="E619" s="240" t="s">
        <v>752</v>
      </c>
      <c r="F619" s="241">
        <v>2024.0</v>
      </c>
      <c r="G619" s="242" t="s">
        <v>1266</v>
      </c>
      <c r="H619" s="242"/>
      <c r="I619" s="242"/>
      <c r="J619" s="242"/>
      <c r="K619" s="242" t="s">
        <v>1131</v>
      </c>
      <c r="L619" s="242">
        <v>145822.0</v>
      </c>
      <c r="M619" s="243" t="s">
        <v>751</v>
      </c>
      <c r="N619" s="242" t="s">
        <v>1134</v>
      </c>
      <c r="O619" s="244">
        <v>7152.0</v>
      </c>
      <c r="P619" s="245">
        <v>1130.0</v>
      </c>
      <c r="Q619" s="246">
        <v>3427.5799999999963</v>
      </c>
      <c r="R619" s="246">
        <v>3941.0799999999954</v>
      </c>
      <c r="S619" s="247">
        <v>0.15799776286353467</v>
      </c>
      <c r="T619" s="248">
        <v>1.5</v>
      </c>
      <c r="U619" s="249">
        <f>IFERROR(Data_TY!$T619*Data_TY!$O619,"")</f>
        <v>10728</v>
      </c>
      <c r="V619" s="248">
        <f>IFERROR(Data_TY!$R619/Data_TY!$P619,"")</f>
        <v>3.487681416</v>
      </c>
      <c r="W619" s="249">
        <f>IFERROR(Data_TY!$V619*Data_TY!$O619,"")</f>
        <v>24943.89749</v>
      </c>
      <c r="X619" s="240" t="s">
        <v>742</v>
      </c>
      <c r="Y619" s="240" t="s">
        <v>784</v>
      </c>
    </row>
    <row r="620" ht="15.75" hidden="1" customHeight="1">
      <c r="A620" s="230" t="s">
        <v>49</v>
      </c>
      <c r="B620" s="230" t="s">
        <v>363</v>
      </c>
      <c r="C620" s="230" t="s">
        <v>786</v>
      </c>
      <c r="D620" s="230" t="s">
        <v>309</v>
      </c>
      <c r="E620" s="230" t="s">
        <v>754</v>
      </c>
      <c r="F620" s="231">
        <v>2024.0</v>
      </c>
      <c r="G620" s="232" t="s">
        <v>1266</v>
      </c>
      <c r="H620" s="232"/>
      <c r="I620" s="232"/>
      <c r="J620" s="232"/>
      <c r="K620" s="232" t="s">
        <v>1131</v>
      </c>
      <c r="L620" s="232">
        <v>96577.0</v>
      </c>
      <c r="M620" s="233" t="s">
        <v>753</v>
      </c>
      <c r="N620" s="232" t="s">
        <v>1139</v>
      </c>
      <c r="O620" s="234">
        <v>3324.0</v>
      </c>
      <c r="P620" s="235">
        <v>836.0</v>
      </c>
      <c r="Q620" s="236">
        <v>1255.690000000002</v>
      </c>
      <c r="R620" s="236">
        <v>1495.3899999999994</v>
      </c>
      <c r="S620" s="251">
        <v>0.25150421179302046</v>
      </c>
      <c r="T620" s="238">
        <v>0.72</v>
      </c>
      <c r="U620" s="239">
        <f>IFERROR(Data_TY!$T620*Data_TY!$O620,"")</f>
        <v>2393.28</v>
      </c>
      <c r="V620" s="238">
        <f>IFERROR(Data_TY!$R620/Data_TY!$P620,"")</f>
        <v>1.788744019</v>
      </c>
      <c r="W620" s="239">
        <f>IFERROR(Data_TY!$V620*Data_TY!$O620,"")</f>
        <v>5945.78512</v>
      </c>
      <c r="X620" s="230" t="s">
        <v>742</v>
      </c>
      <c r="Y620" s="230" t="s">
        <v>784</v>
      </c>
    </row>
    <row r="621" ht="15.75" hidden="1" customHeight="1">
      <c r="A621" s="240" t="s">
        <v>49</v>
      </c>
      <c r="B621" s="240" t="s">
        <v>335</v>
      </c>
      <c r="C621" s="240" t="s">
        <v>786</v>
      </c>
      <c r="D621" s="240" t="s">
        <v>309</v>
      </c>
      <c r="E621" s="240" t="s">
        <v>334</v>
      </c>
      <c r="F621" s="241">
        <v>2024.0</v>
      </c>
      <c r="G621" s="242" t="s">
        <v>1266</v>
      </c>
      <c r="H621" s="242"/>
      <c r="I621" s="242"/>
      <c r="J621" s="242"/>
      <c r="K621" s="242" t="s">
        <v>1131</v>
      </c>
      <c r="L621" s="242">
        <v>242065.0</v>
      </c>
      <c r="M621" s="243" t="s">
        <v>333</v>
      </c>
      <c r="N621" s="242" t="s">
        <v>1140</v>
      </c>
      <c r="O621" s="244">
        <v>210.0</v>
      </c>
      <c r="P621" s="245">
        <v>66.0</v>
      </c>
      <c r="Q621" s="246">
        <v>261.74000000000007</v>
      </c>
      <c r="R621" s="246">
        <v>313.74000000000007</v>
      </c>
      <c r="S621" s="247">
        <v>0.3142857142857143</v>
      </c>
      <c r="T621" s="248">
        <v>2.16</v>
      </c>
      <c r="U621" s="249">
        <f>IFERROR(Data_TY!$T621*Data_TY!$O621,"")</f>
        <v>453.6</v>
      </c>
      <c r="V621" s="248">
        <f>IFERROR(Data_TY!$R621/Data_TY!$P621,"")</f>
        <v>4.753636364</v>
      </c>
      <c r="W621" s="249">
        <f>IFERROR(Data_TY!$V621*Data_TY!$O621,"")</f>
        <v>998.2636364</v>
      </c>
      <c r="X621" s="240" t="s">
        <v>78</v>
      </c>
      <c r="Y621" s="240" t="s">
        <v>784</v>
      </c>
    </row>
    <row r="622" ht="15.75" hidden="1" customHeight="1">
      <c r="A622" s="230" t="s">
        <v>49</v>
      </c>
      <c r="B622" s="230" t="s">
        <v>335</v>
      </c>
      <c r="C622" s="230" t="s">
        <v>786</v>
      </c>
      <c r="D622" s="230" t="s">
        <v>309</v>
      </c>
      <c r="E622" s="230" t="s">
        <v>337</v>
      </c>
      <c r="F622" s="231">
        <v>2024.0</v>
      </c>
      <c r="G622" s="232" t="s">
        <v>1266</v>
      </c>
      <c r="H622" s="232"/>
      <c r="I622" s="232"/>
      <c r="J622" s="232"/>
      <c r="K622" s="232" t="s">
        <v>1131</v>
      </c>
      <c r="L622" s="232">
        <v>242066.0</v>
      </c>
      <c r="M622" s="233" t="s">
        <v>336</v>
      </c>
      <c r="N622" s="232" t="s">
        <v>1141</v>
      </c>
      <c r="O622" s="234">
        <v>210.0</v>
      </c>
      <c r="P622" s="235">
        <v>64.0</v>
      </c>
      <c r="Q622" s="236">
        <v>258.56000000000006</v>
      </c>
      <c r="R622" s="236">
        <v>307.35999999999996</v>
      </c>
      <c r="S622" s="237">
        <v>0.3047619047619048</v>
      </c>
      <c r="T622" s="238">
        <v>2.16</v>
      </c>
      <c r="U622" s="239">
        <f>IFERROR(Data_TY!$T622*Data_TY!$O622,"")</f>
        <v>453.6</v>
      </c>
      <c r="V622" s="238">
        <f>IFERROR(Data_TY!$R622/Data_TY!$P622,"")</f>
        <v>4.8025</v>
      </c>
      <c r="W622" s="239">
        <f>IFERROR(Data_TY!$V622*Data_TY!$O622,"")</f>
        <v>1008.525</v>
      </c>
      <c r="X622" s="230" t="s">
        <v>78</v>
      </c>
      <c r="Y622" s="230" t="s">
        <v>784</v>
      </c>
    </row>
    <row r="623" ht="15.75" hidden="1" customHeight="1">
      <c r="A623" s="240" t="s">
        <v>46</v>
      </c>
      <c r="B623" s="240" t="s">
        <v>313</v>
      </c>
      <c r="C623" s="240" t="s">
        <v>786</v>
      </c>
      <c r="D623" s="240" t="s">
        <v>309</v>
      </c>
      <c r="E623" s="240" t="s">
        <v>339</v>
      </c>
      <c r="F623" s="241">
        <v>2024.0</v>
      </c>
      <c r="G623" s="242" t="s">
        <v>1266</v>
      </c>
      <c r="H623" s="242"/>
      <c r="I623" s="242"/>
      <c r="J623" s="242"/>
      <c r="K623" s="242" t="s">
        <v>1131</v>
      </c>
      <c r="L623" s="242">
        <v>96559.0</v>
      </c>
      <c r="M623" s="243" t="s">
        <v>338</v>
      </c>
      <c r="N623" s="242" t="s">
        <v>1142</v>
      </c>
      <c r="O623" s="244">
        <v>850.0</v>
      </c>
      <c r="P623" s="245">
        <v>174.0</v>
      </c>
      <c r="Q623" s="246">
        <v>699.0600000000009</v>
      </c>
      <c r="R623" s="246">
        <v>833.4599999999998</v>
      </c>
      <c r="S623" s="247">
        <v>0.20470588235294118</v>
      </c>
      <c r="T623" s="248">
        <v>2.16</v>
      </c>
      <c r="U623" s="249">
        <f>IFERROR(Data_TY!$T623*Data_TY!$O623,"")</f>
        <v>1836</v>
      </c>
      <c r="V623" s="248">
        <f>IFERROR(Data_TY!$R623/Data_TY!$P623,"")</f>
        <v>4.79</v>
      </c>
      <c r="W623" s="249">
        <f>IFERROR(Data_TY!$V623*Data_TY!$O623,"")</f>
        <v>4071.5</v>
      </c>
      <c r="X623" s="240" t="s">
        <v>78</v>
      </c>
      <c r="Y623" s="240" t="s">
        <v>784</v>
      </c>
    </row>
    <row r="624" ht="15.75" hidden="1" customHeight="1">
      <c r="A624" s="230" t="s">
        <v>46</v>
      </c>
      <c r="B624" s="230" t="s">
        <v>313</v>
      </c>
      <c r="C624" s="230" t="s">
        <v>786</v>
      </c>
      <c r="D624" s="230" t="s">
        <v>309</v>
      </c>
      <c r="E624" s="230" t="s">
        <v>341</v>
      </c>
      <c r="F624" s="231">
        <v>2024.0</v>
      </c>
      <c r="G624" s="232" t="s">
        <v>1266</v>
      </c>
      <c r="H624" s="232"/>
      <c r="I624" s="232"/>
      <c r="J624" s="232"/>
      <c r="K624" s="232" t="s">
        <v>1131</v>
      </c>
      <c r="L624" s="232">
        <v>96569.0</v>
      </c>
      <c r="M624" s="233" t="s">
        <v>340</v>
      </c>
      <c r="N624" s="232" t="s">
        <v>1143</v>
      </c>
      <c r="O624" s="234">
        <v>850.0</v>
      </c>
      <c r="P624" s="235">
        <v>234.0</v>
      </c>
      <c r="Q624" s="236">
        <v>944.0600000000012</v>
      </c>
      <c r="R624" s="236">
        <v>1120.8599999999994</v>
      </c>
      <c r="S624" s="251">
        <v>0.2752941176470588</v>
      </c>
      <c r="T624" s="238">
        <v>2.16</v>
      </c>
      <c r="U624" s="239">
        <f>IFERROR(Data_TY!$T624*Data_TY!$O624,"")</f>
        <v>1836</v>
      </c>
      <c r="V624" s="238">
        <f>IFERROR(Data_TY!$R624/Data_TY!$P624,"")</f>
        <v>4.79</v>
      </c>
      <c r="W624" s="239">
        <f>IFERROR(Data_TY!$V624*Data_TY!$O624,"")</f>
        <v>4071.5</v>
      </c>
      <c r="X624" s="230" t="s">
        <v>78</v>
      </c>
      <c r="Y624" s="230" t="s">
        <v>784</v>
      </c>
    </row>
    <row r="625" ht="15.75" hidden="1" customHeight="1">
      <c r="A625" s="240" t="s">
        <v>46</v>
      </c>
      <c r="B625" s="240" t="s">
        <v>313</v>
      </c>
      <c r="C625" s="240" t="s">
        <v>913</v>
      </c>
      <c r="D625" s="240" t="s">
        <v>309</v>
      </c>
      <c r="E625" s="240" t="s">
        <v>1494</v>
      </c>
      <c r="F625" s="241">
        <v>2024.0</v>
      </c>
      <c r="G625" s="242" t="s">
        <v>1266</v>
      </c>
      <c r="H625" s="242"/>
      <c r="I625" s="242"/>
      <c r="J625" s="242"/>
      <c r="K625" s="242" t="s">
        <v>1131</v>
      </c>
      <c r="L625" s="242">
        <v>113696.0</v>
      </c>
      <c r="M625" s="243" t="s">
        <v>1495</v>
      </c>
      <c r="N625" s="242" t="s">
        <v>1496</v>
      </c>
      <c r="O625" s="244">
        <v>0.0</v>
      </c>
      <c r="P625" s="245">
        <v>2.0</v>
      </c>
      <c r="Q625" s="246">
        <v>2.48</v>
      </c>
      <c r="R625" s="246">
        <v>2.48</v>
      </c>
      <c r="S625" s="250" t="s">
        <v>322</v>
      </c>
      <c r="T625" s="248">
        <v>1.14</v>
      </c>
      <c r="U625" s="249">
        <f>IFERROR(Data_TY!$T625*Data_TY!$O625,"")</f>
        <v>0</v>
      </c>
      <c r="V625" s="248">
        <f>IFERROR(Data_TY!$R625/Data_TY!$P625,"")</f>
        <v>1.24</v>
      </c>
      <c r="W625" s="249">
        <f>IFERROR(Data_TY!$V625*Data_TY!$O625,"")</f>
        <v>0</v>
      </c>
      <c r="X625" s="240" t="s">
        <v>308</v>
      </c>
      <c r="Y625" s="240" t="s">
        <v>784</v>
      </c>
    </row>
    <row r="626" ht="15.75" hidden="1" customHeight="1">
      <c r="A626" s="230" t="s">
        <v>46</v>
      </c>
      <c r="B626" s="230" t="s">
        <v>313</v>
      </c>
      <c r="C626" s="230" t="s">
        <v>913</v>
      </c>
      <c r="D626" s="230" t="s">
        <v>309</v>
      </c>
      <c r="E626" s="230" t="s">
        <v>1497</v>
      </c>
      <c r="F626" s="231">
        <v>2024.0</v>
      </c>
      <c r="G626" s="232" t="s">
        <v>1266</v>
      </c>
      <c r="H626" s="232"/>
      <c r="I626" s="232"/>
      <c r="J626" s="232"/>
      <c r="K626" s="232" t="s">
        <v>1131</v>
      </c>
      <c r="L626" s="232">
        <v>159675.0</v>
      </c>
      <c r="M626" s="233" t="s">
        <v>1498</v>
      </c>
      <c r="N626" s="232" t="s">
        <v>1497</v>
      </c>
      <c r="O626" s="234">
        <v>0.0</v>
      </c>
      <c r="P626" s="235">
        <v>6.0</v>
      </c>
      <c r="Q626" s="236">
        <v>4.44</v>
      </c>
      <c r="R626" s="236">
        <v>4.44</v>
      </c>
      <c r="S626" s="251" t="s">
        <v>322</v>
      </c>
      <c r="T626" s="238">
        <v>1.14</v>
      </c>
      <c r="U626" s="239">
        <f>IFERROR(Data_TY!$T626*Data_TY!$O626,"")</f>
        <v>0</v>
      </c>
      <c r="V626" s="238">
        <f>IFERROR(Data_TY!$R626/Data_TY!$P626,"")</f>
        <v>0.74</v>
      </c>
      <c r="W626" s="239">
        <f>IFERROR(Data_TY!$V626*Data_TY!$O626,"")</f>
        <v>0</v>
      </c>
      <c r="X626" s="230" t="s">
        <v>308</v>
      </c>
      <c r="Y626" s="230" t="s">
        <v>784</v>
      </c>
    </row>
    <row r="627" ht="15.75" hidden="1" customHeight="1">
      <c r="A627" s="240" t="s">
        <v>52</v>
      </c>
      <c r="B627" s="240" t="s">
        <v>559</v>
      </c>
      <c r="C627" s="240" t="s">
        <v>786</v>
      </c>
      <c r="D627" s="240" t="s">
        <v>309</v>
      </c>
      <c r="E627" s="240" t="s">
        <v>557</v>
      </c>
      <c r="F627" s="241">
        <v>2024.0</v>
      </c>
      <c r="G627" s="242" t="s">
        <v>1266</v>
      </c>
      <c r="H627" s="242"/>
      <c r="I627" s="242"/>
      <c r="J627" s="242"/>
      <c r="K627" s="242" t="s">
        <v>1131</v>
      </c>
      <c r="L627" s="242">
        <v>96602.0</v>
      </c>
      <c r="M627" s="243" t="s">
        <v>556</v>
      </c>
      <c r="N627" s="242" t="s">
        <v>1499</v>
      </c>
      <c r="O627" s="244">
        <v>0.0</v>
      </c>
      <c r="P627" s="245">
        <v>6.0</v>
      </c>
      <c r="Q627" s="246">
        <v>11.94</v>
      </c>
      <c r="R627" s="246">
        <v>11.94</v>
      </c>
      <c r="S627" s="250" t="s">
        <v>322</v>
      </c>
      <c r="T627" s="248">
        <v>0.9</v>
      </c>
      <c r="U627" s="249">
        <f>IFERROR(Data_TY!$T627*Data_TY!$O627,"")</f>
        <v>0</v>
      </c>
      <c r="V627" s="248">
        <f>IFERROR(Data_TY!$R627/Data_TY!$P627,"")</f>
        <v>1.99</v>
      </c>
      <c r="W627" s="249">
        <f>IFERROR(Data_TY!$V627*Data_TY!$O627,"")</f>
        <v>0</v>
      </c>
      <c r="X627" s="240" t="s">
        <v>558</v>
      </c>
      <c r="Y627" s="240" t="s">
        <v>784</v>
      </c>
    </row>
    <row r="628" ht="15.75" hidden="1" customHeight="1">
      <c r="A628" s="230" t="s">
        <v>50</v>
      </c>
      <c r="B628" s="230" t="s">
        <v>257</v>
      </c>
      <c r="C628" s="230" t="s">
        <v>913</v>
      </c>
      <c r="D628" s="230" t="s">
        <v>74</v>
      </c>
      <c r="E628" s="230" t="s">
        <v>1150</v>
      </c>
      <c r="F628" s="231">
        <v>2024.0</v>
      </c>
      <c r="G628" s="232" t="s">
        <v>1266</v>
      </c>
      <c r="H628" s="232"/>
      <c r="I628" s="232"/>
      <c r="J628" s="232"/>
      <c r="K628" s="232" t="s">
        <v>1131</v>
      </c>
      <c r="L628" s="232">
        <v>251472.0</v>
      </c>
      <c r="M628" s="233" t="s">
        <v>1151</v>
      </c>
      <c r="N628" s="232" t="s">
        <v>1152</v>
      </c>
      <c r="O628" s="234">
        <v>0.0</v>
      </c>
      <c r="P628" s="235">
        <v>24.0</v>
      </c>
      <c r="Q628" s="236">
        <v>46.76</v>
      </c>
      <c r="R628" s="236">
        <v>46.76</v>
      </c>
      <c r="S628" s="251" t="s">
        <v>322</v>
      </c>
      <c r="T628" s="238">
        <v>0.77</v>
      </c>
      <c r="U628" s="239">
        <f>IFERROR(Data_TY!$T628*Data_TY!$O628,"")</f>
        <v>0</v>
      </c>
      <c r="V628" s="238">
        <f>IFERROR(Data_TY!$R628/Data_TY!$P628,"")</f>
        <v>1.948333333</v>
      </c>
      <c r="W628" s="239">
        <f>IFERROR(Data_TY!$V628*Data_TY!$O628,"")</f>
        <v>0</v>
      </c>
      <c r="X628" s="230" t="s">
        <v>349</v>
      </c>
      <c r="Y628" s="230" t="s">
        <v>784</v>
      </c>
    </row>
    <row r="629" ht="15.75" hidden="1" customHeight="1">
      <c r="A629" s="240" t="s">
        <v>50</v>
      </c>
      <c r="B629" s="240" t="s">
        <v>257</v>
      </c>
      <c r="C629" s="240" t="s">
        <v>913</v>
      </c>
      <c r="D629" s="240" t="s">
        <v>74</v>
      </c>
      <c r="E629" s="240" t="s">
        <v>1153</v>
      </c>
      <c r="F629" s="241">
        <v>2024.0</v>
      </c>
      <c r="G629" s="242" t="s">
        <v>1266</v>
      </c>
      <c r="H629" s="242"/>
      <c r="I629" s="242"/>
      <c r="J629" s="242"/>
      <c r="K629" s="242" t="s">
        <v>1131</v>
      </c>
      <c r="L629" s="242">
        <v>251732.0</v>
      </c>
      <c r="M629" s="243" t="s">
        <v>1154</v>
      </c>
      <c r="N629" s="242" t="s">
        <v>1155</v>
      </c>
      <c r="O629" s="244">
        <v>0.0</v>
      </c>
      <c r="P629" s="245">
        <v>51.0</v>
      </c>
      <c r="Q629" s="246">
        <v>99.49</v>
      </c>
      <c r="R629" s="246">
        <v>99.49</v>
      </c>
      <c r="S629" s="250" t="s">
        <v>322</v>
      </c>
      <c r="T629" s="248">
        <v>0.77</v>
      </c>
      <c r="U629" s="249">
        <f>IFERROR(Data_TY!$T629*Data_TY!$O629,"")</f>
        <v>0</v>
      </c>
      <c r="V629" s="248">
        <f>IFERROR(Data_TY!$R629/Data_TY!$P629,"")</f>
        <v>1.950784314</v>
      </c>
      <c r="W629" s="249">
        <f>IFERROR(Data_TY!$V629*Data_TY!$O629,"")</f>
        <v>0</v>
      </c>
      <c r="X629" s="240" t="s">
        <v>349</v>
      </c>
      <c r="Y629" s="240" t="s">
        <v>784</v>
      </c>
    </row>
    <row r="630" ht="15.75" hidden="1" customHeight="1">
      <c r="A630" s="230" t="s">
        <v>50</v>
      </c>
      <c r="B630" s="230" t="s">
        <v>257</v>
      </c>
      <c r="C630" s="230" t="s">
        <v>913</v>
      </c>
      <c r="D630" s="230" t="s">
        <v>74</v>
      </c>
      <c r="E630" s="230" t="s">
        <v>1156</v>
      </c>
      <c r="F630" s="231">
        <v>2024.0</v>
      </c>
      <c r="G630" s="232" t="s">
        <v>1266</v>
      </c>
      <c r="H630" s="232"/>
      <c r="I630" s="232"/>
      <c r="J630" s="232"/>
      <c r="K630" s="232" t="s">
        <v>1131</v>
      </c>
      <c r="L630" s="232">
        <v>252043.0</v>
      </c>
      <c r="M630" s="233" t="s">
        <v>1157</v>
      </c>
      <c r="N630" s="232" t="s">
        <v>1158</v>
      </c>
      <c r="O630" s="234">
        <v>0.0</v>
      </c>
      <c r="P630" s="235">
        <v>43.0</v>
      </c>
      <c r="Q630" s="236">
        <v>85.57000000000001</v>
      </c>
      <c r="R630" s="236">
        <v>85.57000000000001</v>
      </c>
      <c r="S630" s="251" t="s">
        <v>322</v>
      </c>
      <c r="T630" s="238">
        <v>0.77</v>
      </c>
      <c r="U630" s="239">
        <f>IFERROR(Data_TY!$T630*Data_TY!$O630,"")</f>
        <v>0</v>
      </c>
      <c r="V630" s="238">
        <f>IFERROR(Data_TY!$R630/Data_TY!$P630,"")</f>
        <v>1.99</v>
      </c>
      <c r="W630" s="239">
        <f>IFERROR(Data_TY!$V630*Data_TY!$O630,"")</f>
        <v>0</v>
      </c>
      <c r="X630" s="230" t="s">
        <v>349</v>
      </c>
      <c r="Y630" s="230" t="s">
        <v>784</v>
      </c>
    </row>
    <row r="631" ht="15.75" hidden="1" customHeight="1">
      <c r="A631" s="240" t="s">
        <v>50</v>
      </c>
      <c r="B631" s="240" t="s">
        <v>257</v>
      </c>
      <c r="C631" s="240" t="s">
        <v>913</v>
      </c>
      <c r="D631" s="240" t="s">
        <v>74</v>
      </c>
      <c r="E631" s="240" t="s">
        <v>1159</v>
      </c>
      <c r="F631" s="241">
        <v>2024.0</v>
      </c>
      <c r="G631" s="242" t="s">
        <v>1266</v>
      </c>
      <c r="H631" s="242"/>
      <c r="I631" s="242"/>
      <c r="J631" s="242"/>
      <c r="K631" s="242" t="s">
        <v>1131</v>
      </c>
      <c r="L631" s="242">
        <v>252245.0</v>
      </c>
      <c r="M631" s="243" t="s">
        <v>1160</v>
      </c>
      <c r="N631" s="242" t="s">
        <v>1161</v>
      </c>
      <c r="O631" s="244">
        <v>0.0</v>
      </c>
      <c r="P631" s="245">
        <v>22.0</v>
      </c>
      <c r="Q631" s="246">
        <v>39.279999999999994</v>
      </c>
      <c r="R631" s="246">
        <v>39.279999999999994</v>
      </c>
      <c r="S631" s="250" t="s">
        <v>322</v>
      </c>
      <c r="T631" s="248">
        <v>0.77</v>
      </c>
      <c r="U631" s="249">
        <f>IFERROR(Data_TY!$T631*Data_TY!$O631,"")</f>
        <v>0</v>
      </c>
      <c r="V631" s="248">
        <f>IFERROR(Data_TY!$R631/Data_TY!$P631,"")</f>
        <v>1.785454545</v>
      </c>
      <c r="W631" s="249">
        <f>IFERROR(Data_TY!$V631*Data_TY!$O631,"")</f>
        <v>0</v>
      </c>
      <c r="X631" s="240" t="s">
        <v>349</v>
      </c>
      <c r="Y631" s="240" t="s">
        <v>784</v>
      </c>
    </row>
    <row r="632" ht="15.75" hidden="1" customHeight="1">
      <c r="A632" s="230" t="s">
        <v>50</v>
      </c>
      <c r="B632" s="230" t="s">
        <v>257</v>
      </c>
      <c r="C632" s="230" t="s">
        <v>913</v>
      </c>
      <c r="D632" s="230" t="s">
        <v>74</v>
      </c>
      <c r="E632" s="230" t="s">
        <v>1500</v>
      </c>
      <c r="F632" s="231">
        <v>2024.0</v>
      </c>
      <c r="G632" s="232" t="s">
        <v>1266</v>
      </c>
      <c r="H632" s="232"/>
      <c r="I632" s="232"/>
      <c r="J632" s="232"/>
      <c r="K632" s="232" t="s">
        <v>1131</v>
      </c>
      <c r="L632" s="232">
        <v>242562.0</v>
      </c>
      <c r="M632" s="233" t="s">
        <v>1501</v>
      </c>
      <c r="N632" s="232" t="s">
        <v>1502</v>
      </c>
      <c r="O632" s="234">
        <v>0.0</v>
      </c>
      <c r="P632" s="235">
        <v>1.0</v>
      </c>
      <c r="Q632" s="236">
        <v>0.99</v>
      </c>
      <c r="R632" s="236">
        <v>0.99</v>
      </c>
      <c r="S632" s="251" t="s">
        <v>322</v>
      </c>
      <c r="T632" s="238">
        <v>0.77</v>
      </c>
      <c r="U632" s="239">
        <f>IFERROR(Data_TY!$T632*Data_TY!$O632,"")</f>
        <v>0</v>
      </c>
      <c r="V632" s="238">
        <f>IFERROR(Data_TY!$R632/Data_TY!$P632,"")</f>
        <v>0.99</v>
      </c>
      <c r="W632" s="239">
        <f>IFERROR(Data_TY!$V632*Data_TY!$O632,"")</f>
        <v>0</v>
      </c>
      <c r="X632" s="230" t="s">
        <v>349</v>
      </c>
      <c r="Y632" s="230" t="s">
        <v>784</v>
      </c>
    </row>
    <row r="633" ht="15.75" hidden="1" customHeight="1">
      <c r="A633" s="240" t="s">
        <v>50</v>
      </c>
      <c r="B633" s="240" t="s">
        <v>257</v>
      </c>
      <c r="C633" s="240" t="s">
        <v>913</v>
      </c>
      <c r="D633" s="240" t="s">
        <v>74</v>
      </c>
      <c r="E633" s="240" t="s">
        <v>1503</v>
      </c>
      <c r="F633" s="241">
        <v>2024.0</v>
      </c>
      <c r="G633" s="242" t="s">
        <v>1266</v>
      </c>
      <c r="H633" s="242"/>
      <c r="I633" s="242"/>
      <c r="J633" s="242"/>
      <c r="K633" s="242" t="s">
        <v>1131</v>
      </c>
      <c r="L633" s="242">
        <v>242565.0</v>
      </c>
      <c r="M633" s="243" t="s">
        <v>1504</v>
      </c>
      <c r="N633" s="242" t="s">
        <v>1503</v>
      </c>
      <c r="O633" s="244">
        <v>0.0</v>
      </c>
      <c r="P633" s="245">
        <v>2.0</v>
      </c>
      <c r="Q633" s="246">
        <v>2.48</v>
      </c>
      <c r="R633" s="246">
        <v>2.48</v>
      </c>
      <c r="S633" s="247" t="s">
        <v>322</v>
      </c>
      <c r="T633" s="248">
        <v>0.77</v>
      </c>
      <c r="U633" s="249">
        <f>IFERROR(Data_TY!$T633*Data_TY!$O633,"")</f>
        <v>0</v>
      </c>
      <c r="V633" s="248">
        <f>IFERROR(Data_TY!$R633/Data_TY!$P633,"")</f>
        <v>1.24</v>
      </c>
      <c r="W633" s="249">
        <f>IFERROR(Data_TY!$V633*Data_TY!$O633,"")</f>
        <v>0</v>
      </c>
      <c r="X633" s="240" t="s">
        <v>349</v>
      </c>
      <c r="Y633" s="240" t="s">
        <v>784</v>
      </c>
    </row>
    <row r="634" ht="15.75" hidden="1" customHeight="1">
      <c r="A634" s="230" t="s">
        <v>50</v>
      </c>
      <c r="B634" s="230" t="s">
        <v>257</v>
      </c>
      <c r="C634" s="230" t="s">
        <v>913</v>
      </c>
      <c r="D634" s="230" t="s">
        <v>74</v>
      </c>
      <c r="E634" s="230" t="s">
        <v>1505</v>
      </c>
      <c r="F634" s="231">
        <v>2024.0</v>
      </c>
      <c r="G634" s="232" t="s">
        <v>1266</v>
      </c>
      <c r="H634" s="232"/>
      <c r="I634" s="232"/>
      <c r="J634" s="232"/>
      <c r="K634" s="232" t="s">
        <v>1131</v>
      </c>
      <c r="L634" s="232">
        <v>242568.0</v>
      </c>
      <c r="M634" s="233" t="s">
        <v>1506</v>
      </c>
      <c r="N634" s="232" t="s">
        <v>1507</v>
      </c>
      <c r="O634" s="234">
        <v>0.0</v>
      </c>
      <c r="P634" s="235">
        <v>5.0</v>
      </c>
      <c r="Q634" s="236">
        <v>5.45</v>
      </c>
      <c r="R634" s="236">
        <v>5.45</v>
      </c>
      <c r="S634" s="251" t="s">
        <v>322</v>
      </c>
      <c r="T634" s="238">
        <v>0.77</v>
      </c>
      <c r="U634" s="239">
        <f>IFERROR(Data_TY!$T634*Data_TY!$O634,"")</f>
        <v>0</v>
      </c>
      <c r="V634" s="238">
        <f>IFERROR(Data_TY!$R634/Data_TY!$P634,"")</f>
        <v>1.09</v>
      </c>
      <c r="W634" s="239">
        <f>IFERROR(Data_TY!$V634*Data_TY!$O634,"")</f>
        <v>0</v>
      </c>
      <c r="X634" s="230" t="s">
        <v>349</v>
      </c>
      <c r="Y634" s="230" t="s">
        <v>784</v>
      </c>
    </row>
    <row r="635" ht="15.75" hidden="1" customHeight="1">
      <c r="A635" s="240" t="s">
        <v>50</v>
      </c>
      <c r="B635" s="240" t="s">
        <v>257</v>
      </c>
      <c r="C635" s="240" t="s">
        <v>913</v>
      </c>
      <c r="D635" s="240" t="s">
        <v>74</v>
      </c>
      <c r="E635" s="240" t="s">
        <v>1508</v>
      </c>
      <c r="F635" s="241">
        <v>2024.0</v>
      </c>
      <c r="G635" s="242" t="s">
        <v>1266</v>
      </c>
      <c r="H635" s="242"/>
      <c r="I635" s="242"/>
      <c r="J635" s="242"/>
      <c r="K635" s="242" t="s">
        <v>1131</v>
      </c>
      <c r="L635" s="242">
        <v>242569.0</v>
      </c>
      <c r="M635" s="243" t="s">
        <v>1509</v>
      </c>
      <c r="N635" s="242" t="s">
        <v>1508</v>
      </c>
      <c r="O635" s="244">
        <v>0.0</v>
      </c>
      <c r="P635" s="245">
        <v>2.0</v>
      </c>
      <c r="Q635" s="246">
        <v>2.98</v>
      </c>
      <c r="R635" s="246">
        <v>2.98</v>
      </c>
      <c r="S635" s="250" t="s">
        <v>322</v>
      </c>
      <c r="T635" s="248">
        <v>0.77</v>
      </c>
      <c r="U635" s="249">
        <f>IFERROR(Data_TY!$T635*Data_TY!$O635,"")</f>
        <v>0</v>
      </c>
      <c r="V635" s="248">
        <f>IFERROR(Data_TY!$R635/Data_TY!$P635,"")</f>
        <v>1.49</v>
      </c>
      <c r="W635" s="249">
        <f>IFERROR(Data_TY!$V635*Data_TY!$O635,"")</f>
        <v>0</v>
      </c>
      <c r="X635" s="240" t="s">
        <v>349</v>
      </c>
      <c r="Y635" s="240" t="s">
        <v>784</v>
      </c>
    </row>
    <row r="636" ht="15.75" hidden="1" customHeight="1">
      <c r="A636" s="230" t="s">
        <v>50</v>
      </c>
      <c r="B636" s="230" t="s">
        <v>257</v>
      </c>
      <c r="C636" s="230" t="s">
        <v>786</v>
      </c>
      <c r="D636" s="230" t="s">
        <v>74</v>
      </c>
      <c r="E636" s="230" t="s">
        <v>255</v>
      </c>
      <c r="F636" s="231">
        <v>2024.0</v>
      </c>
      <c r="G636" s="232" t="s">
        <v>1266</v>
      </c>
      <c r="H636" s="232"/>
      <c r="I636" s="232"/>
      <c r="J636" s="232"/>
      <c r="K636" s="232" t="s">
        <v>1131</v>
      </c>
      <c r="L636" s="232">
        <v>279907.0</v>
      </c>
      <c r="M636" s="233" t="s">
        <v>254</v>
      </c>
      <c r="N636" s="232" t="s">
        <v>1510</v>
      </c>
      <c r="O636" s="234">
        <v>21664.0</v>
      </c>
      <c r="P636" s="235">
        <v>2488.0</v>
      </c>
      <c r="Q636" s="236">
        <v>4186.08</v>
      </c>
      <c r="R636" s="236">
        <v>4919.439999999996</v>
      </c>
      <c r="S636" s="251">
        <v>0.11484490398818316</v>
      </c>
      <c r="T636" s="238">
        <v>0.75</v>
      </c>
      <c r="U636" s="239">
        <f>IFERROR(Data_TY!$T636*Data_TY!$O636,"")</f>
        <v>16248</v>
      </c>
      <c r="V636" s="238">
        <f>IFERROR(Data_TY!$R636/Data_TY!$P636,"")</f>
        <v>1.977266881</v>
      </c>
      <c r="W636" s="239">
        <f>IFERROR(Data_TY!$V636*Data_TY!$O636,"")</f>
        <v>42835.50971</v>
      </c>
      <c r="X636" s="230" t="s">
        <v>256</v>
      </c>
      <c r="Y636" s="230" t="s">
        <v>784</v>
      </c>
    </row>
    <row r="637" ht="15.75" hidden="1" customHeight="1">
      <c r="A637" s="240" t="s">
        <v>50</v>
      </c>
      <c r="B637" s="240" t="s">
        <v>257</v>
      </c>
      <c r="C637" s="240" t="s">
        <v>786</v>
      </c>
      <c r="D637" s="240" t="s">
        <v>74</v>
      </c>
      <c r="E637" s="240" t="s">
        <v>259</v>
      </c>
      <c r="F637" s="241">
        <v>2024.0</v>
      </c>
      <c r="G637" s="242" t="s">
        <v>1266</v>
      </c>
      <c r="H637" s="242"/>
      <c r="I637" s="242"/>
      <c r="J637" s="242"/>
      <c r="K637" s="242" t="s">
        <v>1131</v>
      </c>
      <c r="L637" s="242">
        <v>279908.0</v>
      </c>
      <c r="M637" s="243" t="s">
        <v>258</v>
      </c>
      <c r="N637" s="242" t="s">
        <v>1511</v>
      </c>
      <c r="O637" s="244">
        <v>29111.0</v>
      </c>
      <c r="P637" s="245">
        <v>993.0</v>
      </c>
      <c r="Q637" s="246">
        <v>1646.5700000000013</v>
      </c>
      <c r="R637" s="246">
        <v>1941.7000000000037</v>
      </c>
      <c r="S637" s="247">
        <v>0.03411081721685961</v>
      </c>
      <c r="T637" s="248">
        <v>0.75</v>
      </c>
      <c r="U637" s="249">
        <f>IFERROR(Data_TY!$T637*Data_TY!$O637,"")</f>
        <v>21833.25</v>
      </c>
      <c r="V637" s="248">
        <f>IFERROR(Data_TY!$R637/Data_TY!$P637,"")</f>
        <v>1.955387714</v>
      </c>
      <c r="W637" s="249">
        <f>IFERROR(Data_TY!$V637*Data_TY!$O637,"")</f>
        <v>56923.29174</v>
      </c>
      <c r="X637" s="240" t="s">
        <v>256</v>
      </c>
      <c r="Y637" s="240" t="s">
        <v>784</v>
      </c>
    </row>
    <row r="638" ht="15.75" hidden="1" customHeight="1">
      <c r="A638" s="230" t="s">
        <v>50</v>
      </c>
      <c r="B638" s="230" t="s">
        <v>257</v>
      </c>
      <c r="C638" s="230" t="s">
        <v>786</v>
      </c>
      <c r="D638" s="230" t="s">
        <v>74</v>
      </c>
      <c r="E638" s="230" t="s">
        <v>261</v>
      </c>
      <c r="F638" s="231">
        <v>2024.0</v>
      </c>
      <c r="G638" s="232" t="s">
        <v>1266</v>
      </c>
      <c r="H638" s="232"/>
      <c r="I638" s="232"/>
      <c r="J638" s="232"/>
      <c r="K638" s="232" t="s">
        <v>1131</v>
      </c>
      <c r="L638" s="232">
        <v>279909.0</v>
      </c>
      <c r="M638" s="233" t="s">
        <v>260</v>
      </c>
      <c r="N638" s="232" t="s">
        <v>1512</v>
      </c>
      <c r="O638" s="234">
        <v>31142.0</v>
      </c>
      <c r="P638" s="235">
        <v>2624.0</v>
      </c>
      <c r="Q638" s="236">
        <v>4385.29</v>
      </c>
      <c r="R638" s="236">
        <v>5179.719999999995</v>
      </c>
      <c r="S638" s="237">
        <v>0.08425919979448976</v>
      </c>
      <c r="T638" s="238">
        <v>0.75</v>
      </c>
      <c r="U638" s="239">
        <f>IFERROR(Data_TY!$T638*Data_TY!$O638,"")</f>
        <v>23356.5</v>
      </c>
      <c r="V638" s="238">
        <f>IFERROR(Data_TY!$R638/Data_TY!$P638,"")</f>
        <v>1.973978659</v>
      </c>
      <c r="W638" s="239">
        <f>IFERROR(Data_TY!$V638*Data_TY!$O638,"")</f>
        <v>61473.64338</v>
      </c>
      <c r="X638" s="230" t="s">
        <v>256</v>
      </c>
      <c r="Y638" s="230" t="s">
        <v>784</v>
      </c>
    </row>
    <row r="639" ht="15.75" hidden="1" customHeight="1">
      <c r="A639" s="240" t="s">
        <v>50</v>
      </c>
      <c r="B639" s="240" t="s">
        <v>257</v>
      </c>
      <c r="C639" s="240" t="s">
        <v>786</v>
      </c>
      <c r="D639" s="240" t="s">
        <v>74</v>
      </c>
      <c r="E639" s="240" t="s">
        <v>263</v>
      </c>
      <c r="F639" s="241">
        <v>2024.0</v>
      </c>
      <c r="G639" s="242" t="s">
        <v>1266</v>
      </c>
      <c r="H639" s="242"/>
      <c r="I639" s="242"/>
      <c r="J639" s="242"/>
      <c r="K639" s="242" t="s">
        <v>1131</v>
      </c>
      <c r="L639" s="242">
        <v>279911.0</v>
      </c>
      <c r="M639" s="243" t="s">
        <v>262</v>
      </c>
      <c r="N639" s="242" t="s">
        <v>1513</v>
      </c>
      <c r="O639" s="244">
        <v>14217.0</v>
      </c>
      <c r="P639" s="245">
        <v>2399.0</v>
      </c>
      <c r="Q639" s="246">
        <v>4032.3500000000004</v>
      </c>
      <c r="R639" s="246">
        <v>4755.999999999995</v>
      </c>
      <c r="S639" s="247">
        <v>0.16874164732362665</v>
      </c>
      <c r="T639" s="248">
        <v>0.75</v>
      </c>
      <c r="U639" s="249">
        <f>IFERROR(Data_TY!$T639*Data_TY!$O639,"")</f>
        <v>10662.75</v>
      </c>
      <c r="V639" s="248">
        <f>IFERROR(Data_TY!$R639/Data_TY!$P639,"")</f>
        <v>1.982492705</v>
      </c>
      <c r="W639" s="249">
        <f>IFERROR(Data_TY!$V639*Data_TY!$O639,"")</f>
        <v>28185.09879</v>
      </c>
      <c r="X639" s="240" t="s">
        <v>256</v>
      </c>
      <c r="Y639" s="240" t="s">
        <v>784</v>
      </c>
    </row>
    <row r="640" ht="15.75" hidden="1" customHeight="1">
      <c r="A640" s="230" t="s">
        <v>50</v>
      </c>
      <c r="B640" s="230" t="s">
        <v>257</v>
      </c>
      <c r="C640" s="230" t="s">
        <v>786</v>
      </c>
      <c r="D640" s="230" t="s">
        <v>74</v>
      </c>
      <c r="E640" s="230" t="s">
        <v>265</v>
      </c>
      <c r="F640" s="231">
        <v>2024.0</v>
      </c>
      <c r="G640" s="232" t="s">
        <v>1266</v>
      </c>
      <c r="H640" s="232"/>
      <c r="I640" s="232"/>
      <c r="J640" s="232"/>
      <c r="K640" s="232" t="s">
        <v>1131</v>
      </c>
      <c r="L640" s="232">
        <v>279916.0</v>
      </c>
      <c r="M640" s="233" t="s">
        <v>264</v>
      </c>
      <c r="N640" s="232" t="s">
        <v>1164</v>
      </c>
      <c r="O640" s="234">
        <v>0.0</v>
      </c>
      <c r="P640" s="235">
        <v>16.0</v>
      </c>
      <c r="Q640" s="236">
        <v>31.84</v>
      </c>
      <c r="R640" s="236">
        <v>31.84</v>
      </c>
      <c r="S640" s="237" t="s">
        <v>322</v>
      </c>
      <c r="T640" s="238">
        <v>0.75</v>
      </c>
      <c r="U640" s="239">
        <f>IFERROR(Data_TY!$T640*Data_TY!$O640,"")</f>
        <v>0</v>
      </c>
      <c r="V640" s="238">
        <f>IFERROR(Data_TY!$R640/Data_TY!$P640,"")</f>
        <v>1.99</v>
      </c>
      <c r="W640" s="239">
        <f>IFERROR(Data_TY!$V640*Data_TY!$O640,"")</f>
        <v>0</v>
      </c>
      <c r="X640" s="230" t="s">
        <v>256</v>
      </c>
      <c r="Y640" s="230" t="s">
        <v>784</v>
      </c>
    </row>
    <row r="641" ht="15.75" hidden="1" customHeight="1">
      <c r="A641" s="240" t="s">
        <v>50</v>
      </c>
      <c r="B641" s="240" t="s">
        <v>257</v>
      </c>
      <c r="C641" s="240" t="s">
        <v>786</v>
      </c>
      <c r="D641" s="240" t="s">
        <v>74</v>
      </c>
      <c r="E641" s="240" t="s">
        <v>267</v>
      </c>
      <c r="F641" s="241">
        <v>2024.0</v>
      </c>
      <c r="G641" s="242" t="s">
        <v>1266</v>
      </c>
      <c r="H641" s="242"/>
      <c r="I641" s="242"/>
      <c r="J641" s="242"/>
      <c r="K641" s="242" t="s">
        <v>1131</v>
      </c>
      <c r="L641" s="242">
        <v>279918.0</v>
      </c>
      <c r="M641" s="243" t="s">
        <v>266</v>
      </c>
      <c r="N641" s="242" t="s">
        <v>1144</v>
      </c>
      <c r="O641" s="244">
        <v>0.0</v>
      </c>
      <c r="P641" s="245">
        <v>19.0</v>
      </c>
      <c r="Q641" s="246">
        <v>37.81</v>
      </c>
      <c r="R641" s="246">
        <v>37.81</v>
      </c>
      <c r="S641" s="247" t="s">
        <v>322</v>
      </c>
      <c r="T641" s="248">
        <v>0.75</v>
      </c>
      <c r="U641" s="249">
        <f>IFERROR(Data_TY!$T641*Data_TY!$O641,"")</f>
        <v>0</v>
      </c>
      <c r="V641" s="248">
        <f>IFERROR(Data_TY!$R641/Data_TY!$P641,"")</f>
        <v>1.99</v>
      </c>
      <c r="W641" s="249">
        <f>IFERROR(Data_TY!$V641*Data_TY!$O641,"")</f>
        <v>0</v>
      </c>
      <c r="X641" s="240" t="s">
        <v>256</v>
      </c>
      <c r="Y641" s="240" t="s">
        <v>784</v>
      </c>
    </row>
    <row r="642" ht="15.75" hidden="1" customHeight="1">
      <c r="A642" s="230" t="s">
        <v>50</v>
      </c>
      <c r="B642" s="230" t="s">
        <v>257</v>
      </c>
      <c r="C642" s="230" t="s">
        <v>786</v>
      </c>
      <c r="D642" s="230" t="s">
        <v>74</v>
      </c>
      <c r="E642" s="230" t="s">
        <v>269</v>
      </c>
      <c r="F642" s="231">
        <v>2024.0</v>
      </c>
      <c r="G642" s="232" t="s">
        <v>1266</v>
      </c>
      <c r="H642" s="232"/>
      <c r="I642" s="232"/>
      <c r="J642" s="232"/>
      <c r="K642" s="232" t="s">
        <v>1131</v>
      </c>
      <c r="L642" s="232">
        <v>279920.0</v>
      </c>
      <c r="M642" s="233" t="s">
        <v>268</v>
      </c>
      <c r="N642" s="232" t="s">
        <v>1175</v>
      </c>
      <c r="O642" s="234">
        <v>0.0</v>
      </c>
      <c r="P642" s="235">
        <v>26.0</v>
      </c>
      <c r="Q642" s="236">
        <v>51.74</v>
      </c>
      <c r="R642" s="236">
        <v>51.74</v>
      </c>
      <c r="S642" s="237" t="s">
        <v>322</v>
      </c>
      <c r="T642" s="238">
        <v>0.75</v>
      </c>
      <c r="U642" s="239">
        <f>IFERROR(Data_TY!$T642*Data_TY!$O642,"")</f>
        <v>0</v>
      </c>
      <c r="V642" s="238">
        <f>IFERROR(Data_TY!$R642/Data_TY!$P642,"")</f>
        <v>1.99</v>
      </c>
      <c r="W642" s="239">
        <f>IFERROR(Data_TY!$V642*Data_TY!$O642,"")</f>
        <v>0</v>
      </c>
      <c r="X642" s="230" t="s">
        <v>256</v>
      </c>
      <c r="Y642" s="230" t="s">
        <v>784</v>
      </c>
    </row>
    <row r="643" ht="15.75" hidden="1" customHeight="1">
      <c r="A643" s="240" t="s">
        <v>50</v>
      </c>
      <c r="B643" s="240" t="s">
        <v>257</v>
      </c>
      <c r="C643" s="240" t="s">
        <v>786</v>
      </c>
      <c r="D643" s="240" t="s">
        <v>74</v>
      </c>
      <c r="E643" s="240" t="s">
        <v>271</v>
      </c>
      <c r="F643" s="241">
        <v>2024.0</v>
      </c>
      <c r="G643" s="242" t="s">
        <v>1266</v>
      </c>
      <c r="H643" s="242"/>
      <c r="I643" s="242"/>
      <c r="J643" s="242"/>
      <c r="K643" s="242" t="s">
        <v>1131</v>
      </c>
      <c r="L643" s="242">
        <v>279929.0</v>
      </c>
      <c r="M643" s="243" t="s">
        <v>270</v>
      </c>
      <c r="N643" s="242" t="s">
        <v>1176</v>
      </c>
      <c r="O643" s="244">
        <v>0.0</v>
      </c>
      <c r="P643" s="245">
        <v>13.0</v>
      </c>
      <c r="Q643" s="246">
        <v>25.87</v>
      </c>
      <c r="R643" s="246">
        <v>25.87</v>
      </c>
      <c r="S643" s="247" t="s">
        <v>322</v>
      </c>
      <c r="T643" s="248">
        <v>0.75</v>
      </c>
      <c r="U643" s="249">
        <f>IFERROR(Data_TY!$T643*Data_TY!$O643,"")</f>
        <v>0</v>
      </c>
      <c r="V643" s="248">
        <f>IFERROR(Data_TY!$R643/Data_TY!$P643,"")</f>
        <v>1.99</v>
      </c>
      <c r="W643" s="249">
        <f>IFERROR(Data_TY!$V643*Data_TY!$O643,"")</f>
        <v>0</v>
      </c>
      <c r="X643" s="240" t="s">
        <v>256</v>
      </c>
      <c r="Y643" s="240" t="s">
        <v>784</v>
      </c>
    </row>
    <row r="644" ht="15.75" hidden="1" customHeight="1">
      <c r="A644" s="230" t="s">
        <v>50</v>
      </c>
      <c r="B644" s="230" t="s">
        <v>257</v>
      </c>
      <c r="C644" s="230" t="s">
        <v>786</v>
      </c>
      <c r="D644" s="230" t="s">
        <v>74</v>
      </c>
      <c r="E644" s="230" t="s">
        <v>265</v>
      </c>
      <c r="F644" s="231">
        <v>2024.0</v>
      </c>
      <c r="G644" s="232" t="s">
        <v>1266</v>
      </c>
      <c r="H644" s="232"/>
      <c r="I644" s="232"/>
      <c r="J644" s="232"/>
      <c r="K644" s="232" t="s">
        <v>1131</v>
      </c>
      <c r="L644" s="232">
        <v>279934.0</v>
      </c>
      <c r="M644" s="233" t="s">
        <v>272</v>
      </c>
      <c r="N644" s="232" t="s">
        <v>1164</v>
      </c>
      <c r="O644" s="234">
        <v>41984.0</v>
      </c>
      <c r="P644" s="235">
        <v>4540.0</v>
      </c>
      <c r="Q644" s="236">
        <v>7648.450000000002</v>
      </c>
      <c r="R644" s="236">
        <v>9038.139999999994</v>
      </c>
      <c r="S644" s="237">
        <v>0.10813643292682927</v>
      </c>
      <c r="T644" s="238">
        <v>0.75</v>
      </c>
      <c r="U644" s="239">
        <f>IFERROR(Data_TY!$T644*Data_TY!$O644,"")</f>
        <v>31488</v>
      </c>
      <c r="V644" s="238">
        <f>IFERROR(Data_TY!$R644/Data_TY!$P644,"")</f>
        <v>1.990779736</v>
      </c>
      <c r="W644" s="239">
        <f>IFERROR(Data_TY!$V644*Data_TY!$O644,"")</f>
        <v>83580.89642</v>
      </c>
      <c r="X644" s="230" t="s">
        <v>256</v>
      </c>
      <c r="Y644" s="230" t="s">
        <v>784</v>
      </c>
    </row>
    <row r="645" ht="15.75" hidden="1" customHeight="1">
      <c r="A645" s="240" t="s">
        <v>50</v>
      </c>
      <c r="B645" s="240" t="s">
        <v>257</v>
      </c>
      <c r="C645" s="240" t="s">
        <v>786</v>
      </c>
      <c r="D645" s="240" t="s">
        <v>74</v>
      </c>
      <c r="E645" s="240" t="s">
        <v>267</v>
      </c>
      <c r="F645" s="241">
        <v>2024.0</v>
      </c>
      <c r="G645" s="242" t="s">
        <v>1266</v>
      </c>
      <c r="H645" s="242"/>
      <c r="I645" s="242"/>
      <c r="J645" s="242"/>
      <c r="K645" s="242" t="s">
        <v>1131</v>
      </c>
      <c r="L645" s="242">
        <v>279935.0</v>
      </c>
      <c r="M645" s="243" t="s">
        <v>273</v>
      </c>
      <c r="N645" s="242" t="s">
        <v>1144</v>
      </c>
      <c r="O645" s="244">
        <v>56427.0</v>
      </c>
      <c r="P645" s="245">
        <v>7890.0</v>
      </c>
      <c r="Q645" s="246">
        <v>13264.75000000001</v>
      </c>
      <c r="R645" s="246">
        <v>15702.279999999993</v>
      </c>
      <c r="S645" s="247">
        <v>0.13982667871763518</v>
      </c>
      <c r="T645" s="248">
        <v>0.75</v>
      </c>
      <c r="U645" s="249">
        <f>IFERROR(Data_TY!$T645*Data_TY!$O645,"")</f>
        <v>42320.25</v>
      </c>
      <c r="V645" s="248">
        <f>IFERROR(Data_TY!$R645/Data_TY!$P645,"")</f>
        <v>1.990149556</v>
      </c>
      <c r="W645" s="249">
        <f>IFERROR(Data_TY!$V645*Data_TY!$O645,"")</f>
        <v>112298.169</v>
      </c>
      <c r="X645" s="240" t="s">
        <v>256</v>
      </c>
      <c r="Y645" s="240" t="s">
        <v>784</v>
      </c>
    </row>
    <row r="646" ht="15.75" hidden="1" customHeight="1">
      <c r="A646" s="230" t="s">
        <v>50</v>
      </c>
      <c r="B646" s="230" t="s">
        <v>257</v>
      </c>
      <c r="C646" s="230" t="s">
        <v>786</v>
      </c>
      <c r="D646" s="230" t="s">
        <v>74</v>
      </c>
      <c r="E646" s="230" t="s">
        <v>269</v>
      </c>
      <c r="F646" s="231">
        <v>2024.0</v>
      </c>
      <c r="G646" s="232" t="s">
        <v>1266</v>
      </c>
      <c r="H646" s="232"/>
      <c r="I646" s="232"/>
      <c r="J646" s="232"/>
      <c r="K646" s="232" t="s">
        <v>1131</v>
      </c>
      <c r="L646" s="232">
        <v>279936.0</v>
      </c>
      <c r="M646" s="233" t="s">
        <v>274</v>
      </c>
      <c r="N646" s="232" t="s">
        <v>1175</v>
      </c>
      <c r="O646" s="234">
        <v>60395.0</v>
      </c>
      <c r="P646" s="235">
        <v>10951.0</v>
      </c>
      <c r="Q646" s="236">
        <v>18392.540000000015</v>
      </c>
      <c r="R646" s="236">
        <v>21796.39</v>
      </c>
      <c r="S646" s="237">
        <v>0.18132295719844357</v>
      </c>
      <c r="T646" s="238">
        <v>0.75</v>
      </c>
      <c r="U646" s="239">
        <f>IFERROR(Data_TY!$T646*Data_TY!$O646,"")</f>
        <v>45296.25</v>
      </c>
      <c r="V646" s="238">
        <f>IFERROR(Data_TY!$R646/Data_TY!$P646,"")</f>
        <v>1.990356132</v>
      </c>
      <c r="W646" s="239">
        <f>IFERROR(Data_TY!$V646*Data_TY!$O646,"")</f>
        <v>120207.5586</v>
      </c>
      <c r="X646" s="230" t="s">
        <v>256</v>
      </c>
      <c r="Y646" s="230" t="s">
        <v>784</v>
      </c>
    </row>
    <row r="647" ht="15.75" hidden="1" customHeight="1">
      <c r="A647" s="240" t="s">
        <v>50</v>
      </c>
      <c r="B647" s="240" t="s">
        <v>257</v>
      </c>
      <c r="C647" s="240" t="s">
        <v>786</v>
      </c>
      <c r="D647" s="240" t="s">
        <v>74</v>
      </c>
      <c r="E647" s="240" t="s">
        <v>271</v>
      </c>
      <c r="F647" s="241">
        <v>2024.0</v>
      </c>
      <c r="G647" s="242" t="s">
        <v>1266</v>
      </c>
      <c r="H647" s="242"/>
      <c r="I647" s="242"/>
      <c r="J647" s="242"/>
      <c r="K647" s="242" t="s">
        <v>1131</v>
      </c>
      <c r="L647" s="242">
        <v>279937.0</v>
      </c>
      <c r="M647" s="243" t="s">
        <v>275</v>
      </c>
      <c r="N647" s="242" t="s">
        <v>1176</v>
      </c>
      <c r="O647" s="244">
        <v>27628.0</v>
      </c>
      <c r="P647" s="245">
        <v>4258.0</v>
      </c>
      <c r="Q647" s="246">
        <v>7158.070000000005</v>
      </c>
      <c r="R647" s="246">
        <v>8475.699999999995</v>
      </c>
      <c r="S647" s="247">
        <v>0.15411900970030404</v>
      </c>
      <c r="T647" s="248">
        <v>0.75</v>
      </c>
      <c r="U647" s="249">
        <f>IFERROR(Data_TY!$T647*Data_TY!$O647,"")</f>
        <v>20721</v>
      </c>
      <c r="V647" s="248">
        <f>IFERROR(Data_TY!$R647/Data_TY!$P647,"")</f>
        <v>1.990535463</v>
      </c>
      <c r="W647" s="249">
        <f>IFERROR(Data_TY!$V647*Data_TY!$O647,"")</f>
        <v>54994.51376</v>
      </c>
      <c r="X647" s="240" t="s">
        <v>256</v>
      </c>
      <c r="Y647" s="240" t="s">
        <v>784</v>
      </c>
    </row>
    <row r="648" ht="15.75" hidden="1" customHeight="1">
      <c r="A648" s="230" t="s">
        <v>49</v>
      </c>
      <c r="B648" s="230" t="s">
        <v>344</v>
      </c>
      <c r="C648" s="230" t="s">
        <v>786</v>
      </c>
      <c r="D648" s="230" t="s">
        <v>309</v>
      </c>
      <c r="E648" s="230" t="s">
        <v>669</v>
      </c>
      <c r="F648" s="231">
        <v>2024.0</v>
      </c>
      <c r="G648" s="232" t="s">
        <v>1266</v>
      </c>
      <c r="H648" s="232"/>
      <c r="I648" s="232"/>
      <c r="J648" s="232"/>
      <c r="K648" s="232" t="s">
        <v>1131</v>
      </c>
      <c r="L648" s="232">
        <v>135212.0</v>
      </c>
      <c r="M648" s="233" t="s">
        <v>668</v>
      </c>
      <c r="N648" s="232" t="s">
        <v>1514</v>
      </c>
      <c r="O648" s="234">
        <v>0.0</v>
      </c>
      <c r="P648" s="235">
        <v>219.0</v>
      </c>
      <c r="Q648" s="236">
        <v>1114.4100000000003</v>
      </c>
      <c r="R648" s="236">
        <v>1268.8099999999995</v>
      </c>
      <c r="S648" s="237" t="s">
        <v>322</v>
      </c>
      <c r="T648" s="238">
        <v>2.76</v>
      </c>
      <c r="U648" s="239">
        <f>IFERROR(Data_TY!$T648*Data_TY!$O648,"")</f>
        <v>0</v>
      </c>
      <c r="V648" s="238">
        <f>IFERROR(Data_TY!$R648/Data_TY!$P648,"")</f>
        <v>5.793652968</v>
      </c>
      <c r="W648" s="239">
        <f>IFERROR(Data_TY!$V648*Data_TY!$O648,"")</f>
        <v>0</v>
      </c>
      <c r="X648" s="230" t="s">
        <v>657</v>
      </c>
      <c r="Y648" s="230" t="s">
        <v>784</v>
      </c>
    </row>
    <row r="649" ht="15.75" hidden="1" customHeight="1">
      <c r="A649" s="240" t="s">
        <v>49</v>
      </c>
      <c r="B649" s="240" t="s">
        <v>344</v>
      </c>
      <c r="C649" s="240" t="s">
        <v>786</v>
      </c>
      <c r="D649" s="240" t="s">
        <v>309</v>
      </c>
      <c r="E649" s="240" t="s">
        <v>669</v>
      </c>
      <c r="F649" s="241">
        <v>2024.0</v>
      </c>
      <c r="G649" s="242" t="s">
        <v>1266</v>
      </c>
      <c r="H649" s="242"/>
      <c r="I649" s="242"/>
      <c r="J649" s="242"/>
      <c r="K649" s="242" t="s">
        <v>1131</v>
      </c>
      <c r="L649" s="242">
        <v>135212.0</v>
      </c>
      <c r="M649" s="254" t="s">
        <v>668</v>
      </c>
      <c r="N649" s="242" t="s">
        <v>1514</v>
      </c>
      <c r="O649" s="244">
        <v>808.0</v>
      </c>
      <c r="P649" s="245">
        <v>0.0</v>
      </c>
      <c r="Q649" s="246">
        <v>0.0</v>
      </c>
      <c r="R649" s="246">
        <v>0.0</v>
      </c>
      <c r="S649" s="247">
        <v>0.0</v>
      </c>
      <c r="T649" s="248">
        <v>2.76</v>
      </c>
      <c r="U649" s="249">
        <f>IFERROR(Data_TY!$T649*Data_TY!$O649,"")</f>
        <v>2230.08</v>
      </c>
      <c r="V649" s="248" t="str">
        <f>IFERROR(Data_TY!$R649/Data_TY!$P649,"")</f>
        <v/>
      </c>
      <c r="W649" s="249">
        <f>IFERROR(Data_TY!$V649*Data_TY!$O649,"")</f>
        <v>0</v>
      </c>
      <c r="X649" s="240" t="s">
        <v>657</v>
      </c>
      <c r="Y649" s="240" t="s">
        <v>784</v>
      </c>
    </row>
    <row r="650" ht="15.75" hidden="1" customHeight="1">
      <c r="A650" s="230" t="s">
        <v>49</v>
      </c>
      <c r="B650" s="230" t="s">
        <v>344</v>
      </c>
      <c r="C650" s="230" t="s">
        <v>786</v>
      </c>
      <c r="D650" s="230" t="s">
        <v>309</v>
      </c>
      <c r="E650" s="230" t="s">
        <v>671</v>
      </c>
      <c r="F650" s="231">
        <v>2024.0</v>
      </c>
      <c r="G650" s="232" t="s">
        <v>1266</v>
      </c>
      <c r="H650" s="232"/>
      <c r="I650" s="232"/>
      <c r="J650" s="232"/>
      <c r="K650" s="232" t="s">
        <v>1131</v>
      </c>
      <c r="L650" s="232">
        <v>135214.0</v>
      </c>
      <c r="M650" s="233" t="s">
        <v>670</v>
      </c>
      <c r="N650" s="232" t="s">
        <v>1515</v>
      </c>
      <c r="O650" s="234">
        <v>808.0</v>
      </c>
      <c r="P650" s="235">
        <v>82.0</v>
      </c>
      <c r="Q650" s="236">
        <v>414.7800000000001</v>
      </c>
      <c r="R650" s="236">
        <v>474.78000000000026</v>
      </c>
      <c r="S650" s="237">
        <v>0.10148514851485149</v>
      </c>
      <c r="T650" s="238">
        <v>3.32</v>
      </c>
      <c r="U650" s="239">
        <f>IFERROR(Data_TY!$T650*Data_TY!$O650,"")</f>
        <v>2682.56</v>
      </c>
      <c r="V650" s="238">
        <f>IFERROR(Data_TY!$R650/Data_TY!$P650,"")</f>
        <v>5.79</v>
      </c>
      <c r="W650" s="239">
        <f>IFERROR(Data_TY!$V650*Data_TY!$O650,"")</f>
        <v>4678.32</v>
      </c>
      <c r="X650" s="230" t="s">
        <v>657</v>
      </c>
      <c r="Y650" s="230" t="s">
        <v>784</v>
      </c>
    </row>
    <row r="651" ht="15.75" hidden="1" customHeight="1">
      <c r="A651" s="240" t="s">
        <v>49</v>
      </c>
      <c r="B651" s="240" t="s">
        <v>344</v>
      </c>
      <c r="C651" s="240" t="s">
        <v>786</v>
      </c>
      <c r="D651" s="240" t="s">
        <v>309</v>
      </c>
      <c r="E651" s="240" t="s">
        <v>673</v>
      </c>
      <c r="F651" s="241">
        <v>2024.0</v>
      </c>
      <c r="G651" s="242" t="s">
        <v>1266</v>
      </c>
      <c r="H651" s="242"/>
      <c r="I651" s="242"/>
      <c r="J651" s="242"/>
      <c r="K651" s="242" t="s">
        <v>1131</v>
      </c>
      <c r="L651" s="242">
        <v>135215.0</v>
      </c>
      <c r="M651" s="243" t="s">
        <v>672</v>
      </c>
      <c r="N651" s="242" t="s">
        <v>1516</v>
      </c>
      <c r="O651" s="244">
        <v>808.0</v>
      </c>
      <c r="P651" s="245">
        <v>54.0</v>
      </c>
      <c r="Q651" s="246">
        <v>272.66000000000014</v>
      </c>
      <c r="R651" s="246">
        <v>312.66</v>
      </c>
      <c r="S651" s="250">
        <v>0.06683168316831684</v>
      </c>
      <c r="T651" s="248">
        <v>2.76</v>
      </c>
      <c r="U651" s="249">
        <f>IFERROR(Data_TY!$T651*Data_TY!$O651,"")</f>
        <v>2230.08</v>
      </c>
      <c r="V651" s="248">
        <f>IFERROR(Data_TY!$R651/Data_TY!$P651,"")</f>
        <v>5.79</v>
      </c>
      <c r="W651" s="249">
        <f>IFERROR(Data_TY!$V651*Data_TY!$O651,"")</f>
        <v>4678.32</v>
      </c>
      <c r="X651" s="240" t="s">
        <v>657</v>
      </c>
      <c r="Y651" s="240" t="s">
        <v>784</v>
      </c>
    </row>
    <row r="652" ht="15.75" hidden="1" customHeight="1">
      <c r="A652" s="230" t="s">
        <v>49</v>
      </c>
      <c r="B652" s="230" t="s">
        <v>344</v>
      </c>
      <c r="C652" s="230" t="s">
        <v>786</v>
      </c>
      <c r="D652" s="230" t="s">
        <v>309</v>
      </c>
      <c r="E652" s="230" t="s">
        <v>677</v>
      </c>
      <c r="F652" s="231">
        <v>2024.0</v>
      </c>
      <c r="G652" s="232" t="s">
        <v>1266</v>
      </c>
      <c r="H652" s="232"/>
      <c r="I652" s="232"/>
      <c r="J652" s="232"/>
      <c r="K652" s="232" t="s">
        <v>1131</v>
      </c>
      <c r="L652" s="232">
        <v>135235.0</v>
      </c>
      <c r="M652" s="233" t="s">
        <v>676</v>
      </c>
      <c r="N652" s="232" t="s">
        <v>1517</v>
      </c>
      <c r="O652" s="234">
        <v>404.0</v>
      </c>
      <c r="P652" s="235">
        <v>38.0</v>
      </c>
      <c r="Q652" s="236">
        <v>193.61999999999998</v>
      </c>
      <c r="R652" s="236">
        <v>220.02000000000004</v>
      </c>
      <c r="S652" s="251">
        <v>0.09405940594059406</v>
      </c>
      <c r="T652" s="238">
        <v>3.2</v>
      </c>
      <c r="U652" s="239">
        <f>IFERROR(Data_TY!$T652*Data_TY!$O652,"")</f>
        <v>1292.8</v>
      </c>
      <c r="V652" s="238">
        <f>IFERROR(Data_TY!$R652/Data_TY!$P652,"")</f>
        <v>5.79</v>
      </c>
      <c r="W652" s="239">
        <f>IFERROR(Data_TY!$V652*Data_TY!$O652,"")</f>
        <v>2339.16</v>
      </c>
      <c r="X652" s="230" t="s">
        <v>657</v>
      </c>
      <c r="Y652" s="230" t="s">
        <v>784</v>
      </c>
    </row>
    <row r="653" ht="15.75" hidden="1" customHeight="1">
      <c r="A653" s="240" t="s">
        <v>49</v>
      </c>
      <c r="B653" s="240" t="s">
        <v>344</v>
      </c>
      <c r="C653" s="240" t="s">
        <v>786</v>
      </c>
      <c r="D653" s="240" t="s">
        <v>309</v>
      </c>
      <c r="E653" s="240" t="s">
        <v>679</v>
      </c>
      <c r="F653" s="241">
        <v>2024.0</v>
      </c>
      <c r="G653" s="242" t="s">
        <v>1266</v>
      </c>
      <c r="H653" s="242"/>
      <c r="I653" s="242"/>
      <c r="J653" s="242"/>
      <c r="K653" s="242" t="s">
        <v>1131</v>
      </c>
      <c r="L653" s="242">
        <v>135260.0</v>
      </c>
      <c r="M653" s="243" t="s">
        <v>678</v>
      </c>
      <c r="N653" s="242" t="s">
        <v>1518</v>
      </c>
      <c r="O653" s="244">
        <v>606.0</v>
      </c>
      <c r="P653" s="245">
        <v>53.0</v>
      </c>
      <c r="Q653" s="246">
        <v>265.27000000000004</v>
      </c>
      <c r="R653" s="246">
        <v>306.8700000000001</v>
      </c>
      <c r="S653" s="247">
        <v>0.08745874587458746</v>
      </c>
      <c r="T653" s="248">
        <v>2.76</v>
      </c>
      <c r="U653" s="249">
        <f>IFERROR(Data_TY!$T653*Data_TY!$O653,"")</f>
        <v>1672.56</v>
      </c>
      <c r="V653" s="248">
        <f>IFERROR(Data_TY!$R653/Data_TY!$P653,"")</f>
        <v>5.79</v>
      </c>
      <c r="W653" s="249">
        <f>IFERROR(Data_TY!$V653*Data_TY!$O653,"")</f>
        <v>3508.74</v>
      </c>
      <c r="X653" s="240" t="s">
        <v>657</v>
      </c>
      <c r="Y653" s="240" t="s">
        <v>784</v>
      </c>
    </row>
    <row r="654" ht="15.75" hidden="1" customHeight="1">
      <c r="A654" s="230" t="s">
        <v>49</v>
      </c>
      <c r="B654" s="230" t="s">
        <v>654</v>
      </c>
      <c r="C654" s="230" t="s">
        <v>786</v>
      </c>
      <c r="D654" s="230" t="s">
        <v>309</v>
      </c>
      <c r="E654" s="230" t="s">
        <v>691</v>
      </c>
      <c r="F654" s="231">
        <v>2024.0</v>
      </c>
      <c r="G654" s="232" t="s">
        <v>1266</v>
      </c>
      <c r="H654" s="232"/>
      <c r="I654" s="232"/>
      <c r="J654" s="232"/>
      <c r="K654" s="232" t="s">
        <v>1131</v>
      </c>
      <c r="L654" s="232">
        <v>222145.0</v>
      </c>
      <c r="M654" s="233" t="s">
        <v>690</v>
      </c>
      <c r="N654" s="232" t="s">
        <v>1179</v>
      </c>
      <c r="O654" s="234">
        <v>576.0</v>
      </c>
      <c r="P654" s="235">
        <v>249.0</v>
      </c>
      <c r="Q654" s="236">
        <v>498.81000000000046</v>
      </c>
      <c r="R654" s="236">
        <v>570.2100000000003</v>
      </c>
      <c r="S654" s="237">
        <v>0.4322916666666667</v>
      </c>
      <c r="T654" s="238">
        <v>1.1</v>
      </c>
      <c r="U654" s="239">
        <f>IFERROR(Data_TY!$T654*Data_TY!$O654,"")</f>
        <v>633.6</v>
      </c>
      <c r="V654" s="238">
        <f>IFERROR(Data_TY!$R654/Data_TY!$P654,"")</f>
        <v>2.29</v>
      </c>
      <c r="W654" s="239">
        <f>IFERROR(Data_TY!$V654*Data_TY!$O654,"")</f>
        <v>1319.04</v>
      </c>
      <c r="X654" s="230" t="s">
        <v>657</v>
      </c>
      <c r="Y654" s="230" t="s">
        <v>784</v>
      </c>
    </row>
    <row r="655" ht="15.75" hidden="1" customHeight="1">
      <c r="A655" s="240" t="s">
        <v>49</v>
      </c>
      <c r="B655" s="240" t="s">
        <v>654</v>
      </c>
      <c r="C655" s="240" t="s">
        <v>786</v>
      </c>
      <c r="D655" s="240" t="s">
        <v>309</v>
      </c>
      <c r="E655" s="240" t="s">
        <v>693</v>
      </c>
      <c r="F655" s="241">
        <v>2024.0</v>
      </c>
      <c r="G655" s="242" t="s">
        <v>1266</v>
      </c>
      <c r="H655" s="242"/>
      <c r="I655" s="242"/>
      <c r="J655" s="242"/>
      <c r="K655" s="242" t="s">
        <v>1131</v>
      </c>
      <c r="L655" s="242">
        <v>222146.0</v>
      </c>
      <c r="M655" s="243" t="s">
        <v>692</v>
      </c>
      <c r="N655" s="242" t="s">
        <v>1180</v>
      </c>
      <c r="O655" s="244">
        <v>2304.0</v>
      </c>
      <c r="P655" s="245">
        <v>565.0</v>
      </c>
      <c r="Q655" s="246">
        <v>1132.4500000000007</v>
      </c>
      <c r="R655" s="246">
        <v>1293.8499999999992</v>
      </c>
      <c r="S655" s="250">
        <v>0.24522569444444445</v>
      </c>
      <c r="T655" s="248">
        <v>1.1</v>
      </c>
      <c r="U655" s="249">
        <f>IFERROR(Data_TY!$T655*Data_TY!$O655,"")</f>
        <v>2534.4</v>
      </c>
      <c r="V655" s="248">
        <f>IFERROR(Data_TY!$R655/Data_TY!$P655,"")</f>
        <v>2.29</v>
      </c>
      <c r="W655" s="249">
        <f>IFERROR(Data_TY!$V655*Data_TY!$O655,"")</f>
        <v>5276.16</v>
      </c>
      <c r="X655" s="240" t="s">
        <v>657</v>
      </c>
      <c r="Y655" s="240" t="s">
        <v>784</v>
      </c>
    </row>
    <row r="656" ht="15.75" hidden="1" customHeight="1">
      <c r="A656" s="230" t="s">
        <v>49</v>
      </c>
      <c r="B656" s="230" t="s">
        <v>350</v>
      </c>
      <c r="C656" s="230" t="s">
        <v>786</v>
      </c>
      <c r="D656" s="230" t="s">
        <v>309</v>
      </c>
      <c r="E656" s="230" t="s">
        <v>736</v>
      </c>
      <c r="F656" s="231">
        <v>2024.0</v>
      </c>
      <c r="G656" s="232" t="s">
        <v>1266</v>
      </c>
      <c r="H656" s="232"/>
      <c r="I656" s="232"/>
      <c r="J656" s="232"/>
      <c r="K656" s="232" t="s">
        <v>1131</v>
      </c>
      <c r="L656" s="232">
        <v>222137.0</v>
      </c>
      <c r="M656" s="233" t="s">
        <v>735</v>
      </c>
      <c r="N656" s="232" t="s">
        <v>1181</v>
      </c>
      <c r="O656" s="234">
        <v>4908.0</v>
      </c>
      <c r="P656" s="235">
        <v>1892.0</v>
      </c>
      <c r="Q656" s="236">
        <v>5710.579999999992</v>
      </c>
      <c r="R656" s="236">
        <v>6603.07999999999</v>
      </c>
      <c r="S656" s="251">
        <v>0.3854930725346373</v>
      </c>
      <c r="T656" s="238">
        <v>1.28</v>
      </c>
      <c r="U656" s="239">
        <f>IFERROR(Data_TY!$T656*Data_TY!$O656,"")</f>
        <v>6282.24</v>
      </c>
      <c r="V656" s="238">
        <f>IFERROR(Data_TY!$R656/Data_TY!$P656,"")</f>
        <v>3.49</v>
      </c>
      <c r="W656" s="239">
        <f>IFERROR(Data_TY!$V656*Data_TY!$O656,"")</f>
        <v>17128.92</v>
      </c>
      <c r="X656" s="230" t="s">
        <v>737</v>
      </c>
      <c r="Y656" s="230" t="s">
        <v>784</v>
      </c>
    </row>
    <row r="657" ht="15.75" hidden="1" customHeight="1">
      <c r="A657" s="240" t="s">
        <v>47</v>
      </c>
      <c r="B657" s="240" t="s">
        <v>75</v>
      </c>
      <c r="C657" s="240" t="s">
        <v>786</v>
      </c>
      <c r="D657" s="240" t="s">
        <v>309</v>
      </c>
      <c r="E657" s="240" t="s">
        <v>778</v>
      </c>
      <c r="F657" s="241">
        <v>2024.0</v>
      </c>
      <c r="G657" s="242" t="s">
        <v>1266</v>
      </c>
      <c r="H657" s="242"/>
      <c r="I657" s="242"/>
      <c r="J657" s="242"/>
      <c r="K657" s="242" t="s">
        <v>1131</v>
      </c>
      <c r="L657" s="242">
        <v>242692.0</v>
      </c>
      <c r="M657" s="243" t="s">
        <v>777</v>
      </c>
      <c r="N657" s="242" t="s">
        <v>778</v>
      </c>
      <c r="O657" s="244">
        <v>0.0</v>
      </c>
      <c r="P657" s="245">
        <v>182.0</v>
      </c>
      <c r="Q657" s="246">
        <v>1090.180000000001</v>
      </c>
      <c r="R657" s="246">
        <v>1090.180000000001</v>
      </c>
      <c r="S657" s="250" t="s">
        <v>322</v>
      </c>
      <c r="T657" s="248">
        <v>3.02</v>
      </c>
      <c r="U657" s="249">
        <f>IFERROR(Data_TY!$T657*Data_TY!$O657,"")</f>
        <v>0</v>
      </c>
      <c r="V657" s="248">
        <f>IFERROR(Data_TY!$R657/Data_TY!$P657,"")</f>
        <v>5.99</v>
      </c>
      <c r="W657" s="249">
        <f>IFERROR(Data_TY!$V657*Data_TY!$O657,"")</f>
        <v>0</v>
      </c>
      <c r="X657" s="240" t="s">
        <v>766</v>
      </c>
      <c r="Y657" s="240" t="s">
        <v>784</v>
      </c>
    </row>
    <row r="658" ht="15.75" hidden="1" customHeight="1">
      <c r="A658" s="230" t="s">
        <v>50</v>
      </c>
      <c r="B658" s="230" t="s">
        <v>257</v>
      </c>
      <c r="C658" s="230" t="s">
        <v>786</v>
      </c>
      <c r="D658" s="230" t="s">
        <v>74</v>
      </c>
      <c r="E658" s="230" t="s">
        <v>265</v>
      </c>
      <c r="F658" s="231">
        <v>2024.0</v>
      </c>
      <c r="G658" s="232" t="s">
        <v>1266</v>
      </c>
      <c r="H658" s="232"/>
      <c r="I658" s="232"/>
      <c r="J658" s="232"/>
      <c r="K658" s="232" t="s">
        <v>1131</v>
      </c>
      <c r="L658" s="232">
        <v>279955.0</v>
      </c>
      <c r="M658" s="233" t="s">
        <v>280</v>
      </c>
      <c r="N658" s="232" t="s">
        <v>1164</v>
      </c>
      <c r="O658" s="234">
        <v>3576.0</v>
      </c>
      <c r="P658" s="235">
        <v>224.0</v>
      </c>
      <c r="Q658" s="236">
        <v>754.0600000000001</v>
      </c>
      <c r="R658" s="236">
        <v>848.9599999999998</v>
      </c>
      <c r="S658" s="251">
        <v>0.06263982102908278</v>
      </c>
      <c r="T658" s="238">
        <v>1.65</v>
      </c>
      <c r="U658" s="239">
        <f>IFERROR(Data_TY!$T658*Data_TY!$O658,"")</f>
        <v>5900.4</v>
      </c>
      <c r="V658" s="238">
        <f>IFERROR(Data_TY!$R658/Data_TY!$P658,"")</f>
        <v>3.79</v>
      </c>
      <c r="W658" s="239">
        <f>IFERROR(Data_TY!$V658*Data_TY!$O658,"")</f>
        <v>13553.04</v>
      </c>
      <c r="X658" s="230" t="s">
        <v>256</v>
      </c>
      <c r="Y658" s="230" t="s">
        <v>784</v>
      </c>
    </row>
    <row r="659" ht="15.75" hidden="1" customHeight="1">
      <c r="A659" s="240" t="s">
        <v>50</v>
      </c>
      <c r="B659" s="240" t="s">
        <v>257</v>
      </c>
      <c r="C659" s="240" t="s">
        <v>786</v>
      </c>
      <c r="D659" s="240" t="s">
        <v>74</v>
      </c>
      <c r="E659" s="240" t="s">
        <v>267</v>
      </c>
      <c r="F659" s="241">
        <v>2024.0</v>
      </c>
      <c r="G659" s="242" t="s">
        <v>1266</v>
      </c>
      <c r="H659" s="242"/>
      <c r="I659" s="242"/>
      <c r="J659" s="242"/>
      <c r="K659" s="242" t="s">
        <v>1131</v>
      </c>
      <c r="L659" s="242">
        <v>279956.0</v>
      </c>
      <c r="M659" s="243" t="s">
        <v>281</v>
      </c>
      <c r="N659" s="242" t="s">
        <v>1144</v>
      </c>
      <c r="O659" s="244">
        <v>4023.0</v>
      </c>
      <c r="P659" s="245">
        <v>249.0</v>
      </c>
      <c r="Q659" s="246">
        <v>834.2000000000002</v>
      </c>
      <c r="R659" s="246">
        <v>944.17</v>
      </c>
      <c r="S659" s="247">
        <v>0.061894108873974646</v>
      </c>
      <c r="T659" s="248">
        <v>1.65</v>
      </c>
      <c r="U659" s="249">
        <f>IFERROR(Data_TY!$T659*Data_TY!$O659,"")</f>
        <v>6637.95</v>
      </c>
      <c r="V659" s="248">
        <f>IFERROR(Data_TY!$R659/Data_TY!$P659,"")</f>
        <v>3.79184739</v>
      </c>
      <c r="W659" s="249">
        <f>IFERROR(Data_TY!$V659*Data_TY!$O659,"")</f>
        <v>15254.60205</v>
      </c>
      <c r="X659" s="240" t="s">
        <v>256</v>
      </c>
      <c r="Y659" s="240" t="s">
        <v>784</v>
      </c>
    </row>
    <row r="660" ht="15.75" hidden="1" customHeight="1">
      <c r="A660" s="230" t="s">
        <v>50</v>
      </c>
      <c r="B660" s="230" t="s">
        <v>257</v>
      </c>
      <c r="C660" s="230" t="s">
        <v>786</v>
      </c>
      <c r="D660" s="230" t="s">
        <v>74</v>
      </c>
      <c r="E660" s="230" t="s">
        <v>269</v>
      </c>
      <c r="F660" s="231">
        <v>2024.0</v>
      </c>
      <c r="G660" s="232" t="s">
        <v>1266</v>
      </c>
      <c r="H660" s="232"/>
      <c r="I660" s="232"/>
      <c r="J660" s="232"/>
      <c r="K660" s="232" t="s">
        <v>1131</v>
      </c>
      <c r="L660" s="232">
        <v>279957.0</v>
      </c>
      <c r="M660" s="233" t="s">
        <v>282</v>
      </c>
      <c r="N660" s="232" t="s">
        <v>1175</v>
      </c>
      <c r="O660" s="234">
        <v>6556.0</v>
      </c>
      <c r="P660" s="235">
        <v>345.0</v>
      </c>
      <c r="Q660" s="236">
        <v>1153.7299999999998</v>
      </c>
      <c r="R660" s="236">
        <v>1307.5499999999993</v>
      </c>
      <c r="S660" s="237">
        <v>0.052623550945698594</v>
      </c>
      <c r="T660" s="238">
        <v>1.65</v>
      </c>
      <c r="U660" s="239">
        <f>IFERROR(Data_TY!$T660*Data_TY!$O660,"")</f>
        <v>10817.4</v>
      </c>
      <c r="V660" s="238">
        <f>IFERROR(Data_TY!$R660/Data_TY!$P660,"")</f>
        <v>3.79</v>
      </c>
      <c r="W660" s="239">
        <f>IFERROR(Data_TY!$V660*Data_TY!$O660,"")</f>
        <v>24847.24</v>
      </c>
      <c r="X660" s="230" t="s">
        <v>256</v>
      </c>
      <c r="Y660" s="230" t="s">
        <v>784</v>
      </c>
    </row>
    <row r="661" ht="15.75" hidden="1" customHeight="1">
      <c r="A661" s="240" t="s">
        <v>50</v>
      </c>
      <c r="B661" s="240" t="s">
        <v>257</v>
      </c>
      <c r="C661" s="240" t="s">
        <v>786</v>
      </c>
      <c r="D661" s="240" t="s">
        <v>74</v>
      </c>
      <c r="E661" s="240" t="s">
        <v>271</v>
      </c>
      <c r="F661" s="241">
        <v>2024.0</v>
      </c>
      <c r="G661" s="242" t="s">
        <v>1266</v>
      </c>
      <c r="H661" s="242"/>
      <c r="I661" s="242"/>
      <c r="J661" s="242"/>
      <c r="K661" s="242" t="s">
        <v>1131</v>
      </c>
      <c r="L661" s="242">
        <v>279960.0</v>
      </c>
      <c r="M661" s="243" t="s">
        <v>283</v>
      </c>
      <c r="N661" s="242" t="s">
        <v>1176</v>
      </c>
      <c r="O661" s="244">
        <v>3576.0</v>
      </c>
      <c r="P661" s="245">
        <v>147.0</v>
      </c>
      <c r="Q661" s="246">
        <v>493.0199999999997</v>
      </c>
      <c r="R661" s="246">
        <v>557.59</v>
      </c>
      <c r="S661" s="247">
        <v>0.041107382550335574</v>
      </c>
      <c r="T661" s="248">
        <v>1.65</v>
      </c>
      <c r="U661" s="249">
        <f>IFERROR(Data_TY!$T661*Data_TY!$O661,"")</f>
        <v>5900.4</v>
      </c>
      <c r="V661" s="248">
        <f>IFERROR(Data_TY!$R661/Data_TY!$P661,"")</f>
        <v>3.793129252</v>
      </c>
      <c r="W661" s="249">
        <f>IFERROR(Data_TY!$V661*Data_TY!$O661,"")</f>
        <v>13564.2302</v>
      </c>
      <c r="X661" s="240" t="s">
        <v>256</v>
      </c>
      <c r="Y661" s="240" t="s">
        <v>784</v>
      </c>
    </row>
    <row r="662" ht="15.75" hidden="1" customHeight="1">
      <c r="A662" s="230" t="s">
        <v>50</v>
      </c>
      <c r="B662" s="230" t="s">
        <v>257</v>
      </c>
      <c r="C662" s="230" t="s">
        <v>786</v>
      </c>
      <c r="D662" s="230" t="s">
        <v>74</v>
      </c>
      <c r="E662" s="230" t="s">
        <v>285</v>
      </c>
      <c r="F662" s="231">
        <v>2024.0</v>
      </c>
      <c r="G662" s="232" t="s">
        <v>1266</v>
      </c>
      <c r="H662" s="232"/>
      <c r="I662" s="232"/>
      <c r="J662" s="232"/>
      <c r="K662" s="232" t="s">
        <v>1131</v>
      </c>
      <c r="L662" s="232">
        <v>279961.0</v>
      </c>
      <c r="M662" s="233" t="s">
        <v>284</v>
      </c>
      <c r="N662" s="232" t="s">
        <v>1519</v>
      </c>
      <c r="O662" s="234">
        <v>1341.0</v>
      </c>
      <c r="P662" s="235">
        <v>140.0</v>
      </c>
      <c r="Q662" s="236">
        <v>468.78999999999985</v>
      </c>
      <c r="R662" s="236">
        <v>530.6000000000001</v>
      </c>
      <c r="S662" s="237">
        <v>0.10439970171513796</v>
      </c>
      <c r="T662" s="238">
        <v>1.65</v>
      </c>
      <c r="U662" s="239">
        <f>IFERROR(Data_TY!$T662*Data_TY!$O662,"")</f>
        <v>2212.65</v>
      </c>
      <c r="V662" s="238">
        <f>IFERROR(Data_TY!$R662/Data_TY!$P662,"")</f>
        <v>3.79</v>
      </c>
      <c r="W662" s="239">
        <f>IFERROR(Data_TY!$V662*Data_TY!$O662,"")</f>
        <v>5082.39</v>
      </c>
      <c r="X662" s="230" t="s">
        <v>256</v>
      </c>
      <c r="Y662" s="230" t="s">
        <v>784</v>
      </c>
    </row>
    <row r="663" ht="15.75" hidden="1" customHeight="1">
      <c r="A663" s="240" t="s">
        <v>50</v>
      </c>
      <c r="B663" s="240" t="s">
        <v>257</v>
      </c>
      <c r="C663" s="240" t="s">
        <v>786</v>
      </c>
      <c r="D663" s="240" t="s">
        <v>74</v>
      </c>
      <c r="E663" s="240" t="s">
        <v>287</v>
      </c>
      <c r="F663" s="241">
        <v>2024.0</v>
      </c>
      <c r="G663" s="242" t="s">
        <v>1266</v>
      </c>
      <c r="H663" s="242"/>
      <c r="I663" s="242"/>
      <c r="J663" s="242"/>
      <c r="K663" s="242" t="s">
        <v>1131</v>
      </c>
      <c r="L663" s="242">
        <v>279962.0</v>
      </c>
      <c r="M663" s="243" t="s">
        <v>286</v>
      </c>
      <c r="N663" s="242" t="s">
        <v>1520</v>
      </c>
      <c r="O663" s="244">
        <v>1788.0</v>
      </c>
      <c r="P663" s="245">
        <v>202.0</v>
      </c>
      <c r="Q663" s="246">
        <v>674.6099999999997</v>
      </c>
      <c r="R663" s="246">
        <v>765.58</v>
      </c>
      <c r="S663" s="247">
        <v>0.11297539149888143</v>
      </c>
      <c r="T663" s="248">
        <v>1.86</v>
      </c>
      <c r="U663" s="249">
        <f>IFERROR(Data_TY!$T663*Data_TY!$O663,"")</f>
        <v>3325.68</v>
      </c>
      <c r="V663" s="248">
        <f>IFERROR(Data_TY!$R663/Data_TY!$P663,"")</f>
        <v>3.79</v>
      </c>
      <c r="W663" s="249">
        <f>IFERROR(Data_TY!$V663*Data_TY!$O663,"")</f>
        <v>6776.52</v>
      </c>
      <c r="X663" s="240" t="s">
        <v>256</v>
      </c>
      <c r="Y663" s="240" t="s">
        <v>784</v>
      </c>
    </row>
    <row r="664" ht="15.75" hidden="1" customHeight="1">
      <c r="A664" s="230" t="s">
        <v>49</v>
      </c>
      <c r="B664" s="230" t="s">
        <v>654</v>
      </c>
      <c r="C664" s="230" t="s">
        <v>786</v>
      </c>
      <c r="D664" s="230" t="s">
        <v>309</v>
      </c>
      <c r="E664" s="230" t="s">
        <v>695</v>
      </c>
      <c r="F664" s="231">
        <v>2024.0</v>
      </c>
      <c r="G664" s="232" t="s">
        <v>1266</v>
      </c>
      <c r="H664" s="232"/>
      <c r="I664" s="232"/>
      <c r="J664" s="232"/>
      <c r="K664" s="232" t="s">
        <v>1131</v>
      </c>
      <c r="L664" s="232">
        <v>222147.0</v>
      </c>
      <c r="M664" s="233" t="s">
        <v>694</v>
      </c>
      <c r="N664" s="232" t="s">
        <v>1182</v>
      </c>
      <c r="O664" s="234">
        <v>2880.0</v>
      </c>
      <c r="P664" s="235">
        <v>541.0</v>
      </c>
      <c r="Q664" s="236">
        <v>1081.6900000000012</v>
      </c>
      <c r="R664" s="236">
        <v>1238.89</v>
      </c>
      <c r="S664" s="237">
        <v>0.18784722222222222</v>
      </c>
      <c r="T664" s="238">
        <v>1.1</v>
      </c>
      <c r="U664" s="239">
        <f>IFERROR(Data_TY!$T664*Data_TY!$O664,"")</f>
        <v>3168</v>
      </c>
      <c r="V664" s="238">
        <f>IFERROR(Data_TY!$R664/Data_TY!$P664,"")</f>
        <v>2.29</v>
      </c>
      <c r="W664" s="239">
        <f>IFERROR(Data_TY!$V664*Data_TY!$O664,"")</f>
        <v>6595.2</v>
      </c>
      <c r="X664" s="230" t="s">
        <v>657</v>
      </c>
      <c r="Y664" s="230" t="s">
        <v>784</v>
      </c>
    </row>
    <row r="665" ht="15.75" hidden="1" customHeight="1">
      <c r="A665" s="240" t="s">
        <v>49</v>
      </c>
      <c r="B665" s="240" t="s">
        <v>654</v>
      </c>
      <c r="C665" s="240" t="s">
        <v>786</v>
      </c>
      <c r="D665" s="240" t="s">
        <v>309</v>
      </c>
      <c r="E665" s="240" t="s">
        <v>697</v>
      </c>
      <c r="F665" s="241">
        <v>2024.0</v>
      </c>
      <c r="G665" s="242" t="s">
        <v>1266</v>
      </c>
      <c r="H665" s="242"/>
      <c r="I665" s="242"/>
      <c r="J665" s="242"/>
      <c r="K665" s="242" t="s">
        <v>1131</v>
      </c>
      <c r="L665" s="242">
        <v>222149.0</v>
      </c>
      <c r="M665" s="243" t="s">
        <v>696</v>
      </c>
      <c r="N665" s="242" t="s">
        <v>1521</v>
      </c>
      <c r="O665" s="244">
        <v>1764.0</v>
      </c>
      <c r="P665" s="245">
        <v>469.0</v>
      </c>
      <c r="Q665" s="246">
        <v>941.7100000000007</v>
      </c>
      <c r="R665" s="246">
        <v>1074.0100000000002</v>
      </c>
      <c r="S665" s="247">
        <v>0.26587301587301587</v>
      </c>
      <c r="T665" s="248">
        <v>1.1</v>
      </c>
      <c r="U665" s="249">
        <f>IFERROR(Data_TY!$T665*Data_TY!$O665,"")</f>
        <v>1940.4</v>
      </c>
      <c r="V665" s="248">
        <f>IFERROR(Data_TY!$R665/Data_TY!$P665,"")</f>
        <v>2.29</v>
      </c>
      <c r="W665" s="249">
        <f>IFERROR(Data_TY!$V665*Data_TY!$O665,"")</f>
        <v>4039.56</v>
      </c>
      <c r="X665" s="240" t="s">
        <v>657</v>
      </c>
      <c r="Y665" s="240" t="s">
        <v>784</v>
      </c>
    </row>
    <row r="666" ht="15.75" hidden="1" customHeight="1">
      <c r="A666" s="230" t="s">
        <v>49</v>
      </c>
      <c r="B666" s="230" t="s">
        <v>654</v>
      </c>
      <c r="C666" s="230" t="s">
        <v>786</v>
      </c>
      <c r="D666" s="230" t="s">
        <v>309</v>
      </c>
      <c r="E666" s="230" t="s">
        <v>699</v>
      </c>
      <c r="F666" s="231">
        <v>2024.0</v>
      </c>
      <c r="G666" s="232" t="s">
        <v>1266</v>
      </c>
      <c r="H666" s="232"/>
      <c r="I666" s="232"/>
      <c r="J666" s="232"/>
      <c r="K666" s="232" t="s">
        <v>1131</v>
      </c>
      <c r="L666" s="232">
        <v>222150.0</v>
      </c>
      <c r="M666" s="233" t="s">
        <v>698</v>
      </c>
      <c r="N666" s="232" t="s">
        <v>1522</v>
      </c>
      <c r="O666" s="234">
        <v>1764.0</v>
      </c>
      <c r="P666" s="235">
        <v>609.0</v>
      </c>
      <c r="Q666" s="236">
        <v>1218.210000000001</v>
      </c>
      <c r="R666" s="236">
        <v>1394.6100000000001</v>
      </c>
      <c r="S666" s="237">
        <v>0.34523809523809523</v>
      </c>
      <c r="T666" s="238">
        <v>1.1</v>
      </c>
      <c r="U666" s="239">
        <f>IFERROR(Data_TY!$T666*Data_TY!$O666,"")</f>
        <v>1940.4</v>
      </c>
      <c r="V666" s="238">
        <f>IFERROR(Data_TY!$R666/Data_TY!$P666,"")</f>
        <v>2.29</v>
      </c>
      <c r="W666" s="239">
        <f>IFERROR(Data_TY!$V666*Data_TY!$O666,"")</f>
        <v>4039.56</v>
      </c>
      <c r="X666" s="230" t="s">
        <v>657</v>
      </c>
      <c r="Y666" s="230" t="s">
        <v>784</v>
      </c>
    </row>
    <row r="667" ht="15.75" hidden="1" customHeight="1">
      <c r="A667" s="240" t="s">
        <v>49</v>
      </c>
      <c r="B667" s="240" t="s">
        <v>654</v>
      </c>
      <c r="C667" s="240" t="s">
        <v>786</v>
      </c>
      <c r="D667" s="240" t="s">
        <v>309</v>
      </c>
      <c r="E667" s="240" t="s">
        <v>701</v>
      </c>
      <c r="F667" s="241">
        <v>2024.0</v>
      </c>
      <c r="G667" s="242" t="s">
        <v>1266</v>
      </c>
      <c r="H667" s="242"/>
      <c r="I667" s="242"/>
      <c r="J667" s="242"/>
      <c r="K667" s="242" t="s">
        <v>1131</v>
      </c>
      <c r="L667" s="242">
        <v>222151.0</v>
      </c>
      <c r="M667" s="243" t="s">
        <v>700</v>
      </c>
      <c r="N667" s="242" t="s">
        <v>1523</v>
      </c>
      <c r="O667" s="244">
        <v>1764.0</v>
      </c>
      <c r="P667" s="245">
        <v>394.0</v>
      </c>
      <c r="Q667" s="246">
        <v>790.4100000000008</v>
      </c>
      <c r="R667" s="246">
        <v>901.1100000000002</v>
      </c>
      <c r="S667" s="247">
        <v>0.2233560090702948</v>
      </c>
      <c r="T667" s="248">
        <v>1.1</v>
      </c>
      <c r="U667" s="249">
        <f>IFERROR(Data_TY!$T667*Data_TY!$O667,"")</f>
        <v>1940.4</v>
      </c>
      <c r="V667" s="248">
        <f>IFERROR(Data_TY!$R667/Data_TY!$P667,"")</f>
        <v>2.287081218</v>
      </c>
      <c r="W667" s="249">
        <f>IFERROR(Data_TY!$V667*Data_TY!$O667,"")</f>
        <v>4034.411269</v>
      </c>
      <c r="X667" s="240" t="s">
        <v>657</v>
      </c>
      <c r="Y667" s="240" t="s">
        <v>784</v>
      </c>
    </row>
    <row r="668" ht="15.75" hidden="1" customHeight="1">
      <c r="A668" s="230" t="s">
        <v>47</v>
      </c>
      <c r="B668" s="230" t="s">
        <v>75</v>
      </c>
      <c r="C668" s="230" t="s">
        <v>786</v>
      </c>
      <c r="D668" s="230" t="s">
        <v>309</v>
      </c>
      <c r="E668" s="230" t="s">
        <v>765</v>
      </c>
      <c r="F668" s="231">
        <v>2024.0</v>
      </c>
      <c r="G668" s="232" t="s">
        <v>1266</v>
      </c>
      <c r="H668" s="232"/>
      <c r="I668" s="232"/>
      <c r="J668" s="232"/>
      <c r="K668" s="232" t="s">
        <v>1131</v>
      </c>
      <c r="L668" s="232">
        <v>242695.0</v>
      </c>
      <c r="M668" s="233" t="s">
        <v>764</v>
      </c>
      <c r="N668" s="232" t="s">
        <v>1524</v>
      </c>
      <c r="O668" s="234">
        <v>0.0</v>
      </c>
      <c r="P668" s="235">
        <v>111.0</v>
      </c>
      <c r="Q668" s="236">
        <v>664.8900000000004</v>
      </c>
      <c r="R668" s="236">
        <v>664.8900000000004</v>
      </c>
      <c r="S668" s="251" t="s">
        <v>322</v>
      </c>
      <c r="T668" s="238">
        <v>3.08</v>
      </c>
      <c r="U668" s="239">
        <f>IFERROR(Data_TY!$T668*Data_TY!$O668,"")</f>
        <v>0</v>
      </c>
      <c r="V668" s="238">
        <f>IFERROR(Data_TY!$R668/Data_TY!$P668,"")</f>
        <v>5.99</v>
      </c>
      <c r="W668" s="239">
        <f>IFERROR(Data_TY!$V668*Data_TY!$O668,"")</f>
        <v>0</v>
      </c>
      <c r="X668" s="230" t="s">
        <v>766</v>
      </c>
      <c r="Y668" s="230" t="s">
        <v>784</v>
      </c>
    </row>
    <row r="669" ht="15.75" hidden="1" customHeight="1">
      <c r="A669" s="240" t="s">
        <v>47</v>
      </c>
      <c r="B669" s="240" t="s">
        <v>75</v>
      </c>
      <c r="C669" s="240" t="s">
        <v>786</v>
      </c>
      <c r="D669" s="240" t="s">
        <v>309</v>
      </c>
      <c r="E669" s="240" t="s">
        <v>768</v>
      </c>
      <c r="F669" s="241">
        <v>2024.0</v>
      </c>
      <c r="G669" s="242" t="s">
        <v>1266</v>
      </c>
      <c r="H669" s="242"/>
      <c r="I669" s="242"/>
      <c r="J669" s="242"/>
      <c r="K669" s="242" t="s">
        <v>1131</v>
      </c>
      <c r="L669" s="242">
        <v>242696.0</v>
      </c>
      <c r="M669" s="243" t="s">
        <v>767</v>
      </c>
      <c r="N669" s="242" t="s">
        <v>1525</v>
      </c>
      <c r="O669" s="244">
        <v>0.0</v>
      </c>
      <c r="P669" s="245">
        <v>203.0</v>
      </c>
      <c r="Q669" s="246">
        <v>1215.970000000001</v>
      </c>
      <c r="R669" s="246">
        <v>1215.970000000001</v>
      </c>
      <c r="S669" s="250" t="s">
        <v>322</v>
      </c>
      <c r="T669" s="248">
        <v>3.08</v>
      </c>
      <c r="U669" s="249">
        <f>IFERROR(Data_TY!$T669*Data_TY!$O669,"")</f>
        <v>0</v>
      </c>
      <c r="V669" s="248">
        <f>IFERROR(Data_TY!$R669/Data_TY!$P669,"")</f>
        <v>5.99</v>
      </c>
      <c r="W669" s="249">
        <f>IFERROR(Data_TY!$V669*Data_TY!$O669,"")</f>
        <v>0</v>
      </c>
      <c r="X669" s="240" t="s">
        <v>766</v>
      </c>
      <c r="Y669" s="240" t="s">
        <v>784</v>
      </c>
    </row>
    <row r="670" ht="15.75" hidden="1" customHeight="1">
      <c r="A670" s="230" t="s">
        <v>47</v>
      </c>
      <c r="B670" s="230" t="s">
        <v>75</v>
      </c>
      <c r="C670" s="230" t="s">
        <v>786</v>
      </c>
      <c r="D670" s="230" t="s">
        <v>309</v>
      </c>
      <c r="E670" s="230" t="s">
        <v>780</v>
      </c>
      <c r="F670" s="231">
        <v>2024.0</v>
      </c>
      <c r="G670" s="232" t="s">
        <v>1266</v>
      </c>
      <c r="H670" s="232"/>
      <c r="I670" s="232"/>
      <c r="J670" s="232"/>
      <c r="K670" s="232" t="s">
        <v>1131</v>
      </c>
      <c r="L670" s="232">
        <v>242693.0</v>
      </c>
      <c r="M670" s="233" t="s">
        <v>779</v>
      </c>
      <c r="N670" s="232" t="s">
        <v>1183</v>
      </c>
      <c r="O670" s="234">
        <v>0.0</v>
      </c>
      <c r="P670" s="235">
        <v>138.0</v>
      </c>
      <c r="Q670" s="236">
        <v>826.6200000000006</v>
      </c>
      <c r="R670" s="236">
        <v>826.6200000000006</v>
      </c>
      <c r="S670" s="237" t="s">
        <v>322</v>
      </c>
      <c r="T670" s="238">
        <v>3.02</v>
      </c>
      <c r="U670" s="239">
        <f>IFERROR(Data_TY!$T670*Data_TY!$O670,"")</f>
        <v>0</v>
      </c>
      <c r="V670" s="238">
        <f>IFERROR(Data_TY!$R670/Data_TY!$P670,"")</f>
        <v>5.99</v>
      </c>
      <c r="W670" s="239">
        <f>IFERROR(Data_TY!$V670*Data_TY!$O670,"")</f>
        <v>0</v>
      </c>
      <c r="X670" s="230" t="s">
        <v>766</v>
      </c>
      <c r="Y670" s="230" t="s">
        <v>784</v>
      </c>
    </row>
    <row r="671" ht="15.75" hidden="1" customHeight="1">
      <c r="A671" s="240" t="s">
        <v>49</v>
      </c>
      <c r="B671" s="240" t="s">
        <v>344</v>
      </c>
      <c r="C671" s="240" t="s">
        <v>786</v>
      </c>
      <c r="D671" s="240" t="s">
        <v>309</v>
      </c>
      <c r="E671" s="240" t="s">
        <v>675</v>
      </c>
      <c r="F671" s="241">
        <v>2024.0</v>
      </c>
      <c r="G671" s="242" t="s">
        <v>1266</v>
      </c>
      <c r="H671" s="242"/>
      <c r="I671" s="242"/>
      <c r="J671" s="242"/>
      <c r="K671" s="242" t="s">
        <v>1131</v>
      </c>
      <c r="L671" s="242">
        <v>135216.0</v>
      </c>
      <c r="M671" s="243" t="s">
        <v>674</v>
      </c>
      <c r="N671" s="242" t="s">
        <v>1526</v>
      </c>
      <c r="O671" s="244">
        <v>1818.0</v>
      </c>
      <c r="P671" s="245">
        <v>66.0</v>
      </c>
      <c r="Q671" s="246">
        <v>335.7400000000001</v>
      </c>
      <c r="R671" s="246">
        <v>382.14000000000016</v>
      </c>
      <c r="S671" s="247">
        <v>0.036303630363036306</v>
      </c>
      <c r="T671" s="248">
        <v>3.2</v>
      </c>
      <c r="U671" s="249">
        <f>IFERROR(Data_TY!$T671*Data_TY!$O671,"")</f>
        <v>5817.6</v>
      </c>
      <c r="V671" s="248">
        <f>IFERROR(Data_TY!$R671/Data_TY!$P671,"")</f>
        <v>5.79</v>
      </c>
      <c r="W671" s="249">
        <f>IFERROR(Data_TY!$V671*Data_TY!$O671,"")</f>
        <v>10526.22</v>
      </c>
      <c r="X671" s="240" t="s">
        <v>657</v>
      </c>
      <c r="Y671" s="240" t="s">
        <v>784</v>
      </c>
    </row>
    <row r="672" ht="15.75" hidden="1" customHeight="1">
      <c r="A672" s="230" t="s">
        <v>50</v>
      </c>
      <c r="B672" s="230" t="s">
        <v>257</v>
      </c>
      <c r="C672" s="230" t="s">
        <v>913</v>
      </c>
      <c r="D672" s="230" t="s">
        <v>309</v>
      </c>
      <c r="E672" s="230" t="s">
        <v>1527</v>
      </c>
      <c r="F672" s="231">
        <v>2024.0</v>
      </c>
      <c r="G672" s="232" t="s">
        <v>1266</v>
      </c>
      <c r="H672" s="232"/>
      <c r="I672" s="232"/>
      <c r="J672" s="232"/>
      <c r="K672" s="232" t="s">
        <v>1186</v>
      </c>
      <c r="L672" s="232">
        <v>242530.0</v>
      </c>
      <c r="M672" s="233" t="s">
        <v>1528</v>
      </c>
      <c r="N672" s="232" t="s">
        <v>1192</v>
      </c>
      <c r="O672" s="234">
        <v>0.0</v>
      </c>
      <c r="P672" s="235">
        <v>13.0</v>
      </c>
      <c r="Q672" s="236">
        <v>25.869999999999997</v>
      </c>
      <c r="R672" s="236">
        <v>25.869999999999997</v>
      </c>
      <c r="S672" s="237" t="s">
        <v>322</v>
      </c>
      <c r="T672" s="238">
        <v>0.77</v>
      </c>
      <c r="U672" s="239">
        <f>IFERROR(Data_TY!$T672*Data_TY!$O672,"")</f>
        <v>0</v>
      </c>
      <c r="V672" s="238">
        <f>IFERROR(Data_TY!$R672/Data_TY!$P672,"")</f>
        <v>1.99</v>
      </c>
      <c r="W672" s="239">
        <f>IFERROR(Data_TY!$V672*Data_TY!$O672,"")</f>
        <v>0</v>
      </c>
      <c r="X672" s="230" t="s">
        <v>349</v>
      </c>
      <c r="Y672" s="230" t="s">
        <v>784</v>
      </c>
    </row>
    <row r="673" ht="15.75" hidden="1" customHeight="1">
      <c r="A673" s="240" t="s">
        <v>50</v>
      </c>
      <c r="B673" s="240" t="s">
        <v>1184</v>
      </c>
      <c r="C673" s="240" t="s">
        <v>913</v>
      </c>
      <c r="D673" s="240" t="s">
        <v>309</v>
      </c>
      <c r="E673" s="240" t="s">
        <v>1529</v>
      </c>
      <c r="F673" s="241">
        <v>2024.0</v>
      </c>
      <c r="G673" s="242" t="s">
        <v>1266</v>
      </c>
      <c r="H673" s="242"/>
      <c r="I673" s="242"/>
      <c r="J673" s="242"/>
      <c r="K673" s="242" t="s">
        <v>1186</v>
      </c>
      <c r="L673" s="242">
        <v>242531.0</v>
      </c>
      <c r="M673" s="243" t="s">
        <v>1530</v>
      </c>
      <c r="N673" s="242" t="s">
        <v>1529</v>
      </c>
      <c r="O673" s="244">
        <v>0.0</v>
      </c>
      <c r="P673" s="245">
        <v>18.0</v>
      </c>
      <c r="Q673" s="246">
        <v>37.32</v>
      </c>
      <c r="R673" s="246">
        <v>37.32</v>
      </c>
      <c r="S673" s="247" t="s">
        <v>322</v>
      </c>
      <c r="T673" s="248">
        <v>0.77</v>
      </c>
      <c r="U673" s="249">
        <f>IFERROR(Data_TY!$T673*Data_TY!$O673,"")</f>
        <v>0</v>
      </c>
      <c r="V673" s="248">
        <f>IFERROR(Data_TY!$R673/Data_TY!$P673,"")</f>
        <v>2.073333333</v>
      </c>
      <c r="W673" s="249">
        <f>IFERROR(Data_TY!$V673*Data_TY!$O673,"")</f>
        <v>0</v>
      </c>
      <c r="X673" s="240" t="s">
        <v>349</v>
      </c>
      <c r="Y673" s="240" t="s">
        <v>784</v>
      </c>
    </row>
    <row r="674" ht="15.75" hidden="1" customHeight="1">
      <c r="A674" s="230" t="s">
        <v>50</v>
      </c>
      <c r="B674" s="230" t="s">
        <v>1184</v>
      </c>
      <c r="C674" s="230" t="s">
        <v>913</v>
      </c>
      <c r="D674" s="230" t="s">
        <v>309</v>
      </c>
      <c r="E674" s="230" t="s">
        <v>1185</v>
      </c>
      <c r="F674" s="231">
        <v>2024.0</v>
      </c>
      <c r="G674" s="232" t="s">
        <v>1266</v>
      </c>
      <c r="H674" s="232"/>
      <c r="I674" s="232"/>
      <c r="J674" s="232"/>
      <c r="K674" s="232" t="s">
        <v>1186</v>
      </c>
      <c r="L674" s="232">
        <v>242532.0</v>
      </c>
      <c r="M674" s="233" t="s">
        <v>1187</v>
      </c>
      <c r="N674" s="232" t="s">
        <v>1185</v>
      </c>
      <c r="O674" s="234">
        <v>0.0</v>
      </c>
      <c r="P674" s="235">
        <v>33.0</v>
      </c>
      <c r="Q674" s="236">
        <v>64.17</v>
      </c>
      <c r="R674" s="236">
        <v>64.17</v>
      </c>
      <c r="S674" s="237" t="s">
        <v>322</v>
      </c>
      <c r="T674" s="238">
        <v>0.77</v>
      </c>
      <c r="U674" s="239">
        <f>IFERROR(Data_TY!$T674*Data_TY!$O674,"")</f>
        <v>0</v>
      </c>
      <c r="V674" s="238">
        <f>IFERROR(Data_TY!$R674/Data_TY!$P674,"")</f>
        <v>1.944545455</v>
      </c>
      <c r="W674" s="239">
        <f>IFERROR(Data_TY!$V674*Data_TY!$O674,"")</f>
        <v>0</v>
      </c>
      <c r="X674" s="230" t="s">
        <v>349</v>
      </c>
      <c r="Y674" s="230" t="s">
        <v>784</v>
      </c>
    </row>
    <row r="675" ht="15.75" hidden="1" customHeight="1">
      <c r="A675" s="240" t="s">
        <v>50</v>
      </c>
      <c r="B675" s="240" t="s">
        <v>1184</v>
      </c>
      <c r="C675" s="240" t="s">
        <v>913</v>
      </c>
      <c r="D675" s="240" t="s">
        <v>309</v>
      </c>
      <c r="E675" s="240" t="s">
        <v>1188</v>
      </c>
      <c r="F675" s="241">
        <v>2024.0</v>
      </c>
      <c r="G675" s="242" t="s">
        <v>1266</v>
      </c>
      <c r="H675" s="242"/>
      <c r="I675" s="242"/>
      <c r="J675" s="242"/>
      <c r="K675" s="242" t="s">
        <v>1186</v>
      </c>
      <c r="L675" s="242">
        <v>242533.0</v>
      </c>
      <c r="M675" s="243" t="s">
        <v>1189</v>
      </c>
      <c r="N675" s="242" t="s">
        <v>1188</v>
      </c>
      <c r="O675" s="244">
        <v>0.0</v>
      </c>
      <c r="P675" s="245">
        <v>18.0</v>
      </c>
      <c r="Q675" s="246">
        <v>34.82</v>
      </c>
      <c r="R675" s="246">
        <v>34.82</v>
      </c>
      <c r="S675" s="247" t="s">
        <v>322</v>
      </c>
      <c r="T675" s="248">
        <v>0.77</v>
      </c>
      <c r="U675" s="249">
        <f>IFERROR(Data_TY!$T675*Data_TY!$O675,"")</f>
        <v>0</v>
      </c>
      <c r="V675" s="248">
        <f>IFERROR(Data_TY!$R675/Data_TY!$P675,"")</f>
        <v>1.934444444</v>
      </c>
      <c r="W675" s="249">
        <f>IFERROR(Data_TY!$V675*Data_TY!$O675,"")</f>
        <v>0</v>
      </c>
      <c r="X675" s="240" t="s">
        <v>349</v>
      </c>
      <c r="Y675" s="240" t="s">
        <v>784</v>
      </c>
    </row>
    <row r="676" ht="15.75" hidden="1" customHeight="1">
      <c r="A676" s="230" t="s">
        <v>50</v>
      </c>
      <c r="B676" s="230" t="s">
        <v>257</v>
      </c>
      <c r="C676" s="230" t="s">
        <v>913</v>
      </c>
      <c r="D676" s="230" t="s">
        <v>309</v>
      </c>
      <c r="E676" s="230" t="s">
        <v>1197</v>
      </c>
      <c r="F676" s="231">
        <v>2024.0</v>
      </c>
      <c r="G676" s="232" t="s">
        <v>1266</v>
      </c>
      <c r="H676" s="232"/>
      <c r="I676" s="232"/>
      <c r="J676" s="232"/>
      <c r="K676" s="232" t="s">
        <v>1186</v>
      </c>
      <c r="L676" s="232">
        <v>242552.0</v>
      </c>
      <c r="M676" s="233" t="s">
        <v>1531</v>
      </c>
      <c r="N676" s="232" t="s">
        <v>1199</v>
      </c>
      <c r="O676" s="234">
        <v>0.0</v>
      </c>
      <c r="P676" s="235">
        <v>2.0</v>
      </c>
      <c r="Q676" s="236">
        <v>3.98</v>
      </c>
      <c r="R676" s="236">
        <v>3.98</v>
      </c>
      <c r="S676" s="237" t="s">
        <v>322</v>
      </c>
      <c r="T676" s="238">
        <v>0.77</v>
      </c>
      <c r="U676" s="239">
        <f>IFERROR(Data_TY!$T676*Data_TY!$O676,"")</f>
        <v>0</v>
      </c>
      <c r="V676" s="238">
        <f>IFERROR(Data_TY!$R676/Data_TY!$P676,"")</f>
        <v>1.99</v>
      </c>
      <c r="W676" s="239">
        <f>IFERROR(Data_TY!$V676*Data_TY!$O676,"")</f>
        <v>0</v>
      </c>
      <c r="X676" s="230" t="s">
        <v>349</v>
      </c>
      <c r="Y676" s="230" t="s">
        <v>784</v>
      </c>
    </row>
    <row r="677" ht="15.75" hidden="1" customHeight="1">
      <c r="A677" s="240" t="s">
        <v>50</v>
      </c>
      <c r="B677" s="240" t="s">
        <v>257</v>
      </c>
      <c r="C677" s="240" t="s">
        <v>913</v>
      </c>
      <c r="D677" s="240" t="s">
        <v>309</v>
      </c>
      <c r="E677" s="240" t="s">
        <v>1197</v>
      </c>
      <c r="F677" s="241">
        <v>2024.0</v>
      </c>
      <c r="G677" s="242" t="s">
        <v>1266</v>
      </c>
      <c r="H677" s="242"/>
      <c r="I677" s="242"/>
      <c r="J677" s="242"/>
      <c r="K677" s="242" t="s">
        <v>1186</v>
      </c>
      <c r="L677" s="242">
        <v>242553.0</v>
      </c>
      <c r="M677" s="243" t="s">
        <v>1200</v>
      </c>
      <c r="N677" s="242" t="s">
        <v>1199</v>
      </c>
      <c r="O677" s="244">
        <v>0.0</v>
      </c>
      <c r="P677" s="245">
        <v>6.0</v>
      </c>
      <c r="Q677" s="246">
        <v>8.94</v>
      </c>
      <c r="R677" s="246">
        <v>8.94</v>
      </c>
      <c r="S677" s="247" t="s">
        <v>322</v>
      </c>
      <c r="T677" s="248">
        <v>0.77</v>
      </c>
      <c r="U677" s="249">
        <f>IFERROR(Data_TY!$T677*Data_TY!$O677,"")</f>
        <v>0</v>
      </c>
      <c r="V677" s="248">
        <f>IFERROR(Data_TY!$R677/Data_TY!$P677,"")</f>
        <v>1.49</v>
      </c>
      <c r="W677" s="249">
        <f>IFERROR(Data_TY!$V677*Data_TY!$O677,"")</f>
        <v>0</v>
      </c>
      <c r="X677" s="240" t="s">
        <v>349</v>
      </c>
      <c r="Y677" s="240" t="s">
        <v>784</v>
      </c>
    </row>
    <row r="678" ht="15.75" hidden="1" customHeight="1">
      <c r="A678" s="230" t="s">
        <v>50</v>
      </c>
      <c r="B678" s="230" t="s">
        <v>257</v>
      </c>
      <c r="C678" s="230" t="s">
        <v>913</v>
      </c>
      <c r="D678" s="230" t="s">
        <v>309</v>
      </c>
      <c r="E678" s="230" t="s">
        <v>1197</v>
      </c>
      <c r="F678" s="231">
        <v>2024.0</v>
      </c>
      <c r="G678" s="232" t="s">
        <v>1266</v>
      </c>
      <c r="H678" s="232"/>
      <c r="I678" s="232"/>
      <c r="J678" s="232"/>
      <c r="K678" s="232" t="s">
        <v>1186</v>
      </c>
      <c r="L678" s="232">
        <v>242560.0</v>
      </c>
      <c r="M678" s="233" t="s">
        <v>1201</v>
      </c>
      <c r="N678" s="232" t="s">
        <v>1199</v>
      </c>
      <c r="O678" s="234">
        <v>0.0</v>
      </c>
      <c r="P678" s="235">
        <v>2.0</v>
      </c>
      <c r="Q678" s="236">
        <v>2.48</v>
      </c>
      <c r="R678" s="236">
        <v>2.48</v>
      </c>
      <c r="S678" s="237" t="s">
        <v>322</v>
      </c>
      <c r="T678" s="238">
        <v>0.77</v>
      </c>
      <c r="U678" s="239">
        <f>IFERROR(Data_TY!$T678*Data_TY!$O678,"")</f>
        <v>0</v>
      </c>
      <c r="V678" s="238">
        <f>IFERROR(Data_TY!$R678/Data_TY!$P678,"")</f>
        <v>1.24</v>
      </c>
      <c r="W678" s="239">
        <f>IFERROR(Data_TY!$V678*Data_TY!$O678,"")</f>
        <v>0</v>
      </c>
      <c r="X678" s="230" t="s">
        <v>349</v>
      </c>
      <c r="Y678" s="230" t="s">
        <v>784</v>
      </c>
    </row>
    <row r="679" ht="15.75" hidden="1" customHeight="1">
      <c r="A679" s="240" t="s">
        <v>1532</v>
      </c>
      <c r="B679" s="240" t="s">
        <v>1533</v>
      </c>
      <c r="C679" s="240" t="s">
        <v>913</v>
      </c>
      <c r="D679" s="240" t="s">
        <v>309</v>
      </c>
      <c r="E679" s="240" t="s">
        <v>1534</v>
      </c>
      <c r="F679" s="241">
        <v>2024.0</v>
      </c>
      <c r="G679" s="242" t="s">
        <v>1266</v>
      </c>
      <c r="H679" s="242"/>
      <c r="I679" s="242"/>
      <c r="J679" s="242"/>
      <c r="K679" s="242" t="s">
        <v>1186</v>
      </c>
      <c r="L679" s="242">
        <v>61979.0</v>
      </c>
      <c r="M679" s="243" t="s">
        <v>1535</v>
      </c>
      <c r="N679" s="242" t="s">
        <v>1536</v>
      </c>
      <c r="O679" s="244">
        <v>84.0</v>
      </c>
      <c r="P679" s="245">
        <v>0.0</v>
      </c>
      <c r="Q679" s="246">
        <v>0.0</v>
      </c>
      <c r="R679" s="246">
        <v>0.0</v>
      </c>
      <c r="S679" s="247">
        <v>0.0</v>
      </c>
      <c r="T679" s="248" t="s">
        <v>322</v>
      </c>
      <c r="U679" s="249">
        <f>IFERROR(Data_TY!$T679*Data_TY!$O679,"")</f>
        <v>0</v>
      </c>
      <c r="V679" s="248" t="str">
        <f>IFERROR(Data_TY!$R679/Data_TY!$P679,"")</f>
        <v/>
      </c>
      <c r="W679" s="249">
        <f>IFERROR(Data_TY!$V679*Data_TY!$O679,"")</f>
        <v>0</v>
      </c>
      <c r="X679" s="240" t="s">
        <v>112</v>
      </c>
      <c r="Y679" s="240" t="s">
        <v>784</v>
      </c>
    </row>
    <row r="680" ht="15.75" hidden="1" customHeight="1">
      <c r="A680" s="230" t="s">
        <v>51</v>
      </c>
      <c r="B680" s="230" t="s">
        <v>117</v>
      </c>
      <c r="C680" s="230" t="s">
        <v>786</v>
      </c>
      <c r="D680" s="230" t="s">
        <v>74</v>
      </c>
      <c r="E680" s="230" t="s">
        <v>115</v>
      </c>
      <c r="F680" s="231">
        <v>2024.0</v>
      </c>
      <c r="G680" s="232" t="s">
        <v>1266</v>
      </c>
      <c r="H680" s="232"/>
      <c r="I680" s="232"/>
      <c r="J680" s="232"/>
      <c r="K680" s="232" t="s">
        <v>1186</v>
      </c>
      <c r="L680" s="232">
        <v>242632.0</v>
      </c>
      <c r="M680" s="233" t="s">
        <v>114</v>
      </c>
      <c r="N680" s="232" t="s">
        <v>1205</v>
      </c>
      <c r="O680" s="234">
        <v>1824.0</v>
      </c>
      <c r="P680" s="235">
        <v>566.0</v>
      </c>
      <c r="Q680" s="236">
        <v>4579.339999999994</v>
      </c>
      <c r="R680" s="236">
        <v>5090.339999999994</v>
      </c>
      <c r="S680" s="237">
        <v>0.31030701754385964</v>
      </c>
      <c r="T680" s="238">
        <v>4.19</v>
      </c>
      <c r="U680" s="239">
        <f>IFERROR(Data_TY!$T680*Data_TY!$O680,"")</f>
        <v>7642.56</v>
      </c>
      <c r="V680" s="238">
        <f>IFERROR(Data_TY!$R680/Data_TY!$P680,"")</f>
        <v>8.993533569</v>
      </c>
      <c r="W680" s="239">
        <f>IFERROR(Data_TY!$V680*Data_TY!$O680,"")</f>
        <v>16404.20523</v>
      </c>
      <c r="X680" s="230" t="s">
        <v>116</v>
      </c>
      <c r="Y680" s="230" t="s">
        <v>784</v>
      </c>
    </row>
    <row r="681" ht="15.75" hidden="1" customHeight="1">
      <c r="A681" s="240" t="s">
        <v>51</v>
      </c>
      <c r="B681" s="240" t="s">
        <v>117</v>
      </c>
      <c r="C681" s="240" t="s">
        <v>786</v>
      </c>
      <c r="D681" s="240" t="s">
        <v>74</v>
      </c>
      <c r="E681" s="240" t="s">
        <v>121</v>
      </c>
      <c r="F681" s="241">
        <v>2024.0</v>
      </c>
      <c r="G681" s="242" t="s">
        <v>1266</v>
      </c>
      <c r="H681" s="242"/>
      <c r="I681" s="242"/>
      <c r="J681" s="242"/>
      <c r="K681" s="242" t="s">
        <v>1186</v>
      </c>
      <c r="L681" s="242">
        <v>242636.0</v>
      </c>
      <c r="M681" s="243" t="s">
        <v>120</v>
      </c>
      <c r="N681" s="242" t="s">
        <v>1206</v>
      </c>
      <c r="O681" s="244">
        <v>2868.0</v>
      </c>
      <c r="P681" s="245">
        <v>979.0</v>
      </c>
      <c r="Q681" s="246">
        <v>7948.709999999985</v>
      </c>
      <c r="R681" s="246">
        <v>8798.709999999985</v>
      </c>
      <c r="S681" s="247">
        <v>0.3413528591352859</v>
      </c>
      <c r="T681" s="248">
        <v>4.22</v>
      </c>
      <c r="U681" s="249">
        <f>IFERROR(Data_TY!$T681*Data_TY!$O681,"")</f>
        <v>12102.96</v>
      </c>
      <c r="V681" s="248">
        <f>IFERROR(Data_TY!$R681/Data_TY!$P681,"")</f>
        <v>8.987446374</v>
      </c>
      <c r="W681" s="249">
        <f>IFERROR(Data_TY!$V681*Data_TY!$O681,"")</f>
        <v>25775.9962</v>
      </c>
      <c r="X681" s="240" t="s">
        <v>116</v>
      </c>
      <c r="Y681" s="240" t="s">
        <v>784</v>
      </c>
    </row>
    <row r="682" ht="15.75" hidden="1" customHeight="1">
      <c r="A682" s="230" t="s">
        <v>50</v>
      </c>
      <c r="B682" s="230" t="s">
        <v>257</v>
      </c>
      <c r="C682" s="230" t="s">
        <v>786</v>
      </c>
      <c r="D682" s="230" t="s">
        <v>309</v>
      </c>
      <c r="E682" s="230" t="s">
        <v>543</v>
      </c>
      <c r="F682" s="231">
        <v>2024.0</v>
      </c>
      <c r="G682" s="232" t="s">
        <v>1266</v>
      </c>
      <c r="H682" s="232"/>
      <c r="I682" s="232"/>
      <c r="J682" s="232"/>
      <c r="K682" s="232" t="s">
        <v>1186</v>
      </c>
      <c r="L682" s="232">
        <v>279880.0</v>
      </c>
      <c r="M682" s="233" t="s">
        <v>542</v>
      </c>
      <c r="N682" s="232" t="s">
        <v>1207</v>
      </c>
      <c r="O682" s="234">
        <v>13572.0</v>
      </c>
      <c r="P682" s="235">
        <v>1938.0</v>
      </c>
      <c r="Q682" s="236">
        <v>3253.710000000002</v>
      </c>
      <c r="R682" s="236">
        <v>3856.619999999997</v>
      </c>
      <c r="S682" s="237">
        <v>0.14279398762157383</v>
      </c>
      <c r="T682" s="238">
        <v>0.75</v>
      </c>
      <c r="U682" s="239">
        <f>IFERROR(Data_TY!$T682*Data_TY!$O682,"")</f>
        <v>10179</v>
      </c>
      <c r="V682" s="238">
        <f>IFERROR(Data_TY!$R682/Data_TY!$P682,"")</f>
        <v>1.99</v>
      </c>
      <c r="W682" s="239">
        <f>IFERROR(Data_TY!$V682*Data_TY!$O682,"")</f>
        <v>27008.28</v>
      </c>
      <c r="X682" s="230" t="s">
        <v>256</v>
      </c>
      <c r="Y682" s="230" t="s">
        <v>784</v>
      </c>
    </row>
    <row r="683" ht="15.75" hidden="1" customHeight="1">
      <c r="A683" s="240" t="s">
        <v>50</v>
      </c>
      <c r="B683" s="240" t="s">
        <v>257</v>
      </c>
      <c r="C683" s="240" t="s">
        <v>786</v>
      </c>
      <c r="D683" s="240" t="s">
        <v>309</v>
      </c>
      <c r="E683" s="240" t="s">
        <v>545</v>
      </c>
      <c r="F683" s="241">
        <v>2024.0</v>
      </c>
      <c r="G683" s="242" t="s">
        <v>1266</v>
      </c>
      <c r="H683" s="242"/>
      <c r="I683" s="242"/>
      <c r="J683" s="242"/>
      <c r="K683" s="242" t="s">
        <v>1186</v>
      </c>
      <c r="L683" s="242">
        <v>279881.0</v>
      </c>
      <c r="M683" s="243" t="s">
        <v>544</v>
      </c>
      <c r="N683" s="242" t="s">
        <v>1208</v>
      </c>
      <c r="O683" s="244">
        <v>18058.0</v>
      </c>
      <c r="P683" s="245">
        <v>2297.0</v>
      </c>
      <c r="Q683" s="246">
        <v>3862.2500000000027</v>
      </c>
      <c r="R683" s="246">
        <v>4568.349999999994</v>
      </c>
      <c r="S683" s="247">
        <v>0.12720124044744713</v>
      </c>
      <c r="T683" s="248">
        <v>0.75</v>
      </c>
      <c r="U683" s="249">
        <f>IFERROR(Data_TY!$T683*Data_TY!$O683,"")</f>
        <v>13543.5</v>
      </c>
      <c r="V683" s="248">
        <f>IFERROR(Data_TY!$R683/Data_TY!$P683,"")</f>
        <v>1.988833261</v>
      </c>
      <c r="W683" s="249">
        <f>IFERROR(Data_TY!$V683*Data_TY!$O683,"")</f>
        <v>35914.35102</v>
      </c>
      <c r="X683" s="240" t="s">
        <v>256</v>
      </c>
      <c r="Y683" s="240" t="s">
        <v>784</v>
      </c>
    </row>
    <row r="684" ht="15.75" hidden="1" customHeight="1">
      <c r="A684" s="230" t="s">
        <v>50</v>
      </c>
      <c r="B684" s="230" t="s">
        <v>257</v>
      </c>
      <c r="C684" s="230" t="s">
        <v>786</v>
      </c>
      <c r="D684" s="230" t="s">
        <v>309</v>
      </c>
      <c r="E684" s="230" t="s">
        <v>547</v>
      </c>
      <c r="F684" s="231">
        <v>2024.0</v>
      </c>
      <c r="G684" s="232" t="s">
        <v>1266</v>
      </c>
      <c r="H684" s="232"/>
      <c r="I684" s="232"/>
      <c r="J684" s="232"/>
      <c r="K684" s="232" t="s">
        <v>1186</v>
      </c>
      <c r="L684" s="232">
        <v>279890.0</v>
      </c>
      <c r="M684" s="233" t="s">
        <v>546</v>
      </c>
      <c r="N684" s="232" t="s">
        <v>1209</v>
      </c>
      <c r="O684" s="234">
        <v>19697.0</v>
      </c>
      <c r="P684" s="235">
        <v>3081.0</v>
      </c>
      <c r="Q684" s="236">
        <v>5178.150000000008</v>
      </c>
      <c r="R684" s="236">
        <v>6131.189999999998</v>
      </c>
      <c r="S684" s="237">
        <v>0.15641975935421637</v>
      </c>
      <c r="T684" s="238">
        <v>0.75</v>
      </c>
      <c r="U684" s="239">
        <f>IFERROR(Data_TY!$T684*Data_TY!$O684,"")</f>
        <v>14772.75</v>
      </c>
      <c r="V684" s="238">
        <f>IFERROR(Data_TY!$R684/Data_TY!$P684,"")</f>
        <v>1.99</v>
      </c>
      <c r="W684" s="239">
        <f>IFERROR(Data_TY!$V684*Data_TY!$O684,"")</f>
        <v>39197.03</v>
      </c>
      <c r="X684" s="230" t="s">
        <v>256</v>
      </c>
      <c r="Y684" s="230" t="s">
        <v>784</v>
      </c>
    </row>
    <row r="685" ht="15.75" hidden="1" customHeight="1">
      <c r="A685" s="240" t="s">
        <v>50</v>
      </c>
      <c r="B685" s="240" t="s">
        <v>257</v>
      </c>
      <c r="C685" s="240" t="s">
        <v>786</v>
      </c>
      <c r="D685" s="240" t="s">
        <v>309</v>
      </c>
      <c r="E685" s="240" t="s">
        <v>549</v>
      </c>
      <c r="F685" s="241">
        <v>2024.0</v>
      </c>
      <c r="G685" s="242" t="s">
        <v>1266</v>
      </c>
      <c r="H685" s="242"/>
      <c r="I685" s="242"/>
      <c r="J685" s="242"/>
      <c r="K685" s="242" t="s">
        <v>1186</v>
      </c>
      <c r="L685" s="242">
        <v>279893.0</v>
      </c>
      <c r="M685" s="243" t="s">
        <v>548</v>
      </c>
      <c r="N685" s="242" t="s">
        <v>1188</v>
      </c>
      <c r="O685" s="244">
        <v>9377.0</v>
      </c>
      <c r="P685" s="245">
        <v>1204.0</v>
      </c>
      <c r="Q685" s="246">
        <v>2026.8799999999997</v>
      </c>
      <c r="R685" s="246">
        <v>2395.9600000000005</v>
      </c>
      <c r="S685" s="247">
        <v>0.12839927482137145</v>
      </c>
      <c r="T685" s="248">
        <v>0.75</v>
      </c>
      <c r="U685" s="249">
        <f>IFERROR(Data_TY!$T685*Data_TY!$O685,"")</f>
        <v>7032.75</v>
      </c>
      <c r="V685" s="248">
        <f>IFERROR(Data_TY!$R685/Data_TY!$P685,"")</f>
        <v>1.99</v>
      </c>
      <c r="W685" s="249">
        <f>IFERROR(Data_TY!$V685*Data_TY!$O685,"")</f>
        <v>18660.23</v>
      </c>
      <c r="X685" s="240" t="s">
        <v>256</v>
      </c>
      <c r="Y685" s="240" t="s">
        <v>784</v>
      </c>
    </row>
    <row r="686" ht="15.75" hidden="1" customHeight="1">
      <c r="A686" s="230" t="s">
        <v>50</v>
      </c>
      <c r="B686" s="230" t="s">
        <v>257</v>
      </c>
      <c r="C686" s="230" t="s">
        <v>786</v>
      </c>
      <c r="D686" s="230" t="s">
        <v>309</v>
      </c>
      <c r="E686" s="230" t="s">
        <v>543</v>
      </c>
      <c r="F686" s="231">
        <v>2024.0</v>
      </c>
      <c r="G686" s="232" t="s">
        <v>1266</v>
      </c>
      <c r="H686" s="232"/>
      <c r="I686" s="232"/>
      <c r="J686" s="232"/>
      <c r="K686" s="232" t="s">
        <v>1186</v>
      </c>
      <c r="L686" s="232">
        <v>279898.0</v>
      </c>
      <c r="M686" s="233" t="s">
        <v>550</v>
      </c>
      <c r="N686" s="232" t="s">
        <v>1207</v>
      </c>
      <c r="O686" s="234">
        <v>0.0</v>
      </c>
      <c r="P686" s="235">
        <v>68.0</v>
      </c>
      <c r="Q686" s="236">
        <v>135.32</v>
      </c>
      <c r="R686" s="236">
        <v>135.32</v>
      </c>
      <c r="S686" s="237" t="s">
        <v>322</v>
      </c>
      <c r="T686" s="238">
        <v>0.75</v>
      </c>
      <c r="U686" s="239">
        <f>IFERROR(Data_TY!$T686*Data_TY!$O686,"")</f>
        <v>0</v>
      </c>
      <c r="V686" s="238">
        <f>IFERROR(Data_TY!$R686/Data_TY!$P686,"")</f>
        <v>1.99</v>
      </c>
      <c r="W686" s="239">
        <f>IFERROR(Data_TY!$V686*Data_TY!$O686,"")</f>
        <v>0</v>
      </c>
      <c r="X686" s="230" t="s">
        <v>256</v>
      </c>
      <c r="Y686" s="230" t="s">
        <v>784</v>
      </c>
    </row>
    <row r="687" ht="15.75" hidden="1" customHeight="1">
      <c r="A687" s="240" t="s">
        <v>50</v>
      </c>
      <c r="B687" s="240" t="s">
        <v>257</v>
      </c>
      <c r="C687" s="240" t="s">
        <v>786</v>
      </c>
      <c r="D687" s="240" t="s">
        <v>309</v>
      </c>
      <c r="E687" s="240" t="s">
        <v>545</v>
      </c>
      <c r="F687" s="241">
        <v>2024.0</v>
      </c>
      <c r="G687" s="242" t="s">
        <v>1266</v>
      </c>
      <c r="H687" s="242"/>
      <c r="I687" s="242"/>
      <c r="J687" s="242"/>
      <c r="K687" s="242" t="s">
        <v>1186</v>
      </c>
      <c r="L687" s="242">
        <v>279899.0</v>
      </c>
      <c r="M687" s="243" t="s">
        <v>551</v>
      </c>
      <c r="N687" s="242" t="s">
        <v>1208</v>
      </c>
      <c r="O687" s="244">
        <v>0.0</v>
      </c>
      <c r="P687" s="245">
        <v>52.0</v>
      </c>
      <c r="Q687" s="246">
        <v>103.47999999999999</v>
      </c>
      <c r="R687" s="246">
        <v>103.47999999999999</v>
      </c>
      <c r="S687" s="247" t="s">
        <v>322</v>
      </c>
      <c r="T687" s="248">
        <v>0.75</v>
      </c>
      <c r="U687" s="249">
        <f>IFERROR(Data_TY!$T687*Data_TY!$O687,"")</f>
        <v>0</v>
      </c>
      <c r="V687" s="248">
        <f>IFERROR(Data_TY!$R687/Data_TY!$P687,"")</f>
        <v>1.99</v>
      </c>
      <c r="W687" s="249">
        <f>IFERROR(Data_TY!$V687*Data_TY!$O687,"")</f>
        <v>0</v>
      </c>
      <c r="X687" s="240" t="s">
        <v>256</v>
      </c>
      <c r="Y687" s="240" t="s">
        <v>784</v>
      </c>
    </row>
    <row r="688" ht="15.75" hidden="1" customHeight="1">
      <c r="A688" s="230" t="s">
        <v>50</v>
      </c>
      <c r="B688" s="230" t="s">
        <v>257</v>
      </c>
      <c r="C688" s="230" t="s">
        <v>786</v>
      </c>
      <c r="D688" s="230" t="s">
        <v>309</v>
      </c>
      <c r="E688" s="230" t="s">
        <v>547</v>
      </c>
      <c r="F688" s="231">
        <v>2024.0</v>
      </c>
      <c r="G688" s="232" t="s">
        <v>1266</v>
      </c>
      <c r="H688" s="232"/>
      <c r="I688" s="232"/>
      <c r="J688" s="232"/>
      <c r="K688" s="232" t="s">
        <v>1186</v>
      </c>
      <c r="L688" s="232">
        <v>279901.0</v>
      </c>
      <c r="M688" s="233" t="s">
        <v>552</v>
      </c>
      <c r="N688" s="232" t="s">
        <v>1209</v>
      </c>
      <c r="O688" s="234">
        <v>0.0</v>
      </c>
      <c r="P688" s="235">
        <v>53.0</v>
      </c>
      <c r="Q688" s="236">
        <v>105.47</v>
      </c>
      <c r="R688" s="236">
        <v>105.47</v>
      </c>
      <c r="S688" s="237" t="s">
        <v>322</v>
      </c>
      <c r="T688" s="238">
        <v>0.75</v>
      </c>
      <c r="U688" s="239">
        <f>IFERROR(Data_TY!$T688*Data_TY!$O688,"")</f>
        <v>0</v>
      </c>
      <c r="V688" s="238">
        <f>IFERROR(Data_TY!$R688/Data_TY!$P688,"")</f>
        <v>1.99</v>
      </c>
      <c r="W688" s="239">
        <f>IFERROR(Data_TY!$V688*Data_TY!$O688,"")</f>
        <v>0</v>
      </c>
      <c r="X688" s="230" t="s">
        <v>256</v>
      </c>
      <c r="Y688" s="230" t="s">
        <v>784</v>
      </c>
    </row>
    <row r="689" ht="15.75" hidden="1" customHeight="1">
      <c r="A689" s="240" t="s">
        <v>50</v>
      </c>
      <c r="B689" s="240" t="s">
        <v>257</v>
      </c>
      <c r="C689" s="240" t="s">
        <v>786</v>
      </c>
      <c r="D689" s="240" t="s">
        <v>309</v>
      </c>
      <c r="E689" s="240" t="s">
        <v>549</v>
      </c>
      <c r="F689" s="241">
        <v>2024.0</v>
      </c>
      <c r="G689" s="242" t="s">
        <v>1266</v>
      </c>
      <c r="H689" s="242"/>
      <c r="I689" s="242"/>
      <c r="J689" s="242"/>
      <c r="K689" s="242" t="s">
        <v>1186</v>
      </c>
      <c r="L689" s="242">
        <v>279902.0</v>
      </c>
      <c r="M689" s="243" t="s">
        <v>553</v>
      </c>
      <c r="N689" s="242" t="s">
        <v>1188</v>
      </c>
      <c r="O689" s="244">
        <v>0.0</v>
      </c>
      <c r="P689" s="245">
        <v>67.0</v>
      </c>
      <c r="Q689" s="246">
        <v>133.32999999999998</v>
      </c>
      <c r="R689" s="246">
        <v>133.32999999999998</v>
      </c>
      <c r="S689" s="247" t="s">
        <v>322</v>
      </c>
      <c r="T689" s="248">
        <v>0.75</v>
      </c>
      <c r="U689" s="249">
        <f>IFERROR(Data_TY!$T689*Data_TY!$O689,"")</f>
        <v>0</v>
      </c>
      <c r="V689" s="248">
        <f>IFERROR(Data_TY!$R689/Data_TY!$P689,"")</f>
        <v>1.99</v>
      </c>
      <c r="W689" s="249">
        <f>IFERROR(Data_TY!$V689*Data_TY!$O689,"")</f>
        <v>0</v>
      </c>
      <c r="X689" s="240" t="s">
        <v>256</v>
      </c>
      <c r="Y689" s="240" t="s">
        <v>784</v>
      </c>
    </row>
    <row r="690" ht="15.75" customHeight="1">
      <c r="A690" s="230">
        <v>0.0</v>
      </c>
      <c r="B690" s="230">
        <v>0.0</v>
      </c>
      <c r="C690" s="230">
        <v>0.0</v>
      </c>
      <c r="D690" s="230">
        <v>0.0</v>
      </c>
      <c r="E690" s="230" t="s">
        <v>1537</v>
      </c>
      <c r="F690" s="231">
        <v>2024.0</v>
      </c>
      <c r="G690" s="232" t="s">
        <v>1266</v>
      </c>
      <c r="H690" s="232"/>
      <c r="I690" s="232"/>
      <c r="J690" s="232"/>
      <c r="K690" s="232" t="s">
        <v>1186</v>
      </c>
      <c r="L690" s="232">
        <v>119631.0</v>
      </c>
      <c r="M690" s="233" t="s">
        <v>1538</v>
      </c>
      <c r="N690" s="232" t="s">
        <v>1537</v>
      </c>
      <c r="O690" s="234">
        <v>0.0</v>
      </c>
      <c r="P690" s="235">
        <v>18.0</v>
      </c>
      <c r="Q690" s="236">
        <v>179.82</v>
      </c>
      <c r="R690" s="236">
        <v>179.82</v>
      </c>
      <c r="S690" s="237" t="s">
        <v>322</v>
      </c>
      <c r="T690" s="238" t="s">
        <v>322</v>
      </c>
      <c r="U690" s="239">
        <f>IFERROR(Data_TY!$T690*Data_TY!$O690,"")</f>
        <v>0</v>
      </c>
      <c r="V690" s="238">
        <f>IFERROR(Data_TY!$R690/Data_TY!$P690,"")</f>
        <v>9.99</v>
      </c>
      <c r="W690" s="239">
        <f>IFERROR(Data_TY!$V690*Data_TY!$O690,"")</f>
        <v>0</v>
      </c>
      <c r="X690" s="230">
        <v>0.0</v>
      </c>
      <c r="Y690" s="230" t="s">
        <v>900</v>
      </c>
    </row>
    <row r="691" ht="15.75" customHeight="1">
      <c r="A691" s="240">
        <v>0.0</v>
      </c>
      <c r="B691" s="240">
        <v>0.0</v>
      </c>
      <c r="C691" s="240">
        <v>0.0</v>
      </c>
      <c r="D691" s="240">
        <v>0.0</v>
      </c>
      <c r="E691" s="240" t="s">
        <v>1537</v>
      </c>
      <c r="F691" s="241">
        <v>2024.0</v>
      </c>
      <c r="G691" s="242" t="s">
        <v>1266</v>
      </c>
      <c r="H691" s="242"/>
      <c r="I691" s="242"/>
      <c r="J691" s="242"/>
      <c r="K691" s="242" t="s">
        <v>1186</v>
      </c>
      <c r="L691" s="242">
        <v>119632.0</v>
      </c>
      <c r="M691" s="243" t="s">
        <v>1539</v>
      </c>
      <c r="N691" s="242" t="s">
        <v>1537</v>
      </c>
      <c r="O691" s="244">
        <v>8868.0</v>
      </c>
      <c r="P691" s="245">
        <v>3438.0</v>
      </c>
      <c r="Q691" s="246">
        <v>34344.61999999999</v>
      </c>
      <c r="R691" s="246">
        <v>34345.61999999999</v>
      </c>
      <c r="S691" s="247">
        <v>0.3876860622462788</v>
      </c>
      <c r="T691" s="248" t="s">
        <v>322</v>
      </c>
      <c r="U691" s="249">
        <f>IFERROR(Data_TY!$T691*Data_TY!$O691,"")</f>
        <v>0</v>
      </c>
      <c r="V691" s="248">
        <f>IFERROR(Data_TY!$R691/Data_TY!$P691,"")</f>
        <v>9.99</v>
      </c>
      <c r="W691" s="249">
        <f>IFERROR(Data_TY!$V691*Data_TY!$O691,"")</f>
        <v>88591.32</v>
      </c>
      <c r="X691" s="240">
        <v>0.0</v>
      </c>
      <c r="Y691" s="240" t="s">
        <v>900</v>
      </c>
    </row>
    <row r="692" ht="15.75" hidden="1" customHeight="1">
      <c r="A692" s="230" t="s">
        <v>51</v>
      </c>
      <c r="B692" s="230" t="s">
        <v>117</v>
      </c>
      <c r="C692" s="230" t="s">
        <v>786</v>
      </c>
      <c r="D692" s="230" t="s">
        <v>74</v>
      </c>
      <c r="E692" s="230" t="s">
        <v>119</v>
      </c>
      <c r="F692" s="231">
        <v>2024.0</v>
      </c>
      <c r="G692" s="232" t="s">
        <v>1266</v>
      </c>
      <c r="H692" s="232"/>
      <c r="I692" s="232"/>
      <c r="J692" s="232"/>
      <c r="K692" s="232" t="s">
        <v>1186</v>
      </c>
      <c r="L692" s="232">
        <v>242634.0</v>
      </c>
      <c r="M692" s="233" t="s">
        <v>118</v>
      </c>
      <c r="N692" s="232" t="s">
        <v>1210</v>
      </c>
      <c r="O692" s="234">
        <v>1824.0</v>
      </c>
      <c r="P692" s="235">
        <v>721.0</v>
      </c>
      <c r="Q692" s="236">
        <v>5871.789999999994</v>
      </c>
      <c r="R692" s="236">
        <v>6481.789999999993</v>
      </c>
      <c r="S692" s="237">
        <v>0.39528508771929827</v>
      </c>
      <c r="T692" s="238">
        <v>4.19</v>
      </c>
      <c r="U692" s="239">
        <f>IFERROR(Data_TY!$T692*Data_TY!$O692,"")</f>
        <v>7642.56</v>
      </c>
      <c r="V692" s="238">
        <f>IFERROR(Data_TY!$R692/Data_TY!$P692,"")</f>
        <v>8.99</v>
      </c>
      <c r="W692" s="239">
        <f>IFERROR(Data_TY!$V692*Data_TY!$O692,"")</f>
        <v>16397.76</v>
      </c>
      <c r="X692" s="230" t="s">
        <v>116</v>
      </c>
      <c r="Y692" s="230" t="s">
        <v>784</v>
      </c>
    </row>
    <row r="693" ht="15.75" hidden="1" customHeight="1">
      <c r="A693" s="240" t="s">
        <v>49</v>
      </c>
      <c r="B693" s="240" t="s">
        <v>344</v>
      </c>
      <c r="C693" s="240" t="s">
        <v>913</v>
      </c>
      <c r="D693" s="240" t="s">
        <v>74</v>
      </c>
      <c r="E693" s="240" t="s">
        <v>1211</v>
      </c>
      <c r="F693" s="241">
        <v>2024.0</v>
      </c>
      <c r="G693" s="242" t="s">
        <v>1266</v>
      </c>
      <c r="H693" s="242"/>
      <c r="I693" s="242"/>
      <c r="J693" s="242"/>
      <c r="K693" s="242" t="s">
        <v>1212</v>
      </c>
      <c r="L693" s="242">
        <v>189626.0</v>
      </c>
      <c r="M693" s="243" t="s">
        <v>1213</v>
      </c>
      <c r="N693" s="242" t="s">
        <v>1214</v>
      </c>
      <c r="O693" s="244">
        <v>0.0</v>
      </c>
      <c r="P693" s="245">
        <v>14.0</v>
      </c>
      <c r="Q693" s="246">
        <v>13.040000000000001</v>
      </c>
      <c r="R693" s="246">
        <v>13.040000000000001</v>
      </c>
      <c r="S693" s="247" t="s">
        <v>322</v>
      </c>
      <c r="T693" s="248">
        <v>1.18</v>
      </c>
      <c r="U693" s="249">
        <f>IFERROR(Data_TY!$T693*Data_TY!$O693,"")</f>
        <v>0</v>
      </c>
      <c r="V693" s="248">
        <f>IFERROR(Data_TY!$R693/Data_TY!$P693,"")</f>
        <v>0.9314285714</v>
      </c>
      <c r="W693" s="249">
        <f>IFERROR(Data_TY!$V693*Data_TY!$O693,"")</f>
        <v>0</v>
      </c>
      <c r="X693" s="240" t="s">
        <v>78</v>
      </c>
      <c r="Y693" s="240" t="s">
        <v>784</v>
      </c>
    </row>
    <row r="694" ht="15.75" hidden="1" customHeight="1">
      <c r="A694" s="230" t="s">
        <v>51</v>
      </c>
      <c r="B694" s="230" t="s">
        <v>512</v>
      </c>
      <c r="C694" s="230" t="s">
        <v>786</v>
      </c>
      <c r="D694" s="230" t="s">
        <v>309</v>
      </c>
      <c r="E694" s="230" t="s">
        <v>640</v>
      </c>
      <c r="F694" s="231">
        <v>2024.0</v>
      </c>
      <c r="G694" s="232" t="s">
        <v>1266</v>
      </c>
      <c r="H694" s="232"/>
      <c r="I694" s="232"/>
      <c r="J694" s="232"/>
      <c r="K694" s="232" t="s">
        <v>1212</v>
      </c>
      <c r="L694" s="232">
        <v>96598.0</v>
      </c>
      <c r="M694" s="233" t="s">
        <v>639</v>
      </c>
      <c r="N694" s="232" t="s">
        <v>1540</v>
      </c>
      <c r="O694" s="234">
        <v>1248.0</v>
      </c>
      <c r="P694" s="235">
        <v>524.0</v>
      </c>
      <c r="Q694" s="236">
        <v>3707.5099999999957</v>
      </c>
      <c r="R694" s="236">
        <v>4179.509999999995</v>
      </c>
      <c r="S694" s="237">
        <v>0.4198717948717949</v>
      </c>
      <c r="T694" s="238">
        <v>3.66</v>
      </c>
      <c r="U694" s="239">
        <f>IFERROR(Data_TY!$T694*Data_TY!$O694,"")</f>
        <v>4567.68</v>
      </c>
      <c r="V694" s="238">
        <f>IFERROR(Data_TY!$R694/Data_TY!$P694,"")</f>
        <v>7.976164122</v>
      </c>
      <c r="W694" s="239">
        <f>IFERROR(Data_TY!$V694*Data_TY!$O694,"")</f>
        <v>9954.252824</v>
      </c>
      <c r="X694" s="230" t="s">
        <v>641</v>
      </c>
      <c r="Y694" s="230" t="s">
        <v>784</v>
      </c>
    </row>
    <row r="695" ht="15.75" hidden="1" customHeight="1">
      <c r="A695" s="240" t="s">
        <v>51</v>
      </c>
      <c r="B695" s="240" t="s">
        <v>512</v>
      </c>
      <c r="C695" s="240" t="s">
        <v>786</v>
      </c>
      <c r="D695" s="240" t="s">
        <v>309</v>
      </c>
      <c r="E695" s="240" t="s">
        <v>643</v>
      </c>
      <c r="F695" s="241">
        <v>2024.0</v>
      </c>
      <c r="G695" s="242" t="s">
        <v>1266</v>
      </c>
      <c r="H695" s="242"/>
      <c r="I695" s="242"/>
      <c r="J695" s="242"/>
      <c r="K695" s="242" t="s">
        <v>1212</v>
      </c>
      <c r="L695" s="242">
        <v>242049.0</v>
      </c>
      <c r="M695" s="243" t="s">
        <v>642</v>
      </c>
      <c r="N695" s="242" t="s">
        <v>1541</v>
      </c>
      <c r="O695" s="244">
        <v>1248.0</v>
      </c>
      <c r="P695" s="245">
        <v>385.0</v>
      </c>
      <c r="Q695" s="246">
        <v>2723.149999999997</v>
      </c>
      <c r="R695" s="246">
        <v>3076.1499999999955</v>
      </c>
      <c r="S695" s="247">
        <v>0.30849358974358976</v>
      </c>
      <c r="T695" s="248">
        <v>3.66</v>
      </c>
      <c r="U695" s="249">
        <f>IFERROR(Data_TY!$T695*Data_TY!$O695,"")</f>
        <v>4567.68</v>
      </c>
      <c r="V695" s="248">
        <f>IFERROR(Data_TY!$R695/Data_TY!$P695,"")</f>
        <v>7.99</v>
      </c>
      <c r="W695" s="249">
        <f>IFERROR(Data_TY!$V695*Data_TY!$O695,"")</f>
        <v>9971.52</v>
      </c>
      <c r="X695" s="240" t="s">
        <v>641</v>
      </c>
      <c r="Y695" s="240" t="s">
        <v>784</v>
      </c>
    </row>
    <row r="696" ht="15.75" hidden="1" customHeight="1">
      <c r="A696" s="230" t="s">
        <v>51</v>
      </c>
      <c r="B696" s="230" t="s">
        <v>117</v>
      </c>
      <c r="C696" s="230" t="s">
        <v>786</v>
      </c>
      <c r="D696" s="230" t="s">
        <v>309</v>
      </c>
      <c r="E696" s="230" t="s">
        <v>509</v>
      </c>
      <c r="F696" s="231">
        <v>2024.0</v>
      </c>
      <c r="G696" s="232" t="s">
        <v>1266</v>
      </c>
      <c r="H696" s="232"/>
      <c r="I696" s="232"/>
      <c r="J696" s="232"/>
      <c r="K696" s="232" t="s">
        <v>1212</v>
      </c>
      <c r="L696" s="232">
        <v>242594.0</v>
      </c>
      <c r="M696" s="233" t="s">
        <v>508</v>
      </c>
      <c r="N696" s="232" t="s">
        <v>1542</v>
      </c>
      <c r="O696" s="234">
        <v>1788.0</v>
      </c>
      <c r="P696" s="235">
        <v>686.0</v>
      </c>
      <c r="Q696" s="236">
        <v>6236.139999999996</v>
      </c>
      <c r="R696" s="236">
        <v>6857.139999999997</v>
      </c>
      <c r="S696" s="237">
        <v>0.383668903803132</v>
      </c>
      <c r="T696" s="238">
        <v>4.71</v>
      </c>
      <c r="U696" s="239">
        <f>IFERROR(Data_TY!$T696*Data_TY!$O696,"")</f>
        <v>8421.48</v>
      </c>
      <c r="V696" s="238">
        <f>IFERROR(Data_TY!$R696/Data_TY!$P696,"")</f>
        <v>9.995830904</v>
      </c>
      <c r="W696" s="239">
        <f>IFERROR(Data_TY!$V696*Data_TY!$O696,"")</f>
        <v>17872.54566</v>
      </c>
      <c r="X696" s="230" t="s">
        <v>116</v>
      </c>
      <c r="Y696" s="230" t="s">
        <v>784</v>
      </c>
    </row>
    <row r="697" ht="15.75" hidden="1" customHeight="1">
      <c r="A697" s="240" t="s">
        <v>51</v>
      </c>
      <c r="B697" s="240" t="s">
        <v>117</v>
      </c>
      <c r="C697" s="240" t="s">
        <v>786</v>
      </c>
      <c r="D697" s="240" t="s">
        <v>309</v>
      </c>
      <c r="E697" s="240" t="s">
        <v>514</v>
      </c>
      <c r="F697" s="241">
        <v>2024.0</v>
      </c>
      <c r="G697" s="242" t="s">
        <v>1266</v>
      </c>
      <c r="H697" s="242"/>
      <c r="I697" s="242"/>
      <c r="J697" s="242"/>
      <c r="K697" s="242" t="s">
        <v>1212</v>
      </c>
      <c r="L697" s="242">
        <v>242596.0</v>
      </c>
      <c r="M697" s="243" t="s">
        <v>513</v>
      </c>
      <c r="N697" s="242" t="s">
        <v>1543</v>
      </c>
      <c r="O697" s="244">
        <v>1824.0</v>
      </c>
      <c r="P697" s="245">
        <v>515.0</v>
      </c>
      <c r="Q697" s="246">
        <v>4161.349999999997</v>
      </c>
      <c r="R697" s="246">
        <v>4627.349999999994</v>
      </c>
      <c r="S697" s="247">
        <v>0.28234649122807015</v>
      </c>
      <c r="T697" s="248">
        <v>3.95</v>
      </c>
      <c r="U697" s="249">
        <f>IFERROR(Data_TY!$T697*Data_TY!$O697,"")</f>
        <v>7204.8</v>
      </c>
      <c r="V697" s="248">
        <f>IFERROR(Data_TY!$R697/Data_TY!$P697,"")</f>
        <v>8.985145631</v>
      </c>
      <c r="W697" s="249">
        <f>IFERROR(Data_TY!$V697*Data_TY!$O697,"")</f>
        <v>16388.90563</v>
      </c>
      <c r="X697" s="240" t="s">
        <v>515</v>
      </c>
      <c r="Y697" s="240" t="s">
        <v>784</v>
      </c>
    </row>
    <row r="698" ht="15.75" hidden="1" customHeight="1">
      <c r="A698" s="230" t="s">
        <v>51</v>
      </c>
      <c r="B698" s="230" t="s">
        <v>117</v>
      </c>
      <c r="C698" s="230" t="s">
        <v>786</v>
      </c>
      <c r="D698" s="230" t="s">
        <v>309</v>
      </c>
      <c r="E698" s="230" t="s">
        <v>517</v>
      </c>
      <c r="F698" s="231">
        <v>2024.0</v>
      </c>
      <c r="G698" s="232" t="s">
        <v>1266</v>
      </c>
      <c r="H698" s="232"/>
      <c r="I698" s="232"/>
      <c r="J698" s="232"/>
      <c r="K698" s="232" t="s">
        <v>1212</v>
      </c>
      <c r="L698" s="232">
        <v>242597.0</v>
      </c>
      <c r="M698" s="233" t="s">
        <v>516</v>
      </c>
      <c r="N698" s="232" t="s">
        <v>1218</v>
      </c>
      <c r="O698" s="234">
        <v>1500.0</v>
      </c>
      <c r="P698" s="235">
        <v>196.0</v>
      </c>
      <c r="Q698" s="236">
        <v>1588.040000000001</v>
      </c>
      <c r="R698" s="236">
        <v>1766.0400000000013</v>
      </c>
      <c r="S698" s="237">
        <v>0.13066666666666665</v>
      </c>
      <c r="T698" s="238">
        <v>3.95</v>
      </c>
      <c r="U698" s="239">
        <f>IFERROR(Data_TY!$T698*Data_TY!$O698,"")</f>
        <v>5925</v>
      </c>
      <c r="V698" s="238">
        <f>IFERROR(Data_TY!$R698/Data_TY!$P698,"")</f>
        <v>9.010408163</v>
      </c>
      <c r="W698" s="239">
        <f>IFERROR(Data_TY!$V698*Data_TY!$O698,"")</f>
        <v>13515.61224</v>
      </c>
      <c r="X698" s="230" t="s">
        <v>515</v>
      </c>
      <c r="Y698" s="230" t="s">
        <v>784</v>
      </c>
    </row>
    <row r="699" ht="15.75" hidden="1" customHeight="1">
      <c r="A699" s="240" t="s">
        <v>51</v>
      </c>
      <c r="B699" s="240" t="s">
        <v>512</v>
      </c>
      <c r="C699" s="240" t="s">
        <v>786</v>
      </c>
      <c r="D699" s="240" t="s">
        <v>309</v>
      </c>
      <c r="E699" s="240" t="s">
        <v>525</v>
      </c>
      <c r="F699" s="241">
        <v>2024.0</v>
      </c>
      <c r="G699" s="242" t="s">
        <v>1266</v>
      </c>
      <c r="H699" s="242"/>
      <c r="I699" s="242"/>
      <c r="J699" s="242"/>
      <c r="K699" s="242" t="s">
        <v>1212</v>
      </c>
      <c r="L699" s="242">
        <v>242601.0</v>
      </c>
      <c r="M699" s="243" t="s">
        <v>524</v>
      </c>
      <c r="N699" s="242" t="s">
        <v>1219</v>
      </c>
      <c r="O699" s="244">
        <v>4020.0</v>
      </c>
      <c r="P699" s="245">
        <v>2000.0</v>
      </c>
      <c r="Q699" s="246">
        <v>8088.799999999993</v>
      </c>
      <c r="R699" s="246">
        <v>9576.799999999987</v>
      </c>
      <c r="S699" s="247">
        <v>0.4975124378109453</v>
      </c>
      <c r="T699" s="248">
        <v>2.01</v>
      </c>
      <c r="U699" s="249">
        <f>IFERROR(Data_TY!$T699*Data_TY!$O699,"")</f>
        <v>8080.2</v>
      </c>
      <c r="V699" s="248">
        <f>IFERROR(Data_TY!$R699/Data_TY!$P699,"")</f>
        <v>4.7884</v>
      </c>
      <c r="W699" s="249">
        <f>IFERROR(Data_TY!$V699*Data_TY!$O699,"")</f>
        <v>19249.368</v>
      </c>
      <c r="X699" s="240" t="s">
        <v>515</v>
      </c>
      <c r="Y699" s="240" t="s">
        <v>784</v>
      </c>
    </row>
    <row r="700" ht="15.75" hidden="1" customHeight="1">
      <c r="A700" s="230" t="s">
        <v>51</v>
      </c>
      <c r="B700" s="230" t="s">
        <v>512</v>
      </c>
      <c r="C700" s="230" t="s">
        <v>786</v>
      </c>
      <c r="D700" s="230" t="s">
        <v>309</v>
      </c>
      <c r="E700" s="230" t="s">
        <v>527</v>
      </c>
      <c r="F700" s="231">
        <v>2024.0</v>
      </c>
      <c r="G700" s="232" t="s">
        <v>1266</v>
      </c>
      <c r="H700" s="232"/>
      <c r="I700" s="232"/>
      <c r="J700" s="232"/>
      <c r="K700" s="232" t="s">
        <v>1212</v>
      </c>
      <c r="L700" s="232">
        <v>242602.0</v>
      </c>
      <c r="M700" s="233" t="s">
        <v>526</v>
      </c>
      <c r="N700" s="232" t="s">
        <v>1220</v>
      </c>
      <c r="O700" s="234">
        <v>1764.0</v>
      </c>
      <c r="P700" s="235">
        <v>575.0</v>
      </c>
      <c r="Q700" s="236">
        <v>3324.899999999994</v>
      </c>
      <c r="R700" s="236">
        <v>3324.899999999994</v>
      </c>
      <c r="S700" s="237">
        <v>0.32596371882086167</v>
      </c>
      <c r="T700" s="238">
        <v>2.22</v>
      </c>
      <c r="U700" s="239">
        <f>IFERROR(Data_TY!$T700*Data_TY!$O700,"")</f>
        <v>3916.08</v>
      </c>
      <c r="V700" s="238">
        <f>IFERROR(Data_TY!$R700/Data_TY!$P700,"")</f>
        <v>5.782434783</v>
      </c>
      <c r="W700" s="239">
        <f>IFERROR(Data_TY!$V700*Data_TY!$O700,"")</f>
        <v>10200.21496</v>
      </c>
      <c r="X700" s="230" t="s">
        <v>515</v>
      </c>
      <c r="Y700" s="230" t="s">
        <v>784</v>
      </c>
    </row>
    <row r="701" ht="15.75" hidden="1" customHeight="1">
      <c r="A701" s="240" t="s">
        <v>51</v>
      </c>
      <c r="B701" s="240" t="s">
        <v>512</v>
      </c>
      <c r="C701" s="240" t="s">
        <v>786</v>
      </c>
      <c r="D701" s="240" t="s">
        <v>309</v>
      </c>
      <c r="E701" s="240" t="s">
        <v>533</v>
      </c>
      <c r="F701" s="241">
        <v>2024.0</v>
      </c>
      <c r="G701" s="242" t="s">
        <v>1266</v>
      </c>
      <c r="H701" s="242"/>
      <c r="I701" s="242"/>
      <c r="J701" s="242"/>
      <c r="K701" s="242" t="s">
        <v>1212</v>
      </c>
      <c r="L701" s="242">
        <v>242606.0</v>
      </c>
      <c r="M701" s="243" t="s">
        <v>532</v>
      </c>
      <c r="N701" s="242" t="s">
        <v>1544</v>
      </c>
      <c r="O701" s="244">
        <v>1860.0</v>
      </c>
      <c r="P701" s="245">
        <v>895.0</v>
      </c>
      <c r="Q701" s="246">
        <v>6382.049999999994</v>
      </c>
      <c r="R701" s="246">
        <v>7149.049999999994</v>
      </c>
      <c r="S701" s="247">
        <v>0.48118279569892475</v>
      </c>
      <c r="T701" s="248">
        <v>3.59</v>
      </c>
      <c r="U701" s="249">
        <f>IFERROR(Data_TY!$T701*Data_TY!$O701,"")</f>
        <v>6677.4</v>
      </c>
      <c r="V701" s="248">
        <f>IFERROR(Data_TY!$R701/Data_TY!$P701,"")</f>
        <v>7.987765363</v>
      </c>
      <c r="W701" s="249">
        <f>IFERROR(Data_TY!$V701*Data_TY!$O701,"")</f>
        <v>14857.24358</v>
      </c>
      <c r="X701" s="240" t="s">
        <v>534</v>
      </c>
      <c r="Y701" s="240" t="s">
        <v>784</v>
      </c>
    </row>
    <row r="702" ht="15.75" hidden="1" customHeight="1">
      <c r="A702" s="230" t="s">
        <v>51</v>
      </c>
      <c r="B702" s="230" t="s">
        <v>117</v>
      </c>
      <c r="C702" s="230" t="s">
        <v>786</v>
      </c>
      <c r="D702" s="230" t="s">
        <v>309</v>
      </c>
      <c r="E702" s="230" t="s">
        <v>536</v>
      </c>
      <c r="F702" s="231">
        <v>2024.0</v>
      </c>
      <c r="G702" s="232" t="s">
        <v>1266</v>
      </c>
      <c r="H702" s="232"/>
      <c r="I702" s="232"/>
      <c r="J702" s="232"/>
      <c r="K702" s="232" t="s">
        <v>1212</v>
      </c>
      <c r="L702" s="232">
        <v>242607.0</v>
      </c>
      <c r="M702" s="233" t="s">
        <v>535</v>
      </c>
      <c r="N702" s="232" t="s">
        <v>1221</v>
      </c>
      <c r="O702" s="234">
        <v>1800.0</v>
      </c>
      <c r="P702" s="235">
        <v>779.0</v>
      </c>
      <c r="Q702" s="236">
        <v>6322.209999999991</v>
      </c>
      <c r="R702" s="236">
        <v>7005.209999999992</v>
      </c>
      <c r="S702" s="237">
        <v>0.43277777777777776</v>
      </c>
      <c r="T702" s="238">
        <v>4.03</v>
      </c>
      <c r="U702" s="239">
        <f>IFERROR(Data_TY!$T702*Data_TY!$O702,"")</f>
        <v>7254</v>
      </c>
      <c r="V702" s="238">
        <f>IFERROR(Data_TY!$R702/Data_TY!$P702,"")</f>
        <v>8.992567394</v>
      </c>
      <c r="W702" s="239">
        <f>IFERROR(Data_TY!$V702*Data_TY!$O702,"")</f>
        <v>16186.62131</v>
      </c>
      <c r="X702" s="230" t="s">
        <v>360</v>
      </c>
      <c r="Y702" s="230" t="s">
        <v>784</v>
      </c>
    </row>
    <row r="703" ht="15.75" hidden="1" customHeight="1">
      <c r="A703" s="240" t="s">
        <v>51</v>
      </c>
      <c r="B703" s="240" t="s">
        <v>117</v>
      </c>
      <c r="C703" s="240" t="s">
        <v>786</v>
      </c>
      <c r="D703" s="240" t="s">
        <v>309</v>
      </c>
      <c r="E703" s="240" t="s">
        <v>538</v>
      </c>
      <c r="F703" s="241">
        <v>2024.0</v>
      </c>
      <c r="G703" s="242" t="s">
        <v>1266</v>
      </c>
      <c r="H703" s="242"/>
      <c r="I703" s="242"/>
      <c r="J703" s="242"/>
      <c r="K703" s="242" t="s">
        <v>1212</v>
      </c>
      <c r="L703" s="242">
        <v>242608.0</v>
      </c>
      <c r="M703" s="243" t="s">
        <v>537</v>
      </c>
      <c r="N703" s="242" t="s">
        <v>1545</v>
      </c>
      <c r="O703" s="244">
        <v>912.0</v>
      </c>
      <c r="P703" s="245">
        <v>238.0</v>
      </c>
      <c r="Q703" s="246">
        <v>3567.619999999994</v>
      </c>
      <c r="R703" s="246">
        <v>3567.619999999994</v>
      </c>
      <c r="S703" s="247">
        <v>0.26096491228070173</v>
      </c>
      <c r="T703" s="248">
        <v>6.81</v>
      </c>
      <c r="U703" s="249">
        <f>IFERROR(Data_TY!$T703*Data_TY!$O703,"")</f>
        <v>6210.72</v>
      </c>
      <c r="V703" s="248">
        <f>IFERROR(Data_TY!$R703/Data_TY!$P703,"")</f>
        <v>14.99</v>
      </c>
      <c r="W703" s="249">
        <f>IFERROR(Data_TY!$V703*Data_TY!$O703,"")</f>
        <v>13670.88</v>
      </c>
      <c r="X703" s="240" t="s">
        <v>116</v>
      </c>
      <c r="Y703" s="240" t="s">
        <v>784</v>
      </c>
    </row>
    <row r="704" ht="15.75" hidden="1" customHeight="1">
      <c r="A704" s="230" t="s">
        <v>51</v>
      </c>
      <c r="B704" s="230" t="s">
        <v>541</v>
      </c>
      <c r="C704" s="230" t="s">
        <v>786</v>
      </c>
      <c r="D704" s="230" t="s">
        <v>309</v>
      </c>
      <c r="E704" s="230" t="s">
        <v>540</v>
      </c>
      <c r="F704" s="231">
        <v>2024.0</v>
      </c>
      <c r="G704" s="232" t="s">
        <v>1266</v>
      </c>
      <c r="H704" s="232"/>
      <c r="I704" s="232"/>
      <c r="J704" s="232"/>
      <c r="K704" s="232" t="s">
        <v>1212</v>
      </c>
      <c r="L704" s="232">
        <v>242609.0</v>
      </c>
      <c r="M704" s="233" t="s">
        <v>539</v>
      </c>
      <c r="N704" s="232" t="s">
        <v>1546</v>
      </c>
      <c r="O704" s="234">
        <v>1824.0</v>
      </c>
      <c r="P704" s="235">
        <v>779.0</v>
      </c>
      <c r="Q704" s="236">
        <v>15776.209999999992</v>
      </c>
      <c r="R704" s="236">
        <v>17918.20999999999</v>
      </c>
      <c r="S704" s="237">
        <v>0.4270833333333333</v>
      </c>
      <c r="T704" s="238">
        <v>11.08</v>
      </c>
      <c r="U704" s="239">
        <f>IFERROR(Data_TY!$T704*Data_TY!$O704,"")</f>
        <v>20209.92</v>
      </c>
      <c r="V704" s="238">
        <f>IFERROR(Data_TY!$R704/Data_TY!$P704,"")</f>
        <v>23.00155327</v>
      </c>
      <c r="W704" s="239">
        <f>IFERROR(Data_TY!$V704*Data_TY!$O704,"")</f>
        <v>41954.83317</v>
      </c>
      <c r="X704" s="230" t="s">
        <v>116</v>
      </c>
      <c r="Y704" s="230" t="s">
        <v>784</v>
      </c>
    </row>
    <row r="705" ht="15.75" hidden="1" customHeight="1">
      <c r="A705" s="240" t="s">
        <v>51</v>
      </c>
      <c r="B705" s="240" t="s">
        <v>512</v>
      </c>
      <c r="C705" s="240" t="s">
        <v>786</v>
      </c>
      <c r="D705" s="240" t="s">
        <v>309</v>
      </c>
      <c r="E705" s="240" t="s">
        <v>529</v>
      </c>
      <c r="F705" s="241">
        <v>2024.0</v>
      </c>
      <c r="G705" s="242" t="s">
        <v>1266</v>
      </c>
      <c r="H705" s="242"/>
      <c r="I705" s="242"/>
      <c r="J705" s="242"/>
      <c r="K705" s="242" t="s">
        <v>1212</v>
      </c>
      <c r="L705" s="242">
        <v>242604.0</v>
      </c>
      <c r="M705" s="243" t="s">
        <v>528</v>
      </c>
      <c r="N705" s="242" t="s">
        <v>1222</v>
      </c>
      <c r="O705" s="244">
        <v>396.0</v>
      </c>
      <c r="P705" s="245">
        <v>159.0</v>
      </c>
      <c r="Q705" s="246">
        <v>959.61</v>
      </c>
      <c r="R705" s="246">
        <v>1080.41</v>
      </c>
      <c r="S705" s="247">
        <v>0.4015151515151515</v>
      </c>
      <c r="T705" s="248">
        <v>2.85</v>
      </c>
      <c r="U705" s="249">
        <f>IFERROR(Data_TY!$T705*Data_TY!$O705,"")</f>
        <v>1128.6</v>
      </c>
      <c r="V705" s="248">
        <f>IFERROR(Data_TY!$R705/Data_TY!$P705,"")</f>
        <v>6.795031447</v>
      </c>
      <c r="W705" s="249">
        <f>IFERROR(Data_TY!$V705*Data_TY!$O705,"")</f>
        <v>2690.832453</v>
      </c>
      <c r="X705" s="240" t="s">
        <v>116</v>
      </c>
      <c r="Y705" s="240" t="s">
        <v>784</v>
      </c>
    </row>
    <row r="706" ht="15.75" hidden="1" customHeight="1">
      <c r="A706" s="230" t="s">
        <v>51</v>
      </c>
      <c r="B706" s="230" t="s">
        <v>512</v>
      </c>
      <c r="C706" s="230" t="s">
        <v>786</v>
      </c>
      <c r="D706" s="230" t="s">
        <v>309</v>
      </c>
      <c r="E706" s="230" t="s">
        <v>511</v>
      </c>
      <c r="F706" s="231">
        <v>2024.0</v>
      </c>
      <c r="G706" s="232" t="s">
        <v>1266</v>
      </c>
      <c r="H706" s="232"/>
      <c r="I706" s="232"/>
      <c r="J706" s="232"/>
      <c r="K706" s="232" t="s">
        <v>1212</v>
      </c>
      <c r="L706" s="232">
        <v>242595.0</v>
      </c>
      <c r="M706" s="233" t="s">
        <v>510</v>
      </c>
      <c r="N706" s="232" t="s">
        <v>1223</v>
      </c>
      <c r="O706" s="234">
        <v>1452.0</v>
      </c>
      <c r="P706" s="235">
        <v>208.0</v>
      </c>
      <c r="Q706" s="236">
        <v>1470.920000000001</v>
      </c>
      <c r="R706" s="236">
        <v>1661.920000000001</v>
      </c>
      <c r="S706" s="237">
        <v>0.14325068870523416</v>
      </c>
      <c r="T706" s="238">
        <v>3.52</v>
      </c>
      <c r="U706" s="239">
        <f>IFERROR(Data_TY!$T706*Data_TY!$O706,"")</f>
        <v>5111.04</v>
      </c>
      <c r="V706" s="238">
        <f>IFERROR(Data_TY!$R706/Data_TY!$P706,"")</f>
        <v>7.99</v>
      </c>
      <c r="W706" s="239">
        <f>IFERROR(Data_TY!$V706*Data_TY!$O706,"")</f>
        <v>11601.48</v>
      </c>
      <c r="X706" s="230" t="s">
        <v>116</v>
      </c>
      <c r="Y706" s="230" t="s">
        <v>784</v>
      </c>
    </row>
    <row r="707" ht="15.75" customHeight="1">
      <c r="A707" s="240" t="s">
        <v>1224</v>
      </c>
      <c r="B707" s="240">
        <v>0.0</v>
      </c>
      <c r="C707" s="240" t="s">
        <v>1093</v>
      </c>
      <c r="D707" s="240" t="s">
        <v>309</v>
      </c>
      <c r="E707" s="240" t="s">
        <v>1225</v>
      </c>
      <c r="F707" s="241">
        <v>2024.0</v>
      </c>
      <c r="G707" s="242" t="s">
        <v>1266</v>
      </c>
      <c r="H707" s="242"/>
      <c r="I707" s="242"/>
      <c r="J707" s="242"/>
      <c r="K707" s="242" t="s">
        <v>1226</v>
      </c>
      <c r="L707" s="242">
        <v>15625.0</v>
      </c>
      <c r="M707" s="243" t="s">
        <v>1227</v>
      </c>
      <c r="N707" s="242" t="s">
        <v>1225</v>
      </c>
      <c r="O707" s="244">
        <v>1982.0</v>
      </c>
      <c r="P707" s="245">
        <v>89.0</v>
      </c>
      <c r="Q707" s="246">
        <v>455.21000000000026</v>
      </c>
      <c r="R707" s="246">
        <v>595.6100000000001</v>
      </c>
      <c r="S707" s="247">
        <v>0.04490413723511604</v>
      </c>
      <c r="T707" s="248" t="s">
        <v>322</v>
      </c>
      <c r="U707" s="249">
        <f>IFERROR(Data_TY!$T707*Data_TY!$O707,"")</f>
        <v>0</v>
      </c>
      <c r="V707" s="248">
        <f>IFERROR(Data_TY!$R707/Data_TY!$P707,"")</f>
        <v>6.692247191</v>
      </c>
      <c r="W707" s="249">
        <f>IFERROR(Data_TY!$V707*Data_TY!$O707,"")</f>
        <v>13264.03393</v>
      </c>
      <c r="X707" s="240">
        <v>0.0</v>
      </c>
      <c r="Y707" s="240" t="s">
        <v>900</v>
      </c>
    </row>
    <row r="708" ht="15.75" customHeight="1">
      <c r="A708" s="230" t="s">
        <v>1224</v>
      </c>
      <c r="B708" s="230">
        <v>0.0</v>
      </c>
      <c r="C708" s="230" t="s">
        <v>1093</v>
      </c>
      <c r="D708" s="230" t="s">
        <v>309</v>
      </c>
      <c r="E708" s="230" t="s">
        <v>1228</v>
      </c>
      <c r="F708" s="231">
        <v>2024.0</v>
      </c>
      <c r="G708" s="232" t="s">
        <v>1266</v>
      </c>
      <c r="H708" s="232"/>
      <c r="I708" s="232"/>
      <c r="J708" s="232"/>
      <c r="K708" s="232" t="s">
        <v>1226</v>
      </c>
      <c r="L708" s="232">
        <v>72198.0</v>
      </c>
      <c r="M708" s="233" t="s">
        <v>1229</v>
      </c>
      <c r="N708" s="232" t="s">
        <v>1228</v>
      </c>
      <c r="O708" s="234">
        <v>8016.0</v>
      </c>
      <c r="P708" s="235">
        <v>345.0</v>
      </c>
      <c r="Q708" s="236">
        <v>1730.7000000000016</v>
      </c>
      <c r="R708" s="236">
        <v>1972.2999999999972</v>
      </c>
      <c r="S708" s="237">
        <v>0.04303892215568862</v>
      </c>
      <c r="T708" s="238" t="s">
        <v>322</v>
      </c>
      <c r="U708" s="239">
        <f>IFERROR(Data_TY!$T708*Data_TY!$O708,"")</f>
        <v>0</v>
      </c>
      <c r="V708" s="238">
        <f>IFERROR(Data_TY!$R708/Data_TY!$P708,"")</f>
        <v>5.716811594</v>
      </c>
      <c r="W708" s="239">
        <f>IFERROR(Data_TY!$V708*Data_TY!$O708,"")</f>
        <v>45825.96174</v>
      </c>
      <c r="X708" s="230">
        <v>0.0</v>
      </c>
      <c r="Y708" s="230" t="s">
        <v>900</v>
      </c>
    </row>
    <row r="709" ht="15.75" customHeight="1">
      <c r="A709" s="240" t="s">
        <v>1224</v>
      </c>
      <c r="B709" s="240">
        <v>0.0</v>
      </c>
      <c r="C709" s="240" t="s">
        <v>1093</v>
      </c>
      <c r="D709" s="240" t="s">
        <v>309</v>
      </c>
      <c r="E709" s="240" t="s">
        <v>1230</v>
      </c>
      <c r="F709" s="241">
        <v>2024.0</v>
      </c>
      <c r="G709" s="242" t="s">
        <v>1266</v>
      </c>
      <c r="H709" s="242"/>
      <c r="I709" s="242"/>
      <c r="J709" s="242"/>
      <c r="K709" s="242" t="s">
        <v>1226</v>
      </c>
      <c r="L709" s="242">
        <v>72421.0</v>
      </c>
      <c r="M709" s="243" t="s">
        <v>1231</v>
      </c>
      <c r="N709" s="242" t="s">
        <v>1230</v>
      </c>
      <c r="O709" s="244">
        <v>2784.0</v>
      </c>
      <c r="P709" s="245">
        <v>184.0</v>
      </c>
      <c r="Q709" s="246">
        <v>1489.1600000000008</v>
      </c>
      <c r="R709" s="246">
        <v>1654.1600000000012</v>
      </c>
      <c r="S709" s="247">
        <v>0.06609195402298851</v>
      </c>
      <c r="T709" s="248" t="s">
        <v>322</v>
      </c>
      <c r="U709" s="249">
        <f>IFERROR(Data_TY!$T709*Data_TY!$O709,"")</f>
        <v>0</v>
      </c>
      <c r="V709" s="248">
        <f>IFERROR(Data_TY!$R709/Data_TY!$P709,"")</f>
        <v>8.99</v>
      </c>
      <c r="W709" s="249">
        <f>IFERROR(Data_TY!$V709*Data_TY!$O709,"")</f>
        <v>25028.16</v>
      </c>
      <c r="X709" s="240">
        <v>0.0</v>
      </c>
      <c r="Y709" s="240" t="s">
        <v>900</v>
      </c>
    </row>
    <row r="710" ht="15.75" customHeight="1">
      <c r="A710" s="230" t="s">
        <v>1224</v>
      </c>
      <c r="B710" s="230">
        <v>0.0</v>
      </c>
      <c r="C710" s="230" t="s">
        <v>1093</v>
      </c>
      <c r="D710" s="230" t="s">
        <v>309</v>
      </c>
      <c r="E710" s="230" t="s">
        <v>1232</v>
      </c>
      <c r="F710" s="231">
        <v>2024.0</v>
      </c>
      <c r="G710" s="232" t="s">
        <v>1266</v>
      </c>
      <c r="H710" s="232"/>
      <c r="I710" s="232"/>
      <c r="J710" s="232"/>
      <c r="K710" s="232" t="s">
        <v>1226</v>
      </c>
      <c r="L710" s="232">
        <v>72424.0</v>
      </c>
      <c r="M710" s="233" t="s">
        <v>1233</v>
      </c>
      <c r="N710" s="232" t="s">
        <v>1232</v>
      </c>
      <c r="O710" s="234">
        <v>2360.0</v>
      </c>
      <c r="P710" s="235">
        <v>303.0</v>
      </c>
      <c r="Q710" s="236">
        <v>3075.349999999996</v>
      </c>
      <c r="R710" s="236">
        <v>3474.349999999994</v>
      </c>
      <c r="S710" s="237">
        <v>0.12838983050847458</v>
      </c>
      <c r="T710" s="238" t="s">
        <v>322</v>
      </c>
      <c r="U710" s="239">
        <f>IFERROR(Data_TY!$T710*Data_TY!$O710,"")</f>
        <v>0</v>
      </c>
      <c r="V710" s="238">
        <f>IFERROR(Data_TY!$R710/Data_TY!$P710,"")</f>
        <v>11.46650165</v>
      </c>
      <c r="W710" s="239">
        <f>IFERROR(Data_TY!$V710*Data_TY!$O710,"")</f>
        <v>27060.94389</v>
      </c>
      <c r="X710" s="230">
        <v>0.0</v>
      </c>
      <c r="Y710" s="230" t="s">
        <v>900</v>
      </c>
    </row>
    <row r="711" ht="15.75" customHeight="1">
      <c r="A711" s="240" t="s">
        <v>1224</v>
      </c>
      <c r="B711" s="240">
        <v>0.0</v>
      </c>
      <c r="C711" s="240" t="s">
        <v>1093</v>
      </c>
      <c r="D711" s="240" t="s">
        <v>309</v>
      </c>
      <c r="E711" s="240" t="s">
        <v>1234</v>
      </c>
      <c r="F711" s="241">
        <v>2024.0</v>
      </c>
      <c r="G711" s="242" t="s">
        <v>1266</v>
      </c>
      <c r="H711" s="242"/>
      <c r="I711" s="242"/>
      <c r="J711" s="242"/>
      <c r="K711" s="242" t="s">
        <v>1226</v>
      </c>
      <c r="L711" s="242">
        <v>72427.0</v>
      </c>
      <c r="M711" s="243" t="s">
        <v>1235</v>
      </c>
      <c r="N711" s="242" t="s">
        <v>1234</v>
      </c>
      <c r="O711" s="244">
        <v>10702.0</v>
      </c>
      <c r="P711" s="245">
        <v>541.0</v>
      </c>
      <c r="Q711" s="246">
        <v>3823.589999999989</v>
      </c>
      <c r="R711" s="246">
        <v>4319.5899999999865</v>
      </c>
      <c r="S711" s="247">
        <v>0.05055129882264997</v>
      </c>
      <c r="T711" s="248" t="s">
        <v>322</v>
      </c>
      <c r="U711" s="249">
        <f>IFERROR(Data_TY!$T711*Data_TY!$O711,"")</f>
        <v>0</v>
      </c>
      <c r="V711" s="248">
        <f>IFERROR(Data_TY!$R711/Data_TY!$P711,"")</f>
        <v>7.984454713</v>
      </c>
      <c r="W711" s="249">
        <f>IFERROR(Data_TY!$V711*Data_TY!$O711,"")</f>
        <v>85449.63434</v>
      </c>
      <c r="X711" s="240">
        <v>0.0</v>
      </c>
      <c r="Y711" s="240" t="s">
        <v>900</v>
      </c>
    </row>
    <row r="712" ht="15.75" customHeight="1">
      <c r="A712" s="230" t="s">
        <v>1224</v>
      </c>
      <c r="B712" s="230">
        <v>0.0</v>
      </c>
      <c r="C712" s="230" t="s">
        <v>1093</v>
      </c>
      <c r="D712" s="230" t="s">
        <v>309</v>
      </c>
      <c r="E712" s="230" t="s">
        <v>1236</v>
      </c>
      <c r="F712" s="231">
        <v>2024.0</v>
      </c>
      <c r="G712" s="232" t="s">
        <v>1266</v>
      </c>
      <c r="H712" s="232"/>
      <c r="I712" s="232"/>
      <c r="J712" s="232"/>
      <c r="K712" s="232" t="s">
        <v>1226</v>
      </c>
      <c r="L712" s="232">
        <v>72430.0</v>
      </c>
      <c r="M712" s="233" t="s">
        <v>1237</v>
      </c>
      <c r="N712" s="232" t="s">
        <v>1236</v>
      </c>
      <c r="O712" s="234">
        <v>1134.0</v>
      </c>
      <c r="P712" s="235">
        <v>69.0</v>
      </c>
      <c r="Q712" s="236">
        <v>279.31</v>
      </c>
      <c r="R712" s="236">
        <v>330.5100000000001</v>
      </c>
      <c r="S712" s="237">
        <v>0.06084656084656084</v>
      </c>
      <c r="T712" s="238" t="s">
        <v>322</v>
      </c>
      <c r="U712" s="239">
        <f>IFERROR(Data_TY!$T712*Data_TY!$O712,"")</f>
        <v>0</v>
      </c>
      <c r="V712" s="238">
        <f>IFERROR(Data_TY!$R712/Data_TY!$P712,"")</f>
        <v>4.79</v>
      </c>
      <c r="W712" s="239">
        <f>IFERROR(Data_TY!$V712*Data_TY!$O712,"")</f>
        <v>5431.86</v>
      </c>
      <c r="X712" s="230">
        <v>0.0</v>
      </c>
      <c r="Y712" s="230" t="s">
        <v>900</v>
      </c>
    </row>
    <row r="713" ht="15.75" customHeight="1">
      <c r="A713" s="240" t="s">
        <v>1224</v>
      </c>
      <c r="B713" s="240">
        <v>0.0</v>
      </c>
      <c r="C713" s="240" t="s">
        <v>1093</v>
      </c>
      <c r="D713" s="240" t="s">
        <v>309</v>
      </c>
      <c r="E713" s="240" t="s">
        <v>1238</v>
      </c>
      <c r="F713" s="241">
        <v>2024.0</v>
      </c>
      <c r="G713" s="242" t="s">
        <v>1266</v>
      </c>
      <c r="H713" s="242"/>
      <c r="I713" s="242"/>
      <c r="J713" s="242"/>
      <c r="K713" s="242" t="s">
        <v>1226</v>
      </c>
      <c r="L713" s="242">
        <v>72431.0</v>
      </c>
      <c r="M713" s="243" t="s">
        <v>1239</v>
      </c>
      <c r="N713" s="242" t="s">
        <v>1238</v>
      </c>
      <c r="O713" s="244">
        <v>1134.0</v>
      </c>
      <c r="P713" s="245">
        <v>91.0</v>
      </c>
      <c r="Q713" s="246">
        <v>367.09000000000015</v>
      </c>
      <c r="R713" s="246">
        <v>435.8900000000001</v>
      </c>
      <c r="S713" s="247">
        <v>0.08024691358024691</v>
      </c>
      <c r="T713" s="248" t="s">
        <v>322</v>
      </c>
      <c r="U713" s="249">
        <f>IFERROR(Data_TY!$T713*Data_TY!$O713,"")</f>
        <v>0</v>
      </c>
      <c r="V713" s="248">
        <f>IFERROR(Data_TY!$R713/Data_TY!$P713,"")</f>
        <v>4.79</v>
      </c>
      <c r="W713" s="249">
        <f>IFERROR(Data_TY!$V713*Data_TY!$O713,"")</f>
        <v>5431.86</v>
      </c>
      <c r="X713" s="240">
        <v>0.0</v>
      </c>
      <c r="Y713" s="240" t="s">
        <v>900</v>
      </c>
    </row>
    <row r="714" ht="15.75" customHeight="1">
      <c r="A714" s="230" t="s">
        <v>1224</v>
      </c>
      <c r="B714" s="230">
        <v>0.0</v>
      </c>
      <c r="C714" s="230" t="s">
        <v>1093</v>
      </c>
      <c r="D714" s="230" t="s">
        <v>309</v>
      </c>
      <c r="E714" s="230" t="s">
        <v>1240</v>
      </c>
      <c r="F714" s="231">
        <v>2024.0</v>
      </c>
      <c r="G714" s="232" t="s">
        <v>1266</v>
      </c>
      <c r="H714" s="232"/>
      <c r="I714" s="232"/>
      <c r="J714" s="232"/>
      <c r="K714" s="232" t="s">
        <v>1226</v>
      </c>
      <c r="L714" s="232">
        <v>72435.0</v>
      </c>
      <c r="M714" s="233" t="s">
        <v>1241</v>
      </c>
      <c r="N714" s="232" t="s">
        <v>1240</v>
      </c>
      <c r="O714" s="234">
        <v>1912.0</v>
      </c>
      <c r="P714" s="235">
        <v>159.0</v>
      </c>
      <c r="Q714" s="236">
        <v>1109.410000000001</v>
      </c>
      <c r="R714" s="236">
        <v>1259.410000000001</v>
      </c>
      <c r="S714" s="237">
        <v>0.08315899581589958</v>
      </c>
      <c r="T714" s="238" t="s">
        <v>322</v>
      </c>
      <c r="U714" s="239">
        <f>IFERROR(Data_TY!$T714*Data_TY!$O714,"")</f>
        <v>0</v>
      </c>
      <c r="V714" s="238">
        <f>IFERROR(Data_TY!$R714/Data_TY!$P714,"")</f>
        <v>7.92081761</v>
      </c>
      <c r="W714" s="239">
        <f>IFERROR(Data_TY!$V714*Data_TY!$O714,"")</f>
        <v>15144.60327</v>
      </c>
      <c r="X714" s="230">
        <v>0.0</v>
      </c>
      <c r="Y714" s="230" t="s">
        <v>900</v>
      </c>
    </row>
    <row r="715" ht="15.75" customHeight="1">
      <c r="A715" s="240" t="s">
        <v>1224</v>
      </c>
      <c r="B715" s="240">
        <v>0.0</v>
      </c>
      <c r="C715" s="240" t="s">
        <v>1093</v>
      </c>
      <c r="D715" s="240" t="s">
        <v>309</v>
      </c>
      <c r="E715" s="240" t="s">
        <v>1242</v>
      </c>
      <c r="F715" s="241">
        <v>2024.0</v>
      </c>
      <c r="G715" s="242" t="s">
        <v>1266</v>
      </c>
      <c r="H715" s="242"/>
      <c r="I715" s="242"/>
      <c r="J715" s="242"/>
      <c r="K715" s="242" t="s">
        <v>1226</v>
      </c>
      <c r="L715" s="242">
        <v>72440.0</v>
      </c>
      <c r="M715" s="243" t="s">
        <v>1243</v>
      </c>
      <c r="N715" s="242" t="s">
        <v>1242</v>
      </c>
      <c r="O715" s="244">
        <v>1752.0</v>
      </c>
      <c r="P715" s="245">
        <v>164.0</v>
      </c>
      <c r="Q715" s="246">
        <v>1988.8600000000013</v>
      </c>
      <c r="R715" s="246">
        <v>2212.359999999999</v>
      </c>
      <c r="S715" s="247">
        <v>0.09360730593607305</v>
      </c>
      <c r="T715" s="248" t="s">
        <v>322</v>
      </c>
      <c r="U715" s="249">
        <f>IFERROR(Data_TY!$T715*Data_TY!$O715,"")</f>
        <v>0</v>
      </c>
      <c r="V715" s="248">
        <f>IFERROR(Data_TY!$R715/Data_TY!$P715,"")</f>
        <v>13.49</v>
      </c>
      <c r="W715" s="249">
        <f>IFERROR(Data_TY!$V715*Data_TY!$O715,"")</f>
        <v>23634.48</v>
      </c>
      <c r="X715" s="240">
        <v>0.0</v>
      </c>
      <c r="Y715" s="240" t="s">
        <v>900</v>
      </c>
    </row>
    <row r="716" ht="15.75" customHeight="1">
      <c r="A716" s="230" t="s">
        <v>1224</v>
      </c>
      <c r="B716" s="230">
        <v>0.0</v>
      </c>
      <c r="C716" s="230" t="s">
        <v>1093</v>
      </c>
      <c r="D716" s="230" t="s">
        <v>309</v>
      </c>
      <c r="E716" s="230" t="s">
        <v>1244</v>
      </c>
      <c r="F716" s="231">
        <v>2024.0</v>
      </c>
      <c r="G716" s="232" t="s">
        <v>1266</v>
      </c>
      <c r="H716" s="232"/>
      <c r="I716" s="232"/>
      <c r="J716" s="232"/>
      <c r="K716" s="232" t="s">
        <v>1226</v>
      </c>
      <c r="L716" s="232">
        <v>220973.0</v>
      </c>
      <c r="M716" s="233" t="s">
        <v>1245</v>
      </c>
      <c r="N716" s="232" t="s">
        <v>1244</v>
      </c>
      <c r="O716" s="234">
        <v>2244.0</v>
      </c>
      <c r="P716" s="235">
        <v>293.0</v>
      </c>
      <c r="Q716" s="236">
        <v>1459.3700000000013</v>
      </c>
      <c r="R716" s="236">
        <v>1676.969999999998</v>
      </c>
      <c r="S716" s="237">
        <v>0.1305704099821747</v>
      </c>
      <c r="T716" s="238" t="s">
        <v>322</v>
      </c>
      <c r="U716" s="239">
        <f>IFERROR(Data_TY!$T716*Data_TY!$O716,"")</f>
        <v>0</v>
      </c>
      <c r="V716" s="238">
        <f>IFERROR(Data_TY!$R716/Data_TY!$P716,"")</f>
        <v>5.723447099</v>
      </c>
      <c r="W716" s="239">
        <f>IFERROR(Data_TY!$V716*Data_TY!$O716,"")</f>
        <v>12843.41529</v>
      </c>
      <c r="X716" s="230">
        <v>0.0</v>
      </c>
      <c r="Y716" s="230" t="s">
        <v>900</v>
      </c>
    </row>
    <row r="717" ht="15.75" customHeight="1">
      <c r="A717" s="240" t="s">
        <v>1224</v>
      </c>
      <c r="B717" s="240">
        <v>0.0</v>
      </c>
      <c r="C717" s="240" t="s">
        <v>1093</v>
      </c>
      <c r="D717" s="240" t="s">
        <v>309</v>
      </c>
      <c r="E717" s="240" t="s">
        <v>1246</v>
      </c>
      <c r="F717" s="241">
        <v>2024.0</v>
      </c>
      <c r="G717" s="242" t="s">
        <v>1266</v>
      </c>
      <c r="H717" s="242"/>
      <c r="I717" s="242"/>
      <c r="J717" s="242"/>
      <c r="K717" s="242" t="s">
        <v>1226</v>
      </c>
      <c r="L717" s="242">
        <v>240723.0</v>
      </c>
      <c r="M717" s="243" t="s">
        <v>1247</v>
      </c>
      <c r="N717" s="242" t="s">
        <v>1246</v>
      </c>
      <c r="O717" s="244">
        <v>1368.0</v>
      </c>
      <c r="P717" s="245">
        <v>47.0</v>
      </c>
      <c r="Q717" s="246">
        <v>466.78000000000014</v>
      </c>
      <c r="R717" s="246">
        <v>535.7800000000002</v>
      </c>
      <c r="S717" s="247">
        <v>0.03435672514619883</v>
      </c>
      <c r="T717" s="248" t="s">
        <v>322</v>
      </c>
      <c r="U717" s="249">
        <f>IFERROR(Data_TY!$T717*Data_TY!$O717,"")</f>
        <v>0</v>
      </c>
      <c r="V717" s="248">
        <f>IFERROR(Data_TY!$R717/Data_TY!$P717,"")</f>
        <v>11.39957447</v>
      </c>
      <c r="W717" s="249">
        <f>IFERROR(Data_TY!$V717*Data_TY!$O717,"")</f>
        <v>15594.61787</v>
      </c>
      <c r="X717" s="240">
        <v>0.0</v>
      </c>
      <c r="Y717" s="240" t="s">
        <v>900</v>
      </c>
    </row>
    <row r="718" ht="15.75" customHeight="1">
      <c r="A718" s="230" t="s">
        <v>1224</v>
      </c>
      <c r="B718" s="230">
        <v>0.0</v>
      </c>
      <c r="C718" s="230" t="s">
        <v>1093</v>
      </c>
      <c r="D718" s="230" t="s">
        <v>309</v>
      </c>
      <c r="E718" s="230" t="s">
        <v>1547</v>
      </c>
      <c r="F718" s="231">
        <v>2024.0</v>
      </c>
      <c r="G718" s="232" t="s">
        <v>1266</v>
      </c>
      <c r="H718" s="232"/>
      <c r="I718" s="232"/>
      <c r="J718" s="232"/>
      <c r="K718" s="232" t="s">
        <v>1226</v>
      </c>
      <c r="L718" s="232">
        <v>240726.0</v>
      </c>
      <c r="M718" s="233" t="s">
        <v>1548</v>
      </c>
      <c r="N718" s="232" t="s">
        <v>1547</v>
      </c>
      <c r="O718" s="234">
        <v>0.0</v>
      </c>
      <c r="P718" s="235">
        <v>5.0</v>
      </c>
      <c r="Q718" s="236">
        <v>18.7</v>
      </c>
      <c r="R718" s="236">
        <v>18.7</v>
      </c>
      <c r="S718" s="237" t="s">
        <v>322</v>
      </c>
      <c r="T718" s="238" t="s">
        <v>322</v>
      </c>
      <c r="U718" s="239">
        <f>IFERROR(Data_TY!$T718*Data_TY!$O718,"")</f>
        <v>0</v>
      </c>
      <c r="V718" s="238">
        <f>IFERROR(Data_TY!$R718/Data_TY!$P718,"")</f>
        <v>3.74</v>
      </c>
      <c r="W718" s="239">
        <f>IFERROR(Data_TY!$V718*Data_TY!$O718,"")</f>
        <v>0</v>
      </c>
      <c r="X718" s="230">
        <v>0.0</v>
      </c>
      <c r="Y718" s="230" t="s">
        <v>900</v>
      </c>
    </row>
    <row r="719" ht="15.75" customHeight="1">
      <c r="A719" s="240">
        <v>0.0</v>
      </c>
      <c r="B719" s="240">
        <v>0.0</v>
      </c>
      <c r="C719" s="240">
        <v>0.0</v>
      </c>
      <c r="D719" s="240">
        <v>0.0</v>
      </c>
      <c r="E719" s="240" t="s">
        <v>1248</v>
      </c>
      <c r="F719" s="241">
        <v>2024.0</v>
      </c>
      <c r="G719" s="242" t="s">
        <v>1266</v>
      </c>
      <c r="H719" s="242"/>
      <c r="I719" s="242"/>
      <c r="J719" s="242"/>
      <c r="K719" s="242" t="s">
        <v>1226</v>
      </c>
      <c r="L719" s="242">
        <v>117999.0</v>
      </c>
      <c r="M719" s="243" t="s">
        <v>1249</v>
      </c>
      <c r="N719" s="242" t="s">
        <v>1248</v>
      </c>
      <c r="O719" s="244">
        <v>1012.0</v>
      </c>
      <c r="P719" s="245">
        <v>115.0</v>
      </c>
      <c r="Q719" s="246">
        <v>926.8500000000007</v>
      </c>
      <c r="R719" s="246">
        <v>1033.8500000000006</v>
      </c>
      <c r="S719" s="247">
        <v>0.11363636363636363</v>
      </c>
      <c r="T719" s="248" t="s">
        <v>322</v>
      </c>
      <c r="U719" s="249">
        <f>IFERROR(Data_TY!$T719*Data_TY!$O719,"")</f>
        <v>0</v>
      </c>
      <c r="V719" s="248">
        <f>IFERROR(Data_TY!$R719/Data_TY!$P719,"")</f>
        <v>8.99</v>
      </c>
      <c r="W719" s="249">
        <f>IFERROR(Data_TY!$V719*Data_TY!$O719,"")</f>
        <v>9097.88</v>
      </c>
      <c r="X719" s="240">
        <v>0.0</v>
      </c>
      <c r="Y719" s="240" t="s">
        <v>900</v>
      </c>
    </row>
    <row r="720" ht="15.75" customHeight="1">
      <c r="A720" s="230">
        <v>0.0</v>
      </c>
      <c r="B720" s="230">
        <v>0.0</v>
      </c>
      <c r="C720" s="230">
        <v>0.0</v>
      </c>
      <c r="D720" s="230">
        <v>0.0</v>
      </c>
      <c r="E720" s="230" t="s">
        <v>1250</v>
      </c>
      <c r="F720" s="231">
        <v>2024.0</v>
      </c>
      <c r="G720" s="232" t="s">
        <v>1266</v>
      </c>
      <c r="H720" s="232"/>
      <c r="I720" s="232"/>
      <c r="J720" s="232"/>
      <c r="K720" s="232" t="s">
        <v>1226</v>
      </c>
      <c r="L720" s="232">
        <v>115626.0</v>
      </c>
      <c r="M720" s="233" t="s">
        <v>1251</v>
      </c>
      <c r="N720" s="232" t="s">
        <v>1250</v>
      </c>
      <c r="O720" s="234">
        <v>1710.0</v>
      </c>
      <c r="P720" s="235">
        <v>30.0</v>
      </c>
      <c r="Q720" s="236">
        <v>181.3</v>
      </c>
      <c r="R720" s="236">
        <v>203.70000000000005</v>
      </c>
      <c r="S720" s="237">
        <v>0.017543859649122806</v>
      </c>
      <c r="T720" s="238" t="s">
        <v>322</v>
      </c>
      <c r="U720" s="239">
        <f>IFERROR(Data_TY!$T720*Data_TY!$O720,"")</f>
        <v>0</v>
      </c>
      <c r="V720" s="238">
        <f>IFERROR(Data_TY!$R720/Data_TY!$P720,"")</f>
        <v>6.79</v>
      </c>
      <c r="W720" s="239">
        <f>IFERROR(Data_TY!$V720*Data_TY!$O720,"")</f>
        <v>11610.9</v>
      </c>
      <c r="X720" s="230">
        <v>0.0</v>
      </c>
      <c r="Y720" s="230" t="s">
        <v>900</v>
      </c>
    </row>
    <row r="721" ht="15.75" hidden="1" customHeight="1">
      <c r="A721" s="240" t="s">
        <v>51</v>
      </c>
      <c r="B721" s="240" t="s">
        <v>512</v>
      </c>
      <c r="C721" s="240" t="s">
        <v>786</v>
      </c>
      <c r="D721" s="240" t="s">
        <v>309</v>
      </c>
      <c r="E721" s="240" t="s">
        <v>555</v>
      </c>
      <c r="F721" s="241">
        <v>2024.0</v>
      </c>
      <c r="G721" s="242" t="s">
        <v>1266</v>
      </c>
      <c r="H721" s="242"/>
      <c r="I721" s="242"/>
      <c r="J721" s="242"/>
      <c r="K721" s="242" t="s">
        <v>1252</v>
      </c>
      <c r="L721" s="242">
        <v>138553.0</v>
      </c>
      <c r="M721" s="243" t="s">
        <v>554</v>
      </c>
      <c r="N721" s="242" t="s">
        <v>1549</v>
      </c>
      <c r="O721" s="244">
        <v>0.0</v>
      </c>
      <c r="P721" s="245">
        <v>1.0</v>
      </c>
      <c r="Q721" s="246">
        <v>4.99</v>
      </c>
      <c r="R721" s="246">
        <v>5.79</v>
      </c>
      <c r="S721" s="247" t="s">
        <v>322</v>
      </c>
      <c r="T721" s="248">
        <v>2.11</v>
      </c>
      <c r="U721" s="249">
        <f>IFERROR(Data_TY!$T721*Data_TY!$O721,"")</f>
        <v>0</v>
      </c>
      <c r="V721" s="248">
        <f>IFERROR(Data_TY!$R721/Data_TY!$P721,"")</f>
        <v>5.79</v>
      </c>
      <c r="W721" s="249">
        <f>IFERROR(Data_TY!$V721*Data_TY!$O721,"")</f>
        <v>0</v>
      </c>
      <c r="X721" s="240" t="s">
        <v>116</v>
      </c>
      <c r="Y721" s="240" t="s">
        <v>784</v>
      </c>
    </row>
    <row r="722" ht="15.75" hidden="1" customHeight="1">
      <c r="A722" s="230" t="s">
        <v>49</v>
      </c>
      <c r="B722" s="230" t="s">
        <v>344</v>
      </c>
      <c r="C722" s="230" t="s">
        <v>786</v>
      </c>
      <c r="D722" s="230" t="s">
        <v>309</v>
      </c>
      <c r="E722" s="230" t="s">
        <v>703</v>
      </c>
      <c r="F722" s="231">
        <v>2024.0</v>
      </c>
      <c r="G722" s="232" t="s">
        <v>1266</v>
      </c>
      <c r="H722" s="232"/>
      <c r="I722" s="232"/>
      <c r="J722" s="232"/>
      <c r="K722" s="232" t="s">
        <v>1252</v>
      </c>
      <c r="L722" s="232">
        <v>138542.0</v>
      </c>
      <c r="M722" s="233" t="s">
        <v>702</v>
      </c>
      <c r="N722" s="232" t="s">
        <v>703</v>
      </c>
      <c r="O722" s="234">
        <v>2652.0</v>
      </c>
      <c r="P722" s="235">
        <v>1430.0</v>
      </c>
      <c r="Q722" s="236">
        <v>7210.849999999997</v>
      </c>
      <c r="R722" s="236">
        <v>8278.049999999977</v>
      </c>
      <c r="S722" s="237">
        <v>0.5392156862745098</v>
      </c>
      <c r="T722" s="238">
        <v>2.42</v>
      </c>
      <c r="U722" s="239">
        <f>IFERROR(Data_TY!$T722*Data_TY!$O722,"")</f>
        <v>6417.84</v>
      </c>
      <c r="V722" s="238">
        <f>IFERROR(Data_TY!$R722/Data_TY!$P722,"")</f>
        <v>5.788846154</v>
      </c>
      <c r="W722" s="239">
        <f>IFERROR(Data_TY!$V722*Data_TY!$O722,"")</f>
        <v>15352.02</v>
      </c>
      <c r="X722" s="230" t="s">
        <v>657</v>
      </c>
      <c r="Y722" s="230" t="s">
        <v>784</v>
      </c>
    </row>
    <row r="723" ht="15.75" hidden="1" customHeight="1">
      <c r="A723" s="240" t="s">
        <v>49</v>
      </c>
      <c r="B723" s="240" t="s">
        <v>344</v>
      </c>
      <c r="C723" s="240" t="s">
        <v>913</v>
      </c>
      <c r="D723" s="240" t="s">
        <v>309</v>
      </c>
      <c r="E723" s="240" t="s">
        <v>1550</v>
      </c>
      <c r="F723" s="241">
        <v>2024.0</v>
      </c>
      <c r="G723" s="242" t="s">
        <v>1266</v>
      </c>
      <c r="H723" s="242"/>
      <c r="I723" s="242"/>
      <c r="J723" s="242"/>
      <c r="K723" s="242" t="s">
        <v>1252</v>
      </c>
      <c r="L723" s="242">
        <v>149328.0</v>
      </c>
      <c r="M723" s="243" t="s">
        <v>1551</v>
      </c>
      <c r="N723" s="242" t="s">
        <v>1552</v>
      </c>
      <c r="O723" s="244">
        <v>0.0</v>
      </c>
      <c r="P723" s="245">
        <v>1.0</v>
      </c>
      <c r="Q723" s="246">
        <v>2.99</v>
      </c>
      <c r="R723" s="246">
        <v>2.99</v>
      </c>
      <c r="S723" s="247" t="s">
        <v>322</v>
      </c>
      <c r="T723" s="248">
        <v>3.2</v>
      </c>
      <c r="U723" s="249">
        <f>IFERROR(Data_TY!$T723*Data_TY!$O723,"")</f>
        <v>0</v>
      </c>
      <c r="V723" s="248">
        <f>IFERROR(Data_TY!$R723/Data_TY!$P723,"")</f>
        <v>2.99</v>
      </c>
      <c r="W723" s="249">
        <f>IFERROR(Data_TY!$V723*Data_TY!$O723,"")</f>
        <v>0</v>
      </c>
      <c r="X723" s="240" t="s">
        <v>360</v>
      </c>
      <c r="Y723" s="240" t="s">
        <v>784</v>
      </c>
    </row>
    <row r="724" ht="15.75" hidden="1" customHeight="1">
      <c r="A724" s="230" t="s">
        <v>49</v>
      </c>
      <c r="B724" s="230" t="s">
        <v>363</v>
      </c>
      <c r="C724" s="230" t="s">
        <v>913</v>
      </c>
      <c r="D724" s="230" t="s">
        <v>309</v>
      </c>
      <c r="E724" s="230" t="s">
        <v>1255</v>
      </c>
      <c r="F724" s="231">
        <v>2024.0</v>
      </c>
      <c r="G724" s="232" t="s">
        <v>1266</v>
      </c>
      <c r="H724" s="232"/>
      <c r="I724" s="232"/>
      <c r="J724" s="232"/>
      <c r="K724" s="232" t="s">
        <v>1252</v>
      </c>
      <c r="L724" s="232">
        <v>242060.0</v>
      </c>
      <c r="M724" s="233" t="s">
        <v>1256</v>
      </c>
      <c r="N724" s="232" t="s">
        <v>1257</v>
      </c>
      <c r="O724" s="234">
        <v>0.0</v>
      </c>
      <c r="P724" s="235">
        <v>2.0</v>
      </c>
      <c r="Q724" s="236">
        <v>2.48</v>
      </c>
      <c r="R724" s="236">
        <v>2.48</v>
      </c>
      <c r="S724" s="237" t="s">
        <v>322</v>
      </c>
      <c r="T724" s="238">
        <v>2.76</v>
      </c>
      <c r="U724" s="239">
        <f>IFERROR(Data_TY!$T724*Data_TY!$O724,"")</f>
        <v>0</v>
      </c>
      <c r="V724" s="238">
        <f>IFERROR(Data_TY!$R724/Data_TY!$P724,"")</f>
        <v>1.24</v>
      </c>
      <c r="W724" s="239">
        <f>IFERROR(Data_TY!$V724*Data_TY!$O724,"")</f>
        <v>0</v>
      </c>
      <c r="X724" s="230" t="s">
        <v>1258</v>
      </c>
      <c r="Y724" s="230" t="s">
        <v>784</v>
      </c>
    </row>
    <row r="725" ht="15.75" hidden="1" customHeight="1">
      <c r="A725" s="240" t="s">
        <v>52</v>
      </c>
      <c r="B725" s="240" t="s">
        <v>52</v>
      </c>
      <c r="C725" s="240" t="s">
        <v>913</v>
      </c>
      <c r="D725" s="240" t="s">
        <v>309</v>
      </c>
      <c r="E725" s="240" t="s">
        <v>1553</v>
      </c>
      <c r="F725" s="241">
        <v>2024.0</v>
      </c>
      <c r="G725" s="242" t="s">
        <v>1266</v>
      </c>
      <c r="H725" s="242"/>
      <c r="I725" s="242"/>
      <c r="J725" s="242"/>
      <c r="K725" s="242" t="s">
        <v>1252</v>
      </c>
      <c r="L725" s="242">
        <v>96612.0</v>
      </c>
      <c r="M725" s="243" t="s">
        <v>1554</v>
      </c>
      <c r="N725" s="242" t="s">
        <v>1555</v>
      </c>
      <c r="O725" s="244">
        <v>0.0</v>
      </c>
      <c r="P725" s="245">
        <v>15.0</v>
      </c>
      <c r="Q725" s="246">
        <v>22.84999999999999</v>
      </c>
      <c r="R725" s="246">
        <v>22.84999999999999</v>
      </c>
      <c r="S725" s="247" t="s">
        <v>322</v>
      </c>
      <c r="T725" s="248">
        <v>0.83</v>
      </c>
      <c r="U725" s="249">
        <f>IFERROR(Data_TY!$T725*Data_TY!$O725,"")</f>
        <v>0</v>
      </c>
      <c r="V725" s="248">
        <f>IFERROR(Data_TY!$R725/Data_TY!$P725,"")</f>
        <v>1.523333333</v>
      </c>
      <c r="W725" s="249">
        <f>IFERROR(Data_TY!$V725*Data_TY!$O725,"")</f>
        <v>0</v>
      </c>
      <c r="X725" s="240" t="s">
        <v>78</v>
      </c>
      <c r="Y725" s="240" t="s">
        <v>784</v>
      </c>
    </row>
    <row r="726" ht="15.75" hidden="1" customHeight="1">
      <c r="A726" s="230" t="s">
        <v>49</v>
      </c>
      <c r="B726" s="230" t="s">
        <v>363</v>
      </c>
      <c r="C726" s="230" t="s">
        <v>786</v>
      </c>
      <c r="D726" s="230" t="s">
        <v>309</v>
      </c>
      <c r="E726" s="230" t="s">
        <v>379</v>
      </c>
      <c r="F726" s="231">
        <v>2024.0</v>
      </c>
      <c r="G726" s="232" t="s">
        <v>1266</v>
      </c>
      <c r="H726" s="232"/>
      <c r="I726" s="232"/>
      <c r="J726" s="232"/>
      <c r="K726" s="232" t="s">
        <v>1252</v>
      </c>
      <c r="L726" s="232">
        <v>252327.0</v>
      </c>
      <c r="M726" s="233" t="s">
        <v>378</v>
      </c>
      <c r="N726" s="232" t="s">
        <v>1259</v>
      </c>
      <c r="O726" s="234">
        <v>0.0</v>
      </c>
      <c r="P726" s="235">
        <v>17.0</v>
      </c>
      <c r="Q726" s="236">
        <v>42.33</v>
      </c>
      <c r="R726" s="236">
        <v>42.33</v>
      </c>
      <c r="S726" s="237" t="s">
        <v>322</v>
      </c>
      <c r="T726" s="238">
        <v>1.22</v>
      </c>
      <c r="U726" s="239">
        <f>IFERROR(Data_TY!$T726*Data_TY!$O726,"")</f>
        <v>0</v>
      </c>
      <c r="V726" s="238">
        <f>IFERROR(Data_TY!$R726/Data_TY!$P726,"")</f>
        <v>2.49</v>
      </c>
      <c r="W726" s="239">
        <f>IFERROR(Data_TY!$V726*Data_TY!$O726,"")</f>
        <v>0</v>
      </c>
      <c r="X726" s="230" t="s">
        <v>380</v>
      </c>
      <c r="Y726" s="230" t="s">
        <v>784</v>
      </c>
    </row>
    <row r="727" ht="15.75" hidden="1" customHeight="1">
      <c r="A727" s="240" t="s">
        <v>52</v>
      </c>
      <c r="B727" s="240" t="s">
        <v>559</v>
      </c>
      <c r="C727" s="240" t="s">
        <v>913</v>
      </c>
      <c r="D727" s="240" t="s">
        <v>309</v>
      </c>
      <c r="E727" s="240" t="s">
        <v>1260</v>
      </c>
      <c r="F727" s="241">
        <v>2024.0</v>
      </c>
      <c r="G727" s="242" t="s">
        <v>1266</v>
      </c>
      <c r="H727" s="242"/>
      <c r="I727" s="242"/>
      <c r="J727" s="242"/>
      <c r="K727" s="242" t="s">
        <v>1252</v>
      </c>
      <c r="L727" s="242">
        <v>96623.0</v>
      </c>
      <c r="M727" s="243" t="s">
        <v>1261</v>
      </c>
      <c r="N727" s="242" t="s">
        <v>1262</v>
      </c>
      <c r="O727" s="244">
        <v>0.0</v>
      </c>
      <c r="P727" s="245">
        <v>685.0</v>
      </c>
      <c r="Q727" s="246">
        <v>4186.649999999997</v>
      </c>
      <c r="R727" s="246">
        <v>4732.649999999997</v>
      </c>
      <c r="S727" s="247" t="s">
        <v>322</v>
      </c>
      <c r="T727" s="248">
        <v>3.2</v>
      </c>
      <c r="U727" s="249">
        <f>IFERROR(Data_TY!$T727*Data_TY!$O727,"")</f>
        <v>0</v>
      </c>
      <c r="V727" s="248">
        <f>IFERROR(Data_TY!$R727/Data_TY!$P727,"")</f>
        <v>6.908978102</v>
      </c>
      <c r="W727" s="249">
        <f>IFERROR(Data_TY!$V727*Data_TY!$O727,"")</f>
        <v>0</v>
      </c>
      <c r="X727" s="240" t="s">
        <v>1263</v>
      </c>
      <c r="Y727" s="240" t="s">
        <v>784</v>
      </c>
    </row>
    <row r="728" ht="15.75" hidden="1" customHeight="1">
      <c r="A728" s="230" t="s">
        <v>52</v>
      </c>
      <c r="B728" s="230" t="s">
        <v>52</v>
      </c>
      <c r="C728" s="230" t="s">
        <v>913</v>
      </c>
      <c r="D728" s="230" t="s">
        <v>309</v>
      </c>
      <c r="E728" s="230" t="s">
        <v>1556</v>
      </c>
      <c r="F728" s="231">
        <v>2024.0</v>
      </c>
      <c r="G728" s="232" t="s">
        <v>1266</v>
      </c>
      <c r="H728" s="232"/>
      <c r="I728" s="232"/>
      <c r="J728" s="232"/>
      <c r="K728" s="232" t="s">
        <v>1252</v>
      </c>
      <c r="L728" s="232">
        <v>96610.0</v>
      </c>
      <c r="M728" s="233" t="s">
        <v>1557</v>
      </c>
      <c r="N728" s="232" t="s">
        <v>1558</v>
      </c>
      <c r="O728" s="234">
        <v>0.0</v>
      </c>
      <c r="P728" s="235">
        <v>10.0</v>
      </c>
      <c r="Q728" s="236">
        <v>16.4</v>
      </c>
      <c r="R728" s="236">
        <v>16.4</v>
      </c>
      <c r="S728" s="237" t="s">
        <v>322</v>
      </c>
      <c r="T728" s="238">
        <v>0.83</v>
      </c>
      <c r="U728" s="239">
        <f>IFERROR(Data_TY!$T728*Data_TY!$O728,"")</f>
        <v>0</v>
      </c>
      <c r="V728" s="238">
        <f>IFERROR(Data_TY!$R728/Data_TY!$P728,"")</f>
        <v>1.64</v>
      </c>
      <c r="W728" s="239">
        <f>IFERROR(Data_TY!$V728*Data_TY!$O728,"")</f>
        <v>0</v>
      </c>
      <c r="X728" s="230" t="s">
        <v>78</v>
      </c>
      <c r="Y728" s="230" t="s">
        <v>784</v>
      </c>
    </row>
    <row r="729" ht="15.75" hidden="1" customHeight="1">
      <c r="A729" s="240" t="s">
        <v>52</v>
      </c>
      <c r="B729" s="240" t="s">
        <v>52</v>
      </c>
      <c r="C729" s="240" t="s">
        <v>913</v>
      </c>
      <c r="D729" s="240" t="s">
        <v>309</v>
      </c>
      <c r="E729" s="240" t="s">
        <v>1559</v>
      </c>
      <c r="F729" s="241">
        <v>2024.0</v>
      </c>
      <c r="G729" s="242" t="s">
        <v>1266</v>
      </c>
      <c r="H729" s="242"/>
      <c r="I729" s="242"/>
      <c r="J729" s="242"/>
      <c r="K729" s="242" t="s">
        <v>1252</v>
      </c>
      <c r="L729" s="242">
        <v>96611.0</v>
      </c>
      <c r="M729" s="243" t="s">
        <v>1560</v>
      </c>
      <c r="N729" s="242" t="s">
        <v>1561</v>
      </c>
      <c r="O729" s="244">
        <v>0.0</v>
      </c>
      <c r="P729" s="245">
        <v>7.0</v>
      </c>
      <c r="Q729" s="246">
        <v>11.43</v>
      </c>
      <c r="R729" s="246">
        <v>11.43</v>
      </c>
      <c r="S729" s="247" t="s">
        <v>322</v>
      </c>
      <c r="T729" s="248">
        <v>0.83</v>
      </c>
      <c r="U729" s="249">
        <f>IFERROR(Data_TY!$T729*Data_TY!$O729,"")</f>
        <v>0</v>
      </c>
      <c r="V729" s="248">
        <f>IFERROR(Data_TY!$R729/Data_TY!$P729,"")</f>
        <v>1.632857143</v>
      </c>
      <c r="W729" s="249">
        <f>IFERROR(Data_TY!$V729*Data_TY!$O729,"")</f>
        <v>0</v>
      </c>
      <c r="X729" s="240" t="s">
        <v>78</v>
      </c>
      <c r="Y729" s="240" t="s">
        <v>784</v>
      </c>
    </row>
    <row r="730" ht="15.75" hidden="1" customHeight="1">
      <c r="A730" s="230" t="s">
        <v>52</v>
      </c>
      <c r="B730" s="230" t="s">
        <v>52</v>
      </c>
      <c r="C730" s="230" t="s">
        <v>913</v>
      </c>
      <c r="D730" s="230" t="s">
        <v>309</v>
      </c>
      <c r="E730" s="230" t="s">
        <v>1562</v>
      </c>
      <c r="F730" s="231">
        <v>2024.0</v>
      </c>
      <c r="G730" s="232" t="s">
        <v>1266</v>
      </c>
      <c r="H730" s="232"/>
      <c r="I730" s="232"/>
      <c r="J730" s="232"/>
      <c r="K730" s="232" t="s">
        <v>1252</v>
      </c>
      <c r="L730" s="232">
        <v>96613.0</v>
      </c>
      <c r="M730" s="233" t="s">
        <v>1563</v>
      </c>
      <c r="N730" s="232" t="s">
        <v>1564</v>
      </c>
      <c r="O730" s="234">
        <v>0.0</v>
      </c>
      <c r="P730" s="235">
        <v>13.0</v>
      </c>
      <c r="Q730" s="236">
        <v>17.369999999999997</v>
      </c>
      <c r="R730" s="236">
        <v>17.369999999999997</v>
      </c>
      <c r="S730" s="237" t="s">
        <v>322</v>
      </c>
      <c r="T730" s="238">
        <v>0.83</v>
      </c>
      <c r="U730" s="239">
        <f>IFERROR(Data_TY!$T730*Data_TY!$O730,"")</f>
        <v>0</v>
      </c>
      <c r="V730" s="238">
        <f>IFERROR(Data_TY!$R730/Data_TY!$P730,"")</f>
        <v>1.336153846</v>
      </c>
      <c r="W730" s="239">
        <f>IFERROR(Data_TY!$V730*Data_TY!$O730,"")</f>
        <v>0</v>
      </c>
      <c r="X730" s="230" t="s">
        <v>78</v>
      </c>
      <c r="Y730" s="230" t="s">
        <v>784</v>
      </c>
    </row>
    <row r="731" ht="15.75" hidden="1" customHeight="1">
      <c r="A731" s="240" t="s">
        <v>49</v>
      </c>
      <c r="B731" s="240" t="s">
        <v>344</v>
      </c>
      <c r="C731" s="240" t="s">
        <v>786</v>
      </c>
      <c r="D731" s="240" t="s">
        <v>309</v>
      </c>
      <c r="E731" s="240" t="s">
        <v>602</v>
      </c>
      <c r="F731" s="241">
        <v>2024.0</v>
      </c>
      <c r="G731" s="242" t="s">
        <v>1266</v>
      </c>
      <c r="H731" s="242"/>
      <c r="I731" s="242"/>
      <c r="J731" s="242"/>
      <c r="K731" s="242" t="s">
        <v>1252</v>
      </c>
      <c r="L731" s="242">
        <v>222141.0</v>
      </c>
      <c r="M731" s="243" t="s">
        <v>601</v>
      </c>
      <c r="N731" s="242" t="s">
        <v>1565</v>
      </c>
      <c r="O731" s="244">
        <v>912.0</v>
      </c>
      <c r="P731" s="245">
        <v>305.0</v>
      </c>
      <c r="Q731" s="246">
        <v>1549.150000000001</v>
      </c>
      <c r="R731" s="246">
        <v>1765.9499999999973</v>
      </c>
      <c r="S731" s="247">
        <v>0.3344298245614035</v>
      </c>
      <c r="T731" s="248">
        <v>2.61</v>
      </c>
      <c r="U731" s="249">
        <f>IFERROR(Data_TY!$T731*Data_TY!$O731,"")</f>
        <v>2380.32</v>
      </c>
      <c r="V731" s="248">
        <f>IFERROR(Data_TY!$R731/Data_TY!$P731,"")</f>
        <v>5.79</v>
      </c>
      <c r="W731" s="249">
        <f>IFERROR(Data_TY!$V731*Data_TY!$O731,"")</f>
        <v>5280.48</v>
      </c>
      <c r="X731" s="240" t="s">
        <v>298</v>
      </c>
      <c r="Y731" s="240" t="s">
        <v>784</v>
      </c>
    </row>
    <row r="732" ht="15.75" hidden="1" customHeight="1">
      <c r="A732" s="230" t="s">
        <v>49</v>
      </c>
      <c r="B732" s="230" t="s">
        <v>654</v>
      </c>
      <c r="C732" s="230" t="s">
        <v>786</v>
      </c>
      <c r="D732" s="230" t="s">
        <v>309</v>
      </c>
      <c r="E732" s="230" t="s">
        <v>653</v>
      </c>
      <c r="F732" s="231">
        <v>2024.0</v>
      </c>
      <c r="G732" s="232" t="s">
        <v>1266</v>
      </c>
      <c r="H732" s="232"/>
      <c r="I732" s="232"/>
      <c r="J732" s="232"/>
      <c r="K732" s="232" t="s">
        <v>1252</v>
      </c>
      <c r="L732" s="232">
        <v>222138.0</v>
      </c>
      <c r="M732" s="233" t="s">
        <v>652</v>
      </c>
      <c r="N732" s="232" t="s">
        <v>1265</v>
      </c>
      <c r="O732" s="234">
        <v>3720.0</v>
      </c>
      <c r="P732" s="235">
        <v>694.0</v>
      </c>
      <c r="Q732" s="236">
        <v>690.2600000000003</v>
      </c>
      <c r="R732" s="236">
        <v>825.86</v>
      </c>
      <c r="S732" s="237">
        <v>0.18655913978494623</v>
      </c>
      <c r="T732" s="238">
        <v>0.5</v>
      </c>
      <c r="U732" s="239">
        <f>IFERROR(Data_TY!$T732*Data_TY!$O732,"")</f>
        <v>1860</v>
      </c>
      <c r="V732" s="238">
        <f>IFERROR(Data_TY!$R732/Data_TY!$P732,"")</f>
        <v>1.19</v>
      </c>
      <c r="W732" s="239">
        <f>IFERROR(Data_TY!$V732*Data_TY!$O732,"")</f>
        <v>4426.8</v>
      </c>
      <c r="X732" s="230" t="s">
        <v>651</v>
      </c>
      <c r="Y732" s="230" t="s">
        <v>784</v>
      </c>
    </row>
    <row r="733" ht="15.75" hidden="1" customHeight="1">
      <c r="A733" s="240" t="s">
        <v>49</v>
      </c>
      <c r="B733" s="240" t="s">
        <v>344</v>
      </c>
      <c r="C733" s="240" t="s">
        <v>786</v>
      </c>
      <c r="D733" s="240" t="s">
        <v>309</v>
      </c>
      <c r="E733" s="240" t="s">
        <v>600</v>
      </c>
      <c r="F733" s="241">
        <v>2024.0</v>
      </c>
      <c r="G733" s="242" t="s">
        <v>1266</v>
      </c>
      <c r="H733" s="242"/>
      <c r="I733" s="242"/>
      <c r="J733" s="242"/>
      <c r="K733" s="242" t="s">
        <v>1252</v>
      </c>
      <c r="L733" s="242">
        <v>222140.0</v>
      </c>
      <c r="M733" s="243" t="s">
        <v>599</v>
      </c>
      <c r="N733" s="242" t="s">
        <v>1566</v>
      </c>
      <c r="O733" s="244">
        <v>912.0</v>
      </c>
      <c r="P733" s="245">
        <v>236.0</v>
      </c>
      <c r="Q733" s="246">
        <v>1204.8400000000006</v>
      </c>
      <c r="R733" s="246">
        <v>1366.4399999999985</v>
      </c>
      <c r="S733" s="247">
        <v>0.25877192982456143</v>
      </c>
      <c r="T733" s="248">
        <v>2.61</v>
      </c>
      <c r="U733" s="249">
        <f>IFERROR(Data_TY!$T733*Data_TY!$O733,"")</f>
        <v>2380.32</v>
      </c>
      <c r="V733" s="248">
        <f>IFERROR(Data_TY!$R733/Data_TY!$P733,"")</f>
        <v>5.79</v>
      </c>
      <c r="W733" s="249">
        <f>IFERROR(Data_TY!$V733*Data_TY!$O733,"")</f>
        <v>5280.48</v>
      </c>
      <c r="X733" s="240" t="s">
        <v>298</v>
      </c>
      <c r="Y733" s="240" t="s">
        <v>784</v>
      </c>
    </row>
    <row r="734" ht="15.75" hidden="1" customHeight="1">
      <c r="A734" s="230" t="s">
        <v>49</v>
      </c>
      <c r="B734" s="230" t="s">
        <v>350</v>
      </c>
      <c r="C734" s="230" t="s">
        <v>786</v>
      </c>
      <c r="D734" s="230" t="s">
        <v>309</v>
      </c>
      <c r="E734" s="230" t="s">
        <v>348</v>
      </c>
      <c r="F734" s="231">
        <v>2024.0</v>
      </c>
      <c r="G734" s="232" t="s">
        <v>1567</v>
      </c>
      <c r="H734" s="232"/>
      <c r="I734" s="232"/>
      <c r="J734" s="232"/>
      <c r="K734" s="232" t="s">
        <v>884</v>
      </c>
      <c r="L734" s="232">
        <v>53206.0</v>
      </c>
      <c r="M734" s="233" t="s">
        <v>347</v>
      </c>
      <c r="N734" s="232" t="s">
        <v>885</v>
      </c>
      <c r="O734" s="234">
        <v>8112.0</v>
      </c>
      <c r="P734" s="235">
        <v>1612.0</v>
      </c>
      <c r="Q734" s="236">
        <v>2602.5799999999986</v>
      </c>
      <c r="R734" s="236">
        <v>3209.779999999997</v>
      </c>
      <c r="S734" s="237">
        <v>0.1987179487179487</v>
      </c>
      <c r="T734" s="238">
        <v>0.9</v>
      </c>
      <c r="U734" s="239">
        <f>IFERROR(Data_TY!$T734*Data_TY!$O734,"")</f>
        <v>7300.8</v>
      </c>
      <c r="V734" s="238">
        <f>IFERROR(Data_TY!$R734/Data_TY!$P734,"")</f>
        <v>1.99117866</v>
      </c>
      <c r="W734" s="239">
        <f>IFERROR(Data_TY!$V734*Data_TY!$O734,"")</f>
        <v>16152.44129</v>
      </c>
      <c r="X734" s="230" t="s">
        <v>349</v>
      </c>
      <c r="Y734" s="230" t="s">
        <v>784</v>
      </c>
    </row>
    <row r="735" ht="15.75" hidden="1" customHeight="1">
      <c r="A735" s="240" t="s">
        <v>49</v>
      </c>
      <c r="B735" s="240" t="s">
        <v>350</v>
      </c>
      <c r="C735" s="240" t="s">
        <v>786</v>
      </c>
      <c r="D735" s="240" t="s">
        <v>309</v>
      </c>
      <c r="E735" s="240" t="s">
        <v>357</v>
      </c>
      <c r="F735" s="241">
        <v>2024.0</v>
      </c>
      <c r="G735" s="242" t="s">
        <v>1567</v>
      </c>
      <c r="H735" s="242"/>
      <c r="I735" s="242"/>
      <c r="J735" s="242"/>
      <c r="K735" s="242" t="s">
        <v>884</v>
      </c>
      <c r="L735" s="242">
        <v>220481.0</v>
      </c>
      <c r="M735" s="243" t="s">
        <v>356</v>
      </c>
      <c r="N735" s="242" t="s">
        <v>886</v>
      </c>
      <c r="O735" s="244">
        <v>0.0</v>
      </c>
      <c r="P735" s="245">
        <v>8.0</v>
      </c>
      <c r="Q735" s="246">
        <v>15.92</v>
      </c>
      <c r="R735" s="246">
        <v>15.92</v>
      </c>
      <c r="S735" s="247" t="s">
        <v>322</v>
      </c>
      <c r="T735" s="248">
        <v>1.17</v>
      </c>
      <c r="U735" s="249">
        <f>IFERROR(Data_TY!$T735*Data_TY!$O735,"")</f>
        <v>0</v>
      </c>
      <c r="V735" s="248">
        <f>IFERROR(Data_TY!$R735/Data_TY!$P735,"")</f>
        <v>1.99</v>
      </c>
      <c r="W735" s="249">
        <f>IFERROR(Data_TY!$V735*Data_TY!$O735,"")</f>
        <v>0</v>
      </c>
      <c r="X735" s="240" t="s">
        <v>349</v>
      </c>
      <c r="Y735" s="240" t="s">
        <v>784</v>
      </c>
    </row>
    <row r="736" ht="15.75" hidden="1" customHeight="1">
      <c r="A736" s="230" t="s">
        <v>49</v>
      </c>
      <c r="B736" s="230" t="s">
        <v>654</v>
      </c>
      <c r="C736" s="230" t="s">
        <v>786</v>
      </c>
      <c r="D736" s="230" t="s">
        <v>309</v>
      </c>
      <c r="E736" s="230" t="s">
        <v>705</v>
      </c>
      <c r="F736" s="231">
        <v>2024.0</v>
      </c>
      <c r="G736" s="232" t="s">
        <v>1567</v>
      </c>
      <c r="H736" s="232"/>
      <c r="I736" s="232"/>
      <c r="J736" s="232"/>
      <c r="K736" s="232" t="s">
        <v>884</v>
      </c>
      <c r="L736" s="232">
        <v>135067.0</v>
      </c>
      <c r="M736" s="233" t="s">
        <v>704</v>
      </c>
      <c r="N736" s="232" t="s">
        <v>705</v>
      </c>
      <c r="O736" s="234">
        <v>1020.0</v>
      </c>
      <c r="P736" s="235">
        <v>459.0</v>
      </c>
      <c r="Q736" s="236">
        <v>2985.81</v>
      </c>
      <c r="R736" s="236">
        <v>3667.4100000000003</v>
      </c>
      <c r="S736" s="237">
        <v>0.45</v>
      </c>
      <c r="T736" s="238">
        <v>3.93</v>
      </c>
      <c r="U736" s="239">
        <f>IFERROR(Data_TY!$T736*Data_TY!$O736,"")</f>
        <v>4008.6</v>
      </c>
      <c r="V736" s="238">
        <f>IFERROR(Data_TY!$R736/Data_TY!$P736,"")</f>
        <v>7.99</v>
      </c>
      <c r="W736" s="239">
        <f>IFERROR(Data_TY!$V736*Data_TY!$O736,"")</f>
        <v>8149.8</v>
      </c>
      <c r="X736" s="230" t="s">
        <v>657</v>
      </c>
      <c r="Y736" s="230" t="s">
        <v>784</v>
      </c>
    </row>
    <row r="737" ht="15.75" hidden="1" customHeight="1">
      <c r="A737" s="240" t="s">
        <v>49</v>
      </c>
      <c r="B737" s="240" t="s">
        <v>350</v>
      </c>
      <c r="C737" s="240" t="s">
        <v>786</v>
      </c>
      <c r="D737" s="240" t="s">
        <v>309</v>
      </c>
      <c r="E737" s="240" t="s">
        <v>355</v>
      </c>
      <c r="F737" s="241">
        <v>2024.0</v>
      </c>
      <c r="G737" s="242" t="s">
        <v>1567</v>
      </c>
      <c r="H737" s="242"/>
      <c r="I737" s="242"/>
      <c r="J737" s="242"/>
      <c r="K737" s="242" t="s">
        <v>884</v>
      </c>
      <c r="L737" s="242">
        <v>220480.0</v>
      </c>
      <c r="M737" s="243" t="s">
        <v>354</v>
      </c>
      <c r="N737" s="242" t="s">
        <v>1269</v>
      </c>
      <c r="O737" s="244">
        <v>2772.0</v>
      </c>
      <c r="P737" s="245">
        <v>454.0</v>
      </c>
      <c r="Q737" s="246">
        <v>736.9699999999998</v>
      </c>
      <c r="R737" s="246">
        <v>902.9700000000012</v>
      </c>
      <c r="S737" s="247">
        <v>0.16378066378066378</v>
      </c>
      <c r="T737" s="248">
        <v>0.9</v>
      </c>
      <c r="U737" s="249">
        <f>IFERROR(Data_TY!$T737*Data_TY!$O737,"")</f>
        <v>2494.8</v>
      </c>
      <c r="V737" s="248">
        <f>IFERROR(Data_TY!$R737/Data_TY!$P737,"")</f>
        <v>1.988920705</v>
      </c>
      <c r="W737" s="249">
        <f>IFERROR(Data_TY!$V737*Data_TY!$O737,"")</f>
        <v>5513.288194</v>
      </c>
      <c r="X737" s="240" t="s">
        <v>349</v>
      </c>
      <c r="Y737" s="240" t="s">
        <v>784</v>
      </c>
    </row>
    <row r="738" ht="15.75" hidden="1" customHeight="1">
      <c r="A738" s="230" t="s">
        <v>49</v>
      </c>
      <c r="B738" s="230" t="s">
        <v>350</v>
      </c>
      <c r="C738" s="230" t="s">
        <v>786</v>
      </c>
      <c r="D738" s="230" t="s">
        <v>309</v>
      </c>
      <c r="E738" s="230" t="s">
        <v>359</v>
      </c>
      <c r="F738" s="231">
        <v>2024.0</v>
      </c>
      <c r="G738" s="232" t="s">
        <v>1567</v>
      </c>
      <c r="H738" s="232"/>
      <c r="I738" s="232"/>
      <c r="J738" s="232"/>
      <c r="K738" s="232" t="s">
        <v>884</v>
      </c>
      <c r="L738" s="232">
        <v>149307.0</v>
      </c>
      <c r="M738" s="233" t="s">
        <v>358</v>
      </c>
      <c r="N738" s="232" t="s">
        <v>887</v>
      </c>
      <c r="O738" s="234">
        <v>3552.0</v>
      </c>
      <c r="P738" s="235">
        <v>450.0</v>
      </c>
      <c r="Q738" s="236">
        <v>1094.6999999999991</v>
      </c>
      <c r="R738" s="236">
        <v>1345.5000000000005</v>
      </c>
      <c r="S738" s="237">
        <v>0.1266891891891892</v>
      </c>
      <c r="T738" s="238">
        <v>1.17</v>
      </c>
      <c r="U738" s="239">
        <f>IFERROR(Data_TY!$T738*Data_TY!$O738,"")</f>
        <v>4155.84</v>
      </c>
      <c r="V738" s="238">
        <f>IFERROR(Data_TY!$R738/Data_TY!$P738,"")</f>
        <v>2.99</v>
      </c>
      <c r="W738" s="239">
        <f>IFERROR(Data_TY!$V738*Data_TY!$O738,"")</f>
        <v>10620.48</v>
      </c>
      <c r="X738" s="230" t="s">
        <v>360</v>
      </c>
      <c r="Y738" s="230" t="s">
        <v>784</v>
      </c>
    </row>
    <row r="739" ht="15.75" hidden="1" customHeight="1">
      <c r="A739" s="240" t="s">
        <v>49</v>
      </c>
      <c r="B739" s="240" t="s">
        <v>654</v>
      </c>
      <c r="C739" s="240" t="s">
        <v>786</v>
      </c>
      <c r="D739" s="240" t="s">
        <v>309</v>
      </c>
      <c r="E739" s="240" t="s">
        <v>713</v>
      </c>
      <c r="F739" s="241">
        <v>2024.0</v>
      </c>
      <c r="G739" s="242" t="s">
        <v>1567</v>
      </c>
      <c r="H739" s="242"/>
      <c r="I739" s="242"/>
      <c r="J739" s="242"/>
      <c r="K739" s="242" t="s">
        <v>884</v>
      </c>
      <c r="L739" s="242">
        <v>96431.0</v>
      </c>
      <c r="M739" s="243" t="s">
        <v>712</v>
      </c>
      <c r="N739" s="242" t="s">
        <v>888</v>
      </c>
      <c r="O739" s="244">
        <v>0.0</v>
      </c>
      <c r="P739" s="245">
        <v>23.0</v>
      </c>
      <c r="Q739" s="246">
        <v>67.27</v>
      </c>
      <c r="R739" s="246">
        <v>67.27</v>
      </c>
      <c r="S739" s="247" t="s">
        <v>322</v>
      </c>
      <c r="T739" s="248">
        <v>1.25</v>
      </c>
      <c r="U739" s="249">
        <f>IFERROR(Data_TY!$T739*Data_TY!$O739,"")</f>
        <v>0</v>
      </c>
      <c r="V739" s="248">
        <f>IFERROR(Data_TY!$R739/Data_TY!$P739,"")</f>
        <v>2.924782609</v>
      </c>
      <c r="W739" s="249">
        <f>IFERROR(Data_TY!$V739*Data_TY!$O739,"")</f>
        <v>0</v>
      </c>
      <c r="X739" s="240" t="s">
        <v>657</v>
      </c>
      <c r="Y739" s="240" t="s">
        <v>784</v>
      </c>
    </row>
    <row r="740" ht="15.75" hidden="1" customHeight="1">
      <c r="A740" s="230" t="s">
        <v>49</v>
      </c>
      <c r="B740" s="230" t="s">
        <v>363</v>
      </c>
      <c r="C740" s="230" t="s">
        <v>786</v>
      </c>
      <c r="D740" s="230" t="s">
        <v>309</v>
      </c>
      <c r="E740" s="230" t="s">
        <v>362</v>
      </c>
      <c r="F740" s="231">
        <v>2024.0</v>
      </c>
      <c r="G740" s="232" t="s">
        <v>1567</v>
      </c>
      <c r="H740" s="232"/>
      <c r="I740" s="232"/>
      <c r="J740" s="232"/>
      <c r="K740" s="232" t="s">
        <v>884</v>
      </c>
      <c r="L740" s="232">
        <v>166714.0</v>
      </c>
      <c r="M740" s="233" t="s">
        <v>361</v>
      </c>
      <c r="N740" s="232" t="s">
        <v>889</v>
      </c>
      <c r="O740" s="234">
        <v>684.0</v>
      </c>
      <c r="P740" s="235">
        <v>210.0</v>
      </c>
      <c r="Q740" s="236">
        <v>512.6999999999998</v>
      </c>
      <c r="R740" s="236">
        <v>627.9000000000003</v>
      </c>
      <c r="S740" s="237">
        <v>0.30701754385964913</v>
      </c>
      <c r="T740" s="238">
        <v>1.2</v>
      </c>
      <c r="U740" s="239">
        <f>IFERROR(Data_TY!$T740*Data_TY!$O740,"")</f>
        <v>820.8</v>
      </c>
      <c r="V740" s="238">
        <f>IFERROR(Data_TY!$R740/Data_TY!$P740,"")</f>
        <v>2.99</v>
      </c>
      <c r="W740" s="239">
        <f>IFERROR(Data_TY!$V740*Data_TY!$O740,"")</f>
        <v>2045.16</v>
      </c>
      <c r="X740" s="230" t="s">
        <v>360</v>
      </c>
      <c r="Y740" s="230" t="s">
        <v>784</v>
      </c>
    </row>
    <row r="741" ht="15.75" hidden="1" customHeight="1">
      <c r="A741" s="240" t="s">
        <v>49</v>
      </c>
      <c r="B741" s="240" t="s">
        <v>363</v>
      </c>
      <c r="C741" s="240" t="s">
        <v>786</v>
      </c>
      <c r="D741" s="240" t="s">
        <v>309</v>
      </c>
      <c r="E741" s="240" t="s">
        <v>365</v>
      </c>
      <c r="F741" s="241">
        <v>2024.0</v>
      </c>
      <c r="G741" s="242" t="s">
        <v>1567</v>
      </c>
      <c r="H741" s="242"/>
      <c r="I741" s="242"/>
      <c r="J741" s="242"/>
      <c r="K741" s="242" t="s">
        <v>884</v>
      </c>
      <c r="L741" s="242">
        <v>166715.0</v>
      </c>
      <c r="M741" s="243" t="s">
        <v>364</v>
      </c>
      <c r="N741" s="242" t="s">
        <v>890</v>
      </c>
      <c r="O741" s="244">
        <v>684.0</v>
      </c>
      <c r="P741" s="245">
        <v>104.0</v>
      </c>
      <c r="Q741" s="246">
        <v>254.55999999999992</v>
      </c>
      <c r="R741" s="246">
        <v>310.9600000000001</v>
      </c>
      <c r="S741" s="247">
        <v>0.15204678362573099</v>
      </c>
      <c r="T741" s="248">
        <v>1.2</v>
      </c>
      <c r="U741" s="249">
        <f>IFERROR(Data_TY!$T741*Data_TY!$O741,"")</f>
        <v>820.8</v>
      </c>
      <c r="V741" s="248">
        <f>IFERROR(Data_TY!$R741/Data_TY!$P741,"")</f>
        <v>2.99</v>
      </c>
      <c r="W741" s="249">
        <f>IFERROR(Data_TY!$V741*Data_TY!$O741,"")</f>
        <v>2045.16</v>
      </c>
      <c r="X741" s="240" t="s">
        <v>360</v>
      </c>
      <c r="Y741" s="240" t="s">
        <v>784</v>
      </c>
    </row>
    <row r="742" ht="15.75" hidden="1" customHeight="1">
      <c r="A742" s="230" t="s">
        <v>49</v>
      </c>
      <c r="B742" s="230" t="s">
        <v>363</v>
      </c>
      <c r="C742" s="230" t="s">
        <v>786</v>
      </c>
      <c r="D742" s="230" t="s">
        <v>309</v>
      </c>
      <c r="E742" s="230" t="s">
        <v>367</v>
      </c>
      <c r="F742" s="231">
        <v>2024.0</v>
      </c>
      <c r="G742" s="232" t="s">
        <v>1567</v>
      </c>
      <c r="H742" s="232"/>
      <c r="I742" s="232"/>
      <c r="J742" s="232"/>
      <c r="K742" s="232" t="s">
        <v>884</v>
      </c>
      <c r="L742" s="232">
        <v>166716.0</v>
      </c>
      <c r="M742" s="233" t="s">
        <v>366</v>
      </c>
      <c r="N742" s="232" t="s">
        <v>891</v>
      </c>
      <c r="O742" s="234">
        <v>684.0</v>
      </c>
      <c r="P742" s="235">
        <v>153.0</v>
      </c>
      <c r="Q742" s="236">
        <v>376.46999999999986</v>
      </c>
      <c r="R742" s="236">
        <v>457.47000000000014</v>
      </c>
      <c r="S742" s="237">
        <v>0.2236842105263158</v>
      </c>
      <c r="T742" s="238">
        <v>1.2</v>
      </c>
      <c r="U742" s="239">
        <f>IFERROR(Data_TY!$T742*Data_TY!$O742,"")</f>
        <v>820.8</v>
      </c>
      <c r="V742" s="238">
        <f>IFERROR(Data_TY!$R742/Data_TY!$P742,"")</f>
        <v>2.99</v>
      </c>
      <c r="W742" s="239">
        <f>IFERROR(Data_TY!$V742*Data_TY!$O742,"")</f>
        <v>2045.16</v>
      </c>
      <c r="X742" s="230" t="s">
        <v>360</v>
      </c>
      <c r="Y742" s="230" t="s">
        <v>784</v>
      </c>
    </row>
    <row r="743" ht="15.75" hidden="1" customHeight="1">
      <c r="A743" s="240" t="s">
        <v>49</v>
      </c>
      <c r="B743" s="240" t="s">
        <v>363</v>
      </c>
      <c r="C743" s="240" t="s">
        <v>786</v>
      </c>
      <c r="D743" s="240" t="s">
        <v>309</v>
      </c>
      <c r="E743" s="240" t="s">
        <v>369</v>
      </c>
      <c r="F743" s="241">
        <v>2024.0</v>
      </c>
      <c r="G743" s="242" t="s">
        <v>1567</v>
      </c>
      <c r="H743" s="242"/>
      <c r="I743" s="242"/>
      <c r="J743" s="242"/>
      <c r="K743" s="242" t="s">
        <v>884</v>
      </c>
      <c r="L743" s="242">
        <v>166717.0</v>
      </c>
      <c r="M743" s="243" t="s">
        <v>368</v>
      </c>
      <c r="N743" s="242" t="s">
        <v>892</v>
      </c>
      <c r="O743" s="244">
        <v>684.0</v>
      </c>
      <c r="P743" s="245">
        <v>190.0</v>
      </c>
      <c r="Q743" s="246">
        <v>463.0999999999997</v>
      </c>
      <c r="R743" s="246">
        <v>568.1000000000005</v>
      </c>
      <c r="S743" s="247">
        <v>0.2777777777777778</v>
      </c>
      <c r="T743" s="248">
        <v>1.2</v>
      </c>
      <c r="U743" s="249">
        <f>IFERROR(Data_TY!$T743*Data_TY!$O743,"")</f>
        <v>820.8</v>
      </c>
      <c r="V743" s="248">
        <f>IFERROR(Data_TY!$R743/Data_TY!$P743,"")</f>
        <v>2.99</v>
      </c>
      <c r="W743" s="249">
        <f>IFERROR(Data_TY!$V743*Data_TY!$O743,"")</f>
        <v>2045.16</v>
      </c>
      <c r="X743" s="240" t="s">
        <v>360</v>
      </c>
      <c r="Y743" s="240" t="s">
        <v>784</v>
      </c>
    </row>
    <row r="744" ht="15.75" hidden="1" customHeight="1">
      <c r="A744" s="230" t="s">
        <v>49</v>
      </c>
      <c r="B744" s="230" t="s">
        <v>363</v>
      </c>
      <c r="C744" s="230" t="s">
        <v>786</v>
      </c>
      <c r="D744" s="230" t="s">
        <v>309</v>
      </c>
      <c r="E744" s="230" t="s">
        <v>382</v>
      </c>
      <c r="F744" s="231">
        <v>2024.0</v>
      </c>
      <c r="G744" s="232" t="s">
        <v>1567</v>
      </c>
      <c r="H744" s="232"/>
      <c r="I744" s="232"/>
      <c r="J744" s="232"/>
      <c r="K744" s="232" t="s">
        <v>884</v>
      </c>
      <c r="L744" s="232">
        <v>252341.0</v>
      </c>
      <c r="M744" s="233" t="s">
        <v>381</v>
      </c>
      <c r="N744" s="232" t="s">
        <v>893</v>
      </c>
      <c r="O744" s="234">
        <v>670.0</v>
      </c>
      <c r="P744" s="235">
        <v>189.0</v>
      </c>
      <c r="Q744" s="236">
        <v>456.50999999999976</v>
      </c>
      <c r="R744" s="236">
        <v>565.1100000000002</v>
      </c>
      <c r="S744" s="237">
        <v>0.282089552238806</v>
      </c>
      <c r="T744" s="238">
        <v>1.2</v>
      </c>
      <c r="U744" s="239">
        <f>IFERROR(Data_TY!$T744*Data_TY!$O744,"")</f>
        <v>804</v>
      </c>
      <c r="V744" s="238">
        <f>IFERROR(Data_TY!$R744/Data_TY!$P744,"")</f>
        <v>2.99</v>
      </c>
      <c r="W744" s="239">
        <f>IFERROR(Data_TY!$V744*Data_TY!$O744,"")</f>
        <v>2003.3</v>
      </c>
      <c r="X744" s="230" t="s">
        <v>380</v>
      </c>
      <c r="Y744" s="230" t="s">
        <v>784</v>
      </c>
    </row>
    <row r="745" ht="15.75" hidden="1" customHeight="1">
      <c r="A745" s="240" t="s">
        <v>49</v>
      </c>
      <c r="B745" s="240" t="s">
        <v>363</v>
      </c>
      <c r="C745" s="240" t="s">
        <v>786</v>
      </c>
      <c r="D745" s="240" t="s">
        <v>309</v>
      </c>
      <c r="E745" s="240" t="s">
        <v>384</v>
      </c>
      <c r="F745" s="241">
        <v>2024.0</v>
      </c>
      <c r="G745" s="242" t="s">
        <v>1567</v>
      </c>
      <c r="H745" s="242"/>
      <c r="I745" s="242"/>
      <c r="J745" s="242"/>
      <c r="K745" s="242" t="s">
        <v>884</v>
      </c>
      <c r="L745" s="242">
        <v>252342.0</v>
      </c>
      <c r="M745" s="243" t="s">
        <v>383</v>
      </c>
      <c r="N745" s="242" t="s">
        <v>894</v>
      </c>
      <c r="O745" s="244">
        <v>670.0</v>
      </c>
      <c r="P745" s="245">
        <v>143.0</v>
      </c>
      <c r="Q745" s="246">
        <v>344.77</v>
      </c>
      <c r="R745" s="246">
        <v>427.5700000000003</v>
      </c>
      <c r="S745" s="247">
        <v>0.21343283582089553</v>
      </c>
      <c r="T745" s="248">
        <v>1.2</v>
      </c>
      <c r="U745" s="249">
        <f>IFERROR(Data_TY!$T745*Data_TY!$O745,"")</f>
        <v>804</v>
      </c>
      <c r="V745" s="248">
        <f>IFERROR(Data_TY!$R745/Data_TY!$P745,"")</f>
        <v>2.99</v>
      </c>
      <c r="W745" s="249">
        <f>IFERROR(Data_TY!$V745*Data_TY!$O745,"")</f>
        <v>2003.3</v>
      </c>
      <c r="X745" s="240" t="s">
        <v>380</v>
      </c>
      <c r="Y745" s="240" t="s">
        <v>784</v>
      </c>
    </row>
    <row r="746" ht="15.75" hidden="1" customHeight="1">
      <c r="A746" s="230" t="s">
        <v>49</v>
      </c>
      <c r="B746" s="230" t="s">
        <v>363</v>
      </c>
      <c r="C746" s="230" t="s">
        <v>786</v>
      </c>
      <c r="D746" s="230" t="s">
        <v>309</v>
      </c>
      <c r="E746" s="230" t="s">
        <v>386</v>
      </c>
      <c r="F746" s="231">
        <v>2024.0</v>
      </c>
      <c r="G746" s="232" t="s">
        <v>1567</v>
      </c>
      <c r="H746" s="232"/>
      <c r="I746" s="232"/>
      <c r="J746" s="232"/>
      <c r="K746" s="232" t="s">
        <v>884</v>
      </c>
      <c r="L746" s="232">
        <v>252343.0</v>
      </c>
      <c r="M746" s="233" t="s">
        <v>385</v>
      </c>
      <c r="N746" s="232" t="s">
        <v>895</v>
      </c>
      <c r="O746" s="234">
        <v>670.0</v>
      </c>
      <c r="P746" s="235">
        <v>210.0</v>
      </c>
      <c r="Q746" s="236">
        <v>510.8999999999998</v>
      </c>
      <c r="R746" s="236">
        <v>626.7000000000002</v>
      </c>
      <c r="S746" s="237">
        <v>0.31343283582089554</v>
      </c>
      <c r="T746" s="238">
        <v>1.2</v>
      </c>
      <c r="U746" s="239">
        <f>IFERROR(Data_TY!$T746*Data_TY!$O746,"")</f>
        <v>804</v>
      </c>
      <c r="V746" s="238">
        <f>IFERROR(Data_TY!$R746/Data_TY!$P746,"")</f>
        <v>2.984285714</v>
      </c>
      <c r="W746" s="239">
        <f>IFERROR(Data_TY!$V746*Data_TY!$O746,"")</f>
        <v>1999.471429</v>
      </c>
      <c r="X746" s="230" t="s">
        <v>380</v>
      </c>
      <c r="Y746" s="230" t="s">
        <v>784</v>
      </c>
    </row>
    <row r="747" ht="15.75" hidden="1" customHeight="1">
      <c r="A747" s="240" t="s">
        <v>49</v>
      </c>
      <c r="B747" s="240" t="s">
        <v>363</v>
      </c>
      <c r="C747" s="240" t="s">
        <v>786</v>
      </c>
      <c r="D747" s="240" t="s">
        <v>309</v>
      </c>
      <c r="E747" s="240" t="s">
        <v>388</v>
      </c>
      <c r="F747" s="241">
        <v>2024.0</v>
      </c>
      <c r="G747" s="242" t="s">
        <v>1567</v>
      </c>
      <c r="H747" s="242"/>
      <c r="I747" s="242"/>
      <c r="J747" s="242"/>
      <c r="K747" s="242" t="s">
        <v>884</v>
      </c>
      <c r="L747" s="242">
        <v>252344.0</v>
      </c>
      <c r="M747" s="243" t="s">
        <v>387</v>
      </c>
      <c r="N747" s="242" t="s">
        <v>896</v>
      </c>
      <c r="O747" s="244">
        <v>670.0</v>
      </c>
      <c r="P747" s="245">
        <v>312.0</v>
      </c>
      <c r="Q747" s="246">
        <v>758.2800000000001</v>
      </c>
      <c r="R747" s="246">
        <v>932.8800000000002</v>
      </c>
      <c r="S747" s="247">
        <v>0.46567164179104475</v>
      </c>
      <c r="T747" s="248">
        <v>1.2</v>
      </c>
      <c r="U747" s="249">
        <f>IFERROR(Data_TY!$T747*Data_TY!$O747,"")</f>
        <v>804</v>
      </c>
      <c r="V747" s="248">
        <f>IFERROR(Data_TY!$R747/Data_TY!$P747,"")</f>
        <v>2.99</v>
      </c>
      <c r="W747" s="249">
        <f>IFERROR(Data_TY!$V747*Data_TY!$O747,"")</f>
        <v>2003.3</v>
      </c>
      <c r="X747" s="240" t="s">
        <v>380</v>
      </c>
      <c r="Y747" s="240" t="s">
        <v>784</v>
      </c>
    </row>
    <row r="748" ht="15.75" hidden="1" customHeight="1">
      <c r="A748" s="230" t="s">
        <v>49</v>
      </c>
      <c r="B748" s="230" t="s">
        <v>350</v>
      </c>
      <c r="C748" s="230" t="s">
        <v>786</v>
      </c>
      <c r="D748" s="230" t="s">
        <v>309</v>
      </c>
      <c r="E748" s="230" t="s">
        <v>665</v>
      </c>
      <c r="F748" s="231">
        <v>2024.0</v>
      </c>
      <c r="G748" s="232" t="s">
        <v>1567</v>
      </c>
      <c r="H748" s="232"/>
      <c r="I748" s="232"/>
      <c r="J748" s="232"/>
      <c r="K748" s="232" t="s">
        <v>884</v>
      </c>
      <c r="L748" s="232">
        <v>96557.0</v>
      </c>
      <c r="M748" s="233" t="s">
        <v>664</v>
      </c>
      <c r="N748" s="232" t="s">
        <v>897</v>
      </c>
      <c r="O748" s="234">
        <v>1992.0</v>
      </c>
      <c r="P748" s="235">
        <v>239.0</v>
      </c>
      <c r="Q748" s="236">
        <v>1354.2099999999996</v>
      </c>
      <c r="R748" s="236">
        <v>1670.6100000000013</v>
      </c>
      <c r="S748" s="237">
        <v>0.11997991967871485</v>
      </c>
      <c r="T748" s="238">
        <v>3.0</v>
      </c>
      <c r="U748" s="239">
        <f>IFERROR(Data_TY!$T748*Data_TY!$O748,"")</f>
        <v>5976</v>
      </c>
      <c r="V748" s="238">
        <f>IFERROR(Data_TY!$R748/Data_TY!$P748,"")</f>
        <v>6.99</v>
      </c>
      <c r="W748" s="239">
        <f>IFERROR(Data_TY!$V748*Data_TY!$O748,"")</f>
        <v>13924.08</v>
      </c>
      <c r="X748" s="230" t="s">
        <v>657</v>
      </c>
      <c r="Y748" s="230" t="s">
        <v>784</v>
      </c>
    </row>
    <row r="749" ht="15.75" customHeight="1">
      <c r="A749" s="240">
        <v>0.0</v>
      </c>
      <c r="B749" s="240">
        <v>0.0</v>
      </c>
      <c r="C749" s="240">
        <v>0.0</v>
      </c>
      <c r="D749" s="240">
        <v>0.0</v>
      </c>
      <c r="E749" s="240" t="s">
        <v>1273</v>
      </c>
      <c r="F749" s="241">
        <v>2024.0</v>
      </c>
      <c r="G749" s="242" t="s">
        <v>1567</v>
      </c>
      <c r="H749" s="242"/>
      <c r="I749" s="242"/>
      <c r="J749" s="242"/>
      <c r="K749" s="242" t="s">
        <v>884</v>
      </c>
      <c r="L749" s="242">
        <v>131194.0</v>
      </c>
      <c r="M749" s="243" t="s">
        <v>1274</v>
      </c>
      <c r="N749" s="242" t="s">
        <v>1273</v>
      </c>
      <c r="O749" s="244">
        <v>0.0</v>
      </c>
      <c r="P749" s="245">
        <v>3.0</v>
      </c>
      <c r="Q749" s="246">
        <v>29.97</v>
      </c>
      <c r="R749" s="246">
        <v>29.97</v>
      </c>
      <c r="S749" s="247" t="s">
        <v>322</v>
      </c>
      <c r="T749" s="248" t="s">
        <v>322</v>
      </c>
      <c r="U749" s="249">
        <f>IFERROR(Data_TY!$T749*Data_TY!$O749,"")</f>
        <v>0</v>
      </c>
      <c r="V749" s="248">
        <f>IFERROR(Data_TY!$R749/Data_TY!$P749,"")</f>
        <v>9.99</v>
      </c>
      <c r="W749" s="249">
        <f>IFERROR(Data_TY!$V749*Data_TY!$O749,"")</f>
        <v>0</v>
      </c>
      <c r="X749" s="240">
        <v>0.0</v>
      </c>
      <c r="Y749" s="240" t="s">
        <v>900</v>
      </c>
    </row>
    <row r="750" ht="15.75" customHeight="1">
      <c r="A750" s="230">
        <v>0.0</v>
      </c>
      <c r="B750" s="230">
        <v>0.0</v>
      </c>
      <c r="C750" s="230">
        <v>0.0</v>
      </c>
      <c r="D750" s="230">
        <v>0.0</v>
      </c>
      <c r="E750" s="230" t="s">
        <v>898</v>
      </c>
      <c r="F750" s="231">
        <v>2024.0</v>
      </c>
      <c r="G750" s="232" t="s">
        <v>1567</v>
      </c>
      <c r="H750" s="232"/>
      <c r="I750" s="232"/>
      <c r="J750" s="232"/>
      <c r="K750" s="232" t="s">
        <v>884</v>
      </c>
      <c r="L750" s="232">
        <v>131195.0</v>
      </c>
      <c r="M750" s="233" t="s">
        <v>899</v>
      </c>
      <c r="N750" s="232" t="s">
        <v>898</v>
      </c>
      <c r="O750" s="234">
        <v>0.0</v>
      </c>
      <c r="P750" s="235">
        <v>1.0</v>
      </c>
      <c r="Q750" s="236">
        <v>9.99</v>
      </c>
      <c r="R750" s="236">
        <v>9.99</v>
      </c>
      <c r="S750" s="237" t="s">
        <v>322</v>
      </c>
      <c r="T750" s="238" t="s">
        <v>322</v>
      </c>
      <c r="U750" s="239">
        <f>IFERROR(Data_TY!$T750*Data_TY!$O750,"")</f>
        <v>0</v>
      </c>
      <c r="V750" s="238">
        <f>IFERROR(Data_TY!$R750/Data_TY!$P750,"")</f>
        <v>9.99</v>
      </c>
      <c r="W750" s="239">
        <f>IFERROR(Data_TY!$V750*Data_TY!$O750,"")</f>
        <v>0</v>
      </c>
      <c r="X750" s="230">
        <v>0.0</v>
      </c>
      <c r="Y750" s="230" t="s">
        <v>900</v>
      </c>
    </row>
    <row r="751" ht="15.75" hidden="1" customHeight="1">
      <c r="A751" s="240" t="s">
        <v>49</v>
      </c>
      <c r="B751" s="240" t="s">
        <v>350</v>
      </c>
      <c r="C751" s="240" t="s">
        <v>786</v>
      </c>
      <c r="D751" s="240" t="s">
        <v>309</v>
      </c>
      <c r="E751" s="240" t="s">
        <v>519</v>
      </c>
      <c r="F751" s="241">
        <v>2024.0</v>
      </c>
      <c r="G751" s="242" t="s">
        <v>1567</v>
      </c>
      <c r="H751" s="242"/>
      <c r="I751" s="242"/>
      <c r="J751" s="242"/>
      <c r="K751" s="242" t="s">
        <v>884</v>
      </c>
      <c r="L751" s="242">
        <v>242598.0</v>
      </c>
      <c r="M751" s="243" t="s">
        <v>518</v>
      </c>
      <c r="N751" s="242" t="s">
        <v>901</v>
      </c>
      <c r="O751" s="244">
        <v>0.0</v>
      </c>
      <c r="P751" s="245">
        <v>13.0</v>
      </c>
      <c r="Q751" s="246">
        <v>64.87</v>
      </c>
      <c r="R751" s="246">
        <v>64.87</v>
      </c>
      <c r="S751" s="247" t="s">
        <v>322</v>
      </c>
      <c r="T751" s="248">
        <v>2.4</v>
      </c>
      <c r="U751" s="249">
        <f>IFERROR(Data_TY!$T751*Data_TY!$O751,"")</f>
        <v>0</v>
      </c>
      <c r="V751" s="248">
        <f>IFERROR(Data_TY!$R751/Data_TY!$P751,"")</f>
        <v>4.99</v>
      </c>
      <c r="W751" s="249">
        <f>IFERROR(Data_TY!$V751*Data_TY!$O751,"")</f>
        <v>0</v>
      </c>
      <c r="X751" s="240" t="s">
        <v>112</v>
      </c>
      <c r="Y751" s="240" t="s">
        <v>784</v>
      </c>
    </row>
    <row r="752" ht="15.75" hidden="1" customHeight="1">
      <c r="A752" s="230" t="s">
        <v>49</v>
      </c>
      <c r="B752" s="230" t="s">
        <v>350</v>
      </c>
      <c r="C752" s="230" t="s">
        <v>786</v>
      </c>
      <c r="D752" s="230" t="s">
        <v>309</v>
      </c>
      <c r="E752" s="230" t="s">
        <v>523</v>
      </c>
      <c r="F752" s="231">
        <v>2024.0</v>
      </c>
      <c r="G752" s="232" t="s">
        <v>1567</v>
      </c>
      <c r="H752" s="232"/>
      <c r="I752" s="232"/>
      <c r="J752" s="232"/>
      <c r="K752" s="232" t="s">
        <v>884</v>
      </c>
      <c r="L752" s="232">
        <v>242600.0</v>
      </c>
      <c r="M752" s="233" t="s">
        <v>522</v>
      </c>
      <c r="N752" s="232" t="s">
        <v>903</v>
      </c>
      <c r="O752" s="234">
        <v>7704.0</v>
      </c>
      <c r="P752" s="235">
        <v>2145.0</v>
      </c>
      <c r="Q752" s="236">
        <v>3445.65</v>
      </c>
      <c r="R752" s="236">
        <v>4267.25</v>
      </c>
      <c r="S752" s="237">
        <v>0.27842679127725856</v>
      </c>
      <c r="T752" s="238">
        <v>1.17</v>
      </c>
      <c r="U752" s="239">
        <f>IFERROR(Data_TY!$T752*Data_TY!$O752,"")</f>
        <v>9013.68</v>
      </c>
      <c r="V752" s="238">
        <f>IFERROR(Data_TY!$R752/Data_TY!$P752,"")</f>
        <v>1.989393939</v>
      </c>
      <c r="W752" s="239">
        <f>IFERROR(Data_TY!$V752*Data_TY!$O752,"")</f>
        <v>15326.29091</v>
      </c>
      <c r="X752" s="230" t="s">
        <v>360</v>
      </c>
      <c r="Y752" s="230" t="s">
        <v>784</v>
      </c>
    </row>
    <row r="753" ht="15.75" hidden="1" customHeight="1">
      <c r="A753" s="240" t="s">
        <v>51</v>
      </c>
      <c r="B753" s="240" t="s">
        <v>117</v>
      </c>
      <c r="C753" s="240" t="s">
        <v>786</v>
      </c>
      <c r="D753" s="240" t="s">
        <v>309</v>
      </c>
      <c r="E753" s="240" t="s">
        <v>531</v>
      </c>
      <c r="F753" s="241">
        <v>2024.0</v>
      </c>
      <c r="G753" s="242" t="s">
        <v>1567</v>
      </c>
      <c r="H753" s="242"/>
      <c r="I753" s="242"/>
      <c r="J753" s="242"/>
      <c r="K753" s="242" t="s">
        <v>884</v>
      </c>
      <c r="L753" s="242">
        <v>242605.0</v>
      </c>
      <c r="M753" s="243" t="s">
        <v>530</v>
      </c>
      <c r="N753" s="242" t="s">
        <v>904</v>
      </c>
      <c r="O753" s="244">
        <v>0.0</v>
      </c>
      <c r="P753" s="245">
        <v>7.0</v>
      </c>
      <c r="Q753" s="246">
        <v>55.93</v>
      </c>
      <c r="R753" s="246">
        <v>55.93</v>
      </c>
      <c r="S753" s="247" t="s">
        <v>322</v>
      </c>
      <c r="T753" s="248">
        <v>3.95</v>
      </c>
      <c r="U753" s="249">
        <f>IFERROR(Data_TY!$T753*Data_TY!$O753,"")</f>
        <v>0</v>
      </c>
      <c r="V753" s="248">
        <f>IFERROR(Data_TY!$R753/Data_TY!$P753,"")</f>
        <v>7.99</v>
      </c>
      <c r="W753" s="249">
        <f>IFERROR(Data_TY!$V753*Data_TY!$O753,"")</f>
        <v>0</v>
      </c>
      <c r="X753" s="240" t="s">
        <v>116</v>
      </c>
      <c r="Y753" s="240" t="s">
        <v>784</v>
      </c>
    </row>
    <row r="754" ht="15.75" hidden="1" customHeight="1">
      <c r="A754" s="230" t="s">
        <v>49</v>
      </c>
      <c r="B754" s="230" t="s">
        <v>350</v>
      </c>
      <c r="C754" s="230" t="s">
        <v>786</v>
      </c>
      <c r="D754" s="230" t="s">
        <v>309</v>
      </c>
      <c r="E754" s="230" t="s">
        <v>689</v>
      </c>
      <c r="F754" s="231">
        <v>2024.0</v>
      </c>
      <c r="G754" s="232" t="s">
        <v>1567</v>
      </c>
      <c r="H754" s="232"/>
      <c r="I754" s="232"/>
      <c r="J754" s="232"/>
      <c r="K754" s="232" t="s">
        <v>884</v>
      </c>
      <c r="L754" s="232">
        <v>222130.0</v>
      </c>
      <c r="M754" s="233" t="s">
        <v>688</v>
      </c>
      <c r="N754" s="232" t="s">
        <v>905</v>
      </c>
      <c r="O754" s="234">
        <v>1992.0</v>
      </c>
      <c r="P754" s="235">
        <v>199.0</v>
      </c>
      <c r="Q754" s="236">
        <v>1127.8099999999993</v>
      </c>
      <c r="R754" s="236">
        <v>1391.0100000000014</v>
      </c>
      <c r="S754" s="237">
        <v>0.09989959839357429</v>
      </c>
      <c r="T754" s="238">
        <v>3.0</v>
      </c>
      <c r="U754" s="239">
        <f>IFERROR(Data_TY!$T754*Data_TY!$O754,"")</f>
        <v>5976</v>
      </c>
      <c r="V754" s="238">
        <f>IFERROR(Data_TY!$R754/Data_TY!$P754,"")</f>
        <v>6.99</v>
      </c>
      <c r="W754" s="239">
        <f>IFERROR(Data_TY!$V754*Data_TY!$O754,"")</f>
        <v>13924.08</v>
      </c>
      <c r="X754" s="230" t="s">
        <v>657</v>
      </c>
      <c r="Y754" s="230" t="s">
        <v>784</v>
      </c>
    </row>
    <row r="755" ht="15.75" hidden="1" customHeight="1">
      <c r="A755" s="240" t="s">
        <v>49</v>
      </c>
      <c r="B755" s="240" t="s">
        <v>350</v>
      </c>
      <c r="C755" s="240" t="s">
        <v>786</v>
      </c>
      <c r="D755" s="240" t="s">
        <v>309</v>
      </c>
      <c r="E755" s="240" t="s">
        <v>687</v>
      </c>
      <c r="F755" s="241">
        <v>2024.0</v>
      </c>
      <c r="G755" s="242" t="s">
        <v>1567</v>
      </c>
      <c r="H755" s="242"/>
      <c r="I755" s="242"/>
      <c r="J755" s="242"/>
      <c r="K755" s="242" t="s">
        <v>884</v>
      </c>
      <c r="L755" s="242">
        <v>222131.0</v>
      </c>
      <c r="M755" s="243" t="s">
        <v>686</v>
      </c>
      <c r="N755" s="242" t="s">
        <v>906</v>
      </c>
      <c r="O755" s="244">
        <v>1992.0</v>
      </c>
      <c r="P755" s="245">
        <v>175.0</v>
      </c>
      <c r="Q755" s="246">
        <v>997.8499999999998</v>
      </c>
      <c r="R755" s="246">
        <v>1223.250000000001</v>
      </c>
      <c r="S755" s="247">
        <v>0.08785140562248996</v>
      </c>
      <c r="T755" s="248">
        <v>3.0</v>
      </c>
      <c r="U755" s="249">
        <f>IFERROR(Data_TY!$T755*Data_TY!$O755,"")</f>
        <v>5976</v>
      </c>
      <c r="V755" s="248">
        <f>IFERROR(Data_TY!$R755/Data_TY!$P755,"")</f>
        <v>6.99</v>
      </c>
      <c r="W755" s="249">
        <f>IFERROR(Data_TY!$V755*Data_TY!$O755,"")</f>
        <v>13924.08</v>
      </c>
      <c r="X755" s="240" t="s">
        <v>657</v>
      </c>
      <c r="Y755" s="240" t="s">
        <v>784</v>
      </c>
    </row>
    <row r="756" ht="15.75" hidden="1" customHeight="1">
      <c r="A756" s="230" t="s">
        <v>46</v>
      </c>
      <c r="B756" s="230" t="s">
        <v>313</v>
      </c>
      <c r="C756" s="230" t="s">
        <v>786</v>
      </c>
      <c r="D756" s="230" t="s">
        <v>309</v>
      </c>
      <c r="E756" s="230" t="s">
        <v>312</v>
      </c>
      <c r="F756" s="231">
        <v>2024.0</v>
      </c>
      <c r="G756" s="232" t="s">
        <v>1567</v>
      </c>
      <c r="H756" s="232"/>
      <c r="I756" s="232"/>
      <c r="J756" s="232"/>
      <c r="K756" s="232" t="s">
        <v>884</v>
      </c>
      <c r="L756" s="232">
        <v>293671.0</v>
      </c>
      <c r="M756" s="233" t="s">
        <v>311</v>
      </c>
      <c r="N756" s="232" t="s">
        <v>1568</v>
      </c>
      <c r="O756" s="234">
        <v>1136.0</v>
      </c>
      <c r="P756" s="235">
        <v>68.0</v>
      </c>
      <c r="Q756" s="236">
        <v>302.0999999999998</v>
      </c>
      <c r="R756" s="236">
        <v>369.20000000000016</v>
      </c>
      <c r="S756" s="237">
        <v>0.05985915492957746</v>
      </c>
      <c r="T756" s="238">
        <v>2.09</v>
      </c>
      <c r="U756" s="239">
        <f>IFERROR(Data_TY!$T756*Data_TY!$O756,"")</f>
        <v>2374.24</v>
      </c>
      <c r="V756" s="238">
        <f>IFERROR(Data_TY!$R756/Data_TY!$P756,"")</f>
        <v>5.429411765</v>
      </c>
      <c r="W756" s="239">
        <f>IFERROR(Data_TY!$V756*Data_TY!$O756,"")</f>
        <v>6167.811765</v>
      </c>
      <c r="X756" s="230" t="s">
        <v>308</v>
      </c>
      <c r="Y756" s="230" t="s">
        <v>784</v>
      </c>
    </row>
    <row r="757" ht="15.75" hidden="1" customHeight="1">
      <c r="A757" s="240" t="s">
        <v>46</v>
      </c>
      <c r="B757" s="240" t="s">
        <v>313</v>
      </c>
      <c r="C757" s="240" t="s">
        <v>786</v>
      </c>
      <c r="D757" s="240" t="s">
        <v>309</v>
      </c>
      <c r="E757" s="240" t="s">
        <v>321</v>
      </c>
      <c r="F757" s="241">
        <v>2024.0</v>
      </c>
      <c r="G757" s="242" t="s">
        <v>1567</v>
      </c>
      <c r="H757" s="242"/>
      <c r="I757" s="242"/>
      <c r="J757" s="242"/>
      <c r="K757" s="242" t="s">
        <v>884</v>
      </c>
      <c r="L757" s="242">
        <v>293672.0</v>
      </c>
      <c r="M757" s="243" t="s">
        <v>320</v>
      </c>
      <c r="N757" s="242" t="s">
        <v>1569</v>
      </c>
      <c r="O757" s="244">
        <v>568.0</v>
      </c>
      <c r="P757" s="245">
        <v>0.0</v>
      </c>
      <c r="Q757" s="246">
        <v>0.0</v>
      </c>
      <c r="R757" s="246">
        <v>0.0</v>
      </c>
      <c r="S757" s="247">
        <v>0.0</v>
      </c>
      <c r="T757" s="248">
        <v>2.09</v>
      </c>
      <c r="U757" s="249">
        <f>IFERROR(Data_TY!$T757*Data_TY!$O757,"")</f>
        <v>1187.12</v>
      </c>
      <c r="V757" s="248" t="str">
        <f>IFERROR(Data_TY!$R757/Data_TY!$P757,"")</f>
        <v/>
      </c>
      <c r="W757" s="249">
        <f>IFERROR(Data_TY!$V757*Data_TY!$O757,"")</f>
        <v>0</v>
      </c>
      <c r="X757" s="240" t="s">
        <v>308</v>
      </c>
      <c r="Y757" s="240" t="s">
        <v>784</v>
      </c>
    </row>
    <row r="758" ht="15.75" hidden="1" customHeight="1">
      <c r="A758" s="230" t="s">
        <v>49</v>
      </c>
      <c r="B758" s="230" t="s">
        <v>654</v>
      </c>
      <c r="C758" s="230" t="s">
        <v>786</v>
      </c>
      <c r="D758" s="230" t="s">
        <v>309</v>
      </c>
      <c r="E758" s="230" t="s">
        <v>724</v>
      </c>
      <c r="F758" s="231">
        <v>2024.0</v>
      </c>
      <c r="G758" s="232" t="s">
        <v>1567</v>
      </c>
      <c r="H758" s="232"/>
      <c r="I758" s="232"/>
      <c r="J758" s="232"/>
      <c r="K758" s="232" t="s">
        <v>907</v>
      </c>
      <c r="L758" s="232">
        <v>132044.0</v>
      </c>
      <c r="M758" s="233" t="s">
        <v>723</v>
      </c>
      <c r="N758" s="232" t="s">
        <v>908</v>
      </c>
      <c r="O758" s="234">
        <v>11046.0</v>
      </c>
      <c r="P758" s="235">
        <v>1600.0</v>
      </c>
      <c r="Q758" s="236">
        <v>7798.399999999996</v>
      </c>
      <c r="R758" s="236">
        <v>9583.999999999996</v>
      </c>
      <c r="S758" s="237">
        <v>0.14484881405033495</v>
      </c>
      <c r="T758" s="238">
        <v>2.44</v>
      </c>
      <c r="U758" s="239">
        <f>IFERROR(Data_TY!$T758*Data_TY!$O758,"")</f>
        <v>26952.24</v>
      </c>
      <c r="V758" s="238">
        <f>IFERROR(Data_TY!$R758/Data_TY!$P758,"")</f>
        <v>5.99</v>
      </c>
      <c r="W758" s="239">
        <f>IFERROR(Data_TY!$V758*Data_TY!$O758,"")</f>
        <v>66165.54</v>
      </c>
      <c r="X758" s="230" t="s">
        <v>657</v>
      </c>
      <c r="Y758" s="230" t="s">
        <v>784</v>
      </c>
    </row>
    <row r="759" ht="15.75" hidden="1" customHeight="1">
      <c r="A759" s="240" t="s">
        <v>49</v>
      </c>
      <c r="B759" s="240" t="s">
        <v>654</v>
      </c>
      <c r="C759" s="240" t="s">
        <v>786</v>
      </c>
      <c r="D759" s="240" t="s">
        <v>309</v>
      </c>
      <c r="E759" s="240" t="s">
        <v>711</v>
      </c>
      <c r="F759" s="241">
        <v>2024.0</v>
      </c>
      <c r="G759" s="242" t="s">
        <v>1567</v>
      </c>
      <c r="H759" s="242"/>
      <c r="I759" s="242"/>
      <c r="J759" s="242"/>
      <c r="K759" s="242" t="s">
        <v>907</v>
      </c>
      <c r="L759" s="242">
        <v>229112.0</v>
      </c>
      <c r="M759" s="243" t="s">
        <v>710</v>
      </c>
      <c r="N759" s="242" t="s">
        <v>909</v>
      </c>
      <c r="O759" s="244">
        <v>1752.0</v>
      </c>
      <c r="P759" s="245">
        <v>473.0</v>
      </c>
      <c r="Q759" s="246">
        <v>1518.8700000000006</v>
      </c>
      <c r="R759" s="246">
        <v>1885.2700000000007</v>
      </c>
      <c r="S759" s="247">
        <v>0.2699771689497717</v>
      </c>
      <c r="T759" s="248">
        <v>1.49</v>
      </c>
      <c r="U759" s="249">
        <f>IFERROR(Data_TY!$T759*Data_TY!$O759,"")</f>
        <v>2610.48</v>
      </c>
      <c r="V759" s="248">
        <f>IFERROR(Data_TY!$R759/Data_TY!$P759,"")</f>
        <v>3.98577167</v>
      </c>
      <c r="W759" s="249">
        <f>IFERROR(Data_TY!$V759*Data_TY!$O759,"")</f>
        <v>6983.071966</v>
      </c>
      <c r="X759" s="240" t="s">
        <v>657</v>
      </c>
      <c r="Y759" s="240" t="s">
        <v>784</v>
      </c>
    </row>
    <row r="760" ht="15.75" hidden="1" customHeight="1">
      <c r="A760" s="230" t="s">
        <v>49</v>
      </c>
      <c r="B760" s="230" t="s">
        <v>344</v>
      </c>
      <c r="C760" s="230" t="s">
        <v>786</v>
      </c>
      <c r="D760" s="230" t="s">
        <v>309</v>
      </c>
      <c r="E760" s="230" t="s">
        <v>763</v>
      </c>
      <c r="F760" s="231">
        <v>2024.0</v>
      </c>
      <c r="G760" s="232" t="s">
        <v>1567</v>
      </c>
      <c r="H760" s="232"/>
      <c r="I760" s="232"/>
      <c r="J760" s="232"/>
      <c r="K760" s="232" t="s">
        <v>907</v>
      </c>
      <c r="L760" s="232">
        <v>229118.0</v>
      </c>
      <c r="M760" s="233" t="s">
        <v>762</v>
      </c>
      <c r="N760" s="232" t="s">
        <v>910</v>
      </c>
      <c r="O760" s="234">
        <v>3740.0</v>
      </c>
      <c r="P760" s="235">
        <v>483.0</v>
      </c>
      <c r="Q760" s="236">
        <v>2341.169999999998</v>
      </c>
      <c r="R760" s="236">
        <v>2894.369999999999</v>
      </c>
      <c r="S760" s="237">
        <v>0.12914438502673797</v>
      </c>
      <c r="T760" s="238">
        <v>2.44</v>
      </c>
      <c r="U760" s="239">
        <f>IFERROR(Data_TY!$T760*Data_TY!$O760,"")</f>
        <v>9125.6</v>
      </c>
      <c r="V760" s="238">
        <f>IFERROR(Data_TY!$R760/Data_TY!$P760,"")</f>
        <v>5.992484472</v>
      </c>
      <c r="W760" s="239">
        <f>IFERROR(Data_TY!$V760*Data_TY!$O760,"")</f>
        <v>22411.89193</v>
      </c>
      <c r="X760" s="230" t="s">
        <v>657</v>
      </c>
      <c r="Y760" s="230" t="s">
        <v>784</v>
      </c>
    </row>
    <row r="761" ht="15.75" hidden="1" customHeight="1">
      <c r="A761" s="240" t="s">
        <v>49</v>
      </c>
      <c r="B761" s="240" t="s">
        <v>344</v>
      </c>
      <c r="C761" s="240" t="s">
        <v>786</v>
      </c>
      <c r="D761" s="240" t="s">
        <v>309</v>
      </c>
      <c r="E761" s="240" t="s">
        <v>719</v>
      </c>
      <c r="F761" s="241">
        <v>2024.0</v>
      </c>
      <c r="G761" s="242" t="s">
        <v>1567</v>
      </c>
      <c r="H761" s="242"/>
      <c r="I761" s="242"/>
      <c r="J761" s="242"/>
      <c r="K761" s="242" t="s">
        <v>907</v>
      </c>
      <c r="L761" s="242">
        <v>132047.0</v>
      </c>
      <c r="M761" s="243" t="s">
        <v>718</v>
      </c>
      <c r="N761" s="242" t="s">
        <v>719</v>
      </c>
      <c r="O761" s="244">
        <v>2244.0</v>
      </c>
      <c r="P761" s="245">
        <v>279.0</v>
      </c>
      <c r="Q761" s="246">
        <v>1354.409999999999</v>
      </c>
      <c r="R761" s="246">
        <v>1671.2100000000016</v>
      </c>
      <c r="S761" s="247">
        <v>0.12433155080213903</v>
      </c>
      <c r="T761" s="248">
        <v>2.44</v>
      </c>
      <c r="U761" s="249">
        <f>IFERROR(Data_TY!$T761*Data_TY!$O761,"")</f>
        <v>5475.36</v>
      </c>
      <c r="V761" s="248">
        <f>IFERROR(Data_TY!$R761/Data_TY!$P761,"")</f>
        <v>5.99</v>
      </c>
      <c r="W761" s="249">
        <f>IFERROR(Data_TY!$V761*Data_TY!$O761,"")</f>
        <v>13441.56</v>
      </c>
      <c r="X761" s="240" t="s">
        <v>657</v>
      </c>
      <c r="Y761" s="240" t="s">
        <v>784</v>
      </c>
    </row>
    <row r="762" ht="15.75" hidden="1" customHeight="1">
      <c r="A762" s="230" t="s">
        <v>49</v>
      </c>
      <c r="B762" s="230" t="s">
        <v>344</v>
      </c>
      <c r="C762" s="230" t="s">
        <v>786</v>
      </c>
      <c r="D762" s="230" t="s">
        <v>309</v>
      </c>
      <c r="E762" s="230" t="s">
        <v>728</v>
      </c>
      <c r="F762" s="231">
        <v>2024.0</v>
      </c>
      <c r="G762" s="232" t="s">
        <v>1567</v>
      </c>
      <c r="H762" s="232"/>
      <c r="I762" s="232"/>
      <c r="J762" s="232"/>
      <c r="K762" s="232" t="s">
        <v>907</v>
      </c>
      <c r="L762" s="232">
        <v>132049.0</v>
      </c>
      <c r="M762" s="233" t="s">
        <v>727</v>
      </c>
      <c r="N762" s="232" t="s">
        <v>911</v>
      </c>
      <c r="O762" s="234">
        <v>1122.0</v>
      </c>
      <c r="P762" s="235">
        <v>101.0</v>
      </c>
      <c r="Q762" s="236">
        <v>488.5900000000002</v>
      </c>
      <c r="R762" s="236">
        <v>604.9900000000001</v>
      </c>
      <c r="S762" s="237">
        <v>0.09001782531194295</v>
      </c>
      <c r="T762" s="238">
        <v>2.44</v>
      </c>
      <c r="U762" s="239">
        <f>IFERROR(Data_TY!$T762*Data_TY!$O762,"")</f>
        <v>2737.68</v>
      </c>
      <c r="V762" s="238">
        <f>IFERROR(Data_TY!$R762/Data_TY!$P762,"")</f>
        <v>5.99</v>
      </c>
      <c r="W762" s="239">
        <f>IFERROR(Data_TY!$V762*Data_TY!$O762,"")</f>
        <v>6720.78</v>
      </c>
      <c r="X762" s="230" t="s">
        <v>657</v>
      </c>
      <c r="Y762" s="230" t="s">
        <v>784</v>
      </c>
    </row>
    <row r="763" ht="15.75" hidden="1" customHeight="1">
      <c r="A763" s="240" t="s">
        <v>46</v>
      </c>
      <c r="B763" s="240" t="s">
        <v>722</v>
      </c>
      <c r="C763" s="240" t="s">
        <v>786</v>
      </c>
      <c r="D763" s="240" t="s">
        <v>309</v>
      </c>
      <c r="E763" s="240" t="s">
        <v>721</v>
      </c>
      <c r="F763" s="241">
        <v>2024.0</v>
      </c>
      <c r="G763" s="242" t="s">
        <v>1567</v>
      </c>
      <c r="H763" s="242"/>
      <c r="I763" s="242"/>
      <c r="J763" s="242"/>
      <c r="K763" s="242" t="s">
        <v>907</v>
      </c>
      <c r="L763" s="242">
        <v>145820.0</v>
      </c>
      <c r="M763" s="243" t="s">
        <v>720</v>
      </c>
      <c r="N763" s="242" t="s">
        <v>912</v>
      </c>
      <c r="O763" s="244">
        <v>1128.0</v>
      </c>
      <c r="P763" s="245">
        <v>127.0</v>
      </c>
      <c r="Q763" s="246">
        <v>1273.2300000000007</v>
      </c>
      <c r="R763" s="246">
        <v>1332.2300000000007</v>
      </c>
      <c r="S763" s="247">
        <v>0.1125886524822695</v>
      </c>
      <c r="T763" s="248">
        <v>3.97</v>
      </c>
      <c r="U763" s="249">
        <f>IFERROR(Data_TY!$T763*Data_TY!$O763,"")</f>
        <v>4478.16</v>
      </c>
      <c r="V763" s="248">
        <f>IFERROR(Data_TY!$R763/Data_TY!$P763,"")</f>
        <v>10.49</v>
      </c>
      <c r="W763" s="249">
        <f>IFERROR(Data_TY!$V763*Data_TY!$O763,"")</f>
        <v>11832.72</v>
      </c>
      <c r="X763" s="240" t="s">
        <v>657</v>
      </c>
      <c r="Y763" s="240" t="s">
        <v>784</v>
      </c>
    </row>
    <row r="764" ht="15.75" customHeight="1">
      <c r="A764" s="230" t="s">
        <v>49</v>
      </c>
      <c r="B764" s="230">
        <v>0.0</v>
      </c>
      <c r="C764" s="230" t="s">
        <v>1357</v>
      </c>
      <c r="D764" s="230" t="s">
        <v>309</v>
      </c>
      <c r="E764" s="230" t="s">
        <v>1570</v>
      </c>
      <c r="F764" s="231">
        <v>2024.0</v>
      </c>
      <c r="G764" s="232" t="s">
        <v>1567</v>
      </c>
      <c r="H764" s="232"/>
      <c r="I764" s="232"/>
      <c r="J764" s="232"/>
      <c r="K764" s="232" t="s">
        <v>907</v>
      </c>
      <c r="L764" s="232">
        <v>139454.0</v>
      </c>
      <c r="M764" s="233" t="s">
        <v>1571</v>
      </c>
      <c r="N764" s="232" t="s">
        <v>1570</v>
      </c>
      <c r="O764" s="234">
        <v>436.0</v>
      </c>
      <c r="P764" s="235">
        <v>76.0</v>
      </c>
      <c r="Q764" s="236">
        <v>247.23999999999995</v>
      </c>
      <c r="R764" s="236">
        <v>303.2400000000001</v>
      </c>
      <c r="S764" s="237">
        <v>0.1743119266055046</v>
      </c>
      <c r="T764" s="238" t="s">
        <v>322</v>
      </c>
      <c r="U764" s="239">
        <f>IFERROR(Data_TY!$T764*Data_TY!$O764,"")</f>
        <v>0</v>
      </c>
      <c r="V764" s="238">
        <f>IFERROR(Data_TY!$R764/Data_TY!$P764,"")</f>
        <v>3.99</v>
      </c>
      <c r="W764" s="239">
        <f>IFERROR(Data_TY!$V764*Data_TY!$O764,"")</f>
        <v>1739.64</v>
      </c>
      <c r="X764" s="230">
        <v>0.0</v>
      </c>
      <c r="Y764" s="230" t="s">
        <v>900</v>
      </c>
    </row>
    <row r="765" ht="15.75" customHeight="1">
      <c r="A765" s="240" t="s">
        <v>1275</v>
      </c>
      <c r="B765" s="240">
        <v>0.0</v>
      </c>
      <c r="C765" s="240">
        <v>0.0</v>
      </c>
      <c r="D765" s="240" t="s">
        <v>309</v>
      </c>
      <c r="E765" s="240" t="s">
        <v>1278</v>
      </c>
      <c r="F765" s="241">
        <v>2024.0</v>
      </c>
      <c r="G765" s="242" t="s">
        <v>1567</v>
      </c>
      <c r="H765" s="242"/>
      <c r="I765" s="242"/>
      <c r="J765" s="242"/>
      <c r="K765" s="242" t="s">
        <v>907</v>
      </c>
      <c r="L765" s="242">
        <v>158273.0</v>
      </c>
      <c r="M765" s="243" t="s">
        <v>1279</v>
      </c>
      <c r="N765" s="242" t="s">
        <v>1278</v>
      </c>
      <c r="O765" s="244">
        <v>545.0</v>
      </c>
      <c r="P765" s="245">
        <v>49.0</v>
      </c>
      <c r="Q765" s="246">
        <v>156.30999999999995</v>
      </c>
      <c r="R765" s="246">
        <v>195.51000000000005</v>
      </c>
      <c r="S765" s="247">
        <v>0.08990825688073395</v>
      </c>
      <c r="T765" s="248" t="s">
        <v>322</v>
      </c>
      <c r="U765" s="249">
        <f>IFERROR(Data_TY!$T765*Data_TY!$O765,"")</f>
        <v>0</v>
      </c>
      <c r="V765" s="248">
        <f>IFERROR(Data_TY!$R765/Data_TY!$P765,"")</f>
        <v>3.99</v>
      </c>
      <c r="W765" s="249">
        <f>IFERROR(Data_TY!$V765*Data_TY!$O765,"")</f>
        <v>2174.55</v>
      </c>
      <c r="X765" s="240">
        <v>0.0</v>
      </c>
      <c r="Y765" s="240" t="s">
        <v>900</v>
      </c>
    </row>
    <row r="766" ht="15.75" hidden="1" customHeight="1">
      <c r="A766" s="230" t="s">
        <v>46</v>
      </c>
      <c r="B766" s="230" t="s">
        <v>313</v>
      </c>
      <c r="C766" s="230" t="s">
        <v>786</v>
      </c>
      <c r="D766" s="230" t="s">
        <v>309</v>
      </c>
      <c r="E766" s="230" t="s">
        <v>315</v>
      </c>
      <c r="F766" s="231">
        <v>2024.0</v>
      </c>
      <c r="G766" s="232" t="s">
        <v>1567</v>
      </c>
      <c r="H766" s="232"/>
      <c r="I766" s="232"/>
      <c r="J766" s="232"/>
      <c r="K766" s="232" t="s">
        <v>907</v>
      </c>
      <c r="L766" s="232">
        <v>96641.0</v>
      </c>
      <c r="M766" s="233" t="s">
        <v>314</v>
      </c>
      <c r="N766" s="232" t="s">
        <v>1572</v>
      </c>
      <c r="O766" s="234">
        <v>750.0</v>
      </c>
      <c r="P766" s="235">
        <v>69.0</v>
      </c>
      <c r="Q766" s="236">
        <v>250.64000000000016</v>
      </c>
      <c r="R766" s="236">
        <v>306.44000000000017</v>
      </c>
      <c r="S766" s="237">
        <v>0.092</v>
      </c>
      <c r="T766" s="238">
        <v>1.68</v>
      </c>
      <c r="U766" s="239">
        <f>IFERROR(Data_TY!$T766*Data_TY!$O766,"")</f>
        <v>1260</v>
      </c>
      <c r="V766" s="238">
        <f>IFERROR(Data_TY!$R766/Data_TY!$P766,"")</f>
        <v>4.44115942</v>
      </c>
      <c r="W766" s="239">
        <f>IFERROR(Data_TY!$V766*Data_TY!$O766,"")</f>
        <v>3330.869565</v>
      </c>
      <c r="X766" s="230" t="s">
        <v>308</v>
      </c>
      <c r="Y766" s="230" t="s">
        <v>784</v>
      </c>
    </row>
    <row r="767" ht="15.75" hidden="1" customHeight="1">
      <c r="A767" s="240" t="s">
        <v>46</v>
      </c>
      <c r="B767" s="240" t="s">
        <v>313</v>
      </c>
      <c r="C767" s="240" t="s">
        <v>786</v>
      </c>
      <c r="D767" s="240" t="s">
        <v>309</v>
      </c>
      <c r="E767" s="240" t="s">
        <v>326</v>
      </c>
      <c r="F767" s="241">
        <v>2024.0</v>
      </c>
      <c r="G767" s="242" t="s">
        <v>1567</v>
      </c>
      <c r="H767" s="242"/>
      <c r="I767" s="242"/>
      <c r="J767" s="242"/>
      <c r="K767" s="242" t="s">
        <v>907</v>
      </c>
      <c r="L767" s="242">
        <v>96642.0</v>
      </c>
      <c r="M767" s="243" t="s">
        <v>325</v>
      </c>
      <c r="N767" s="242" t="s">
        <v>1280</v>
      </c>
      <c r="O767" s="244">
        <v>750.0</v>
      </c>
      <c r="P767" s="245">
        <v>97.0</v>
      </c>
      <c r="Q767" s="246">
        <v>356.32999999999987</v>
      </c>
      <c r="R767" s="246">
        <v>435.53000000000037</v>
      </c>
      <c r="S767" s="247">
        <v>0.12933333333333333</v>
      </c>
      <c r="T767" s="248">
        <v>1.68</v>
      </c>
      <c r="U767" s="249">
        <f>IFERROR(Data_TY!$T767*Data_TY!$O767,"")</f>
        <v>1260</v>
      </c>
      <c r="V767" s="248">
        <f>IFERROR(Data_TY!$R767/Data_TY!$P767,"")</f>
        <v>4.49</v>
      </c>
      <c r="W767" s="249">
        <f>IFERROR(Data_TY!$V767*Data_TY!$O767,"")</f>
        <v>3367.5</v>
      </c>
      <c r="X767" s="240" t="s">
        <v>308</v>
      </c>
      <c r="Y767" s="240" t="s">
        <v>784</v>
      </c>
    </row>
    <row r="768" ht="15.75" hidden="1" customHeight="1">
      <c r="A768" s="230" t="s">
        <v>46</v>
      </c>
      <c r="B768" s="230" t="s">
        <v>313</v>
      </c>
      <c r="C768" s="230" t="s">
        <v>786</v>
      </c>
      <c r="D768" s="230" t="s">
        <v>309</v>
      </c>
      <c r="E768" s="230" t="s">
        <v>328</v>
      </c>
      <c r="F768" s="231">
        <v>2024.0</v>
      </c>
      <c r="G768" s="232" t="s">
        <v>1567</v>
      </c>
      <c r="H768" s="232"/>
      <c r="I768" s="232"/>
      <c r="J768" s="232"/>
      <c r="K768" s="232" t="s">
        <v>907</v>
      </c>
      <c r="L768" s="232">
        <v>96633.0</v>
      </c>
      <c r="M768" s="233" t="s">
        <v>327</v>
      </c>
      <c r="N768" s="232" t="s">
        <v>1281</v>
      </c>
      <c r="O768" s="234">
        <v>750.0</v>
      </c>
      <c r="P768" s="235">
        <v>54.0</v>
      </c>
      <c r="Q768" s="236">
        <v>194.76000000000008</v>
      </c>
      <c r="R768" s="236">
        <v>242.46000000000004</v>
      </c>
      <c r="S768" s="237">
        <v>0.072</v>
      </c>
      <c r="T768" s="238">
        <v>1.68</v>
      </c>
      <c r="U768" s="239">
        <f>IFERROR(Data_TY!$T768*Data_TY!$O768,"")</f>
        <v>1260</v>
      </c>
      <c r="V768" s="238">
        <f>IFERROR(Data_TY!$R768/Data_TY!$P768,"")</f>
        <v>4.49</v>
      </c>
      <c r="W768" s="239">
        <f>IFERROR(Data_TY!$V768*Data_TY!$O768,"")</f>
        <v>3367.5</v>
      </c>
      <c r="X768" s="230" t="s">
        <v>308</v>
      </c>
      <c r="Y768" s="230" t="s">
        <v>784</v>
      </c>
    </row>
    <row r="769" ht="15.75" hidden="1" customHeight="1">
      <c r="A769" s="240" t="s">
        <v>46</v>
      </c>
      <c r="B769" s="240" t="s">
        <v>46</v>
      </c>
      <c r="C769" s="240" t="s">
        <v>786</v>
      </c>
      <c r="D769" s="240" t="s">
        <v>309</v>
      </c>
      <c r="E769" s="240" t="s">
        <v>583</v>
      </c>
      <c r="F769" s="241">
        <v>2024.0</v>
      </c>
      <c r="G769" s="242" t="s">
        <v>1567</v>
      </c>
      <c r="H769" s="242"/>
      <c r="I769" s="242"/>
      <c r="J769" s="242"/>
      <c r="K769" s="242" t="s">
        <v>907</v>
      </c>
      <c r="L769" s="242">
        <v>96644.0</v>
      </c>
      <c r="M769" s="243" t="s">
        <v>582</v>
      </c>
      <c r="N769" s="242" t="s">
        <v>583</v>
      </c>
      <c r="O769" s="244">
        <v>354.0</v>
      </c>
      <c r="P769" s="245">
        <v>135.0</v>
      </c>
      <c r="Q769" s="246">
        <v>1770.650000000001</v>
      </c>
      <c r="R769" s="246">
        <v>2148.6500000000005</v>
      </c>
      <c r="S769" s="247">
        <v>0.3813559322033898</v>
      </c>
      <c r="T769" s="248">
        <v>6.04</v>
      </c>
      <c r="U769" s="249">
        <f>IFERROR(Data_TY!$T769*Data_TY!$O769,"")</f>
        <v>2138.16</v>
      </c>
      <c r="V769" s="248">
        <f>IFERROR(Data_TY!$R769/Data_TY!$P769,"")</f>
        <v>15.91592593</v>
      </c>
      <c r="W769" s="249">
        <f>IFERROR(Data_TY!$V769*Data_TY!$O769,"")</f>
        <v>5634.237778</v>
      </c>
      <c r="X769" s="240" t="s">
        <v>298</v>
      </c>
      <c r="Y769" s="240" t="s">
        <v>784</v>
      </c>
    </row>
    <row r="770" ht="15.75" hidden="1" customHeight="1">
      <c r="A770" s="230" t="s">
        <v>46</v>
      </c>
      <c r="B770" s="230" t="s">
        <v>46</v>
      </c>
      <c r="C770" s="230" t="s">
        <v>786</v>
      </c>
      <c r="D770" s="230" t="s">
        <v>309</v>
      </c>
      <c r="E770" s="230" t="s">
        <v>587</v>
      </c>
      <c r="F770" s="231">
        <v>2024.0</v>
      </c>
      <c r="G770" s="232" t="s">
        <v>1567</v>
      </c>
      <c r="H770" s="232"/>
      <c r="I770" s="232"/>
      <c r="J770" s="232"/>
      <c r="K770" s="232" t="s">
        <v>907</v>
      </c>
      <c r="L770" s="232">
        <v>96646.0</v>
      </c>
      <c r="M770" s="233" t="s">
        <v>586</v>
      </c>
      <c r="N770" s="232" t="s">
        <v>587</v>
      </c>
      <c r="O770" s="234">
        <v>354.0</v>
      </c>
      <c r="P770" s="235">
        <v>47.0</v>
      </c>
      <c r="Q770" s="236">
        <v>628.5300000000002</v>
      </c>
      <c r="R770" s="236">
        <v>754.5300000000003</v>
      </c>
      <c r="S770" s="237">
        <v>0.1327683615819209</v>
      </c>
      <c r="T770" s="238">
        <v>6.04</v>
      </c>
      <c r="U770" s="239">
        <f>IFERROR(Data_TY!$T770*Data_TY!$O770,"")</f>
        <v>2138.16</v>
      </c>
      <c r="V770" s="238">
        <f>IFERROR(Data_TY!$R770/Data_TY!$P770,"")</f>
        <v>16.05382979</v>
      </c>
      <c r="W770" s="239">
        <f>IFERROR(Data_TY!$V770*Data_TY!$O770,"")</f>
        <v>5683.055745</v>
      </c>
      <c r="X770" s="230" t="s">
        <v>298</v>
      </c>
      <c r="Y770" s="230" t="s">
        <v>784</v>
      </c>
    </row>
    <row r="771" ht="15.75" hidden="1" customHeight="1">
      <c r="A771" s="240" t="s">
        <v>46</v>
      </c>
      <c r="B771" s="240" t="s">
        <v>313</v>
      </c>
      <c r="C771" s="240" t="s">
        <v>786</v>
      </c>
      <c r="D771" s="240" t="s">
        <v>309</v>
      </c>
      <c r="E771" s="240" t="s">
        <v>324</v>
      </c>
      <c r="F771" s="241">
        <v>2024.0</v>
      </c>
      <c r="G771" s="242" t="s">
        <v>1567</v>
      </c>
      <c r="H771" s="242"/>
      <c r="I771" s="242"/>
      <c r="J771" s="242"/>
      <c r="K771" s="242" t="s">
        <v>907</v>
      </c>
      <c r="L771" s="242">
        <v>96639.0</v>
      </c>
      <c r="M771" s="243" t="s">
        <v>323</v>
      </c>
      <c r="N771" s="242" t="s">
        <v>1573</v>
      </c>
      <c r="O771" s="244">
        <v>750.0</v>
      </c>
      <c r="P771" s="245">
        <v>66.0</v>
      </c>
      <c r="Q771" s="246">
        <v>240.54000000000016</v>
      </c>
      <c r="R771" s="246">
        <v>296.3400000000001</v>
      </c>
      <c r="S771" s="247">
        <v>0.088</v>
      </c>
      <c r="T771" s="248">
        <v>1.68</v>
      </c>
      <c r="U771" s="249">
        <f>IFERROR(Data_TY!$T771*Data_TY!$O771,"")</f>
        <v>1260</v>
      </c>
      <c r="V771" s="248">
        <f>IFERROR(Data_TY!$R771/Data_TY!$P771,"")</f>
        <v>4.49</v>
      </c>
      <c r="W771" s="249">
        <f>IFERROR(Data_TY!$V771*Data_TY!$O771,"")</f>
        <v>3367.5</v>
      </c>
      <c r="X771" s="240" t="s">
        <v>308</v>
      </c>
      <c r="Y771" s="240" t="s">
        <v>784</v>
      </c>
    </row>
    <row r="772" ht="15.75" hidden="1" customHeight="1">
      <c r="A772" s="230" t="s">
        <v>46</v>
      </c>
      <c r="B772" s="230" t="s">
        <v>313</v>
      </c>
      <c r="C772" s="230" t="s">
        <v>913</v>
      </c>
      <c r="D772" s="230" t="s">
        <v>309</v>
      </c>
      <c r="E772" s="230" t="s">
        <v>1282</v>
      </c>
      <c r="F772" s="231">
        <v>2024.0</v>
      </c>
      <c r="G772" s="232" t="s">
        <v>1567</v>
      </c>
      <c r="H772" s="232"/>
      <c r="I772" s="232"/>
      <c r="J772" s="232"/>
      <c r="K772" s="232" t="s">
        <v>907</v>
      </c>
      <c r="L772" s="232">
        <v>96634.0</v>
      </c>
      <c r="M772" s="233" t="s">
        <v>1283</v>
      </c>
      <c r="N772" s="232" t="s">
        <v>1284</v>
      </c>
      <c r="O772" s="234">
        <v>0.0</v>
      </c>
      <c r="P772" s="235">
        <v>1.0</v>
      </c>
      <c r="Q772" s="236">
        <v>2.24</v>
      </c>
      <c r="R772" s="236">
        <v>2.24</v>
      </c>
      <c r="S772" s="237" t="s">
        <v>322</v>
      </c>
      <c r="T772" s="238">
        <v>1.65</v>
      </c>
      <c r="U772" s="239">
        <f>IFERROR(Data_TY!$T772*Data_TY!$O772,"")</f>
        <v>0</v>
      </c>
      <c r="V772" s="238">
        <f>IFERROR(Data_TY!$R772/Data_TY!$P772,"")</f>
        <v>2.24</v>
      </c>
      <c r="W772" s="239">
        <f>IFERROR(Data_TY!$V772*Data_TY!$O772,"")</f>
        <v>0</v>
      </c>
      <c r="X772" s="230" t="s">
        <v>308</v>
      </c>
      <c r="Y772" s="230" t="s">
        <v>784</v>
      </c>
    </row>
    <row r="773" ht="15.75" hidden="1" customHeight="1">
      <c r="A773" s="240" t="s">
        <v>46</v>
      </c>
      <c r="B773" s="240" t="s">
        <v>46</v>
      </c>
      <c r="C773" s="240" t="s">
        <v>786</v>
      </c>
      <c r="D773" s="240" t="s">
        <v>309</v>
      </c>
      <c r="E773" s="240" t="s">
        <v>585</v>
      </c>
      <c r="F773" s="241">
        <v>2024.0</v>
      </c>
      <c r="G773" s="242" t="s">
        <v>1567</v>
      </c>
      <c r="H773" s="242"/>
      <c r="I773" s="242"/>
      <c r="J773" s="242"/>
      <c r="K773" s="242" t="s">
        <v>907</v>
      </c>
      <c r="L773" s="242">
        <v>96645.0</v>
      </c>
      <c r="M773" s="243" t="s">
        <v>584</v>
      </c>
      <c r="N773" s="242" t="s">
        <v>585</v>
      </c>
      <c r="O773" s="244">
        <v>354.0</v>
      </c>
      <c r="P773" s="245">
        <v>136.0</v>
      </c>
      <c r="Q773" s="246">
        <v>1781.640000000001</v>
      </c>
      <c r="R773" s="246">
        <v>2174.6400000000003</v>
      </c>
      <c r="S773" s="247">
        <v>0.384180790960452</v>
      </c>
      <c r="T773" s="248">
        <v>6.04</v>
      </c>
      <c r="U773" s="249">
        <f>IFERROR(Data_TY!$T773*Data_TY!$O773,"")</f>
        <v>2138.16</v>
      </c>
      <c r="V773" s="248">
        <f>IFERROR(Data_TY!$R773/Data_TY!$P773,"")</f>
        <v>15.99</v>
      </c>
      <c r="W773" s="249">
        <f>IFERROR(Data_TY!$V773*Data_TY!$O773,"")</f>
        <v>5660.46</v>
      </c>
      <c r="X773" s="240" t="s">
        <v>298</v>
      </c>
      <c r="Y773" s="240" t="s">
        <v>784</v>
      </c>
    </row>
    <row r="774" ht="15.75" hidden="1" customHeight="1">
      <c r="A774" s="230" t="s">
        <v>46</v>
      </c>
      <c r="B774" s="230" t="s">
        <v>46</v>
      </c>
      <c r="C774" s="230" t="s">
        <v>786</v>
      </c>
      <c r="D774" s="230" t="s">
        <v>309</v>
      </c>
      <c r="E774" s="230" t="s">
        <v>594</v>
      </c>
      <c r="F774" s="231">
        <v>2024.0</v>
      </c>
      <c r="G774" s="232" t="s">
        <v>1567</v>
      </c>
      <c r="H774" s="232"/>
      <c r="I774" s="232"/>
      <c r="J774" s="232"/>
      <c r="K774" s="232" t="s">
        <v>907</v>
      </c>
      <c r="L774" s="232">
        <v>222154.0</v>
      </c>
      <c r="M774" s="233" t="s">
        <v>593</v>
      </c>
      <c r="N774" s="232" t="s">
        <v>917</v>
      </c>
      <c r="O774" s="234">
        <v>438.0</v>
      </c>
      <c r="P774" s="235">
        <v>18.0</v>
      </c>
      <c r="Q774" s="236">
        <v>183.82</v>
      </c>
      <c r="R774" s="236">
        <v>215.82000000000002</v>
      </c>
      <c r="S774" s="237">
        <v>0.0410958904109589</v>
      </c>
      <c r="T774" s="238">
        <v>4.27</v>
      </c>
      <c r="U774" s="239">
        <f>IFERROR(Data_TY!$T774*Data_TY!$O774,"")</f>
        <v>1870.26</v>
      </c>
      <c r="V774" s="238">
        <f>IFERROR(Data_TY!$R774/Data_TY!$P774,"")</f>
        <v>11.99</v>
      </c>
      <c r="W774" s="239">
        <f>IFERROR(Data_TY!$V774*Data_TY!$O774,"")</f>
        <v>5251.62</v>
      </c>
      <c r="X774" s="230" t="s">
        <v>298</v>
      </c>
      <c r="Y774" s="230" t="s">
        <v>784</v>
      </c>
    </row>
    <row r="775" ht="15.75" hidden="1" customHeight="1">
      <c r="A775" s="240" t="s">
        <v>46</v>
      </c>
      <c r="B775" s="240" t="s">
        <v>46</v>
      </c>
      <c r="C775" s="240" t="s">
        <v>786</v>
      </c>
      <c r="D775" s="240" t="s">
        <v>309</v>
      </c>
      <c r="E775" s="240" t="s">
        <v>596</v>
      </c>
      <c r="F775" s="241">
        <v>2024.0</v>
      </c>
      <c r="G775" s="242" t="s">
        <v>1567</v>
      </c>
      <c r="H775" s="242"/>
      <c r="I775" s="242"/>
      <c r="J775" s="242"/>
      <c r="K775" s="242" t="s">
        <v>907</v>
      </c>
      <c r="L775" s="242">
        <v>222153.0</v>
      </c>
      <c r="M775" s="243" t="s">
        <v>595</v>
      </c>
      <c r="N775" s="242" t="s">
        <v>918</v>
      </c>
      <c r="O775" s="244">
        <v>438.0</v>
      </c>
      <c r="P775" s="245">
        <v>25.0</v>
      </c>
      <c r="Q775" s="246">
        <v>244.75000000000006</v>
      </c>
      <c r="R775" s="246">
        <v>290.7500000000001</v>
      </c>
      <c r="S775" s="247">
        <v>0.05707762557077625</v>
      </c>
      <c r="T775" s="248">
        <v>4.27</v>
      </c>
      <c r="U775" s="249">
        <f>IFERROR(Data_TY!$T775*Data_TY!$O775,"")</f>
        <v>1870.26</v>
      </c>
      <c r="V775" s="248">
        <f>IFERROR(Data_TY!$R775/Data_TY!$P775,"")</f>
        <v>11.63</v>
      </c>
      <c r="W775" s="249">
        <f>IFERROR(Data_TY!$V775*Data_TY!$O775,"")</f>
        <v>5093.94</v>
      </c>
      <c r="X775" s="240" t="s">
        <v>298</v>
      </c>
      <c r="Y775" s="240" t="s">
        <v>784</v>
      </c>
    </row>
    <row r="776" ht="15.75" hidden="1" customHeight="1">
      <c r="A776" s="230" t="s">
        <v>47</v>
      </c>
      <c r="B776" s="230" t="s">
        <v>457</v>
      </c>
      <c r="C776" s="230" t="s">
        <v>913</v>
      </c>
      <c r="D776" s="230" t="s">
        <v>74</v>
      </c>
      <c r="E776" s="230" t="s">
        <v>1574</v>
      </c>
      <c r="F776" s="231">
        <v>2024.0</v>
      </c>
      <c r="G776" s="232" t="s">
        <v>1567</v>
      </c>
      <c r="H776" s="232"/>
      <c r="I776" s="232"/>
      <c r="J776" s="232"/>
      <c r="K776" s="232" t="s">
        <v>921</v>
      </c>
      <c r="L776" s="232">
        <v>15838.0</v>
      </c>
      <c r="M776" s="233" t="s">
        <v>1575</v>
      </c>
      <c r="N776" s="232" t="s">
        <v>1576</v>
      </c>
      <c r="O776" s="234">
        <v>0.0</v>
      </c>
      <c r="P776" s="235">
        <v>1.0</v>
      </c>
      <c r="Q776" s="236">
        <v>12.99</v>
      </c>
      <c r="R776" s="236">
        <v>12.99</v>
      </c>
      <c r="S776" s="237" t="s">
        <v>322</v>
      </c>
      <c r="T776" s="238">
        <v>5.32</v>
      </c>
      <c r="U776" s="239">
        <f>IFERROR(Data_TY!$T776*Data_TY!$O776,"")</f>
        <v>0</v>
      </c>
      <c r="V776" s="238">
        <f>IFERROR(Data_TY!$R776/Data_TY!$P776,"")</f>
        <v>12.99</v>
      </c>
      <c r="W776" s="239">
        <f>IFERROR(Data_TY!$V776*Data_TY!$O776,"")</f>
        <v>0</v>
      </c>
      <c r="X776" s="230" t="s">
        <v>148</v>
      </c>
      <c r="Y776" s="230" t="s">
        <v>784</v>
      </c>
    </row>
    <row r="777" ht="15.75" hidden="1" customHeight="1">
      <c r="A777" s="240" t="s">
        <v>47</v>
      </c>
      <c r="B777" s="240" t="s">
        <v>127</v>
      </c>
      <c r="C777" s="240" t="s">
        <v>913</v>
      </c>
      <c r="D777" s="240" t="s">
        <v>74</v>
      </c>
      <c r="E777" s="240" t="s">
        <v>1295</v>
      </c>
      <c r="F777" s="241">
        <v>2024.0</v>
      </c>
      <c r="G777" s="242" t="s">
        <v>1567</v>
      </c>
      <c r="H777" s="242"/>
      <c r="I777" s="242"/>
      <c r="J777" s="242"/>
      <c r="K777" s="242" t="s">
        <v>921</v>
      </c>
      <c r="L777" s="242">
        <v>104503.0</v>
      </c>
      <c r="M777" s="243" t="s">
        <v>1296</v>
      </c>
      <c r="N777" s="242" t="s">
        <v>1297</v>
      </c>
      <c r="O777" s="244">
        <v>0.0</v>
      </c>
      <c r="P777" s="245">
        <v>1.0</v>
      </c>
      <c r="Q777" s="246">
        <v>1.62</v>
      </c>
      <c r="R777" s="246">
        <v>1.62</v>
      </c>
      <c r="S777" s="247" t="s">
        <v>322</v>
      </c>
      <c r="T777" s="248">
        <v>3.08</v>
      </c>
      <c r="U777" s="249">
        <f>IFERROR(Data_TY!$T777*Data_TY!$O777,"")</f>
        <v>0</v>
      </c>
      <c r="V777" s="248">
        <f>IFERROR(Data_TY!$R777/Data_TY!$P777,"")</f>
        <v>1.62</v>
      </c>
      <c r="W777" s="249">
        <f>IFERROR(Data_TY!$V777*Data_TY!$O777,"")</f>
        <v>0</v>
      </c>
      <c r="X777" s="240" t="s">
        <v>112</v>
      </c>
      <c r="Y777" s="240" t="s">
        <v>784</v>
      </c>
    </row>
    <row r="778" ht="15.75" hidden="1" customHeight="1">
      <c r="A778" s="230" t="s">
        <v>47</v>
      </c>
      <c r="B778" s="230" t="s">
        <v>919</v>
      </c>
      <c r="C778" s="230" t="s">
        <v>913</v>
      </c>
      <c r="D778" s="230" t="s">
        <v>74</v>
      </c>
      <c r="E778" s="230" t="s">
        <v>1302</v>
      </c>
      <c r="F778" s="231">
        <v>2024.0</v>
      </c>
      <c r="G778" s="232" t="s">
        <v>1567</v>
      </c>
      <c r="H778" s="232"/>
      <c r="I778" s="232"/>
      <c r="J778" s="232"/>
      <c r="K778" s="232" t="s">
        <v>921</v>
      </c>
      <c r="L778" s="232">
        <v>105140.0</v>
      </c>
      <c r="M778" s="233" t="s">
        <v>1303</v>
      </c>
      <c r="N778" s="232" t="s">
        <v>1304</v>
      </c>
      <c r="O778" s="234">
        <v>0.0</v>
      </c>
      <c r="P778" s="235">
        <v>2.0</v>
      </c>
      <c r="Q778" s="236">
        <v>7.0</v>
      </c>
      <c r="R778" s="236">
        <v>7.0</v>
      </c>
      <c r="S778" s="237" t="s">
        <v>322</v>
      </c>
      <c r="T778" s="238">
        <v>1.56</v>
      </c>
      <c r="U778" s="239">
        <f>IFERROR(Data_TY!$T778*Data_TY!$O778,"")</f>
        <v>0</v>
      </c>
      <c r="V778" s="238">
        <f>IFERROR(Data_TY!$R778/Data_TY!$P778,"")</f>
        <v>3.5</v>
      </c>
      <c r="W778" s="239">
        <f>IFERROR(Data_TY!$V778*Data_TY!$O778,"")</f>
        <v>0</v>
      </c>
      <c r="X778" s="230" t="s">
        <v>116</v>
      </c>
      <c r="Y778" s="230" t="s">
        <v>784</v>
      </c>
    </row>
    <row r="779" ht="15.75" hidden="1" customHeight="1">
      <c r="A779" s="240" t="s">
        <v>47</v>
      </c>
      <c r="B779" s="240" t="s">
        <v>75</v>
      </c>
      <c r="C779" s="240" t="s">
        <v>786</v>
      </c>
      <c r="D779" s="240" t="s">
        <v>74</v>
      </c>
      <c r="E779" s="240" t="s">
        <v>72</v>
      </c>
      <c r="F779" s="241">
        <v>2024.0</v>
      </c>
      <c r="G779" s="242" t="s">
        <v>1567</v>
      </c>
      <c r="H779" s="242"/>
      <c r="I779" s="242"/>
      <c r="J779" s="242"/>
      <c r="K779" s="242" t="s">
        <v>921</v>
      </c>
      <c r="L779" s="242">
        <v>106084.0</v>
      </c>
      <c r="M779" s="243" t="s">
        <v>71</v>
      </c>
      <c r="N779" s="242" t="s">
        <v>930</v>
      </c>
      <c r="O779" s="244">
        <v>1848.0</v>
      </c>
      <c r="P779" s="245">
        <v>923.0</v>
      </c>
      <c r="Q779" s="246">
        <v>5707.269999999999</v>
      </c>
      <c r="R779" s="246">
        <v>6917.769999999998</v>
      </c>
      <c r="S779" s="247">
        <v>0.49945887445887444</v>
      </c>
      <c r="T779" s="248">
        <v>2.89</v>
      </c>
      <c r="U779" s="249">
        <f>IFERROR(Data_TY!$T779*Data_TY!$O779,"")</f>
        <v>5340.72</v>
      </c>
      <c r="V779" s="248">
        <f>IFERROR(Data_TY!$R779/Data_TY!$P779,"")</f>
        <v>7.494875406</v>
      </c>
      <c r="W779" s="249">
        <f>IFERROR(Data_TY!$V779*Data_TY!$O779,"")</f>
        <v>13850.52975</v>
      </c>
      <c r="X779" s="240" t="s">
        <v>73</v>
      </c>
      <c r="Y779" s="240" t="s">
        <v>784</v>
      </c>
    </row>
    <row r="780" ht="15.75" hidden="1" customHeight="1">
      <c r="A780" s="230" t="s">
        <v>47</v>
      </c>
      <c r="B780" s="230" t="s">
        <v>79</v>
      </c>
      <c r="C780" s="230" t="s">
        <v>786</v>
      </c>
      <c r="D780" s="230" t="s">
        <v>74</v>
      </c>
      <c r="E780" s="230" t="s">
        <v>77</v>
      </c>
      <c r="F780" s="231">
        <v>2024.0</v>
      </c>
      <c r="G780" s="232" t="s">
        <v>1567</v>
      </c>
      <c r="H780" s="232"/>
      <c r="I780" s="232"/>
      <c r="J780" s="232"/>
      <c r="K780" s="232" t="s">
        <v>921</v>
      </c>
      <c r="L780" s="232">
        <v>106112.0</v>
      </c>
      <c r="M780" s="233" t="s">
        <v>76</v>
      </c>
      <c r="N780" s="232" t="s">
        <v>937</v>
      </c>
      <c r="O780" s="234">
        <v>1020.0</v>
      </c>
      <c r="P780" s="235">
        <v>757.0</v>
      </c>
      <c r="Q780" s="236">
        <v>1254.4300000000003</v>
      </c>
      <c r="R780" s="236">
        <v>1506.430000000004</v>
      </c>
      <c r="S780" s="237">
        <v>0.7421568627450981</v>
      </c>
      <c r="T780" s="238">
        <v>0.75</v>
      </c>
      <c r="U780" s="239">
        <f>IFERROR(Data_TY!$T780*Data_TY!$O780,"")</f>
        <v>765</v>
      </c>
      <c r="V780" s="238">
        <f>IFERROR(Data_TY!$R780/Data_TY!$P780,"")</f>
        <v>1.99</v>
      </c>
      <c r="W780" s="239">
        <f>IFERROR(Data_TY!$V780*Data_TY!$O780,"")</f>
        <v>2029.8</v>
      </c>
      <c r="X780" s="230" t="s">
        <v>78</v>
      </c>
      <c r="Y780" s="230" t="s">
        <v>784</v>
      </c>
    </row>
    <row r="781" ht="15.75" hidden="1" customHeight="1">
      <c r="A781" s="240" t="s">
        <v>47</v>
      </c>
      <c r="B781" s="240" t="s">
        <v>79</v>
      </c>
      <c r="C781" s="240" t="s">
        <v>786</v>
      </c>
      <c r="D781" s="240" t="s">
        <v>74</v>
      </c>
      <c r="E781" s="240" t="s">
        <v>81</v>
      </c>
      <c r="F781" s="241">
        <v>2024.0</v>
      </c>
      <c r="G781" s="242" t="s">
        <v>1567</v>
      </c>
      <c r="H781" s="242"/>
      <c r="I781" s="242"/>
      <c r="J781" s="242"/>
      <c r="K781" s="242" t="s">
        <v>921</v>
      </c>
      <c r="L781" s="242">
        <v>106113.0</v>
      </c>
      <c r="M781" s="243" t="s">
        <v>80</v>
      </c>
      <c r="N781" s="242" t="s">
        <v>938</v>
      </c>
      <c r="O781" s="244">
        <v>1020.0</v>
      </c>
      <c r="P781" s="245">
        <v>532.0</v>
      </c>
      <c r="Q781" s="246">
        <v>873.4799999999998</v>
      </c>
      <c r="R781" s="246">
        <v>1058.6800000000017</v>
      </c>
      <c r="S781" s="247">
        <v>0.5215686274509804</v>
      </c>
      <c r="T781" s="248">
        <v>0.75</v>
      </c>
      <c r="U781" s="249">
        <f>IFERROR(Data_TY!$T781*Data_TY!$O781,"")</f>
        <v>765</v>
      </c>
      <c r="V781" s="248">
        <f>IFERROR(Data_TY!$R781/Data_TY!$P781,"")</f>
        <v>1.99</v>
      </c>
      <c r="W781" s="249">
        <f>IFERROR(Data_TY!$V781*Data_TY!$O781,"")</f>
        <v>2029.8</v>
      </c>
      <c r="X781" s="240" t="s">
        <v>78</v>
      </c>
      <c r="Y781" s="240" t="s">
        <v>784</v>
      </c>
    </row>
    <row r="782" ht="15.75" hidden="1" customHeight="1">
      <c r="A782" s="230" t="s">
        <v>47</v>
      </c>
      <c r="B782" s="230" t="s">
        <v>79</v>
      </c>
      <c r="C782" s="230" t="s">
        <v>786</v>
      </c>
      <c r="D782" s="230" t="s">
        <v>74</v>
      </c>
      <c r="E782" s="230" t="s">
        <v>85</v>
      </c>
      <c r="F782" s="231">
        <v>2024.0</v>
      </c>
      <c r="G782" s="232" t="s">
        <v>1567</v>
      </c>
      <c r="H782" s="232"/>
      <c r="I782" s="232"/>
      <c r="J782" s="232"/>
      <c r="K782" s="232" t="s">
        <v>921</v>
      </c>
      <c r="L782" s="232">
        <v>159786.0</v>
      </c>
      <c r="M782" s="233" t="s">
        <v>84</v>
      </c>
      <c r="N782" s="232" t="s">
        <v>939</v>
      </c>
      <c r="O782" s="234">
        <v>2736.0</v>
      </c>
      <c r="P782" s="235">
        <v>645.0</v>
      </c>
      <c r="Q782" s="236">
        <v>2596.2000000000003</v>
      </c>
      <c r="R782" s="236">
        <v>3218.549999999999</v>
      </c>
      <c r="S782" s="237">
        <v>0.23574561403508773</v>
      </c>
      <c r="T782" s="238">
        <v>1.81</v>
      </c>
      <c r="U782" s="239">
        <f>IFERROR(Data_TY!$T782*Data_TY!$O782,"")</f>
        <v>4952.16</v>
      </c>
      <c r="V782" s="238">
        <f>IFERROR(Data_TY!$R782/Data_TY!$P782,"")</f>
        <v>4.99</v>
      </c>
      <c r="W782" s="239">
        <f>IFERROR(Data_TY!$V782*Data_TY!$O782,"")</f>
        <v>13652.64</v>
      </c>
      <c r="X782" s="230" t="s">
        <v>78</v>
      </c>
      <c r="Y782" s="230" t="s">
        <v>784</v>
      </c>
    </row>
    <row r="783" ht="15.75" hidden="1" customHeight="1">
      <c r="A783" s="240" t="s">
        <v>47</v>
      </c>
      <c r="B783" s="240" t="s">
        <v>79</v>
      </c>
      <c r="C783" s="240" t="s">
        <v>913</v>
      </c>
      <c r="D783" s="240" t="s">
        <v>74</v>
      </c>
      <c r="E783" s="240" t="s">
        <v>940</v>
      </c>
      <c r="F783" s="241">
        <v>2024.0</v>
      </c>
      <c r="G783" s="242" t="s">
        <v>1567</v>
      </c>
      <c r="H783" s="242"/>
      <c r="I783" s="242"/>
      <c r="J783" s="242"/>
      <c r="K783" s="242" t="s">
        <v>921</v>
      </c>
      <c r="L783" s="242">
        <v>159791.0</v>
      </c>
      <c r="M783" s="243" t="s">
        <v>941</v>
      </c>
      <c r="N783" s="242" t="s">
        <v>942</v>
      </c>
      <c r="O783" s="244">
        <v>0.0</v>
      </c>
      <c r="P783" s="245">
        <v>1.0</v>
      </c>
      <c r="Q783" s="246">
        <v>2.0</v>
      </c>
      <c r="R783" s="246">
        <v>2.0</v>
      </c>
      <c r="S783" s="247" t="s">
        <v>322</v>
      </c>
      <c r="T783" s="248">
        <v>1.83</v>
      </c>
      <c r="U783" s="249">
        <f>IFERROR(Data_TY!$T783*Data_TY!$O783,"")</f>
        <v>0</v>
      </c>
      <c r="V783" s="248">
        <f>IFERROR(Data_TY!$R783/Data_TY!$P783,"")</f>
        <v>2</v>
      </c>
      <c r="W783" s="249">
        <f>IFERROR(Data_TY!$V783*Data_TY!$O783,"")</f>
        <v>0</v>
      </c>
      <c r="X783" s="240" t="s">
        <v>78</v>
      </c>
      <c r="Y783" s="240" t="s">
        <v>784</v>
      </c>
    </row>
    <row r="784" ht="15.75" customHeight="1">
      <c r="A784" s="230">
        <v>0.0</v>
      </c>
      <c r="B784" s="230">
        <v>0.0</v>
      </c>
      <c r="C784" s="230">
        <v>0.0</v>
      </c>
      <c r="D784" s="230">
        <v>0.0</v>
      </c>
      <c r="E784" s="230" t="s">
        <v>1338</v>
      </c>
      <c r="F784" s="231">
        <v>2024.0</v>
      </c>
      <c r="G784" s="232" t="s">
        <v>1567</v>
      </c>
      <c r="H784" s="232"/>
      <c r="I784" s="232"/>
      <c r="J784" s="232"/>
      <c r="K784" s="232" t="s">
        <v>921</v>
      </c>
      <c r="L784" s="232">
        <v>131193.0</v>
      </c>
      <c r="M784" s="233" t="s">
        <v>1339</v>
      </c>
      <c r="N784" s="232" t="s">
        <v>1338</v>
      </c>
      <c r="O784" s="234">
        <v>0.0</v>
      </c>
      <c r="P784" s="235">
        <v>1.0</v>
      </c>
      <c r="Q784" s="236">
        <v>8.99</v>
      </c>
      <c r="R784" s="236">
        <v>8.99</v>
      </c>
      <c r="S784" s="237" t="s">
        <v>322</v>
      </c>
      <c r="T784" s="238" t="s">
        <v>322</v>
      </c>
      <c r="U784" s="239">
        <f>IFERROR(Data_TY!$T784*Data_TY!$O784,"")</f>
        <v>0</v>
      </c>
      <c r="V784" s="238">
        <f>IFERROR(Data_TY!$R784/Data_TY!$P784,"")</f>
        <v>8.99</v>
      </c>
      <c r="W784" s="239">
        <f>IFERROR(Data_TY!$V784*Data_TY!$O784,"")</f>
        <v>0</v>
      </c>
      <c r="X784" s="230">
        <v>0.0</v>
      </c>
      <c r="Y784" s="230" t="s">
        <v>900</v>
      </c>
    </row>
    <row r="785" ht="15.75" hidden="1" customHeight="1">
      <c r="A785" s="240" t="s">
        <v>47</v>
      </c>
      <c r="B785" s="240" t="s">
        <v>79</v>
      </c>
      <c r="C785" s="240" t="s">
        <v>786</v>
      </c>
      <c r="D785" s="240" t="s">
        <v>74</v>
      </c>
      <c r="E785" s="240" t="s">
        <v>83</v>
      </c>
      <c r="F785" s="241">
        <v>2024.0</v>
      </c>
      <c r="G785" s="242" t="s">
        <v>1567</v>
      </c>
      <c r="H785" s="242"/>
      <c r="I785" s="242"/>
      <c r="J785" s="242"/>
      <c r="K785" s="242" t="s">
        <v>921</v>
      </c>
      <c r="L785" s="242">
        <v>106120.0</v>
      </c>
      <c r="M785" s="243" t="s">
        <v>82</v>
      </c>
      <c r="N785" s="242" t="s">
        <v>943</v>
      </c>
      <c r="O785" s="244">
        <v>2736.0</v>
      </c>
      <c r="P785" s="245">
        <v>1246.0</v>
      </c>
      <c r="Q785" s="246">
        <v>5100.539999999997</v>
      </c>
      <c r="R785" s="246">
        <v>6218.539999999996</v>
      </c>
      <c r="S785" s="247">
        <v>0.4554093567251462</v>
      </c>
      <c r="T785" s="248">
        <v>1.81</v>
      </c>
      <c r="U785" s="249">
        <f>IFERROR(Data_TY!$T785*Data_TY!$O785,"")</f>
        <v>4952.16</v>
      </c>
      <c r="V785" s="248">
        <f>IFERROR(Data_TY!$R785/Data_TY!$P785,"")</f>
        <v>4.990802568</v>
      </c>
      <c r="W785" s="249">
        <f>IFERROR(Data_TY!$V785*Data_TY!$O785,"")</f>
        <v>13654.83583</v>
      </c>
      <c r="X785" s="240" t="s">
        <v>78</v>
      </c>
      <c r="Y785" s="240" t="s">
        <v>784</v>
      </c>
    </row>
    <row r="786" ht="15.75" hidden="1" customHeight="1">
      <c r="A786" s="230" t="s">
        <v>47</v>
      </c>
      <c r="B786" s="230" t="s">
        <v>127</v>
      </c>
      <c r="C786" s="230" t="s">
        <v>786</v>
      </c>
      <c r="D786" s="230" t="s">
        <v>74</v>
      </c>
      <c r="E786" s="230" t="s">
        <v>126</v>
      </c>
      <c r="F786" s="231">
        <v>2024.0</v>
      </c>
      <c r="G786" s="232" t="s">
        <v>1567</v>
      </c>
      <c r="H786" s="232"/>
      <c r="I786" s="232"/>
      <c r="J786" s="232"/>
      <c r="K786" s="232" t="s">
        <v>921</v>
      </c>
      <c r="L786" s="232">
        <v>242638.0</v>
      </c>
      <c r="M786" s="233" t="s">
        <v>125</v>
      </c>
      <c r="N786" s="232" t="s">
        <v>1340</v>
      </c>
      <c r="O786" s="234">
        <v>864.0</v>
      </c>
      <c r="P786" s="235">
        <v>240.0</v>
      </c>
      <c r="Q786" s="236">
        <v>2526.1000000000013</v>
      </c>
      <c r="R786" s="236">
        <v>3111.0999999999967</v>
      </c>
      <c r="S786" s="237">
        <v>0.2777777777777778</v>
      </c>
      <c r="T786" s="238">
        <v>5.2</v>
      </c>
      <c r="U786" s="239">
        <f>IFERROR(Data_TY!$T786*Data_TY!$O786,"")</f>
        <v>4492.8</v>
      </c>
      <c r="V786" s="238">
        <f>IFERROR(Data_TY!$R786/Data_TY!$P786,"")</f>
        <v>12.96291667</v>
      </c>
      <c r="W786" s="239">
        <f>IFERROR(Data_TY!$V786*Data_TY!$O786,"")</f>
        <v>11199.96</v>
      </c>
      <c r="X786" s="230" t="s">
        <v>112</v>
      </c>
      <c r="Y786" s="230" t="s">
        <v>784</v>
      </c>
    </row>
    <row r="787" ht="15.75" hidden="1" customHeight="1">
      <c r="A787" s="240" t="s">
        <v>47</v>
      </c>
      <c r="B787" s="240" t="s">
        <v>127</v>
      </c>
      <c r="C787" s="240" t="s">
        <v>786</v>
      </c>
      <c r="D787" s="240" t="s">
        <v>74</v>
      </c>
      <c r="E787" s="240" t="s">
        <v>129</v>
      </c>
      <c r="F787" s="241">
        <v>2024.0</v>
      </c>
      <c r="G787" s="242" t="s">
        <v>1567</v>
      </c>
      <c r="H787" s="242"/>
      <c r="I787" s="242"/>
      <c r="J787" s="242"/>
      <c r="K787" s="242" t="s">
        <v>921</v>
      </c>
      <c r="L787" s="242">
        <v>242639.0</v>
      </c>
      <c r="M787" s="243" t="s">
        <v>128</v>
      </c>
      <c r="N787" s="242" t="s">
        <v>944</v>
      </c>
      <c r="O787" s="244">
        <v>1032.0</v>
      </c>
      <c r="P787" s="245">
        <v>854.0</v>
      </c>
      <c r="Q787" s="246">
        <v>2777.8600000000015</v>
      </c>
      <c r="R787" s="246">
        <v>3408.2600000000016</v>
      </c>
      <c r="S787" s="247">
        <v>0.8275193798449613</v>
      </c>
      <c r="T787" s="248">
        <v>1.53</v>
      </c>
      <c r="U787" s="249">
        <f>IFERROR(Data_TY!$T787*Data_TY!$O787,"")</f>
        <v>1578.96</v>
      </c>
      <c r="V787" s="248">
        <f>IFERROR(Data_TY!$R787/Data_TY!$P787,"")</f>
        <v>3.990936768</v>
      </c>
      <c r="W787" s="249">
        <f>IFERROR(Data_TY!$V787*Data_TY!$O787,"")</f>
        <v>4118.646745</v>
      </c>
      <c r="X787" s="240" t="s">
        <v>112</v>
      </c>
      <c r="Y787" s="240" t="s">
        <v>784</v>
      </c>
    </row>
    <row r="788" ht="15.75" hidden="1" customHeight="1">
      <c r="A788" s="230" t="s">
        <v>47</v>
      </c>
      <c r="B788" s="230" t="s">
        <v>127</v>
      </c>
      <c r="C788" s="230" t="s">
        <v>786</v>
      </c>
      <c r="D788" s="230" t="s">
        <v>74</v>
      </c>
      <c r="E788" s="230" t="s">
        <v>131</v>
      </c>
      <c r="F788" s="231">
        <v>2024.0</v>
      </c>
      <c r="G788" s="232" t="s">
        <v>1567</v>
      </c>
      <c r="H788" s="232"/>
      <c r="I788" s="232"/>
      <c r="J788" s="232"/>
      <c r="K788" s="232" t="s">
        <v>921</v>
      </c>
      <c r="L788" s="232">
        <v>242640.0</v>
      </c>
      <c r="M788" s="233" t="s">
        <v>130</v>
      </c>
      <c r="N788" s="232" t="s">
        <v>945</v>
      </c>
      <c r="O788" s="234">
        <v>2328.0</v>
      </c>
      <c r="P788" s="235">
        <v>1431.0</v>
      </c>
      <c r="Q788" s="236">
        <v>4742.290000000002</v>
      </c>
      <c r="R788" s="236">
        <v>5689.490000000001</v>
      </c>
      <c r="S788" s="237">
        <v>0.6146907216494846</v>
      </c>
      <c r="T788" s="238">
        <v>1.53</v>
      </c>
      <c r="U788" s="239">
        <f>IFERROR(Data_TY!$T788*Data_TY!$O788,"")</f>
        <v>3561.84</v>
      </c>
      <c r="V788" s="238">
        <f>IFERROR(Data_TY!$R788/Data_TY!$P788,"")</f>
        <v>3.975883997</v>
      </c>
      <c r="W788" s="239">
        <f>IFERROR(Data_TY!$V788*Data_TY!$O788,"")</f>
        <v>9255.857945</v>
      </c>
      <c r="X788" s="230" t="s">
        <v>116</v>
      </c>
      <c r="Y788" s="230" t="s">
        <v>784</v>
      </c>
    </row>
    <row r="789" ht="15.75" hidden="1" customHeight="1">
      <c r="A789" s="240" t="s">
        <v>47</v>
      </c>
      <c r="B789" s="240" t="s">
        <v>127</v>
      </c>
      <c r="C789" s="240" t="s">
        <v>786</v>
      </c>
      <c r="D789" s="240" t="s">
        <v>74</v>
      </c>
      <c r="E789" s="240" t="s">
        <v>129</v>
      </c>
      <c r="F789" s="241">
        <v>2024.0</v>
      </c>
      <c r="G789" s="242" t="s">
        <v>1567</v>
      </c>
      <c r="H789" s="242"/>
      <c r="I789" s="242"/>
      <c r="J789" s="242"/>
      <c r="K789" s="242" t="s">
        <v>921</v>
      </c>
      <c r="L789" s="242">
        <v>242641.0</v>
      </c>
      <c r="M789" s="243" t="s">
        <v>132</v>
      </c>
      <c r="N789" s="242" t="s">
        <v>944</v>
      </c>
      <c r="O789" s="244">
        <v>3348.0</v>
      </c>
      <c r="P789" s="245">
        <v>1222.0</v>
      </c>
      <c r="Q789" s="246">
        <v>3985.980000000002</v>
      </c>
      <c r="R789" s="246">
        <v>4866.779999999999</v>
      </c>
      <c r="S789" s="247">
        <v>0.36499402628434885</v>
      </c>
      <c r="T789" s="248">
        <v>1.47</v>
      </c>
      <c r="U789" s="249">
        <f>IFERROR(Data_TY!$T789*Data_TY!$O789,"")</f>
        <v>4921.56</v>
      </c>
      <c r="V789" s="248">
        <f>IFERROR(Data_TY!$R789/Data_TY!$P789,"")</f>
        <v>3.982635025</v>
      </c>
      <c r="W789" s="249">
        <f>IFERROR(Data_TY!$V789*Data_TY!$O789,"")</f>
        <v>13333.86206</v>
      </c>
      <c r="X789" s="240" t="s">
        <v>116</v>
      </c>
      <c r="Y789" s="240" t="s">
        <v>784</v>
      </c>
    </row>
    <row r="790" ht="15.75" hidden="1" customHeight="1">
      <c r="A790" s="230" t="s">
        <v>47</v>
      </c>
      <c r="B790" s="230" t="s">
        <v>127</v>
      </c>
      <c r="C790" s="230" t="s">
        <v>786</v>
      </c>
      <c r="D790" s="230" t="s">
        <v>74</v>
      </c>
      <c r="E790" s="230" t="s">
        <v>134</v>
      </c>
      <c r="F790" s="231">
        <v>2024.0</v>
      </c>
      <c r="G790" s="232" t="s">
        <v>1567</v>
      </c>
      <c r="H790" s="232"/>
      <c r="I790" s="232"/>
      <c r="J790" s="232"/>
      <c r="K790" s="232" t="s">
        <v>921</v>
      </c>
      <c r="L790" s="232">
        <v>250583.0</v>
      </c>
      <c r="M790" s="233" t="s">
        <v>133</v>
      </c>
      <c r="N790" s="232" t="s">
        <v>1341</v>
      </c>
      <c r="O790" s="234">
        <v>0.0</v>
      </c>
      <c r="P790" s="235">
        <v>12.0</v>
      </c>
      <c r="Q790" s="236">
        <v>53.88000000000001</v>
      </c>
      <c r="R790" s="236">
        <v>53.88000000000001</v>
      </c>
      <c r="S790" s="237" t="s">
        <v>322</v>
      </c>
      <c r="T790" s="238">
        <v>2.3</v>
      </c>
      <c r="U790" s="239">
        <f>IFERROR(Data_TY!$T790*Data_TY!$O790,"")</f>
        <v>0</v>
      </c>
      <c r="V790" s="238">
        <f>IFERROR(Data_TY!$R790/Data_TY!$P790,"")</f>
        <v>4.49</v>
      </c>
      <c r="W790" s="239">
        <f>IFERROR(Data_TY!$V790*Data_TY!$O790,"")</f>
        <v>0</v>
      </c>
      <c r="X790" s="230" t="s">
        <v>112</v>
      </c>
      <c r="Y790" s="230" t="s">
        <v>784</v>
      </c>
    </row>
    <row r="791" ht="15.75" hidden="1" customHeight="1">
      <c r="A791" s="240" t="s">
        <v>47</v>
      </c>
      <c r="B791" s="240" t="s">
        <v>127</v>
      </c>
      <c r="C791" s="240" t="s">
        <v>786</v>
      </c>
      <c r="D791" s="240" t="s">
        <v>74</v>
      </c>
      <c r="E791" s="240" t="s">
        <v>136</v>
      </c>
      <c r="F791" s="241">
        <v>2024.0</v>
      </c>
      <c r="G791" s="242" t="s">
        <v>1567</v>
      </c>
      <c r="H791" s="242"/>
      <c r="I791" s="242"/>
      <c r="J791" s="242"/>
      <c r="K791" s="242" t="s">
        <v>921</v>
      </c>
      <c r="L791" s="242">
        <v>250812.0</v>
      </c>
      <c r="M791" s="243" t="s">
        <v>135</v>
      </c>
      <c r="N791" s="242" t="s">
        <v>946</v>
      </c>
      <c r="O791" s="244">
        <v>2208.0</v>
      </c>
      <c r="P791" s="245">
        <v>1213.0</v>
      </c>
      <c r="Q791" s="246">
        <v>5978.569999999991</v>
      </c>
      <c r="R791" s="246">
        <v>7263.769999999994</v>
      </c>
      <c r="S791" s="247">
        <v>0.5493659420289855</v>
      </c>
      <c r="T791" s="248">
        <v>2.3</v>
      </c>
      <c r="U791" s="249">
        <f>IFERROR(Data_TY!$T791*Data_TY!$O791,"")</f>
        <v>5078.4</v>
      </c>
      <c r="V791" s="248">
        <f>IFERROR(Data_TY!$R791/Data_TY!$P791,"")</f>
        <v>5.988268755</v>
      </c>
      <c r="W791" s="249">
        <f>IFERROR(Data_TY!$V791*Data_TY!$O791,"")</f>
        <v>13222.09741</v>
      </c>
      <c r="X791" s="240" t="s">
        <v>112</v>
      </c>
      <c r="Y791" s="240" t="s">
        <v>784</v>
      </c>
    </row>
    <row r="792" ht="15.75" hidden="1" customHeight="1">
      <c r="A792" s="230" t="s">
        <v>47</v>
      </c>
      <c r="B792" s="230" t="s">
        <v>127</v>
      </c>
      <c r="C792" s="230" t="s">
        <v>786</v>
      </c>
      <c r="D792" s="230" t="s">
        <v>74</v>
      </c>
      <c r="E792" s="230" t="s">
        <v>138</v>
      </c>
      <c r="F792" s="231">
        <v>2024.0</v>
      </c>
      <c r="G792" s="232" t="s">
        <v>1567</v>
      </c>
      <c r="H792" s="232"/>
      <c r="I792" s="232"/>
      <c r="J792" s="232"/>
      <c r="K792" s="232" t="s">
        <v>921</v>
      </c>
      <c r="L792" s="232">
        <v>250870.0</v>
      </c>
      <c r="M792" s="233" t="s">
        <v>137</v>
      </c>
      <c r="N792" s="232" t="s">
        <v>947</v>
      </c>
      <c r="O792" s="234">
        <v>2416.0</v>
      </c>
      <c r="P792" s="235">
        <v>932.0</v>
      </c>
      <c r="Q792" s="236">
        <v>4579.779999999999</v>
      </c>
      <c r="R792" s="236">
        <v>5578.1799999999985</v>
      </c>
      <c r="S792" s="237">
        <v>0.38576158940397354</v>
      </c>
      <c r="T792" s="238">
        <v>2.36</v>
      </c>
      <c r="U792" s="239">
        <f>IFERROR(Data_TY!$T792*Data_TY!$O792,"")</f>
        <v>5701.76</v>
      </c>
      <c r="V792" s="238">
        <f>IFERROR(Data_TY!$R792/Data_TY!$P792,"")</f>
        <v>5.985171674</v>
      </c>
      <c r="W792" s="239">
        <f>IFERROR(Data_TY!$V792*Data_TY!$O792,"")</f>
        <v>14460.17476</v>
      </c>
      <c r="X792" s="230" t="s">
        <v>116</v>
      </c>
      <c r="Y792" s="230" t="s">
        <v>784</v>
      </c>
    </row>
    <row r="793" ht="15.75" hidden="1" customHeight="1">
      <c r="A793" s="240" t="s">
        <v>47</v>
      </c>
      <c r="B793" s="240" t="s">
        <v>127</v>
      </c>
      <c r="C793" s="240" t="s">
        <v>786</v>
      </c>
      <c r="D793" s="240" t="s">
        <v>74</v>
      </c>
      <c r="E793" s="240" t="s">
        <v>140</v>
      </c>
      <c r="F793" s="241">
        <v>2024.0</v>
      </c>
      <c r="G793" s="242" t="s">
        <v>1567</v>
      </c>
      <c r="H793" s="242"/>
      <c r="I793" s="242"/>
      <c r="J793" s="242"/>
      <c r="K793" s="242" t="s">
        <v>921</v>
      </c>
      <c r="L793" s="242">
        <v>250927.0</v>
      </c>
      <c r="M793" s="243" t="s">
        <v>139</v>
      </c>
      <c r="N793" s="242" t="s">
        <v>948</v>
      </c>
      <c r="O793" s="244">
        <v>2220.0</v>
      </c>
      <c r="P793" s="245">
        <v>1414.0</v>
      </c>
      <c r="Q793" s="246">
        <v>8125.650000000001</v>
      </c>
      <c r="R793" s="246">
        <v>9881.409999999994</v>
      </c>
      <c r="S793" s="247">
        <v>0.636936936936937</v>
      </c>
      <c r="T793" s="248">
        <v>2.87</v>
      </c>
      <c r="U793" s="249">
        <f>IFERROR(Data_TY!$T793*Data_TY!$O793,"")</f>
        <v>6371.4</v>
      </c>
      <c r="V793" s="248">
        <f>IFERROR(Data_TY!$R793/Data_TY!$P793,"")</f>
        <v>6.988267327</v>
      </c>
      <c r="W793" s="249">
        <f>IFERROR(Data_TY!$V793*Data_TY!$O793,"")</f>
        <v>15513.95347</v>
      </c>
      <c r="X793" s="240" t="s">
        <v>112</v>
      </c>
      <c r="Y793" s="240" t="s">
        <v>784</v>
      </c>
    </row>
    <row r="794" ht="15.75" hidden="1" customHeight="1">
      <c r="A794" s="230" t="s">
        <v>47</v>
      </c>
      <c r="B794" s="230" t="s">
        <v>127</v>
      </c>
      <c r="C794" s="230" t="s">
        <v>786</v>
      </c>
      <c r="D794" s="230" t="s">
        <v>74</v>
      </c>
      <c r="E794" s="230" t="s">
        <v>142</v>
      </c>
      <c r="F794" s="231">
        <v>2024.0</v>
      </c>
      <c r="G794" s="232" t="s">
        <v>1567</v>
      </c>
      <c r="H794" s="232"/>
      <c r="I794" s="232"/>
      <c r="J794" s="232"/>
      <c r="K794" s="232" t="s">
        <v>921</v>
      </c>
      <c r="L794" s="232">
        <v>250929.0</v>
      </c>
      <c r="M794" s="233" t="s">
        <v>141</v>
      </c>
      <c r="N794" s="232" t="s">
        <v>949</v>
      </c>
      <c r="O794" s="234">
        <v>2160.0</v>
      </c>
      <c r="P794" s="235">
        <v>878.0</v>
      </c>
      <c r="Q794" s="236">
        <v>5045.219999999999</v>
      </c>
      <c r="R794" s="236">
        <v>6124.620000000001</v>
      </c>
      <c r="S794" s="237">
        <v>0.4064814814814815</v>
      </c>
      <c r="T794" s="238">
        <v>3.05</v>
      </c>
      <c r="U794" s="239">
        <f>IFERROR(Data_TY!$T794*Data_TY!$O794,"")</f>
        <v>6588</v>
      </c>
      <c r="V794" s="238">
        <f>IFERROR(Data_TY!$R794/Data_TY!$P794,"")</f>
        <v>6.975649203</v>
      </c>
      <c r="W794" s="239">
        <f>IFERROR(Data_TY!$V794*Data_TY!$O794,"")</f>
        <v>15067.40228</v>
      </c>
      <c r="X794" s="230" t="s">
        <v>112</v>
      </c>
      <c r="Y794" s="230" t="s">
        <v>784</v>
      </c>
    </row>
    <row r="795" ht="15.75" hidden="1" customHeight="1">
      <c r="A795" s="240" t="s">
        <v>47</v>
      </c>
      <c r="B795" s="240" t="s">
        <v>127</v>
      </c>
      <c r="C795" s="240" t="s">
        <v>786</v>
      </c>
      <c r="D795" s="240" t="s">
        <v>74</v>
      </c>
      <c r="E795" s="240" t="s">
        <v>144</v>
      </c>
      <c r="F795" s="241">
        <v>2024.0</v>
      </c>
      <c r="G795" s="242" t="s">
        <v>1567</v>
      </c>
      <c r="H795" s="242"/>
      <c r="I795" s="242"/>
      <c r="J795" s="242"/>
      <c r="K795" s="242" t="s">
        <v>921</v>
      </c>
      <c r="L795" s="242">
        <v>250930.0</v>
      </c>
      <c r="M795" s="243" t="s">
        <v>143</v>
      </c>
      <c r="N795" s="242" t="s">
        <v>950</v>
      </c>
      <c r="O795" s="244">
        <v>714.0</v>
      </c>
      <c r="P795" s="245">
        <v>400.0</v>
      </c>
      <c r="Q795" s="246">
        <v>2453.000000000002</v>
      </c>
      <c r="R795" s="246">
        <v>2997.5</v>
      </c>
      <c r="S795" s="247">
        <v>0.5602240896358543</v>
      </c>
      <c r="T795" s="248">
        <v>2.91</v>
      </c>
      <c r="U795" s="249">
        <f>IFERROR(Data_TY!$T795*Data_TY!$O795,"")</f>
        <v>2077.74</v>
      </c>
      <c r="V795" s="248">
        <f>IFERROR(Data_TY!$R795/Data_TY!$P795,"")</f>
        <v>7.49375</v>
      </c>
      <c r="W795" s="249">
        <f>IFERROR(Data_TY!$V795*Data_TY!$O795,"")</f>
        <v>5350.5375</v>
      </c>
      <c r="X795" s="240" t="s">
        <v>145</v>
      </c>
      <c r="Y795" s="240" t="s">
        <v>784</v>
      </c>
    </row>
    <row r="796" ht="15.75" hidden="1" customHeight="1">
      <c r="A796" s="230" t="s">
        <v>47</v>
      </c>
      <c r="B796" s="230" t="s">
        <v>127</v>
      </c>
      <c r="C796" s="230" t="s">
        <v>786</v>
      </c>
      <c r="D796" s="230" t="s">
        <v>74</v>
      </c>
      <c r="E796" s="230" t="s">
        <v>150</v>
      </c>
      <c r="F796" s="231">
        <v>2024.0</v>
      </c>
      <c r="G796" s="232" t="s">
        <v>1567</v>
      </c>
      <c r="H796" s="232"/>
      <c r="I796" s="232"/>
      <c r="J796" s="232"/>
      <c r="K796" s="232" t="s">
        <v>921</v>
      </c>
      <c r="L796" s="232">
        <v>250984.0</v>
      </c>
      <c r="M796" s="233" t="s">
        <v>149</v>
      </c>
      <c r="N796" s="232" t="s">
        <v>1343</v>
      </c>
      <c r="O796" s="234">
        <v>1728.0</v>
      </c>
      <c r="P796" s="235">
        <v>563.0</v>
      </c>
      <c r="Q796" s="236">
        <v>3610.1100000000006</v>
      </c>
      <c r="R796" s="236">
        <v>4459.569999999995</v>
      </c>
      <c r="S796" s="237">
        <v>0.3258101851851852</v>
      </c>
      <c r="T796" s="238">
        <v>3.15</v>
      </c>
      <c r="U796" s="239">
        <f>IFERROR(Data_TY!$T796*Data_TY!$O796,"")</f>
        <v>5443.2</v>
      </c>
      <c r="V796" s="238">
        <f>IFERROR(Data_TY!$R796/Data_TY!$P796,"")</f>
        <v>7.921083481</v>
      </c>
      <c r="W796" s="239">
        <f>IFERROR(Data_TY!$V796*Data_TY!$O796,"")</f>
        <v>13687.63226</v>
      </c>
      <c r="X796" s="230" t="s">
        <v>112</v>
      </c>
      <c r="Y796" s="230" t="s">
        <v>784</v>
      </c>
    </row>
    <row r="797" ht="15.75" hidden="1" customHeight="1">
      <c r="A797" s="240" t="s">
        <v>47</v>
      </c>
      <c r="B797" s="240" t="s">
        <v>127</v>
      </c>
      <c r="C797" s="240" t="s">
        <v>786</v>
      </c>
      <c r="D797" s="240" t="s">
        <v>74</v>
      </c>
      <c r="E797" s="240" t="s">
        <v>152</v>
      </c>
      <c r="F797" s="241">
        <v>2024.0</v>
      </c>
      <c r="G797" s="242" t="s">
        <v>1567</v>
      </c>
      <c r="H797" s="242"/>
      <c r="I797" s="242"/>
      <c r="J797" s="242"/>
      <c r="K797" s="242" t="s">
        <v>921</v>
      </c>
      <c r="L797" s="242">
        <v>251003.0</v>
      </c>
      <c r="M797" s="243" t="s">
        <v>151</v>
      </c>
      <c r="N797" s="242" t="s">
        <v>951</v>
      </c>
      <c r="O797" s="244">
        <v>1410.0</v>
      </c>
      <c r="P797" s="245">
        <v>204.0</v>
      </c>
      <c r="Q797" s="246">
        <v>1323.16</v>
      </c>
      <c r="R797" s="246">
        <v>1623.9600000000014</v>
      </c>
      <c r="S797" s="247">
        <v>0.14468085106382977</v>
      </c>
      <c r="T797" s="248">
        <v>3.21</v>
      </c>
      <c r="U797" s="249">
        <f>IFERROR(Data_TY!$T797*Data_TY!$O797,"")</f>
        <v>4526.1</v>
      </c>
      <c r="V797" s="248">
        <f>IFERROR(Data_TY!$R797/Data_TY!$P797,"")</f>
        <v>7.960588235</v>
      </c>
      <c r="W797" s="249">
        <f>IFERROR(Data_TY!$V797*Data_TY!$O797,"")</f>
        <v>11224.42941</v>
      </c>
      <c r="X797" s="240" t="s">
        <v>148</v>
      </c>
      <c r="Y797" s="240" t="s">
        <v>784</v>
      </c>
    </row>
    <row r="798" ht="15.75" hidden="1" customHeight="1">
      <c r="A798" s="230" t="s">
        <v>47</v>
      </c>
      <c r="B798" s="230" t="s">
        <v>127</v>
      </c>
      <c r="C798" s="230" t="s">
        <v>786</v>
      </c>
      <c r="D798" s="230" t="s">
        <v>74</v>
      </c>
      <c r="E798" s="230" t="s">
        <v>154</v>
      </c>
      <c r="F798" s="231">
        <v>2024.0</v>
      </c>
      <c r="G798" s="232" t="s">
        <v>1567</v>
      </c>
      <c r="H798" s="232"/>
      <c r="I798" s="232"/>
      <c r="J798" s="232"/>
      <c r="K798" s="232" t="s">
        <v>921</v>
      </c>
      <c r="L798" s="232">
        <v>251017.0</v>
      </c>
      <c r="M798" s="233" t="s">
        <v>153</v>
      </c>
      <c r="N798" s="232" t="s">
        <v>952</v>
      </c>
      <c r="O798" s="234">
        <v>1044.0</v>
      </c>
      <c r="P798" s="235">
        <v>451.0</v>
      </c>
      <c r="Q798" s="236">
        <v>3344.3900000000017</v>
      </c>
      <c r="R798" s="236">
        <v>4049.989999999998</v>
      </c>
      <c r="S798" s="237">
        <v>0.43199233716475094</v>
      </c>
      <c r="T798" s="238">
        <v>3.52</v>
      </c>
      <c r="U798" s="239">
        <f>IFERROR(Data_TY!$T798*Data_TY!$O798,"")</f>
        <v>3674.88</v>
      </c>
      <c r="V798" s="238">
        <f>IFERROR(Data_TY!$R798/Data_TY!$P798,"")</f>
        <v>8.980022173</v>
      </c>
      <c r="W798" s="239">
        <f>IFERROR(Data_TY!$V798*Data_TY!$O798,"")</f>
        <v>9375.143149</v>
      </c>
      <c r="X798" s="230" t="s">
        <v>112</v>
      </c>
      <c r="Y798" s="230" t="s">
        <v>784</v>
      </c>
    </row>
    <row r="799" ht="15.75" hidden="1" customHeight="1">
      <c r="A799" s="240" t="s">
        <v>47</v>
      </c>
      <c r="B799" s="240" t="s">
        <v>127</v>
      </c>
      <c r="C799" s="240" t="s">
        <v>786</v>
      </c>
      <c r="D799" s="240" t="s">
        <v>74</v>
      </c>
      <c r="E799" s="240" t="s">
        <v>156</v>
      </c>
      <c r="F799" s="241">
        <v>2024.0</v>
      </c>
      <c r="G799" s="242" t="s">
        <v>1567</v>
      </c>
      <c r="H799" s="242"/>
      <c r="I799" s="242"/>
      <c r="J799" s="242"/>
      <c r="K799" s="242" t="s">
        <v>921</v>
      </c>
      <c r="L799" s="242">
        <v>262824.0</v>
      </c>
      <c r="M799" s="243" t="s">
        <v>155</v>
      </c>
      <c r="N799" s="242" t="s">
        <v>953</v>
      </c>
      <c r="O799" s="244">
        <v>3960.0</v>
      </c>
      <c r="P799" s="245">
        <v>1772.0</v>
      </c>
      <c r="Q799" s="246">
        <v>10850.16</v>
      </c>
      <c r="R799" s="246">
        <v>13262.159999999996</v>
      </c>
      <c r="S799" s="247">
        <v>0.44747474747474747</v>
      </c>
      <c r="T799" s="248">
        <v>2.9</v>
      </c>
      <c r="U799" s="249">
        <f>IFERROR(Data_TY!$T799*Data_TY!$O799,"")</f>
        <v>11484</v>
      </c>
      <c r="V799" s="248">
        <f>IFERROR(Data_TY!$R799/Data_TY!$P799,"")</f>
        <v>7.484288939</v>
      </c>
      <c r="W799" s="249">
        <f>IFERROR(Data_TY!$V799*Data_TY!$O799,"")</f>
        <v>29637.7842</v>
      </c>
      <c r="X799" s="240" t="s">
        <v>112</v>
      </c>
      <c r="Y799" s="240" t="s">
        <v>784</v>
      </c>
    </row>
    <row r="800" ht="15.75" hidden="1" customHeight="1">
      <c r="A800" s="230" t="s">
        <v>47</v>
      </c>
      <c r="B800" s="230" t="s">
        <v>127</v>
      </c>
      <c r="C800" s="230" t="s">
        <v>786</v>
      </c>
      <c r="D800" s="230" t="s">
        <v>74</v>
      </c>
      <c r="E800" s="230" t="s">
        <v>160</v>
      </c>
      <c r="F800" s="231">
        <v>2024.0</v>
      </c>
      <c r="G800" s="232" t="s">
        <v>1567</v>
      </c>
      <c r="H800" s="232"/>
      <c r="I800" s="232"/>
      <c r="J800" s="232"/>
      <c r="K800" s="232" t="s">
        <v>921</v>
      </c>
      <c r="L800" s="232">
        <v>262826.0</v>
      </c>
      <c r="M800" s="233" t="s">
        <v>159</v>
      </c>
      <c r="N800" s="232" t="s">
        <v>954</v>
      </c>
      <c r="O800" s="234">
        <v>2748.0</v>
      </c>
      <c r="P800" s="235">
        <v>1660.0</v>
      </c>
      <c r="Q800" s="236">
        <v>8840.3</v>
      </c>
      <c r="R800" s="236">
        <v>10774.699999999995</v>
      </c>
      <c r="S800" s="237">
        <v>0.604075691411936</v>
      </c>
      <c r="T800" s="238">
        <v>2.47</v>
      </c>
      <c r="U800" s="239">
        <f>IFERROR(Data_TY!$T800*Data_TY!$O800,"")</f>
        <v>6787.56</v>
      </c>
      <c r="V800" s="238">
        <f>IFERROR(Data_TY!$R800/Data_TY!$P800,"")</f>
        <v>6.490783133</v>
      </c>
      <c r="W800" s="239">
        <f>IFERROR(Data_TY!$V800*Data_TY!$O800,"")</f>
        <v>17836.67205</v>
      </c>
      <c r="X800" s="230" t="s">
        <v>112</v>
      </c>
      <c r="Y800" s="230" t="s">
        <v>784</v>
      </c>
    </row>
    <row r="801" ht="15.75" hidden="1" customHeight="1">
      <c r="A801" s="240" t="s">
        <v>47</v>
      </c>
      <c r="B801" s="240" t="s">
        <v>127</v>
      </c>
      <c r="C801" s="240" t="s">
        <v>786</v>
      </c>
      <c r="D801" s="240" t="s">
        <v>74</v>
      </c>
      <c r="E801" s="240" t="s">
        <v>162</v>
      </c>
      <c r="F801" s="241">
        <v>2024.0</v>
      </c>
      <c r="G801" s="242" t="s">
        <v>1567</v>
      </c>
      <c r="H801" s="242"/>
      <c r="I801" s="242"/>
      <c r="J801" s="242"/>
      <c r="K801" s="242" t="s">
        <v>921</v>
      </c>
      <c r="L801" s="242">
        <v>262827.0</v>
      </c>
      <c r="M801" s="243" t="s">
        <v>161</v>
      </c>
      <c r="N801" s="242" t="s">
        <v>955</v>
      </c>
      <c r="O801" s="244">
        <v>2200.0</v>
      </c>
      <c r="P801" s="245">
        <v>1146.0</v>
      </c>
      <c r="Q801" s="246">
        <v>8215.679999999995</v>
      </c>
      <c r="R801" s="246">
        <v>9725.28</v>
      </c>
      <c r="S801" s="247">
        <v>0.5209090909090909</v>
      </c>
      <c r="T801" s="248">
        <v>3.27</v>
      </c>
      <c r="U801" s="249">
        <f>IFERROR(Data_TY!$T801*Data_TY!$O801,"")</f>
        <v>7194</v>
      </c>
      <c r="V801" s="248">
        <f>IFERROR(Data_TY!$R801/Data_TY!$P801,"")</f>
        <v>8.486282723</v>
      </c>
      <c r="W801" s="249">
        <f>IFERROR(Data_TY!$V801*Data_TY!$O801,"")</f>
        <v>18669.82199</v>
      </c>
      <c r="X801" s="240" t="s">
        <v>145</v>
      </c>
      <c r="Y801" s="240" t="s">
        <v>784</v>
      </c>
    </row>
    <row r="802" ht="15.75" hidden="1" customHeight="1">
      <c r="A802" s="230" t="s">
        <v>47</v>
      </c>
      <c r="B802" s="230" t="s">
        <v>127</v>
      </c>
      <c r="C802" s="230" t="s">
        <v>786</v>
      </c>
      <c r="D802" s="230" t="s">
        <v>74</v>
      </c>
      <c r="E802" s="230" t="s">
        <v>164</v>
      </c>
      <c r="F802" s="231">
        <v>2024.0</v>
      </c>
      <c r="G802" s="232" t="s">
        <v>1567</v>
      </c>
      <c r="H802" s="232"/>
      <c r="I802" s="232"/>
      <c r="J802" s="232"/>
      <c r="K802" s="232" t="s">
        <v>921</v>
      </c>
      <c r="L802" s="232">
        <v>262829.0</v>
      </c>
      <c r="M802" s="233" t="s">
        <v>163</v>
      </c>
      <c r="N802" s="232" t="s">
        <v>956</v>
      </c>
      <c r="O802" s="234">
        <v>1176.0</v>
      </c>
      <c r="P802" s="235">
        <v>380.0</v>
      </c>
      <c r="Q802" s="236">
        <v>2794.3000000000015</v>
      </c>
      <c r="R802" s="236">
        <v>3402.7000000000003</v>
      </c>
      <c r="S802" s="237">
        <v>0.3231292517006803</v>
      </c>
      <c r="T802" s="238">
        <v>3.59</v>
      </c>
      <c r="U802" s="239">
        <f>IFERROR(Data_TY!$T802*Data_TY!$O802,"")</f>
        <v>4221.84</v>
      </c>
      <c r="V802" s="238">
        <f>IFERROR(Data_TY!$R802/Data_TY!$P802,"")</f>
        <v>8.954473684</v>
      </c>
      <c r="W802" s="239">
        <f>IFERROR(Data_TY!$V802*Data_TY!$O802,"")</f>
        <v>10530.46105</v>
      </c>
      <c r="X802" s="230" t="s">
        <v>112</v>
      </c>
      <c r="Y802" s="230" t="s">
        <v>784</v>
      </c>
    </row>
    <row r="803" ht="15.75" hidden="1" customHeight="1">
      <c r="A803" s="240" t="s">
        <v>47</v>
      </c>
      <c r="B803" s="240" t="s">
        <v>127</v>
      </c>
      <c r="C803" s="240" t="s">
        <v>786</v>
      </c>
      <c r="D803" s="240" t="s">
        <v>74</v>
      </c>
      <c r="E803" s="240" t="s">
        <v>168</v>
      </c>
      <c r="F803" s="241">
        <v>2024.0</v>
      </c>
      <c r="G803" s="242" t="s">
        <v>1567</v>
      </c>
      <c r="H803" s="242"/>
      <c r="I803" s="242"/>
      <c r="J803" s="242"/>
      <c r="K803" s="242" t="s">
        <v>921</v>
      </c>
      <c r="L803" s="242">
        <v>262832.0</v>
      </c>
      <c r="M803" s="243" t="s">
        <v>167</v>
      </c>
      <c r="N803" s="242" t="s">
        <v>957</v>
      </c>
      <c r="O803" s="244">
        <v>2100.0</v>
      </c>
      <c r="P803" s="245">
        <v>553.0</v>
      </c>
      <c r="Q803" s="246">
        <v>3373.969999999997</v>
      </c>
      <c r="R803" s="246">
        <v>4141.969999999995</v>
      </c>
      <c r="S803" s="247">
        <v>0.2633333333333333</v>
      </c>
      <c r="T803" s="248">
        <v>2.93</v>
      </c>
      <c r="U803" s="249">
        <f>IFERROR(Data_TY!$T803*Data_TY!$O803,"")</f>
        <v>6153</v>
      </c>
      <c r="V803" s="248">
        <f>IFERROR(Data_TY!$R803/Data_TY!$P803,"")</f>
        <v>7.49</v>
      </c>
      <c r="W803" s="249">
        <f>IFERROR(Data_TY!$V803*Data_TY!$O803,"")</f>
        <v>15729</v>
      </c>
      <c r="X803" s="240" t="s">
        <v>112</v>
      </c>
      <c r="Y803" s="240" t="s">
        <v>784</v>
      </c>
    </row>
    <row r="804" ht="15.75" hidden="1" customHeight="1">
      <c r="A804" s="230" t="s">
        <v>47</v>
      </c>
      <c r="B804" s="230" t="s">
        <v>127</v>
      </c>
      <c r="C804" s="230" t="s">
        <v>786</v>
      </c>
      <c r="D804" s="230" t="s">
        <v>74</v>
      </c>
      <c r="E804" s="230" t="s">
        <v>170</v>
      </c>
      <c r="F804" s="231">
        <v>2024.0</v>
      </c>
      <c r="G804" s="232" t="s">
        <v>1567</v>
      </c>
      <c r="H804" s="232"/>
      <c r="I804" s="232"/>
      <c r="J804" s="232"/>
      <c r="K804" s="232" t="s">
        <v>921</v>
      </c>
      <c r="L804" s="232">
        <v>262833.0</v>
      </c>
      <c r="M804" s="233" t="s">
        <v>169</v>
      </c>
      <c r="N804" s="232" t="s">
        <v>958</v>
      </c>
      <c r="O804" s="234">
        <v>0.0</v>
      </c>
      <c r="P804" s="235">
        <v>8.0</v>
      </c>
      <c r="Q804" s="236">
        <v>47.92</v>
      </c>
      <c r="R804" s="236">
        <v>47.92</v>
      </c>
      <c r="S804" s="237" t="s">
        <v>322</v>
      </c>
      <c r="T804" s="238">
        <v>2.96</v>
      </c>
      <c r="U804" s="239">
        <f>IFERROR(Data_TY!$T804*Data_TY!$O804,"")</f>
        <v>0</v>
      </c>
      <c r="V804" s="238">
        <f>IFERROR(Data_TY!$R804/Data_TY!$P804,"")</f>
        <v>5.99</v>
      </c>
      <c r="W804" s="239">
        <f>IFERROR(Data_TY!$V804*Data_TY!$O804,"")</f>
        <v>0</v>
      </c>
      <c r="X804" s="230" t="s">
        <v>112</v>
      </c>
      <c r="Y804" s="230" t="s">
        <v>784</v>
      </c>
    </row>
    <row r="805" ht="15.75" hidden="1" customHeight="1">
      <c r="A805" s="240" t="s">
        <v>47</v>
      </c>
      <c r="B805" s="240" t="s">
        <v>127</v>
      </c>
      <c r="C805" s="240" t="s">
        <v>786</v>
      </c>
      <c r="D805" s="240" t="s">
        <v>74</v>
      </c>
      <c r="E805" s="240" t="s">
        <v>172</v>
      </c>
      <c r="F805" s="241">
        <v>2024.0</v>
      </c>
      <c r="G805" s="242" t="s">
        <v>1567</v>
      </c>
      <c r="H805" s="242"/>
      <c r="I805" s="242"/>
      <c r="J805" s="242"/>
      <c r="K805" s="242" t="s">
        <v>921</v>
      </c>
      <c r="L805" s="242">
        <v>262834.0</v>
      </c>
      <c r="M805" s="243" t="s">
        <v>171</v>
      </c>
      <c r="N805" s="242" t="s">
        <v>959</v>
      </c>
      <c r="O805" s="244">
        <v>2088.0</v>
      </c>
      <c r="P805" s="245">
        <v>543.0</v>
      </c>
      <c r="Q805" s="246">
        <v>3947.5700000000043</v>
      </c>
      <c r="R805" s="246">
        <v>4869.8699999999935</v>
      </c>
      <c r="S805" s="247">
        <v>0.2600574712643678</v>
      </c>
      <c r="T805" s="248">
        <v>3.52</v>
      </c>
      <c r="U805" s="249">
        <f>IFERROR(Data_TY!$T805*Data_TY!$O805,"")</f>
        <v>7349.76</v>
      </c>
      <c r="V805" s="248">
        <f>IFERROR(Data_TY!$R805/Data_TY!$P805,"")</f>
        <v>8.968453039</v>
      </c>
      <c r="W805" s="249">
        <f>IFERROR(Data_TY!$V805*Data_TY!$O805,"")</f>
        <v>18726.12994</v>
      </c>
      <c r="X805" s="240" t="s">
        <v>145</v>
      </c>
      <c r="Y805" s="240" t="s">
        <v>784</v>
      </c>
    </row>
    <row r="806" ht="15.75" hidden="1" customHeight="1">
      <c r="A806" s="230" t="s">
        <v>47</v>
      </c>
      <c r="B806" s="230" t="s">
        <v>127</v>
      </c>
      <c r="C806" s="230" t="s">
        <v>786</v>
      </c>
      <c r="D806" s="230" t="s">
        <v>74</v>
      </c>
      <c r="E806" s="230" t="s">
        <v>174</v>
      </c>
      <c r="F806" s="231">
        <v>2024.0</v>
      </c>
      <c r="G806" s="232" t="s">
        <v>1567</v>
      </c>
      <c r="H806" s="232"/>
      <c r="I806" s="232"/>
      <c r="J806" s="232"/>
      <c r="K806" s="232" t="s">
        <v>921</v>
      </c>
      <c r="L806" s="232">
        <v>262835.0</v>
      </c>
      <c r="M806" s="233" t="s">
        <v>173</v>
      </c>
      <c r="N806" s="232" t="s">
        <v>960</v>
      </c>
      <c r="O806" s="234">
        <v>1208.0</v>
      </c>
      <c r="P806" s="235">
        <v>620.0</v>
      </c>
      <c r="Q806" s="236">
        <v>9675.809999999998</v>
      </c>
      <c r="R806" s="236">
        <v>11720.209999999992</v>
      </c>
      <c r="S806" s="237">
        <v>0.5132450331125827</v>
      </c>
      <c r="T806" s="238">
        <v>7.56</v>
      </c>
      <c r="U806" s="239">
        <f>IFERROR(Data_TY!$T806*Data_TY!$O806,"")</f>
        <v>9132.48</v>
      </c>
      <c r="V806" s="238">
        <f>IFERROR(Data_TY!$R806/Data_TY!$P806,"")</f>
        <v>18.90356452</v>
      </c>
      <c r="W806" s="239">
        <f>IFERROR(Data_TY!$V806*Data_TY!$O806,"")</f>
        <v>22835.50594</v>
      </c>
      <c r="X806" s="230" t="s">
        <v>148</v>
      </c>
      <c r="Y806" s="230" t="s">
        <v>784</v>
      </c>
    </row>
    <row r="807" ht="15.75" hidden="1" customHeight="1">
      <c r="A807" s="240" t="s">
        <v>47</v>
      </c>
      <c r="B807" s="240" t="s">
        <v>127</v>
      </c>
      <c r="C807" s="240" t="s">
        <v>786</v>
      </c>
      <c r="D807" s="240" t="s">
        <v>74</v>
      </c>
      <c r="E807" s="240" t="s">
        <v>178</v>
      </c>
      <c r="F807" s="241">
        <v>2024.0</v>
      </c>
      <c r="G807" s="242" t="s">
        <v>1567</v>
      </c>
      <c r="H807" s="242"/>
      <c r="I807" s="242"/>
      <c r="J807" s="242"/>
      <c r="K807" s="242" t="s">
        <v>921</v>
      </c>
      <c r="L807" s="242">
        <v>262866.0</v>
      </c>
      <c r="M807" s="243" t="s">
        <v>177</v>
      </c>
      <c r="N807" s="242" t="s">
        <v>961</v>
      </c>
      <c r="O807" s="244">
        <v>3120.0</v>
      </c>
      <c r="P807" s="245">
        <v>829.0</v>
      </c>
      <c r="Q807" s="246">
        <v>4401.059999999999</v>
      </c>
      <c r="R807" s="246">
        <v>5375.339999999997</v>
      </c>
      <c r="S807" s="247">
        <v>0.2657051282051282</v>
      </c>
      <c r="T807" s="248">
        <v>2.38</v>
      </c>
      <c r="U807" s="249">
        <f>IFERROR(Data_TY!$T807*Data_TY!$O807,"")</f>
        <v>7425.6</v>
      </c>
      <c r="V807" s="248">
        <f>IFERROR(Data_TY!$R807/Data_TY!$P807,"")</f>
        <v>6.484125452</v>
      </c>
      <c r="W807" s="249">
        <f>IFERROR(Data_TY!$V807*Data_TY!$O807,"")</f>
        <v>20230.47141</v>
      </c>
      <c r="X807" s="240" t="s">
        <v>145</v>
      </c>
      <c r="Y807" s="240" t="s">
        <v>784</v>
      </c>
    </row>
    <row r="808" ht="15.75" hidden="1" customHeight="1">
      <c r="A808" s="230" t="s">
        <v>47</v>
      </c>
      <c r="B808" s="230" t="s">
        <v>127</v>
      </c>
      <c r="C808" s="230" t="s">
        <v>786</v>
      </c>
      <c r="D808" s="230" t="s">
        <v>74</v>
      </c>
      <c r="E808" s="230" t="s">
        <v>180</v>
      </c>
      <c r="F808" s="231">
        <v>2024.0</v>
      </c>
      <c r="G808" s="232" t="s">
        <v>1567</v>
      </c>
      <c r="H808" s="232"/>
      <c r="I808" s="232"/>
      <c r="J808" s="232"/>
      <c r="K808" s="232" t="s">
        <v>921</v>
      </c>
      <c r="L808" s="232">
        <v>262868.0</v>
      </c>
      <c r="M808" s="233" t="s">
        <v>179</v>
      </c>
      <c r="N808" s="232" t="s">
        <v>962</v>
      </c>
      <c r="O808" s="234">
        <v>924.0</v>
      </c>
      <c r="P808" s="235">
        <v>350.0</v>
      </c>
      <c r="Q808" s="236">
        <v>3297.0</v>
      </c>
      <c r="R808" s="236">
        <v>4021.4999999999977</v>
      </c>
      <c r="S808" s="237">
        <v>0.3787878787878788</v>
      </c>
      <c r="T808" s="238">
        <v>4.62</v>
      </c>
      <c r="U808" s="239">
        <f>IFERROR(Data_TY!$T808*Data_TY!$O808,"")</f>
        <v>4268.88</v>
      </c>
      <c r="V808" s="238">
        <f>IFERROR(Data_TY!$R808/Data_TY!$P808,"")</f>
        <v>11.49</v>
      </c>
      <c r="W808" s="239">
        <f>IFERROR(Data_TY!$V808*Data_TY!$O808,"")</f>
        <v>10616.76</v>
      </c>
      <c r="X808" s="230" t="s">
        <v>112</v>
      </c>
      <c r="Y808" s="230" t="s">
        <v>784</v>
      </c>
    </row>
    <row r="809" ht="15.75" hidden="1" customHeight="1">
      <c r="A809" s="240" t="s">
        <v>47</v>
      </c>
      <c r="B809" s="240" t="s">
        <v>75</v>
      </c>
      <c r="C809" s="240" t="s">
        <v>786</v>
      </c>
      <c r="D809" s="240" t="s">
        <v>74</v>
      </c>
      <c r="E809" s="240" t="s">
        <v>185</v>
      </c>
      <c r="F809" s="241">
        <v>2024.0</v>
      </c>
      <c r="G809" s="242" t="s">
        <v>1567</v>
      </c>
      <c r="H809" s="242"/>
      <c r="I809" s="242"/>
      <c r="J809" s="242"/>
      <c r="K809" s="242" t="s">
        <v>921</v>
      </c>
      <c r="L809" s="242">
        <v>262877.0</v>
      </c>
      <c r="M809" s="243" t="s">
        <v>184</v>
      </c>
      <c r="N809" s="242" t="s">
        <v>1345</v>
      </c>
      <c r="O809" s="244">
        <v>0.0</v>
      </c>
      <c r="P809" s="245">
        <v>2.0</v>
      </c>
      <c r="Q809" s="246">
        <v>11.98</v>
      </c>
      <c r="R809" s="246">
        <v>11.98</v>
      </c>
      <c r="S809" s="247" t="s">
        <v>322</v>
      </c>
      <c r="T809" s="248">
        <v>3.02</v>
      </c>
      <c r="U809" s="249">
        <f>IFERROR(Data_TY!$T809*Data_TY!$O809,"")</f>
        <v>0</v>
      </c>
      <c r="V809" s="248">
        <f>IFERROR(Data_TY!$R809/Data_TY!$P809,"")</f>
        <v>5.99</v>
      </c>
      <c r="W809" s="249">
        <f>IFERROR(Data_TY!$V809*Data_TY!$O809,"")</f>
        <v>0</v>
      </c>
      <c r="X809" s="240" t="s">
        <v>73</v>
      </c>
      <c r="Y809" s="240" t="s">
        <v>784</v>
      </c>
    </row>
    <row r="810" ht="15.75" hidden="1" customHeight="1">
      <c r="A810" s="230" t="s">
        <v>47</v>
      </c>
      <c r="B810" s="230" t="s">
        <v>127</v>
      </c>
      <c r="C810" s="230" t="s">
        <v>786</v>
      </c>
      <c r="D810" s="230" t="s">
        <v>74</v>
      </c>
      <c r="E810" s="230" t="s">
        <v>187</v>
      </c>
      <c r="F810" s="231">
        <v>2024.0</v>
      </c>
      <c r="G810" s="232" t="s">
        <v>1567</v>
      </c>
      <c r="H810" s="232"/>
      <c r="I810" s="232"/>
      <c r="J810" s="232"/>
      <c r="K810" s="232" t="s">
        <v>921</v>
      </c>
      <c r="L810" s="232">
        <v>262879.0</v>
      </c>
      <c r="M810" s="233" t="s">
        <v>186</v>
      </c>
      <c r="N810" s="232" t="s">
        <v>963</v>
      </c>
      <c r="O810" s="234">
        <v>1932.0</v>
      </c>
      <c r="P810" s="235">
        <v>646.0</v>
      </c>
      <c r="Q810" s="236">
        <v>6698.539999999997</v>
      </c>
      <c r="R810" s="236">
        <v>8068.539999999997</v>
      </c>
      <c r="S810" s="237">
        <v>0.33436853002070394</v>
      </c>
      <c r="T810" s="238">
        <v>4.94</v>
      </c>
      <c r="U810" s="239">
        <f>IFERROR(Data_TY!$T810*Data_TY!$O810,"")</f>
        <v>9544.08</v>
      </c>
      <c r="V810" s="238">
        <f>IFERROR(Data_TY!$R810/Data_TY!$P810,"")</f>
        <v>12.49</v>
      </c>
      <c r="W810" s="239">
        <f>IFERROR(Data_TY!$V810*Data_TY!$O810,"")</f>
        <v>24130.68</v>
      </c>
      <c r="X810" s="230" t="s">
        <v>148</v>
      </c>
      <c r="Y810" s="230" t="s">
        <v>784</v>
      </c>
    </row>
    <row r="811" ht="15.75" hidden="1" customHeight="1">
      <c r="A811" s="240" t="s">
        <v>47</v>
      </c>
      <c r="B811" s="240" t="s">
        <v>127</v>
      </c>
      <c r="C811" s="240" t="s">
        <v>786</v>
      </c>
      <c r="D811" s="240" t="s">
        <v>74</v>
      </c>
      <c r="E811" s="240" t="s">
        <v>191</v>
      </c>
      <c r="F811" s="241">
        <v>2024.0</v>
      </c>
      <c r="G811" s="242" t="s">
        <v>1567</v>
      </c>
      <c r="H811" s="242"/>
      <c r="I811" s="242"/>
      <c r="J811" s="242"/>
      <c r="K811" s="242" t="s">
        <v>921</v>
      </c>
      <c r="L811" s="242">
        <v>277790.0</v>
      </c>
      <c r="M811" s="243" t="s">
        <v>190</v>
      </c>
      <c r="N811" s="242" t="s">
        <v>964</v>
      </c>
      <c r="O811" s="244">
        <v>1452.0</v>
      </c>
      <c r="P811" s="245">
        <v>986.0</v>
      </c>
      <c r="Q811" s="246">
        <v>7646.379999999997</v>
      </c>
      <c r="R811" s="246">
        <v>9345.269999999991</v>
      </c>
      <c r="S811" s="247">
        <v>0.6790633608815427</v>
      </c>
      <c r="T811" s="248">
        <v>3.62</v>
      </c>
      <c r="U811" s="249">
        <f>IFERROR(Data_TY!$T811*Data_TY!$O811,"")</f>
        <v>5256.24</v>
      </c>
      <c r="V811" s="248">
        <f>IFERROR(Data_TY!$R811/Data_TY!$P811,"")</f>
        <v>9.47796146</v>
      </c>
      <c r="W811" s="249">
        <f>IFERROR(Data_TY!$V811*Data_TY!$O811,"")</f>
        <v>13762.00004</v>
      </c>
      <c r="X811" s="240" t="s">
        <v>145</v>
      </c>
      <c r="Y811" s="240" t="s">
        <v>784</v>
      </c>
    </row>
    <row r="812" ht="15.75" hidden="1" customHeight="1">
      <c r="A812" s="230" t="s">
        <v>47</v>
      </c>
      <c r="B812" s="230" t="s">
        <v>127</v>
      </c>
      <c r="C812" s="230" t="s">
        <v>786</v>
      </c>
      <c r="D812" s="230" t="s">
        <v>74</v>
      </c>
      <c r="E812" s="230" t="s">
        <v>193</v>
      </c>
      <c r="F812" s="231">
        <v>2024.0</v>
      </c>
      <c r="G812" s="232" t="s">
        <v>1567</v>
      </c>
      <c r="H812" s="232"/>
      <c r="I812" s="232"/>
      <c r="J812" s="232"/>
      <c r="K812" s="232" t="s">
        <v>921</v>
      </c>
      <c r="L812" s="232">
        <v>277815.0</v>
      </c>
      <c r="M812" s="233" t="s">
        <v>192</v>
      </c>
      <c r="N812" s="232" t="s">
        <v>1346</v>
      </c>
      <c r="O812" s="234">
        <v>572.0</v>
      </c>
      <c r="P812" s="235">
        <v>274.0</v>
      </c>
      <c r="Q812" s="236">
        <v>4511.059999999998</v>
      </c>
      <c r="R812" s="236">
        <v>5467.059999999998</v>
      </c>
      <c r="S812" s="237">
        <v>0.479020979020979</v>
      </c>
      <c r="T812" s="238">
        <v>7.86</v>
      </c>
      <c r="U812" s="239">
        <f>IFERROR(Data_TY!$T812*Data_TY!$O812,"")</f>
        <v>4495.92</v>
      </c>
      <c r="V812" s="238">
        <f>IFERROR(Data_TY!$R812/Data_TY!$P812,"")</f>
        <v>19.95277372</v>
      </c>
      <c r="W812" s="239">
        <f>IFERROR(Data_TY!$V812*Data_TY!$O812,"")</f>
        <v>11412.98657</v>
      </c>
      <c r="X812" s="230" t="s">
        <v>148</v>
      </c>
      <c r="Y812" s="230" t="s">
        <v>784</v>
      </c>
    </row>
    <row r="813" ht="15.75" hidden="1" customHeight="1">
      <c r="A813" s="240" t="s">
        <v>47</v>
      </c>
      <c r="B813" s="240" t="s">
        <v>183</v>
      </c>
      <c r="C813" s="240" t="s">
        <v>786</v>
      </c>
      <c r="D813" s="240" t="s">
        <v>74</v>
      </c>
      <c r="E813" s="240" t="s">
        <v>195</v>
      </c>
      <c r="F813" s="241">
        <v>2024.0</v>
      </c>
      <c r="G813" s="242" t="s">
        <v>1567</v>
      </c>
      <c r="H813" s="242"/>
      <c r="I813" s="242"/>
      <c r="J813" s="242"/>
      <c r="K813" s="242" t="s">
        <v>921</v>
      </c>
      <c r="L813" s="242">
        <v>277870.0</v>
      </c>
      <c r="M813" s="243" t="s">
        <v>194</v>
      </c>
      <c r="N813" s="242" t="s">
        <v>965</v>
      </c>
      <c r="O813" s="244">
        <v>1144.0</v>
      </c>
      <c r="P813" s="245">
        <v>556.0</v>
      </c>
      <c r="Q813" s="246">
        <v>5938.0400000000045</v>
      </c>
      <c r="R813" s="246">
        <v>7222.439999999993</v>
      </c>
      <c r="S813" s="247">
        <v>0.486013986013986</v>
      </c>
      <c r="T813" s="248">
        <v>4.94</v>
      </c>
      <c r="U813" s="249">
        <f>IFERROR(Data_TY!$T813*Data_TY!$O813,"")</f>
        <v>5651.36</v>
      </c>
      <c r="V813" s="248">
        <f>IFERROR(Data_TY!$R813/Data_TY!$P813,"")</f>
        <v>12.99</v>
      </c>
      <c r="W813" s="249">
        <f>IFERROR(Data_TY!$V813*Data_TY!$O813,"")</f>
        <v>14860.56</v>
      </c>
      <c r="X813" s="240" t="s">
        <v>196</v>
      </c>
      <c r="Y813" s="240" t="s">
        <v>784</v>
      </c>
    </row>
    <row r="814" ht="15.75" hidden="1" customHeight="1">
      <c r="A814" s="230" t="s">
        <v>47</v>
      </c>
      <c r="B814" s="230" t="s">
        <v>79</v>
      </c>
      <c r="C814" s="230" t="s">
        <v>786</v>
      </c>
      <c r="D814" s="230" t="s">
        <v>74</v>
      </c>
      <c r="E814" s="230" t="s">
        <v>198</v>
      </c>
      <c r="F814" s="231">
        <v>2024.0</v>
      </c>
      <c r="G814" s="232" t="s">
        <v>1567</v>
      </c>
      <c r="H814" s="232"/>
      <c r="I814" s="232"/>
      <c r="J814" s="232"/>
      <c r="K814" s="232" t="s">
        <v>921</v>
      </c>
      <c r="L814" s="232">
        <v>277892.0</v>
      </c>
      <c r="M814" s="233" t="s">
        <v>197</v>
      </c>
      <c r="N814" s="232" t="s">
        <v>966</v>
      </c>
      <c r="O814" s="234">
        <v>1020.0</v>
      </c>
      <c r="P814" s="235">
        <v>694.0</v>
      </c>
      <c r="Q814" s="236">
        <v>1153.46</v>
      </c>
      <c r="R814" s="236">
        <v>1381.0600000000031</v>
      </c>
      <c r="S814" s="237">
        <v>0.6803921568627451</v>
      </c>
      <c r="T814" s="238">
        <v>0.75</v>
      </c>
      <c r="U814" s="239">
        <f>IFERROR(Data_TY!$T814*Data_TY!$O814,"")</f>
        <v>765</v>
      </c>
      <c r="V814" s="238">
        <f>IFERROR(Data_TY!$R814/Data_TY!$P814,"")</f>
        <v>1.99</v>
      </c>
      <c r="W814" s="239">
        <f>IFERROR(Data_TY!$V814*Data_TY!$O814,"")</f>
        <v>2029.8</v>
      </c>
      <c r="X814" s="230" t="s">
        <v>78</v>
      </c>
      <c r="Y814" s="230" t="s">
        <v>784</v>
      </c>
    </row>
    <row r="815" ht="15.75" hidden="1" customHeight="1">
      <c r="A815" s="240" t="s">
        <v>47</v>
      </c>
      <c r="B815" s="240" t="s">
        <v>79</v>
      </c>
      <c r="C815" s="240" t="s">
        <v>786</v>
      </c>
      <c r="D815" s="240" t="s">
        <v>74</v>
      </c>
      <c r="E815" s="240" t="s">
        <v>200</v>
      </c>
      <c r="F815" s="241">
        <v>2024.0</v>
      </c>
      <c r="G815" s="242" t="s">
        <v>1567</v>
      </c>
      <c r="H815" s="242"/>
      <c r="I815" s="242"/>
      <c r="J815" s="242"/>
      <c r="K815" s="242" t="s">
        <v>921</v>
      </c>
      <c r="L815" s="242">
        <v>277893.0</v>
      </c>
      <c r="M815" s="243" t="s">
        <v>199</v>
      </c>
      <c r="N815" s="242" t="s">
        <v>967</v>
      </c>
      <c r="O815" s="244">
        <v>1020.0</v>
      </c>
      <c r="P815" s="245">
        <v>705.0</v>
      </c>
      <c r="Q815" s="246">
        <v>1169.3499999999997</v>
      </c>
      <c r="R815" s="246">
        <v>1402.9500000000032</v>
      </c>
      <c r="S815" s="247">
        <v>0.6911764705882353</v>
      </c>
      <c r="T815" s="248">
        <v>0.75</v>
      </c>
      <c r="U815" s="249">
        <f>IFERROR(Data_TY!$T815*Data_TY!$O815,"")</f>
        <v>765</v>
      </c>
      <c r="V815" s="248">
        <f>IFERROR(Data_TY!$R815/Data_TY!$P815,"")</f>
        <v>1.99</v>
      </c>
      <c r="W815" s="249">
        <f>IFERROR(Data_TY!$V815*Data_TY!$O815,"")</f>
        <v>2029.8</v>
      </c>
      <c r="X815" s="240" t="s">
        <v>78</v>
      </c>
      <c r="Y815" s="240" t="s">
        <v>784</v>
      </c>
    </row>
    <row r="816" ht="15.75" hidden="1" customHeight="1">
      <c r="A816" s="230" t="s">
        <v>47</v>
      </c>
      <c r="B816" s="230" t="s">
        <v>79</v>
      </c>
      <c r="C816" s="230" t="s">
        <v>786</v>
      </c>
      <c r="D816" s="230" t="s">
        <v>74</v>
      </c>
      <c r="E816" s="230" t="s">
        <v>202</v>
      </c>
      <c r="F816" s="231">
        <v>2024.0</v>
      </c>
      <c r="G816" s="232" t="s">
        <v>1567</v>
      </c>
      <c r="H816" s="232"/>
      <c r="I816" s="232"/>
      <c r="J816" s="232"/>
      <c r="K816" s="232" t="s">
        <v>921</v>
      </c>
      <c r="L816" s="232">
        <v>277961.0</v>
      </c>
      <c r="M816" s="233" t="s">
        <v>201</v>
      </c>
      <c r="N816" s="232" t="s">
        <v>968</v>
      </c>
      <c r="O816" s="234">
        <v>2736.0</v>
      </c>
      <c r="P816" s="235">
        <v>680.0</v>
      </c>
      <c r="Q816" s="236">
        <v>2776.45</v>
      </c>
      <c r="R816" s="236">
        <v>3390.449999999999</v>
      </c>
      <c r="S816" s="237">
        <v>0.24853801169590642</v>
      </c>
      <c r="T816" s="238">
        <v>1.81</v>
      </c>
      <c r="U816" s="239">
        <f>IFERROR(Data_TY!$T816*Data_TY!$O816,"")</f>
        <v>4952.16</v>
      </c>
      <c r="V816" s="238">
        <f>IFERROR(Data_TY!$R816/Data_TY!$P816,"")</f>
        <v>4.985955882</v>
      </c>
      <c r="W816" s="239">
        <f>IFERROR(Data_TY!$V816*Data_TY!$O816,"")</f>
        <v>13641.57529</v>
      </c>
      <c r="X816" s="230" t="s">
        <v>78</v>
      </c>
      <c r="Y816" s="230" t="s">
        <v>784</v>
      </c>
    </row>
    <row r="817" ht="15.75" hidden="1" customHeight="1">
      <c r="A817" s="240" t="s">
        <v>47</v>
      </c>
      <c r="B817" s="240" t="s">
        <v>79</v>
      </c>
      <c r="C817" s="240" t="s">
        <v>786</v>
      </c>
      <c r="D817" s="240" t="s">
        <v>74</v>
      </c>
      <c r="E817" s="240" t="s">
        <v>204</v>
      </c>
      <c r="F817" s="241">
        <v>2024.0</v>
      </c>
      <c r="G817" s="242" t="s">
        <v>1567</v>
      </c>
      <c r="H817" s="242"/>
      <c r="I817" s="242"/>
      <c r="J817" s="242"/>
      <c r="K817" s="242" t="s">
        <v>921</v>
      </c>
      <c r="L817" s="242">
        <v>277965.0</v>
      </c>
      <c r="M817" s="243" t="s">
        <v>203</v>
      </c>
      <c r="N817" s="242" t="s">
        <v>969</v>
      </c>
      <c r="O817" s="244">
        <v>2736.0</v>
      </c>
      <c r="P817" s="245">
        <v>1123.0</v>
      </c>
      <c r="Q817" s="246">
        <v>4614.769999999999</v>
      </c>
      <c r="R817" s="246">
        <v>5603.770000000001</v>
      </c>
      <c r="S817" s="247">
        <v>0.410453216374269</v>
      </c>
      <c r="T817" s="248">
        <v>1.81</v>
      </c>
      <c r="U817" s="249">
        <f>IFERROR(Data_TY!$T817*Data_TY!$O817,"")</f>
        <v>4952.16</v>
      </c>
      <c r="V817" s="248">
        <f>IFERROR(Data_TY!$R817/Data_TY!$P817,"")</f>
        <v>4.99</v>
      </c>
      <c r="W817" s="249">
        <f>IFERROR(Data_TY!$V817*Data_TY!$O817,"")</f>
        <v>13652.64</v>
      </c>
      <c r="X817" s="240" t="s">
        <v>78</v>
      </c>
      <c r="Y817" s="240" t="s">
        <v>784</v>
      </c>
    </row>
    <row r="818" ht="15.75" hidden="1" customHeight="1">
      <c r="A818" s="230" t="s">
        <v>48</v>
      </c>
      <c r="B818" s="230" t="s">
        <v>92</v>
      </c>
      <c r="C818" s="230" t="s">
        <v>786</v>
      </c>
      <c r="D818" s="230" t="s">
        <v>74</v>
      </c>
      <c r="E818" s="230" t="s">
        <v>208</v>
      </c>
      <c r="F818" s="231">
        <v>2024.0</v>
      </c>
      <c r="G818" s="232" t="s">
        <v>1567</v>
      </c>
      <c r="H818" s="232"/>
      <c r="I818" s="232"/>
      <c r="J818" s="232"/>
      <c r="K818" s="232" t="s">
        <v>921</v>
      </c>
      <c r="L818" s="232">
        <v>277972.0</v>
      </c>
      <c r="M818" s="233" t="s">
        <v>207</v>
      </c>
      <c r="N818" s="232" t="s">
        <v>970</v>
      </c>
      <c r="O818" s="234">
        <v>1848.0</v>
      </c>
      <c r="P818" s="235">
        <v>903.0</v>
      </c>
      <c r="Q818" s="236">
        <v>2976.570000000002</v>
      </c>
      <c r="R818" s="236">
        <v>3606.9699999999993</v>
      </c>
      <c r="S818" s="237">
        <v>0.48863636363636365</v>
      </c>
      <c r="T818" s="238">
        <v>1.53</v>
      </c>
      <c r="U818" s="239">
        <f>IFERROR(Data_TY!$T818*Data_TY!$O818,"")</f>
        <v>2827.44</v>
      </c>
      <c r="V818" s="238">
        <f>IFERROR(Data_TY!$R818/Data_TY!$P818,"")</f>
        <v>3.994429679</v>
      </c>
      <c r="W818" s="239">
        <f>IFERROR(Data_TY!$V818*Data_TY!$O818,"")</f>
        <v>7381.706047</v>
      </c>
      <c r="X818" s="230" t="s">
        <v>124</v>
      </c>
      <c r="Y818" s="230" t="s">
        <v>784</v>
      </c>
    </row>
    <row r="819" ht="15.75" hidden="1" customHeight="1">
      <c r="A819" s="240" t="s">
        <v>47</v>
      </c>
      <c r="B819" s="240" t="s">
        <v>127</v>
      </c>
      <c r="C819" s="240" t="s">
        <v>786</v>
      </c>
      <c r="D819" s="240" t="s">
        <v>74</v>
      </c>
      <c r="E819" s="240" t="s">
        <v>166</v>
      </c>
      <c r="F819" s="241">
        <v>2024.0</v>
      </c>
      <c r="G819" s="242" t="s">
        <v>1567</v>
      </c>
      <c r="H819" s="242"/>
      <c r="I819" s="242"/>
      <c r="J819" s="242"/>
      <c r="K819" s="242" t="s">
        <v>921</v>
      </c>
      <c r="L819" s="242">
        <v>262830.0</v>
      </c>
      <c r="M819" s="243" t="s">
        <v>165</v>
      </c>
      <c r="N819" s="242" t="s">
        <v>971</v>
      </c>
      <c r="O819" s="244">
        <v>1176.0</v>
      </c>
      <c r="P819" s="245">
        <v>322.0</v>
      </c>
      <c r="Q819" s="246">
        <v>2336.7800000000016</v>
      </c>
      <c r="R819" s="246">
        <v>2894.7799999999993</v>
      </c>
      <c r="S819" s="247">
        <v>0.27380952380952384</v>
      </c>
      <c r="T819" s="248">
        <v>3.7</v>
      </c>
      <c r="U819" s="249">
        <f>IFERROR(Data_TY!$T819*Data_TY!$O819,"")</f>
        <v>4351.2</v>
      </c>
      <c r="V819" s="248">
        <f>IFERROR(Data_TY!$R819/Data_TY!$P819,"")</f>
        <v>8.99</v>
      </c>
      <c r="W819" s="249">
        <f>IFERROR(Data_TY!$V819*Data_TY!$O819,"")</f>
        <v>10572.24</v>
      </c>
      <c r="X819" s="240" t="s">
        <v>112</v>
      </c>
      <c r="Y819" s="240" t="s">
        <v>784</v>
      </c>
    </row>
    <row r="820" ht="15.75" hidden="1" customHeight="1">
      <c r="A820" s="230" t="s">
        <v>47</v>
      </c>
      <c r="B820" s="230" t="s">
        <v>127</v>
      </c>
      <c r="C820" s="230" t="s">
        <v>786</v>
      </c>
      <c r="D820" s="230" t="s">
        <v>74</v>
      </c>
      <c r="E820" s="230" t="s">
        <v>176</v>
      </c>
      <c r="F820" s="231">
        <v>2024.0</v>
      </c>
      <c r="G820" s="232" t="s">
        <v>1567</v>
      </c>
      <c r="H820" s="232"/>
      <c r="I820" s="232"/>
      <c r="J820" s="232"/>
      <c r="K820" s="232" t="s">
        <v>921</v>
      </c>
      <c r="L820" s="232">
        <v>262836.0</v>
      </c>
      <c r="M820" s="233" t="s">
        <v>175</v>
      </c>
      <c r="N820" s="232" t="s">
        <v>972</v>
      </c>
      <c r="O820" s="234">
        <v>960.0</v>
      </c>
      <c r="P820" s="235">
        <v>416.0</v>
      </c>
      <c r="Q820" s="236">
        <v>3220.1399999999985</v>
      </c>
      <c r="R820" s="236">
        <v>3947.839999999999</v>
      </c>
      <c r="S820" s="237">
        <v>0.43333333333333335</v>
      </c>
      <c r="T820" s="238">
        <v>3.66</v>
      </c>
      <c r="U820" s="239">
        <f>IFERROR(Data_TY!$T820*Data_TY!$O820,"")</f>
        <v>3513.6</v>
      </c>
      <c r="V820" s="238">
        <f>IFERROR(Data_TY!$R820/Data_TY!$P820,"")</f>
        <v>9.49</v>
      </c>
      <c r="W820" s="239">
        <f>IFERROR(Data_TY!$V820*Data_TY!$O820,"")</f>
        <v>9110.4</v>
      </c>
      <c r="X820" s="230" t="s">
        <v>148</v>
      </c>
      <c r="Y820" s="230" t="s">
        <v>784</v>
      </c>
    </row>
    <row r="821" ht="15.75" hidden="1" customHeight="1">
      <c r="A821" s="240" t="s">
        <v>47</v>
      </c>
      <c r="B821" s="240" t="s">
        <v>183</v>
      </c>
      <c r="C821" s="240" t="s">
        <v>786</v>
      </c>
      <c r="D821" s="240" t="s">
        <v>74</v>
      </c>
      <c r="E821" s="240" t="s">
        <v>182</v>
      </c>
      <c r="F821" s="241">
        <v>2024.0</v>
      </c>
      <c r="G821" s="242" t="s">
        <v>1567</v>
      </c>
      <c r="H821" s="242"/>
      <c r="I821" s="242"/>
      <c r="J821" s="242"/>
      <c r="K821" s="242" t="s">
        <v>921</v>
      </c>
      <c r="L821" s="242">
        <v>262870.0</v>
      </c>
      <c r="M821" s="243" t="s">
        <v>181</v>
      </c>
      <c r="N821" s="242" t="s">
        <v>1577</v>
      </c>
      <c r="O821" s="244">
        <v>1728.0</v>
      </c>
      <c r="P821" s="245">
        <v>434.0</v>
      </c>
      <c r="Q821" s="246">
        <v>4729.439999999998</v>
      </c>
      <c r="R821" s="246">
        <v>5836.439999999994</v>
      </c>
      <c r="S821" s="247">
        <v>0.2511574074074074</v>
      </c>
      <c r="T821" s="248">
        <v>5.42</v>
      </c>
      <c r="U821" s="249">
        <f>IFERROR(Data_TY!$T821*Data_TY!$O821,"")</f>
        <v>9365.76</v>
      </c>
      <c r="V821" s="248">
        <f>IFERROR(Data_TY!$R821/Data_TY!$P821,"")</f>
        <v>13.44801843</v>
      </c>
      <c r="W821" s="249">
        <f>IFERROR(Data_TY!$V821*Data_TY!$O821,"")</f>
        <v>23238.17585</v>
      </c>
      <c r="X821" s="240" t="s">
        <v>112</v>
      </c>
      <c r="Y821" s="240" t="s">
        <v>784</v>
      </c>
    </row>
    <row r="822" ht="15.75" hidden="1" customHeight="1">
      <c r="A822" s="230" t="s">
        <v>47</v>
      </c>
      <c r="B822" s="230" t="s">
        <v>127</v>
      </c>
      <c r="C822" s="230" t="s">
        <v>786</v>
      </c>
      <c r="D822" s="230" t="s">
        <v>74</v>
      </c>
      <c r="E822" s="230" t="s">
        <v>189</v>
      </c>
      <c r="F822" s="231">
        <v>2024.0</v>
      </c>
      <c r="G822" s="232" t="s">
        <v>1567</v>
      </c>
      <c r="H822" s="232"/>
      <c r="I822" s="232"/>
      <c r="J822" s="232"/>
      <c r="K822" s="232" t="s">
        <v>921</v>
      </c>
      <c r="L822" s="232">
        <v>277773.0</v>
      </c>
      <c r="M822" s="233" t="s">
        <v>188</v>
      </c>
      <c r="N822" s="232" t="s">
        <v>973</v>
      </c>
      <c r="O822" s="234">
        <v>1284.0</v>
      </c>
      <c r="P822" s="235">
        <v>232.0</v>
      </c>
      <c r="Q822" s="236">
        <v>2470.28</v>
      </c>
      <c r="R822" s="236">
        <v>3013.6799999999976</v>
      </c>
      <c r="S822" s="237">
        <v>0.1806853582554517</v>
      </c>
      <c r="T822" s="238">
        <v>5.2</v>
      </c>
      <c r="U822" s="239">
        <f>IFERROR(Data_TY!$T822*Data_TY!$O822,"")</f>
        <v>6676.8</v>
      </c>
      <c r="V822" s="238">
        <f>IFERROR(Data_TY!$R822/Data_TY!$P822,"")</f>
        <v>12.99</v>
      </c>
      <c r="W822" s="239">
        <f>IFERROR(Data_TY!$V822*Data_TY!$O822,"")</f>
        <v>16679.16</v>
      </c>
      <c r="X822" s="230" t="s">
        <v>148</v>
      </c>
      <c r="Y822" s="230" t="s">
        <v>784</v>
      </c>
    </row>
    <row r="823" ht="15.75" hidden="1" customHeight="1">
      <c r="A823" s="240" t="s">
        <v>47</v>
      </c>
      <c r="B823" s="240" t="s">
        <v>310</v>
      </c>
      <c r="C823" s="240" t="s">
        <v>786</v>
      </c>
      <c r="D823" s="240" t="s">
        <v>309</v>
      </c>
      <c r="E823" s="240" t="s">
        <v>317</v>
      </c>
      <c r="F823" s="241">
        <v>2024.0</v>
      </c>
      <c r="G823" s="242" t="s">
        <v>1567</v>
      </c>
      <c r="H823" s="242"/>
      <c r="I823" s="242"/>
      <c r="J823" s="242"/>
      <c r="K823" s="242" t="s">
        <v>975</v>
      </c>
      <c r="L823" s="242">
        <v>135065.0</v>
      </c>
      <c r="M823" s="243" t="s">
        <v>316</v>
      </c>
      <c r="N823" s="242" t="s">
        <v>317</v>
      </c>
      <c r="O823" s="244">
        <v>2400.0</v>
      </c>
      <c r="P823" s="245">
        <v>186.0</v>
      </c>
      <c r="Q823" s="246">
        <v>750.1400000000003</v>
      </c>
      <c r="R823" s="246">
        <v>928.1400000000002</v>
      </c>
      <c r="S823" s="247">
        <v>0.0775</v>
      </c>
      <c r="T823" s="248">
        <v>2.06</v>
      </c>
      <c r="U823" s="249">
        <f>IFERROR(Data_TY!$T823*Data_TY!$O823,"")</f>
        <v>4944</v>
      </c>
      <c r="V823" s="248">
        <f>IFERROR(Data_TY!$R823/Data_TY!$P823,"")</f>
        <v>4.99</v>
      </c>
      <c r="W823" s="249">
        <f>IFERROR(Data_TY!$V823*Data_TY!$O823,"")</f>
        <v>11976</v>
      </c>
      <c r="X823" s="240" t="s">
        <v>308</v>
      </c>
      <c r="Y823" s="240" t="s">
        <v>784</v>
      </c>
    </row>
    <row r="824" ht="15.75" hidden="1" customHeight="1">
      <c r="A824" s="230" t="s">
        <v>47</v>
      </c>
      <c r="B824" s="230" t="s">
        <v>127</v>
      </c>
      <c r="C824" s="230" t="s">
        <v>786</v>
      </c>
      <c r="D824" s="230" t="s">
        <v>309</v>
      </c>
      <c r="E824" s="230" t="s">
        <v>319</v>
      </c>
      <c r="F824" s="231">
        <v>2024.0</v>
      </c>
      <c r="G824" s="232" t="s">
        <v>1567</v>
      </c>
      <c r="H824" s="232"/>
      <c r="I824" s="232"/>
      <c r="J824" s="232"/>
      <c r="K824" s="232" t="s">
        <v>975</v>
      </c>
      <c r="L824" s="232">
        <v>229094.0</v>
      </c>
      <c r="M824" s="233" t="s">
        <v>318</v>
      </c>
      <c r="N824" s="232" t="s">
        <v>977</v>
      </c>
      <c r="O824" s="234">
        <v>888.0</v>
      </c>
      <c r="P824" s="235">
        <v>108.0</v>
      </c>
      <c r="Q824" s="236">
        <v>697.3199999999996</v>
      </c>
      <c r="R824" s="236">
        <v>858.9200000000003</v>
      </c>
      <c r="S824" s="237">
        <v>0.12162162162162163</v>
      </c>
      <c r="T824" s="238">
        <v>2.9</v>
      </c>
      <c r="U824" s="239">
        <f>IFERROR(Data_TY!$T824*Data_TY!$O824,"")</f>
        <v>2575.2</v>
      </c>
      <c r="V824" s="238">
        <f>IFERROR(Data_TY!$R824/Data_TY!$P824,"")</f>
        <v>7.952962963</v>
      </c>
      <c r="W824" s="239">
        <f>IFERROR(Data_TY!$V824*Data_TY!$O824,"")</f>
        <v>7062.231111</v>
      </c>
      <c r="X824" s="230" t="s">
        <v>298</v>
      </c>
      <c r="Y824" s="230" t="s">
        <v>784</v>
      </c>
    </row>
    <row r="825" ht="15.75" hidden="1" customHeight="1">
      <c r="A825" s="240" t="s">
        <v>47</v>
      </c>
      <c r="B825" s="240" t="s">
        <v>75</v>
      </c>
      <c r="C825" s="240" t="s">
        <v>786</v>
      </c>
      <c r="D825" s="240" t="s">
        <v>309</v>
      </c>
      <c r="E825" s="240" t="s">
        <v>715</v>
      </c>
      <c r="F825" s="241">
        <v>2024.0</v>
      </c>
      <c r="G825" s="242" t="s">
        <v>1567</v>
      </c>
      <c r="H825" s="242"/>
      <c r="I825" s="242"/>
      <c r="J825" s="242"/>
      <c r="K825" s="242" t="s">
        <v>975</v>
      </c>
      <c r="L825" s="242">
        <v>229116.0</v>
      </c>
      <c r="M825" s="243" t="s">
        <v>714</v>
      </c>
      <c r="N825" s="242" t="s">
        <v>980</v>
      </c>
      <c r="O825" s="244">
        <v>3288.0</v>
      </c>
      <c r="P825" s="245">
        <v>1055.0</v>
      </c>
      <c r="Q825" s="246">
        <v>4317.449999999998</v>
      </c>
      <c r="R825" s="246">
        <v>5264.449999999999</v>
      </c>
      <c r="S825" s="247">
        <v>0.32086374695863745</v>
      </c>
      <c r="T825" s="248">
        <v>1.95</v>
      </c>
      <c r="U825" s="249">
        <f>IFERROR(Data_TY!$T825*Data_TY!$O825,"")</f>
        <v>6411.6</v>
      </c>
      <c r="V825" s="248">
        <f>IFERROR(Data_TY!$R825/Data_TY!$P825,"")</f>
        <v>4.99</v>
      </c>
      <c r="W825" s="249">
        <f>IFERROR(Data_TY!$V825*Data_TY!$O825,"")</f>
        <v>16407.12</v>
      </c>
      <c r="X825" s="240" t="s">
        <v>657</v>
      </c>
      <c r="Y825" s="240" t="s">
        <v>784</v>
      </c>
    </row>
    <row r="826" ht="15.75" hidden="1" customHeight="1">
      <c r="A826" s="230" t="s">
        <v>47</v>
      </c>
      <c r="B826" s="230" t="s">
        <v>75</v>
      </c>
      <c r="C826" s="230" t="s">
        <v>786</v>
      </c>
      <c r="D826" s="230" t="s">
        <v>309</v>
      </c>
      <c r="E826" s="230" t="s">
        <v>709</v>
      </c>
      <c r="F826" s="231">
        <v>2024.0</v>
      </c>
      <c r="G826" s="232" t="s">
        <v>1567</v>
      </c>
      <c r="H826" s="232"/>
      <c r="I826" s="232"/>
      <c r="J826" s="232"/>
      <c r="K826" s="232" t="s">
        <v>975</v>
      </c>
      <c r="L826" s="232">
        <v>135053.0</v>
      </c>
      <c r="M826" s="233" t="s">
        <v>708</v>
      </c>
      <c r="N826" s="232" t="s">
        <v>981</v>
      </c>
      <c r="O826" s="234">
        <v>1464.0</v>
      </c>
      <c r="P826" s="235">
        <v>676.0</v>
      </c>
      <c r="Q826" s="236">
        <v>1888.0599999999993</v>
      </c>
      <c r="R826" s="236">
        <v>2357.490000000002</v>
      </c>
      <c r="S826" s="237">
        <v>0.46174863387978143</v>
      </c>
      <c r="T826" s="238">
        <v>1.22</v>
      </c>
      <c r="U826" s="239">
        <f>IFERROR(Data_TY!$T826*Data_TY!$O826,"")</f>
        <v>1786.08</v>
      </c>
      <c r="V826" s="238">
        <f>IFERROR(Data_TY!$R826/Data_TY!$P826,"")</f>
        <v>3.487411243</v>
      </c>
      <c r="W826" s="239">
        <f>IFERROR(Data_TY!$V826*Data_TY!$O826,"")</f>
        <v>5105.570059</v>
      </c>
      <c r="X826" s="230" t="s">
        <v>657</v>
      </c>
      <c r="Y826" s="230" t="s">
        <v>784</v>
      </c>
    </row>
    <row r="827" ht="15.75" hidden="1" customHeight="1">
      <c r="A827" s="240" t="s">
        <v>47</v>
      </c>
      <c r="B827" s="240" t="s">
        <v>75</v>
      </c>
      <c r="C827" s="240" t="s">
        <v>786</v>
      </c>
      <c r="D827" s="240" t="s">
        <v>309</v>
      </c>
      <c r="E827" s="240" t="s">
        <v>726</v>
      </c>
      <c r="F827" s="241">
        <v>2024.0</v>
      </c>
      <c r="G827" s="242" t="s">
        <v>1567</v>
      </c>
      <c r="H827" s="242"/>
      <c r="I827" s="242"/>
      <c r="J827" s="242"/>
      <c r="K827" s="242" t="s">
        <v>975</v>
      </c>
      <c r="L827" s="242">
        <v>132023.0</v>
      </c>
      <c r="M827" s="243" t="s">
        <v>725</v>
      </c>
      <c r="N827" s="242" t="s">
        <v>982</v>
      </c>
      <c r="O827" s="244">
        <v>792.0</v>
      </c>
      <c r="P827" s="245">
        <v>351.0</v>
      </c>
      <c r="Q827" s="246">
        <v>2650.5900000000006</v>
      </c>
      <c r="R827" s="246">
        <v>3150.99</v>
      </c>
      <c r="S827" s="247">
        <v>0.4431818181818182</v>
      </c>
      <c r="T827" s="248">
        <v>4.98</v>
      </c>
      <c r="U827" s="249">
        <f>IFERROR(Data_TY!$T827*Data_TY!$O827,"")</f>
        <v>3944.16</v>
      </c>
      <c r="V827" s="248">
        <f>IFERROR(Data_TY!$R827/Data_TY!$P827,"")</f>
        <v>8.977179487</v>
      </c>
      <c r="W827" s="249">
        <f>IFERROR(Data_TY!$V827*Data_TY!$O827,"")</f>
        <v>7109.926154</v>
      </c>
      <c r="X827" s="240" t="s">
        <v>657</v>
      </c>
      <c r="Y827" s="240" t="s">
        <v>784</v>
      </c>
    </row>
    <row r="828" ht="15.75" hidden="1" customHeight="1">
      <c r="A828" s="230" t="s">
        <v>47</v>
      </c>
      <c r="B828" s="230" t="s">
        <v>310</v>
      </c>
      <c r="C828" s="230" t="s">
        <v>786</v>
      </c>
      <c r="D828" s="230" t="s">
        <v>309</v>
      </c>
      <c r="E828" s="230" t="s">
        <v>307</v>
      </c>
      <c r="F828" s="231">
        <v>2024.0</v>
      </c>
      <c r="G828" s="232" t="s">
        <v>1567</v>
      </c>
      <c r="H828" s="232"/>
      <c r="I828" s="232"/>
      <c r="J828" s="232"/>
      <c r="K828" s="232" t="s">
        <v>975</v>
      </c>
      <c r="L828" s="232">
        <v>149305.0</v>
      </c>
      <c r="M828" s="233" t="s">
        <v>306</v>
      </c>
      <c r="N828" s="232" t="s">
        <v>983</v>
      </c>
      <c r="O828" s="234">
        <v>2988.0</v>
      </c>
      <c r="P828" s="235">
        <v>327.0</v>
      </c>
      <c r="Q828" s="236">
        <v>929.4800000000001</v>
      </c>
      <c r="R828" s="236">
        <v>1139.4800000000002</v>
      </c>
      <c r="S828" s="237">
        <v>0.10943775100401607</v>
      </c>
      <c r="T828" s="238">
        <v>1.4</v>
      </c>
      <c r="U828" s="239">
        <f>IFERROR(Data_TY!$T828*Data_TY!$O828,"")</f>
        <v>4183.2</v>
      </c>
      <c r="V828" s="238">
        <f>IFERROR(Data_TY!$R828/Data_TY!$P828,"")</f>
        <v>3.484648318</v>
      </c>
      <c r="W828" s="239">
        <f>IFERROR(Data_TY!$V828*Data_TY!$O828,"")</f>
        <v>10412.12917</v>
      </c>
      <c r="X828" s="230" t="s">
        <v>308</v>
      </c>
      <c r="Y828" s="230" t="s">
        <v>784</v>
      </c>
    </row>
    <row r="829" ht="15.75" hidden="1" customHeight="1">
      <c r="A829" s="240" t="s">
        <v>47</v>
      </c>
      <c r="B829" s="240" t="s">
        <v>75</v>
      </c>
      <c r="C829" s="240" t="s">
        <v>786</v>
      </c>
      <c r="D829" s="240" t="s">
        <v>309</v>
      </c>
      <c r="E829" s="240" t="s">
        <v>567</v>
      </c>
      <c r="F829" s="241">
        <v>2024.0</v>
      </c>
      <c r="G829" s="242" t="s">
        <v>1567</v>
      </c>
      <c r="H829" s="242"/>
      <c r="I829" s="242"/>
      <c r="J829" s="242"/>
      <c r="K829" s="242" t="s">
        <v>975</v>
      </c>
      <c r="L829" s="242">
        <v>154390.0</v>
      </c>
      <c r="M829" s="243" t="s">
        <v>566</v>
      </c>
      <c r="N829" s="242" t="s">
        <v>984</v>
      </c>
      <c r="O829" s="244">
        <v>1320.0</v>
      </c>
      <c r="P829" s="245">
        <v>475.0</v>
      </c>
      <c r="Q829" s="246">
        <v>1538.4500000000007</v>
      </c>
      <c r="R829" s="246">
        <v>1895.2500000000018</v>
      </c>
      <c r="S829" s="247">
        <v>0.35984848484848486</v>
      </c>
      <c r="T829" s="248">
        <v>1.4</v>
      </c>
      <c r="U829" s="249">
        <f>IFERROR(Data_TY!$T829*Data_TY!$O829,"")</f>
        <v>1848</v>
      </c>
      <c r="V829" s="248">
        <f>IFERROR(Data_TY!$R829/Data_TY!$P829,"")</f>
        <v>3.99</v>
      </c>
      <c r="W829" s="249">
        <f>IFERROR(Data_TY!$V829*Data_TY!$O829,"")</f>
        <v>5266.8</v>
      </c>
      <c r="X829" s="240" t="s">
        <v>298</v>
      </c>
      <c r="Y829" s="240" t="s">
        <v>784</v>
      </c>
    </row>
    <row r="830" ht="15.75" customHeight="1">
      <c r="A830" s="230" t="s">
        <v>49</v>
      </c>
      <c r="B830" s="230">
        <v>0.0</v>
      </c>
      <c r="C830" s="230" t="s">
        <v>1357</v>
      </c>
      <c r="D830" s="230" t="s">
        <v>309</v>
      </c>
      <c r="E830" s="230" t="s">
        <v>1578</v>
      </c>
      <c r="F830" s="231">
        <v>2024.0</v>
      </c>
      <c r="G830" s="232" t="s">
        <v>1567</v>
      </c>
      <c r="H830" s="232"/>
      <c r="I830" s="232"/>
      <c r="J830" s="232"/>
      <c r="K830" s="232" t="s">
        <v>975</v>
      </c>
      <c r="L830" s="232">
        <v>139451.0</v>
      </c>
      <c r="M830" s="233" t="s">
        <v>1579</v>
      </c>
      <c r="N830" s="232" t="s">
        <v>1578</v>
      </c>
      <c r="O830" s="234">
        <v>654.0</v>
      </c>
      <c r="P830" s="235">
        <v>215.0</v>
      </c>
      <c r="Q830" s="236">
        <v>697.85</v>
      </c>
      <c r="R830" s="236">
        <v>857.850000000001</v>
      </c>
      <c r="S830" s="237">
        <v>0.3287461773700306</v>
      </c>
      <c r="T830" s="238" t="s">
        <v>322</v>
      </c>
      <c r="U830" s="239">
        <f>IFERROR(Data_TY!$T830*Data_TY!$O830,"")</f>
        <v>0</v>
      </c>
      <c r="V830" s="238">
        <f>IFERROR(Data_TY!$R830/Data_TY!$P830,"")</f>
        <v>3.99</v>
      </c>
      <c r="W830" s="239">
        <f>IFERROR(Data_TY!$V830*Data_TY!$O830,"")</f>
        <v>2609.46</v>
      </c>
      <c r="X830" s="230">
        <v>0.0</v>
      </c>
      <c r="Y830" s="230" t="s">
        <v>900</v>
      </c>
    </row>
    <row r="831" ht="15.75" customHeight="1">
      <c r="A831" s="240" t="s">
        <v>49</v>
      </c>
      <c r="B831" s="240">
        <v>0.0</v>
      </c>
      <c r="C831" s="240" t="s">
        <v>1357</v>
      </c>
      <c r="D831" s="240" t="s">
        <v>309</v>
      </c>
      <c r="E831" s="240" t="s">
        <v>1580</v>
      </c>
      <c r="F831" s="241">
        <v>2024.0</v>
      </c>
      <c r="G831" s="242" t="s">
        <v>1567</v>
      </c>
      <c r="H831" s="242"/>
      <c r="I831" s="242"/>
      <c r="J831" s="242"/>
      <c r="K831" s="242" t="s">
        <v>975</v>
      </c>
      <c r="L831" s="242">
        <v>139455.0</v>
      </c>
      <c r="M831" s="243" t="s">
        <v>1581</v>
      </c>
      <c r="N831" s="242" t="s">
        <v>1580</v>
      </c>
      <c r="O831" s="244">
        <v>763.0</v>
      </c>
      <c r="P831" s="245">
        <v>159.0</v>
      </c>
      <c r="Q831" s="246">
        <v>515.2099999999998</v>
      </c>
      <c r="R831" s="246">
        <v>634.4100000000005</v>
      </c>
      <c r="S831" s="247">
        <v>0.20838794233289645</v>
      </c>
      <c r="T831" s="248" t="s">
        <v>322</v>
      </c>
      <c r="U831" s="249">
        <f>IFERROR(Data_TY!$T831*Data_TY!$O831,"")</f>
        <v>0</v>
      </c>
      <c r="V831" s="248">
        <f>IFERROR(Data_TY!$R831/Data_TY!$P831,"")</f>
        <v>3.99</v>
      </c>
      <c r="W831" s="249">
        <f>IFERROR(Data_TY!$V831*Data_TY!$O831,"")</f>
        <v>3044.37</v>
      </c>
      <c r="X831" s="240">
        <v>0.0</v>
      </c>
      <c r="Y831" s="240" t="s">
        <v>900</v>
      </c>
    </row>
    <row r="832" ht="15.75" customHeight="1">
      <c r="A832" s="230" t="s">
        <v>49</v>
      </c>
      <c r="B832" s="230">
        <v>0.0</v>
      </c>
      <c r="C832" s="230" t="s">
        <v>1357</v>
      </c>
      <c r="D832" s="230" t="s">
        <v>309</v>
      </c>
      <c r="E832" s="230" t="s">
        <v>1582</v>
      </c>
      <c r="F832" s="231">
        <v>2024.0</v>
      </c>
      <c r="G832" s="232" t="s">
        <v>1567</v>
      </c>
      <c r="H832" s="232"/>
      <c r="I832" s="232"/>
      <c r="J832" s="232"/>
      <c r="K832" s="232" t="s">
        <v>975</v>
      </c>
      <c r="L832" s="232">
        <v>139456.0</v>
      </c>
      <c r="M832" s="233" t="s">
        <v>1583</v>
      </c>
      <c r="N832" s="232" t="s">
        <v>1582</v>
      </c>
      <c r="O832" s="234">
        <v>1199.0</v>
      </c>
      <c r="P832" s="235">
        <v>140.0</v>
      </c>
      <c r="Q832" s="236">
        <v>456.59999999999985</v>
      </c>
      <c r="R832" s="236">
        <v>556.6000000000003</v>
      </c>
      <c r="S832" s="237">
        <v>0.11676396997497915</v>
      </c>
      <c r="T832" s="238" t="s">
        <v>322</v>
      </c>
      <c r="U832" s="239">
        <f>IFERROR(Data_TY!$T832*Data_TY!$O832,"")</f>
        <v>0</v>
      </c>
      <c r="V832" s="238">
        <f>IFERROR(Data_TY!$R832/Data_TY!$P832,"")</f>
        <v>3.975714286</v>
      </c>
      <c r="W832" s="239">
        <f>IFERROR(Data_TY!$V832*Data_TY!$O832,"")</f>
        <v>4766.881429</v>
      </c>
      <c r="X832" s="230">
        <v>0.0</v>
      </c>
      <c r="Y832" s="230" t="s">
        <v>900</v>
      </c>
    </row>
    <row r="833" ht="15.75" customHeight="1">
      <c r="A833" s="240" t="s">
        <v>49</v>
      </c>
      <c r="B833" s="240">
        <v>0.0</v>
      </c>
      <c r="C833" s="240" t="s">
        <v>1093</v>
      </c>
      <c r="D833" s="240" t="s">
        <v>309</v>
      </c>
      <c r="E833" s="240" t="s">
        <v>1584</v>
      </c>
      <c r="F833" s="241">
        <v>2024.0</v>
      </c>
      <c r="G833" s="242" t="s">
        <v>1567</v>
      </c>
      <c r="H833" s="242"/>
      <c r="I833" s="242"/>
      <c r="J833" s="242"/>
      <c r="K833" s="242" t="s">
        <v>975</v>
      </c>
      <c r="L833" s="242">
        <v>139463.0</v>
      </c>
      <c r="M833" s="243" t="s">
        <v>1585</v>
      </c>
      <c r="N833" s="242" t="s">
        <v>1584</v>
      </c>
      <c r="O833" s="244">
        <v>436.0</v>
      </c>
      <c r="P833" s="245">
        <v>100.0</v>
      </c>
      <c r="Q833" s="246">
        <v>328.5999999999999</v>
      </c>
      <c r="R833" s="246">
        <v>399.00000000000034</v>
      </c>
      <c r="S833" s="247">
        <v>0.22935779816513763</v>
      </c>
      <c r="T833" s="248" t="s">
        <v>322</v>
      </c>
      <c r="U833" s="249">
        <f>IFERROR(Data_TY!$T833*Data_TY!$O833,"")</f>
        <v>0</v>
      </c>
      <c r="V833" s="248">
        <f>IFERROR(Data_TY!$R833/Data_TY!$P833,"")</f>
        <v>3.99</v>
      </c>
      <c r="W833" s="249">
        <f>IFERROR(Data_TY!$V833*Data_TY!$O833,"")</f>
        <v>1739.64</v>
      </c>
      <c r="X833" s="240">
        <v>0.0</v>
      </c>
      <c r="Y833" s="240" t="s">
        <v>900</v>
      </c>
    </row>
    <row r="834" ht="15.75" customHeight="1">
      <c r="A834" s="230" t="s">
        <v>49</v>
      </c>
      <c r="B834" s="230">
        <v>0.0</v>
      </c>
      <c r="C834" s="230" t="s">
        <v>1357</v>
      </c>
      <c r="D834" s="230" t="s">
        <v>309</v>
      </c>
      <c r="E834" s="230" t="s">
        <v>1358</v>
      </c>
      <c r="F834" s="231">
        <v>2024.0</v>
      </c>
      <c r="G834" s="232" t="s">
        <v>1567</v>
      </c>
      <c r="H834" s="232"/>
      <c r="I834" s="232"/>
      <c r="J834" s="232"/>
      <c r="K834" s="232" t="s">
        <v>975</v>
      </c>
      <c r="L834" s="232">
        <v>139464.0</v>
      </c>
      <c r="M834" s="233" t="s">
        <v>1359</v>
      </c>
      <c r="N834" s="232" t="s">
        <v>1358</v>
      </c>
      <c r="O834" s="234">
        <v>1199.0</v>
      </c>
      <c r="P834" s="235">
        <v>557.0</v>
      </c>
      <c r="Q834" s="236">
        <v>1813.6300000000012</v>
      </c>
      <c r="R834" s="236">
        <v>2222.430000000002</v>
      </c>
      <c r="S834" s="237">
        <v>0.4645537948290242</v>
      </c>
      <c r="T834" s="238" t="s">
        <v>322</v>
      </c>
      <c r="U834" s="239">
        <f>IFERROR(Data_TY!$T834*Data_TY!$O834,"")</f>
        <v>0</v>
      </c>
      <c r="V834" s="238">
        <f>IFERROR(Data_TY!$R834/Data_TY!$P834,"")</f>
        <v>3.99</v>
      </c>
      <c r="W834" s="239">
        <f>IFERROR(Data_TY!$V834*Data_TY!$O834,"")</f>
        <v>4784.01</v>
      </c>
      <c r="X834" s="230">
        <v>0.0</v>
      </c>
      <c r="Y834" s="230" t="s">
        <v>900</v>
      </c>
    </row>
    <row r="835" ht="15.75" customHeight="1">
      <c r="A835" s="240" t="s">
        <v>49</v>
      </c>
      <c r="B835" s="240">
        <v>0.0</v>
      </c>
      <c r="C835" s="240" t="s">
        <v>1357</v>
      </c>
      <c r="D835" s="240" t="s">
        <v>309</v>
      </c>
      <c r="E835" s="240" t="s">
        <v>1586</v>
      </c>
      <c r="F835" s="241">
        <v>2024.0</v>
      </c>
      <c r="G835" s="242" t="s">
        <v>1567</v>
      </c>
      <c r="H835" s="242"/>
      <c r="I835" s="242"/>
      <c r="J835" s="242"/>
      <c r="K835" s="242" t="s">
        <v>975</v>
      </c>
      <c r="L835" s="242">
        <v>139465.0</v>
      </c>
      <c r="M835" s="243" t="s">
        <v>1587</v>
      </c>
      <c r="N835" s="242" t="s">
        <v>1586</v>
      </c>
      <c r="O835" s="244">
        <v>327.0</v>
      </c>
      <c r="P835" s="245">
        <v>87.0</v>
      </c>
      <c r="Q835" s="246">
        <v>281.5299999999999</v>
      </c>
      <c r="R835" s="246">
        <v>347.1300000000001</v>
      </c>
      <c r="S835" s="247">
        <v>0.26605504587155965</v>
      </c>
      <c r="T835" s="248" t="s">
        <v>322</v>
      </c>
      <c r="U835" s="249">
        <f>IFERROR(Data_TY!$T835*Data_TY!$O835,"")</f>
        <v>0</v>
      </c>
      <c r="V835" s="248">
        <f>IFERROR(Data_TY!$R835/Data_TY!$P835,"")</f>
        <v>3.99</v>
      </c>
      <c r="W835" s="249">
        <f>IFERROR(Data_TY!$V835*Data_TY!$O835,"")</f>
        <v>1304.73</v>
      </c>
      <c r="X835" s="240">
        <v>0.0</v>
      </c>
      <c r="Y835" s="240" t="s">
        <v>900</v>
      </c>
    </row>
    <row r="836" ht="15.75" customHeight="1">
      <c r="A836" s="230" t="s">
        <v>49</v>
      </c>
      <c r="B836" s="230">
        <v>0.0</v>
      </c>
      <c r="C836" s="230" t="s">
        <v>1357</v>
      </c>
      <c r="D836" s="230" t="s">
        <v>309</v>
      </c>
      <c r="E836" s="230" t="s">
        <v>1360</v>
      </c>
      <c r="F836" s="231">
        <v>2024.0</v>
      </c>
      <c r="G836" s="232" t="s">
        <v>1567</v>
      </c>
      <c r="H836" s="232"/>
      <c r="I836" s="232"/>
      <c r="J836" s="232"/>
      <c r="K836" s="232" t="s">
        <v>975</v>
      </c>
      <c r="L836" s="232">
        <v>139466.0</v>
      </c>
      <c r="M836" s="233" t="s">
        <v>1361</v>
      </c>
      <c r="N836" s="232" t="s">
        <v>1360</v>
      </c>
      <c r="O836" s="234">
        <v>0.0</v>
      </c>
      <c r="P836" s="235">
        <v>1.0</v>
      </c>
      <c r="Q836" s="236">
        <v>0.99</v>
      </c>
      <c r="R836" s="236">
        <v>0.99</v>
      </c>
      <c r="S836" s="237" t="s">
        <v>322</v>
      </c>
      <c r="T836" s="238" t="s">
        <v>322</v>
      </c>
      <c r="U836" s="239">
        <f>IFERROR(Data_TY!$T836*Data_TY!$O836,"")</f>
        <v>0</v>
      </c>
      <c r="V836" s="238">
        <f>IFERROR(Data_TY!$R836/Data_TY!$P836,"")</f>
        <v>0.99</v>
      </c>
      <c r="W836" s="239">
        <f>IFERROR(Data_TY!$V836*Data_TY!$O836,"")</f>
        <v>0</v>
      </c>
      <c r="X836" s="230">
        <v>0.0</v>
      </c>
      <c r="Y836" s="230" t="s">
        <v>900</v>
      </c>
    </row>
    <row r="837" ht="15.75" customHeight="1">
      <c r="A837" s="240" t="s">
        <v>49</v>
      </c>
      <c r="B837" s="240">
        <v>0.0</v>
      </c>
      <c r="C837" s="240" t="s">
        <v>1357</v>
      </c>
      <c r="D837" s="240" t="s">
        <v>309</v>
      </c>
      <c r="E837" s="240" t="s">
        <v>1588</v>
      </c>
      <c r="F837" s="241">
        <v>2024.0</v>
      </c>
      <c r="G837" s="242" t="s">
        <v>1567</v>
      </c>
      <c r="H837" s="242"/>
      <c r="I837" s="242"/>
      <c r="J837" s="242"/>
      <c r="K837" s="242" t="s">
        <v>975</v>
      </c>
      <c r="L837" s="242">
        <v>139467.0</v>
      </c>
      <c r="M837" s="243" t="s">
        <v>1589</v>
      </c>
      <c r="N837" s="242" t="s">
        <v>1588</v>
      </c>
      <c r="O837" s="244">
        <v>1199.0</v>
      </c>
      <c r="P837" s="245">
        <v>375.0</v>
      </c>
      <c r="Q837" s="246">
        <v>1231.450000000001</v>
      </c>
      <c r="R837" s="246">
        <v>1496.2500000000016</v>
      </c>
      <c r="S837" s="247">
        <v>0.3127606338615513</v>
      </c>
      <c r="T837" s="248" t="s">
        <v>322</v>
      </c>
      <c r="U837" s="249">
        <f>IFERROR(Data_TY!$T837*Data_TY!$O837,"")</f>
        <v>0</v>
      </c>
      <c r="V837" s="248">
        <f>IFERROR(Data_TY!$R837/Data_TY!$P837,"")</f>
        <v>3.99</v>
      </c>
      <c r="W837" s="249">
        <f>IFERROR(Data_TY!$V837*Data_TY!$O837,"")</f>
        <v>4784.01</v>
      </c>
      <c r="X837" s="240">
        <v>0.0</v>
      </c>
      <c r="Y837" s="240" t="s">
        <v>900</v>
      </c>
    </row>
    <row r="838" ht="15.75" customHeight="1">
      <c r="A838" s="230" t="s">
        <v>49</v>
      </c>
      <c r="B838" s="230">
        <v>0.0</v>
      </c>
      <c r="C838" s="230" t="s">
        <v>1357</v>
      </c>
      <c r="D838" s="230" t="s">
        <v>309</v>
      </c>
      <c r="E838" s="230" t="s">
        <v>1362</v>
      </c>
      <c r="F838" s="231">
        <v>2024.0</v>
      </c>
      <c r="G838" s="232" t="s">
        <v>1567</v>
      </c>
      <c r="H838" s="232"/>
      <c r="I838" s="232"/>
      <c r="J838" s="232"/>
      <c r="K838" s="232" t="s">
        <v>975</v>
      </c>
      <c r="L838" s="232">
        <v>139468.0</v>
      </c>
      <c r="M838" s="233" t="s">
        <v>1363</v>
      </c>
      <c r="N838" s="232" t="s">
        <v>1362</v>
      </c>
      <c r="O838" s="234">
        <v>872.0</v>
      </c>
      <c r="P838" s="235">
        <v>362.0</v>
      </c>
      <c r="Q838" s="236">
        <v>1174.7800000000007</v>
      </c>
      <c r="R838" s="236">
        <v>1445.180000000001</v>
      </c>
      <c r="S838" s="237">
        <v>0.4151376146788991</v>
      </c>
      <c r="T838" s="238" t="s">
        <v>322</v>
      </c>
      <c r="U838" s="239">
        <f>IFERROR(Data_TY!$T838*Data_TY!$O838,"")</f>
        <v>0</v>
      </c>
      <c r="V838" s="238">
        <f>IFERROR(Data_TY!$R838/Data_TY!$P838,"")</f>
        <v>3.992209945</v>
      </c>
      <c r="W838" s="239">
        <f>IFERROR(Data_TY!$V838*Data_TY!$O838,"")</f>
        <v>3481.207072</v>
      </c>
      <c r="X838" s="230">
        <v>0.0</v>
      </c>
      <c r="Y838" s="230" t="s">
        <v>900</v>
      </c>
    </row>
    <row r="839" ht="15.75" customHeight="1">
      <c r="A839" s="240" t="s">
        <v>49</v>
      </c>
      <c r="B839" s="240">
        <v>0.0</v>
      </c>
      <c r="C839" s="240" t="s">
        <v>1357</v>
      </c>
      <c r="D839" s="240" t="s">
        <v>309</v>
      </c>
      <c r="E839" s="240" t="s">
        <v>1590</v>
      </c>
      <c r="F839" s="241">
        <v>2024.0</v>
      </c>
      <c r="G839" s="242" t="s">
        <v>1567</v>
      </c>
      <c r="H839" s="242"/>
      <c r="I839" s="242"/>
      <c r="J839" s="242"/>
      <c r="K839" s="242" t="s">
        <v>975</v>
      </c>
      <c r="L839" s="242">
        <v>139469.0</v>
      </c>
      <c r="M839" s="243" t="s">
        <v>1591</v>
      </c>
      <c r="N839" s="242" t="s">
        <v>1590</v>
      </c>
      <c r="O839" s="244">
        <v>1090.0</v>
      </c>
      <c r="P839" s="245">
        <v>631.0</v>
      </c>
      <c r="Q839" s="246">
        <v>2035.2900000000016</v>
      </c>
      <c r="R839" s="246">
        <v>2517.6900000000014</v>
      </c>
      <c r="S839" s="247">
        <v>0.5788990825688073</v>
      </c>
      <c r="T839" s="248" t="s">
        <v>322</v>
      </c>
      <c r="U839" s="249">
        <f>IFERROR(Data_TY!$T839*Data_TY!$O839,"")</f>
        <v>0</v>
      </c>
      <c r="V839" s="248">
        <f>IFERROR(Data_TY!$R839/Data_TY!$P839,"")</f>
        <v>3.99</v>
      </c>
      <c r="W839" s="249">
        <f>IFERROR(Data_TY!$V839*Data_TY!$O839,"")</f>
        <v>4349.1</v>
      </c>
      <c r="X839" s="240">
        <v>0.0</v>
      </c>
      <c r="Y839" s="240" t="s">
        <v>900</v>
      </c>
    </row>
    <row r="840" ht="15.75" customHeight="1">
      <c r="A840" s="230" t="s">
        <v>49</v>
      </c>
      <c r="B840" s="230">
        <v>0.0</v>
      </c>
      <c r="C840" s="230" t="s">
        <v>1357</v>
      </c>
      <c r="D840" s="230" t="s">
        <v>309</v>
      </c>
      <c r="E840" s="230" t="s">
        <v>1592</v>
      </c>
      <c r="F840" s="231">
        <v>2024.0</v>
      </c>
      <c r="G840" s="232" t="s">
        <v>1567</v>
      </c>
      <c r="H840" s="232"/>
      <c r="I840" s="232"/>
      <c r="J840" s="232"/>
      <c r="K840" s="232" t="s">
        <v>975</v>
      </c>
      <c r="L840" s="232">
        <v>139470.0</v>
      </c>
      <c r="M840" s="233" t="s">
        <v>1593</v>
      </c>
      <c r="N840" s="232" t="s">
        <v>1592</v>
      </c>
      <c r="O840" s="234">
        <v>1962.0</v>
      </c>
      <c r="P840" s="235">
        <v>330.0</v>
      </c>
      <c r="Q840" s="236">
        <v>1073.5000000000007</v>
      </c>
      <c r="R840" s="236">
        <v>1316.7000000000012</v>
      </c>
      <c r="S840" s="237">
        <v>0.16819571865443425</v>
      </c>
      <c r="T840" s="238" t="s">
        <v>322</v>
      </c>
      <c r="U840" s="239">
        <f>IFERROR(Data_TY!$T840*Data_TY!$O840,"")</f>
        <v>0</v>
      </c>
      <c r="V840" s="238">
        <f>IFERROR(Data_TY!$R840/Data_TY!$P840,"")</f>
        <v>3.99</v>
      </c>
      <c r="W840" s="239">
        <f>IFERROR(Data_TY!$V840*Data_TY!$O840,"")</f>
        <v>7828.38</v>
      </c>
      <c r="X840" s="230">
        <v>0.0</v>
      </c>
      <c r="Y840" s="230" t="s">
        <v>900</v>
      </c>
    </row>
    <row r="841" ht="15.75" hidden="1" customHeight="1">
      <c r="A841" s="240" t="s">
        <v>47</v>
      </c>
      <c r="B841" s="240" t="s">
        <v>75</v>
      </c>
      <c r="C841" s="240" t="s">
        <v>786</v>
      </c>
      <c r="D841" s="240" t="s">
        <v>309</v>
      </c>
      <c r="E841" s="240" t="s">
        <v>371</v>
      </c>
      <c r="F841" s="241">
        <v>2024.0</v>
      </c>
      <c r="G841" s="242" t="s">
        <v>1567</v>
      </c>
      <c r="H841" s="242"/>
      <c r="I841" s="242"/>
      <c r="J841" s="242"/>
      <c r="K841" s="242" t="s">
        <v>975</v>
      </c>
      <c r="L841" s="242">
        <v>166739.0</v>
      </c>
      <c r="M841" s="243" t="s">
        <v>370</v>
      </c>
      <c r="N841" s="242" t="s">
        <v>994</v>
      </c>
      <c r="O841" s="244">
        <v>1704.0</v>
      </c>
      <c r="P841" s="245">
        <v>740.0</v>
      </c>
      <c r="Q841" s="246">
        <v>4857.4000000000015</v>
      </c>
      <c r="R841" s="246">
        <v>5908.600000000001</v>
      </c>
      <c r="S841" s="247">
        <v>0.43427230046948356</v>
      </c>
      <c r="T841" s="248">
        <v>2.9</v>
      </c>
      <c r="U841" s="249">
        <f>IFERROR(Data_TY!$T841*Data_TY!$O841,"")</f>
        <v>4941.6</v>
      </c>
      <c r="V841" s="248">
        <f>IFERROR(Data_TY!$R841/Data_TY!$P841,"")</f>
        <v>7.984594595</v>
      </c>
      <c r="W841" s="249">
        <f>IFERROR(Data_TY!$V841*Data_TY!$O841,"")</f>
        <v>13605.74919</v>
      </c>
      <c r="X841" s="240" t="s">
        <v>73</v>
      </c>
      <c r="Y841" s="240" t="s">
        <v>784</v>
      </c>
    </row>
    <row r="842" ht="15.75" hidden="1" customHeight="1">
      <c r="A842" s="230" t="s">
        <v>47</v>
      </c>
      <c r="B842" s="230" t="s">
        <v>79</v>
      </c>
      <c r="C842" s="230" t="s">
        <v>786</v>
      </c>
      <c r="D842" s="230" t="s">
        <v>309</v>
      </c>
      <c r="E842" s="230" t="s">
        <v>373</v>
      </c>
      <c r="F842" s="231">
        <v>2024.0</v>
      </c>
      <c r="G842" s="232" t="s">
        <v>1567</v>
      </c>
      <c r="H842" s="232"/>
      <c r="I842" s="232"/>
      <c r="J842" s="232"/>
      <c r="K842" s="232" t="s">
        <v>975</v>
      </c>
      <c r="L842" s="232">
        <v>166750.0</v>
      </c>
      <c r="M842" s="233" t="s">
        <v>372</v>
      </c>
      <c r="N842" s="232" t="s">
        <v>995</v>
      </c>
      <c r="O842" s="234">
        <v>4770.0</v>
      </c>
      <c r="P842" s="235">
        <v>2562.0</v>
      </c>
      <c r="Q842" s="236">
        <v>8387.98</v>
      </c>
      <c r="R842" s="236">
        <v>10222.380000000001</v>
      </c>
      <c r="S842" s="237">
        <v>0.5371069182389937</v>
      </c>
      <c r="T842" s="238">
        <v>1.6</v>
      </c>
      <c r="U842" s="239">
        <f>IFERROR(Data_TY!$T842*Data_TY!$O842,"")</f>
        <v>7632</v>
      </c>
      <c r="V842" s="238">
        <f>IFERROR(Data_TY!$R842/Data_TY!$P842,"")</f>
        <v>3.99</v>
      </c>
      <c r="W842" s="239">
        <f>IFERROR(Data_TY!$V842*Data_TY!$O842,"")</f>
        <v>19032.3</v>
      </c>
      <c r="X842" s="230" t="s">
        <v>78</v>
      </c>
      <c r="Y842" s="230" t="s">
        <v>784</v>
      </c>
    </row>
    <row r="843" ht="15.75" hidden="1" customHeight="1">
      <c r="A843" s="240" t="s">
        <v>47</v>
      </c>
      <c r="B843" s="240" t="s">
        <v>127</v>
      </c>
      <c r="C843" s="240" t="s">
        <v>786</v>
      </c>
      <c r="D843" s="240" t="s">
        <v>309</v>
      </c>
      <c r="E843" s="240" t="s">
        <v>579</v>
      </c>
      <c r="F843" s="241">
        <v>2024.0</v>
      </c>
      <c r="G843" s="242" t="s">
        <v>1567</v>
      </c>
      <c r="H843" s="242"/>
      <c r="I843" s="242"/>
      <c r="J843" s="242"/>
      <c r="K843" s="242" t="s">
        <v>975</v>
      </c>
      <c r="L843" s="242">
        <v>242485.0</v>
      </c>
      <c r="M843" s="243" t="s">
        <v>578</v>
      </c>
      <c r="N843" s="242" t="s">
        <v>999</v>
      </c>
      <c r="O843" s="244">
        <v>864.0</v>
      </c>
      <c r="P843" s="245">
        <v>604.0</v>
      </c>
      <c r="Q843" s="246">
        <v>3743.9599999999996</v>
      </c>
      <c r="R843" s="246">
        <v>4523.959999999998</v>
      </c>
      <c r="S843" s="247">
        <v>0.6990740740740741</v>
      </c>
      <c r="T843" s="248">
        <v>2.64</v>
      </c>
      <c r="U843" s="249">
        <f>IFERROR(Data_TY!$T843*Data_TY!$O843,"")</f>
        <v>2280.96</v>
      </c>
      <c r="V843" s="248">
        <f>IFERROR(Data_TY!$R843/Data_TY!$P843,"")</f>
        <v>7.49</v>
      </c>
      <c r="W843" s="249">
        <f>IFERROR(Data_TY!$V843*Data_TY!$O843,"")</f>
        <v>6471.36</v>
      </c>
      <c r="X843" s="240" t="s">
        <v>298</v>
      </c>
      <c r="Y843" s="240" t="s">
        <v>784</v>
      </c>
    </row>
    <row r="844" ht="15.75" hidden="1" customHeight="1">
      <c r="A844" s="230" t="s">
        <v>47</v>
      </c>
      <c r="B844" s="230" t="s">
        <v>75</v>
      </c>
      <c r="C844" s="230" t="s">
        <v>786</v>
      </c>
      <c r="D844" s="230" t="s">
        <v>309</v>
      </c>
      <c r="E844" s="230" t="s">
        <v>770</v>
      </c>
      <c r="F844" s="231">
        <v>2024.0</v>
      </c>
      <c r="G844" s="232" t="s">
        <v>1567</v>
      </c>
      <c r="H844" s="232"/>
      <c r="I844" s="232"/>
      <c r="J844" s="232"/>
      <c r="K844" s="232" t="s">
        <v>975</v>
      </c>
      <c r="L844" s="232">
        <v>96580.0</v>
      </c>
      <c r="M844" s="233" t="s">
        <v>769</v>
      </c>
      <c r="N844" s="232" t="s">
        <v>1000</v>
      </c>
      <c r="O844" s="234">
        <v>2560.0</v>
      </c>
      <c r="P844" s="235">
        <v>1074.0</v>
      </c>
      <c r="Q844" s="236">
        <v>5239.260000000001</v>
      </c>
      <c r="R844" s="236">
        <v>6433.2599999999975</v>
      </c>
      <c r="S844" s="237">
        <v>0.41953125</v>
      </c>
      <c r="T844" s="238">
        <v>2.36</v>
      </c>
      <c r="U844" s="239">
        <f>IFERROR(Data_TY!$T844*Data_TY!$O844,"")</f>
        <v>6041.6</v>
      </c>
      <c r="V844" s="238">
        <f>IFERROR(Data_TY!$R844/Data_TY!$P844,"")</f>
        <v>5.99</v>
      </c>
      <c r="W844" s="239">
        <f>IFERROR(Data_TY!$V844*Data_TY!$O844,"")</f>
        <v>15334.4</v>
      </c>
      <c r="X844" s="230" t="s">
        <v>766</v>
      </c>
      <c r="Y844" s="230" t="s">
        <v>784</v>
      </c>
    </row>
    <row r="845" ht="15.75" hidden="1" customHeight="1">
      <c r="A845" s="240" t="s">
        <v>47</v>
      </c>
      <c r="B845" s="240" t="s">
        <v>75</v>
      </c>
      <c r="C845" s="240" t="s">
        <v>786</v>
      </c>
      <c r="D845" s="240" t="s">
        <v>309</v>
      </c>
      <c r="E845" s="240" t="s">
        <v>772</v>
      </c>
      <c r="F845" s="241">
        <v>2024.0</v>
      </c>
      <c r="G845" s="242" t="s">
        <v>1567</v>
      </c>
      <c r="H845" s="242"/>
      <c r="I845" s="242"/>
      <c r="J845" s="242"/>
      <c r="K845" s="242" t="s">
        <v>975</v>
      </c>
      <c r="L845" s="242">
        <v>96581.0</v>
      </c>
      <c r="M845" s="243" t="s">
        <v>771</v>
      </c>
      <c r="N845" s="242" t="s">
        <v>1001</v>
      </c>
      <c r="O845" s="244">
        <v>1280.0</v>
      </c>
      <c r="P845" s="245">
        <v>562.0</v>
      </c>
      <c r="Q845" s="246">
        <v>2735.1799999999976</v>
      </c>
      <c r="R845" s="246">
        <v>3366.3799999999987</v>
      </c>
      <c r="S845" s="247">
        <v>0.4390625</v>
      </c>
      <c r="T845" s="248">
        <v>2.36</v>
      </c>
      <c r="U845" s="249">
        <f>IFERROR(Data_TY!$T845*Data_TY!$O845,"")</f>
        <v>3020.8</v>
      </c>
      <c r="V845" s="248">
        <f>IFERROR(Data_TY!$R845/Data_TY!$P845,"")</f>
        <v>5.99</v>
      </c>
      <c r="W845" s="249">
        <f>IFERROR(Data_TY!$V845*Data_TY!$O845,"")</f>
        <v>7667.2</v>
      </c>
      <c r="X845" s="240" t="s">
        <v>766</v>
      </c>
      <c r="Y845" s="240" t="s">
        <v>784</v>
      </c>
    </row>
    <row r="846" ht="15.75" hidden="1" customHeight="1">
      <c r="A846" s="230" t="s">
        <v>47</v>
      </c>
      <c r="B846" s="230" t="s">
        <v>75</v>
      </c>
      <c r="C846" s="230" t="s">
        <v>786</v>
      </c>
      <c r="D846" s="230" t="s">
        <v>309</v>
      </c>
      <c r="E846" s="230" t="s">
        <v>774</v>
      </c>
      <c r="F846" s="231">
        <v>2024.0</v>
      </c>
      <c r="G846" s="232" t="s">
        <v>1567</v>
      </c>
      <c r="H846" s="232"/>
      <c r="I846" s="232"/>
      <c r="J846" s="232"/>
      <c r="K846" s="232" t="s">
        <v>975</v>
      </c>
      <c r="L846" s="232">
        <v>96583.0</v>
      </c>
      <c r="M846" s="233" t="s">
        <v>773</v>
      </c>
      <c r="N846" s="232" t="s">
        <v>1002</v>
      </c>
      <c r="O846" s="234">
        <v>1584.0</v>
      </c>
      <c r="P846" s="235">
        <v>524.0</v>
      </c>
      <c r="Q846" s="236">
        <v>3999.2499999999995</v>
      </c>
      <c r="R846" s="236">
        <v>4949.0099999999975</v>
      </c>
      <c r="S846" s="237">
        <v>0.33080808080808083</v>
      </c>
      <c r="T846" s="238">
        <v>3.65</v>
      </c>
      <c r="U846" s="239">
        <f>IFERROR(Data_TY!$T846*Data_TY!$O846,"")</f>
        <v>5781.6</v>
      </c>
      <c r="V846" s="238">
        <f>IFERROR(Data_TY!$R846/Data_TY!$P846,"")</f>
        <v>9.444675573</v>
      </c>
      <c r="W846" s="239">
        <f>IFERROR(Data_TY!$V846*Data_TY!$O846,"")</f>
        <v>14960.36611</v>
      </c>
      <c r="X846" s="230" t="s">
        <v>766</v>
      </c>
      <c r="Y846" s="230" t="s">
        <v>784</v>
      </c>
    </row>
    <row r="847" ht="15.75" hidden="1" customHeight="1">
      <c r="A847" s="240" t="s">
        <v>47</v>
      </c>
      <c r="B847" s="240" t="s">
        <v>79</v>
      </c>
      <c r="C847" s="240" t="s">
        <v>786</v>
      </c>
      <c r="D847" s="240" t="s">
        <v>309</v>
      </c>
      <c r="E847" s="240" t="s">
        <v>375</v>
      </c>
      <c r="F847" s="241">
        <v>2024.0</v>
      </c>
      <c r="G847" s="242" t="s">
        <v>1567</v>
      </c>
      <c r="H847" s="242"/>
      <c r="I847" s="242"/>
      <c r="J847" s="242"/>
      <c r="K847" s="242" t="s">
        <v>975</v>
      </c>
      <c r="L847" s="242">
        <v>166754.0</v>
      </c>
      <c r="M847" s="243" t="s">
        <v>374</v>
      </c>
      <c r="N847" s="242" t="s">
        <v>1003</v>
      </c>
      <c r="O847" s="244">
        <v>462.0</v>
      </c>
      <c r="P847" s="245">
        <v>337.0</v>
      </c>
      <c r="Q847" s="246">
        <v>1248.5299999999995</v>
      </c>
      <c r="R847" s="246">
        <v>1513.130000000002</v>
      </c>
      <c r="S847" s="247">
        <v>0.7294372294372294</v>
      </c>
      <c r="T847" s="248">
        <v>1.69</v>
      </c>
      <c r="U847" s="249">
        <f>IFERROR(Data_TY!$T847*Data_TY!$O847,"")</f>
        <v>780.78</v>
      </c>
      <c r="V847" s="248">
        <f>IFERROR(Data_TY!$R847/Data_TY!$P847,"")</f>
        <v>4.49</v>
      </c>
      <c r="W847" s="249">
        <f>IFERROR(Data_TY!$V847*Data_TY!$O847,"")</f>
        <v>2074.38</v>
      </c>
      <c r="X847" s="240" t="s">
        <v>78</v>
      </c>
      <c r="Y847" s="240" t="s">
        <v>784</v>
      </c>
    </row>
    <row r="848" ht="15.75" hidden="1" customHeight="1">
      <c r="A848" s="230" t="s">
        <v>47</v>
      </c>
      <c r="B848" s="230" t="s">
        <v>75</v>
      </c>
      <c r="C848" s="230" t="s">
        <v>786</v>
      </c>
      <c r="D848" s="230" t="s">
        <v>309</v>
      </c>
      <c r="E848" s="230" t="s">
        <v>776</v>
      </c>
      <c r="F848" s="231">
        <v>2024.0</v>
      </c>
      <c r="G848" s="232" t="s">
        <v>1567</v>
      </c>
      <c r="H848" s="232"/>
      <c r="I848" s="232"/>
      <c r="J848" s="232"/>
      <c r="K848" s="232" t="s">
        <v>975</v>
      </c>
      <c r="L848" s="232">
        <v>96585.0</v>
      </c>
      <c r="M848" s="233" t="s">
        <v>775</v>
      </c>
      <c r="N848" s="232" t="s">
        <v>1004</v>
      </c>
      <c r="O848" s="234">
        <v>792.0</v>
      </c>
      <c r="P848" s="235">
        <v>267.0</v>
      </c>
      <c r="Q848" s="236">
        <v>2058.83</v>
      </c>
      <c r="R848" s="236">
        <v>2528.1300000000006</v>
      </c>
      <c r="S848" s="237">
        <v>0.3371212121212121</v>
      </c>
      <c r="T848" s="238">
        <v>3.65</v>
      </c>
      <c r="U848" s="239">
        <f>IFERROR(Data_TY!$T848*Data_TY!$O848,"")</f>
        <v>2890.8</v>
      </c>
      <c r="V848" s="238">
        <f>IFERROR(Data_TY!$R848/Data_TY!$P848,"")</f>
        <v>9.468651685</v>
      </c>
      <c r="W848" s="239">
        <f>IFERROR(Data_TY!$V848*Data_TY!$O848,"")</f>
        <v>7499.172135</v>
      </c>
      <c r="X848" s="230" t="s">
        <v>766</v>
      </c>
      <c r="Y848" s="230" t="s">
        <v>784</v>
      </c>
    </row>
    <row r="849" ht="15.75" hidden="1" customHeight="1">
      <c r="A849" s="240" t="s">
        <v>47</v>
      </c>
      <c r="B849" s="240" t="s">
        <v>79</v>
      </c>
      <c r="C849" s="240" t="s">
        <v>786</v>
      </c>
      <c r="D849" s="240" t="s">
        <v>309</v>
      </c>
      <c r="E849" s="240" t="s">
        <v>377</v>
      </c>
      <c r="F849" s="241">
        <v>2024.0</v>
      </c>
      <c r="G849" s="242" t="s">
        <v>1567</v>
      </c>
      <c r="H849" s="242"/>
      <c r="I849" s="242"/>
      <c r="J849" s="242"/>
      <c r="K849" s="242" t="s">
        <v>975</v>
      </c>
      <c r="L849" s="242">
        <v>166756.0</v>
      </c>
      <c r="M849" s="243" t="s">
        <v>376</v>
      </c>
      <c r="N849" s="242" t="s">
        <v>1005</v>
      </c>
      <c r="O849" s="244">
        <v>462.0</v>
      </c>
      <c r="P849" s="245">
        <v>286.0</v>
      </c>
      <c r="Q849" s="246">
        <v>1045.6399999999999</v>
      </c>
      <c r="R849" s="246">
        <v>1284.1400000000015</v>
      </c>
      <c r="S849" s="247">
        <v>0.6190476190476191</v>
      </c>
      <c r="T849" s="248">
        <v>1.69</v>
      </c>
      <c r="U849" s="249">
        <f>IFERROR(Data_TY!$T849*Data_TY!$O849,"")</f>
        <v>780.78</v>
      </c>
      <c r="V849" s="248">
        <f>IFERROR(Data_TY!$R849/Data_TY!$P849,"")</f>
        <v>4.49</v>
      </c>
      <c r="W849" s="249">
        <f>IFERROR(Data_TY!$V849*Data_TY!$O849,"")</f>
        <v>2074.38</v>
      </c>
      <c r="X849" s="240" t="s">
        <v>78</v>
      </c>
      <c r="Y849" s="240" t="s">
        <v>784</v>
      </c>
    </row>
    <row r="850" ht="15.75" hidden="1" customHeight="1">
      <c r="A850" s="230" t="s">
        <v>48</v>
      </c>
      <c r="B850" s="230" t="s">
        <v>92</v>
      </c>
      <c r="C850" s="230" t="s">
        <v>913</v>
      </c>
      <c r="D850" s="230" t="s">
        <v>74</v>
      </c>
      <c r="E850" s="230" t="s">
        <v>1415</v>
      </c>
      <c r="F850" s="231">
        <v>2024.0</v>
      </c>
      <c r="G850" s="232" t="s">
        <v>1567</v>
      </c>
      <c r="H850" s="232"/>
      <c r="I850" s="232"/>
      <c r="J850" s="232"/>
      <c r="K850" s="232" t="s">
        <v>975</v>
      </c>
      <c r="L850" s="232">
        <v>161988.0</v>
      </c>
      <c r="M850" s="233" t="s">
        <v>1416</v>
      </c>
      <c r="N850" s="232" t="s">
        <v>1417</v>
      </c>
      <c r="O850" s="234">
        <v>0.0</v>
      </c>
      <c r="P850" s="235">
        <v>1.0</v>
      </c>
      <c r="Q850" s="236">
        <v>6.99</v>
      </c>
      <c r="R850" s="236">
        <v>6.99</v>
      </c>
      <c r="S850" s="237" t="s">
        <v>322</v>
      </c>
      <c r="T850" s="238">
        <v>3.04</v>
      </c>
      <c r="U850" s="239">
        <f>IFERROR(Data_TY!$T850*Data_TY!$O850,"")</f>
        <v>0</v>
      </c>
      <c r="V850" s="238">
        <f>IFERROR(Data_TY!$R850/Data_TY!$P850,"")</f>
        <v>6.99</v>
      </c>
      <c r="W850" s="239">
        <f>IFERROR(Data_TY!$V850*Data_TY!$O850,"")</f>
        <v>0</v>
      </c>
      <c r="X850" s="230" t="s">
        <v>109</v>
      </c>
      <c r="Y850" s="230" t="s">
        <v>784</v>
      </c>
    </row>
    <row r="851" ht="15.75" hidden="1" customHeight="1">
      <c r="A851" s="240" t="s">
        <v>48</v>
      </c>
      <c r="B851" s="240" t="s">
        <v>225</v>
      </c>
      <c r="C851" s="240" t="s">
        <v>913</v>
      </c>
      <c r="D851" s="240" t="s">
        <v>74</v>
      </c>
      <c r="E851" s="240" t="s">
        <v>1594</v>
      </c>
      <c r="F851" s="241">
        <v>2024.0</v>
      </c>
      <c r="G851" s="242" t="s">
        <v>1567</v>
      </c>
      <c r="H851" s="242"/>
      <c r="I851" s="242"/>
      <c r="J851" s="242"/>
      <c r="K851" s="242" t="s">
        <v>975</v>
      </c>
      <c r="L851" s="242">
        <v>162034.0</v>
      </c>
      <c r="M851" s="243" t="s">
        <v>1595</v>
      </c>
      <c r="N851" s="242" t="s">
        <v>1596</v>
      </c>
      <c r="O851" s="244">
        <v>0.0</v>
      </c>
      <c r="P851" s="245">
        <v>1.0</v>
      </c>
      <c r="Q851" s="246">
        <v>1.62</v>
      </c>
      <c r="R851" s="246">
        <v>1.62</v>
      </c>
      <c r="S851" s="247" t="s">
        <v>322</v>
      </c>
      <c r="T851" s="248">
        <v>2.9</v>
      </c>
      <c r="U851" s="249">
        <f>IFERROR(Data_TY!$T851*Data_TY!$O851,"")</f>
        <v>0</v>
      </c>
      <c r="V851" s="248">
        <f>IFERROR(Data_TY!$R851/Data_TY!$P851,"")</f>
        <v>1.62</v>
      </c>
      <c r="W851" s="249">
        <f>IFERROR(Data_TY!$V851*Data_TY!$O851,"")</f>
        <v>0</v>
      </c>
      <c r="X851" s="240" t="s">
        <v>224</v>
      </c>
      <c r="Y851" s="240" t="s">
        <v>784</v>
      </c>
    </row>
    <row r="852" ht="15.75" hidden="1" customHeight="1">
      <c r="A852" s="230" t="s">
        <v>48</v>
      </c>
      <c r="B852" s="230" t="s">
        <v>95</v>
      </c>
      <c r="C852" s="230" t="s">
        <v>913</v>
      </c>
      <c r="D852" s="230" t="s">
        <v>74</v>
      </c>
      <c r="E852" s="230" t="s">
        <v>1020</v>
      </c>
      <c r="F852" s="231">
        <v>2024.0</v>
      </c>
      <c r="G852" s="232" t="s">
        <v>1567</v>
      </c>
      <c r="H852" s="232"/>
      <c r="I852" s="232"/>
      <c r="J852" s="232"/>
      <c r="K852" s="232" t="s">
        <v>975</v>
      </c>
      <c r="L852" s="232">
        <v>166703.0</v>
      </c>
      <c r="M852" s="233" t="s">
        <v>1021</v>
      </c>
      <c r="N852" s="232" t="s">
        <v>1022</v>
      </c>
      <c r="O852" s="234">
        <v>0.0</v>
      </c>
      <c r="P852" s="235">
        <v>1.0</v>
      </c>
      <c r="Q852" s="236">
        <v>5.99</v>
      </c>
      <c r="R852" s="236">
        <v>5.99</v>
      </c>
      <c r="S852" s="237" t="s">
        <v>322</v>
      </c>
      <c r="T852" s="238">
        <v>2.61</v>
      </c>
      <c r="U852" s="239">
        <f>IFERROR(Data_TY!$T852*Data_TY!$O852,"")</f>
        <v>0</v>
      </c>
      <c r="V852" s="238">
        <f>IFERROR(Data_TY!$R852/Data_TY!$P852,"")</f>
        <v>5.99</v>
      </c>
      <c r="W852" s="239">
        <f>IFERROR(Data_TY!$V852*Data_TY!$O852,"")</f>
        <v>0</v>
      </c>
      <c r="X852" s="230" t="s">
        <v>1012</v>
      </c>
      <c r="Y852" s="230" t="s">
        <v>784</v>
      </c>
    </row>
    <row r="853" ht="15.75" hidden="1" customHeight="1">
      <c r="A853" s="240" t="s">
        <v>47</v>
      </c>
      <c r="B853" s="240" t="s">
        <v>127</v>
      </c>
      <c r="C853" s="240" t="s">
        <v>786</v>
      </c>
      <c r="D853" s="240" t="s">
        <v>309</v>
      </c>
      <c r="E853" s="240" t="s">
        <v>430</v>
      </c>
      <c r="F853" s="241">
        <v>2024.0</v>
      </c>
      <c r="G853" s="242" t="s">
        <v>1567</v>
      </c>
      <c r="H853" s="242"/>
      <c r="I853" s="242"/>
      <c r="J853" s="242"/>
      <c r="K853" s="242" t="s">
        <v>975</v>
      </c>
      <c r="L853" s="242">
        <v>241742.0</v>
      </c>
      <c r="M853" s="243" t="s">
        <v>429</v>
      </c>
      <c r="N853" s="242" t="s">
        <v>1026</v>
      </c>
      <c r="O853" s="244">
        <v>1632.0</v>
      </c>
      <c r="P853" s="245">
        <v>1060.0</v>
      </c>
      <c r="Q853" s="246">
        <v>3013.4000000000015</v>
      </c>
      <c r="R853" s="246">
        <v>3699.4</v>
      </c>
      <c r="S853" s="247">
        <v>0.6495098039215687</v>
      </c>
      <c r="T853" s="248">
        <v>1.44</v>
      </c>
      <c r="U853" s="249">
        <f>IFERROR(Data_TY!$T853*Data_TY!$O853,"")</f>
        <v>2350.08</v>
      </c>
      <c r="V853" s="248">
        <f>IFERROR(Data_TY!$R853/Data_TY!$P853,"")</f>
        <v>3.49</v>
      </c>
      <c r="W853" s="249">
        <f>IFERROR(Data_TY!$V853*Data_TY!$O853,"")</f>
        <v>5695.68</v>
      </c>
      <c r="X853" s="240" t="s">
        <v>112</v>
      </c>
      <c r="Y853" s="240" t="s">
        <v>784</v>
      </c>
    </row>
    <row r="854" ht="15.75" hidden="1" customHeight="1">
      <c r="A854" s="230" t="s">
        <v>47</v>
      </c>
      <c r="B854" s="230" t="s">
        <v>127</v>
      </c>
      <c r="C854" s="230" t="s">
        <v>786</v>
      </c>
      <c r="D854" s="230" t="s">
        <v>309</v>
      </c>
      <c r="E854" s="230" t="s">
        <v>434</v>
      </c>
      <c r="F854" s="231">
        <v>2024.0</v>
      </c>
      <c r="G854" s="232" t="s">
        <v>1567</v>
      </c>
      <c r="H854" s="232"/>
      <c r="I854" s="232"/>
      <c r="J854" s="232"/>
      <c r="K854" s="232" t="s">
        <v>975</v>
      </c>
      <c r="L854" s="232">
        <v>241908.0</v>
      </c>
      <c r="M854" s="233" t="s">
        <v>433</v>
      </c>
      <c r="N854" s="232" t="s">
        <v>1028</v>
      </c>
      <c r="O854" s="234">
        <v>1428.0</v>
      </c>
      <c r="P854" s="235">
        <v>1022.0</v>
      </c>
      <c r="Q854" s="236">
        <v>3829.179999999997</v>
      </c>
      <c r="R854" s="236">
        <v>4590.579999999999</v>
      </c>
      <c r="S854" s="237">
        <v>0.7156862745098039</v>
      </c>
      <c r="T854" s="238">
        <v>1.8</v>
      </c>
      <c r="U854" s="239">
        <f>IFERROR(Data_TY!$T854*Data_TY!$O854,"")</f>
        <v>2570.4</v>
      </c>
      <c r="V854" s="238">
        <f>IFERROR(Data_TY!$R854/Data_TY!$P854,"")</f>
        <v>4.491761252</v>
      </c>
      <c r="W854" s="239">
        <f>IFERROR(Data_TY!$V854*Data_TY!$O854,"")</f>
        <v>6414.235068</v>
      </c>
      <c r="X854" s="230" t="s">
        <v>112</v>
      </c>
      <c r="Y854" s="230" t="s">
        <v>784</v>
      </c>
    </row>
    <row r="855" ht="15.75" hidden="1" customHeight="1">
      <c r="A855" s="240" t="s">
        <v>47</v>
      </c>
      <c r="B855" s="240" t="s">
        <v>127</v>
      </c>
      <c r="C855" s="240" t="s">
        <v>786</v>
      </c>
      <c r="D855" s="240" t="s">
        <v>309</v>
      </c>
      <c r="E855" s="240" t="s">
        <v>436</v>
      </c>
      <c r="F855" s="241">
        <v>2024.0</v>
      </c>
      <c r="G855" s="242" t="s">
        <v>1567</v>
      </c>
      <c r="H855" s="242"/>
      <c r="I855" s="242"/>
      <c r="J855" s="242"/>
      <c r="K855" s="242" t="s">
        <v>975</v>
      </c>
      <c r="L855" s="242">
        <v>241911.0</v>
      </c>
      <c r="M855" s="243" t="s">
        <v>435</v>
      </c>
      <c r="N855" s="242" t="s">
        <v>1449</v>
      </c>
      <c r="O855" s="244">
        <v>0.0</v>
      </c>
      <c r="P855" s="245">
        <v>58.0</v>
      </c>
      <c r="Q855" s="246">
        <v>295.82000000000005</v>
      </c>
      <c r="R855" s="246">
        <v>347.41999999999996</v>
      </c>
      <c r="S855" s="247" t="s">
        <v>322</v>
      </c>
      <c r="T855" s="248">
        <v>3.02</v>
      </c>
      <c r="U855" s="249">
        <f>IFERROR(Data_TY!$T855*Data_TY!$O855,"")</f>
        <v>0</v>
      </c>
      <c r="V855" s="248">
        <f>IFERROR(Data_TY!$R855/Data_TY!$P855,"")</f>
        <v>5.99</v>
      </c>
      <c r="W855" s="249">
        <f>IFERROR(Data_TY!$V855*Data_TY!$O855,"")</f>
        <v>0</v>
      </c>
      <c r="X855" s="240" t="s">
        <v>112</v>
      </c>
      <c r="Y855" s="240" t="s">
        <v>784</v>
      </c>
    </row>
    <row r="856" ht="15.75" hidden="1" customHeight="1">
      <c r="A856" s="230" t="s">
        <v>47</v>
      </c>
      <c r="B856" s="230" t="s">
        <v>127</v>
      </c>
      <c r="C856" s="230" t="s">
        <v>786</v>
      </c>
      <c r="D856" s="230" t="s">
        <v>309</v>
      </c>
      <c r="E856" s="230" t="s">
        <v>442</v>
      </c>
      <c r="F856" s="231">
        <v>2024.0</v>
      </c>
      <c r="G856" s="232" t="s">
        <v>1567</v>
      </c>
      <c r="H856" s="232"/>
      <c r="I856" s="232"/>
      <c r="J856" s="232"/>
      <c r="K856" s="232" t="s">
        <v>975</v>
      </c>
      <c r="L856" s="232">
        <v>242026.0</v>
      </c>
      <c r="M856" s="233" t="s">
        <v>441</v>
      </c>
      <c r="N856" s="232" t="s">
        <v>1450</v>
      </c>
      <c r="O856" s="234">
        <v>420.0</v>
      </c>
      <c r="P856" s="235">
        <v>208.0</v>
      </c>
      <c r="Q856" s="236">
        <v>1593.9199999999996</v>
      </c>
      <c r="R856" s="236">
        <v>1973.9200000000014</v>
      </c>
      <c r="S856" s="237">
        <v>0.49523809523809526</v>
      </c>
      <c r="T856" s="238">
        <v>3.75</v>
      </c>
      <c r="U856" s="239">
        <f>IFERROR(Data_TY!$T856*Data_TY!$O856,"")</f>
        <v>1575</v>
      </c>
      <c r="V856" s="238">
        <f>IFERROR(Data_TY!$R856/Data_TY!$P856,"")</f>
        <v>9.49</v>
      </c>
      <c r="W856" s="239">
        <f>IFERROR(Data_TY!$V856*Data_TY!$O856,"")</f>
        <v>3985.8</v>
      </c>
      <c r="X856" s="230" t="s">
        <v>112</v>
      </c>
      <c r="Y856" s="230" t="s">
        <v>784</v>
      </c>
    </row>
    <row r="857" ht="15.75" hidden="1" customHeight="1">
      <c r="A857" s="240" t="s">
        <v>47</v>
      </c>
      <c r="B857" s="240" t="s">
        <v>127</v>
      </c>
      <c r="C857" s="240" t="s">
        <v>786</v>
      </c>
      <c r="D857" s="240" t="s">
        <v>309</v>
      </c>
      <c r="E857" s="240" t="s">
        <v>444</v>
      </c>
      <c r="F857" s="241">
        <v>2024.0</v>
      </c>
      <c r="G857" s="242" t="s">
        <v>1567</v>
      </c>
      <c r="H857" s="242"/>
      <c r="I857" s="242"/>
      <c r="J857" s="242"/>
      <c r="K857" s="242" t="s">
        <v>975</v>
      </c>
      <c r="L857" s="242">
        <v>242051.0</v>
      </c>
      <c r="M857" s="243" t="s">
        <v>443</v>
      </c>
      <c r="N857" s="242" t="s">
        <v>1029</v>
      </c>
      <c r="O857" s="244">
        <v>822.0</v>
      </c>
      <c r="P857" s="245">
        <v>481.0</v>
      </c>
      <c r="Q857" s="246">
        <v>3955.1899999999996</v>
      </c>
      <c r="R857" s="246">
        <v>4805.189999999995</v>
      </c>
      <c r="S857" s="247">
        <v>0.5851581508515815</v>
      </c>
      <c r="T857" s="248">
        <v>4.2</v>
      </c>
      <c r="U857" s="249">
        <f>IFERROR(Data_TY!$T857*Data_TY!$O857,"")</f>
        <v>3452.4</v>
      </c>
      <c r="V857" s="248">
        <f>IFERROR(Data_TY!$R857/Data_TY!$P857,"")</f>
        <v>9.99</v>
      </c>
      <c r="W857" s="249">
        <f>IFERROR(Data_TY!$V857*Data_TY!$O857,"")</f>
        <v>8211.78</v>
      </c>
      <c r="X857" s="240" t="s">
        <v>148</v>
      </c>
      <c r="Y857" s="240" t="s">
        <v>784</v>
      </c>
    </row>
    <row r="858" ht="15.75" hidden="1" customHeight="1">
      <c r="A858" s="230" t="s">
        <v>47</v>
      </c>
      <c r="B858" s="230" t="s">
        <v>127</v>
      </c>
      <c r="C858" s="230" t="s">
        <v>786</v>
      </c>
      <c r="D858" s="230" t="s">
        <v>309</v>
      </c>
      <c r="E858" s="230" t="s">
        <v>448</v>
      </c>
      <c r="F858" s="231">
        <v>2024.0</v>
      </c>
      <c r="G858" s="232" t="s">
        <v>1567</v>
      </c>
      <c r="H858" s="232"/>
      <c r="I858" s="232"/>
      <c r="J858" s="232"/>
      <c r="K858" s="232" t="s">
        <v>975</v>
      </c>
      <c r="L858" s="232">
        <v>242064.0</v>
      </c>
      <c r="M858" s="233" t="s">
        <v>447</v>
      </c>
      <c r="N858" s="232" t="s">
        <v>1030</v>
      </c>
      <c r="O858" s="234">
        <v>1260.0</v>
      </c>
      <c r="P858" s="235">
        <v>1060.0</v>
      </c>
      <c r="Q858" s="236">
        <v>6770.9000000000015</v>
      </c>
      <c r="R858" s="236">
        <v>7939.400000000002</v>
      </c>
      <c r="S858" s="237">
        <v>0.8412698412698413</v>
      </c>
      <c r="T858" s="238">
        <v>2.9</v>
      </c>
      <c r="U858" s="239">
        <f>IFERROR(Data_TY!$T858*Data_TY!$O858,"")</f>
        <v>3654</v>
      </c>
      <c r="V858" s="238">
        <f>IFERROR(Data_TY!$R858/Data_TY!$P858,"")</f>
        <v>7.49</v>
      </c>
      <c r="W858" s="239">
        <f>IFERROR(Data_TY!$V858*Data_TY!$O858,"")</f>
        <v>9437.4</v>
      </c>
      <c r="X858" s="230" t="s">
        <v>145</v>
      </c>
      <c r="Y858" s="230" t="s">
        <v>784</v>
      </c>
    </row>
    <row r="859" ht="15.75" hidden="1" customHeight="1">
      <c r="A859" s="240" t="s">
        <v>47</v>
      </c>
      <c r="B859" s="240" t="s">
        <v>183</v>
      </c>
      <c r="C859" s="240" t="s">
        <v>786</v>
      </c>
      <c r="D859" s="240" t="s">
        <v>309</v>
      </c>
      <c r="E859" s="240" t="s">
        <v>452</v>
      </c>
      <c r="F859" s="241">
        <v>2024.0</v>
      </c>
      <c r="G859" s="242" t="s">
        <v>1567</v>
      </c>
      <c r="H859" s="242"/>
      <c r="I859" s="242"/>
      <c r="J859" s="242"/>
      <c r="K859" s="242" t="s">
        <v>975</v>
      </c>
      <c r="L859" s="242">
        <v>242077.0</v>
      </c>
      <c r="M859" s="243" t="s">
        <v>451</v>
      </c>
      <c r="N859" s="242" t="s">
        <v>1451</v>
      </c>
      <c r="O859" s="244">
        <v>1524.0</v>
      </c>
      <c r="P859" s="245">
        <v>489.0</v>
      </c>
      <c r="Q859" s="246">
        <v>4985.109999999994</v>
      </c>
      <c r="R859" s="246">
        <v>6110.109999999993</v>
      </c>
      <c r="S859" s="247">
        <v>0.32086614173228345</v>
      </c>
      <c r="T859" s="248">
        <v>5.02</v>
      </c>
      <c r="U859" s="249">
        <f>IFERROR(Data_TY!$T859*Data_TY!$O859,"")</f>
        <v>7650.48</v>
      </c>
      <c r="V859" s="248">
        <f>IFERROR(Data_TY!$R859/Data_TY!$P859,"")</f>
        <v>12.49511247</v>
      </c>
      <c r="W859" s="249">
        <f>IFERROR(Data_TY!$V859*Data_TY!$O859,"")</f>
        <v>19042.55141</v>
      </c>
      <c r="X859" s="240" t="s">
        <v>148</v>
      </c>
      <c r="Y859" s="240" t="s">
        <v>784</v>
      </c>
    </row>
    <row r="860" ht="15.75" hidden="1" customHeight="1">
      <c r="A860" s="230" t="s">
        <v>47</v>
      </c>
      <c r="B860" s="230" t="s">
        <v>127</v>
      </c>
      <c r="C860" s="230" t="s">
        <v>786</v>
      </c>
      <c r="D860" s="230" t="s">
        <v>309</v>
      </c>
      <c r="E860" s="230" t="s">
        <v>454</v>
      </c>
      <c r="F860" s="231">
        <v>2024.0</v>
      </c>
      <c r="G860" s="232" t="s">
        <v>1567</v>
      </c>
      <c r="H860" s="232"/>
      <c r="I860" s="232"/>
      <c r="J860" s="232"/>
      <c r="K860" s="232" t="s">
        <v>975</v>
      </c>
      <c r="L860" s="232">
        <v>242079.0</v>
      </c>
      <c r="M860" s="233" t="s">
        <v>453</v>
      </c>
      <c r="N860" s="232" t="s">
        <v>1031</v>
      </c>
      <c r="O860" s="234">
        <v>0.0</v>
      </c>
      <c r="P860" s="235">
        <v>1.0</v>
      </c>
      <c r="Q860" s="236">
        <v>11.99</v>
      </c>
      <c r="R860" s="236">
        <v>11.99</v>
      </c>
      <c r="S860" s="237" t="s">
        <v>322</v>
      </c>
      <c r="T860" s="238">
        <v>6.29</v>
      </c>
      <c r="U860" s="239">
        <f>IFERROR(Data_TY!$T860*Data_TY!$O860,"")</f>
        <v>0</v>
      </c>
      <c r="V860" s="238">
        <f>IFERROR(Data_TY!$R860/Data_TY!$P860,"")</f>
        <v>11.99</v>
      </c>
      <c r="W860" s="239">
        <f>IFERROR(Data_TY!$V860*Data_TY!$O860,"")</f>
        <v>0</v>
      </c>
      <c r="X860" s="230" t="s">
        <v>112</v>
      </c>
      <c r="Y860" s="230" t="s">
        <v>784</v>
      </c>
    </row>
    <row r="861" ht="15.75" hidden="1" customHeight="1">
      <c r="A861" s="240" t="s">
        <v>47</v>
      </c>
      <c r="B861" s="240" t="s">
        <v>457</v>
      </c>
      <c r="C861" s="240" t="s">
        <v>786</v>
      </c>
      <c r="D861" s="240" t="s">
        <v>309</v>
      </c>
      <c r="E861" s="240" t="s">
        <v>459</v>
      </c>
      <c r="F861" s="241">
        <v>2024.0</v>
      </c>
      <c r="G861" s="242" t="s">
        <v>1567</v>
      </c>
      <c r="H861" s="242"/>
      <c r="I861" s="242"/>
      <c r="J861" s="242"/>
      <c r="K861" s="242" t="s">
        <v>975</v>
      </c>
      <c r="L861" s="242">
        <v>242081.0</v>
      </c>
      <c r="M861" s="243" t="s">
        <v>458</v>
      </c>
      <c r="N861" s="242" t="s">
        <v>1032</v>
      </c>
      <c r="O861" s="244">
        <v>2400.0</v>
      </c>
      <c r="P861" s="245">
        <v>1386.0</v>
      </c>
      <c r="Q861" s="246">
        <v>7342.840000000001</v>
      </c>
      <c r="R861" s="246">
        <v>8996.44</v>
      </c>
      <c r="S861" s="247">
        <v>0.5775</v>
      </c>
      <c r="T861" s="248">
        <v>2.5</v>
      </c>
      <c r="U861" s="249">
        <f>IFERROR(Data_TY!$T861*Data_TY!$O861,"")</f>
        <v>6000</v>
      </c>
      <c r="V861" s="248">
        <f>IFERROR(Data_TY!$R861/Data_TY!$P861,"")</f>
        <v>6.490937951</v>
      </c>
      <c r="W861" s="249">
        <f>IFERROR(Data_TY!$V861*Data_TY!$O861,"")</f>
        <v>15578.25108</v>
      </c>
      <c r="X861" s="240" t="s">
        <v>148</v>
      </c>
      <c r="Y861" s="240" t="s">
        <v>784</v>
      </c>
    </row>
    <row r="862" ht="15.75" hidden="1" customHeight="1">
      <c r="A862" s="230" t="s">
        <v>47</v>
      </c>
      <c r="B862" s="230" t="s">
        <v>127</v>
      </c>
      <c r="C862" s="230" t="s">
        <v>786</v>
      </c>
      <c r="D862" s="230" t="s">
        <v>309</v>
      </c>
      <c r="E862" s="230" t="s">
        <v>463</v>
      </c>
      <c r="F862" s="231">
        <v>2024.0</v>
      </c>
      <c r="G862" s="232" t="s">
        <v>1567</v>
      </c>
      <c r="H862" s="232"/>
      <c r="I862" s="232"/>
      <c r="J862" s="232"/>
      <c r="K862" s="232" t="s">
        <v>975</v>
      </c>
      <c r="L862" s="232">
        <v>242085.0</v>
      </c>
      <c r="M862" s="233" t="s">
        <v>462</v>
      </c>
      <c r="N862" s="232" t="s">
        <v>1033</v>
      </c>
      <c r="O862" s="234">
        <v>462.0</v>
      </c>
      <c r="P862" s="235">
        <v>373.0</v>
      </c>
      <c r="Q862" s="236">
        <v>2781.77</v>
      </c>
      <c r="R862" s="236">
        <v>3348.7700000000013</v>
      </c>
      <c r="S862" s="237">
        <v>0.8073593073593074</v>
      </c>
      <c r="T862" s="238">
        <v>3.59</v>
      </c>
      <c r="U862" s="239">
        <f>IFERROR(Data_TY!$T862*Data_TY!$O862,"")</f>
        <v>1658.58</v>
      </c>
      <c r="V862" s="238">
        <f>IFERROR(Data_TY!$R862/Data_TY!$P862,"")</f>
        <v>8.977935657</v>
      </c>
      <c r="W862" s="239">
        <f>IFERROR(Data_TY!$V862*Data_TY!$O862,"")</f>
        <v>4147.806273</v>
      </c>
      <c r="X862" s="230" t="s">
        <v>148</v>
      </c>
      <c r="Y862" s="230" t="s">
        <v>784</v>
      </c>
    </row>
    <row r="863" ht="15.75" hidden="1" customHeight="1">
      <c r="A863" s="240" t="s">
        <v>47</v>
      </c>
      <c r="B863" s="240" t="s">
        <v>127</v>
      </c>
      <c r="C863" s="240" t="s">
        <v>786</v>
      </c>
      <c r="D863" s="240" t="s">
        <v>309</v>
      </c>
      <c r="E863" s="240" t="s">
        <v>465</v>
      </c>
      <c r="F863" s="241">
        <v>2024.0</v>
      </c>
      <c r="G863" s="242" t="s">
        <v>1567</v>
      </c>
      <c r="H863" s="242"/>
      <c r="I863" s="242"/>
      <c r="J863" s="242"/>
      <c r="K863" s="242" t="s">
        <v>975</v>
      </c>
      <c r="L863" s="242">
        <v>242086.0</v>
      </c>
      <c r="M863" s="243" t="s">
        <v>464</v>
      </c>
      <c r="N863" s="242" t="s">
        <v>1034</v>
      </c>
      <c r="O863" s="244">
        <v>300.0</v>
      </c>
      <c r="P863" s="245">
        <v>165.0</v>
      </c>
      <c r="Q863" s="246">
        <v>1924.7500000000005</v>
      </c>
      <c r="R863" s="246">
        <v>2313.949999999999</v>
      </c>
      <c r="S863" s="247">
        <v>0.55</v>
      </c>
      <c r="T863" s="248">
        <v>5.67</v>
      </c>
      <c r="U863" s="249">
        <f>IFERROR(Data_TY!$T863*Data_TY!$O863,"")</f>
        <v>1701</v>
      </c>
      <c r="V863" s="248">
        <f>IFERROR(Data_TY!$R863/Data_TY!$P863,"")</f>
        <v>14.02393939</v>
      </c>
      <c r="W863" s="249">
        <f>IFERROR(Data_TY!$V863*Data_TY!$O863,"")</f>
        <v>4207.181818</v>
      </c>
      <c r="X863" s="240" t="s">
        <v>145</v>
      </c>
      <c r="Y863" s="240" t="s">
        <v>784</v>
      </c>
    </row>
    <row r="864" ht="15.75" hidden="1" customHeight="1">
      <c r="A864" s="230" t="s">
        <v>47</v>
      </c>
      <c r="B864" s="230" t="s">
        <v>75</v>
      </c>
      <c r="C864" s="230" t="s">
        <v>786</v>
      </c>
      <c r="D864" s="230" t="s">
        <v>309</v>
      </c>
      <c r="E864" s="230" t="s">
        <v>467</v>
      </c>
      <c r="F864" s="231">
        <v>2024.0</v>
      </c>
      <c r="G864" s="232" t="s">
        <v>1567</v>
      </c>
      <c r="H864" s="232"/>
      <c r="I864" s="232"/>
      <c r="J864" s="232"/>
      <c r="K864" s="232" t="s">
        <v>975</v>
      </c>
      <c r="L864" s="232">
        <v>242087.0</v>
      </c>
      <c r="M864" s="233" t="s">
        <v>466</v>
      </c>
      <c r="N864" s="232" t="s">
        <v>1035</v>
      </c>
      <c r="O864" s="234">
        <v>924.0</v>
      </c>
      <c r="P864" s="235">
        <v>226.0</v>
      </c>
      <c r="Q864" s="236">
        <v>1192.4400000000007</v>
      </c>
      <c r="R864" s="236">
        <v>1468.0400000000009</v>
      </c>
      <c r="S864" s="237">
        <v>0.24458874458874458</v>
      </c>
      <c r="T864" s="238">
        <v>2.51</v>
      </c>
      <c r="U864" s="239">
        <f>IFERROR(Data_TY!$T864*Data_TY!$O864,"")</f>
        <v>2319.24</v>
      </c>
      <c r="V864" s="238">
        <f>IFERROR(Data_TY!$R864/Data_TY!$P864,"")</f>
        <v>6.495752212</v>
      </c>
      <c r="W864" s="239">
        <f>IFERROR(Data_TY!$V864*Data_TY!$O864,"")</f>
        <v>6002.075044</v>
      </c>
      <c r="X864" s="230" t="s">
        <v>73</v>
      </c>
      <c r="Y864" s="230" t="s">
        <v>784</v>
      </c>
    </row>
    <row r="865" ht="15.75" hidden="1" customHeight="1">
      <c r="A865" s="240" t="s">
        <v>47</v>
      </c>
      <c r="B865" s="240" t="s">
        <v>75</v>
      </c>
      <c r="C865" s="240" t="s">
        <v>786</v>
      </c>
      <c r="D865" s="240" t="s">
        <v>309</v>
      </c>
      <c r="E865" s="240" t="s">
        <v>469</v>
      </c>
      <c r="F865" s="241">
        <v>2024.0</v>
      </c>
      <c r="G865" s="242" t="s">
        <v>1567</v>
      </c>
      <c r="H865" s="242"/>
      <c r="I865" s="242"/>
      <c r="J865" s="242"/>
      <c r="K865" s="242" t="s">
        <v>975</v>
      </c>
      <c r="L865" s="242">
        <v>242088.0</v>
      </c>
      <c r="M865" s="243" t="s">
        <v>468</v>
      </c>
      <c r="N865" s="242" t="s">
        <v>1036</v>
      </c>
      <c r="O865" s="244">
        <v>666.0</v>
      </c>
      <c r="P865" s="245">
        <v>168.0</v>
      </c>
      <c r="Q865" s="246">
        <v>1606.0200000000011</v>
      </c>
      <c r="R865" s="246">
        <v>1932.620000000001</v>
      </c>
      <c r="S865" s="247">
        <v>0.25225225225225223</v>
      </c>
      <c r="T865" s="248">
        <v>4.53</v>
      </c>
      <c r="U865" s="249">
        <f>IFERROR(Data_TY!$T865*Data_TY!$O865,"")</f>
        <v>3016.98</v>
      </c>
      <c r="V865" s="248">
        <f>IFERROR(Data_TY!$R865/Data_TY!$P865,"")</f>
        <v>11.50369048</v>
      </c>
      <c r="W865" s="249">
        <f>IFERROR(Data_TY!$V865*Data_TY!$O865,"")</f>
        <v>7661.457857</v>
      </c>
      <c r="X865" s="240" t="s">
        <v>73</v>
      </c>
      <c r="Y865" s="240" t="s">
        <v>784</v>
      </c>
    </row>
    <row r="866" ht="15.75" hidden="1" customHeight="1">
      <c r="A866" s="230" t="s">
        <v>47</v>
      </c>
      <c r="B866" s="230" t="s">
        <v>75</v>
      </c>
      <c r="C866" s="230" t="s">
        <v>786</v>
      </c>
      <c r="D866" s="230" t="s">
        <v>309</v>
      </c>
      <c r="E866" s="230" t="s">
        <v>471</v>
      </c>
      <c r="F866" s="231">
        <v>2024.0</v>
      </c>
      <c r="G866" s="232" t="s">
        <v>1567</v>
      </c>
      <c r="H866" s="232"/>
      <c r="I866" s="232"/>
      <c r="J866" s="232"/>
      <c r="K866" s="232" t="s">
        <v>975</v>
      </c>
      <c r="L866" s="232">
        <v>242095.0</v>
      </c>
      <c r="M866" s="233" t="s">
        <v>470</v>
      </c>
      <c r="N866" s="232" t="s">
        <v>1037</v>
      </c>
      <c r="O866" s="234">
        <v>732.0</v>
      </c>
      <c r="P866" s="235">
        <v>285.0</v>
      </c>
      <c r="Q866" s="236">
        <v>3486.1499999999983</v>
      </c>
      <c r="R866" s="236">
        <v>4284.149999999997</v>
      </c>
      <c r="S866" s="237">
        <v>0.38934426229508196</v>
      </c>
      <c r="T866" s="238">
        <v>5.8</v>
      </c>
      <c r="U866" s="239">
        <f>IFERROR(Data_TY!$T866*Data_TY!$O866,"")</f>
        <v>4245.6</v>
      </c>
      <c r="V866" s="238">
        <f>IFERROR(Data_TY!$R866/Data_TY!$P866,"")</f>
        <v>15.03210526</v>
      </c>
      <c r="W866" s="239">
        <f>IFERROR(Data_TY!$V866*Data_TY!$O866,"")</f>
        <v>11003.50105</v>
      </c>
      <c r="X866" s="230" t="s">
        <v>472</v>
      </c>
      <c r="Y866" s="230" t="s">
        <v>784</v>
      </c>
    </row>
    <row r="867" ht="15.75" hidden="1" customHeight="1">
      <c r="A867" s="240" t="s">
        <v>47</v>
      </c>
      <c r="B867" s="240" t="s">
        <v>127</v>
      </c>
      <c r="C867" s="240" t="s">
        <v>786</v>
      </c>
      <c r="D867" s="240" t="s">
        <v>309</v>
      </c>
      <c r="E867" s="240" t="s">
        <v>474</v>
      </c>
      <c r="F867" s="241">
        <v>2024.0</v>
      </c>
      <c r="G867" s="242" t="s">
        <v>1567</v>
      </c>
      <c r="H867" s="242"/>
      <c r="I867" s="242"/>
      <c r="J867" s="242"/>
      <c r="K867" s="242" t="s">
        <v>975</v>
      </c>
      <c r="L867" s="242">
        <v>242096.0</v>
      </c>
      <c r="M867" s="243" t="s">
        <v>473</v>
      </c>
      <c r="N867" s="242" t="s">
        <v>1038</v>
      </c>
      <c r="O867" s="244">
        <v>900.0</v>
      </c>
      <c r="P867" s="245">
        <v>315.0</v>
      </c>
      <c r="Q867" s="246">
        <v>1146.1499999999999</v>
      </c>
      <c r="R867" s="246">
        <v>1415.2500000000011</v>
      </c>
      <c r="S867" s="247">
        <v>0.35</v>
      </c>
      <c r="T867" s="248">
        <v>1.59</v>
      </c>
      <c r="U867" s="249">
        <f>IFERROR(Data_TY!$T867*Data_TY!$O867,"")</f>
        <v>1431</v>
      </c>
      <c r="V867" s="248">
        <f>IFERROR(Data_TY!$R867/Data_TY!$P867,"")</f>
        <v>4.492857143</v>
      </c>
      <c r="W867" s="249">
        <f>IFERROR(Data_TY!$V867*Data_TY!$O867,"")</f>
        <v>4043.571429</v>
      </c>
      <c r="X867" s="240" t="s">
        <v>112</v>
      </c>
      <c r="Y867" s="240" t="s">
        <v>784</v>
      </c>
    </row>
    <row r="868" ht="15.75" hidden="1" customHeight="1">
      <c r="A868" s="230" t="s">
        <v>47</v>
      </c>
      <c r="B868" s="230" t="s">
        <v>79</v>
      </c>
      <c r="C868" s="230" t="s">
        <v>786</v>
      </c>
      <c r="D868" s="230" t="s">
        <v>309</v>
      </c>
      <c r="E868" s="230" t="s">
        <v>476</v>
      </c>
      <c r="F868" s="231">
        <v>2024.0</v>
      </c>
      <c r="G868" s="232" t="s">
        <v>1567</v>
      </c>
      <c r="H868" s="232"/>
      <c r="I868" s="232"/>
      <c r="J868" s="232"/>
      <c r="K868" s="232" t="s">
        <v>975</v>
      </c>
      <c r="L868" s="232">
        <v>242102.0</v>
      </c>
      <c r="M868" s="233" t="s">
        <v>475</v>
      </c>
      <c r="N868" s="232" t="s">
        <v>476</v>
      </c>
      <c r="O868" s="234">
        <v>4770.0</v>
      </c>
      <c r="P868" s="235">
        <v>2752.0</v>
      </c>
      <c r="Q868" s="236">
        <v>9030.880000000001</v>
      </c>
      <c r="R868" s="236">
        <v>10980.480000000001</v>
      </c>
      <c r="S868" s="237">
        <v>0.5769392033542977</v>
      </c>
      <c r="T868" s="238">
        <v>1.6</v>
      </c>
      <c r="U868" s="239">
        <f>IFERROR(Data_TY!$T868*Data_TY!$O868,"")</f>
        <v>7632</v>
      </c>
      <c r="V868" s="238">
        <f>IFERROR(Data_TY!$R868/Data_TY!$P868,"")</f>
        <v>3.99</v>
      </c>
      <c r="W868" s="239">
        <f>IFERROR(Data_TY!$V868*Data_TY!$O868,"")</f>
        <v>19032.3</v>
      </c>
      <c r="X868" s="230" t="s">
        <v>78</v>
      </c>
      <c r="Y868" s="230" t="s">
        <v>784</v>
      </c>
    </row>
    <row r="869" ht="15.75" hidden="1" customHeight="1">
      <c r="A869" s="240" t="s">
        <v>47</v>
      </c>
      <c r="B869" s="240" t="s">
        <v>79</v>
      </c>
      <c r="C869" s="240" t="s">
        <v>786</v>
      </c>
      <c r="D869" s="240" t="s">
        <v>309</v>
      </c>
      <c r="E869" s="240" t="s">
        <v>478</v>
      </c>
      <c r="F869" s="241">
        <v>2024.0</v>
      </c>
      <c r="G869" s="242" t="s">
        <v>1567</v>
      </c>
      <c r="H869" s="242"/>
      <c r="I869" s="242"/>
      <c r="J869" s="242"/>
      <c r="K869" s="242" t="s">
        <v>975</v>
      </c>
      <c r="L869" s="242">
        <v>242261.0</v>
      </c>
      <c r="M869" s="243" t="s">
        <v>477</v>
      </c>
      <c r="N869" s="242" t="s">
        <v>478</v>
      </c>
      <c r="O869" s="244">
        <v>4770.0</v>
      </c>
      <c r="P869" s="245">
        <v>2560.0</v>
      </c>
      <c r="Q869" s="246">
        <v>8373.599999999999</v>
      </c>
      <c r="R869" s="246">
        <v>10214.399999999996</v>
      </c>
      <c r="S869" s="247">
        <v>0.5366876310272537</v>
      </c>
      <c r="T869" s="248">
        <v>1.6</v>
      </c>
      <c r="U869" s="249">
        <f>IFERROR(Data_TY!$T869*Data_TY!$O869,"")</f>
        <v>7632</v>
      </c>
      <c r="V869" s="248">
        <f>IFERROR(Data_TY!$R869/Data_TY!$P869,"")</f>
        <v>3.99</v>
      </c>
      <c r="W869" s="249">
        <f>IFERROR(Data_TY!$V869*Data_TY!$O869,"")</f>
        <v>19032.3</v>
      </c>
      <c r="X869" s="240" t="s">
        <v>78</v>
      </c>
      <c r="Y869" s="240" t="s">
        <v>784</v>
      </c>
    </row>
    <row r="870" ht="15.75" hidden="1" customHeight="1">
      <c r="A870" s="230" t="s">
        <v>47</v>
      </c>
      <c r="B870" s="230" t="s">
        <v>79</v>
      </c>
      <c r="C870" s="230" t="s">
        <v>786</v>
      </c>
      <c r="D870" s="230" t="s">
        <v>309</v>
      </c>
      <c r="E870" s="230" t="s">
        <v>480</v>
      </c>
      <c r="F870" s="231">
        <v>2024.0</v>
      </c>
      <c r="G870" s="232" t="s">
        <v>1567</v>
      </c>
      <c r="H870" s="232"/>
      <c r="I870" s="232"/>
      <c r="J870" s="232"/>
      <c r="K870" s="232" t="s">
        <v>975</v>
      </c>
      <c r="L870" s="232">
        <v>242262.0</v>
      </c>
      <c r="M870" s="233" t="s">
        <v>479</v>
      </c>
      <c r="N870" s="232" t="s">
        <v>480</v>
      </c>
      <c r="O870" s="234">
        <v>4770.0</v>
      </c>
      <c r="P870" s="235">
        <v>1788.0</v>
      </c>
      <c r="Q870" s="236">
        <v>5844.920000000003</v>
      </c>
      <c r="R870" s="236">
        <v>7132.119999999997</v>
      </c>
      <c r="S870" s="237">
        <v>0.37484276729559746</v>
      </c>
      <c r="T870" s="238">
        <v>1.6</v>
      </c>
      <c r="U870" s="239">
        <f>IFERROR(Data_TY!$T870*Data_TY!$O870,"")</f>
        <v>7632</v>
      </c>
      <c r="V870" s="238">
        <f>IFERROR(Data_TY!$R870/Data_TY!$P870,"")</f>
        <v>3.988881432</v>
      </c>
      <c r="W870" s="239">
        <f>IFERROR(Data_TY!$V870*Data_TY!$O870,"")</f>
        <v>19026.96443</v>
      </c>
      <c r="X870" s="230" t="s">
        <v>78</v>
      </c>
      <c r="Y870" s="230" t="s">
        <v>784</v>
      </c>
    </row>
    <row r="871" ht="15.75" hidden="1" customHeight="1">
      <c r="A871" s="240" t="s">
        <v>47</v>
      </c>
      <c r="B871" s="240" t="s">
        <v>79</v>
      </c>
      <c r="C871" s="240" t="s">
        <v>786</v>
      </c>
      <c r="D871" s="240" t="s">
        <v>309</v>
      </c>
      <c r="E871" s="240" t="s">
        <v>482</v>
      </c>
      <c r="F871" s="241">
        <v>2024.0</v>
      </c>
      <c r="G871" s="242" t="s">
        <v>1567</v>
      </c>
      <c r="H871" s="242"/>
      <c r="I871" s="242"/>
      <c r="J871" s="242"/>
      <c r="K871" s="242" t="s">
        <v>975</v>
      </c>
      <c r="L871" s="242">
        <v>242350.0</v>
      </c>
      <c r="M871" s="243" t="s">
        <v>481</v>
      </c>
      <c r="N871" s="242" t="s">
        <v>1039</v>
      </c>
      <c r="O871" s="244">
        <v>462.0</v>
      </c>
      <c r="P871" s="245">
        <v>337.0</v>
      </c>
      <c r="Q871" s="246">
        <v>1233.2300000000002</v>
      </c>
      <c r="R871" s="246">
        <v>1513.1300000000015</v>
      </c>
      <c r="S871" s="247">
        <v>0.7294372294372294</v>
      </c>
      <c r="T871" s="248">
        <v>1.69</v>
      </c>
      <c r="U871" s="249">
        <f>IFERROR(Data_TY!$T871*Data_TY!$O871,"")</f>
        <v>780.78</v>
      </c>
      <c r="V871" s="248">
        <f>IFERROR(Data_TY!$R871/Data_TY!$P871,"")</f>
        <v>4.49</v>
      </c>
      <c r="W871" s="249">
        <f>IFERROR(Data_TY!$V871*Data_TY!$O871,"")</f>
        <v>2074.38</v>
      </c>
      <c r="X871" s="240" t="s">
        <v>78</v>
      </c>
      <c r="Y871" s="240" t="s">
        <v>784</v>
      </c>
    </row>
    <row r="872" ht="15.75" hidden="1" customHeight="1">
      <c r="A872" s="230" t="s">
        <v>47</v>
      </c>
      <c r="B872" s="230" t="s">
        <v>79</v>
      </c>
      <c r="C872" s="230" t="s">
        <v>786</v>
      </c>
      <c r="D872" s="230" t="s">
        <v>309</v>
      </c>
      <c r="E872" s="230" t="s">
        <v>484</v>
      </c>
      <c r="F872" s="231">
        <v>2024.0</v>
      </c>
      <c r="G872" s="232" t="s">
        <v>1567</v>
      </c>
      <c r="H872" s="232"/>
      <c r="I872" s="232"/>
      <c r="J872" s="232"/>
      <c r="K872" s="232" t="s">
        <v>975</v>
      </c>
      <c r="L872" s="232">
        <v>242368.0</v>
      </c>
      <c r="M872" s="233" t="s">
        <v>483</v>
      </c>
      <c r="N872" s="232" t="s">
        <v>1040</v>
      </c>
      <c r="O872" s="234">
        <v>462.0</v>
      </c>
      <c r="P872" s="235">
        <v>305.0</v>
      </c>
      <c r="Q872" s="236">
        <v>1250.9500000000012</v>
      </c>
      <c r="R872" s="236">
        <v>1521.9500000000014</v>
      </c>
      <c r="S872" s="237">
        <v>0.6601731601731602</v>
      </c>
      <c r="T872" s="238">
        <v>1.69</v>
      </c>
      <c r="U872" s="239">
        <f>IFERROR(Data_TY!$T872*Data_TY!$O872,"")</f>
        <v>780.78</v>
      </c>
      <c r="V872" s="238">
        <f>IFERROR(Data_TY!$R872/Data_TY!$P872,"")</f>
        <v>4.99</v>
      </c>
      <c r="W872" s="239">
        <f>IFERROR(Data_TY!$V872*Data_TY!$O872,"")</f>
        <v>2305.38</v>
      </c>
      <c r="X872" s="230" t="s">
        <v>78</v>
      </c>
      <c r="Y872" s="230" t="s">
        <v>784</v>
      </c>
    </row>
    <row r="873" ht="15.75" hidden="1" customHeight="1">
      <c r="A873" s="240" t="s">
        <v>47</v>
      </c>
      <c r="B873" s="240" t="s">
        <v>79</v>
      </c>
      <c r="C873" s="240" t="s">
        <v>786</v>
      </c>
      <c r="D873" s="240" t="s">
        <v>309</v>
      </c>
      <c r="E873" s="240" t="s">
        <v>486</v>
      </c>
      <c r="F873" s="241">
        <v>2024.0</v>
      </c>
      <c r="G873" s="242" t="s">
        <v>1567</v>
      </c>
      <c r="H873" s="242"/>
      <c r="I873" s="242"/>
      <c r="J873" s="242"/>
      <c r="K873" s="242" t="s">
        <v>975</v>
      </c>
      <c r="L873" s="242">
        <v>242544.0</v>
      </c>
      <c r="M873" s="243" t="s">
        <v>485</v>
      </c>
      <c r="N873" s="242" t="s">
        <v>1041</v>
      </c>
      <c r="O873" s="244">
        <v>528.0</v>
      </c>
      <c r="P873" s="245">
        <v>305.0</v>
      </c>
      <c r="Q873" s="246">
        <v>496.95</v>
      </c>
      <c r="R873" s="246">
        <v>606.9500000000004</v>
      </c>
      <c r="S873" s="247">
        <v>0.5776515151515151</v>
      </c>
      <c r="T873" s="248">
        <v>0.75</v>
      </c>
      <c r="U873" s="249">
        <f>IFERROR(Data_TY!$T873*Data_TY!$O873,"")</f>
        <v>396</v>
      </c>
      <c r="V873" s="248">
        <f>IFERROR(Data_TY!$R873/Data_TY!$P873,"")</f>
        <v>1.99</v>
      </c>
      <c r="W873" s="249">
        <f>IFERROR(Data_TY!$V873*Data_TY!$O873,"")</f>
        <v>1050.72</v>
      </c>
      <c r="X873" s="240" t="s">
        <v>78</v>
      </c>
      <c r="Y873" s="240" t="s">
        <v>784</v>
      </c>
    </row>
    <row r="874" ht="15.75" hidden="1" customHeight="1">
      <c r="A874" s="230" t="s">
        <v>47</v>
      </c>
      <c r="B874" s="230" t="s">
        <v>79</v>
      </c>
      <c r="C874" s="230" t="s">
        <v>786</v>
      </c>
      <c r="D874" s="230" t="s">
        <v>309</v>
      </c>
      <c r="E874" s="230" t="s">
        <v>488</v>
      </c>
      <c r="F874" s="231">
        <v>2024.0</v>
      </c>
      <c r="G874" s="232" t="s">
        <v>1567</v>
      </c>
      <c r="H874" s="232"/>
      <c r="I874" s="232"/>
      <c r="J874" s="232"/>
      <c r="K874" s="232" t="s">
        <v>975</v>
      </c>
      <c r="L874" s="232">
        <v>242554.0</v>
      </c>
      <c r="M874" s="233" t="s">
        <v>487</v>
      </c>
      <c r="N874" s="232" t="s">
        <v>488</v>
      </c>
      <c r="O874" s="234">
        <v>528.0</v>
      </c>
      <c r="P874" s="235">
        <v>410.0</v>
      </c>
      <c r="Q874" s="236">
        <v>671.4999999999999</v>
      </c>
      <c r="R874" s="236">
        <v>815.9000000000012</v>
      </c>
      <c r="S874" s="237">
        <v>0.7765151515151515</v>
      </c>
      <c r="T874" s="238">
        <v>0.75</v>
      </c>
      <c r="U874" s="239">
        <f>IFERROR(Data_TY!$T874*Data_TY!$O874,"")</f>
        <v>396</v>
      </c>
      <c r="V874" s="238">
        <f>IFERROR(Data_TY!$R874/Data_TY!$P874,"")</f>
        <v>1.99</v>
      </c>
      <c r="W874" s="239">
        <f>IFERROR(Data_TY!$V874*Data_TY!$O874,"")</f>
        <v>1050.72</v>
      </c>
      <c r="X874" s="230" t="s">
        <v>78</v>
      </c>
      <c r="Y874" s="230" t="s">
        <v>784</v>
      </c>
    </row>
    <row r="875" ht="15.75" hidden="1" customHeight="1">
      <c r="A875" s="240" t="s">
        <v>47</v>
      </c>
      <c r="B875" s="240" t="s">
        <v>79</v>
      </c>
      <c r="C875" s="240" t="s">
        <v>786</v>
      </c>
      <c r="D875" s="240" t="s">
        <v>309</v>
      </c>
      <c r="E875" s="240" t="s">
        <v>490</v>
      </c>
      <c r="F875" s="241">
        <v>2024.0</v>
      </c>
      <c r="G875" s="242" t="s">
        <v>1567</v>
      </c>
      <c r="H875" s="242"/>
      <c r="I875" s="242"/>
      <c r="J875" s="242"/>
      <c r="K875" s="242" t="s">
        <v>975</v>
      </c>
      <c r="L875" s="242">
        <v>242555.0</v>
      </c>
      <c r="M875" s="243" t="s">
        <v>489</v>
      </c>
      <c r="N875" s="242" t="s">
        <v>490</v>
      </c>
      <c r="O875" s="244">
        <v>528.0</v>
      </c>
      <c r="P875" s="245">
        <v>290.0</v>
      </c>
      <c r="Q875" s="246">
        <v>471.1000000000002</v>
      </c>
      <c r="R875" s="246">
        <v>577.1000000000004</v>
      </c>
      <c r="S875" s="247">
        <v>0.5492424242424242</v>
      </c>
      <c r="T875" s="248">
        <v>0.75</v>
      </c>
      <c r="U875" s="249">
        <f>IFERROR(Data_TY!$T875*Data_TY!$O875,"")</f>
        <v>396</v>
      </c>
      <c r="V875" s="248">
        <f>IFERROR(Data_TY!$R875/Data_TY!$P875,"")</f>
        <v>1.99</v>
      </c>
      <c r="W875" s="249">
        <f>IFERROR(Data_TY!$V875*Data_TY!$O875,"")</f>
        <v>1050.72</v>
      </c>
      <c r="X875" s="240" t="s">
        <v>78</v>
      </c>
      <c r="Y875" s="240" t="s">
        <v>784</v>
      </c>
    </row>
    <row r="876" ht="15.75" hidden="1" customHeight="1">
      <c r="A876" s="230" t="s">
        <v>47</v>
      </c>
      <c r="B876" s="230" t="s">
        <v>79</v>
      </c>
      <c r="C876" s="230" t="s">
        <v>786</v>
      </c>
      <c r="D876" s="230" t="s">
        <v>309</v>
      </c>
      <c r="E876" s="230" t="s">
        <v>492</v>
      </c>
      <c r="F876" s="231">
        <v>2024.0</v>
      </c>
      <c r="G876" s="232" t="s">
        <v>1567</v>
      </c>
      <c r="H876" s="232"/>
      <c r="I876" s="232"/>
      <c r="J876" s="232"/>
      <c r="K876" s="232" t="s">
        <v>975</v>
      </c>
      <c r="L876" s="232">
        <v>242566.0</v>
      </c>
      <c r="M876" s="233" t="s">
        <v>491</v>
      </c>
      <c r="N876" s="232" t="s">
        <v>1042</v>
      </c>
      <c r="O876" s="234">
        <v>528.0</v>
      </c>
      <c r="P876" s="235">
        <v>385.0</v>
      </c>
      <c r="Q876" s="236">
        <v>627.3500000000001</v>
      </c>
      <c r="R876" s="236">
        <v>766.150000000001</v>
      </c>
      <c r="S876" s="237">
        <v>0.7291666666666666</v>
      </c>
      <c r="T876" s="238">
        <v>0.75</v>
      </c>
      <c r="U876" s="239">
        <f>IFERROR(Data_TY!$T876*Data_TY!$O876,"")</f>
        <v>396</v>
      </c>
      <c r="V876" s="238">
        <f>IFERROR(Data_TY!$R876/Data_TY!$P876,"")</f>
        <v>1.99</v>
      </c>
      <c r="W876" s="239">
        <f>IFERROR(Data_TY!$V876*Data_TY!$O876,"")</f>
        <v>1050.72</v>
      </c>
      <c r="X876" s="230" t="s">
        <v>78</v>
      </c>
      <c r="Y876" s="230" t="s">
        <v>784</v>
      </c>
    </row>
    <row r="877" ht="15.75" hidden="1" customHeight="1">
      <c r="A877" s="240" t="s">
        <v>47</v>
      </c>
      <c r="B877" s="240" t="s">
        <v>79</v>
      </c>
      <c r="C877" s="240" t="s">
        <v>786</v>
      </c>
      <c r="D877" s="240" t="s">
        <v>309</v>
      </c>
      <c r="E877" s="240" t="s">
        <v>494</v>
      </c>
      <c r="F877" s="241">
        <v>2024.0</v>
      </c>
      <c r="G877" s="242" t="s">
        <v>1567</v>
      </c>
      <c r="H877" s="242"/>
      <c r="I877" s="242"/>
      <c r="J877" s="242"/>
      <c r="K877" s="242" t="s">
        <v>975</v>
      </c>
      <c r="L877" s="242">
        <v>242576.0</v>
      </c>
      <c r="M877" s="243" t="s">
        <v>493</v>
      </c>
      <c r="N877" s="242" t="s">
        <v>1043</v>
      </c>
      <c r="O877" s="244">
        <v>264.0</v>
      </c>
      <c r="P877" s="245">
        <v>237.0</v>
      </c>
      <c r="Q877" s="246">
        <v>389.63000000000005</v>
      </c>
      <c r="R877" s="246">
        <v>471.6299999999999</v>
      </c>
      <c r="S877" s="247">
        <v>0.8977272727272727</v>
      </c>
      <c r="T877" s="248">
        <v>0.81</v>
      </c>
      <c r="U877" s="249">
        <f>IFERROR(Data_TY!$T877*Data_TY!$O877,"")</f>
        <v>213.84</v>
      </c>
      <c r="V877" s="248">
        <f>IFERROR(Data_TY!$R877/Data_TY!$P877,"")</f>
        <v>1.99</v>
      </c>
      <c r="W877" s="249">
        <f>IFERROR(Data_TY!$V877*Data_TY!$O877,"")</f>
        <v>525.36</v>
      </c>
      <c r="X877" s="240" t="s">
        <v>78</v>
      </c>
      <c r="Y877" s="240" t="s">
        <v>784</v>
      </c>
    </row>
    <row r="878" ht="15.75" hidden="1" customHeight="1">
      <c r="A878" s="230" t="s">
        <v>47</v>
      </c>
      <c r="B878" s="230" t="s">
        <v>79</v>
      </c>
      <c r="C878" s="230" t="s">
        <v>786</v>
      </c>
      <c r="D878" s="230" t="s">
        <v>309</v>
      </c>
      <c r="E878" s="230" t="s">
        <v>496</v>
      </c>
      <c r="F878" s="231">
        <v>2024.0</v>
      </c>
      <c r="G878" s="232" t="s">
        <v>1567</v>
      </c>
      <c r="H878" s="232"/>
      <c r="I878" s="232"/>
      <c r="J878" s="232"/>
      <c r="K878" s="232" t="s">
        <v>975</v>
      </c>
      <c r="L878" s="232">
        <v>242584.0</v>
      </c>
      <c r="M878" s="233" t="s">
        <v>495</v>
      </c>
      <c r="N878" s="232" t="s">
        <v>1044</v>
      </c>
      <c r="O878" s="234">
        <v>264.0</v>
      </c>
      <c r="P878" s="235">
        <v>228.0</v>
      </c>
      <c r="Q878" s="236">
        <v>376.52000000000015</v>
      </c>
      <c r="R878" s="236">
        <v>453.72</v>
      </c>
      <c r="S878" s="237">
        <v>0.8636363636363636</v>
      </c>
      <c r="T878" s="238">
        <v>0.81</v>
      </c>
      <c r="U878" s="239">
        <f>IFERROR(Data_TY!$T878*Data_TY!$O878,"")</f>
        <v>213.84</v>
      </c>
      <c r="V878" s="238">
        <f>IFERROR(Data_TY!$R878/Data_TY!$P878,"")</f>
        <v>1.99</v>
      </c>
      <c r="W878" s="239">
        <f>IFERROR(Data_TY!$V878*Data_TY!$O878,"")</f>
        <v>525.36</v>
      </c>
      <c r="X878" s="230" t="s">
        <v>78</v>
      </c>
      <c r="Y878" s="230" t="s">
        <v>784</v>
      </c>
    </row>
    <row r="879" ht="15.75" hidden="1" customHeight="1">
      <c r="A879" s="240" t="s">
        <v>47</v>
      </c>
      <c r="B879" s="240" t="s">
        <v>127</v>
      </c>
      <c r="C879" s="240" t="s">
        <v>786</v>
      </c>
      <c r="D879" s="240" t="s">
        <v>309</v>
      </c>
      <c r="E879" s="240" t="s">
        <v>501</v>
      </c>
      <c r="F879" s="241">
        <v>2024.0</v>
      </c>
      <c r="G879" s="242" t="s">
        <v>1567</v>
      </c>
      <c r="H879" s="242"/>
      <c r="I879" s="242"/>
      <c r="J879" s="242"/>
      <c r="K879" s="242" t="s">
        <v>975</v>
      </c>
      <c r="L879" s="242">
        <v>242588.0</v>
      </c>
      <c r="M879" s="243" t="s">
        <v>500</v>
      </c>
      <c r="N879" s="242" t="s">
        <v>1045</v>
      </c>
      <c r="O879" s="244">
        <v>2844.0</v>
      </c>
      <c r="P879" s="245">
        <v>1442.0</v>
      </c>
      <c r="Q879" s="246">
        <v>7074.879999999998</v>
      </c>
      <c r="R879" s="246">
        <v>8627.679999999997</v>
      </c>
      <c r="S879" s="247">
        <v>0.5070323488045007</v>
      </c>
      <c r="T879" s="248">
        <v>2.37</v>
      </c>
      <c r="U879" s="249">
        <f>IFERROR(Data_TY!$T879*Data_TY!$O879,"")</f>
        <v>6740.28</v>
      </c>
      <c r="V879" s="248">
        <f>IFERROR(Data_TY!$R879/Data_TY!$P879,"")</f>
        <v>5.983134535</v>
      </c>
      <c r="W879" s="249">
        <f>IFERROR(Data_TY!$V879*Data_TY!$O879,"")</f>
        <v>17016.03462</v>
      </c>
      <c r="X879" s="240" t="s">
        <v>145</v>
      </c>
      <c r="Y879" s="240" t="s">
        <v>784</v>
      </c>
    </row>
    <row r="880" ht="15.75" hidden="1" customHeight="1">
      <c r="A880" s="230" t="s">
        <v>47</v>
      </c>
      <c r="B880" s="230" t="s">
        <v>75</v>
      </c>
      <c r="C880" s="230" t="s">
        <v>786</v>
      </c>
      <c r="D880" s="230" t="s">
        <v>309</v>
      </c>
      <c r="E880" s="230" t="s">
        <v>503</v>
      </c>
      <c r="F880" s="231">
        <v>2024.0</v>
      </c>
      <c r="G880" s="232" t="s">
        <v>1567</v>
      </c>
      <c r="H880" s="232"/>
      <c r="I880" s="232"/>
      <c r="J880" s="232"/>
      <c r="K880" s="232" t="s">
        <v>975</v>
      </c>
      <c r="L880" s="232">
        <v>242589.0</v>
      </c>
      <c r="M880" s="233" t="s">
        <v>502</v>
      </c>
      <c r="N880" s="232" t="s">
        <v>1452</v>
      </c>
      <c r="O880" s="234">
        <v>480.0</v>
      </c>
      <c r="P880" s="235">
        <v>53.0</v>
      </c>
      <c r="Q880" s="236">
        <v>420.47</v>
      </c>
      <c r="R880" s="236">
        <v>514.4699999999999</v>
      </c>
      <c r="S880" s="237">
        <v>0.11041666666666666</v>
      </c>
      <c r="T880" s="238">
        <v>3.86</v>
      </c>
      <c r="U880" s="239">
        <f>IFERROR(Data_TY!$T880*Data_TY!$O880,"")</f>
        <v>1852.8</v>
      </c>
      <c r="V880" s="238">
        <f>IFERROR(Data_TY!$R880/Data_TY!$P880,"")</f>
        <v>9.706981132</v>
      </c>
      <c r="W880" s="239">
        <f>IFERROR(Data_TY!$V880*Data_TY!$O880,"")</f>
        <v>4659.350943</v>
      </c>
      <c r="X880" s="230" t="s">
        <v>73</v>
      </c>
      <c r="Y880" s="230" t="s">
        <v>784</v>
      </c>
    </row>
    <row r="881" ht="15.75" hidden="1" customHeight="1">
      <c r="A881" s="240" t="s">
        <v>47</v>
      </c>
      <c r="B881" s="240" t="s">
        <v>75</v>
      </c>
      <c r="C881" s="240" t="s">
        <v>786</v>
      </c>
      <c r="D881" s="240" t="s">
        <v>309</v>
      </c>
      <c r="E881" s="240" t="s">
        <v>505</v>
      </c>
      <c r="F881" s="241">
        <v>2024.0</v>
      </c>
      <c r="G881" s="242" t="s">
        <v>1567</v>
      </c>
      <c r="H881" s="242"/>
      <c r="I881" s="242"/>
      <c r="J881" s="242"/>
      <c r="K881" s="242" t="s">
        <v>975</v>
      </c>
      <c r="L881" s="242">
        <v>242590.0</v>
      </c>
      <c r="M881" s="243" t="s">
        <v>504</v>
      </c>
      <c r="N881" s="242" t="s">
        <v>1453</v>
      </c>
      <c r="O881" s="244">
        <v>0.0</v>
      </c>
      <c r="P881" s="245">
        <v>3.0</v>
      </c>
      <c r="Q881" s="246">
        <v>20.97</v>
      </c>
      <c r="R881" s="246">
        <v>20.97</v>
      </c>
      <c r="S881" s="247" t="s">
        <v>322</v>
      </c>
      <c r="T881" s="248">
        <v>3.86</v>
      </c>
      <c r="U881" s="249">
        <f>IFERROR(Data_TY!$T881*Data_TY!$O881,"")</f>
        <v>0</v>
      </c>
      <c r="V881" s="248">
        <f>IFERROR(Data_TY!$R881/Data_TY!$P881,"")</f>
        <v>6.99</v>
      </c>
      <c r="W881" s="249">
        <f>IFERROR(Data_TY!$V881*Data_TY!$O881,"")</f>
        <v>0</v>
      </c>
      <c r="X881" s="240" t="s">
        <v>73</v>
      </c>
      <c r="Y881" s="240" t="s">
        <v>784</v>
      </c>
    </row>
    <row r="882" ht="15.75" hidden="1" customHeight="1">
      <c r="A882" s="230" t="s">
        <v>47</v>
      </c>
      <c r="B882" s="230" t="s">
        <v>127</v>
      </c>
      <c r="C882" s="230" t="s">
        <v>786</v>
      </c>
      <c r="D882" s="230" t="s">
        <v>309</v>
      </c>
      <c r="E882" s="230" t="s">
        <v>507</v>
      </c>
      <c r="F882" s="231">
        <v>2024.0</v>
      </c>
      <c r="G882" s="232" t="s">
        <v>1567</v>
      </c>
      <c r="H882" s="232"/>
      <c r="I882" s="232"/>
      <c r="J882" s="232"/>
      <c r="K882" s="232" t="s">
        <v>975</v>
      </c>
      <c r="L882" s="232">
        <v>242593.0</v>
      </c>
      <c r="M882" s="233" t="s">
        <v>506</v>
      </c>
      <c r="N882" s="232" t="s">
        <v>1046</v>
      </c>
      <c r="O882" s="234">
        <v>120.0</v>
      </c>
      <c r="P882" s="235">
        <v>80.0</v>
      </c>
      <c r="Q882" s="236">
        <v>492.7</v>
      </c>
      <c r="R882" s="236">
        <v>599.1999999999999</v>
      </c>
      <c r="S882" s="237">
        <v>0.6666666666666666</v>
      </c>
      <c r="T882" s="238">
        <v>2.9</v>
      </c>
      <c r="U882" s="239">
        <f>IFERROR(Data_TY!$T882*Data_TY!$O882,"")</f>
        <v>348</v>
      </c>
      <c r="V882" s="238">
        <f>IFERROR(Data_TY!$R882/Data_TY!$P882,"")</f>
        <v>7.49</v>
      </c>
      <c r="W882" s="239">
        <f>IFERROR(Data_TY!$V882*Data_TY!$O882,"")</f>
        <v>898.8</v>
      </c>
      <c r="X882" s="230" t="s">
        <v>145</v>
      </c>
      <c r="Y882" s="230" t="s">
        <v>784</v>
      </c>
    </row>
    <row r="883" ht="15.75" hidden="1" customHeight="1">
      <c r="A883" s="240" t="s">
        <v>48</v>
      </c>
      <c r="B883" s="240" t="s">
        <v>89</v>
      </c>
      <c r="C883" s="240" t="s">
        <v>786</v>
      </c>
      <c r="D883" s="240" t="s">
        <v>74</v>
      </c>
      <c r="E883" s="240" t="s">
        <v>87</v>
      </c>
      <c r="F883" s="241">
        <v>2024.0</v>
      </c>
      <c r="G883" s="242" t="s">
        <v>1567</v>
      </c>
      <c r="H883" s="242"/>
      <c r="I883" s="242"/>
      <c r="J883" s="242"/>
      <c r="K883" s="242" t="s">
        <v>975</v>
      </c>
      <c r="L883" s="242">
        <v>242610.0</v>
      </c>
      <c r="M883" s="243" t="s">
        <v>86</v>
      </c>
      <c r="N883" s="242" t="s">
        <v>1047</v>
      </c>
      <c r="O883" s="244">
        <v>3198.0</v>
      </c>
      <c r="P883" s="245">
        <v>886.0</v>
      </c>
      <c r="Q883" s="246">
        <v>5044.540000000001</v>
      </c>
      <c r="R883" s="246">
        <v>6200.939999999994</v>
      </c>
      <c r="S883" s="247">
        <v>0.2770481550969356</v>
      </c>
      <c r="T883" s="248">
        <v>3.21</v>
      </c>
      <c r="U883" s="249">
        <f>IFERROR(Data_TY!$T883*Data_TY!$O883,"")</f>
        <v>10265.58</v>
      </c>
      <c r="V883" s="248">
        <f>IFERROR(Data_TY!$R883/Data_TY!$P883,"")</f>
        <v>6.998803612</v>
      </c>
      <c r="W883" s="249">
        <f>IFERROR(Data_TY!$V883*Data_TY!$O883,"")</f>
        <v>22382.17395</v>
      </c>
      <c r="X883" s="240" t="s">
        <v>88</v>
      </c>
      <c r="Y883" s="240" t="s">
        <v>784</v>
      </c>
    </row>
    <row r="884" ht="15.75" hidden="1" customHeight="1">
      <c r="A884" s="230" t="s">
        <v>48</v>
      </c>
      <c r="B884" s="230" t="s">
        <v>92</v>
      </c>
      <c r="C884" s="230" t="s">
        <v>786</v>
      </c>
      <c r="D884" s="230" t="s">
        <v>74</v>
      </c>
      <c r="E884" s="230" t="s">
        <v>91</v>
      </c>
      <c r="F884" s="231">
        <v>2024.0</v>
      </c>
      <c r="G884" s="232" t="s">
        <v>1567</v>
      </c>
      <c r="H884" s="232"/>
      <c r="I884" s="232"/>
      <c r="J884" s="232"/>
      <c r="K884" s="232" t="s">
        <v>975</v>
      </c>
      <c r="L884" s="232">
        <v>242620.0</v>
      </c>
      <c r="M884" s="233" t="s">
        <v>90</v>
      </c>
      <c r="N884" s="232" t="s">
        <v>1048</v>
      </c>
      <c r="O884" s="234">
        <v>1056.0</v>
      </c>
      <c r="P884" s="235">
        <v>202.0</v>
      </c>
      <c r="Q884" s="236">
        <v>984.3800000000001</v>
      </c>
      <c r="R884" s="236">
        <v>1209.9800000000007</v>
      </c>
      <c r="S884" s="237">
        <v>0.19128787878787878</v>
      </c>
      <c r="T884" s="238">
        <v>2.01</v>
      </c>
      <c r="U884" s="239">
        <f>IFERROR(Data_TY!$T884*Data_TY!$O884,"")</f>
        <v>2122.56</v>
      </c>
      <c r="V884" s="238">
        <f>IFERROR(Data_TY!$R884/Data_TY!$P884,"")</f>
        <v>5.99</v>
      </c>
      <c r="W884" s="239">
        <f>IFERROR(Data_TY!$V884*Data_TY!$O884,"")</f>
        <v>6325.44</v>
      </c>
      <c r="X884" s="230" t="s">
        <v>88</v>
      </c>
      <c r="Y884" s="230" t="s">
        <v>784</v>
      </c>
    </row>
    <row r="885" ht="15.75" hidden="1" customHeight="1">
      <c r="A885" s="240" t="s">
        <v>48</v>
      </c>
      <c r="B885" s="240" t="s">
        <v>95</v>
      </c>
      <c r="C885" s="240" t="s">
        <v>786</v>
      </c>
      <c r="D885" s="240" t="s">
        <v>74</v>
      </c>
      <c r="E885" s="240" t="s">
        <v>94</v>
      </c>
      <c r="F885" s="241">
        <v>2024.0</v>
      </c>
      <c r="G885" s="242" t="s">
        <v>1567</v>
      </c>
      <c r="H885" s="242"/>
      <c r="I885" s="242"/>
      <c r="J885" s="242"/>
      <c r="K885" s="242" t="s">
        <v>975</v>
      </c>
      <c r="L885" s="242">
        <v>242621.0</v>
      </c>
      <c r="M885" s="243" t="s">
        <v>93</v>
      </c>
      <c r="N885" s="242" t="s">
        <v>1049</v>
      </c>
      <c r="O885" s="244">
        <v>2748.0</v>
      </c>
      <c r="P885" s="245">
        <v>1383.0</v>
      </c>
      <c r="Q885" s="246">
        <v>3434.67</v>
      </c>
      <c r="R885" s="246">
        <v>4135.469999999998</v>
      </c>
      <c r="S885" s="247">
        <v>0.5032751091703057</v>
      </c>
      <c r="T885" s="248">
        <v>1.17</v>
      </c>
      <c r="U885" s="249">
        <f>IFERROR(Data_TY!$T885*Data_TY!$O885,"")</f>
        <v>3215.16</v>
      </c>
      <c r="V885" s="248">
        <f>IFERROR(Data_TY!$R885/Data_TY!$P885,"")</f>
        <v>2.99021692</v>
      </c>
      <c r="W885" s="249">
        <f>IFERROR(Data_TY!$V885*Data_TY!$O885,"")</f>
        <v>8217.116095</v>
      </c>
      <c r="X885" s="240" t="s">
        <v>88</v>
      </c>
      <c r="Y885" s="240" t="s">
        <v>784</v>
      </c>
    </row>
    <row r="886" ht="15.75" hidden="1" customHeight="1">
      <c r="A886" s="230" t="s">
        <v>48</v>
      </c>
      <c r="B886" s="230" t="s">
        <v>92</v>
      </c>
      <c r="C886" s="230" t="s">
        <v>786</v>
      </c>
      <c r="D886" s="230" t="s">
        <v>74</v>
      </c>
      <c r="E886" s="230" t="s">
        <v>97</v>
      </c>
      <c r="F886" s="231">
        <v>2024.0</v>
      </c>
      <c r="G886" s="232" t="s">
        <v>1567</v>
      </c>
      <c r="H886" s="232"/>
      <c r="I886" s="232"/>
      <c r="J886" s="232"/>
      <c r="K886" s="232" t="s">
        <v>975</v>
      </c>
      <c r="L886" s="232">
        <v>242622.0</v>
      </c>
      <c r="M886" s="233" t="s">
        <v>96</v>
      </c>
      <c r="N886" s="232" t="s">
        <v>1050</v>
      </c>
      <c r="O886" s="234">
        <v>3300.0</v>
      </c>
      <c r="P886" s="235">
        <v>1699.0</v>
      </c>
      <c r="Q886" s="236">
        <v>3433.2800000000007</v>
      </c>
      <c r="R886" s="236">
        <v>4221.78</v>
      </c>
      <c r="S886" s="237">
        <v>0.5148484848484849</v>
      </c>
      <c r="T886" s="238">
        <v>1.0</v>
      </c>
      <c r="U886" s="239">
        <f>IFERROR(Data_TY!$T886*Data_TY!$O886,"")</f>
        <v>3300</v>
      </c>
      <c r="V886" s="238">
        <f>IFERROR(Data_TY!$R886/Data_TY!$P886,"")</f>
        <v>2.484861683</v>
      </c>
      <c r="W886" s="239">
        <f>IFERROR(Data_TY!$V886*Data_TY!$O886,"")</f>
        <v>8200.043555</v>
      </c>
      <c r="X886" s="230" t="s">
        <v>88</v>
      </c>
      <c r="Y886" s="230" t="s">
        <v>784</v>
      </c>
    </row>
    <row r="887" ht="15.75" hidden="1" customHeight="1">
      <c r="A887" s="240" t="s">
        <v>48</v>
      </c>
      <c r="B887" s="240" t="s">
        <v>92</v>
      </c>
      <c r="C887" s="240" t="s">
        <v>786</v>
      </c>
      <c r="D887" s="240" t="s">
        <v>74</v>
      </c>
      <c r="E887" s="240" t="s">
        <v>99</v>
      </c>
      <c r="F887" s="241">
        <v>2024.0</v>
      </c>
      <c r="G887" s="242" t="s">
        <v>1567</v>
      </c>
      <c r="H887" s="242"/>
      <c r="I887" s="242"/>
      <c r="J887" s="242"/>
      <c r="K887" s="242" t="s">
        <v>975</v>
      </c>
      <c r="L887" s="242">
        <v>242623.0</v>
      </c>
      <c r="M887" s="243" t="s">
        <v>98</v>
      </c>
      <c r="N887" s="242" t="s">
        <v>1051</v>
      </c>
      <c r="O887" s="244">
        <v>3324.0</v>
      </c>
      <c r="P887" s="245">
        <v>999.0</v>
      </c>
      <c r="Q887" s="246">
        <v>2435.01</v>
      </c>
      <c r="R887" s="246">
        <v>2987.0099999999993</v>
      </c>
      <c r="S887" s="247">
        <v>0.30054151624548736</v>
      </c>
      <c r="T887" s="248">
        <v>1.05</v>
      </c>
      <c r="U887" s="249">
        <f>IFERROR(Data_TY!$T887*Data_TY!$O887,"")</f>
        <v>3490.2</v>
      </c>
      <c r="V887" s="248">
        <f>IFERROR(Data_TY!$R887/Data_TY!$P887,"")</f>
        <v>2.99</v>
      </c>
      <c r="W887" s="249">
        <f>IFERROR(Data_TY!$V887*Data_TY!$O887,"")</f>
        <v>9938.76</v>
      </c>
      <c r="X887" s="240" t="s">
        <v>88</v>
      </c>
      <c r="Y887" s="240" t="s">
        <v>784</v>
      </c>
    </row>
    <row r="888" ht="15.75" hidden="1" customHeight="1">
      <c r="A888" s="230" t="s">
        <v>48</v>
      </c>
      <c r="B888" s="230" t="s">
        <v>92</v>
      </c>
      <c r="C888" s="230" t="s">
        <v>786</v>
      </c>
      <c r="D888" s="230" t="s">
        <v>74</v>
      </c>
      <c r="E888" s="230" t="s">
        <v>101</v>
      </c>
      <c r="F888" s="231">
        <v>2024.0</v>
      </c>
      <c r="G888" s="232" t="s">
        <v>1567</v>
      </c>
      <c r="H888" s="232"/>
      <c r="I888" s="232"/>
      <c r="J888" s="232"/>
      <c r="K888" s="232" t="s">
        <v>975</v>
      </c>
      <c r="L888" s="232">
        <v>242624.0</v>
      </c>
      <c r="M888" s="233" t="s">
        <v>100</v>
      </c>
      <c r="N888" s="232" t="s">
        <v>1052</v>
      </c>
      <c r="O888" s="234">
        <v>5004.0</v>
      </c>
      <c r="P888" s="235">
        <v>2141.0</v>
      </c>
      <c r="Q888" s="236">
        <v>6063.349999999994</v>
      </c>
      <c r="R888" s="236">
        <v>7466.850000000004</v>
      </c>
      <c r="S888" s="237">
        <v>0.42785771382893684</v>
      </c>
      <c r="T888" s="238">
        <v>1.32</v>
      </c>
      <c r="U888" s="239">
        <f>IFERROR(Data_TY!$T888*Data_TY!$O888,"")</f>
        <v>6605.28</v>
      </c>
      <c r="V888" s="238">
        <f>IFERROR(Data_TY!$R888/Data_TY!$P888,"")</f>
        <v>3.487552546</v>
      </c>
      <c r="W888" s="239">
        <f>IFERROR(Data_TY!$V888*Data_TY!$O888,"")</f>
        <v>17451.71294</v>
      </c>
      <c r="X888" s="230" t="s">
        <v>88</v>
      </c>
      <c r="Y888" s="230" t="s">
        <v>784</v>
      </c>
    </row>
    <row r="889" ht="15.75" hidden="1" customHeight="1">
      <c r="A889" s="240" t="s">
        <v>48</v>
      </c>
      <c r="B889" s="240" t="s">
        <v>92</v>
      </c>
      <c r="C889" s="240" t="s">
        <v>786</v>
      </c>
      <c r="D889" s="240" t="s">
        <v>74</v>
      </c>
      <c r="E889" s="240" t="s">
        <v>103</v>
      </c>
      <c r="F889" s="241">
        <v>2024.0</v>
      </c>
      <c r="G889" s="242" t="s">
        <v>1567</v>
      </c>
      <c r="H889" s="242"/>
      <c r="I889" s="242"/>
      <c r="J889" s="242"/>
      <c r="K889" s="242" t="s">
        <v>975</v>
      </c>
      <c r="L889" s="242">
        <v>242625.0</v>
      </c>
      <c r="M889" s="243" t="s">
        <v>102</v>
      </c>
      <c r="N889" s="242" t="s">
        <v>1053</v>
      </c>
      <c r="O889" s="244">
        <v>1164.0</v>
      </c>
      <c r="P889" s="245">
        <v>526.0</v>
      </c>
      <c r="Q889" s="246">
        <v>2138.740000000002</v>
      </c>
      <c r="R889" s="246">
        <v>2624.7400000000007</v>
      </c>
      <c r="S889" s="247">
        <v>0.4518900343642612</v>
      </c>
      <c r="T889" s="248">
        <v>1.83</v>
      </c>
      <c r="U889" s="249">
        <f>IFERROR(Data_TY!$T889*Data_TY!$O889,"")</f>
        <v>2130.12</v>
      </c>
      <c r="V889" s="248">
        <f>IFERROR(Data_TY!$R889/Data_TY!$P889,"")</f>
        <v>4.99</v>
      </c>
      <c r="W889" s="249">
        <f>IFERROR(Data_TY!$V889*Data_TY!$O889,"")</f>
        <v>5808.36</v>
      </c>
      <c r="X889" s="240" t="s">
        <v>88</v>
      </c>
      <c r="Y889" s="240" t="s">
        <v>784</v>
      </c>
    </row>
    <row r="890" ht="15.75" hidden="1" customHeight="1">
      <c r="A890" s="230" t="s">
        <v>48</v>
      </c>
      <c r="B890" s="230" t="s">
        <v>95</v>
      </c>
      <c r="C890" s="230" t="s">
        <v>786</v>
      </c>
      <c r="D890" s="230" t="s">
        <v>74</v>
      </c>
      <c r="E890" s="230" t="s">
        <v>105</v>
      </c>
      <c r="F890" s="231">
        <v>2024.0</v>
      </c>
      <c r="G890" s="232" t="s">
        <v>1567</v>
      </c>
      <c r="H890" s="232"/>
      <c r="I890" s="232"/>
      <c r="J890" s="232"/>
      <c r="K890" s="232" t="s">
        <v>975</v>
      </c>
      <c r="L890" s="232">
        <v>242626.0</v>
      </c>
      <c r="M890" s="233" t="s">
        <v>104</v>
      </c>
      <c r="N890" s="232" t="s">
        <v>1054</v>
      </c>
      <c r="O890" s="234">
        <v>2736.0</v>
      </c>
      <c r="P890" s="235">
        <v>986.0</v>
      </c>
      <c r="Q890" s="236">
        <v>4829.139999999998</v>
      </c>
      <c r="R890" s="236">
        <v>5897.139999999997</v>
      </c>
      <c r="S890" s="237">
        <v>0.3603801169590643</v>
      </c>
      <c r="T890" s="238">
        <v>2.57</v>
      </c>
      <c r="U890" s="239">
        <f>IFERROR(Data_TY!$T890*Data_TY!$O890,"")</f>
        <v>7031.52</v>
      </c>
      <c r="V890" s="238">
        <f>IFERROR(Data_TY!$R890/Data_TY!$P890,"")</f>
        <v>5.980872211</v>
      </c>
      <c r="W890" s="239">
        <f>IFERROR(Data_TY!$V890*Data_TY!$O890,"")</f>
        <v>16363.66637</v>
      </c>
      <c r="X890" s="230" t="s">
        <v>106</v>
      </c>
      <c r="Y890" s="230" t="s">
        <v>784</v>
      </c>
    </row>
    <row r="891" ht="15.75" hidden="1" customHeight="1">
      <c r="A891" s="240" t="s">
        <v>48</v>
      </c>
      <c r="B891" s="240" t="s">
        <v>95</v>
      </c>
      <c r="C891" s="240" t="s">
        <v>786</v>
      </c>
      <c r="D891" s="240" t="s">
        <v>74</v>
      </c>
      <c r="E891" s="240" t="s">
        <v>108</v>
      </c>
      <c r="F891" s="241">
        <v>2024.0</v>
      </c>
      <c r="G891" s="242" t="s">
        <v>1567</v>
      </c>
      <c r="H891" s="242"/>
      <c r="I891" s="242"/>
      <c r="J891" s="242"/>
      <c r="K891" s="242" t="s">
        <v>975</v>
      </c>
      <c r="L891" s="242">
        <v>242627.0</v>
      </c>
      <c r="M891" s="243" t="s">
        <v>107</v>
      </c>
      <c r="N891" s="242" t="s">
        <v>1055</v>
      </c>
      <c r="O891" s="244">
        <v>1824.0</v>
      </c>
      <c r="P891" s="245">
        <v>1045.0</v>
      </c>
      <c r="Q891" s="246">
        <v>7503.129999999996</v>
      </c>
      <c r="R891" s="246">
        <v>8864.829999999998</v>
      </c>
      <c r="S891" s="247">
        <v>0.5729166666666666</v>
      </c>
      <c r="T891" s="248">
        <v>3.47</v>
      </c>
      <c r="U891" s="249">
        <f>IFERROR(Data_TY!$T891*Data_TY!$O891,"")</f>
        <v>6329.28</v>
      </c>
      <c r="V891" s="248">
        <f>IFERROR(Data_TY!$R891/Data_TY!$P891,"")</f>
        <v>8.483090909</v>
      </c>
      <c r="W891" s="249">
        <f>IFERROR(Data_TY!$V891*Data_TY!$O891,"")</f>
        <v>15473.15782</v>
      </c>
      <c r="X891" s="240" t="s">
        <v>109</v>
      </c>
      <c r="Y891" s="240" t="s">
        <v>784</v>
      </c>
    </row>
    <row r="892" ht="15.75" hidden="1" customHeight="1">
      <c r="A892" s="230" t="s">
        <v>48</v>
      </c>
      <c r="B892" s="230" t="s">
        <v>113</v>
      </c>
      <c r="C892" s="230" t="s">
        <v>786</v>
      </c>
      <c r="D892" s="230" t="s">
        <v>74</v>
      </c>
      <c r="E892" s="230" t="s">
        <v>111</v>
      </c>
      <c r="F892" s="231">
        <v>2024.0</v>
      </c>
      <c r="G892" s="232" t="s">
        <v>1567</v>
      </c>
      <c r="H892" s="232"/>
      <c r="I892" s="232"/>
      <c r="J892" s="232"/>
      <c r="K892" s="232" t="s">
        <v>975</v>
      </c>
      <c r="L892" s="232">
        <v>242630.0</v>
      </c>
      <c r="M892" s="233" t="s">
        <v>110</v>
      </c>
      <c r="N892" s="232" t="s">
        <v>1056</v>
      </c>
      <c r="O892" s="234">
        <v>2424.0</v>
      </c>
      <c r="P892" s="235">
        <v>652.0</v>
      </c>
      <c r="Q892" s="236">
        <v>1844.9799999999996</v>
      </c>
      <c r="R892" s="236">
        <v>2280.3800000000015</v>
      </c>
      <c r="S892" s="237">
        <v>0.26897689768976896</v>
      </c>
      <c r="T892" s="238">
        <v>1.29</v>
      </c>
      <c r="U892" s="239">
        <f>IFERROR(Data_TY!$T892*Data_TY!$O892,"")</f>
        <v>3126.96</v>
      </c>
      <c r="V892" s="238">
        <f>IFERROR(Data_TY!$R892/Data_TY!$P892,"")</f>
        <v>3.497515337</v>
      </c>
      <c r="W892" s="239">
        <f>IFERROR(Data_TY!$V892*Data_TY!$O892,"")</f>
        <v>8477.977178</v>
      </c>
      <c r="X892" s="230" t="s">
        <v>112</v>
      </c>
      <c r="Y892" s="230" t="s">
        <v>784</v>
      </c>
    </row>
    <row r="893" ht="15.75" hidden="1" customHeight="1">
      <c r="A893" s="240" t="s">
        <v>48</v>
      </c>
      <c r="B893" s="240" t="s">
        <v>92</v>
      </c>
      <c r="C893" s="240" t="s">
        <v>786</v>
      </c>
      <c r="D893" s="240" t="s">
        <v>74</v>
      </c>
      <c r="E893" s="240" t="s">
        <v>123</v>
      </c>
      <c r="F893" s="241">
        <v>2024.0</v>
      </c>
      <c r="G893" s="242" t="s">
        <v>1567</v>
      </c>
      <c r="H893" s="242"/>
      <c r="I893" s="242"/>
      <c r="J893" s="242"/>
      <c r="K893" s="242" t="s">
        <v>975</v>
      </c>
      <c r="L893" s="242">
        <v>242637.0</v>
      </c>
      <c r="M893" s="243" t="s">
        <v>122</v>
      </c>
      <c r="N893" s="242" t="s">
        <v>1057</v>
      </c>
      <c r="O893" s="244">
        <v>0.0</v>
      </c>
      <c r="P893" s="245">
        <v>3.0</v>
      </c>
      <c r="Q893" s="246">
        <v>26.97</v>
      </c>
      <c r="R893" s="246">
        <v>26.97</v>
      </c>
      <c r="S893" s="247" t="s">
        <v>322</v>
      </c>
      <c r="T893" s="248">
        <v>6.3</v>
      </c>
      <c r="U893" s="249">
        <f>IFERROR(Data_TY!$T893*Data_TY!$O893,"")</f>
        <v>0</v>
      </c>
      <c r="V893" s="248">
        <f>IFERROR(Data_TY!$R893/Data_TY!$P893,"")</f>
        <v>8.99</v>
      </c>
      <c r="W893" s="249">
        <f>IFERROR(Data_TY!$V893*Data_TY!$O893,"")</f>
        <v>0</v>
      </c>
      <c r="X893" s="240" t="s">
        <v>124</v>
      </c>
      <c r="Y893" s="240" t="s">
        <v>784</v>
      </c>
    </row>
    <row r="894" ht="15.75" hidden="1" customHeight="1">
      <c r="A894" s="230" t="s">
        <v>48</v>
      </c>
      <c r="B894" s="230" t="s">
        <v>92</v>
      </c>
      <c r="C894" s="230" t="s">
        <v>786</v>
      </c>
      <c r="D894" s="230" t="s">
        <v>74</v>
      </c>
      <c r="E894" s="230" t="s">
        <v>206</v>
      </c>
      <c r="F894" s="231">
        <v>2024.0</v>
      </c>
      <c r="G894" s="232" t="s">
        <v>1567</v>
      </c>
      <c r="H894" s="232"/>
      <c r="I894" s="232"/>
      <c r="J894" s="232"/>
      <c r="K894" s="232" t="s">
        <v>975</v>
      </c>
      <c r="L894" s="232">
        <v>277970.0</v>
      </c>
      <c r="M894" s="233" t="s">
        <v>205</v>
      </c>
      <c r="N894" s="232" t="s">
        <v>1058</v>
      </c>
      <c r="O894" s="234">
        <v>0.0</v>
      </c>
      <c r="P894" s="235">
        <v>26.0</v>
      </c>
      <c r="Q894" s="236">
        <v>207.14</v>
      </c>
      <c r="R894" s="236">
        <v>220.74</v>
      </c>
      <c r="S894" s="237" t="s">
        <v>322</v>
      </c>
      <c r="T894" s="238">
        <v>3.98</v>
      </c>
      <c r="U894" s="239">
        <f>IFERROR(Data_TY!$T894*Data_TY!$O894,"")</f>
        <v>0</v>
      </c>
      <c r="V894" s="238">
        <f>IFERROR(Data_TY!$R894/Data_TY!$P894,"")</f>
        <v>8.49</v>
      </c>
      <c r="W894" s="239">
        <f>IFERROR(Data_TY!$V894*Data_TY!$O894,"")</f>
        <v>0</v>
      </c>
      <c r="X894" s="230" t="s">
        <v>124</v>
      </c>
      <c r="Y894" s="230" t="s">
        <v>784</v>
      </c>
    </row>
    <row r="895" ht="15.75" hidden="1" customHeight="1">
      <c r="A895" s="240" t="s">
        <v>48</v>
      </c>
      <c r="B895" s="240" t="s">
        <v>92</v>
      </c>
      <c r="C895" s="240" t="s">
        <v>786</v>
      </c>
      <c r="D895" s="240" t="s">
        <v>74</v>
      </c>
      <c r="E895" s="240" t="s">
        <v>210</v>
      </c>
      <c r="F895" s="241">
        <v>2024.0</v>
      </c>
      <c r="G895" s="242" t="s">
        <v>1567</v>
      </c>
      <c r="H895" s="242"/>
      <c r="I895" s="242"/>
      <c r="J895" s="242"/>
      <c r="K895" s="242" t="s">
        <v>975</v>
      </c>
      <c r="L895" s="242">
        <v>277973.0</v>
      </c>
      <c r="M895" s="243" t="s">
        <v>209</v>
      </c>
      <c r="N895" s="242" t="s">
        <v>1059</v>
      </c>
      <c r="O895" s="244">
        <v>1320.0</v>
      </c>
      <c r="P895" s="245">
        <v>320.0</v>
      </c>
      <c r="Q895" s="246">
        <v>1056.0000000000007</v>
      </c>
      <c r="R895" s="246">
        <v>1276.8000000000006</v>
      </c>
      <c r="S895" s="247">
        <v>0.24242424242424243</v>
      </c>
      <c r="T895" s="248">
        <v>1.47</v>
      </c>
      <c r="U895" s="249">
        <f>IFERROR(Data_TY!$T895*Data_TY!$O895,"")</f>
        <v>1940.4</v>
      </c>
      <c r="V895" s="248">
        <f>IFERROR(Data_TY!$R895/Data_TY!$P895,"")</f>
        <v>3.99</v>
      </c>
      <c r="W895" s="249">
        <f>IFERROR(Data_TY!$V895*Data_TY!$O895,"")</f>
        <v>5266.8</v>
      </c>
      <c r="X895" s="240" t="s">
        <v>124</v>
      </c>
      <c r="Y895" s="240" t="s">
        <v>784</v>
      </c>
    </row>
    <row r="896" ht="15.75" hidden="1" customHeight="1">
      <c r="A896" s="230" t="s">
        <v>48</v>
      </c>
      <c r="B896" s="230" t="s">
        <v>92</v>
      </c>
      <c r="C896" s="230" t="s">
        <v>786</v>
      </c>
      <c r="D896" s="230" t="s">
        <v>74</v>
      </c>
      <c r="E896" s="230" t="s">
        <v>212</v>
      </c>
      <c r="F896" s="231">
        <v>2024.0</v>
      </c>
      <c r="G896" s="232" t="s">
        <v>1567</v>
      </c>
      <c r="H896" s="232"/>
      <c r="I896" s="232"/>
      <c r="J896" s="232"/>
      <c r="K896" s="232" t="s">
        <v>975</v>
      </c>
      <c r="L896" s="232">
        <v>277974.0</v>
      </c>
      <c r="M896" s="233" t="s">
        <v>211</v>
      </c>
      <c r="N896" s="232" t="s">
        <v>1060</v>
      </c>
      <c r="O896" s="234">
        <v>0.0</v>
      </c>
      <c r="P896" s="235">
        <v>33.0</v>
      </c>
      <c r="Q896" s="236">
        <v>123.66999999999999</v>
      </c>
      <c r="R896" s="236">
        <v>131.67</v>
      </c>
      <c r="S896" s="237" t="s">
        <v>322</v>
      </c>
      <c r="T896" s="238">
        <v>1.92</v>
      </c>
      <c r="U896" s="239">
        <f>IFERROR(Data_TY!$T896*Data_TY!$O896,"")</f>
        <v>0</v>
      </c>
      <c r="V896" s="238">
        <f>IFERROR(Data_TY!$R896/Data_TY!$P896,"")</f>
        <v>3.99</v>
      </c>
      <c r="W896" s="239">
        <f>IFERROR(Data_TY!$V896*Data_TY!$O896,"")</f>
        <v>0</v>
      </c>
      <c r="X896" s="230" t="s">
        <v>124</v>
      </c>
      <c r="Y896" s="230" t="s">
        <v>784</v>
      </c>
    </row>
    <row r="897" ht="15.75" hidden="1" customHeight="1">
      <c r="A897" s="240" t="s">
        <v>48</v>
      </c>
      <c r="B897" s="240" t="s">
        <v>92</v>
      </c>
      <c r="C897" s="240" t="s">
        <v>786</v>
      </c>
      <c r="D897" s="240" t="s">
        <v>74</v>
      </c>
      <c r="E897" s="240" t="s">
        <v>214</v>
      </c>
      <c r="F897" s="241">
        <v>2024.0</v>
      </c>
      <c r="G897" s="242" t="s">
        <v>1567</v>
      </c>
      <c r="H897" s="242"/>
      <c r="I897" s="242"/>
      <c r="J897" s="242"/>
      <c r="K897" s="242" t="s">
        <v>975</v>
      </c>
      <c r="L897" s="242">
        <v>277975.0</v>
      </c>
      <c r="M897" s="243" t="s">
        <v>213</v>
      </c>
      <c r="N897" s="242" t="s">
        <v>1597</v>
      </c>
      <c r="O897" s="244">
        <v>1284.0</v>
      </c>
      <c r="P897" s="245">
        <v>554.0</v>
      </c>
      <c r="Q897" s="246">
        <v>3026.059999999999</v>
      </c>
      <c r="R897" s="246">
        <v>3595.459999999999</v>
      </c>
      <c r="S897" s="247">
        <v>0.43146417445482865</v>
      </c>
      <c r="T897" s="248">
        <v>2.58</v>
      </c>
      <c r="U897" s="249">
        <f>IFERROR(Data_TY!$T897*Data_TY!$O897,"")</f>
        <v>3312.72</v>
      </c>
      <c r="V897" s="248">
        <f>IFERROR(Data_TY!$R897/Data_TY!$P897,"")</f>
        <v>6.49</v>
      </c>
      <c r="W897" s="249">
        <f>IFERROR(Data_TY!$V897*Data_TY!$O897,"")</f>
        <v>8333.16</v>
      </c>
      <c r="X897" s="240" t="s">
        <v>109</v>
      </c>
      <c r="Y897" s="240" t="s">
        <v>784</v>
      </c>
    </row>
    <row r="898" ht="15.75" hidden="1" customHeight="1">
      <c r="A898" s="230" t="s">
        <v>48</v>
      </c>
      <c r="B898" s="230" t="s">
        <v>95</v>
      </c>
      <c r="C898" s="230" t="s">
        <v>786</v>
      </c>
      <c r="D898" s="230" t="s">
        <v>74</v>
      </c>
      <c r="E898" s="230" t="s">
        <v>216</v>
      </c>
      <c r="F898" s="231">
        <v>2024.0</v>
      </c>
      <c r="G898" s="232" t="s">
        <v>1567</v>
      </c>
      <c r="H898" s="232"/>
      <c r="I898" s="232"/>
      <c r="J898" s="232"/>
      <c r="K898" s="232" t="s">
        <v>975</v>
      </c>
      <c r="L898" s="232">
        <v>277976.0</v>
      </c>
      <c r="M898" s="233" t="s">
        <v>215</v>
      </c>
      <c r="N898" s="232" t="s">
        <v>1061</v>
      </c>
      <c r="O898" s="234">
        <v>2064.0</v>
      </c>
      <c r="P898" s="235">
        <v>664.0</v>
      </c>
      <c r="Q898" s="236">
        <v>4725.749999999998</v>
      </c>
      <c r="R898" s="236">
        <v>5609.7499999999945</v>
      </c>
      <c r="S898" s="237">
        <v>0.32170542635658916</v>
      </c>
      <c r="T898" s="238">
        <v>3.3</v>
      </c>
      <c r="U898" s="239">
        <f>IFERROR(Data_TY!$T898*Data_TY!$O898,"")</f>
        <v>6811.2</v>
      </c>
      <c r="V898" s="238">
        <f>IFERROR(Data_TY!$R898/Data_TY!$P898,"")</f>
        <v>8.448418675</v>
      </c>
      <c r="W898" s="239">
        <f>IFERROR(Data_TY!$V898*Data_TY!$O898,"")</f>
        <v>17437.53614</v>
      </c>
      <c r="X898" s="230" t="s">
        <v>109</v>
      </c>
      <c r="Y898" s="230" t="s">
        <v>784</v>
      </c>
    </row>
    <row r="899" ht="15.75" hidden="1" customHeight="1">
      <c r="A899" s="240" t="s">
        <v>48</v>
      </c>
      <c r="B899" s="240" t="s">
        <v>95</v>
      </c>
      <c r="C899" s="240" t="s">
        <v>786</v>
      </c>
      <c r="D899" s="240" t="s">
        <v>74</v>
      </c>
      <c r="E899" s="240" t="s">
        <v>218</v>
      </c>
      <c r="F899" s="241">
        <v>2024.0</v>
      </c>
      <c r="G899" s="242" t="s">
        <v>1567</v>
      </c>
      <c r="H899" s="242"/>
      <c r="I899" s="242"/>
      <c r="J899" s="242"/>
      <c r="K899" s="242" t="s">
        <v>975</v>
      </c>
      <c r="L899" s="242">
        <v>277977.0</v>
      </c>
      <c r="M899" s="243" t="s">
        <v>217</v>
      </c>
      <c r="N899" s="242" t="s">
        <v>1062</v>
      </c>
      <c r="O899" s="244">
        <v>1962.0</v>
      </c>
      <c r="P899" s="245">
        <v>1054.0</v>
      </c>
      <c r="Q899" s="246">
        <v>7896.409999999996</v>
      </c>
      <c r="R899" s="246">
        <v>9464.209999999994</v>
      </c>
      <c r="S899" s="247">
        <v>0.5372069317023446</v>
      </c>
      <c r="T899" s="248">
        <v>3.4</v>
      </c>
      <c r="U899" s="249">
        <f>IFERROR(Data_TY!$T899*Data_TY!$O899,"")</f>
        <v>6670.8</v>
      </c>
      <c r="V899" s="248">
        <f>IFERROR(Data_TY!$R899/Data_TY!$P899,"")</f>
        <v>8.979326376</v>
      </c>
      <c r="W899" s="249">
        <f>IFERROR(Data_TY!$V899*Data_TY!$O899,"")</f>
        <v>17617.43835</v>
      </c>
      <c r="X899" s="240" t="s">
        <v>106</v>
      </c>
      <c r="Y899" s="240" t="s">
        <v>784</v>
      </c>
    </row>
    <row r="900" ht="15.75" hidden="1" customHeight="1">
      <c r="A900" s="230" t="s">
        <v>48</v>
      </c>
      <c r="B900" s="230" t="s">
        <v>95</v>
      </c>
      <c r="C900" s="230" t="s">
        <v>786</v>
      </c>
      <c r="D900" s="230" t="s">
        <v>74</v>
      </c>
      <c r="E900" s="230" t="s">
        <v>220</v>
      </c>
      <c r="F900" s="231">
        <v>2024.0</v>
      </c>
      <c r="G900" s="232" t="s">
        <v>1567</v>
      </c>
      <c r="H900" s="232"/>
      <c r="I900" s="232"/>
      <c r="J900" s="232"/>
      <c r="K900" s="232" t="s">
        <v>975</v>
      </c>
      <c r="L900" s="232">
        <v>277981.0</v>
      </c>
      <c r="M900" s="233" t="s">
        <v>219</v>
      </c>
      <c r="N900" s="232" t="s">
        <v>1454</v>
      </c>
      <c r="O900" s="234">
        <v>0.0</v>
      </c>
      <c r="P900" s="235">
        <v>1.0</v>
      </c>
      <c r="Q900" s="236">
        <v>16.99</v>
      </c>
      <c r="R900" s="236">
        <v>16.99</v>
      </c>
      <c r="S900" s="237" t="s">
        <v>322</v>
      </c>
      <c r="T900" s="238">
        <v>9.4</v>
      </c>
      <c r="U900" s="239">
        <f>IFERROR(Data_TY!$T900*Data_TY!$O900,"")</f>
        <v>0</v>
      </c>
      <c r="V900" s="238">
        <f>IFERROR(Data_TY!$R900/Data_TY!$P900,"")</f>
        <v>16.99</v>
      </c>
      <c r="W900" s="239">
        <f>IFERROR(Data_TY!$V900*Data_TY!$O900,"")</f>
        <v>0</v>
      </c>
      <c r="X900" s="230" t="s">
        <v>221</v>
      </c>
      <c r="Y900" s="230" t="s">
        <v>784</v>
      </c>
    </row>
    <row r="901" ht="15.75" hidden="1" customHeight="1">
      <c r="A901" s="240" t="s">
        <v>48</v>
      </c>
      <c r="B901" s="240" t="s">
        <v>225</v>
      </c>
      <c r="C901" s="240" t="s">
        <v>786</v>
      </c>
      <c r="D901" s="240" t="s">
        <v>74</v>
      </c>
      <c r="E901" s="240" t="s">
        <v>223</v>
      </c>
      <c r="F901" s="241">
        <v>2024.0</v>
      </c>
      <c r="G901" s="242" t="s">
        <v>1567</v>
      </c>
      <c r="H901" s="242"/>
      <c r="I901" s="242"/>
      <c r="J901" s="242"/>
      <c r="K901" s="242" t="s">
        <v>975</v>
      </c>
      <c r="L901" s="242">
        <v>277987.0</v>
      </c>
      <c r="M901" s="243" t="s">
        <v>222</v>
      </c>
      <c r="N901" s="242" t="s">
        <v>1063</v>
      </c>
      <c r="O901" s="244">
        <v>3648.0</v>
      </c>
      <c r="P901" s="245">
        <v>2545.0</v>
      </c>
      <c r="Q901" s="246">
        <v>15736.12</v>
      </c>
      <c r="R901" s="246">
        <v>19081.550000000007</v>
      </c>
      <c r="S901" s="247">
        <v>0.6976425438596491</v>
      </c>
      <c r="T901" s="248">
        <v>2.84</v>
      </c>
      <c r="U901" s="249">
        <f>IFERROR(Data_TY!$T901*Data_TY!$O901,"")</f>
        <v>10360.32</v>
      </c>
      <c r="V901" s="248">
        <f>IFERROR(Data_TY!$R901/Data_TY!$P901,"")</f>
        <v>7.497662083</v>
      </c>
      <c r="W901" s="249">
        <f>IFERROR(Data_TY!$V901*Data_TY!$O901,"")</f>
        <v>27351.47128</v>
      </c>
      <c r="X901" s="240" t="s">
        <v>224</v>
      </c>
      <c r="Y901" s="240" t="s">
        <v>784</v>
      </c>
    </row>
    <row r="902" ht="15.75" hidden="1" customHeight="1">
      <c r="A902" s="230" t="s">
        <v>48</v>
      </c>
      <c r="B902" s="230" t="s">
        <v>225</v>
      </c>
      <c r="C902" s="230" t="s">
        <v>786</v>
      </c>
      <c r="D902" s="230" t="s">
        <v>74</v>
      </c>
      <c r="E902" s="230" t="s">
        <v>227</v>
      </c>
      <c r="F902" s="231">
        <v>2024.0</v>
      </c>
      <c r="G902" s="232" t="s">
        <v>1567</v>
      </c>
      <c r="H902" s="232"/>
      <c r="I902" s="232"/>
      <c r="J902" s="232"/>
      <c r="K902" s="232" t="s">
        <v>975</v>
      </c>
      <c r="L902" s="232">
        <v>277996.0</v>
      </c>
      <c r="M902" s="233" t="s">
        <v>226</v>
      </c>
      <c r="N902" s="232" t="s">
        <v>1064</v>
      </c>
      <c r="O902" s="234">
        <v>2364.0</v>
      </c>
      <c r="P902" s="235">
        <v>1559.0</v>
      </c>
      <c r="Q902" s="236">
        <v>9740.409999999996</v>
      </c>
      <c r="R902" s="236">
        <v>11691.91</v>
      </c>
      <c r="S902" s="237">
        <v>0.6594754653130288</v>
      </c>
      <c r="T902" s="238">
        <v>2.84</v>
      </c>
      <c r="U902" s="239">
        <f>IFERROR(Data_TY!$T902*Data_TY!$O902,"")</f>
        <v>6713.76</v>
      </c>
      <c r="V902" s="238">
        <f>IFERROR(Data_TY!$R902/Data_TY!$P902,"")</f>
        <v>7.499621552</v>
      </c>
      <c r="W902" s="239">
        <f>IFERROR(Data_TY!$V902*Data_TY!$O902,"")</f>
        <v>17729.10535</v>
      </c>
      <c r="X902" s="230" t="s">
        <v>224</v>
      </c>
      <c r="Y902" s="230" t="s">
        <v>784</v>
      </c>
    </row>
    <row r="903" ht="15.75" hidden="1" customHeight="1">
      <c r="A903" s="240" t="s">
        <v>48</v>
      </c>
      <c r="B903" s="240" t="s">
        <v>89</v>
      </c>
      <c r="C903" s="240" t="s">
        <v>786</v>
      </c>
      <c r="D903" s="240" t="s">
        <v>74</v>
      </c>
      <c r="E903" s="240" t="s">
        <v>231</v>
      </c>
      <c r="F903" s="241">
        <v>2024.0</v>
      </c>
      <c r="G903" s="242" t="s">
        <v>1567</v>
      </c>
      <c r="H903" s="242"/>
      <c r="I903" s="242"/>
      <c r="J903" s="242"/>
      <c r="K903" s="242" t="s">
        <v>975</v>
      </c>
      <c r="L903" s="242">
        <v>278002.0</v>
      </c>
      <c r="M903" s="243" t="s">
        <v>230</v>
      </c>
      <c r="N903" s="242" t="s">
        <v>1066</v>
      </c>
      <c r="O903" s="244">
        <v>0.0</v>
      </c>
      <c r="P903" s="245">
        <v>1.0</v>
      </c>
      <c r="Q903" s="246">
        <v>14.99</v>
      </c>
      <c r="R903" s="246">
        <v>14.99</v>
      </c>
      <c r="S903" s="247" t="s">
        <v>322</v>
      </c>
      <c r="T903" s="248">
        <v>8.3</v>
      </c>
      <c r="U903" s="249">
        <f>IFERROR(Data_TY!$T903*Data_TY!$O903,"")</f>
        <v>0</v>
      </c>
      <c r="V903" s="248">
        <f>IFERROR(Data_TY!$R903/Data_TY!$P903,"")</f>
        <v>14.99</v>
      </c>
      <c r="W903" s="249">
        <f>IFERROR(Data_TY!$V903*Data_TY!$O903,"")</f>
        <v>0</v>
      </c>
      <c r="X903" s="240" t="s">
        <v>109</v>
      </c>
      <c r="Y903" s="240" t="s">
        <v>784</v>
      </c>
    </row>
    <row r="904" ht="15.75" hidden="1" customHeight="1">
      <c r="A904" s="230" t="s">
        <v>48</v>
      </c>
      <c r="B904" s="230" t="s">
        <v>95</v>
      </c>
      <c r="C904" s="230" t="s">
        <v>786</v>
      </c>
      <c r="D904" s="230" t="s">
        <v>74</v>
      </c>
      <c r="E904" s="230" t="s">
        <v>237</v>
      </c>
      <c r="F904" s="231">
        <v>2024.0</v>
      </c>
      <c r="G904" s="232" t="s">
        <v>1567</v>
      </c>
      <c r="H904" s="232"/>
      <c r="I904" s="232"/>
      <c r="J904" s="232"/>
      <c r="K904" s="232" t="s">
        <v>975</v>
      </c>
      <c r="L904" s="232">
        <v>278136.0</v>
      </c>
      <c r="M904" s="233" t="s">
        <v>236</v>
      </c>
      <c r="N904" s="232" t="s">
        <v>1069</v>
      </c>
      <c r="O904" s="234">
        <v>1452.0</v>
      </c>
      <c r="P904" s="235">
        <v>493.0</v>
      </c>
      <c r="Q904" s="236">
        <v>3441.609999999999</v>
      </c>
      <c r="R904" s="236">
        <v>4185.569999999999</v>
      </c>
      <c r="S904" s="237">
        <v>0.33953168044077137</v>
      </c>
      <c r="T904" s="238">
        <v>3.25</v>
      </c>
      <c r="U904" s="239">
        <f>IFERROR(Data_TY!$T904*Data_TY!$O904,"")</f>
        <v>4719</v>
      </c>
      <c r="V904" s="238">
        <f>IFERROR(Data_TY!$R904/Data_TY!$P904,"")</f>
        <v>8.49</v>
      </c>
      <c r="W904" s="239">
        <f>IFERROR(Data_TY!$V904*Data_TY!$O904,"")</f>
        <v>12327.48</v>
      </c>
      <c r="X904" s="230" t="s">
        <v>109</v>
      </c>
      <c r="Y904" s="230" t="s">
        <v>784</v>
      </c>
    </row>
    <row r="905" ht="15.75" hidden="1" customHeight="1">
      <c r="A905" s="240" t="s">
        <v>48</v>
      </c>
      <c r="B905" s="240" t="s">
        <v>89</v>
      </c>
      <c r="C905" s="240" t="s">
        <v>786</v>
      </c>
      <c r="D905" s="240" t="s">
        <v>74</v>
      </c>
      <c r="E905" s="240" t="s">
        <v>239</v>
      </c>
      <c r="F905" s="241">
        <v>2024.0</v>
      </c>
      <c r="G905" s="242" t="s">
        <v>1567</v>
      </c>
      <c r="H905" s="242"/>
      <c r="I905" s="242"/>
      <c r="J905" s="242"/>
      <c r="K905" s="242" t="s">
        <v>975</v>
      </c>
      <c r="L905" s="242">
        <v>278165.0</v>
      </c>
      <c r="M905" s="243" t="s">
        <v>238</v>
      </c>
      <c r="N905" s="242" t="s">
        <v>1070</v>
      </c>
      <c r="O905" s="244">
        <v>1440.0</v>
      </c>
      <c r="P905" s="245">
        <v>234.0</v>
      </c>
      <c r="Q905" s="246">
        <v>2173.460000000001</v>
      </c>
      <c r="R905" s="246">
        <v>2690.959999999999</v>
      </c>
      <c r="S905" s="247">
        <v>0.1625</v>
      </c>
      <c r="T905" s="248">
        <v>4.5</v>
      </c>
      <c r="U905" s="249">
        <f>IFERROR(Data_TY!$T905*Data_TY!$O905,"")</f>
        <v>6480</v>
      </c>
      <c r="V905" s="248">
        <f>IFERROR(Data_TY!$R905/Data_TY!$P905,"")</f>
        <v>11.49982906</v>
      </c>
      <c r="W905" s="249">
        <f>IFERROR(Data_TY!$V905*Data_TY!$O905,"")</f>
        <v>16559.75385</v>
      </c>
      <c r="X905" s="240" t="s">
        <v>109</v>
      </c>
      <c r="Y905" s="240" t="s">
        <v>784</v>
      </c>
    </row>
    <row r="906" ht="15.75" hidden="1" customHeight="1">
      <c r="A906" s="230" t="s">
        <v>48</v>
      </c>
      <c r="B906" s="230" t="s">
        <v>92</v>
      </c>
      <c r="C906" s="230" t="s">
        <v>786</v>
      </c>
      <c r="D906" s="230" t="s">
        <v>74</v>
      </c>
      <c r="E906" s="230" t="s">
        <v>241</v>
      </c>
      <c r="F906" s="231">
        <v>2024.0</v>
      </c>
      <c r="G906" s="232" t="s">
        <v>1567</v>
      </c>
      <c r="H906" s="232"/>
      <c r="I906" s="232"/>
      <c r="J906" s="232"/>
      <c r="K906" s="232" t="s">
        <v>975</v>
      </c>
      <c r="L906" s="232">
        <v>278315.0</v>
      </c>
      <c r="M906" s="233" t="s">
        <v>240</v>
      </c>
      <c r="N906" s="232" t="s">
        <v>1071</v>
      </c>
      <c r="O906" s="234">
        <v>1404.0</v>
      </c>
      <c r="P906" s="235">
        <v>115.0</v>
      </c>
      <c r="Q906" s="236">
        <v>714.3499999999999</v>
      </c>
      <c r="R906" s="236">
        <v>861.3500000000001</v>
      </c>
      <c r="S906" s="237">
        <v>0.08190883190883191</v>
      </c>
      <c r="T906" s="238">
        <v>2.82</v>
      </c>
      <c r="U906" s="239">
        <f>IFERROR(Data_TY!$T906*Data_TY!$O906,"")</f>
        <v>3959.28</v>
      </c>
      <c r="V906" s="238">
        <f>IFERROR(Data_TY!$R906/Data_TY!$P906,"")</f>
        <v>7.49</v>
      </c>
      <c r="W906" s="239">
        <f>IFERROR(Data_TY!$V906*Data_TY!$O906,"")</f>
        <v>10515.96</v>
      </c>
      <c r="X906" s="230" t="s">
        <v>109</v>
      </c>
      <c r="Y906" s="230" t="s">
        <v>784</v>
      </c>
    </row>
    <row r="907" ht="15.75" hidden="1" customHeight="1">
      <c r="A907" s="240" t="s">
        <v>48</v>
      </c>
      <c r="B907" s="240" t="s">
        <v>95</v>
      </c>
      <c r="C907" s="240" t="s">
        <v>786</v>
      </c>
      <c r="D907" s="240" t="s">
        <v>74</v>
      </c>
      <c r="E907" s="240" t="s">
        <v>243</v>
      </c>
      <c r="F907" s="241">
        <v>2024.0</v>
      </c>
      <c r="G907" s="242" t="s">
        <v>1567</v>
      </c>
      <c r="H907" s="242"/>
      <c r="I907" s="242"/>
      <c r="J907" s="242"/>
      <c r="K907" s="242" t="s">
        <v>975</v>
      </c>
      <c r="L907" s="242">
        <v>278455.0</v>
      </c>
      <c r="M907" s="243" t="s">
        <v>242</v>
      </c>
      <c r="N907" s="242" t="s">
        <v>1072</v>
      </c>
      <c r="O907" s="244">
        <v>1872.0</v>
      </c>
      <c r="P907" s="245">
        <v>311.0</v>
      </c>
      <c r="Q907" s="246">
        <v>2180.9799999999977</v>
      </c>
      <c r="R907" s="246">
        <v>2621.2799999999993</v>
      </c>
      <c r="S907" s="247">
        <v>0.16613247863247863</v>
      </c>
      <c r="T907" s="248">
        <v>3.27</v>
      </c>
      <c r="U907" s="249">
        <f>IFERROR(Data_TY!$T907*Data_TY!$O907,"")</f>
        <v>6121.44</v>
      </c>
      <c r="V907" s="248">
        <f>IFERROR(Data_TY!$R907/Data_TY!$P907,"")</f>
        <v>8.428553055</v>
      </c>
      <c r="W907" s="249">
        <f>IFERROR(Data_TY!$V907*Data_TY!$O907,"")</f>
        <v>15778.25132</v>
      </c>
      <c r="X907" s="240" t="s">
        <v>109</v>
      </c>
      <c r="Y907" s="240" t="s">
        <v>784</v>
      </c>
    </row>
    <row r="908" ht="15.75" hidden="1" customHeight="1">
      <c r="A908" s="230" t="s">
        <v>48</v>
      </c>
      <c r="B908" s="230" t="s">
        <v>95</v>
      </c>
      <c r="C908" s="230" t="s">
        <v>786</v>
      </c>
      <c r="D908" s="230" t="s">
        <v>74</v>
      </c>
      <c r="E908" s="230" t="s">
        <v>245</v>
      </c>
      <c r="F908" s="231">
        <v>2024.0</v>
      </c>
      <c r="G908" s="232" t="s">
        <v>1567</v>
      </c>
      <c r="H908" s="232"/>
      <c r="I908" s="232"/>
      <c r="J908" s="232"/>
      <c r="K908" s="232" t="s">
        <v>975</v>
      </c>
      <c r="L908" s="232">
        <v>278776.0</v>
      </c>
      <c r="M908" s="233" t="s">
        <v>244</v>
      </c>
      <c r="N908" s="232" t="s">
        <v>1455</v>
      </c>
      <c r="O908" s="234">
        <v>1788.0</v>
      </c>
      <c r="P908" s="235">
        <v>495.0</v>
      </c>
      <c r="Q908" s="236">
        <v>1834.8799999999997</v>
      </c>
      <c r="R908" s="236">
        <v>2219.1800000000007</v>
      </c>
      <c r="S908" s="237">
        <v>0.27684563758389263</v>
      </c>
      <c r="T908" s="238">
        <v>1.8</v>
      </c>
      <c r="U908" s="239">
        <f>IFERROR(Data_TY!$T908*Data_TY!$O908,"")</f>
        <v>3218.4</v>
      </c>
      <c r="V908" s="238">
        <f>IFERROR(Data_TY!$R908/Data_TY!$P908,"")</f>
        <v>4.483191919</v>
      </c>
      <c r="W908" s="239">
        <f>IFERROR(Data_TY!$V908*Data_TY!$O908,"")</f>
        <v>8015.947152</v>
      </c>
      <c r="X908" s="230" t="s">
        <v>124</v>
      </c>
      <c r="Y908" s="230" t="s">
        <v>784</v>
      </c>
    </row>
    <row r="909" ht="15.75" hidden="1" customHeight="1">
      <c r="A909" s="240" t="s">
        <v>48</v>
      </c>
      <c r="B909" s="240" t="s">
        <v>95</v>
      </c>
      <c r="C909" s="240" t="s">
        <v>786</v>
      </c>
      <c r="D909" s="240" t="s">
        <v>74</v>
      </c>
      <c r="E909" s="240" t="s">
        <v>247</v>
      </c>
      <c r="F909" s="241">
        <v>2024.0</v>
      </c>
      <c r="G909" s="242" t="s">
        <v>1567</v>
      </c>
      <c r="H909" s="242"/>
      <c r="I909" s="242"/>
      <c r="J909" s="242"/>
      <c r="K909" s="242" t="s">
        <v>975</v>
      </c>
      <c r="L909" s="242">
        <v>279375.0</v>
      </c>
      <c r="M909" s="243" t="s">
        <v>246</v>
      </c>
      <c r="N909" s="242" t="s">
        <v>1073</v>
      </c>
      <c r="O909" s="244">
        <v>1248.0</v>
      </c>
      <c r="P909" s="245">
        <v>550.0</v>
      </c>
      <c r="Q909" s="246">
        <v>3698.5</v>
      </c>
      <c r="R909" s="246">
        <v>4396.0999999999985</v>
      </c>
      <c r="S909" s="247">
        <v>0.4407051282051282</v>
      </c>
      <c r="T909" s="248">
        <v>3.15</v>
      </c>
      <c r="U909" s="249">
        <f>IFERROR(Data_TY!$T909*Data_TY!$O909,"")</f>
        <v>3931.2</v>
      </c>
      <c r="V909" s="248">
        <f>IFERROR(Data_TY!$R909/Data_TY!$P909,"")</f>
        <v>7.992909091</v>
      </c>
      <c r="W909" s="249">
        <f>IFERROR(Data_TY!$V909*Data_TY!$O909,"")</f>
        <v>9975.150545</v>
      </c>
      <c r="X909" s="240" t="s">
        <v>109</v>
      </c>
      <c r="Y909" s="240" t="s">
        <v>784</v>
      </c>
    </row>
    <row r="910" ht="15.75" hidden="1" customHeight="1">
      <c r="A910" s="230" t="s">
        <v>48</v>
      </c>
      <c r="B910" s="230" t="s">
        <v>92</v>
      </c>
      <c r="C910" s="230" t="s">
        <v>786</v>
      </c>
      <c r="D910" s="230" t="s">
        <v>74</v>
      </c>
      <c r="E910" s="230" t="s">
        <v>249</v>
      </c>
      <c r="F910" s="231">
        <v>2024.0</v>
      </c>
      <c r="G910" s="232" t="s">
        <v>1567</v>
      </c>
      <c r="H910" s="232"/>
      <c r="I910" s="232"/>
      <c r="J910" s="232"/>
      <c r="K910" s="232" t="s">
        <v>975</v>
      </c>
      <c r="L910" s="232">
        <v>279689.0</v>
      </c>
      <c r="M910" s="233" t="s">
        <v>248</v>
      </c>
      <c r="N910" s="232" t="s">
        <v>1074</v>
      </c>
      <c r="O910" s="234">
        <v>1668.0</v>
      </c>
      <c r="P910" s="235">
        <v>447.0</v>
      </c>
      <c r="Q910" s="236">
        <v>2965.1300000000015</v>
      </c>
      <c r="R910" s="236">
        <v>3573.129999999999</v>
      </c>
      <c r="S910" s="237">
        <v>0.26798561151079137</v>
      </c>
      <c r="T910" s="238">
        <v>3.04</v>
      </c>
      <c r="U910" s="239">
        <f>IFERROR(Data_TY!$T910*Data_TY!$O910,"")</f>
        <v>5070.72</v>
      </c>
      <c r="V910" s="238">
        <f>IFERROR(Data_TY!$R910/Data_TY!$P910,"")</f>
        <v>7.993579418</v>
      </c>
      <c r="W910" s="239">
        <f>IFERROR(Data_TY!$V910*Data_TY!$O910,"")</f>
        <v>13333.29047</v>
      </c>
      <c r="X910" s="230" t="s">
        <v>109</v>
      </c>
      <c r="Y910" s="230" t="s">
        <v>784</v>
      </c>
    </row>
    <row r="911" ht="15.75" hidden="1" customHeight="1">
      <c r="A911" s="240" t="s">
        <v>48</v>
      </c>
      <c r="B911" s="240" t="s">
        <v>89</v>
      </c>
      <c r="C911" s="240" t="s">
        <v>786</v>
      </c>
      <c r="D911" s="240" t="s">
        <v>74</v>
      </c>
      <c r="E911" s="240" t="s">
        <v>251</v>
      </c>
      <c r="F911" s="241">
        <v>2024.0</v>
      </c>
      <c r="G911" s="242" t="s">
        <v>1567</v>
      </c>
      <c r="H911" s="242"/>
      <c r="I911" s="242"/>
      <c r="J911" s="242"/>
      <c r="K911" s="242" t="s">
        <v>975</v>
      </c>
      <c r="L911" s="242">
        <v>279878.0</v>
      </c>
      <c r="M911" s="243" t="s">
        <v>250</v>
      </c>
      <c r="N911" s="242" t="s">
        <v>1075</v>
      </c>
      <c r="O911" s="244">
        <v>0.0</v>
      </c>
      <c r="P911" s="245">
        <v>12.0</v>
      </c>
      <c r="Q911" s="246">
        <v>47.88</v>
      </c>
      <c r="R911" s="246">
        <v>47.88</v>
      </c>
      <c r="S911" s="247" t="s">
        <v>322</v>
      </c>
      <c r="T911" s="248">
        <v>1.93</v>
      </c>
      <c r="U911" s="249">
        <f>IFERROR(Data_TY!$T911*Data_TY!$O911,"")</f>
        <v>0</v>
      </c>
      <c r="V911" s="248">
        <f>IFERROR(Data_TY!$R911/Data_TY!$P911,"")</f>
        <v>3.99</v>
      </c>
      <c r="W911" s="249">
        <f>IFERROR(Data_TY!$V911*Data_TY!$O911,"")</f>
        <v>0</v>
      </c>
      <c r="X911" s="240" t="s">
        <v>88</v>
      </c>
      <c r="Y911" s="240" t="s">
        <v>784</v>
      </c>
    </row>
    <row r="912" ht="15.75" hidden="1" customHeight="1">
      <c r="A912" s="230" t="s">
        <v>48</v>
      </c>
      <c r="B912" s="230" t="s">
        <v>89</v>
      </c>
      <c r="C912" s="230" t="s">
        <v>786</v>
      </c>
      <c r="D912" s="230" t="s">
        <v>74</v>
      </c>
      <c r="E912" s="230" t="s">
        <v>253</v>
      </c>
      <c r="F912" s="231">
        <v>2024.0</v>
      </c>
      <c r="G912" s="232" t="s">
        <v>1567</v>
      </c>
      <c r="H912" s="232"/>
      <c r="I912" s="232"/>
      <c r="J912" s="232"/>
      <c r="K912" s="232" t="s">
        <v>975</v>
      </c>
      <c r="L912" s="232">
        <v>279879.0</v>
      </c>
      <c r="M912" s="233" t="s">
        <v>252</v>
      </c>
      <c r="N912" s="232" t="s">
        <v>1076</v>
      </c>
      <c r="O912" s="234">
        <v>1620.0</v>
      </c>
      <c r="P912" s="235">
        <v>707.0</v>
      </c>
      <c r="Q912" s="236">
        <v>2602.0299999999997</v>
      </c>
      <c r="R912" s="236">
        <v>3183.4300000000007</v>
      </c>
      <c r="S912" s="237">
        <v>0.4364197530864197</v>
      </c>
      <c r="T912" s="238">
        <v>1.8</v>
      </c>
      <c r="U912" s="239">
        <f>IFERROR(Data_TY!$T912*Data_TY!$O912,"")</f>
        <v>2916</v>
      </c>
      <c r="V912" s="238">
        <f>IFERROR(Data_TY!$R912/Data_TY!$P912,"")</f>
        <v>4.502729844</v>
      </c>
      <c r="W912" s="239">
        <f>IFERROR(Data_TY!$V912*Data_TY!$O912,"")</f>
        <v>7294.422348</v>
      </c>
      <c r="X912" s="230" t="s">
        <v>88</v>
      </c>
      <c r="Y912" s="230" t="s">
        <v>784</v>
      </c>
    </row>
    <row r="913" ht="15.75" hidden="1" customHeight="1">
      <c r="A913" s="240" t="s">
        <v>47</v>
      </c>
      <c r="B913" s="240" t="s">
        <v>75</v>
      </c>
      <c r="C913" s="240" t="s">
        <v>786</v>
      </c>
      <c r="D913" s="240" t="s">
        <v>309</v>
      </c>
      <c r="E913" s="240" t="s">
        <v>598</v>
      </c>
      <c r="F913" s="241">
        <v>2024.0</v>
      </c>
      <c r="G913" s="242" t="s">
        <v>1567</v>
      </c>
      <c r="H913" s="242"/>
      <c r="I913" s="242"/>
      <c r="J913" s="242"/>
      <c r="K913" s="242" t="s">
        <v>975</v>
      </c>
      <c r="L913" s="242">
        <v>133134.0</v>
      </c>
      <c r="M913" s="243" t="s">
        <v>597</v>
      </c>
      <c r="N913" s="242" t="s">
        <v>1456</v>
      </c>
      <c r="O913" s="244">
        <v>768.0</v>
      </c>
      <c r="P913" s="245">
        <v>106.0</v>
      </c>
      <c r="Q913" s="246">
        <v>430.9400000000001</v>
      </c>
      <c r="R913" s="246">
        <v>532.9400000000003</v>
      </c>
      <c r="S913" s="247">
        <v>0.13802083333333334</v>
      </c>
      <c r="T913" s="248">
        <v>1.86</v>
      </c>
      <c r="U913" s="249">
        <f>IFERROR(Data_TY!$T913*Data_TY!$O913,"")</f>
        <v>1428.48</v>
      </c>
      <c r="V913" s="248">
        <f>IFERROR(Data_TY!$R913/Data_TY!$P913,"")</f>
        <v>5.027735849</v>
      </c>
      <c r="W913" s="249">
        <f>IFERROR(Data_TY!$V913*Data_TY!$O913,"")</f>
        <v>3861.301132</v>
      </c>
      <c r="X913" s="240" t="s">
        <v>298</v>
      </c>
      <c r="Y913" s="240" t="s">
        <v>784</v>
      </c>
    </row>
    <row r="914" ht="15.75" hidden="1" customHeight="1">
      <c r="A914" s="230" t="s">
        <v>47</v>
      </c>
      <c r="B914" s="230" t="s">
        <v>75</v>
      </c>
      <c r="C914" s="230" t="s">
        <v>786</v>
      </c>
      <c r="D914" s="230" t="s">
        <v>309</v>
      </c>
      <c r="E914" s="230" t="s">
        <v>681</v>
      </c>
      <c r="F914" s="231">
        <v>2024.0</v>
      </c>
      <c r="G914" s="232" t="s">
        <v>1567</v>
      </c>
      <c r="H914" s="232"/>
      <c r="I914" s="232"/>
      <c r="J914" s="232"/>
      <c r="K914" s="232" t="s">
        <v>975</v>
      </c>
      <c r="L914" s="232">
        <v>133106.0</v>
      </c>
      <c r="M914" s="233" t="s">
        <v>680</v>
      </c>
      <c r="N914" s="232" t="s">
        <v>1080</v>
      </c>
      <c r="O914" s="234">
        <v>1020.0</v>
      </c>
      <c r="P914" s="235">
        <v>648.0</v>
      </c>
      <c r="Q914" s="236">
        <v>2659.520000000001</v>
      </c>
      <c r="R914" s="236">
        <v>3236.5200000000004</v>
      </c>
      <c r="S914" s="237">
        <v>0.6352941176470588</v>
      </c>
      <c r="T914" s="238">
        <v>1.93</v>
      </c>
      <c r="U914" s="239">
        <f>IFERROR(Data_TY!$T914*Data_TY!$O914,"")</f>
        <v>1968.6</v>
      </c>
      <c r="V914" s="238">
        <f>IFERROR(Data_TY!$R914/Data_TY!$P914,"")</f>
        <v>4.99462963</v>
      </c>
      <c r="W914" s="239">
        <f>IFERROR(Data_TY!$V914*Data_TY!$O914,"")</f>
        <v>5094.522222</v>
      </c>
      <c r="X914" s="230" t="s">
        <v>657</v>
      </c>
      <c r="Y914" s="230" t="s">
        <v>784</v>
      </c>
    </row>
    <row r="915" ht="15.75" hidden="1" customHeight="1">
      <c r="A915" s="240" t="s">
        <v>47</v>
      </c>
      <c r="B915" s="240" t="s">
        <v>127</v>
      </c>
      <c r="C915" s="240" t="s">
        <v>786</v>
      </c>
      <c r="D915" s="240" t="s">
        <v>309</v>
      </c>
      <c r="E915" s="240" t="s">
        <v>438</v>
      </c>
      <c r="F915" s="241">
        <v>2024.0</v>
      </c>
      <c r="G915" s="242" t="s">
        <v>1567</v>
      </c>
      <c r="H915" s="242"/>
      <c r="I915" s="242"/>
      <c r="J915" s="242"/>
      <c r="K915" s="242" t="s">
        <v>975</v>
      </c>
      <c r="L915" s="242">
        <v>241919.0</v>
      </c>
      <c r="M915" s="243" t="s">
        <v>437</v>
      </c>
      <c r="N915" s="242" t="s">
        <v>1598</v>
      </c>
      <c r="O915" s="244">
        <v>640.0</v>
      </c>
      <c r="P915" s="245">
        <v>242.0</v>
      </c>
      <c r="Q915" s="246">
        <v>1375.1799999999996</v>
      </c>
      <c r="R915" s="246">
        <v>1691.5800000000013</v>
      </c>
      <c r="S915" s="247">
        <v>0.378125</v>
      </c>
      <c r="T915" s="248">
        <v>2.95</v>
      </c>
      <c r="U915" s="249">
        <f>IFERROR(Data_TY!$T915*Data_TY!$O915,"")</f>
        <v>1888</v>
      </c>
      <c r="V915" s="248">
        <f>IFERROR(Data_TY!$R915/Data_TY!$P915,"")</f>
        <v>6.99</v>
      </c>
      <c r="W915" s="249">
        <f>IFERROR(Data_TY!$V915*Data_TY!$O915,"")</f>
        <v>4473.6</v>
      </c>
      <c r="X915" s="240" t="s">
        <v>148</v>
      </c>
      <c r="Y915" s="240" t="s">
        <v>784</v>
      </c>
    </row>
    <row r="916" ht="15.75" hidden="1" customHeight="1">
      <c r="A916" s="230" t="s">
        <v>47</v>
      </c>
      <c r="B916" s="230" t="s">
        <v>127</v>
      </c>
      <c r="C916" s="230" t="s">
        <v>786</v>
      </c>
      <c r="D916" s="230" t="s">
        <v>309</v>
      </c>
      <c r="E916" s="230" t="s">
        <v>440</v>
      </c>
      <c r="F916" s="231">
        <v>2024.0</v>
      </c>
      <c r="G916" s="232" t="s">
        <v>1567</v>
      </c>
      <c r="H916" s="232"/>
      <c r="I916" s="232"/>
      <c r="J916" s="232"/>
      <c r="K916" s="232" t="s">
        <v>975</v>
      </c>
      <c r="L916" s="232">
        <v>241937.0</v>
      </c>
      <c r="M916" s="233" t="s">
        <v>439</v>
      </c>
      <c r="N916" s="232" t="s">
        <v>1081</v>
      </c>
      <c r="O916" s="234">
        <v>864.0</v>
      </c>
      <c r="P916" s="235">
        <v>471.0</v>
      </c>
      <c r="Q916" s="236">
        <v>2881.29</v>
      </c>
      <c r="R916" s="236">
        <v>3527.7899999999995</v>
      </c>
      <c r="S916" s="237">
        <v>0.5451388888888888</v>
      </c>
      <c r="T916" s="238">
        <v>2.9</v>
      </c>
      <c r="U916" s="239">
        <f>IFERROR(Data_TY!$T916*Data_TY!$O916,"")</f>
        <v>2505.6</v>
      </c>
      <c r="V916" s="238">
        <f>IFERROR(Data_TY!$R916/Data_TY!$P916,"")</f>
        <v>7.49</v>
      </c>
      <c r="W916" s="239">
        <f>IFERROR(Data_TY!$V916*Data_TY!$O916,"")</f>
        <v>6471.36</v>
      </c>
      <c r="X916" s="230" t="s">
        <v>148</v>
      </c>
      <c r="Y916" s="230" t="s">
        <v>784</v>
      </c>
    </row>
    <row r="917" ht="15.75" hidden="1" customHeight="1">
      <c r="A917" s="240" t="s">
        <v>47</v>
      </c>
      <c r="B917" s="240" t="s">
        <v>127</v>
      </c>
      <c r="C917" s="240" t="s">
        <v>786</v>
      </c>
      <c r="D917" s="240" t="s">
        <v>309</v>
      </c>
      <c r="E917" s="240" t="s">
        <v>446</v>
      </c>
      <c r="F917" s="241">
        <v>2024.0</v>
      </c>
      <c r="G917" s="242" t="s">
        <v>1567</v>
      </c>
      <c r="H917" s="242"/>
      <c r="I917" s="242"/>
      <c r="J917" s="242"/>
      <c r="K917" s="242" t="s">
        <v>975</v>
      </c>
      <c r="L917" s="242">
        <v>242062.0</v>
      </c>
      <c r="M917" s="243" t="s">
        <v>445</v>
      </c>
      <c r="N917" s="242" t="s">
        <v>1082</v>
      </c>
      <c r="O917" s="244">
        <v>912.0</v>
      </c>
      <c r="P917" s="245">
        <v>143.0</v>
      </c>
      <c r="Q917" s="246">
        <v>1355.570000000001</v>
      </c>
      <c r="R917" s="246">
        <v>1645.3700000000006</v>
      </c>
      <c r="S917" s="247">
        <v>0.15679824561403508</v>
      </c>
      <c r="T917" s="248">
        <v>4.62</v>
      </c>
      <c r="U917" s="249">
        <f>IFERROR(Data_TY!$T917*Data_TY!$O917,"")</f>
        <v>4213.44</v>
      </c>
      <c r="V917" s="248">
        <f>IFERROR(Data_TY!$R917/Data_TY!$P917,"")</f>
        <v>11.50608392</v>
      </c>
      <c r="W917" s="249">
        <f>IFERROR(Data_TY!$V917*Data_TY!$O917,"")</f>
        <v>10493.54853</v>
      </c>
      <c r="X917" s="240" t="s">
        <v>112</v>
      </c>
      <c r="Y917" s="240" t="s">
        <v>784</v>
      </c>
    </row>
    <row r="918" ht="15.75" hidden="1" customHeight="1">
      <c r="A918" s="230" t="s">
        <v>47</v>
      </c>
      <c r="B918" s="230" t="s">
        <v>127</v>
      </c>
      <c r="C918" s="230" t="s">
        <v>786</v>
      </c>
      <c r="D918" s="230" t="s">
        <v>309</v>
      </c>
      <c r="E918" s="230" t="s">
        <v>450</v>
      </c>
      <c r="F918" s="231">
        <v>2024.0</v>
      </c>
      <c r="G918" s="232" t="s">
        <v>1567</v>
      </c>
      <c r="H918" s="232"/>
      <c r="I918" s="232"/>
      <c r="J918" s="232"/>
      <c r="K918" s="232" t="s">
        <v>975</v>
      </c>
      <c r="L918" s="232">
        <v>242076.0</v>
      </c>
      <c r="M918" s="233" t="s">
        <v>449</v>
      </c>
      <c r="N918" s="232" t="s">
        <v>1083</v>
      </c>
      <c r="O918" s="234">
        <v>984.0</v>
      </c>
      <c r="P918" s="235">
        <v>327.0</v>
      </c>
      <c r="Q918" s="236">
        <v>1994.7300000000016</v>
      </c>
      <c r="R918" s="236">
        <v>2449.23</v>
      </c>
      <c r="S918" s="237">
        <v>0.3323170731707317</v>
      </c>
      <c r="T918" s="238">
        <v>3.01</v>
      </c>
      <c r="U918" s="239">
        <f>IFERROR(Data_TY!$T918*Data_TY!$O918,"")</f>
        <v>2961.84</v>
      </c>
      <c r="V918" s="238">
        <f>IFERROR(Data_TY!$R918/Data_TY!$P918,"")</f>
        <v>7.49</v>
      </c>
      <c r="W918" s="239">
        <f>IFERROR(Data_TY!$V918*Data_TY!$O918,"")</f>
        <v>7370.16</v>
      </c>
      <c r="X918" s="230" t="s">
        <v>112</v>
      </c>
      <c r="Y918" s="230" t="s">
        <v>784</v>
      </c>
    </row>
    <row r="919" ht="15.75" hidden="1" customHeight="1">
      <c r="A919" s="240" t="s">
        <v>47</v>
      </c>
      <c r="B919" s="240" t="s">
        <v>457</v>
      </c>
      <c r="C919" s="240" t="s">
        <v>786</v>
      </c>
      <c r="D919" s="240" t="s">
        <v>309</v>
      </c>
      <c r="E919" s="240" t="s">
        <v>456</v>
      </c>
      <c r="F919" s="241">
        <v>2024.0</v>
      </c>
      <c r="G919" s="242" t="s">
        <v>1567</v>
      </c>
      <c r="H919" s="242"/>
      <c r="I919" s="242"/>
      <c r="J919" s="242"/>
      <c r="K919" s="242" t="s">
        <v>975</v>
      </c>
      <c r="L919" s="242">
        <v>242080.0</v>
      </c>
      <c r="M919" s="243" t="s">
        <v>455</v>
      </c>
      <c r="N919" s="242" t="s">
        <v>1084</v>
      </c>
      <c r="O919" s="244">
        <v>1416.0</v>
      </c>
      <c r="P919" s="245">
        <v>949.0</v>
      </c>
      <c r="Q919" s="246">
        <v>5080.660000000002</v>
      </c>
      <c r="R919" s="246">
        <v>6158.3600000000015</v>
      </c>
      <c r="S919" s="247">
        <v>0.6701977401129944</v>
      </c>
      <c r="T919" s="248">
        <v>2.5</v>
      </c>
      <c r="U919" s="249">
        <f>IFERROR(Data_TY!$T919*Data_TY!$O919,"")</f>
        <v>3540</v>
      </c>
      <c r="V919" s="248">
        <f>IFERROR(Data_TY!$R919/Data_TY!$P919,"")</f>
        <v>6.489315068</v>
      </c>
      <c r="W919" s="249">
        <f>IFERROR(Data_TY!$V919*Data_TY!$O919,"")</f>
        <v>9188.870137</v>
      </c>
      <c r="X919" s="240" t="s">
        <v>148</v>
      </c>
      <c r="Y919" s="240" t="s">
        <v>784</v>
      </c>
    </row>
    <row r="920" ht="15.75" hidden="1" customHeight="1">
      <c r="A920" s="230" t="s">
        <v>47</v>
      </c>
      <c r="B920" s="230" t="s">
        <v>457</v>
      </c>
      <c r="C920" s="230" t="s">
        <v>786</v>
      </c>
      <c r="D920" s="230" t="s">
        <v>309</v>
      </c>
      <c r="E920" s="230" t="s">
        <v>461</v>
      </c>
      <c r="F920" s="231">
        <v>2024.0</v>
      </c>
      <c r="G920" s="232" t="s">
        <v>1567</v>
      </c>
      <c r="H920" s="232"/>
      <c r="I920" s="232"/>
      <c r="J920" s="232"/>
      <c r="K920" s="232" t="s">
        <v>975</v>
      </c>
      <c r="L920" s="232">
        <v>242082.0</v>
      </c>
      <c r="M920" s="233" t="s">
        <v>460</v>
      </c>
      <c r="N920" s="232" t="s">
        <v>1085</v>
      </c>
      <c r="O920" s="234">
        <v>840.0</v>
      </c>
      <c r="P920" s="235">
        <v>552.0</v>
      </c>
      <c r="Q920" s="236">
        <v>3403.9800000000005</v>
      </c>
      <c r="R920" s="236">
        <v>4137.4800000000005</v>
      </c>
      <c r="S920" s="237">
        <v>0.6571428571428571</v>
      </c>
      <c r="T920" s="238">
        <v>3.02</v>
      </c>
      <c r="U920" s="239">
        <f>IFERROR(Data_TY!$T920*Data_TY!$O920,"")</f>
        <v>2536.8</v>
      </c>
      <c r="V920" s="238">
        <f>IFERROR(Data_TY!$R920/Data_TY!$P920,"")</f>
        <v>7.495434783</v>
      </c>
      <c r="W920" s="239">
        <f>IFERROR(Data_TY!$V920*Data_TY!$O920,"")</f>
        <v>6296.165217</v>
      </c>
      <c r="X920" s="230" t="s">
        <v>148</v>
      </c>
      <c r="Y920" s="230" t="s">
        <v>784</v>
      </c>
    </row>
    <row r="921" ht="15.75" hidden="1" customHeight="1">
      <c r="A921" s="240" t="s">
        <v>47</v>
      </c>
      <c r="B921" s="240" t="s">
        <v>79</v>
      </c>
      <c r="C921" s="240" t="s">
        <v>786</v>
      </c>
      <c r="D921" s="240" t="s">
        <v>309</v>
      </c>
      <c r="E921" s="240" t="s">
        <v>490</v>
      </c>
      <c r="F921" s="241">
        <v>2024.0</v>
      </c>
      <c r="G921" s="242" t="s">
        <v>1567</v>
      </c>
      <c r="H921" s="242"/>
      <c r="I921" s="242"/>
      <c r="J921" s="242"/>
      <c r="K921" s="242" t="s">
        <v>975</v>
      </c>
      <c r="L921" s="242">
        <v>242585.0</v>
      </c>
      <c r="M921" s="243" t="s">
        <v>497</v>
      </c>
      <c r="N921" s="242" t="s">
        <v>490</v>
      </c>
      <c r="O921" s="244">
        <v>264.0</v>
      </c>
      <c r="P921" s="245">
        <v>216.0</v>
      </c>
      <c r="Q921" s="246">
        <v>352.64000000000004</v>
      </c>
      <c r="R921" s="246">
        <v>429.8399999999999</v>
      </c>
      <c r="S921" s="247">
        <v>0.8181818181818182</v>
      </c>
      <c r="T921" s="248">
        <v>0.81</v>
      </c>
      <c r="U921" s="249">
        <f>IFERROR(Data_TY!$T921*Data_TY!$O921,"")</f>
        <v>213.84</v>
      </c>
      <c r="V921" s="248">
        <f>IFERROR(Data_TY!$R921/Data_TY!$P921,"")</f>
        <v>1.99</v>
      </c>
      <c r="W921" s="249">
        <f>IFERROR(Data_TY!$V921*Data_TY!$O921,"")</f>
        <v>525.36</v>
      </c>
      <c r="X921" s="240" t="s">
        <v>78</v>
      </c>
      <c r="Y921" s="240" t="s">
        <v>784</v>
      </c>
    </row>
    <row r="922" ht="15.75" hidden="1" customHeight="1">
      <c r="A922" s="230" t="s">
        <v>47</v>
      </c>
      <c r="B922" s="230" t="s">
        <v>79</v>
      </c>
      <c r="C922" s="230" t="s">
        <v>786</v>
      </c>
      <c r="D922" s="230" t="s">
        <v>309</v>
      </c>
      <c r="E922" s="230" t="s">
        <v>499</v>
      </c>
      <c r="F922" s="231">
        <v>2024.0</v>
      </c>
      <c r="G922" s="232" t="s">
        <v>1567</v>
      </c>
      <c r="H922" s="232"/>
      <c r="I922" s="232"/>
      <c r="J922" s="232"/>
      <c r="K922" s="232" t="s">
        <v>975</v>
      </c>
      <c r="L922" s="232">
        <v>242586.0</v>
      </c>
      <c r="M922" s="233" t="s">
        <v>498</v>
      </c>
      <c r="N922" s="232" t="s">
        <v>499</v>
      </c>
      <c r="O922" s="234">
        <v>264.0</v>
      </c>
      <c r="P922" s="235">
        <v>246.0</v>
      </c>
      <c r="Q922" s="236">
        <v>404.3400000000001</v>
      </c>
      <c r="R922" s="236">
        <v>489.53999999999996</v>
      </c>
      <c r="S922" s="237">
        <v>0.9318181818181818</v>
      </c>
      <c r="T922" s="238">
        <v>0.81</v>
      </c>
      <c r="U922" s="239">
        <f>IFERROR(Data_TY!$T922*Data_TY!$O922,"")</f>
        <v>213.84</v>
      </c>
      <c r="V922" s="238">
        <f>IFERROR(Data_TY!$R922/Data_TY!$P922,"")</f>
        <v>1.99</v>
      </c>
      <c r="W922" s="239">
        <f>IFERROR(Data_TY!$V922*Data_TY!$O922,"")</f>
        <v>525.36</v>
      </c>
      <c r="X922" s="230" t="s">
        <v>78</v>
      </c>
      <c r="Y922" s="230" t="s">
        <v>784</v>
      </c>
    </row>
    <row r="923" ht="15.75" hidden="1" customHeight="1">
      <c r="A923" s="240" t="s">
        <v>47</v>
      </c>
      <c r="B923" s="240" t="s">
        <v>75</v>
      </c>
      <c r="C923" s="240" t="s">
        <v>786</v>
      </c>
      <c r="D923" s="240" t="s">
        <v>309</v>
      </c>
      <c r="E923" s="240" t="s">
        <v>663</v>
      </c>
      <c r="F923" s="241">
        <v>2024.0</v>
      </c>
      <c r="G923" s="242" t="s">
        <v>1567</v>
      </c>
      <c r="H923" s="242"/>
      <c r="I923" s="242"/>
      <c r="J923" s="242"/>
      <c r="K923" s="242" t="s">
        <v>975</v>
      </c>
      <c r="L923" s="242">
        <v>133154.0</v>
      </c>
      <c r="M923" s="243" t="s">
        <v>662</v>
      </c>
      <c r="N923" s="242" t="s">
        <v>1086</v>
      </c>
      <c r="O923" s="244">
        <v>1464.0</v>
      </c>
      <c r="P923" s="245">
        <v>322.0</v>
      </c>
      <c r="Q923" s="246">
        <v>3720.770000000002</v>
      </c>
      <c r="R923" s="246">
        <v>4507.569999999995</v>
      </c>
      <c r="S923" s="247">
        <v>0.21994535519125682</v>
      </c>
      <c r="T923" s="248">
        <v>5.76</v>
      </c>
      <c r="U923" s="249">
        <f>IFERROR(Data_TY!$T923*Data_TY!$O923,"")</f>
        <v>8432.64</v>
      </c>
      <c r="V923" s="248">
        <f>IFERROR(Data_TY!$R923/Data_TY!$P923,"")</f>
        <v>13.9986646</v>
      </c>
      <c r="W923" s="249">
        <f>IFERROR(Data_TY!$V923*Data_TY!$O923,"")</f>
        <v>20494.04497</v>
      </c>
      <c r="X923" s="240" t="s">
        <v>657</v>
      </c>
      <c r="Y923" s="240" t="s">
        <v>784</v>
      </c>
    </row>
    <row r="924" ht="15.75" hidden="1" customHeight="1">
      <c r="A924" s="230" t="s">
        <v>51</v>
      </c>
      <c r="B924" s="230" t="s">
        <v>512</v>
      </c>
      <c r="C924" s="230" t="s">
        <v>786</v>
      </c>
      <c r="D924" s="230" t="s">
        <v>309</v>
      </c>
      <c r="E924" s="230" t="s">
        <v>667</v>
      </c>
      <c r="F924" s="231">
        <v>2024.0</v>
      </c>
      <c r="G924" s="232" t="s">
        <v>1567</v>
      </c>
      <c r="H924" s="232"/>
      <c r="I924" s="232"/>
      <c r="J924" s="232"/>
      <c r="K924" s="232" t="s">
        <v>975</v>
      </c>
      <c r="L924" s="232">
        <v>135198.0</v>
      </c>
      <c r="M924" s="233" t="s">
        <v>666</v>
      </c>
      <c r="N924" s="232" t="s">
        <v>1599</v>
      </c>
      <c r="O924" s="234">
        <v>912.0</v>
      </c>
      <c r="P924" s="235">
        <v>401.0</v>
      </c>
      <c r="Q924" s="236">
        <v>2284.9900000000002</v>
      </c>
      <c r="R924" s="236">
        <v>2804.39</v>
      </c>
      <c r="S924" s="237">
        <v>0.43969298245614036</v>
      </c>
      <c r="T924" s="238">
        <v>2.76</v>
      </c>
      <c r="U924" s="239">
        <f>IFERROR(Data_TY!$T924*Data_TY!$O924,"")</f>
        <v>2517.12</v>
      </c>
      <c r="V924" s="238">
        <f>IFERROR(Data_TY!$R924/Data_TY!$P924,"")</f>
        <v>6.993491272</v>
      </c>
      <c r="W924" s="239">
        <f>IFERROR(Data_TY!$V924*Data_TY!$O924,"")</f>
        <v>6378.06404</v>
      </c>
      <c r="X924" s="230" t="s">
        <v>657</v>
      </c>
      <c r="Y924" s="230" t="s">
        <v>784</v>
      </c>
    </row>
    <row r="925" ht="15.75" hidden="1" customHeight="1">
      <c r="A925" s="240" t="s">
        <v>47</v>
      </c>
      <c r="B925" s="240" t="s">
        <v>75</v>
      </c>
      <c r="C925" s="240" t="s">
        <v>786</v>
      </c>
      <c r="D925" s="240" t="s">
        <v>309</v>
      </c>
      <c r="E925" s="240" t="s">
        <v>607</v>
      </c>
      <c r="F925" s="241">
        <v>2024.0</v>
      </c>
      <c r="G925" s="242" t="s">
        <v>1567</v>
      </c>
      <c r="H925" s="242"/>
      <c r="I925" s="242"/>
      <c r="J925" s="242"/>
      <c r="K925" s="242" t="s">
        <v>975</v>
      </c>
      <c r="L925" s="242">
        <v>133131.0</v>
      </c>
      <c r="M925" s="243" t="s">
        <v>606</v>
      </c>
      <c r="N925" s="242" t="s">
        <v>1087</v>
      </c>
      <c r="O925" s="244">
        <v>840.0</v>
      </c>
      <c r="P925" s="245">
        <v>246.0</v>
      </c>
      <c r="Q925" s="246">
        <v>693.3400000000001</v>
      </c>
      <c r="R925" s="246">
        <v>858.5400000000003</v>
      </c>
      <c r="S925" s="247">
        <v>0.29285714285714287</v>
      </c>
      <c r="T925" s="248">
        <v>1.25</v>
      </c>
      <c r="U925" s="249">
        <f>IFERROR(Data_TY!$T925*Data_TY!$O925,"")</f>
        <v>1050</v>
      </c>
      <c r="V925" s="248">
        <f>IFERROR(Data_TY!$R925/Data_TY!$P925,"")</f>
        <v>3.49</v>
      </c>
      <c r="W925" s="249">
        <f>IFERROR(Data_TY!$V925*Data_TY!$O925,"")</f>
        <v>2931.6</v>
      </c>
      <c r="X925" s="240" t="s">
        <v>298</v>
      </c>
      <c r="Y925" s="240" t="s">
        <v>784</v>
      </c>
    </row>
    <row r="926" ht="15.75" hidden="1" customHeight="1">
      <c r="A926" s="230" t="s">
        <v>47</v>
      </c>
      <c r="B926" s="230" t="s">
        <v>75</v>
      </c>
      <c r="C926" s="230" t="s">
        <v>786</v>
      </c>
      <c r="D926" s="230" t="s">
        <v>309</v>
      </c>
      <c r="E926" s="230" t="s">
        <v>683</v>
      </c>
      <c r="F926" s="231">
        <v>2024.0</v>
      </c>
      <c r="G926" s="232" t="s">
        <v>1567</v>
      </c>
      <c r="H926" s="232"/>
      <c r="I926" s="232"/>
      <c r="J926" s="232"/>
      <c r="K926" s="232" t="s">
        <v>975</v>
      </c>
      <c r="L926" s="232">
        <v>133120.0</v>
      </c>
      <c r="M926" s="233" t="s">
        <v>682</v>
      </c>
      <c r="N926" s="232" t="s">
        <v>1090</v>
      </c>
      <c r="O926" s="234">
        <v>960.0</v>
      </c>
      <c r="P926" s="235">
        <v>373.0</v>
      </c>
      <c r="Q926" s="236">
        <v>1530.2700000000016</v>
      </c>
      <c r="R926" s="236">
        <v>1861.2700000000016</v>
      </c>
      <c r="S926" s="237">
        <v>0.3885416666666667</v>
      </c>
      <c r="T926" s="238">
        <v>1.93</v>
      </c>
      <c r="U926" s="239">
        <f>IFERROR(Data_TY!$T926*Data_TY!$O926,"")</f>
        <v>1852.8</v>
      </c>
      <c r="V926" s="238">
        <f>IFERROR(Data_TY!$R926/Data_TY!$P926,"")</f>
        <v>4.99</v>
      </c>
      <c r="W926" s="239">
        <f>IFERROR(Data_TY!$V926*Data_TY!$O926,"")</f>
        <v>4790.4</v>
      </c>
      <c r="X926" s="230" t="s">
        <v>657</v>
      </c>
      <c r="Y926" s="230" t="s">
        <v>784</v>
      </c>
    </row>
    <row r="927" ht="15.75" hidden="1" customHeight="1">
      <c r="A927" s="240" t="s">
        <v>47</v>
      </c>
      <c r="B927" s="240" t="s">
        <v>183</v>
      </c>
      <c r="C927" s="240" t="s">
        <v>786</v>
      </c>
      <c r="D927" s="240" t="s">
        <v>309</v>
      </c>
      <c r="E927" s="240" t="s">
        <v>741</v>
      </c>
      <c r="F927" s="241">
        <v>2024.0</v>
      </c>
      <c r="G927" s="242" t="s">
        <v>1567</v>
      </c>
      <c r="H927" s="242"/>
      <c r="I927" s="242"/>
      <c r="J927" s="242"/>
      <c r="K927" s="242" t="s">
        <v>975</v>
      </c>
      <c r="L927" s="242">
        <v>133136.0</v>
      </c>
      <c r="M927" s="243" t="s">
        <v>740</v>
      </c>
      <c r="N927" s="242" t="s">
        <v>1091</v>
      </c>
      <c r="O927" s="244">
        <v>924.0</v>
      </c>
      <c r="P927" s="245">
        <v>190.0</v>
      </c>
      <c r="Q927" s="246">
        <v>858.2999999999993</v>
      </c>
      <c r="R927" s="246">
        <v>1043.1000000000006</v>
      </c>
      <c r="S927" s="247">
        <v>0.20562770562770563</v>
      </c>
      <c r="T927" s="248">
        <v>2.09</v>
      </c>
      <c r="U927" s="249">
        <f>IFERROR(Data_TY!$T927*Data_TY!$O927,"")</f>
        <v>1931.16</v>
      </c>
      <c r="V927" s="248">
        <f>IFERROR(Data_TY!$R927/Data_TY!$P927,"")</f>
        <v>5.49</v>
      </c>
      <c r="W927" s="249">
        <f>IFERROR(Data_TY!$V927*Data_TY!$O927,"")</f>
        <v>5072.76</v>
      </c>
      <c r="X927" s="240" t="s">
        <v>742</v>
      </c>
      <c r="Y927" s="240" t="s">
        <v>784</v>
      </c>
    </row>
    <row r="928" ht="15.75" hidden="1" customHeight="1">
      <c r="A928" s="230" t="s">
        <v>47</v>
      </c>
      <c r="B928" s="230" t="s">
        <v>592</v>
      </c>
      <c r="C928" s="230" t="s">
        <v>786</v>
      </c>
      <c r="D928" s="230" t="s">
        <v>309</v>
      </c>
      <c r="E928" s="230" t="s">
        <v>625</v>
      </c>
      <c r="F928" s="231">
        <v>2024.0</v>
      </c>
      <c r="G928" s="232" t="s">
        <v>1567</v>
      </c>
      <c r="H928" s="232"/>
      <c r="I928" s="232"/>
      <c r="J928" s="232"/>
      <c r="K928" s="232" t="s">
        <v>975</v>
      </c>
      <c r="L928" s="232">
        <v>133157.0</v>
      </c>
      <c r="M928" s="233" t="s">
        <v>624</v>
      </c>
      <c r="N928" s="232" t="s">
        <v>1600</v>
      </c>
      <c r="O928" s="234">
        <v>276.0</v>
      </c>
      <c r="P928" s="235">
        <v>30.0</v>
      </c>
      <c r="Q928" s="236">
        <v>424.69</v>
      </c>
      <c r="R928" s="236">
        <v>509.69000000000005</v>
      </c>
      <c r="S928" s="237">
        <v>0.10869565217391304</v>
      </c>
      <c r="T928" s="238">
        <v>7.41</v>
      </c>
      <c r="U928" s="239">
        <f>IFERROR(Data_TY!$T928*Data_TY!$O928,"")</f>
        <v>2045.16</v>
      </c>
      <c r="V928" s="238">
        <f>IFERROR(Data_TY!$R928/Data_TY!$P928,"")</f>
        <v>16.98966667</v>
      </c>
      <c r="W928" s="239">
        <f>IFERROR(Data_TY!$V928*Data_TY!$O928,"")</f>
        <v>4689.148</v>
      </c>
      <c r="X928" s="230" t="s">
        <v>298</v>
      </c>
      <c r="Y928" s="230" t="s">
        <v>784</v>
      </c>
    </row>
    <row r="929" ht="15.75" hidden="1" customHeight="1">
      <c r="A929" s="240" t="s">
        <v>47</v>
      </c>
      <c r="B929" s="240" t="s">
        <v>127</v>
      </c>
      <c r="C929" s="240" t="s">
        <v>786</v>
      </c>
      <c r="D929" s="240" t="s">
        <v>309</v>
      </c>
      <c r="E929" s="240" t="s">
        <v>645</v>
      </c>
      <c r="F929" s="241">
        <v>2024.0</v>
      </c>
      <c r="G929" s="242" t="s">
        <v>1567</v>
      </c>
      <c r="H929" s="242"/>
      <c r="I929" s="242"/>
      <c r="J929" s="242"/>
      <c r="K929" s="242" t="s">
        <v>975</v>
      </c>
      <c r="L929" s="242">
        <v>293666.0</v>
      </c>
      <c r="M929" s="243" t="s">
        <v>644</v>
      </c>
      <c r="N929" s="242" t="s">
        <v>1092</v>
      </c>
      <c r="O929" s="244">
        <v>960.0</v>
      </c>
      <c r="P929" s="245">
        <v>812.0</v>
      </c>
      <c r="Q929" s="246">
        <v>4651.079999999999</v>
      </c>
      <c r="R929" s="246">
        <v>5675.880000000002</v>
      </c>
      <c r="S929" s="247">
        <v>0.8458333333333333</v>
      </c>
      <c r="T929" s="248">
        <v>2.64</v>
      </c>
      <c r="U929" s="249">
        <f>IFERROR(Data_TY!$T929*Data_TY!$O929,"")</f>
        <v>2534.4</v>
      </c>
      <c r="V929" s="248">
        <f>IFERROR(Data_TY!$R929/Data_TY!$P929,"")</f>
        <v>6.99</v>
      </c>
      <c r="W929" s="249">
        <f>IFERROR(Data_TY!$V929*Data_TY!$O929,"")</f>
        <v>6710.4</v>
      </c>
      <c r="X929" s="240" t="s">
        <v>641</v>
      </c>
      <c r="Y929" s="240" t="s">
        <v>784</v>
      </c>
    </row>
    <row r="930" ht="15.75" hidden="1" customHeight="1">
      <c r="A930" s="230" t="s">
        <v>47</v>
      </c>
      <c r="B930" s="230" t="s">
        <v>592</v>
      </c>
      <c r="C930" s="230" t="s">
        <v>786</v>
      </c>
      <c r="D930" s="230" t="s">
        <v>309</v>
      </c>
      <c r="E930" s="230" t="s">
        <v>609</v>
      </c>
      <c r="F930" s="231">
        <v>2024.0</v>
      </c>
      <c r="G930" s="232" t="s">
        <v>1567</v>
      </c>
      <c r="H930" s="232"/>
      <c r="I930" s="232"/>
      <c r="J930" s="232"/>
      <c r="K930" s="232" t="s">
        <v>975</v>
      </c>
      <c r="L930" s="232">
        <v>133158.0</v>
      </c>
      <c r="M930" s="233" t="s">
        <v>608</v>
      </c>
      <c r="N930" s="232" t="s">
        <v>1601</v>
      </c>
      <c r="O930" s="234">
        <v>276.0</v>
      </c>
      <c r="P930" s="235">
        <v>36.0</v>
      </c>
      <c r="Q930" s="236">
        <v>506.2</v>
      </c>
      <c r="R930" s="236">
        <v>611.6000000000001</v>
      </c>
      <c r="S930" s="237">
        <v>0.13043478260869565</v>
      </c>
      <c r="T930" s="238">
        <v>7.41</v>
      </c>
      <c r="U930" s="239">
        <f>IFERROR(Data_TY!$T930*Data_TY!$O930,"")</f>
        <v>2045.16</v>
      </c>
      <c r="V930" s="238">
        <f>IFERROR(Data_TY!$R930/Data_TY!$P930,"")</f>
        <v>16.98888889</v>
      </c>
      <c r="W930" s="239">
        <f>IFERROR(Data_TY!$V930*Data_TY!$O930,"")</f>
        <v>4688.933333</v>
      </c>
      <c r="X930" s="230" t="s">
        <v>298</v>
      </c>
      <c r="Y930" s="230" t="s">
        <v>784</v>
      </c>
    </row>
    <row r="931" ht="15.75" hidden="1" customHeight="1">
      <c r="A931" s="240" t="s">
        <v>49</v>
      </c>
      <c r="B931" s="240" t="s">
        <v>654</v>
      </c>
      <c r="C931" s="240" t="s">
        <v>786</v>
      </c>
      <c r="D931" s="240" t="s">
        <v>309</v>
      </c>
      <c r="E931" s="240" t="s">
        <v>717</v>
      </c>
      <c r="F931" s="241">
        <v>2024.0</v>
      </c>
      <c r="G931" s="242" t="s">
        <v>1567</v>
      </c>
      <c r="H931" s="242"/>
      <c r="I931" s="242"/>
      <c r="J931" s="242"/>
      <c r="K931" s="242" t="s">
        <v>1095</v>
      </c>
      <c r="L931" s="242">
        <v>132107.0</v>
      </c>
      <c r="M931" s="243" t="s">
        <v>716</v>
      </c>
      <c r="N931" s="242" t="s">
        <v>1097</v>
      </c>
      <c r="O931" s="244">
        <v>0.0</v>
      </c>
      <c r="P931" s="245">
        <v>3.0</v>
      </c>
      <c r="Q931" s="246">
        <v>24.87</v>
      </c>
      <c r="R931" s="246">
        <v>24.87</v>
      </c>
      <c r="S931" s="247" t="s">
        <v>322</v>
      </c>
      <c r="T931" s="248">
        <v>3.56</v>
      </c>
      <c r="U931" s="249">
        <f>IFERROR(Data_TY!$T931*Data_TY!$O931,"")</f>
        <v>0</v>
      </c>
      <c r="V931" s="248">
        <f>IFERROR(Data_TY!$R931/Data_TY!$P931,"")</f>
        <v>8.29</v>
      </c>
      <c r="W931" s="249">
        <f>IFERROR(Data_TY!$V931*Data_TY!$O931,"")</f>
        <v>0</v>
      </c>
      <c r="X931" s="240" t="s">
        <v>657</v>
      </c>
      <c r="Y931" s="240" t="s">
        <v>784</v>
      </c>
    </row>
    <row r="932" ht="15.75" customHeight="1">
      <c r="A932" s="230" t="s">
        <v>49</v>
      </c>
      <c r="B932" s="230">
        <v>0.0</v>
      </c>
      <c r="C932" s="230" t="s">
        <v>1357</v>
      </c>
      <c r="D932" s="230" t="s">
        <v>309</v>
      </c>
      <c r="E932" s="230" t="s">
        <v>1602</v>
      </c>
      <c r="F932" s="231">
        <v>2024.0</v>
      </c>
      <c r="G932" s="232" t="s">
        <v>1567</v>
      </c>
      <c r="H932" s="232"/>
      <c r="I932" s="232"/>
      <c r="J932" s="232"/>
      <c r="K932" s="232" t="s">
        <v>1095</v>
      </c>
      <c r="L932" s="232">
        <v>139453.0</v>
      </c>
      <c r="M932" s="233" t="s">
        <v>1603</v>
      </c>
      <c r="N932" s="232" t="s">
        <v>1602</v>
      </c>
      <c r="O932" s="234">
        <v>0.0</v>
      </c>
      <c r="P932" s="235">
        <v>1.0</v>
      </c>
      <c r="Q932" s="236">
        <v>1.75</v>
      </c>
      <c r="R932" s="236">
        <v>1.75</v>
      </c>
      <c r="S932" s="237" t="s">
        <v>322</v>
      </c>
      <c r="T932" s="238" t="s">
        <v>322</v>
      </c>
      <c r="U932" s="239">
        <f>IFERROR(Data_TY!$T932*Data_TY!$O932,"")</f>
        <v>0</v>
      </c>
      <c r="V932" s="238">
        <f>IFERROR(Data_TY!$R932/Data_TY!$P932,"")</f>
        <v>1.75</v>
      </c>
      <c r="W932" s="239">
        <f>IFERROR(Data_TY!$V932*Data_TY!$O932,"")</f>
        <v>0</v>
      </c>
      <c r="X932" s="230">
        <v>0.0</v>
      </c>
      <c r="Y932" s="230" t="s">
        <v>900</v>
      </c>
    </row>
    <row r="933" ht="15.75" hidden="1" customHeight="1">
      <c r="A933" s="240" t="s">
        <v>48</v>
      </c>
      <c r="B933" s="240" t="s">
        <v>95</v>
      </c>
      <c r="C933" s="240" t="s">
        <v>913</v>
      </c>
      <c r="D933" s="240" t="s">
        <v>309</v>
      </c>
      <c r="E933" s="240" t="s">
        <v>1098</v>
      </c>
      <c r="F933" s="241">
        <v>2024.0</v>
      </c>
      <c r="G933" s="242" t="s">
        <v>1567</v>
      </c>
      <c r="H933" s="242"/>
      <c r="I933" s="242"/>
      <c r="J933" s="242"/>
      <c r="K933" s="242" t="s">
        <v>1095</v>
      </c>
      <c r="L933" s="242">
        <v>166775.0</v>
      </c>
      <c r="M933" s="243" t="s">
        <v>1099</v>
      </c>
      <c r="N933" s="242" t="s">
        <v>1100</v>
      </c>
      <c r="O933" s="244">
        <v>120.0</v>
      </c>
      <c r="P933" s="245">
        <v>46.0</v>
      </c>
      <c r="Q933" s="246">
        <v>138.0</v>
      </c>
      <c r="R933" s="246">
        <v>138.0</v>
      </c>
      <c r="S933" s="247">
        <v>0.38333333333333336</v>
      </c>
      <c r="T933" s="248">
        <v>1.17</v>
      </c>
      <c r="U933" s="249">
        <f>IFERROR(Data_TY!$T933*Data_TY!$O933,"")</f>
        <v>140.4</v>
      </c>
      <c r="V933" s="248">
        <f>IFERROR(Data_TY!$R933/Data_TY!$P933,"")</f>
        <v>3</v>
      </c>
      <c r="W933" s="249">
        <f>IFERROR(Data_TY!$V933*Data_TY!$O933,"")</f>
        <v>360</v>
      </c>
      <c r="X933" s="240" t="s">
        <v>88</v>
      </c>
      <c r="Y933" s="240" t="s">
        <v>784</v>
      </c>
    </row>
    <row r="934" ht="15.75" hidden="1" customHeight="1">
      <c r="A934" s="230" t="s">
        <v>48</v>
      </c>
      <c r="B934" s="230" t="s">
        <v>92</v>
      </c>
      <c r="C934" s="230" t="s">
        <v>913</v>
      </c>
      <c r="D934" s="230" t="s">
        <v>309</v>
      </c>
      <c r="E934" s="230" t="s">
        <v>1604</v>
      </c>
      <c r="F934" s="231">
        <v>2024.0</v>
      </c>
      <c r="G934" s="232" t="s">
        <v>1567</v>
      </c>
      <c r="H934" s="232"/>
      <c r="I934" s="232"/>
      <c r="J934" s="232"/>
      <c r="K934" s="232" t="s">
        <v>1095</v>
      </c>
      <c r="L934" s="232">
        <v>166776.0</v>
      </c>
      <c r="M934" s="233" t="s">
        <v>1605</v>
      </c>
      <c r="N934" s="232" t="s">
        <v>1113</v>
      </c>
      <c r="O934" s="234">
        <v>0.0</v>
      </c>
      <c r="P934" s="235">
        <v>1.0</v>
      </c>
      <c r="Q934" s="236">
        <v>3.0</v>
      </c>
      <c r="R934" s="236">
        <v>3.0</v>
      </c>
      <c r="S934" s="237" t="s">
        <v>322</v>
      </c>
      <c r="T934" s="238">
        <v>1.0</v>
      </c>
      <c r="U934" s="239">
        <f>IFERROR(Data_TY!$T934*Data_TY!$O934,"")</f>
        <v>0</v>
      </c>
      <c r="V934" s="238">
        <f>IFERROR(Data_TY!$R934/Data_TY!$P934,"")</f>
        <v>3</v>
      </c>
      <c r="W934" s="239">
        <f>IFERROR(Data_TY!$V934*Data_TY!$O934,"")</f>
        <v>0</v>
      </c>
      <c r="X934" s="230" t="s">
        <v>88</v>
      </c>
      <c r="Y934" s="230" t="s">
        <v>784</v>
      </c>
    </row>
    <row r="935" ht="15.75" hidden="1" customHeight="1">
      <c r="A935" s="240" t="s">
        <v>48</v>
      </c>
      <c r="B935" s="240" t="s">
        <v>92</v>
      </c>
      <c r="C935" s="240" t="s">
        <v>786</v>
      </c>
      <c r="D935" s="240" t="s">
        <v>309</v>
      </c>
      <c r="E935" s="240" t="s">
        <v>390</v>
      </c>
      <c r="F935" s="241">
        <v>2024.0</v>
      </c>
      <c r="G935" s="242" t="s">
        <v>1567</v>
      </c>
      <c r="H935" s="242"/>
      <c r="I935" s="242"/>
      <c r="J935" s="242"/>
      <c r="K935" s="242" t="s">
        <v>1095</v>
      </c>
      <c r="L935" s="242">
        <v>252366.0</v>
      </c>
      <c r="M935" s="243" t="s">
        <v>389</v>
      </c>
      <c r="N935" s="242" t="s">
        <v>1105</v>
      </c>
      <c r="O935" s="244">
        <v>3888.0</v>
      </c>
      <c r="P935" s="245">
        <v>727.0</v>
      </c>
      <c r="Q935" s="246">
        <v>2961.729999999999</v>
      </c>
      <c r="R935" s="246">
        <v>3627.7299999999977</v>
      </c>
      <c r="S935" s="247">
        <v>0.18698559670781892</v>
      </c>
      <c r="T935" s="248">
        <v>1.85</v>
      </c>
      <c r="U935" s="249">
        <f>IFERROR(Data_TY!$T935*Data_TY!$O935,"")</f>
        <v>7192.8</v>
      </c>
      <c r="V935" s="248">
        <f>IFERROR(Data_TY!$R935/Data_TY!$P935,"")</f>
        <v>4.99</v>
      </c>
      <c r="W935" s="249">
        <f>IFERROR(Data_TY!$V935*Data_TY!$O935,"")</f>
        <v>19401.12</v>
      </c>
      <c r="X935" s="240" t="s">
        <v>349</v>
      </c>
      <c r="Y935" s="240" t="s">
        <v>784</v>
      </c>
    </row>
    <row r="936" ht="15.75" hidden="1" customHeight="1">
      <c r="A936" s="230" t="s">
        <v>48</v>
      </c>
      <c r="B936" s="230" t="s">
        <v>95</v>
      </c>
      <c r="C936" s="230" t="s">
        <v>786</v>
      </c>
      <c r="D936" s="230" t="s">
        <v>309</v>
      </c>
      <c r="E936" s="230" t="s">
        <v>630</v>
      </c>
      <c r="F936" s="231">
        <v>2024.0</v>
      </c>
      <c r="G936" s="232" t="s">
        <v>1567</v>
      </c>
      <c r="H936" s="232"/>
      <c r="I936" s="232"/>
      <c r="J936" s="232"/>
      <c r="K936" s="232" t="s">
        <v>1095</v>
      </c>
      <c r="L936" s="232">
        <v>113591.0</v>
      </c>
      <c r="M936" s="233" t="s">
        <v>629</v>
      </c>
      <c r="N936" s="232" t="s">
        <v>1106</v>
      </c>
      <c r="O936" s="234">
        <v>804.0</v>
      </c>
      <c r="P936" s="235">
        <v>598.0</v>
      </c>
      <c r="Q936" s="236">
        <v>3484.2200000000003</v>
      </c>
      <c r="R936" s="236">
        <v>4180.0199999999995</v>
      </c>
      <c r="S936" s="237">
        <v>0.7437810945273632</v>
      </c>
      <c r="T936" s="238">
        <v>2.66</v>
      </c>
      <c r="U936" s="239">
        <f>IFERROR(Data_TY!$T936*Data_TY!$O936,"")</f>
        <v>2138.64</v>
      </c>
      <c r="V936" s="238">
        <f>IFERROR(Data_TY!$R936/Data_TY!$P936,"")</f>
        <v>6.99</v>
      </c>
      <c r="W936" s="239">
        <f>IFERROR(Data_TY!$V936*Data_TY!$O936,"")</f>
        <v>5619.96</v>
      </c>
      <c r="X936" s="230" t="s">
        <v>628</v>
      </c>
      <c r="Y936" s="230" t="s">
        <v>784</v>
      </c>
    </row>
    <row r="937" ht="15.75" hidden="1" customHeight="1">
      <c r="A937" s="240" t="s">
        <v>48</v>
      </c>
      <c r="B937" s="240" t="s">
        <v>95</v>
      </c>
      <c r="C937" s="240" t="s">
        <v>786</v>
      </c>
      <c r="D937" s="240" t="s">
        <v>309</v>
      </c>
      <c r="E937" s="240" t="s">
        <v>650</v>
      </c>
      <c r="F937" s="241">
        <v>2024.0</v>
      </c>
      <c r="G937" s="242" t="s">
        <v>1567</v>
      </c>
      <c r="H937" s="242"/>
      <c r="I937" s="242"/>
      <c r="J937" s="242"/>
      <c r="K937" s="242" t="s">
        <v>1095</v>
      </c>
      <c r="L937" s="242">
        <v>96648.0</v>
      </c>
      <c r="M937" s="243" t="s">
        <v>649</v>
      </c>
      <c r="N937" s="242" t="s">
        <v>1107</v>
      </c>
      <c r="O937" s="244">
        <v>0.0</v>
      </c>
      <c r="P937" s="245">
        <v>4.0</v>
      </c>
      <c r="Q937" s="246">
        <v>29.96</v>
      </c>
      <c r="R937" s="246">
        <v>29.96</v>
      </c>
      <c r="S937" s="247" t="s">
        <v>322</v>
      </c>
      <c r="T937" s="248">
        <v>3.2</v>
      </c>
      <c r="U937" s="249">
        <f>IFERROR(Data_TY!$T937*Data_TY!$O937,"")</f>
        <v>0</v>
      </c>
      <c r="V937" s="248">
        <f>IFERROR(Data_TY!$R937/Data_TY!$P937,"")</f>
        <v>7.49</v>
      </c>
      <c r="W937" s="249">
        <f>IFERROR(Data_TY!$V937*Data_TY!$O937,"")</f>
        <v>0</v>
      </c>
      <c r="X937" s="240" t="s">
        <v>651</v>
      </c>
      <c r="Y937" s="240" t="s">
        <v>784</v>
      </c>
    </row>
    <row r="938" ht="15.75" hidden="1" customHeight="1">
      <c r="A938" s="230" t="s">
        <v>48</v>
      </c>
      <c r="B938" s="230" t="s">
        <v>95</v>
      </c>
      <c r="C938" s="230" t="s">
        <v>786</v>
      </c>
      <c r="D938" s="230" t="s">
        <v>309</v>
      </c>
      <c r="E938" s="230" t="s">
        <v>632</v>
      </c>
      <c r="F938" s="231">
        <v>2024.0</v>
      </c>
      <c r="G938" s="232" t="s">
        <v>1567</v>
      </c>
      <c r="H938" s="232"/>
      <c r="I938" s="232"/>
      <c r="J938" s="232"/>
      <c r="K938" s="232" t="s">
        <v>1095</v>
      </c>
      <c r="L938" s="232">
        <v>113674.0</v>
      </c>
      <c r="M938" s="233" t="s">
        <v>631</v>
      </c>
      <c r="N938" s="232" t="s">
        <v>1108</v>
      </c>
      <c r="O938" s="234">
        <v>456.0</v>
      </c>
      <c r="P938" s="235">
        <v>289.0</v>
      </c>
      <c r="Q938" s="236">
        <v>2394.6100000000006</v>
      </c>
      <c r="R938" s="236">
        <v>2858.609999999999</v>
      </c>
      <c r="S938" s="237">
        <v>0.6337719298245614</v>
      </c>
      <c r="T938" s="238">
        <v>4.03</v>
      </c>
      <c r="U938" s="239">
        <f>IFERROR(Data_TY!$T938*Data_TY!$O938,"")</f>
        <v>1837.68</v>
      </c>
      <c r="V938" s="238">
        <f>IFERROR(Data_TY!$R938/Data_TY!$P938,"")</f>
        <v>9.891384083</v>
      </c>
      <c r="W938" s="239">
        <f>IFERROR(Data_TY!$V938*Data_TY!$O938,"")</f>
        <v>4510.471142</v>
      </c>
      <c r="X938" s="230" t="s">
        <v>628</v>
      </c>
      <c r="Y938" s="230" t="s">
        <v>784</v>
      </c>
    </row>
    <row r="939" ht="15.75" hidden="1" customHeight="1">
      <c r="A939" s="240" t="s">
        <v>48</v>
      </c>
      <c r="B939" s="240" t="s">
        <v>92</v>
      </c>
      <c r="C939" s="240" t="s">
        <v>786</v>
      </c>
      <c r="D939" s="240" t="s">
        <v>309</v>
      </c>
      <c r="E939" s="240" t="s">
        <v>392</v>
      </c>
      <c r="F939" s="241">
        <v>2024.0</v>
      </c>
      <c r="G939" s="242" t="s">
        <v>1567</v>
      </c>
      <c r="H939" s="242"/>
      <c r="I939" s="242"/>
      <c r="J939" s="242"/>
      <c r="K939" s="242" t="s">
        <v>1095</v>
      </c>
      <c r="L939" s="242">
        <v>222161.0</v>
      </c>
      <c r="M939" s="243" t="s">
        <v>391</v>
      </c>
      <c r="N939" s="242" t="s">
        <v>1109</v>
      </c>
      <c r="O939" s="244">
        <v>2244.0</v>
      </c>
      <c r="P939" s="245">
        <v>1143.0</v>
      </c>
      <c r="Q939" s="246">
        <v>2780.969999999999</v>
      </c>
      <c r="R939" s="246">
        <v>3417.5699999999997</v>
      </c>
      <c r="S939" s="247">
        <v>0.5093582887700535</v>
      </c>
      <c r="T939" s="248">
        <v>1.0</v>
      </c>
      <c r="U939" s="249">
        <f>IFERROR(Data_TY!$T939*Data_TY!$O939,"")</f>
        <v>2244</v>
      </c>
      <c r="V939" s="248">
        <f>IFERROR(Data_TY!$R939/Data_TY!$P939,"")</f>
        <v>2.99</v>
      </c>
      <c r="W939" s="249">
        <f>IFERROR(Data_TY!$V939*Data_TY!$O939,"")</f>
        <v>6709.56</v>
      </c>
      <c r="X939" s="240" t="s">
        <v>88</v>
      </c>
      <c r="Y939" s="240" t="s">
        <v>784</v>
      </c>
    </row>
    <row r="940" ht="15.75" hidden="1" customHeight="1">
      <c r="A940" s="230" t="s">
        <v>48</v>
      </c>
      <c r="B940" s="230" t="s">
        <v>89</v>
      </c>
      <c r="C940" s="230" t="s">
        <v>786</v>
      </c>
      <c r="D940" s="230" t="s">
        <v>309</v>
      </c>
      <c r="E940" s="230" t="s">
        <v>394</v>
      </c>
      <c r="F940" s="231">
        <v>2024.0</v>
      </c>
      <c r="G940" s="232" t="s">
        <v>1567</v>
      </c>
      <c r="H940" s="232"/>
      <c r="I940" s="232"/>
      <c r="J940" s="232"/>
      <c r="K940" s="232" t="s">
        <v>1095</v>
      </c>
      <c r="L940" s="232">
        <v>222162.0</v>
      </c>
      <c r="M940" s="233" t="s">
        <v>393</v>
      </c>
      <c r="N940" s="232" t="s">
        <v>1110</v>
      </c>
      <c r="O940" s="234">
        <v>1500.0</v>
      </c>
      <c r="P940" s="235">
        <v>220.0</v>
      </c>
      <c r="Q940" s="236">
        <v>1605.800000000002</v>
      </c>
      <c r="R940" s="236">
        <v>1977.8000000000015</v>
      </c>
      <c r="S940" s="237">
        <v>0.14666666666666667</v>
      </c>
      <c r="T940" s="238">
        <v>3.4</v>
      </c>
      <c r="U940" s="239">
        <f>IFERROR(Data_TY!$T940*Data_TY!$O940,"")</f>
        <v>5100</v>
      </c>
      <c r="V940" s="238">
        <f>IFERROR(Data_TY!$R940/Data_TY!$P940,"")</f>
        <v>8.99</v>
      </c>
      <c r="W940" s="239">
        <f>IFERROR(Data_TY!$V940*Data_TY!$O940,"")</f>
        <v>13485</v>
      </c>
      <c r="X940" s="230" t="s">
        <v>88</v>
      </c>
      <c r="Y940" s="230" t="s">
        <v>784</v>
      </c>
    </row>
    <row r="941" ht="15.75" hidden="1" customHeight="1">
      <c r="A941" s="240" t="s">
        <v>48</v>
      </c>
      <c r="B941" s="240" t="s">
        <v>95</v>
      </c>
      <c r="C941" s="240" t="s">
        <v>786</v>
      </c>
      <c r="D941" s="240" t="s">
        <v>309</v>
      </c>
      <c r="E941" s="240" t="s">
        <v>400</v>
      </c>
      <c r="F941" s="241">
        <v>2024.0</v>
      </c>
      <c r="G941" s="242" t="s">
        <v>1567</v>
      </c>
      <c r="H941" s="242"/>
      <c r="I941" s="242"/>
      <c r="J941" s="242"/>
      <c r="K941" s="242" t="s">
        <v>1095</v>
      </c>
      <c r="L941" s="242">
        <v>222165.0</v>
      </c>
      <c r="M941" s="243" t="s">
        <v>399</v>
      </c>
      <c r="N941" s="242" t="s">
        <v>1102</v>
      </c>
      <c r="O941" s="244">
        <v>1536.0</v>
      </c>
      <c r="P941" s="245">
        <v>950.0</v>
      </c>
      <c r="Q941" s="246">
        <v>6768.4</v>
      </c>
      <c r="R941" s="246">
        <v>8068.899999999998</v>
      </c>
      <c r="S941" s="247">
        <v>0.6184895833333334</v>
      </c>
      <c r="T941" s="248">
        <v>3.14</v>
      </c>
      <c r="U941" s="249">
        <f>IFERROR(Data_TY!$T941*Data_TY!$O941,"")</f>
        <v>4823.04</v>
      </c>
      <c r="V941" s="248">
        <f>IFERROR(Data_TY!$R941/Data_TY!$P941,"")</f>
        <v>8.493578947</v>
      </c>
      <c r="W941" s="249">
        <f>IFERROR(Data_TY!$V941*Data_TY!$O941,"")</f>
        <v>13046.13726</v>
      </c>
      <c r="X941" s="240" t="s">
        <v>109</v>
      </c>
      <c r="Y941" s="240" t="s">
        <v>784</v>
      </c>
    </row>
    <row r="942" ht="15.75" hidden="1" customHeight="1">
      <c r="A942" s="230" t="s">
        <v>48</v>
      </c>
      <c r="B942" s="230" t="s">
        <v>92</v>
      </c>
      <c r="C942" s="230" t="s">
        <v>786</v>
      </c>
      <c r="D942" s="230" t="s">
        <v>309</v>
      </c>
      <c r="E942" s="230" t="s">
        <v>402</v>
      </c>
      <c r="F942" s="231">
        <v>2024.0</v>
      </c>
      <c r="G942" s="232" t="s">
        <v>1567</v>
      </c>
      <c r="H942" s="232"/>
      <c r="I942" s="232"/>
      <c r="J942" s="232"/>
      <c r="K942" s="232" t="s">
        <v>1095</v>
      </c>
      <c r="L942" s="232">
        <v>222166.0</v>
      </c>
      <c r="M942" s="233" t="s">
        <v>401</v>
      </c>
      <c r="N942" s="232" t="s">
        <v>1111</v>
      </c>
      <c r="O942" s="234">
        <v>1500.0</v>
      </c>
      <c r="P942" s="235">
        <v>831.0</v>
      </c>
      <c r="Q942" s="236">
        <v>8974.69</v>
      </c>
      <c r="R942" s="236">
        <v>10794.689999999997</v>
      </c>
      <c r="S942" s="237">
        <v>0.554</v>
      </c>
      <c r="T942" s="238">
        <v>4.6</v>
      </c>
      <c r="U942" s="239">
        <f>IFERROR(Data_TY!$T942*Data_TY!$O942,"")</f>
        <v>6900</v>
      </c>
      <c r="V942" s="238">
        <f>IFERROR(Data_TY!$R942/Data_TY!$P942,"")</f>
        <v>12.99</v>
      </c>
      <c r="W942" s="239">
        <f>IFERROR(Data_TY!$V942*Data_TY!$O942,"")</f>
        <v>19485</v>
      </c>
      <c r="X942" s="230" t="s">
        <v>109</v>
      </c>
      <c r="Y942" s="230" t="s">
        <v>784</v>
      </c>
    </row>
    <row r="943" ht="15.75" hidden="1" customHeight="1">
      <c r="A943" s="240" t="s">
        <v>48</v>
      </c>
      <c r="B943" s="240" t="s">
        <v>95</v>
      </c>
      <c r="C943" s="240" t="s">
        <v>786</v>
      </c>
      <c r="D943" s="240" t="s">
        <v>309</v>
      </c>
      <c r="E943" s="240" t="s">
        <v>404</v>
      </c>
      <c r="F943" s="241">
        <v>2024.0</v>
      </c>
      <c r="G943" s="242" t="s">
        <v>1567</v>
      </c>
      <c r="H943" s="242"/>
      <c r="I943" s="242"/>
      <c r="J943" s="242"/>
      <c r="K943" s="242" t="s">
        <v>1095</v>
      </c>
      <c r="L943" s="242">
        <v>222167.0</v>
      </c>
      <c r="M943" s="243" t="s">
        <v>403</v>
      </c>
      <c r="N943" s="242" t="s">
        <v>1100</v>
      </c>
      <c r="O943" s="244">
        <v>1512.0</v>
      </c>
      <c r="P943" s="245">
        <v>958.0</v>
      </c>
      <c r="Q943" s="246">
        <v>2408.5699999999997</v>
      </c>
      <c r="R943" s="246">
        <v>2862.77</v>
      </c>
      <c r="S943" s="247">
        <v>0.6335978835978836</v>
      </c>
      <c r="T943" s="248">
        <v>1.17</v>
      </c>
      <c r="U943" s="249">
        <f>IFERROR(Data_TY!$T943*Data_TY!$O943,"")</f>
        <v>1769.04</v>
      </c>
      <c r="V943" s="248">
        <f>IFERROR(Data_TY!$R943/Data_TY!$P943,"")</f>
        <v>2.988277662</v>
      </c>
      <c r="W943" s="249">
        <f>IFERROR(Data_TY!$V943*Data_TY!$O943,"")</f>
        <v>4518.275825</v>
      </c>
      <c r="X943" s="240" t="s">
        <v>88</v>
      </c>
      <c r="Y943" s="240" t="s">
        <v>784</v>
      </c>
    </row>
    <row r="944" ht="15.75" hidden="1" customHeight="1">
      <c r="A944" s="230" t="s">
        <v>48</v>
      </c>
      <c r="B944" s="230" t="s">
        <v>92</v>
      </c>
      <c r="C944" s="230" t="s">
        <v>786</v>
      </c>
      <c r="D944" s="230" t="s">
        <v>309</v>
      </c>
      <c r="E944" s="230" t="s">
        <v>406</v>
      </c>
      <c r="F944" s="231">
        <v>2024.0</v>
      </c>
      <c r="G944" s="232" t="s">
        <v>1567</v>
      </c>
      <c r="H944" s="232"/>
      <c r="I944" s="232"/>
      <c r="J944" s="232"/>
      <c r="K944" s="232" t="s">
        <v>1095</v>
      </c>
      <c r="L944" s="232">
        <v>222168.0</v>
      </c>
      <c r="M944" s="233" t="s">
        <v>405</v>
      </c>
      <c r="N944" s="232" t="s">
        <v>1112</v>
      </c>
      <c r="O944" s="234">
        <v>2100.0</v>
      </c>
      <c r="P944" s="235">
        <v>690.0</v>
      </c>
      <c r="Q944" s="236">
        <v>1672.1999999999996</v>
      </c>
      <c r="R944" s="236">
        <v>2064.0000000000014</v>
      </c>
      <c r="S944" s="237">
        <v>0.32857142857142857</v>
      </c>
      <c r="T944" s="238">
        <v>1.05</v>
      </c>
      <c r="U944" s="239">
        <f>IFERROR(Data_TY!$T944*Data_TY!$O944,"")</f>
        <v>2205</v>
      </c>
      <c r="V944" s="238">
        <f>IFERROR(Data_TY!$R944/Data_TY!$P944,"")</f>
        <v>2.991304348</v>
      </c>
      <c r="W944" s="239">
        <f>IFERROR(Data_TY!$V944*Data_TY!$O944,"")</f>
        <v>6281.73913</v>
      </c>
      <c r="X944" s="230" t="s">
        <v>88</v>
      </c>
      <c r="Y944" s="230" t="s">
        <v>784</v>
      </c>
    </row>
    <row r="945" ht="15.75" hidden="1" customHeight="1">
      <c r="A945" s="240" t="s">
        <v>48</v>
      </c>
      <c r="B945" s="240" t="s">
        <v>92</v>
      </c>
      <c r="C945" s="240" t="s">
        <v>786</v>
      </c>
      <c r="D945" s="240" t="s">
        <v>309</v>
      </c>
      <c r="E945" s="240" t="s">
        <v>408</v>
      </c>
      <c r="F945" s="241">
        <v>2024.0</v>
      </c>
      <c r="G945" s="242" t="s">
        <v>1567</v>
      </c>
      <c r="H945" s="242"/>
      <c r="I945" s="242"/>
      <c r="J945" s="242"/>
      <c r="K945" s="242" t="s">
        <v>1095</v>
      </c>
      <c r="L945" s="242">
        <v>222169.0</v>
      </c>
      <c r="M945" s="243" t="s">
        <v>407</v>
      </c>
      <c r="N945" s="242" t="s">
        <v>1113</v>
      </c>
      <c r="O945" s="244">
        <v>2028.0</v>
      </c>
      <c r="P945" s="245">
        <v>785.0</v>
      </c>
      <c r="Q945" s="246">
        <v>1913.9500000000003</v>
      </c>
      <c r="R945" s="246">
        <v>2347.1500000000015</v>
      </c>
      <c r="S945" s="247">
        <v>0.3870808678500986</v>
      </c>
      <c r="T945" s="248">
        <v>1.0</v>
      </c>
      <c r="U945" s="249">
        <f>IFERROR(Data_TY!$T945*Data_TY!$O945,"")</f>
        <v>2028</v>
      </c>
      <c r="V945" s="248">
        <f>IFERROR(Data_TY!$R945/Data_TY!$P945,"")</f>
        <v>2.99</v>
      </c>
      <c r="W945" s="249">
        <f>IFERROR(Data_TY!$V945*Data_TY!$O945,"")</f>
        <v>6063.72</v>
      </c>
      <c r="X945" s="240" t="s">
        <v>88</v>
      </c>
      <c r="Y945" s="240" t="s">
        <v>784</v>
      </c>
    </row>
    <row r="946" ht="15.75" hidden="1" customHeight="1">
      <c r="A946" s="230" t="s">
        <v>48</v>
      </c>
      <c r="B946" s="230" t="s">
        <v>92</v>
      </c>
      <c r="C946" s="230" t="s">
        <v>786</v>
      </c>
      <c r="D946" s="230" t="s">
        <v>309</v>
      </c>
      <c r="E946" s="230" t="s">
        <v>410</v>
      </c>
      <c r="F946" s="231">
        <v>2024.0</v>
      </c>
      <c r="G946" s="232" t="s">
        <v>1567</v>
      </c>
      <c r="H946" s="232"/>
      <c r="I946" s="232"/>
      <c r="J946" s="232"/>
      <c r="K946" s="232" t="s">
        <v>1095</v>
      </c>
      <c r="L946" s="232">
        <v>222170.0</v>
      </c>
      <c r="M946" s="233" t="s">
        <v>409</v>
      </c>
      <c r="N946" s="232" t="s">
        <v>1114</v>
      </c>
      <c r="O946" s="234">
        <v>2772.0</v>
      </c>
      <c r="P946" s="235">
        <v>1853.0</v>
      </c>
      <c r="Q946" s="236">
        <v>6024.670000000003</v>
      </c>
      <c r="R946" s="236">
        <v>7393.47</v>
      </c>
      <c r="S946" s="237">
        <v>0.6684704184704184</v>
      </c>
      <c r="T946" s="238">
        <v>1.32</v>
      </c>
      <c r="U946" s="239">
        <f>IFERROR(Data_TY!$T946*Data_TY!$O946,"")</f>
        <v>3659.04</v>
      </c>
      <c r="V946" s="238">
        <f>IFERROR(Data_TY!$R946/Data_TY!$P946,"")</f>
        <v>3.99</v>
      </c>
      <c r="W946" s="239">
        <f>IFERROR(Data_TY!$V946*Data_TY!$O946,"")</f>
        <v>11060.28</v>
      </c>
      <c r="X946" s="230" t="s">
        <v>88</v>
      </c>
      <c r="Y946" s="230" t="s">
        <v>784</v>
      </c>
    </row>
    <row r="947" ht="15.75" hidden="1" customHeight="1">
      <c r="A947" s="240" t="s">
        <v>48</v>
      </c>
      <c r="B947" s="240" t="s">
        <v>92</v>
      </c>
      <c r="C947" s="240" t="s">
        <v>786</v>
      </c>
      <c r="D947" s="240" t="s">
        <v>309</v>
      </c>
      <c r="E947" s="240" t="s">
        <v>412</v>
      </c>
      <c r="F947" s="241">
        <v>2024.0</v>
      </c>
      <c r="G947" s="242" t="s">
        <v>1567</v>
      </c>
      <c r="H947" s="242"/>
      <c r="I947" s="242"/>
      <c r="J947" s="242"/>
      <c r="K947" s="242" t="s">
        <v>1095</v>
      </c>
      <c r="L947" s="242">
        <v>240830.0</v>
      </c>
      <c r="M947" s="243" t="s">
        <v>411</v>
      </c>
      <c r="N947" s="242" t="s">
        <v>1115</v>
      </c>
      <c r="O947" s="244">
        <v>792.0</v>
      </c>
      <c r="P947" s="245">
        <v>345.0</v>
      </c>
      <c r="Q947" s="246">
        <v>1113.3500000000006</v>
      </c>
      <c r="R947" s="246">
        <v>1377.350000000001</v>
      </c>
      <c r="S947" s="247">
        <v>0.4356060606060606</v>
      </c>
      <c r="T947" s="248">
        <v>1.5</v>
      </c>
      <c r="U947" s="249">
        <f>IFERROR(Data_TY!$T947*Data_TY!$O947,"")</f>
        <v>1188</v>
      </c>
      <c r="V947" s="248">
        <f>IFERROR(Data_TY!$R947/Data_TY!$P947,"")</f>
        <v>3.992318841</v>
      </c>
      <c r="W947" s="249">
        <f>IFERROR(Data_TY!$V947*Data_TY!$O947,"")</f>
        <v>3161.916522</v>
      </c>
      <c r="X947" s="240" t="s">
        <v>88</v>
      </c>
      <c r="Y947" s="240" t="s">
        <v>784</v>
      </c>
    </row>
    <row r="948" ht="15.75" hidden="1" customHeight="1">
      <c r="A948" s="230" t="s">
        <v>48</v>
      </c>
      <c r="B948" s="230" t="s">
        <v>92</v>
      </c>
      <c r="C948" s="230" t="s">
        <v>786</v>
      </c>
      <c r="D948" s="230" t="s">
        <v>309</v>
      </c>
      <c r="E948" s="230" t="s">
        <v>414</v>
      </c>
      <c r="F948" s="231">
        <v>2024.0</v>
      </c>
      <c r="G948" s="232" t="s">
        <v>1567</v>
      </c>
      <c r="H948" s="232"/>
      <c r="I948" s="232"/>
      <c r="J948" s="232"/>
      <c r="K948" s="232" t="s">
        <v>1095</v>
      </c>
      <c r="L948" s="232">
        <v>240956.0</v>
      </c>
      <c r="M948" s="233" t="s">
        <v>413</v>
      </c>
      <c r="N948" s="232" t="s">
        <v>1116</v>
      </c>
      <c r="O948" s="234">
        <v>0.0</v>
      </c>
      <c r="P948" s="235">
        <v>27.0</v>
      </c>
      <c r="Q948" s="236">
        <v>57.73</v>
      </c>
      <c r="R948" s="236">
        <v>67.23</v>
      </c>
      <c r="S948" s="237" t="s">
        <v>322</v>
      </c>
      <c r="T948" s="238">
        <v>1.25</v>
      </c>
      <c r="U948" s="239">
        <f>IFERROR(Data_TY!$T948*Data_TY!$O948,"")</f>
        <v>0</v>
      </c>
      <c r="V948" s="238">
        <f>IFERROR(Data_TY!$R948/Data_TY!$P948,"")</f>
        <v>2.49</v>
      </c>
      <c r="W948" s="239">
        <f>IFERROR(Data_TY!$V948*Data_TY!$O948,"")</f>
        <v>0</v>
      </c>
      <c r="X948" s="230" t="s">
        <v>88</v>
      </c>
      <c r="Y948" s="230" t="s">
        <v>784</v>
      </c>
    </row>
    <row r="949" ht="15.75" hidden="1" customHeight="1">
      <c r="A949" s="240" t="s">
        <v>48</v>
      </c>
      <c r="B949" s="240" t="s">
        <v>95</v>
      </c>
      <c r="C949" s="240" t="s">
        <v>786</v>
      </c>
      <c r="D949" s="240" t="s">
        <v>309</v>
      </c>
      <c r="E949" s="240" t="s">
        <v>416</v>
      </c>
      <c r="F949" s="241">
        <v>2024.0</v>
      </c>
      <c r="G949" s="242" t="s">
        <v>1567</v>
      </c>
      <c r="H949" s="242"/>
      <c r="I949" s="242"/>
      <c r="J949" s="242"/>
      <c r="K949" s="242" t="s">
        <v>1095</v>
      </c>
      <c r="L949" s="242">
        <v>241004.0</v>
      </c>
      <c r="M949" s="243" t="s">
        <v>415</v>
      </c>
      <c r="N949" s="242" t="s">
        <v>1117</v>
      </c>
      <c r="O949" s="244">
        <v>1860.0</v>
      </c>
      <c r="P949" s="245">
        <v>966.0</v>
      </c>
      <c r="Q949" s="246">
        <v>5548.340000000002</v>
      </c>
      <c r="R949" s="246">
        <v>6752.339999999998</v>
      </c>
      <c r="S949" s="247">
        <v>0.5193548387096775</v>
      </c>
      <c r="T949" s="248">
        <v>2.57</v>
      </c>
      <c r="U949" s="249">
        <f>IFERROR(Data_TY!$T949*Data_TY!$O949,"")</f>
        <v>4780.2</v>
      </c>
      <c r="V949" s="248">
        <f>IFERROR(Data_TY!$R949/Data_TY!$P949,"")</f>
        <v>6.99</v>
      </c>
      <c r="W949" s="249">
        <f>IFERROR(Data_TY!$V949*Data_TY!$O949,"")</f>
        <v>13001.4</v>
      </c>
      <c r="X949" s="240" t="s">
        <v>106</v>
      </c>
      <c r="Y949" s="240" t="s">
        <v>784</v>
      </c>
    </row>
    <row r="950" ht="15.75" hidden="1" customHeight="1">
      <c r="A950" s="230" t="s">
        <v>48</v>
      </c>
      <c r="B950" s="230" t="s">
        <v>92</v>
      </c>
      <c r="C950" s="230" t="s">
        <v>786</v>
      </c>
      <c r="D950" s="230" t="s">
        <v>309</v>
      </c>
      <c r="E950" s="230" t="s">
        <v>396</v>
      </c>
      <c r="F950" s="231">
        <v>2024.0</v>
      </c>
      <c r="G950" s="232" t="s">
        <v>1567</v>
      </c>
      <c r="H950" s="232"/>
      <c r="I950" s="232"/>
      <c r="J950" s="232"/>
      <c r="K950" s="232" t="s">
        <v>1095</v>
      </c>
      <c r="L950" s="232">
        <v>222163.0</v>
      </c>
      <c r="M950" s="233" t="s">
        <v>395</v>
      </c>
      <c r="N950" s="232" t="s">
        <v>1118</v>
      </c>
      <c r="O950" s="234">
        <v>1032.0</v>
      </c>
      <c r="P950" s="235">
        <v>928.0</v>
      </c>
      <c r="Q950" s="236">
        <v>1929.2200000000032</v>
      </c>
      <c r="R950" s="236">
        <v>2309.220000000004</v>
      </c>
      <c r="S950" s="237">
        <v>0.8992248062015504</v>
      </c>
      <c r="T950" s="238">
        <v>0.92</v>
      </c>
      <c r="U950" s="239">
        <f>IFERROR(Data_TY!$T950*Data_TY!$O950,"")</f>
        <v>949.44</v>
      </c>
      <c r="V950" s="238">
        <f>IFERROR(Data_TY!$R950/Data_TY!$P950,"")</f>
        <v>2.488383621</v>
      </c>
      <c r="W950" s="239">
        <f>IFERROR(Data_TY!$V950*Data_TY!$O950,"")</f>
        <v>2568.011897</v>
      </c>
      <c r="X950" s="230" t="s">
        <v>353</v>
      </c>
      <c r="Y950" s="230" t="s">
        <v>784</v>
      </c>
    </row>
    <row r="951" ht="15.75" hidden="1" customHeight="1">
      <c r="A951" s="240" t="s">
        <v>48</v>
      </c>
      <c r="B951" s="240" t="s">
        <v>92</v>
      </c>
      <c r="C951" s="240" t="s">
        <v>786</v>
      </c>
      <c r="D951" s="240" t="s">
        <v>309</v>
      </c>
      <c r="E951" s="240" t="s">
        <v>398</v>
      </c>
      <c r="F951" s="241">
        <v>2024.0</v>
      </c>
      <c r="G951" s="242" t="s">
        <v>1567</v>
      </c>
      <c r="H951" s="242"/>
      <c r="I951" s="242"/>
      <c r="J951" s="242"/>
      <c r="K951" s="242" t="s">
        <v>1095</v>
      </c>
      <c r="L951" s="242">
        <v>222164.0</v>
      </c>
      <c r="M951" s="243" t="s">
        <v>397</v>
      </c>
      <c r="N951" s="242" t="s">
        <v>1119</v>
      </c>
      <c r="O951" s="244">
        <v>876.0</v>
      </c>
      <c r="P951" s="245">
        <v>377.0</v>
      </c>
      <c r="Q951" s="246">
        <v>1548.2300000000012</v>
      </c>
      <c r="R951" s="246">
        <v>1881.2300000000016</v>
      </c>
      <c r="S951" s="247">
        <v>0.430365296803653</v>
      </c>
      <c r="T951" s="248">
        <v>1.76</v>
      </c>
      <c r="U951" s="249">
        <f>IFERROR(Data_TY!$T951*Data_TY!$O951,"")</f>
        <v>1541.76</v>
      </c>
      <c r="V951" s="248">
        <f>IFERROR(Data_TY!$R951/Data_TY!$P951,"")</f>
        <v>4.99</v>
      </c>
      <c r="W951" s="249">
        <f>IFERROR(Data_TY!$V951*Data_TY!$O951,"")</f>
        <v>4371.24</v>
      </c>
      <c r="X951" s="240" t="s">
        <v>124</v>
      </c>
      <c r="Y951" s="240" t="s">
        <v>784</v>
      </c>
    </row>
    <row r="952" ht="15.75" hidden="1" customHeight="1">
      <c r="A952" s="230" t="s">
        <v>48</v>
      </c>
      <c r="B952" s="230" t="s">
        <v>95</v>
      </c>
      <c r="C952" s="230" t="s">
        <v>786</v>
      </c>
      <c r="D952" s="230" t="s">
        <v>309</v>
      </c>
      <c r="E952" s="230" t="s">
        <v>418</v>
      </c>
      <c r="F952" s="231">
        <v>2024.0</v>
      </c>
      <c r="G952" s="232" t="s">
        <v>1567</v>
      </c>
      <c r="H952" s="232"/>
      <c r="I952" s="232"/>
      <c r="J952" s="232"/>
      <c r="K952" s="232" t="s">
        <v>1095</v>
      </c>
      <c r="L952" s="232">
        <v>241057.0</v>
      </c>
      <c r="M952" s="233" t="s">
        <v>417</v>
      </c>
      <c r="N952" s="232" t="s">
        <v>1120</v>
      </c>
      <c r="O952" s="234">
        <v>960.0</v>
      </c>
      <c r="P952" s="235">
        <v>734.0</v>
      </c>
      <c r="Q952" s="236">
        <v>4915.06</v>
      </c>
      <c r="R952" s="236">
        <v>5862.26</v>
      </c>
      <c r="S952" s="237">
        <v>0.7645833333333333</v>
      </c>
      <c r="T952" s="238">
        <v>3.14</v>
      </c>
      <c r="U952" s="239">
        <f>IFERROR(Data_TY!$T952*Data_TY!$O952,"")</f>
        <v>3014.4</v>
      </c>
      <c r="V952" s="238">
        <f>IFERROR(Data_TY!$R952/Data_TY!$P952,"")</f>
        <v>7.986730245</v>
      </c>
      <c r="W952" s="239">
        <f>IFERROR(Data_TY!$V952*Data_TY!$O952,"")</f>
        <v>7667.261035</v>
      </c>
      <c r="X952" s="230" t="s">
        <v>124</v>
      </c>
      <c r="Y952" s="230" t="s">
        <v>784</v>
      </c>
    </row>
    <row r="953" ht="15.75" hidden="1" customHeight="1">
      <c r="A953" s="240" t="s">
        <v>48</v>
      </c>
      <c r="B953" s="240" t="s">
        <v>92</v>
      </c>
      <c r="C953" s="240" t="s">
        <v>786</v>
      </c>
      <c r="D953" s="240" t="s">
        <v>309</v>
      </c>
      <c r="E953" s="240" t="s">
        <v>422</v>
      </c>
      <c r="F953" s="241">
        <v>2024.0</v>
      </c>
      <c r="G953" s="242" t="s">
        <v>1567</v>
      </c>
      <c r="H953" s="242"/>
      <c r="I953" s="242"/>
      <c r="J953" s="242"/>
      <c r="K953" s="242" t="s">
        <v>1095</v>
      </c>
      <c r="L953" s="242">
        <v>241075.0</v>
      </c>
      <c r="M953" s="243" t="s">
        <v>421</v>
      </c>
      <c r="N953" s="242" t="s">
        <v>1121</v>
      </c>
      <c r="O953" s="244">
        <v>1776.0</v>
      </c>
      <c r="P953" s="245">
        <v>250.0</v>
      </c>
      <c r="Q953" s="246">
        <v>615.5</v>
      </c>
      <c r="R953" s="246">
        <v>747.5000000000002</v>
      </c>
      <c r="S953" s="247">
        <v>0.14076576576576577</v>
      </c>
      <c r="T953" s="248">
        <v>0.96</v>
      </c>
      <c r="U953" s="249">
        <f>IFERROR(Data_TY!$T953*Data_TY!$O953,"")</f>
        <v>1704.96</v>
      </c>
      <c r="V953" s="248">
        <f>IFERROR(Data_TY!$R953/Data_TY!$P953,"")</f>
        <v>2.99</v>
      </c>
      <c r="W953" s="249">
        <f>IFERROR(Data_TY!$V953*Data_TY!$O953,"")</f>
        <v>5310.24</v>
      </c>
      <c r="X953" s="240" t="s">
        <v>148</v>
      </c>
      <c r="Y953" s="240" t="s">
        <v>784</v>
      </c>
    </row>
    <row r="954" ht="15.75" hidden="1" customHeight="1">
      <c r="A954" s="230" t="s">
        <v>48</v>
      </c>
      <c r="B954" s="230" t="s">
        <v>225</v>
      </c>
      <c r="C954" s="230" t="s">
        <v>786</v>
      </c>
      <c r="D954" s="230" t="s">
        <v>309</v>
      </c>
      <c r="E954" s="230" t="s">
        <v>428</v>
      </c>
      <c r="F954" s="231">
        <v>2024.0</v>
      </c>
      <c r="G954" s="232" t="s">
        <v>1567</v>
      </c>
      <c r="H954" s="232"/>
      <c r="I954" s="232"/>
      <c r="J954" s="232"/>
      <c r="K954" s="232" t="s">
        <v>1095</v>
      </c>
      <c r="L954" s="232">
        <v>241350.0</v>
      </c>
      <c r="M954" s="233" t="s">
        <v>427</v>
      </c>
      <c r="N954" s="232" t="s">
        <v>1123</v>
      </c>
      <c r="O954" s="234">
        <v>3468.0</v>
      </c>
      <c r="P954" s="235">
        <v>1280.0</v>
      </c>
      <c r="Q954" s="236">
        <v>8419.200000000003</v>
      </c>
      <c r="R954" s="236">
        <v>10233.59999999999</v>
      </c>
      <c r="S954" s="237">
        <v>0.3690888119953864</v>
      </c>
      <c r="T954" s="238">
        <v>2.84</v>
      </c>
      <c r="U954" s="239">
        <f>IFERROR(Data_TY!$T954*Data_TY!$O954,"")</f>
        <v>9849.12</v>
      </c>
      <c r="V954" s="238">
        <f>IFERROR(Data_TY!$R954/Data_TY!$P954,"")</f>
        <v>7.995</v>
      </c>
      <c r="W954" s="239">
        <f>IFERROR(Data_TY!$V954*Data_TY!$O954,"")</f>
        <v>27726.66</v>
      </c>
      <c r="X954" s="230" t="s">
        <v>224</v>
      </c>
      <c r="Y954" s="230" t="s">
        <v>784</v>
      </c>
    </row>
    <row r="955" ht="15.75" hidden="1" customHeight="1">
      <c r="A955" s="240" t="s">
        <v>48</v>
      </c>
      <c r="B955" s="240" t="s">
        <v>92</v>
      </c>
      <c r="C955" s="240" t="s">
        <v>786</v>
      </c>
      <c r="D955" s="240" t="s">
        <v>309</v>
      </c>
      <c r="E955" s="240" t="s">
        <v>627</v>
      </c>
      <c r="F955" s="241">
        <v>2024.0</v>
      </c>
      <c r="G955" s="242" t="s">
        <v>1567</v>
      </c>
      <c r="H955" s="242"/>
      <c r="I955" s="242"/>
      <c r="J955" s="242"/>
      <c r="K955" s="242" t="s">
        <v>1095</v>
      </c>
      <c r="L955" s="242">
        <v>133098.0</v>
      </c>
      <c r="M955" s="243" t="s">
        <v>626</v>
      </c>
      <c r="N955" s="242" t="s">
        <v>1490</v>
      </c>
      <c r="O955" s="244">
        <v>1680.0</v>
      </c>
      <c r="P955" s="245">
        <v>843.0</v>
      </c>
      <c r="Q955" s="246">
        <v>3469.5699999999993</v>
      </c>
      <c r="R955" s="246">
        <v>4211.569999999998</v>
      </c>
      <c r="S955" s="247">
        <v>0.5017857142857143</v>
      </c>
      <c r="T955" s="248">
        <v>2.05</v>
      </c>
      <c r="U955" s="249">
        <f>IFERROR(Data_TY!$T955*Data_TY!$O955,"")</f>
        <v>3444</v>
      </c>
      <c r="V955" s="248">
        <f>IFERROR(Data_TY!$R955/Data_TY!$P955,"")</f>
        <v>4.995931198</v>
      </c>
      <c r="W955" s="249">
        <f>IFERROR(Data_TY!$V955*Data_TY!$O955,"")</f>
        <v>8393.164413</v>
      </c>
      <c r="X955" s="240" t="s">
        <v>628</v>
      </c>
      <c r="Y955" s="240" t="s">
        <v>784</v>
      </c>
    </row>
    <row r="956" ht="15.75" hidden="1" customHeight="1">
      <c r="A956" s="230" t="s">
        <v>48</v>
      </c>
      <c r="B956" s="230" t="s">
        <v>92</v>
      </c>
      <c r="C956" s="230" t="s">
        <v>786</v>
      </c>
      <c r="D956" s="230" t="s">
        <v>309</v>
      </c>
      <c r="E956" s="230" t="s">
        <v>634</v>
      </c>
      <c r="F956" s="231">
        <v>2024.0</v>
      </c>
      <c r="G956" s="232" t="s">
        <v>1567</v>
      </c>
      <c r="H956" s="232"/>
      <c r="I956" s="232"/>
      <c r="J956" s="232"/>
      <c r="K956" s="232" t="s">
        <v>1095</v>
      </c>
      <c r="L956" s="232">
        <v>133100.0</v>
      </c>
      <c r="M956" s="233" t="s">
        <v>633</v>
      </c>
      <c r="N956" s="232" t="s">
        <v>1124</v>
      </c>
      <c r="O956" s="234">
        <v>1812.0</v>
      </c>
      <c r="P956" s="235">
        <v>808.0</v>
      </c>
      <c r="Q956" s="236">
        <v>3310.9200000000005</v>
      </c>
      <c r="R956" s="236">
        <v>4034.9199999999996</v>
      </c>
      <c r="S956" s="237">
        <v>0.445916114790287</v>
      </c>
      <c r="T956" s="238">
        <v>1.94</v>
      </c>
      <c r="U956" s="239">
        <f>IFERROR(Data_TY!$T956*Data_TY!$O956,"")</f>
        <v>3515.28</v>
      </c>
      <c r="V956" s="238">
        <f>IFERROR(Data_TY!$R956/Data_TY!$P956,"")</f>
        <v>4.993712871</v>
      </c>
      <c r="W956" s="239">
        <f>IFERROR(Data_TY!$V956*Data_TY!$O956,"")</f>
        <v>9048.607723</v>
      </c>
      <c r="X956" s="230" t="s">
        <v>628</v>
      </c>
      <c r="Y956" s="230" t="s">
        <v>784</v>
      </c>
    </row>
    <row r="957" ht="15.75" hidden="1" customHeight="1">
      <c r="A957" s="240" t="s">
        <v>48</v>
      </c>
      <c r="B957" s="240" t="s">
        <v>89</v>
      </c>
      <c r="C957" s="240" t="s">
        <v>786</v>
      </c>
      <c r="D957" s="240" t="s">
        <v>309</v>
      </c>
      <c r="E957" s="240" t="s">
        <v>636</v>
      </c>
      <c r="F957" s="241">
        <v>2024.0</v>
      </c>
      <c r="G957" s="242" t="s">
        <v>1567</v>
      </c>
      <c r="H957" s="242"/>
      <c r="I957" s="242"/>
      <c r="J957" s="242"/>
      <c r="K957" s="242" t="s">
        <v>1095</v>
      </c>
      <c r="L957" s="242">
        <v>133102.0</v>
      </c>
      <c r="M957" s="243" t="s">
        <v>635</v>
      </c>
      <c r="N957" s="242" t="s">
        <v>1125</v>
      </c>
      <c r="O957" s="244">
        <v>2172.0</v>
      </c>
      <c r="P957" s="245">
        <v>466.0</v>
      </c>
      <c r="Q957" s="246">
        <v>3849.3399999999965</v>
      </c>
      <c r="R957" s="246">
        <v>4655.339999999995</v>
      </c>
      <c r="S957" s="247">
        <v>0.214548802946593</v>
      </c>
      <c r="T957" s="248">
        <v>3.97</v>
      </c>
      <c r="U957" s="249">
        <f>IFERROR(Data_TY!$T957*Data_TY!$O957,"")</f>
        <v>8622.84</v>
      </c>
      <c r="V957" s="248">
        <f>IFERROR(Data_TY!$R957/Data_TY!$P957,"")</f>
        <v>9.99</v>
      </c>
      <c r="W957" s="249">
        <f>IFERROR(Data_TY!$V957*Data_TY!$O957,"")</f>
        <v>21698.28</v>
      </c>
      <c r="X957" s="240" t="s">
        <v>628</v>
      </c>
      <c r="Y957" s="240" t="s">
        <v>784</v>
      </c>
    </row>
    <row r="958" ht="15.75" hidden="1" customHeight="1">
      <c r="A958" s="230" t="s">
        <v>48</v>
      </c>
      <c r="B958" s="230" t="s">
        <v>92</v>
      </c>
      <c r="C958" s="230" t="s">
        <v>786</v>
      </c>
      <c r="D958" s="230" t="s">
        <v>309</v>
      </c>
      <c r="E958" s="230" t="s">
        <v>638</v>
      </c>
      <c r="F958" s="231">
        <v>2024.0</v>
      </c>
      <c r="G958" s="232" t="s">
        <v>1567</v>
      </c>
      <c r="H958" s="232"/>
      <c r="I958" s="232"/>
      <c r="J958" s="232"/>
      <c r="K958" s="232" t="s">
        <v>1095</v>
      </c>
      <c r="L958" s="232">
        <v>133096.0</v>
      </c>
      <c r="M958" s="233" t="s">
        <v>637</v>
      </c>
      <c r="N958" s="232" t="s">
        <v>1126</v>
      </c>
      <c r="O958" s="234">
        <v>1668.0</v>
      </c>
      <c r="P958" s="235">
        <v>695.0</v>
      </c>
      <c r="Q958" s="236">
        <v>3421.2499999999995</v>
      </c>
      <c r="R958" s="236">
        <v>4167.649999999999</v>
      </c>
      <c r="S958" s="237">
        <v>0.4166666666666667</v>
      </c>
      <c r="T958" s="238">
        <v>2.16</v>
      </c>
      <c r="U958" s="239">
        <f>IFERROR(Data_TY!$T958*Data_TY!$O958,"")</f>
        <v>3602.88</v>
      </c>
      <c r="V958" s="238">
        <f>IFERROR(Data_TY!$R958/Data_TY!$P958,"")</f>
        <v>5.996618705</v>
      </c>
      <c r="W958" s="239">
        <f>IFERROR(Data_TY!$V958*Data_TY!$O958,"")</f>
        <v>10002.36</v>
      </c>
      <c r="X958" s="230" t="s">
        <v>628</v>
      </c>
      <c r="Y958" s="230" t="s">
        <v>784</v>
      </c>
    </row>
    <row r="959" ht="15.75" customHeight="1">
      <c r="A959" s="240">
        <v>0.0</v>
      </c>
      <c r="B959" s="240">
        <v>0.0</v>
      </c>
      <c r="C959" s="240">
        <v>0.0</v>
      </c>
      <c r="D959" s="240">
        <v>0.0</v>
      </c>
      <c r="E959" s="240" t="s">
        <v>1127</v>
      </c>
      <c r="F959" s="241">
        <v>2024.0</v>
      </c>
      <c r="G959" s="242" t="s">
        <v>1567</v>
      </c>
      <c r="H959" s="242"/>
      <c r="I959" s="242"/>
      <c r="J959" s="242"/>
      <c r="K959" s="242" t="s">
        <v>1095</v>
      </c>
      <c r="L959" s="242">
        <v>279891.0</v>
      </c>
      <c r="M959" s="243" t="s">
        <v>1128</v>
      </c>
      <c r="N959" s="242" t="s">
        <v>1127</v>
      </c>
      <c r="O959" s="244">
        <v>22584.0</v>
      </c>
      <c r="P959" s="245">
        <v>22435.0</v>
      </c>
      <c r="Q959" s="246">
        <v>85438.52000000002</v>
      </c>
      <c r="R959" s="246">
        <v>85439.65000000002</v>
      </c>
      <c r="S959" s="247">
        <v>0.9934024087849805</v>
      </c>
      <c r="T959" s="248" t="s">
        <v>322</v>
      </c>
      <c r="U959" s="249">
        <f>IFERROR(Data_TY!$T959*Data_TY!$O959,"")</f>
        <v>0</v>
      </c>
      <c r="V959" s="248">
        <f>IFERROR(Data_TY!$R959/Data_TY!$P959,"")</f>
        <v>3.80831959</v>
      </c>
      <c r="W959" s="249">
        <f>IFERROR(Data_TY!$V959*Data_TY!$O959,"")</f>
        <v>86007.08962</v>
      </c>
      <c r="X959" s="240">
        <v>0.0</v>
      </c>
      <c r="Y959" s="240" t="s">
        <v>900</v>
      </c>
    </row>
    <row r="960" ht="15.75" hidden="1" customHeight="1">
      <c r="A960" s="230" t="s">
        <v>48</v>
      </c>
      <c r="B960" s="230" t="s">
        <v>92</v>
      </c>
      <c r="C960" s="230" t="s">
        <v>786</v>
      </c>
      <c r="D960" s="230" t="s">
        <v>309</v>
      </c>
      <c r="E960" s="230" t="s">
        <v>420</v>
      </c>
      <c r="F960" s="231">
        <v>2024.0</v>
      </c>
      <c r="G960" s="232" t="s">
        <v>1567</v>
      </c>
      <c r="H960" s="232"/>
      <c r="I960" s="232"/>
      <c r="J960" s="232"/>
      <c r="K960" s="232" t="s">
        <v>1095</v>
      </c>
      <c r="L960" s="232">
        <v>241074.0</v>
      </c>
      <c r="M960" s="233" t="s">
        <v>419</v>
      </c>
      <c r="N960" s="232" t="s">
        <v>1129</v>
      </c>
      <c r="O960" s="234">
        <v>2460.0</v>
      </c>
      <c r="P960" s="235">
        <v>533.0</v>
      </c>
      <c r="Q960" s="236">
        <v>861.0700000000003</v>
      </c>
      <c r="R960" s="236">
        <v>1061.4700000000005</v>
      </c>
      <c r="S960" s="237">
        <v>0.21666666666666667</v>
      </c>
      <c r="T960" s="238">
        <v>0.75</v>
      </c>
      <c r="U960" s="239">
        <f>IFERROR(Data_TY!$T960*Data_TY!$O960,"")</f>
        <v>1845</v>
      </c>
      <c r="V960" s="238">
        <f>IFERROR(Data_TY!$R960/Data_TY!$P960,"")</f>
        <v>1.991500938</v>
      </c>
      <c r="W960" s="239">
        <f>IFERROR(Data_TY!$V960*Data_TY!$O960,"")</f>
        <v>4899.092308</v>
      </c>
      <c r="X960" s="230" t="s">
        <v>353</v>
      </c>
      <c r="Y960" s="230" t="s">
        <v>784</v>
      </c>
    </row>
    <row r="961" ht="15.75" hidden="1" customHeight="1">
      <c r="A961" s="240" t="s">
        <v>49</v>
      </c>
      <c r="B961" s="240" t="s">
        <v>654</v>
      </c>
      <c r="C961" s="240" t="s">
        <v>786</v>
      </c>
      <c r="D961" s="240" t="s">
        <v>309</v>
      </c>
      <c r="E961" s="240" t="s">
        <v>707</v>
      </c>
      <c r="F961" s="241">
        <v>2024.0</v>
      </c>
      <c r="G961" s="242" t="s">
        <v>1567</v>
      </c>
      <c r="H961" s="242"/>
      <c r="I961" s="242"/>
      <c r="J961" s="242"/>
      <c r="K961" s="242" t="s">
        <v>1131</v>
      </c>
      <c r="L961" s="242">
        <v>229109.0</v>
      </c>
      <c r="M961" s="243" t="s">
        <v>706</v>
      </c>
      <c r="N961" s="242" t="s">
        <v>707</v>
      </c>
      <c r="O961" s="244">
        <v>5592.0</v>
      </c>
      <c r="P961" s="245">
        <v>1543.0</v>
      </c>
      <c r="Q961" s="246">
        <v>7500.470000000003</v>
      </c>
      <c r="R961" s="246">
        <v>9221.269999999997</v>
      </c>
      <c r="S961" s="247">
        <v>0.2759298998569385</v>
      </c>
      <c r="T961" s="248">
        <v>2.44</v>
      </c>
      <c r="U961" s="249">
        <f>IFERROR(Data_TY!$T961*Data_TY!$O961,"")</f>
        <v>13644.48</v>
      </c>
      <c r="V961" s="248">
        <f>IFERROR(Data_TY!$R961/Data_TY!$P961,"")</f>
        <v>5.976195723</v>
      </c>
      <c r="W961" s="249">
        <f>IFERROR(Data_TY!$V961*Data_TY!$O961,"")</f>
        <v>33418.88648</v>
      </c>
      <c r="X961" s="240" t="s">
        <v>657</v>
      </c>
      <c r="Y961" s="240" t="s">
        <v>784</v>
      </c>
    </row>
    <row r="962" ht="15.75" hidden="1" customHeight="1">
      <c r="A962" s="230" t="s">
        <v>49</v>
      </c>
      <c r="B962" s="230" t="s">
        <v>654</v>
      </c>
      <c r="C962" s="230" t="s">
        <v>786</v>
      </c>
      <c r="D962" s="230" t="s">
        <v>309</v>
      </c>
      <c r="E962" s="230" t="s">
        <v>744</v>
      </c>
      <c r="F962" s="231">
        <v>2024.0</v>
      </c>
      <c r="G962" s="232" t="s">
        <v>1567</v>
      </c>
      <c r="H962" s="232"/>
      <c r="I962" s="232"/>
      <c r="J962" s="232"/>
      <c r="K962" s="232" t="s">
        <v>1131</v>
      </c>
      <c r="L962" s="232">
        <v>132036.0</v>
      </c>
      <c r="M962" s="233" t="s">
        <v>743</v>
      </c>
      <c r="N962" s="232" t="s">
        <v>744</v>
      </c>
      <c r="O962" s="234">
        <v>648.0</v>
      </c>
      <c r="P962" s="235">
        <v>120.0</v>
      </c>
      <c r="Q962" s="236">
        <v>391.59999999999985</v>
      </c>
      <c r="R962" s="236">
        <v>478.8000000000003</v>
      </c>
      <c r="S962" s="237">
        <v>0.18518518518518517</v>
      </c>
      <c r="T962" s="238">
        <v>1.7</v>
      </c>
      <c r="U962" s="239">
        <f>IFERROR(Data_TY!$T962*Data_TY!$O962,"")</f>
        <v>1101.6</v>
      </c>
      <c r="V962" s="238">
        <f>IFERROR(Data_TY!$R962/Data_TY!$P962,"")</f>
        <v>3.99</v>
      </c>
      <c r="W962" s="239">
        <f>IFERROR(Data_TY!$V962*Data_TY!$O962,"")</f>
        <v>2585.52</v>
      </c>
      <c r="X962" s="230" t="s">
        <v>742</v>
      </c>
      <c r="Y962" s="230" t="s">
        <v>784</v>
      </c>
    </row>
    <row r="963" ht="15.75" hidden="1" customHeight="1">
      <c r="A963" s="240" t="s">
        <v>49</v>
      </c>
      <c r="B963" s="240" t="s">
        <v>654</v>
      </c>
      <c r="C963" s="240" t="s">
        <v>786</v>
      </c>
      <c r="D963" s="240" t="s">
        <v>309</v>
      </c>
      <c r="E963" s="240" t="s">
        <v>746</v>
      </c>
      <c r="F963" s="241">
        <v>2024.0</v>
      </c>
      <c r="G963" s="242" t="s">
        <v>1567</v>
      </c>
      <c r="H963" s="242"/>
      <c r="I963" s="242"/>
      <c r="J963" s="242"/>
      <c r="K963" s="242" t="s">
        <v>1131</v>
      </c>
      <c r="L963" s="242">
        <v>132038.0</v>
      </c>
      <c r="M963" s="243" t="s">
        <v>745</v>
      </c>
      <c r="N963" s="242" t="s">
        <v>1132</v>
      </c>
      <c r="O963" s="244">
        <v>648.0</v>
      </c>
      <c r="P963" s="245">
        <v>198.0</v>
      </c>
      <c r="Q963" s="246">
        <v>638.8199999999999</v>
      </c>
      <c r="R963" s="246">
        <v>790.0200000000006</v>
      </c>
      <c r="S963" s="247">
        <v>0.3055555555555556</v>
      </c>
      <c r="T963" s="248">
        <v>1.7</v>
      </c>
      <c r="U963" s="249">
        <f>IFERROR(Data_TY!$T963*Data_TY!$O963,"")</f>
        <v>1101.6</v>
      </c>
      <c r="V963" s="248">
        <f>IFERROR(Data_TY!$R963/Data_TY!$P963,"")</f>
        <v>3.99</v>
      </c>
      <c r="W963" s="249">
        <f>IFERROR(Data_TY!$V963*Data_TY!$O963,"")</f>
        <v>2585.52</v>
      </c>
      <c r="X963" s="240" t="s">
        <v>742</v>
      </c>
      <c r="Y963" s="240" t="s">
        <v>784</v>
      </c>
    </row>
    <row r="964" ht="15.75" hidden="1" customHeight="1">
      <c r="A964" s="230" t="s">
        <v>49</v>
      </c>
      <c r="B964" s="230" t="s">
        <v>654</v>
      </c>
      <c r="C964" s="230" t="s">
        <v>786</v>
      </c>
      <c r="D964" s="230" t="s">
        <v>309</v>
      </c>
      <c r="E964" s="230" t="s">
        <v>748</v>
      </c>
      <c r="F964" s="231">
        <v>2024.0</v>
      </c>
      <c r="G964" s="232" t="s">
        <v>1567</v>
      </c>
      <c r="H964" s="232"/>
      <c r="I964" s="232"/>
      <c r="J964" s="232"/>
      <c r="K964" s="232" t="s">
        <v>1131</v>
      </c>
      <c r="L964" s="232">
        <v>132039.0</v>
      </c>
      <c r="M964" s="233" t="s">
        <v>747</v>
      </c>
      <c r="N964" s="232" t="s">
        <v>748</v>
      </c>
      <c r="O964" s="234">
        <v>486.0</v>
      </c>
      <c r="P964" s="235">
        <v>164.0</v>
      </c>
      <c r="Q964" s="236">
        <v>529.5599999999998</v>
      </c>
      <c r="R964" s="236">
        <v>654.3600000000005</v>
      </c>
      <c r="S964" s="237">
        <v>0.3374485596707819</v>
      </c>
      <c r="T964" s="238">
        <v>1.7</v>
      </c>
      <c r="U964" s="239">
        <f>IFERROR(Data_TY!$T964*Data_TY!$O964,"")</f>
        <v>826.2</v>
      </c>
      <c r="V964" s="238">
        <f>IFERROR(Data_TY!$R964/Data_TY!$P964,"")</f>
        <v>3.99</v>
      </c>
      <c r="W964" s="239">
        <f>IFERROR(Data_TY!$V964*Data_TY!$O964,"")</f>
        <v>1939.14</v>
      </c>
      <c r="X964" s="230" t="s">
        <v>742</v>
      </c>
      <c r="Y964" s="230" t="s">
        <v>784</v>
      </c>
    </row>
    <row r="965" ht="15.75" hidden="1" customHeight="1">
      <c r="A965" s="240" t="s">
        <v>49</v>
      </c>
      <c r="B965" s="240" t="s">
        <v>654</v>
      </c>
      <c r="C965" s="240" t="s">
        <v>786</v>
      </c>
      <c r="D965" s="240" t="s">
        <v>309</v>
      </c>
      <c r="E965" s="240" t="s">
        <v>750</v>
      </c>
      <c r="F965" s="241">
        <v>2024.0</v>
      </c>
      <c r="G965" s="242" t="s">
        <v>1567</v>
      </c>
      <c r="H965" s="242"/>
      <c r="I965" s="242"/>
      <c r="J965" s="242"/>
      <c r="K965" s="242" t="s">
        <v>1131</v>
      </c>
      <c r="L965" s="242">
        <v>132040.0</v>
      </c>
      <c r="M965" s="243" t="s">
        <v>749</v>
      </c>
      <c r="N965" s="242" t="s">
        <v>750</v>
      </c>
      <c r="O965" s="244">
        <v>486.0</v>
      </c>
      <c r="P965" s="245">
        <v>151.0</v>
      </c>
      <c r="Q965" s="246">
        <v>488.0899999999998</v>
      </c>
      <c r="R965" s="246">
        <v>602.4900000000004</v>
      </c>
      <c r="S965" s="247">
        <v>0.31069958847736623</v>
      </c>
      <c r="T965" s="248">
        <v>1.7</v>
      </c>
      <c r="U965" s="249">
        <f>IFERROR(Data_TY!$T965*Data_TY!$O965,"")</f>
        <v>826.2</v>
      </c>
      <c r="V965" s="248">
        <f>IFERROR(Data_TY!$R965/Data_TY!$P965,"")</f>
        <v>3.99</v>
      </c>
      <c r="W965" s="249">
        <f>IFERROR(Data_TY!$V965*Data_TY!$O965,"")</f>
        <v>1939.14</v>
      </c>
      <c r="X965" s="240" t="s">
        <v>742</v>
      </c>
      <c r="Y965" s="240" t="s">
        <v>784</v>
      </c>
    </row>
    <row r="966" ht="15.75" hidden="1" customHeight="1">
      <c r="A966" s="230" t="s">
        <v>49</v>
      </c>
      <c r="B966" s="230" t="s">
        <v>350</v>
      </c>
      <c r="C966" s="230" t="s">
        <v>786</v>
      </c>
      <c r="D966" s="230" t="s">
        <v>309</v>
      </c>
      <c r="E966" s="230" t="s">
        <v>352</v>
      </c>
      <c r="F966" s="231">
        <v>2024.0</v>
      </c>
      <c r="G966" s="232" t="s">
        <v>1567</v>
      </c>
      <c r="H966" s="232"/>
      <c r="I966" s="232"/>
      <c r="J966" s="232"/>
      <c r="K966" s="232" t="s">
        <v>1131</v>
      </c>
      <c r="L966" s="232">
        <v>220405.0</v>
      </c>
      <c r="M966" s="233" t="s">
        <v>351</v>
      </c>
      <c r="N966" s="232" t="s">
        <v>1133</v>
      </c>
      <c r="O966" s="234">
        <v>4776.0</v>
      </c>
      <c r="P966" s="235">
        <v>1014.0</v>
      </c>
      <c r="Q966" s="236">
        <v>2055.9900000000025</v>
      </c>
      <c r="R966" s="236">
        <v>2522.9900000000007</v>
      </c>
      <c r="S966" s="237">
        <v>0.21231155778894473</v>
      </c>
      <c r="T966" s="238">
        <v>0.83</v>
      </c>
      <c r="U966" s="239">
        <f>IFERROR(Data_TY!$T966*Data_TY!$O966,"")</f>
        <v>3964.08</v>
      </c>
      <c r="V966" s="238">
        <f>IFERROR(Data_TY!$R966/Data_TY!$P966,"")</f>
        <v>2.488155819</v>
      </c>
      <c r="W966" s="239">
        <f>IFERROR(Data_TY!$V966*Data_TY!$O966,"")</f>
        <v>11883.43219</v>
      </c>
      <c r="X966" s="230" t="s">
        <v>353</v>
      </c>
      <c r="Y966" s="230" t="s">
        <v>784</v>
      </c>
    </row>
    <row r="967" ht="15.75" hidden="1" customHeight="1">
      <c r="A967" s="240" t="s">
        <v>49</v>
      </c>
      <c r="B967" s="240" t="s">
        <v>654</v>
      </c>
      <c r="C967" s="240" t="s">
        <v>786</v>
      </c>
      <c r="D967" s="240" t="s">
        <v>309</v>
      </c>
      <c r="E967" s="240" t="s">
        <v>752</v>
      </c>
      <c r="F967" s="241">
        <v>2024.0</v>
      </c>
      <c r="G967" s="242" t="s">
        <v>1567</v>
      </c>
      <c r="H967" s="242"/>
      <c r="I967" s="242"/>
      <c r="J967" s="242"/>
      <c r="K967" s="242" t="s">
        <v>1131</v>
      </c>
      <c r="L967" s="242">
        <v>145822.0</v>
      </c>
      <c r="M967" s="243" t="s">
        <v>751</v>
      </c>
      <c r="N967" s="242" t="s">
        <v>1134</v>
      </c>
      <c r="O967" s="244">
        <v>4224.0</v>
      </c>
      <c r="P967" s="245">
        <v>750.0</v>
      </c>
      <c r="Q967" s="246">
        <v>2449.700000000003</v>
      </c>
      <c r="R967" s="246">
        <v>2990.499999999999</v>
      </c>
      <c r="S967" s="247">
        <v>0.17755681818181818</v>
      </c>
      <c r="T967" s="248">
        <v>1.5</v>
      </c>
      <c r="U967" s="249">
        <f>IFERROR(Data_TY!$T967*Data_TY!$O967,"")</f>
        <v>6336</v>
      </c>
      <c r="V967" s="248">
        <f>IFERROR(Data_TY!$R967/Data_TY!$P967,"")</f>
        <v>3.987333333</v>
      </c>
      <c r="W967" s="249">
        <f>IFERROR(Data_TY!$V967*Data_TY!$O967,"")</f>
        <v>16842.496</v>
      </c>
      <c r="X967" s="240" t="s">
        <v>742</v>
      </c>
      <c r="Y967" s="240" t="s">
        <v>784</v>
      </c>
    </row>
    <row r="968" ht="15.75" hidden="1" customHeight="1">
      <c r="A968" s="230" t="s">
        <v>49</v>
      </c>
      <c r="B968" s="230" t="s">
        <v>363</v>
      </c>
      <c r="C968" s="230" t="s">
        <v>786</v>
      </c>
      <c r="D968" s="230" t="s">
        <v>309</v>
      </c>
      <c r="E968" s="230" t="s">
        <v>754</v>
      </c>
      <c r="F968" s="231">
        <v>2024.0</v>
      </c>
      <c r="G968" s="232" t="s">
        <v>1567</v>
      </c>
      <c r="H968" s="232"/>
      <c r="I968" s="232"/>
      <c r="J968" s="232"/>
      <c r="K968" s="232" t="s">
        <v>1131</v>
      </c>
      <c r="L968" s="232">
        <v>96577.0</v>
      </c>
      <c r="M968" s="233" t="s">
        <v>753</v>
      </c>
      <c r="N968" s="232" t="s">
        <v>1139</v>
      </c>
      <c r="O968" s="234">
        <v>0.0</v>
      </c>
      <c r="P968" s="235">
        <v>3.0</v>
      </c>
      <c r="Q968" s="236">
        <v>2.9699999999999998</v>
      </c>
      <c r="R968" s="236">
        <v>2.9699999999999998</v>
      </c>
      <c r="S968" s="237" t="s">
        <v>322</v>
      </c>
      <c r="T968" s="238">
        <v>0.72</v>
      </c>
      <c r="U968" s="239">
        <f>IFERROR(Data_TY!$T968*Data_TY!$O968,"")</f>
        <v>0</v>
      </c>
      <c r="V968" s="238">
        <f>IFERROR(Data_TY!$R968/Data_TY!$P968,"")</f>
        <v>0.99</v>
      </c>
      <c r="W968" s="239">
        <f>IFERROR(Data_TY!$V968*Data_TY!$O968,"")</f>
        <v>0</v>
      </c>
      <c r="X968" s="230" t="s">
        <v>742</v>
      </c>
      <c r="Y968" s="230" t="s">
        <v>784</v>
      </c>
    </row>
    <row r="969" ht="15.75" hidden="1" customHeight="1">
      <c r="A969" s="240" t="s">
        <v>49</v>
      </c>
      <c r="B969" s="240" t="s">
        <v>335</v>
      </c>
      <c r="C969" s="240" t="s">
        <v>786</v>
      </c>
      <c r="D969" s="240" t="s">
        <v>309</v>
      </c>
      <c r="E969" s="240" t="s">
        <v>334</v>
      </c>
      <c r="F969" s="241">
        <v>2024.0</v>
      </c>
      <c r="G969" s="242" t="s">
        <v>1567</v>
      </c>
      <c r="H969" s="242"/>
      <c r="I969" s="242"/>
      <c r="J969" s="242"/>
      <c r="K969" s="242" t="s">
        <v>1131</v>
      </c>
      <c r="L969" s="242">
        <v>242065.0</v>
      </c>
      <c r="M969" s="243" t="s">
        <v>333</v>
      </c>
      <c r="N969" s="242" t="s">
        <v>1140</v>
      </c>
      <c r="O969" s="244">
        <v>585.0</v>
      </c>
      <c r="P969" s="245">
        <v>247.0</v>
      </c>
      <c r="Q969" s="246">
        <v>996.0300000000015</v>
      </c>
      <c r="R969" s="246">
        <v>1230.0300000000013</v>
      </c>
      <c r="S969" s="247">
        <v>0.4222222222222222</v>
      </c>
      <c r="T969" s="248">
        <v>2.16</v>
      </c>
      <c r="U969" s="249">
        <f>IFERROR(Data_TY!$T969*Data_TY!$O969,"")</f>
        <v>1263.6</v>
      </c>
      <c r="V969" s="248">
        <f>IFERROR(Data_TY!$R969/Data_TY!$P969,"")</f>
        <v>4.979878543</v>
      </c>
      <c r="W969" s="249">
        <f>IFERROR(Data_TY!$V969*Data_TY!$O969,"")</f>
        <v>2913.228947</v>
      </c>
      <c r="X969" s="240" t="s">
        <v>78</v>
      </c>
      <c r="Y969" s="240" t="s">
        <v>784</v>
      </c>
    </row>
    <row r="970" ht="15.75" hidden="1" customHeight="1">
      <c r="A970" s="230" t="s">
        <v>49</v>
      </c>
      <c r="B970" s="230" t="s">
        <v>335</v>
      </c>
      <c r="C970" s="230" t="s">
        <v>786</v>
      </c>
      <c r="D970" s="230" t="s">
        <v>309</v>
      </c>
      <c r="E970" s="230" t="s">
        <v>337</v>
      </c>
      <c r="F970" s="231">
        <v>2024.0</v>
      </c>
      <c r="G970" s="232" t="s">
        <v>1567</v>
      </c>
      <c r="H970" s="232"/>
      <c r="I970" s="232"/>
      <c r="J970" s="232"/>
      <c r="K970" s="232" t="s">
        <v>1131</v>
      </c>
      <c r="L970" s="232">
        <v>242066.0</v>
      </c>
      <c r="M970" s="233" t="s">
        <v>336</v>
      </c>
      <c r="N970" s="232" t="s">
        <v>1141</v>
      </c>
      <c r="O970" s="234">
        <v>585.0</v>
      </c>
      <c r="P970" s="235">
        <v>247.0</v>
      </c>
      <c r="Q970" s="236">
        <v>992.5300000000013</v>
      </c>
      <c r="R970" s="236">
        <v>1232.5300000000013</v>
      </c>
      <c r="S970" s="237">
        <v>0.4222222222222222</v>
      </c>
      <c r="T970" s="238">
        <v>2.16</v>
      </c>
      <c r="U970" s="239">
        <f>IFERROR(Data_TY!$T970*Data_TY!$O970,"")</f>
        <v>1263.6</v>
      </c>
      <c r="V970" s="238">
        <f>IFERROR(Data_TY!$R970/Data_TY!$P970,"")</f>
        <v>4.99</v>
      </c>
      <c r="W970" s="239">
        <f>IFERROR(Data_TY!$V970*Data_TY!$O970,"")</f>
        <v>2919.15</v>
      </c>
      <c r="X970" s="230" t="s">
        <v>78</v>
      </c>
      <c r="Y970" s="230" t="s">
        <v>784</v>
      </c>
    </row>
    <row r="971" ht="15.75" hidden="1" customHeight="1">
      <c r="A971" s="240" t="s">
        <v>46</v>
      </c>
      <c r="B971" s="240" t="s">
        <v>313</v>
      </c>
      <c r="C971" s="240" t="s">
        <v>786</v>
      </c>
      <c r="D971" s="240" t="s">
        <v>309</v>
      </c>
      <c r="E971" s="240" t="s">
        <v>341</v>
      </c>
      <c r="F971" s="241">
        <v>2024.0</v>
      </c>
      <c r="G971" s="242" t="s">
        <v>1567</v>
      </c>
      <c r="H971" s="242"/>
      <c r="I971" s="242"/>
      <c r="J971" s="242"/>
      <c r="K971" s="242" t="s">
        <v>1131</v>
      </c>
      <c r="L971" s="242">
        <v>96569.0</v>
      </c>
      <c r="M971" s="243" t="s">
        <v>340</v>
      </c>
      <c r="N971" s="242" t="s">
        <v>1143</v>
      </c>
      <c r="O971" s="244">
        <v>0.0</v>
      </c>
      <c r="P971" s="245">
        <v>2.0</v>
      </c>
      <c r="Q971" s="246">
        <v>9.38</v>
      </c>
      <c r="R971" s="246">
        <v>9.38</v>
      </c>
      <c r="S971" s="247" t="s">
        <v>322</v>
      </c>
      <c r="T971" s="248">
        <v>2.16</v>
      </c>
      <c r="U971" s="249">
        <f>IFERROR(Data_TY!$T971*Data_TY!$O971,"")</f>
        <v>0</v>
      </c>
      <c r="V971" s="248">
        <f>IFERROR(Data_TY!$R971/Data_TY!$P971,"")</f>
        <v>4.69</v>
      </c>
      <c r="W971" s="249">
        <f>IFERROR(Data_TY!$V971*Data_TY!$O971,"")</f>
        <v>0</v>
      </c>
      <c r="X971" s="240" t="s">
        <v>78</v>
      </c>
      <c r="Y971" s="240" t="s">
        <v>784</v>
      </c>
    </row>
    <row r="972" ht="15.75" hidden="1" customHeight="1">
      <c r="A972" s="230" t="s">
        <v>46</v>
      </c>
      <c r="B972" s="230" t="s">
        <v>313</v>
      </c>
      <c r="C972" s="230" t="s">
        <v>913</v>
      </c>
      <c r="D972" s="230" t="s">
        <v>309</v>
      </c>
      <c r="E972" s="230" t="s">
        <v>1494</v>
      </c>
      <c r="F972" s="231">
        <v>2024.0</v>
      </c>
      <c r="G972" s="232" t="s">
        <v>1567</v>
      </c>
      <c r="H972" s="232"/>
      <c r="I972" s="232"/>
      <c r="J972" s="232"/>
      <c r="K972" s="232" t="s">
        <v>1131</v>
      </c>
      <c r="L972" s="232">
        <v>113696.0</v>
      </c>
      <c r="M972" s="233" t="s">
        <v>1495</v>
      </c>
      <c r="N972" s="232" t="s">
        <v>1496</v>
      </c>
      <c r="O972" s="234">
        <v>0.0</v>
      </c>
      <c r="P972" s="235">
        <v>1.0</v>
      </c>
      <c r="Q972" s="236">
        <v>0.57</v>
      </c>
      <c r="R972" s="236">
        <v>0.57</v>
      </c>
      <c r="S972" s="237" t="s">
        <v>322</v>
      </c>
      <c r="T972" s="238">
        <v>1.14</v>
      </c>
      <c r="U972" s="239">
        <f>IFERROR(Data_TY!$T972*Data_TY!$O972,"")</f>
        <v>0</v>
      </c>
      <c r="V972" s="238">
        <f>IFERROR(Data_TY!$R972/Data_TY!$P972,"")</f>
        <v>0.57</v>
      </c>
      <c r="W972" s="239">
        <f>IFERROR(Data_TY!$V972*Data_TY!$O972,"")</f>
        <v>0</v>
      </c>
      <c r="X972" s="230" t="s">
        <v>308</v>
      </c>
      <c r="Y972" s="230" t="s">
        <v>784</v>
      </c>
    </row>
    <row r="973" ht="15.75" hidden="1" customHeight="1">
      <c r="A973" s="240" t="s">
        <v>46</v>
      </c>
      <c r="B973" s="240" t="s">
        <v>313</v>
      </c>
      <c r="C973" s="240" t="s">
        <v>913</v>
      </c>
      <c r="D973" s="240" t="s">
        <v>309</v>
      </c>
      <c r="E973" s="240" t="s">
        <v>1497</v>
      </c>
      <c r="F973" s="241">
        <v>2024.0</v>
      </c>
      <c r="G973" s="242" t="s">
        <v>1567</v>
      </c>
      <c r="H973" s="242"/>
      <c r="I973" s="242"/>
      <c r="J973" s="242"/>
      <c r="K973" s="242" t="s">
        <v>1131</v>
      </c>
      <c r="L973" s="242">
        <v>159675.0</v>
      </c>
      <c r="M973" s="243" t="s">
        <v>1498</v>
      </c>
      <c r="N973" s="242" t="s">
        <v>1497</v>
      </c>
      <c r="O973" s="244">
        <v>0.0</v>
      </c>
      <c r="P973" s="245">
        <v>1.0</v>
      </c>
      <c r="Q973" s="246">
        <v>0.5</v>
      </c>
      <c r="R973" s="246">
        <v>0.5</v>
      </c>
      <c r="S973" s="247" t="s">
        <v>322</v>
      </c>
      <c r="T973" s="248">
        <v>1.14</v>
      </c>
      <c r="U973" s="249">
        <f>IFERROR(Data_TY!$T973*Data_TY!$O973,"")</f>
        <v>0</v>
      </c>
      <c r="V973" s="248">
        <f>IFERROR(Data_TY!$R973/Data_TY!$P973,"")</f>
        <v>0.5</v>
      </c>
      <c r="W973" s="249">
        <f>IFERROR(Data_TY!$V973*Data_TY!$O973,"")</f>
        <v>0</v>
      </c>
      <c r="X973" s="240" t="s">
        <v>308</v>
      </c>
      <c r="Y973" s="240" t="s">
        <v>784</v>
      </c>
    </row>
    <row r="974" ht="15.75" hidden="1" customHeight="1">
      <c r="A974" s="230" t="s">
        <v>52</v>
      </c>
      <c r="B974" s="230" t="s">
        <v>559</v>
      </c>
      <c r="C974" s="230" t="s">
        <v>786</v>
      </c>
      <c r="D974" s="230" t="s">
        <v>309</v>
      </c>
      <c r="E974" s="230" t="s">
        <v>557</v>
      </c>
      <c r="F974" s="231">
        <v>2024.0</v>
      </c>
      <c r="G974" s="232" t="s">
        <v>1567</v>
      </c>
      <c r="H974" s="232"/>
      <c r="I974" s="232"/>
      <c r="J974" s="232"/>
      <c r="K974" s="232" t="s">
        <v>1131</v>
      </c>
      <c r="L974" s="232">
        <v>96602.0</v>
      </c>
      <c r="M974" s="233" t="s">
        <v>556</v>
      </c>
      <c r="N974" s="232" t="s">
        <v>1499</v>
      </c>
      <c r="O974" s="234">
        <v>4480.0</v>
      </c>
      <c r="P974" s="235">
        <v>2382.0</v>
      </c>
      <c r="Q974" s="236">
        <v>4816.18</v>
      </c>
      <c r="R974" s="236">
        <v>5931.179999999999</v>
      </c>
      <c r="S974" s="237">
        <v>0.5316964285714286</v>
      </c>
      <c r="T974" s="238">
        <v>0.9</v>
      </c>
      <c r="U974" s="239">
        <f>IFERROR(Data_TY!$T974*Data_TY!$O974,"")</f>
        <v>4032</v>
      </c>
      <c r="V974" s="238">
        <f>IFERROR(Data_TY!$R974/Data_TY!$P974,"")</f>
        <v>2.49</v>
      </c>
      <c r="W974" s="239">
        <f>IFERROR(Data_TY!$V974*Data_TY!$O974,"")</f>
        <v>11155.2</v>
      </c>
      <c r="X974" s="230" t="s">
        <v>558</v>
      </c>
      <c r="Y974" s="230" t="s">
        <v>784</v>
      </c>
    </row>
    <row r="975" ht="15.75" hidden="1" customHeight="1">
      <c r="A975" s="240" t="s">
        <v>50</v>
      </c>
      <c r="B975" s="240" t="s">
        <v>257</v>
      </c>
      <c r="C975" s="240" t="s">
        <v>913</v>
      </c>
      <c r="D975" s="240" t="s">
        <v>74</v>
      </c>
      <c r="E975" s="240" t="s">
        <v>1606</v>
      </c>
      <c r="F975" s="241">
        <v>2024.0</v>
      </c>
      <c r="G975" s="242" t="s">
        <v>1567</v>
      </c>
      <c r="H975" s="242"/>
      <c r="I975" s="242"/>
      <c r="J975" s="242"/>
      <c r="K975" s="242" t="s">
        <v>1131</v>
      </c>
      <c r="L975" s="242">
        <v>242581.0</v>
      </c>
      <c r="M975" s="243" t="s">
        <v>1607</v>
      </c>
      <c r="N975" s="242" t="s">
        <v>1606</v>
      </c>
      <c r="O975" s="244">
        <v>0.0</v>
      </c>
      <c r="P975" s="245">
        <v>7.0</v>
      </c>
      <c r="Q975" s="246">
        <v>14.0</v>
      </c>
      <c r="R975" s="246">
        <v>14.0</v>
      </c>
      <c r="S975" s="247" t="s">
        <v>322</v>
      </c>
      <c r="T975" s="248">
        <v>0.77</v>
      </c>
      <c r="U975" s="249">
        <f>IFERROR(Data_TY!$T975*Data_TY!$O975,"")</f>
        <v>0</v>
      </c>
      <c r="V975" s="248">
        <f>IFERROR(Data_TY!$R975/Data_TY!$P975,"")</f>
        <v>2</v>
      </c>
      <c r="W975" s="249">
        <f>IFERROR(Data_TY!$V975*Data_TY!$O975,"")</f>
        <v>0</v>
      </c>
      <c r="X975" s="240" t="s">
        <v>349</v>
      </c>
      <c r="Y975" s="240" t="s">
        <v>784</v>
      </c>
    </row>
    <row r="976" ht="15.75" hidden="1" customHeight="1">
      <c r="A976" s="230" t="s">
        <v>50</v>
      </c>
      <c r="B976" s="230" t="s">
        <v>257</v>
      </c>
      <c r="C976" s="230" t="s">
        <v>913</v>
      </c>
      <c r="D976" s="230" t="s">
        <v>74</v>
      </c>
      <c r="E976" s="230" t="s">
        <v>1144</v>
      </c>
      <c r="F976" s="231">
        <v>2024.0</v>
      </c>
      <c r="G976" s="232" t="s">
        <v>1567</v>
      </c>
      <c r="H976" s="232"/>
      <c r="I976" s="232"/>
      <c r="J976" s="232"/>
      <c r="K976" s="232" t="s">
        <v>1131</v>
      </c>
      <c r="L976" s="232">
        <v>242582.0</v>
      </c>
      <c r="M976" s="233" t="s">
        <v>1145</v>
      </c>
      <c r="N976" s="232" t="s">
        <v>1144</v>
      </c>
      <c r="O976" s="234">
        <v>0.0</v>
      </c>
      <c r="P976" s="235">
        <v>18.0</v>
      </c>
      <c r="Q976" s="236">
        <v>36.0</v>
      </c>
      <c r="R976" s="236">
        <v>36.0</v>
      </c>
      <c r="S976" s="237" t="s">
        <v>322</v>
      </c>
      <c r="T976" s="238">
        <v>0.77</v>
      </c>
      <c r="U976" s="239">
        <f>IFERROR(Data_TY!$T976*Data_TY!$O976,"")</f>
        <v>0</v>
      </c>
      <c r="V976" s="238">
        <f>IFERROR(Data_TY!$R976/Data_TY!$P976,"")</f>
        <v>2</v>
      </c>
      <c r="W976" s="239">
        <f>IFERROR(Data_TY!$V976*Data_TY!$O976,"")</f>
        <v>0</v>
      </c>
      <c r="X976" s="230" t="s">
        <v>349</v>
      </c>
      <c r="Y976" s="230" t="s">
        <v>784</v>
      </c>
    </row>
    <row r="977" ht="15.75" hidden="1" customHeight="1">
      <c r="A977" s="240" t="s">
        <v>50</v>
      </c>
      <c r="B977" s="240" t="s">
        <v>257</v>
      </c>
      <c r="C977" s="240" t="s">
        <v>913</v>
      </c>
      <c r="D977" s="240" t="s">
        <v>74</v>
      </c>
      <c r="E977" s="240" t="s">
        <v>1146</v>
      </c>
      <c r="F977" s="241">
        <v>2024.0</v>
      </c>
      <c r="G977" s="242" t="s">
        <v>1567</v>
      </c>
      <c r="H977" s="242"/>
      <c r="I977" s="242"/>
      <c r="J977" s="242"/>
      <c r="K977" s="242" t="s">
        <v>1131</v>
      </c>
      <c r="L977" s="242">
        <v>242583.0</v>
      </c>
      <c r="M977" s="243" t="s">
        <v>1147</v>
      </c>
      <c r="N977" s="242" t="s">
        <v>1146</v>
      </c>
      <c r="O977" s="244">
        <v>0.0</v>
      </c>
      <c r="P977" s="245">
        <v>11.0</v>
      </c>
      <c r="Q977" s="246">
        <v>22.0</v>
      </c>
      <c r="R977" s="246">
        <v>22.0</v>
      </c>
      <c r="S977" s="247" t="s">
        <v>322</v>
      </c>
      <c r="T977" s="248">
        <v>0.77</v>
      </c>
      <c r="U977" s="249">
        <f>IFERROR(Data_TY!$T977*Data_TY!$O977,"")</f>
        <v>0</v>
      </c>
      <c r="V977" s="248">
        <f>IFERROR(Data_TY!$R977/Data_TY!$P977,"")</f>
        <v>2</v>
      </c>
      <c r="W977" s="249">
        <f>IFERROR(Data_TY!$V977*Data_TY!$O977,"")</f>
        <v>0</v>
      </c>
      <c r="X977" s="240" t="s">
        <v>349</v>
      </c>
      <c r="Y977" s="240" t="s">
        <v>784</v>
      </c>
    </row>
    <row r="978" ht="15.75" hidden="1" customHeight="1">
      <c r="A978" s="230" t="s">
        <v>50</v>
      </c>
      <c r="B978" s="230" t="s">
        <v>257</v>
      </c>
      <c r="C978" s="230" t="s">
        <v>913</v>
      </c>
      <c r="D978" s="230" t="s">
        <v>74</v>
      </c>
      <c r="E978" s="230" t="s">
        <v>1148</v>
      </c>
      <c r="F978" s="231">
        <v>2024.0</v>
      </c>
      <c r="G978" s="232" t="s">
        <v>1567</v>
      </c>
      <c r="H978" s="232"/>
      <c r="I978" s="232"/>
      <c r="J978" s="232"/>
      <c r="K978" s="232" t="s">
        <v>1131</v>
      </c>
      <c r="L978" s="232">
        <v>250704.0</v>
      </c>
      <c r="M978" s="233" t="s">
        <v>1149</v>
      </c>
      <c r="N978" s="232" t="s">
        <v>1148</v>
      </c>
      <c r="O978" s="234">
        <v>0.0</v>
      </c>
      <c r="P978" s="235">
        <v>23.0</v>
      </c>
      <c r="Q978" s="236">
        <v>46.0</v>
      </c>
      <c r="R978" s="236">
        <v>46.0</v>
      </c>
      <c r="S978" s="237" t="s">
        <v>322</v>
      </c>
      <c r="T978" s="238">
        <v>0.77</v>
      </c>
      <c r="U978" s="239">
        <f>IFERROR(Data_TY!$T978*Data_TY!$O978,"")</f>
        <v>0</v>
      </c>
      <c r="V978" s="238">
        <f>IFERROR(Data_TY!$R978/Data_TY!$P978,"")</f>
        <v>2</v>
      </c>
      <c r="W978" s="239">
        <f>IFERROR(Data_TY!$V978*Data_TY!$O978,"")</f>
        <v>0</v>
      </c>
      <c r="X978" s="230" t="s">
        <v>349</v>
      </c>
      <c r="Y978" s="230" t="s">
        <v>784</v>
      </c>
    </row>
    <row r="979" ht="15.75" hidden="1" customHeight="1">
      <c r="A979" s="240" t="s">
        <v>50</v>
      </c>
      <c r="B979" s="240" t="s">
        <v>257</v>
      </c>
      <c r="C979" s="240" t="s">
        <v>913</v>
      </c>
      <c r="D979" s="240" t="s">
        <v>74</v>
      </c>
      <c r="E979" s="240" t="s">
        <v>1150</v>
      </c>
      <c r="F979" s="241">
        <v>2024.0</v>
      </c>
      <c r="G979" s="242" t="s">
        <v>1567</v>
      </c>
      <c r="H979" s="242"/>
      <c r="I979" s="242"/>
      <c r="J979" s="242"/>
      <c r="K979" s="242" t="s">
        <v>1131</v>
      </c>
      <c r="L979" s="242">
        <v>251472.0</v>
      </c>
      <c r="M979" s="243" t="s">
        <v>1151</v>
      </c>
      <c r="N979" s="242" t="s">
        <v>1152</v>
      </c>
      <c r="O979" s="244">
        <v>0.0</v>
      </c>
      <c r="P979" s="245">
        <v>34.0</v>
      </c>
      <c r="Q979" s="246">
        <v>68.0</v>
      </c>
      <c r="R979" s="246">
        <v>68.0</v>
      </c>
      <c r="S979" s="247" t="s">
        <v>322</v>
      </c>
      <c r="T979" s="248">
        <v>0.77</v>
      </c>
      <c r="U979" s="249">
        <f>IFERROR(Data_TY!$T979*Data_TY!$O979,"")</f>
        <v>0</v>
      </c>
      <c r="V979" s="248">
        <f>IFERROR(Data_TY!$R979/Data_TY!$P979,"")</f>
        <v>2</v>
      </c>
      <c r="W979" s="249">
        <f>IFERROR(Data_TY!$V979*Data_TY!$O979,"")</f>
        <v>0</v>
      </c>
      <c r="X979" s="240" t="s">
        <v>349</v>
      </c>
      <c r="Y979" s="240" t="s">
        <v>784</v>
      </c>
    </row>
    <row r="980" ht="15.75" hidden="1" customHeight="1">
      <c r="A980" s="230" t="s">
        <v>50</v>
      </c>
      <c r="B980" s="230" t="s">
        <v>257</v>
      </c>
      <c r="C980" s="230" t="s">
        <v>913</v>
      </c>
      <c r="D980" s="230" t="s">
        <v>74</v>
      </c>
      <c r="E980" s="230" t="s">
        <v>1153</v>
      </c>
      <c r="F980" s="231">
        <v>2024.0</v>
      </c>
      <c r="G980" s="232" t="s">
        <v>1567</v>
      </c>
      <c r="H980" s="232"/>
      <c r="I980" s="232"/>
      <c r="J980" s="232"/>
      <c r="K980" s="232" t="s">
        <v>1131</v>
      </c>
      <c r="L980" s="232">
        <v>251732.0</v>
      </c>
      <c r="M980" s="233" t="s">
        <v>1154</v>
      </c>
      <c r="N980" s="232" t="s">
        <v>1155</v>
      </c>
      <c r="O980" s="234">
        <v>0.0</v>
      </c>
      <c r="P980" s="235">
        <v>48.0</v>
      </c>
      <c r="Q980" s="236">
        <v>96.0</v>
      </c>
      <c r="R980" s="236">
        <v>96.0</v>
      </c>
      <c r="S980" s="237" t="s">
        <v>322</v>
      </c>
      <c r="T980" s="238">
        <v>0.77</v>
      </c>
      <c r="U980" s="239">
        <f>IFERROR(Data_TY!$T980*Data_TY!$O980,"")</f>
        <v>0</v>
      </c>
      <c r="V980" s="238">
        <f>IFERROR(Data_TY!$R980/Data_TY!$P980,"")</f>
        <v>2</v>
      </c>
      <c r="W980" s="239">
        <f>IFERROR(Data_TY!$V980*Data_TY!$O980,"")</f>
        <v>0</v>
      </c>
      <c r="X980" s="230" t="s">
        <v>349</v>
      </c>
      <c r="Y980" s="230" t="s">
        <v>784</v>
      </c>
    </row>
    <row r="981" ht="15.75" hidden="1" customHeight="1">
      <c r="A981" s="240" t="s">
        <v>50</v>
      </c>
      <c r="B981" s="240" t="s">
        <v>257</v>
      </c>
      <c r="C981" s="240" t="s">
        <v>913</v>
      </c>
      <c r="D981" s="240" t="s">
        <v>74</v>
      </c>
      <c r="E981" s="240" t="s">
        <v>1156</v>
      </c>
      <c r="F981" s="241">
        <v>2024.0</v>
      </c>
      <c r="G981" s="242" t="s">
        <v>1567</v>
      </c>
      <c r="H981" s="242"/>
      <c r="I981" s="242"/>
      <c r="J981" s="242"/>
      <c r="K981" s="242" t="s">
        <v>1131</v>
      </c>
      <c r="L981" s="242">
        <v>252043.0</v>
      </c>
      <c r="M981" s="243" t="s">
        <v>1157</v>
      </c>
      <c r="N981" s="242" t="s">
        <v>1158</v>
      </c>
      <c r="O981" s="244">
        <v>0.0</v>
      </c>
      <c r="P981" s="245">
        <v>73.0</v>
      </c>
      <c r="Q981" s="246">
        <v>144.5</v>
      </c>
      <c r="R981" s="246">
        <v>144.5</v>
      </c>
      <c r="S981" s="247" t="s">
        <v>322</v>
      </c>
      <c r="T981" s="248">
        <v>0.77</v>
      </c>
      <c r="U981" s="249">
        <f>IFERROR(Data_TY!$T981*Data_TY!$O981,"")</f>
        <v>0</v>
      </c>
      <c r="V981" s="248">
        <f>IFERROR(Data_TY!$R981/Data_TY!$P981,"")</f>
        <v>1.979452055</v>
      </c>
      <c r="W981" s="249">
        <f>IFERROR(Data_TY!$V981*Data_TY!$O981,"")</f>
        <v>0</v>
      </c>
      <c r="X981" s="240" t="s">
        <v>349</v>
      </c>
      <c r="Y981" s="240" t="s">
        <v>784</v>
      </c>
    </row>
    <row r="982" ht="15.75" hidden="1" customHeight="1">
      <c r="A982" s="230" t="s">
        <v>50</v>
      </c>
      <c r="B982" s="230" t="s">
        <v>257</v>
      </c>
      <c r="C982" s="230" t="s">
        <v>913</v>
      </c>
      <c r="D982" s="230" t="s">
        <v>74</v>
      </c>
      <c r="E982" s="230" t="s">
        <v>1159</v>
      </c>
      <c r="F982" s="231">
        <v>2024.0</v>
      </c>
      <c r="G982" s="232" t="s">
        <v>1567</v>
      </c>
      <c r="H982" s="232"/>
      <c r="I982" s="232"/>
      <c r="J982" s="232"/>
      <c r="K982" s="232" t="s">
        <v>1131</v>
      </c>
      <c r="L982" s="232">
        <v>252245.0</v>
      </c>
      <c r="M982" s="233" t="s">
        <v>1160</v>
      </c>
      <c r="N982" s="232" t="s">
        <v>1161</v>
      </c>
      <c r="O982" s="234">
        <v>0.0</v>
      </c>
      <c r="P982" s="235">
        <v>24.0</v>
      </c>
      <c r="Q982" s="236">
        <v>45.5</v>
      </c>
      <c r="R982" s="236">
        <v>45.5</v>
      </c>
      <c r="S982" s="237" t="s">
        <v>322</v>
      </c>
      <c r="T982" s="238">
        <v>0.77</v>
      </c>
      <c r="U982" s="239">
        <f>IFERROR(Data_TY!$T982*Data_TY!$O982,"")</f>
        <v>0</v>
      </c>
      <c r="V982" s="238">
        <f>IFERROR(Data_TY!$R982/Data_TY!$P982,"")</f>
        <v>1.895833333</v>
      </c>
      <c r="W982" s="239">
        <f>IFERROR(Data_TY!$V982*Data_TY!$O982,"")</f>
        <v>0</v>
      </c>
      <c r="X982" s="230" t="s">
        <v>349</v>
      </c>
      <c r="Y982" s="230" t="s">
        <v>784</v>
      </c>
    </row>
    <row r="983" ht="15.75" hidden="1" customHeight="1">
      <c r="A983" s="240" t="s">
        <v>50</v>
      </c>
      <c r="B983" s="240" t="s">
        <v>257</v>
      </c>
      <c r="C983" s="240" t="s">
        <v>913</v>
      </c>
      <c r="D983" s="240" t="s">
        <v>74</v>
      </c>
      <c r="E983" s="240" t="s">
        <v>1165</v>
      </c>
      <c r="F983" s="241">
        <v>2024.0</v>
      </c>
      <c r="G983" s="242" t="s">
        <v>1567</v>
      </c>
      <c r="H983" s="242"/>
      <c r="I983" s="242"/>
      <c r="J983" s="242"/>
      <c r="K983" s="242" t="s">
        <v>1131</v>
      </c>
      <c r="L983" s="242">
        <v>252301.0</v>
      </c>
      <c r="M983" s="243" t="s">
        <v>1166</v>
      </c>
      <c r="N983" s="242" t="s">
        <v>1144</v>
      </c>
      <c r="O983" s="244">
        <v>0.0</v>
      </c>
      <c r="P983" s="245">
        <v>2.0</v>
      </c>
      <c r="Q983" s="246">
        <v>4.0</v>
      </c>
      <c r="R983" s="246">
        <v>4.0</v>
      </c>
      <c r="S983" s="247" t="s">
        <v>322</v>
      </c>
      <c r="T983" s="248">
        <v>0.77</v>
      </c>
      <c r="U983" s="249">
        <f>IFERROR(Data_TY!$T983*Data_TY!$O983,"")</f>
        <v>0</v>
      </c>
      <c r="V983" s="248">
        <f>IFERROR(Data_TY!$R983/Data_TY!$P983,"")</f>
        <v>2</v>
      </c>
      <c r="W983" s="249">
        <f>IFERROR(Data_TY!$V983*Data_TY!$O983,"")</f>
        <v>0</v>
      </c>
      <c r="X983" s="240" t="s">
        <v>349</v>
      </c>
      <c r="Y983" s="240" t="s">
        <v>784</v>
      </c>
    </row>
    <row r="984" ht="15.75" hidden="1" customHeight="1">
      <c r="A984" s="230" t="s">
        <v>50</v>
      </c>
      <c r="B984" s="230" t="s">
        <v>257</v>
      </c>
      <c r="C984" s="230" t="s">
        <v>913</v>
      </c>
      <c r="D984" s="230" t="s">
        <v>74</v>
      </c>
      <c r="E984" s="230" t="s">
        <v>1172</v>
      </c>
      <c r="F984" s="231">
        <v>2024.0</v>
      </c>
      <c r="G984" s="232" t="s">
        <v>1567</v>
      </c>
      <c r="H984" s="232"/>
      <c r="I984" s="232"/>
      <c r="J984" s="232"/>
      <c r="K984" s="232" t="s">
        <v>1131</v>
      </c>
      <c r="L984" s="232">
        <v>252314.0</v>
      </c>
      <c r="M984" s="233" t="s">
        <v>1173</v>
      </c>
      <c r="N984" s="232" t="s">
        <v>1174</v>
      </c>
      <c r="O984" s="234">
        <v>0.0</v>
      </c>
      <c r="P984" s="235">
        <v>29.0</v>
      </c>
      <c r="Q984" s="236">
        <v>85.5</v>
      </c>
      <c r="R984" s="236">
        <v>85.5</v>
      </c>
      <c r="S984" s="237" t="s">
        <v>322</v>
      </c>
      <c r="T984" s="238">
        <v>1.4</v>
      </c>
      <c r="U984" s="239">
        <f>IFERROR(Data_TY!$T984*Data_TY!$O984,"")</f>
        <v>0</v>
      </c>
      <c r="V984" s="238">
        <f>IFERROR(Data_TY!$R984/Data_TY!$P984,"")</f>
        <v>2.948275862</v>
      </c>
      <c r="W984" s="239">
        <f>IFERROR(Data_TY!$V984*Data_TY!$O984,"")</f>
        <v>0</v>
      </c>
      <c r="X984" s="230" t="s">
        <v>349</v>
      </c>
      <c r="Y984" s="230" t="s">
        <v>784</v>
      </c>
    </row>
    <row r="985" ht="15.75" hidden="1" customHeight="1">
      <c r="A985" s="240" t="s">
        <v>50</v>
      </c>
      <c r="B985" s="240" t="s">
        <v>257</v>
      </c>
      <c r="C985" s="240" t="s">
        <v>913</v>
      </c>
      <c r="D985" s="240" t="s">
        <v>74</v>
      </c>
      <c r="E985" s="240" t="s">
        <v>1172</v>
      </c>
      <c r="F985" s="241">
        <v>2024.0</v>
      </c>
      <c r="G985" s="242" t="s">
        <v>1567</v>
      </c>
      <c r="H985" s="242"/>
      <c r="I985" s="242"/>
      <c r="J985" s="242"/>
      <c r="K985" s="242" t="s">
        <v>1131</v>
      </c>
      <c r="L985" s="242">
        <v>252315.0</v>
      </c>
      <c r="M985" s="243" t="s">
        <v>1608</v>
      </c>
      <c r="N985" s="242" t="s">
        <v>1174</v>
      </c>
      <c r="O985" s="244">
        <v>0.0</v>
      </c>
      <c r="P985" s="245">
        <v>12.0</v>
      </c>
      <c r="Q985" s="246">
        <v>36.0</v>
      </c>
      <c r="R985" s="246">
        <v>36.0</v>
      </c>
      <c r="S985" s="247" t="s">
        <v>322</v>
      </c>
      <c r="T985" s="248">
        <v>1.4</v>
      </c>
      <c r="U985" s="249">
        <f>IFERROR(Data_TY!$T985*Data_TY!$O985,"")</f>
        <v>0</v>
      </c>
      <c r="V985" s="248">
        <f>IFERROR(Data_TY!$R985/Data_TY!$P985,"")</f>
        <v>3</v>
      </c>
      <c r="W985" s="249">
        <f>IFERROR(Data_TY!$V985*Data_TY!$O985,"")</f>
        <v>0</v>
      </c>
      <c r="X985" s="240" t="s">
        <v>349</v>
      </c>
      <c r="Y985" s="240" t="s">
        <v>784</v>
      </c>
    </row>
    <row r="986" ht="15.75" hidden="1" customHeight="1">
      <c r="A986" s="230" t="s">
        <v>50</v>
      </c>
      <c r="B986" s="230" t="s">
        <v>257</v>
      </c>
      <c r="C986" s="230" t="s">
        <v>913</v>
      </c>
      <c r="D986" s="230" t="s">
        <v>74</v>
      </c>
      <c r="E986" s="230" t="s">
        <v>1609</v>
      </c>
      <c r="F986" s="231">
        <v>2024.0</v>
      </c>
      <c r="G986" s="232" t="s">
        <v>1567</v>
      </c>
      <c r="H986" s="232"/>
      <c r="I986" s="232"/>
      <c r="J986" s="232"/>
      <c r="K986" s="232" t="s">
        <v>1131</v>
      </c>
      <c r="L986" s="232">
        <v>252317.0</v>
      </c>
      <c r="M986" s="233" t="s">
        <v>1610</v>
      </c>
      <c r="N986" s="232" t="s">
        <v>1611</v>
      </c>
      <c r="O986" s="234">
        <v>0.0</v>
      </c>
      <c r="P986" s="235">
        <v>10.0</v>
      </c>
      <c r="Q986" s="236">
        <v>79.9</v>
      </c>
      <c r="R986" s="236">
        <v>79.9</v>
      </c>
      <c r="S986" s="237" t="s">
        <v>322</v>
      </c>
      <c r="T986" s="238">
        <v>2.43</v>
      </c>
      <c r="U986" s="239">
        <f>IFERROR(Data_TY!$T986*Data_TY!$O986,"")</f>
        <v>0</v>
      </c>
      <c r="V986" s="238">
        <f>IFERROR(Data_TY!$R986/Data_TY!$P986,"")</f>
        <v>7.99</v>
      </c>
      <c r="W986" s="239">
        <f>IFERROR(Data_TY!$V986*Data_TY!$O986,"")</f>
        <v>0</v>
      </c>
      <c r="X986" s="230" t="s">
        <v>349</v>
      </c>
      <c r="Y986" s="230" t="s">
        <v>784</v>
      </c>
    </row>
    <row r="987" ht="15.75" hidden="1" customHeight="1">
      <c r="A987" s="240" t="s">
        <v>50</v>
      </c>
      <c r="B987" s="240" t="s">
        <v>257</v>
      </c>
      <c r="C987" s="240" t="s">
        <v>913</v>
      </c>
      <c r="D987" s="240" t="s">
        <v>74</v>
      </c>
      <c r="E987" s="240" t="s">
        <v>1612</v>
      </c>
      <c r="F987" s="241">
        <v>2024.0</v>
      </c>
      <c r="G987" s="242" t="s">
        <v>1567</v>
      </c>
      <c r="H987" s="242"/>
      <c r="I987" s="242"/>
      <c r="J987" s="242"/>
      <c r="K987" s="242" t="s">
        <v>1131</v>
      </c>
      <c r="L987" s="242">
        <v>252318.0</v>
      </c>
      <c r="M987" s="243" t="s">
        <v>1613</v>
      </c>
      <c r="N987" s="242" t="s">
        <v>1614</v>
      </c>
      <c r="O987" s="244">
        <v>0.0</v>
      </c>
      <c r="P987" s="245">
        <v>7.0</v>
      </c>
      <c r="Q987" s="246">
        <v>55.93</v>
      </c>
      <c r="R987" s="246">
        <v>55.93</v>
      </c>
      <c r="S987" s="247" t="s">
        <v>322</v>
      </c>
      <c r="T987" s="248">
        <v>2.43</v>
      </c>
      <c r="U987" s="249">
        <f>IFERROR(Data_TY!$T987*Data_TY!$O987,"")</f>
        <v>0</v>
      </c>
      <c r="V987" s="248">
        <f>IFERROR(Data_TY!$R987/Data_TY!$P987,"")</f>
        <v>7.99</v>
      </c>
      <c r="W987" s="249">
        <f>IFERROR(Data_TY!$V987*Data_TY!$O987,"")</f>
        <v>0</v>
      </c>
      <c r="X987" s="240" t="s">
        <v>349</v>
      </c>
      <c r="Y987" s="240" t="s">
        <v>784</v>
      </c>
    </row>
    <row r="988" ht="15.75" hidden="1" customHeight="1">
      <c r="A988" s="230" t="s">
        <v>50</v>
      </c>
      <c r="B988" s="230" t="s">
        <v>257</v>
      </c>
      <c r="C988" s="230" t="s">
        <v>913</v>
      </c>
      <c r="D988" s="230" t="s">
        <v>74</v>
      </c>
      <c r="E988" s="230" t="s">
        <v>1500</v>
      </c>
      <c r="F988" s="231">
        <v>2024.0</v>
      </c>
      <c r="G988" s="232" t="s">
        <v>1567</v>
      </c>
      <c r="H988" s="232"/>
      <c r="I988" s="232"/>
      <c r="J988" s="232"/>
      <c r="K988" s="232" t="s">
        <v>1131</v>
      </c>
      <c r="L988" s="232">
        <v>242562.0</v>
      </c>
      <c r="M988" s="233" t="s">
        <v>1501</v>
      </c>
      <c r="N988" s="232" t="s">
        <v>1502</v>
      </c>
      <c r="O988" s="234">
        <v>0.0</v>
      </c>
      <c r="P988" s="235">
        <v>19.0</v>
      </c>
      <c r="Q988" s="236">
        <v>38.0</v>
      </c>
      <c r="R988" s="236">
        <v>38.0</v>
      </c>
      <c r="S988" s="237" t="s">
        <v>322</v>
      </c>
      <c r="T988" s="238">
        <v>0.77</v>
      </c>
      <c r="U988" s="239">
        <f>IFERROR(Data_TY!$T988*Data_TY!$O988,"")</f>
        <v>0</v>
      </c>
      <c r="V988" s="238">
        <f>IFERROR(Data_TY!$R988/Data_TY!$P988,"")</f>
        <v>2</v>
      </c>
      <c r="W988" s="239">
        <f>IFERROR(Data_TY!$V988*Data_TY!$O988,"")</f>
        <v>0</v>
      </c>
      <c r="X988" s="230" t="s">
        <v>349</v>
      </c>
      <c r="Y988" s="230" t="s">
        <v>784</v>
      </c>
    </row>
    <row r="989" ht="15.75" hidden="1" customHeight="1">
      <c r="A989" s="240" t="s">
        <v>50</v>
      </c>
      <c r="B989" s="240" t="s">
        <v>257</v>
      </c>
      <c r="C989" s="240" t="s">
        <v>913</v>
      </c>
      <c r="D989" s="240" t="s">
        <v>74</v>
      </c>
      <c r="E989" s="240" t="s">
        <v>1503</v>
      </c>
      <c r="F989" s="241">
        <v>2024.0</v>
      </c>
      <c r="G989" s="242" t="s">
        <v>1567</v>
      </c>
      <c r="H989" s="242"/>
      <c r="I989" s="242"/>
      <c r="J989" s="242"/>
      <c r="K989" s="242" t="s">
        <v>1131</v>
      </c>
      <c r="L989" s="242">
        <v>242565.0</v>
      </c>
      <c r="M989" s="243" t="s">
        <v>1504</v>
      </c>
      <c r="N989" s="242" t="s">
        <v>1503</v>
      </c>
      <c r="O989" s="244">
        <v>0.0</v>
      </c>
      <c r="P989" s="245">
        <v>16.0</v>
      </c>
      <c r="Q989" s="246">
        <v>32.0</v>
      </c>
      <c r="R989" s="246">
        <v>32.0</v>
      </c>
      <c r="S989" s="247" t="s">
        <v>322</v>
      </c>
      <c r="T989" s="248">
        <v>0.77</v>
      </c>
      <c r="U989" s="249">
        <f>IFERROR(Data_TY!$T989*Data_TY!$O989,"")</f>
        <v>0</v>
      </c>
      <c r="V989" s="248">
        <f>IFERROR(Data_TY!$R989/Data_TY!$P989,"")</f>
        <v>2</v>
      </c>
      <c r="W989" s="249">
        <f>IFERROR(Data_TY!$V989*Data_TY!$O989,"")</f>
        <v>0</v>
      </c>
      <c r="X989" s="240" t="s">
        <v>349</v>
      </c>
      <c r="Y989" s="240" t="s">
        <v>784</v>
      </c>
    </row>
    <row r="990" ht="15.75" hidden="1" customHeight="1">
      <c r="A990" s="230" t="s">
        <v>50</v>
      </c>
      <c r="B990" s="230" t="s">
        <v>257</v>
      </c>
      <c r="C990" s="230" t="s">
        <v>913</v>
      </c>
      <c r="D990" s="230" t="s">
        <v>74</v>
      </c>
      <c r="E990" s="230" t="s">
        <v>1505</v>
      </c>
      <c r="F990" s="231">
        <v>2024.0</v>
      </c>
      <c r="G990" s="232" t="s">
        <v>1567</v>
      </c>
      <c r="H990" s="232"/>
      <c r="I990" s="232"/>
      <c r="J990" s="232"/>
      <c r="K990" s="232" t="s">
        <v>1131</v>
      </c>
      <c r="L990" s="232">
        <v>242568.0</v>
      </c>
      <c r="M990" s="233" t="s">
        <v>1506</v>
      </c>
      <c r="N990" s="232" t="s">
        <v>1507</v>
      </c>
      <c r="O990" s="234">
        <v>0.0</v>
      </c>
      <c r="P990" s="235">
        <v>28.0</v>
      </c>
      <c r="Q990" s="236">
        <v>56.0</v>
      </c>
      <c r="R990" s="236">
        <v>56.0</v>
      </c>
      <c r="S990" s="237" t="s">
        <v>322</v>
      </c>
      <c r="T990" s="238">
        <v>0.77</v>
      </c>
      <c r="U990" s="239">
        <f>IFERROR(Data_TY!$T990*Data_TY!$O990,"")</f>
        <v>0</v>
      </c>
      <c r="V990" s="238">
        <f>IFERROR(Data_TY!$R990/Data_TY!$P990,"")</f>
        <v>2</v>
      </c>
      <c r="W990" s="239">
        <f>IFERROR(Data_TY!$V990*Data_TY!$O990,"")</f>
        <v>0</v>
      </c>
      <c r="X990" s="230" t="s">
        <v>349</v>
      </c>
      <c r="Y990" s="230" t="s">
        <v>784</v>
      </c>
    </row>
    <row r="991" ht="15.75" hidden="1" customHeight="1">
      <c r="A991" s="240" t="s">
        <v>50</v>
      </c>
      <c r="B991" s="240" t="s">
        <v>257</v>
      </c>
      <c r="C991" s="240" t="s">
        <v>913</v>
      </c>
      <c r="D991" s="240" t="s">
        <v>74</v>
      </c>
      <c r="E991" s="240" t="s">
        <v>1508</v>
      </c>
      <c r="F991" s="241">
        <v>2024.0</v>
      </c>
      <c r="G991" s="242" t="s">
        <v>1567</v>
      </c>
      <c r="H991" s="242"/>
      <c r="I991" s="242"/>
      <c r="J991" s="242"/>
      <c r="K991" s="242" t="s">
        <v>1131</v>
      </c>
      <c r="L991" s="242">
        <v>242569.0</v>
      </c>
      <c r="M991" s="243" t="s">
        <v>1509</v>
      </c>
      <c r="N991" s="242" t="s">
        <v>1508</v>
      </c>
      <c r="O991" s="244">
        <v>0.0</v>
      </c>
      <c r="P991" s="245">
        <v>13.0</v>
      </c>
      <c r="Q991" s="246">
        <v>25.0</v>
      </c>
      <c r="R991" s="246">
        <v>25.0</v>
      </c>
      <c r="S991" s="247" t="s">
        <v>322</v>
      </c>
      <c r="T991" s="248">
        <v>0.77</v>
      </c>
      <c r="U991" s="249">
        <f>IFERROR(Data_TY!$T991*Data_TY!$O991,"")</f>
        <v>0</v>
      </c>
      <c r="V991" s="248">
        <f>IFERROR(Data_TY!$R991/Data_TY!$P991,"")</f>
        <v>1.923076923</v>
      </c>
      <c r="W991" s="249">
        <f>IFERROR(Data_TY!$V991*Data_TY!$O991,"")</f>
        <v>0</v>
      </c>
      <c r="X991" s="240" t="s">
        <v>349</v>
      </c>
      <c r="Y991" s="240" t="s">
        <v>784</v>
      </c>
    </row>
    <row r="992" ht="15.75" hidden="1" customHeight="1">
      <c r="A992" s="230" t="s">
        <v>50</v>
      </c>
      <c r="B992" s="230" t="s">
        <v>257</v>
      </c>
      <c r="C992" s="230" t="s">
        <v>786</v>
      </c>
      <c r="D992" s="230" t="s">
        <v>74</v>
      </c>
      <c r="E992" s="230" t="s">
        <v>255</v>
      </c>
      <c r="F992" s="231">
        <v>2024.0</v>
      </c>
      <c r="G992" s="232" t="s">
        <v>1567</v>
      </c>
      <c r="H992" s="232"/>
      <c r="I992" s="232"/>
      <c r="J992" s="232"/>
      <c r="K992" s="232" t="s">
        <v>1131</v>
      </c>
      <c r="L992" s="232">
        <v>279907.0</v>
      </c>
      <c r="M992" s="233" t="s">
        <v>254</v>
      </c>
      <c r="N992" s="232" t="s">
        <v>1510</v>
      </c>
      <c r="O992" s="234">
        <v>9052.0</v>
      </c>
      <c r="P992" s="235">
        <v>1721.0</v>
      </c>
      <c r="Q992" s="236">
        <v>2202.31</v>
      </c>
      <c r="R992" s="236">
        <v>3424.7900000000004</v>
      </c>
      <c r="S992" s="237">
        <v>0.19012372956252763</v>
      </c>
      <c r="T992" s="238">
        <v>0.75</v>
      </c>
      <c r="U992" s="239">
        <f>IFERROR(Data_TY!$T992*Data_TY!$O992,"")</f>
        <v>6789</v>
      </c>
      <c r="V992" s="238">
        <f>IFERROR(Data_TY!$R992/Data_TY!$P992,"")</f>
        <v>1.99</v>
      </c>
      <c r="W992" s="239">
        <f>IFERROR(Data_TY!$V992*Data_TY!$O992,"")</f>
        <v>18013.48</v>
      </c>
      <c r="X992" s="230" t="s">
        <v>256</v>
      </c>
      <c r="Y992" s="230" t="s">
        <v>784</v>
      </c>
    </row>
    <row r="993" ht="15.75" hidden="1" customHeight="1">
      <c r="A993" s="240" t="s">
        <v>50</v>
      </c>
      <c r="B993" s="240" t="s">
        <v>257</v>
      </c>
      <c r="C993" s="240" t="s">
        <v>786</v>
      </c>
      <c r="D993" s="240" t="s">
        <v>74</v>
      </c>
      <c r="E993" s="240" t="s">
        <v>259</v>
      </c>
      <c r="F993" s="241">
        <v>2024.0</v>
      </c>
      <c r="G993" s="242" t="s">
        <v>1567</v>
      </c>
      <c r="H993" s="242"/>
      <c r="I993" s="242"/>
      <c r="J993" s="242"/>
      <c r="K993" s="242" t="s">
        <v>1131</v>
      </c>
      <c r="L993" s="242">
        <v>279908.0</v>
      </c>
      <c r="M993" s="243" t="s">
        <v>258</v>
      </c>
      <c r="N993" s="242" t="s">
        <v>1511</v>
      </c>
      <c r="O993" s="244">
        <v>12045.0</v>
      </c>
      <c r="P993" s="245">
        <v>709.0</v>
      </c>
      <c r="Q993" s="246">
        <v>898.0900000000001</v>
      </c>
      <c r="R993" s="246">
        <v>1410.9100000000012</v>
      </c>
      <c r="S993" s="247">
        <v>0.05886259858862598</v>
      </c>
      <c r="T993" s="248">
        <v>0.75</v>
      </c>
      <c r="U993" s="249">
        <f>IFERROR(Data_TY!$T993*Data_TY!$O993,"")</f>
        <v>9033.75</v>
      </c>
      <c r="V993" s="248">
        <f>IFERROR(Data_TY!$R993/Data_TY!$P993,"")</f>
        <v>1.99</v>
      </c>
      <c r="W993" s="249">
        <f>IFERROR(Data_TY!$V993*Data_TY!$O993,"")</f>
        <v>23969.55</v>
      </c>
      <c r="X993" s="240" t="s">
        <v>256</v>
      </c>
      <c r="Y993" s="240" t="s">
        <v>784</v>
      </c>
    </row>
    <row r="994" ht="15.75" hidden="1" customHeight="1">
      <c r="A994" s="230" t="s">
        <v>50</v>
      </c>
      <c r="B994" s="230" t="s">
        <v>257</v>
      </c>
      <c r="C994" s="230" t="s">
        <v>786</v>
      </c>
      <c r="D994" s="230" t="s">
        <v>74</v>
      </c>
      <c r="E994" s="230" t="s">
        <v>261</v>
      </c>
      <c r="F994" s="231">
        <v>2024.0</v>
      </c>
      <c r="G994" s="232" t="s">
        <v>1567</v>
      </c>
      <c r="H994" s="232"/>
      <c r="I994" s="232"/>
      <c r="J994" s="232"/>
      <c r="K994" s="232" t="s">
        <v>1131</v>
      </c>
      <c r="L994" s="232">
        <v>279909.0</v>
      </c>
      <c r="M994" s="233" t="s">
        <v>260</v>
      </c>
      <c r="N994" s="232" t="s">
        <v>1512</v>
      </c>
      <c r="O994" s="234">
        <v>13153.0</v>
      </c>
      <c r="P994" s="235">
        <v>1706.0</v>
      </c>
      <c r="Q994" s="236">
        <v>2169.5</v>
      </c>
      <c r="R994" s="236">
        <v>3394.9400000000005</v>
      </c>
      <c r="S994" s="237">
        <v>0.12970424998099292</v>
      </c>
      <c r="T994" s="238">
        <v>0.75</v>
      </c>
      <c r="U994" s="239">
        <f>IFERROR(Data_TY!$T994*Data_TY!$O994,"")</f>
        <v>9864.75</v>
      </c>
      <c r="V994" s="238">
        <f>IFERROR(Data_TY!$R994/Data_TY!$P994,"")</f>
        <v>1.99</v>
      </c>
      <c r="W994" s="239">
        <f>IFERROR(Data_TY!$V994*Data_TY!$O994,"")</f>
        <v>26174.47</v>
      </c>
      <c r="X994" s="230" t="s">
        <v>256</v>
      </c>
      <c r="Y994" s="230" t="s">
        <v>784</v>
      </c>
    </row>
    <row r="995" ht="15.75" hidden="1" customHeight="1">
      <c r="A995" s="240" t="s">
        <v>50</v>
      </c>
      <c r="B995" s="240" t="s">
        <v>257</v>
      </c>
      <c r="C995" s="240" t="s">
        <v>786</v>
      </c>
      <c r="D995" s="240" t="s">
        <v>74</v>
      </c>
      <c r="E995" s="240" t="s">
        <v>263</v>
      </c>
      <c r="F995" s="241">
        <v>2024.0</v>
      </c>
      <c r="G995" s="242" t="s">
        <v>1567</v>
      </c>
      <c r="H995" s="242"/>
      <c r="I995" s="242"/>
      <c r="J995" s="242"/>
      <c r="K995" s="242" t="s">
        <v>1131</v>
      </c>
      <c r="L995" s="242">
        <v>279911.0</v>
      </c>
      <c r="M995" s="243" t="s">
        <v>262</v>
      </c>
      <c r="N995" s="242" t="s">
        <v>1513</v>
      </c>
      <c r="O995" s="244">
        <v>6284.0</v>
      </c>
      <c r="P995" s="245">
        <v>1318.0</v>
      </c>
      <c r="Q995" s="246">
        <v>1699.3000000000004</v>
      </c>
      <c r="R995" s="246">
        <v>2622.8199999999997</v>
      </c>
      <c r="S995" s="247">
        <v>0.20973901973265435</v>
      </c>
      <c r="T995" s="248">
        <v>0.75</v>
      </c>
      <c r="U995" s="249">
        <f>IFERROR(Data_TY!$T995*Data_TY!$O995,"")</f>
        <v>4713</v>
      </c>
      <c r="V995" s="248">
        <f>IFERROR(Data_TY!$R995/Data_TY!$P995,"")</f>
        <v>1.99</v>
      </c>
      <c r="W995" s="249">
        <f>IFERROR(Data_TY!$V995*Data_TY!$O995,"")</f>
        <v>12505.16</v>
      </c>
      <c r="X995" s="240" t="s">
        <v>256</v>
      </c>
      <c r="Y995" s="240" t="s">
        <v>784</v>
      </c>
    </row>
    <row r="996" ht="15.75" hidden="1" customHeight="1">
      <c r="A996" s="230" t="s">
        <v>50</v>
      </c>
      <c r="B996" s="230" t="s">
        <v>257</v>
      </c>
      <c r="C996" s="230" t="s">
        <v>786</v>
      </c>
      <c r="D996" s="230" t="s">
        <v>74</v>
      </c>
      <c r="E996" s="230" t="s">
        <v>265</v>
      </c>
      <c r="F996" s="231">
        <v>2024.0</v>
      </c>
      <c r="G996" s="232" t="s">
        <v>1567</v>
      </c>
      <c r="H996" s="232"/>
      <c r="I996" s="232"/>
      <c r="J996" s="232"/>
      <c r="K996" s="232" t="s">
        <v>1131</v>
      </c>
      <c r="L996" s="232">
        <v>279916.0</v>
      </c>
      <c r="M996" s="233" t="s">
        <v>264</v>
      </c>
      <c r="N996" s="232" t="s">
        <v>1164</v>
      </c>
      <c r="O996" s="234">
        <v>11340.0</v>
      </c>
      <c r="P996" s="235">
        <v>1818.0</v>
      </c>
      <c r="Q996" s="236">
        <v>2329.48</v>
      </c>
      <c r="R996" s="236">
        <v>3617.819999999999</v>
      </c>
      <c r="S996" s="237">
        <v>0.16031746031746033</v>
      </c>
      <c r="T996" s="238">
        <v>0.75</v>
      </c>
      <c r="U996" s="239">
        <f>IFERROR(Data_TY!$T996*Data_TY!$O996,"")</f>
        <v>8505</v>
      </c>
      <c r="V996" s="238">
        <f>IFERROR(Data_TY!$R996/Data_TY!$P996,"")</f>
        <v>1.99</v>
      </c>
      <c r="W996" s="239">
        <f>IFERROR(Data_TY!$V996*Data_TY!$O996,"")</f>
        <v>22566.6</v>
      </c>
      <c r="X996" s="230" t="s">
        <v>256</v>
      </c>
      <c r="Y996" s="230" t="s">
        <v>784</v>
      </c>
    </row>
    <row r="997" ht="15.75" hidden="1" customHeight="1">
      <c r="A997" s="240" t="s">
        <v>50</v>
      </c>
      <c r="B997" s="240" t="s">
        <v>257</v>
      </c>
      <c r="C997" s="240" t="s">
        <v>786</v>
      </c>
      <c r="D997" s="240" t="s">
        <v>74</v>
      </c>
      <c r="E997" s="240" t="s">
        <v>267</v>
      </c>
      <c r="F997" s="241">
        <v>2024.0</v>
      </c>
      <c r="G997" s="242" t="s">
        <v>1567</v>
      </c>
      <c r="H997" s="242"/>
      <c r="I997" s="242"/>
      <c r="J997" s="242"/>
      <c r="K997" s="242" t="s">
        <v>1131</v>
      </c>
      <c r="L997" s="242">
        <v>279918.0</v>
      </c>
      <c r="M997" s="243" t="s">
        <v>266</v>
      </c>
      <c r="N997" s="242" t="s">
        <v>1144</v>
      </c>
      <c r="O997" s="244">
        <v>15070.0</v>
      </c>
      <c r="P997" s="245">
        <v>2829.0</v>
      </c>
      <c r="Q997" s="246">
        <v>3605.809999999999</v>
      </c>
      <c r="R997" s="246">
        <v>5634.150000000003</v>
      </c>
      <c r="S997" s="247">
        <v>0.18772395487723956</v>
      </c>
      <c r="T997" s="248">
        <v>0.75</v>
      </c>
      <c r="U997" s="249">
        <f>IFERROR(Data_TY!$T997*Data_TY!$O997,"")</f>
        <v>11302.5</v>
      </c>
      <c r="V997" s="248">
        <f>IFERROR(Data_TY!$R997/Data_TY!$P997,"")</f>
        <v>1.991569459</v>
      </c>
      <c r="W997" s="249">
        <f>IFERROR(Data_TY!$V997*Data_TY!$O997,"")</f>
        <v>30012.95175</v>
      </c>
      <c r="X997" s="240" t="s">
        <v>256</v>
      </c>
      <c r="Y997" s="240" t="s">
        <v>784</v>
      </c>
    </row>
    <row r="998" ht="15.75" hidden="1" customHeight="1">
      <c r="A998" s="230" t="s">
        <v>50</v>
      </c>
      <c r="B998" s="230" t="s">
        <v>257</v>
      </c>
      <c r="C998" s="230" t="s">
        <v>786</v>
      </c>
      <c r="D998" s="230" t="s">
        <v>74</v>
      </c>
      <c r="E998" s="230" t="s">
        <v>269</v>
      </c>
      <c r="F998" s="231">
        <v>2024.0</v>
      </c>
      <c r="G998" s="232" t="s">
        <v>1567</v>
      </c>
      <c r="H998" s="232"/>
      <c r="I998" s="232"/>
      <c r="J998" s="232"/>
      <c r="K998" s="232" t="s">
        <v>1131</v>
      </c>
      <c r="L998" s="232">
        <v>279920.0</v>
      </c>
      <c r="M998" s="233" t="s">
        <v>268</v>
      </c>
      <c r="N998" s="232" t="s">
        <v>1175</v>
      </c>
      <c r="O998" s="234">
        <v>16665.0</v>
      </c>
      <c r="P998" s="235">
        <v>3012.0</v>
      </c>
      <c r="Q998" s="236">
        <v>3825.679999999997</v>
      </c>
      <c r="R998" s="236">
        <v>5993.88</v>
      </c>
      <c r="S998" s="237">
        <v>0.18073807380738074</v>
      </c>
      <c r="T998" s="238">
        <v>0.75</v>
      </c>
      <c r="U998" s="239">
        <f>IFERROR(Data_TY!$T998*Data_TY!$O998,"")</f>
        <v>12498.75</v>
      </c>
      <c r="V998" s="238">
        <f>IFERROR(Data_TY!$R998/Data_TY!$P998,"")</f>
        <v>1.99</v>
      </c>
      <c r="W998" s="239">
        <f>IFERROR(Data_TY!$V998*Data_TY!$O998,"")</f>
        <v>33163.35</v>
      </c>
      <c r="X998" s="230" t="s">
        <v>256</v>
      </c>
      <c r="Y998" s="230" t="s">
        <v>784</v>
      </c>
    </row>
    <row r="999" ht="15.75" hidden="1" customHeight="1">
      <c r="A999" s="240" t="s">
        <v>50</v>
      </c>
      <c r="B999" s="240" t="s">
        <v>257</v>
      </c>
      <c r="C999" s="240" t="s">
        <v>786</v>
      </c>
      <c r="D999" s="240" t="s">
        <v>74</v>
      </c>
      <c r="E999" s="240" t="s">
        <v>271</v>
      </c>
      <c r="F999" s="241">
        <v>2024.0</v>
      </c>
      <c r="G999" s="242" t="s">
        <v>1567</v>
      </c>
      <c r="H999" s="242"/>
      <c r="I999" s="242"/>
      <c r="J999" s="242"/>
      <c r="K999" s="242" t="s">
        <v>1131</v>
      </c>
      <c r="L999" s="242">
        <v>279929.0</v>
      </c>
      <c r="M999" s="243" t="s">
        <v>270</v>
      </c>
      <c r="N999" s="242" t="s">
        <v>1176</v>
      </c>
      <c r="O999" s="244">
        <v>8245.0</v>
      </c>
      <c r="P999" s="245">
        <v>2168.0</v>
      </c>
      <c r="Q999" s="246">
        <v>2770.679999999999</v>
      </c>
      <c r="R999" s="246">
        <v>4315.06</v>
      </c>
      <c r="S999" s="247">
        <v>0.2629472407519709</v>
      </c>
      <c r="T999" s="248">
        <v>0.75</v>
      </c>
      <c r="U999" s="249">
        <f>IFERROR(Data_TY!$T999*Data_TY!$O999,"")</f>
        <v>6183.75</v>
      </c>
      <c r="V999" s="248">
        <f>IFERROR(Data_TY!$R999/Data_TY!$P999,"")</f>
        <v>1.990341328</v>
      </c>
      <c r="W999" s="249">
        <f>IFERROR(Data_TY!$V999*Data_TY!$O999,"")</f>
        <v>16410.36425</v>
      </c>
      <c r="X999" s="240" t="s">
        <v>256</v>
      </c>
      <c r="Y999" s="240" t="s">
        <v>784</v>
      </c>
    </row>
    <row r="1000" ht="15.75" hidden="1" customHeight="1">
      <c r="A1000" s="230" t="s">
        <v>50</v>
      </c>
      <c r="B1000" s="230" t="s">
        <v>257</v>
      </c>
      <c r="C1000" s="230" t="s">
        <v>786</v>
      </c>
      <c r="D1000" s="230" t="s">
        <v>74</v>
      </c>
      <c r="E1000" s="230" t="s">
        <v>265</v>
      </c>
      <c r="F1000" s="231">
        <v>2024.0</v>
      </c>
      <c r="G1000" s="232" t="s">
        <v>1567</v>
      </c>
      <c r="H1000" s="232"/>
      <c r="I1000" s="232"/>
      <c r="J1000" s="232"/>
      <c r="K1000" s="232" t="s">
        <v>1131</v>
      </c>
      <c r="L1000" s="232">
        <v>279934.0</v>
      </c>
      <c r="M1000" s="233" t="s">
        <v>272</v>
      </c>
      <c r="N1000" s="232" t="s">
        <v>1164</v>
      </c>
      <c r="O1000" s="234">
        <v>23024.0</v>
      </c>
      <c r="P1000" s="235">
        <v>3134.0</v>
      </c>
      <c r="Q1000" s="236">
        <v>3996.399999999998</v>
      </c>
      <c r="R1000" s="236">
        <v>6234.899999999997</v>
      </c>
      <c r="S1000" s="237">
        <v>0.13611883252258514</v>
      </c>
      <c r="T1000" s="238">
        <v>0.75</v>
      </c>
      <c r="U1000" s="239">
        <f>IFERROR(Data_TY!$T1000*Data_TY!$O1000,"")</f>
        <v>17268</v>
      </c>
      <c r="V1000" s="238">
        <f>IFERROR(Data_TY!$R1000/Data_TY!$P1000,"")</f>
        <v>1.989438417</v>
      </c>
      <c r="W1000" s="239">
        <f>IFERROR(Data_TY!$V1000*Data_TY!$O1000,"")</f>
        <v>45804.83012</v>
      </c>
      <c r="X1000" s="230" t="s">
        <v>256</v>
      </c>
      <c r="Y1000" s="230" t="s">
        <v>784</v>
      </c>
    </row>
    <row r="1001" ht="15.75" hidden="1" customHeight="1">
      <c r="A1001" s="240" t="s">
        <v>50</v>
      </c>
      <c r="B1001" s="240" t="s">
        <v>257</v>
      </c>
      <c r="C1001" s="240" t="s">
        <v>786</v>
      </c>
      <c r="D1001" s="240" t="s">
        <v>74</v>
      </c>
      <c r="E1001" s="240" t="s">
        <v>267</v>
      </c>
      <c r="F1001" s="241">
        <v>2024.0</v>
      </c>
      <c r="G1001" s="242" t="s">
        <v>1567</v>
      </c>
      <c r="H1001" s="242"/>
      <c r="I1001" s="242"/>
      <c r="J1001" s="242"/>
      <c r="K1001" s="242" t="s">
        <v>1131</v>
      </c>
      <c r="L1001" s="242">
        <v>279935.0</v>
      </c>
      <c r="M1001" s="243" t="s">
        <v>273</v>
      </c>
      <c r="N1001" s="242" t="s">
        <v>1144</v>
      </c>
      <c r="O1001" s="244">
        <v>30765.0</v>
      </c>
      <c r="P1001" s="245">
        <v>5661.0</v>
      </c>
      <c r="Q1001" s="246">
        <v>7234.149999999994</v>
      </c>
      <c r="R1001" s="246">
        <v>11268.629999999997</v>
      </c>
      <c r="S1001" s="247">
        <v>0.1840078010726475</v>
      </c>
      <c r="T1001" s="248">
        <v>0.75</v>
      </c>
      <c r="U1001" s="249">
        <f>IFERROR(Data_TY!$T1001*Data_TY!$O1001,"")</f>
        <v>23073.75</v>
      </c>
      <c r="V1001" s="248">
        <f>IFERROR(Data_TY!$R1001/Data_TY!$P1001,"")</f>
        <v>1.990572337</v>
      </c>
      <c r="W1001" s="249">
        <f>IFERROR(Data_TY!$V1001*Data_TY!$O1001,"")</f>
        <v>61239.95795</v>
      </c>
      <c r="X1001" s="240" t="s">
        <v>256</v>
      </c>
      <c r="Y1001" s="240" t="s">
        <v>784</v>
      </c>
    </row>
    <row r="1002" ht="15.75" hidden="1" customHeight="1">
      <c r="A1002" s="230" t="s">
        <v>50</v>
      </c>
      <c r="B1002" s="230" t="s">
        <v>257</v>
      </c>
      <c r="C1002" s="230" t="s">
        <v>786</v>
      </c>
      <c r="D1002" s="230" t="s">
        <v>74</v>
      </c>
      <c r="E1002" s="230" t="s">
        <v>269</v>
      </c>
      <c r="F1002" s="231">
        <v>2024.0</v>
      </c>
      <c r="G1002" s="232" t="s">
        <v>1567</v>
      </c>
      <c r="H1002" s="232"/>
      <c r="I1002" s="232"/>
      <c r="J1002" s="232"/>
      <c r="K1002" s="232" t="s">
        <v>1131</v>
      </c>
      <c r="L1002" s="232">
        <v>279936.0</v>
      </c>
      <c r="M1002" s="233" t="s">
        <v>274</v>
      </c>
      <c r="N1002" s="232" t="s">
        <v>1175</v>
      </c>
      <c r="O1002" s="234">
        <v>33506.0</v>
      </c>
      <c r="P1002" s="235">
        <v>7160.0</v>
      </c>
      <c r="Q1002" s="236">
        <v>9167.559999999992</v>
      </c>
      <c r="R1002" s="236">
        <v>14250.620000000004</v>
      </c>
      <c r="S1002" s="237">
        <v>0.21369306989792872</v>
      </c>
      <c r="T1002" s="238">
        <v>0.75</v>
      </c>
      <c r="U1002" s="239">
        <f>IFERROR(Data_TY!$T1002*Data_TY!$O1002,"")</f>
        <v>25129.5</v>
      </c>
      <c r="V1002" s="238">
        <f>IFERROR(Data_TY!$R1002/Data_TY!$P1002,"")</f>
        <v>1.990310056</v>
      </c>
      <c r="W1002" s="239">
        <f>IFERROR(Data_TY!$V1002*Data_TY!$O1002,"")</f>
        <v>66687.32873</v>
      </c>
      <c r="X1002" s="230" t="s">
        <v>256</v>
      </c>
      <c r="Y1002" s="230" t="s">
        <v>784</v>
      </c>
    </row>
    <row r="1003" ht="15.75" hidden="1" customHeight="1">
      <c r="A1003" s="240" t="s">
        <v>50</v>
      </c>
      <c r="B1003" s="240" t="s">
        <v>257</v>
      </c>
      <c r="C1003" s="240" t="s">
        <v>786</v>
      </c>
      <c r="D1003" s="240" t="s">
        <v>74</v>
      </c>
      <c r="E1003" s="240" t="s">
        <v>271</v>
      </c>
      <c r="F1003" s="241">
        <v>2024.0</v>
      </c>
      <c r="G1003" s="242" t="s">
        <v>1567</v>
      </c>
      <c r="H1003" s="242"/>
      <c r="I1003" s="242"/>
      <c r="J1003" s="242"/>
      <c r="K1003" s="242" t="s">
        <v>1131</v>
      </c>
      <c r="L1003" s="242">
        <v>279937.0</v>
      </c>
      <c r="M1003" s="243" t="s">
        <v>275</v>
      </c>
      <c r="N1003" s="242" t="s">
        <v>1176</v>
      </c>
      <c r="O1003" s="244">
        <v>16003.0</v>
      </c>
      <c r="P1003" s="245">
        <v>2721.0</v>
      </c>
      <c r="Q1003" s="246">
        <v>3490.0499999999984</v>
      </c>
      <c r="R1003" s="246">
        <v>5415.5300000000025</v>
      </c>
      <c r="S1003" s="247">
        <v>0.17003061925888896</v>
      </c>
      <c r="T1003" s="248">
        <v>0.75</v>
      </c>
      <c r="U1003" s="249">
        <f>IFERROR(Data_TY!$T1003*Data_TY!$O1003,"")</f>
        <v>12002.25</v>
      </c>
      <c r="V1003" s="248">
        <f>IFERROR(Data_TY!$R1003/Data_TY!$P1003,"")</f>
        <v>1.990271959</v>
      </c>
      <c r="W1003" s="249">
        <f>IFERROR(Data_TY!$V1003*Data_TY!$O1003,"")</f>
        <v>31850.32216</v>
      </c>
      <c r="X1003" s="240" t="s">
        <v>256</v>
      </c>
      <c r="Y1003" s="240" t="s">
        <v>784</v>
      </c>
    </row>
    <row r="1004" ht="15.75" hidden="1" customHeight="1">
      <c r="A1004" s="230" t="s">
        <v>50</v>
      </c>
      <c r="B1004" s="230" t="s">
        <v>257</v>
      </c>
      <c r="C1004" s="230" t="s">
        <v>786</v>
      </c>
      <c r="D1004" s="230" t="s">
        <v>74</v>
      </c>
      <c r="E1004" s="230" t="s">
        <v>265</v>
      </c>
      <c r="F1004" s="231">
        <v>2024.0</v>
      </c>
      <c r="G1004" s="232" t="s">
        <v>1567</v>
      </c>
      <c r="H1004" s="232"/>
      <c r="I1004" s="232"/>
      <c r="J1004" s="232"/>
      <c r="K1004" s="232" t="s">
        <v>1131</v>
      </c>
      <c r="L1004" s="232">
        <v>279941.0</v>
      </c>
      <c r="M1004" s="233" t="s">
        <v>276</v>
      </c>
      <c r="N1004" s="232" t="s">
        <v>1164</v>
      </c>
      <c r="O1004" s="234">
        <v>3360.0</v>
      </c>
      <c r="P1004" s="235">
        <v>1175.0</v>
      </c>
      <c r="Q1004" s="236">
        <v>1509.9300000000003</v>
      </c>
      <c r="R1004" s="236">
        <v>2339.4700000000003</v>
      </c>
      <c r="S1004" s="237">
        <v>0.34970238095238093</v>
      </c>
      <c r="T1004" s="238">
        <v>0.75</v>
      </c>
      <c r="U1004" s="239">
        <f>IFERROR(Data_TY!$T1004*Data_TY!$O1004,"")</f>
        <v>2520</v>
      </c>
      <c r="V1004" s="238">
        <f>IFERROR(Data_TY!$R1004/Data_TY!$P1004,"")</f>
        <v>1.991038298</v>
      </c>
      <c r="W1004" s="239">
        <f>IFERROR(Data_TY!$V1004*Data_TY!$O1004,"")</f>
        <v>6689.888681</v>
      </c>
      <c r="X1004" s="230" t="s">
        <v>256</v>
      </c>
      <c r="Y1004" s="230" t="s">
        <v>784</v>
      </c>
    </row>
    <row r="1005" ht="15.75" hidden="1" customHeight="1">
      <c r="A1005" s="240" t="s">
        <v>50</v>
      </c>
      <c r="B1005" s="240" t="s">
        <v>257</v>
      </c>
      <c r="C1005" s="240" t="s">
        <v>786</v>
      </c>
      <c r="D1005" s="240" t="s">
        <v>74</v>
      </c>
      <c r="E1005" s="240" t="s">
        <v>267</v>
      </c>
      <c r="F1005" s="241">
        <v>2024.0</v>
      </c>
      <c r="G1005" s="242" t="s">
        <v>1567</v>
      </c>
      <c r="H1005" s="242"/>
      <c r="I1005" s="242"/>
      <c r="J1005" s="242"/>
      <c r="K1005" s="242" t="s">
        <v>1131</v>
      </c>
      <c r="L1005" s="242">
        <v>279942.0</v>
      </c>
      <c r="M1005" s="243" t="s">
        <v>277</v>
      </c>
      <c r="N1005" s="242" t="s">
        <v>1144</v>
      </c>
      <c r="O1005" s="244">
        <v>4515.0</v>
      </c>
      <c r="P1005" s="245">
        <v>842.0</v>
      </c>
      <c r="Q1005" s="246">
        <v>1076.92</v>
      </c>
      <c r="R1005" s="246">
        <v>1675.5800000000002</v>
      </c>
      <c r="S1005" s="247">
        <v>0.18648947951273534</v>
      </c>
      <c r="T1005" s="248">
        <v>0.75</v>
      </c>
      <c r="U1005" s="249">
        <f>IFERROR(Data_TY!$T1005*Data_TY!$O1005,"")</f>
        <v>3386.25</v>
      </c>
      <c r="V1005" s="248">
        <f>IFERROR(Data_TY!$R1005/Data_TY!$P1005,"")</f>
        <v>1.99</v>
      </c>
      <c r="W1005" s="249">
        <f>IFERROR(Data_TY!$V1005*Data_TY!$O1005,"")</f>
        <v>8984.85</v>
      </c>
      <c r="X1005" s="240" t="s">
        <v>256</v>
      </c>
      <c r="Y1005" s="240" t="s">
        <v>784</v>
      </c>
    </row>
    <row r="1006" ht="15.75" hidden="1" customHeight="1">
      <c r="A1006" s="230" t="s">
        <v>50</v>
      </c>
      <c r="B1006" s="230" t="s">
        <v>257</v>
      </c>
      <c r="C1006" s="230" t="s">
        <v>786</v>
      </c>
      <c r="D1006" s="230" t="s">
        <v>74</v>
      </c>
      <c r="E1006" s="230" t="s">
        <v>269</v>
      </c>
      <c r="F1006" s="231">
        <v>2024.0</v>
      </c>
      <c r="G1006" s="232" t="s">
        <v>1567</v>
      </c>
      <c r="H1006" s="232"/>
      <c r="I1006" s="232"/>
      <c r="J1006" s="232"/>
      <c r="K1006" s="232" t="s">
        <v>1131</v>
      </c>
      <c r="L1006" s="232">
        <v>279943.0</v>
      </c>
      <c r="M1006" s="233" t="s">
        <v>278</v>
      </c>
      <c r="N1006" s="232" t="s">
        <v>1175</v>
      </c>
      <c r="O1006" s="234">
        <v>4830.0</v>
      </c>
      <c r="P1006" s="235">
        <v>1864.0</v>
      </c>
      <c r="Q1006" s="236">
        <v>2386.24</v>
      </c>
      <c r="R1006" s="236">
        <v>3709.3599999999997</v>
      </c>
      <c r="S1006" s="237">
        <v>0.38592132505175986</v>
      </c>
      <c r="T1006" s="238">
        <v>0.75</v>
      </c>
      <c r="U1006" s="239">
        <f>IFERROR(Data_TY!$T1006*Data_TY!$O1006,"")</f>
        <v>3622.5</v>
      </c>
      <c r="V1006" s="238">
        <f>IFERROR(Data_TY!$R1006/Data_TY!$P1006,"")</f>
        <v>1.99</v>
      </c>
      <c r="W1006" s="239">
        <f>IFERROR(Data_TY!$V1006*Data_TY!$O1006,"")</f>
        <v>9611.7</v>
      </c>
      <c r="X1006" s="230" t="s">
        <v>256</v>
      </c>
      <c r="Y1006" s="230" t="s">
        <v>784</v>
      </c>
    </row>
    <row r="1007" ht="15.75" hidden="1" customHeight="1">
      <c r="A1007" s="240" t="s">
        <v>50</v>
      </c>
      <c r="B1007" s="240" t="s">
        <v>257</v>
      </c>
      <c r="C1007" s="240" t="s">
        <v>786</v>
      </c>
      <c r="D1007" s="240" t="s">
        <v>74</v>
      </c>
      <c r="E1007" s="240" t="s">
        <v>271</v>
      </c>
      <c r="F1007" s="241">
        <v>2024.0</v>
      </c>
      <c r="G1007" s="242" t="s">
        <v>1567</v>
      </c>
      <c r="H1007" s="242"/>
      <c r="I1007" s="242"/>
      <c r="J1007" s="242"/>
      <c r="K1007" s="242" t="s">
        <v>1131</v>
      </c>
      <c r="L1007" s="242">
        <v>279944.0</v>
      </c>
      <c r="M1007" s="243" t="s">
        <v>279</v>
      </c>
      <c r="N1007" s="242" t="s">
        <v>1176</v>
      </c>
      <c r="O1007" s="244">
        <v>2205.0</v>
      </c>
      <c r="P1007" s="245">
        <v>959.0</v>
      </c>
      <c r="Q1007" s="246">
        <v>1232.7900000000002</v>
      </c>
      <c r="R1007" s="246">
        <v>1908.41</v>
      </c>
      <c r="S1007" s="247">
        <v>0.43492063492063493</v>
      </c>
      <c r="T1007" s="248">
        <v>0.75</v>
      </c>
      <c r="U1007" s="249">
        <f>IFERROR(Data_TY!$T1007*Data_TY!$O1007,"")</f>
        <v>1653.75</v>
      </c>
      <c r="V1007" s="248">
        <f>IFERROR(Data_TY!$R1007/Data_TY!$P1007,"")</f>
        <v>1.99</v>
      </c>
      <c r="W1007" s="249">
        <f>IFERROR(Data_TY!$V1007*Data_TY!$O1007,"")</f>
        <v>4387.95</v>
      </c>
      <c r="X1007" s="240" t="s">
        <v>256</v>
      </c>
      <c r="Y1007" s="240" t="s">
        <v>784</v>
      </c>
    </row>
    <row r="1008" ht="15.75" hidden="1" customHeight="1">
      <c r="A1008" s="230" t="s">
        <v>50</v>
      </c>
      <c r="B1008" s="230" t="s">
        <v>257</v>
      </c>
      <c r="C1008" s="230" t="s">
        <v>786</v>
      </c>
      <c r="D1008" s="230" t="s">
        <v>74</v>
      </c>
      <c r="E1008" s="230" t="s">
        <v>289</v>
      </c>
      <c r="F1008" s="231">
        <v>2024.0</v>
      </c>
      <c r="G1008" s="232" t="s">
        <v>1567</v>
      </c>
      <c r="H1008" s="232"/>
      <c r="I1008" s="232"/>
      <c r="J1008" s="232"/>
      <c r="K1008" s="232" t="s">
        <v>1131</v>
      </c>
      <c r="L1008" s="232">
        <v>279964.0</v>
      </c>
      <c r="M1008" s="233" t="s">
        <v>288</v>
      </c>
      <c r="N1008" s="232" t="s">
        <v>1177</v>
      </c>
      <c r="O1008" s="234">
        <v>4686.0</v>
      </c>
      <c r="P1008" s="235">
        <v>754.0</v>
      </c>
      <c r="Q1008" s="236">
        <v>2298.6600000000003</v>
      </c>
      <c r="R1008" s="236">
        <v>3008.46</v>
      </c>
      <c r="S1008" s="237">
        <v>0.16090482287665386</v>
      </c>
      <c r="T1008" s="238">
        <v>1.59</v>
      </c>
      <c r="U1008" s="239">
        <f>IFERROR(Data_TY!$T1008*Data_TY!$O1008,"")</f>
        <v>7450.74</v>
      </c>
      <c r="V1008" s="238">
        <f>IFERROR(Data_TY!$R1008/Data_TY!$P1008,"")</f>
        <v>3.99</v>
      </c>
      <c r="W1008" s="239">
        <f>IFERROR(Data_TY!$V1008*Data_TY!$O1008,"")</f>
        <v>18697.14</v>
      </c>
      <c r="X1008" s="230" t="s">
        <v>256</v>
      </c>
      <c r="Y1008" s="230" t="s">
        <v>784</v>
      </c>
    </row>
    <row r="1009" ht="15.75" hidden="1" customHeight="1">
      <c r="A1009" s="240" t="s">
        <v>50</v>
      </c>
      <c r="B1009" s="240" t="s">
        <v>257</v>
      </c>
      <c r="C1009" s="240" t="s">
        <v>786</v>
      </c>
      <c r="D1009" s="240" t="s">
        <v>74</v>
      </c>
      <c r="E1009" s="240" t="s">
        <v>289</v>
      </c>
      <c r="F1009" s="241">
        <v>2024.0</v>
      </c>
      <c r="G1009" s="242" t="s">
        <v>1567</v>
      </c>
      <c r="H1009" s="242"/>
      <c r="I1009" s="242"/>
      <c r="J1009" s="242"/>
      <c r="K1009" s="242" t="s">
        <v>1131</v>
      </c>
      <c r="L1009" s="242">
        <v>279969.0</v>
      </c>
      <c r="M1009" s="243" t="s">
        <v>290</v>
      </c>
      <c r="N1009" s="242" t="s">
        <v>1177</v>
      </c>
      <c r="O1009" s="244">
        <v>4686.0</v>
      </c>
      <c r="P1009" s="245">
        <v>1045.0</v>
      </c>
      <c r="Q1009" s="246">
        <v>3191.0399999999995</v>
      </c>
      <c r="R1009" s="246">
        <v>4169.549999999996</v>
      </c>
      <c r="S1009" s="247">
        <v>0.22300469483568075</v>
      </c>
      <c r="T1009" s="248">
        <v>1.59</v>
      </c>
      <c r="U1009" s="249">
        <f>IFERROR(Data_TY!$T1009*Data_TY!$O1009,"")</f>
        <v>7450.74</v>
      </c>
      <c r="V1009" s="248">
        <f>IFERROR(Data_TY!$R1009/Data_TY!$P1009,"")</f>
        <v>3.99</v>
      </c>
      <c r="W1009" s="249">
        <f>IFERROR(Data_TY!$V1009*Data_TY!$O1009,"")</f>
        <v>18697.14</v>
      </c>
      <c r="X1009" s="240" t="s">
        <v>256</v>
      </c>
      <c r="Y1009" s="240" t="s">
        <v>784</v>
      </c>
    </row>
    <row r="1010" ht="15.75" hidden="1" customHeight="1">
      <c r="A1010" s="230" t="s">
        <v>50</v>
      </c>
      <c r="B1010" s="230" t="s">
        <v>257</v>
      </c>
      <c r="C1010" s="230" t="s">
        <v>786</v>
      </c>
      <c r="D1010" s="230" t="s">
        <v>74</v>
      </c>
      <c r="E1010" s="230" t="s">
        <v>289</v>
      </c>
      <c r="F1010" s="231">
        <v>2024.0</v>
      </c>
      <c r="G1010" s="232" t="s">
        <v>1567</v>
      </c>
      <c r="H1010" s="232"/>
      <c r="I1010" s="232"/>
      <c r="J1010" s="232"/>
      <c r="K1010" s="232" t="s">
        <v>1131</v>
      </c>
      <c r="L1010" s="232">
        <v>279972.0</v>
      </c>
      <c r="M1010" s="233" t="s">
        <v>291</v>
      </c>
      <c r="N1010" s="232" t="s">
        <v>1177</v>
      </c>
      <c r="O1010" s="234">
        <v>4686.0</v>
      </c>
      <c r="P1010" s="235">
        <v>1100.0</v>
      </c>
      <c r="Q1010" s="236">
        <v>3351.6900000000005</v>
      </c>
      <c r="R1010" s="236">
        <v>4388.999999999995</v>
      </c>
      <c r="S1010" s="237">
        <v>0.2347417840375587</v>
      </c>
      <c r="T1010" s="238">
        <v>1.59</v>
      </c>
      <c r="U1010" s="239">
        <f>IFERROR(Data_TY!$T1010*Data_TY!$O1010,"")</f>
        <v>7450.74</v>
      </c>
      <c r="V1010" s="238">
        <f>IFERROR(Data_TY!$R1010/Data_TY!$P1010,"")</f>
        <v>3.99</v>
      </c>
      <c r="W1010" s="239">
        <f>IFERROR(Data_TY!$V1010*Data_TY!$O1010,"")</f>
        <v>18697.14</v>
      </c>
      <c r="X1010" s="230" t="s">
        <v>256</v>
      </c>
      <c r="Y1010" s="230" t="s">
        <v>784</v>
      </c>
    </row>
    <row r="1011" ht="15.75" hidden="1" customHeight="1">
      <c r="A1011" s="240" t="s">
        <v>50</v>
      </c>
      <c r="B1011" s="240" t="s">
        <v>257</v>
      </c>
      <c r="C1011" s="240" t="s">
        <v>786</v>
      </c>
      <c r="D1011" s="240" t="s">
        <v>74</v>
      </c>
      <c r="E1011" s="240" t="s">
        <v>293</v>
      </c>
      <c r="F1011" s="241">
        <v>2024.0</v>
      </c>
      <c r="G1011" s="242" t="s">
        <v>1567</v>
      </c>
      <c r="H1011" s="242"/>
      <c r="I1011" s="242"/>
      <c r="J1011" s="242"/>
      <c r="K1011" s="242" t="s">
        <v>1131</v>
      </c>
      <c r="L1011" s="242">
        <v>279979.0</v>
      </c>
      <c r="M1011" s="243" t="s">
        <v>292</v>
      </c>
      <c r="N1011" s="242" t="s">
        <v>1178</v>
      </c>
      <c r="O1011" s="244">
        <v>3408.0</v>
      </c>
      <c r="P1011" s="245">
        <v>490.0</v>
      </c>
      <c r="Q1011" s="246">
        <v>2245.3999999999996</v>
      </c>
      <c r="R1011" s="246">
        <v>2938.0799999999986</v>
      </c>
      <c r="S1011" s="247">
        <v>0.1437793427230047</v>
      </c>
      <c r="T1011" s="248">
        <v>2.43</v>
      </c>
      <c r="U1011" s="249">
        <f>IFERROR(Data_TY!$T1011*Data_TY!$O1011,"")</f>
        <v>8281.44</v>
      </c>
      <c r="V1011" s="248">
        <f>IFERROR(Data_TY!$R1011/Data_TY!$P1011,"")</f>
        <v>5.996081633</v>
      </c>
      <c r="W1011" s="249">
        <f>IFERROR(Data_TY!$V1011*Data_TY!$O1011,"")</f>
        <v>20434.6462</v>
      </c>
      <c r="X1011" s="240" t="s">
        <v>256</v>
      </c>
      <c r="Y1011" s="240" t="s">
        <v>784</v>
      </c>
    </row>
    <row r="1012" ht="15.75" hidden="1" customHeight="1">
      <c r="A1012" s="230" t="s">
        <v>50</v>
      </c>
      <c r="B1012" s="230" t="s">
        <v>257</v>
      </c>
      <c r="C1012" s="230" t="s">
        <v>786</v>
      </c>
      <c r="D1012" s="230" t="s">
        <v>74</v>
      </c>
      <c r="E1012" s="230" t="s">
        <v>293</v>
      </c>
      <c r="F1012" s="231">
        <v>2024.0</v>
      </c>
      <c r="G1012" s="232" t="s">
        <v>1567</v>
      </c>
      <c r="H1012" s="232"/>
      <c r="I1012" s="232"/>
      <c r="J1012" s="232"/>
      <c r="K1012" s="232" t="s">
        <v>1131</v>
      </c>
      <c r="L1012" s="232">
        <v>279981.0</v>
      </c>
      <c r="M1012" s="233" t="s">
        <v>294</v>
      </c>
      <c r="N1012" s="232" t="s">
        <v>1178</v>
      </c>
      <c r="O1012" s="234">
        <v>3408.0</v>
      </c>
      <c r="P1012" s="235">
        <v>772.0</v>
      </c>
      <c r="Q1012" s="236">
        <v>3533.4999999999986</v>
      </c>
      <c r="R1012" s="236">
        <v>4625.749999999997</v>
      </c>
      <c r="S1012" s="237">
        <v>0.22652582159624413</v>
      </c>
      <c r="T1012" s="238">
        <v>2.43</v>
      </c>
      <c r="U1012" s="239">
        <f>IFERROR(Data_TY!$T1012*Data_TY!$O1012,"")</f>
        <v>8281.44</v>
      </c>
      <c r="V1012" s="238">
        <f>IFERROR(Data_TY!$R1012/Data_TY!$P1012,"")</f>
        <v>5.991904145</v>
      </c>
      <c r="W1012" s="239">
        <f>IFERROR(Data_TY!$V1012*Data_TY!$O1012,"")</f>
        <v>20420.40933</v>
      </c>
      <c r="X1012" s="230" t="s">
        <v>256</v>
      </c>
      <c r="Y1012" s="230" t="s">
        <v>784</v>
      </c>
    </row>
    <row r="1013" ht="15.75" hidden="1" customHeight="1">
      <c r="A1013" s="240" t="s">
        <v>50</v>
      </c>
      <c r="B1013" s="240" t="s">
        <v>257</v>
      </c>
      <c r="C1013" s="240" t="s">
        <v>786</v>
      </c>
      <c r="D1013" s="240" t="s">
        <v>74</v>
      </c>
      <c r="E1013" s="240" t="s">
        <v>293</v>
      </c>
      <c r="F1013" s="241">
        <v>2024.0</v>
      </c>
      <c r="G1013" s="242" t="s">
        <v>1567</v>
      </c>
      <c r="H1013" s="242"/>
      <c r="I1013" s="242"/>
      <c r="J1013" s="242"/>
      <c r="K1013" s="242" t="s">
        <v>1131</v>
      </c>
      <c r="L1013" s="242">
        <v>279988.0</v>
      </c>
      <c r="M1013" s="243" t="s">
        <v>295</v>
      </c>
      <c r="N1013" s="242" t="s">
        <v>1178</v>
      </c>
      <c r="O1013" s="244">
        <v>3408.0</v>
      </c>
      <c r="P1013" s="245">
        <v>864.0</v>
      </c>
      <c r="Q1013" s="246">
        <v>3957.789999999999</v>
      </c>
      <c r="R1013" s="246">
        <v>5185.209999999997</v>
      </c>
      <c r="S1013" s="247">
        <v>0.2535211267605634</v>
      </c>
      <c r="T1013" s="248">
        <v>2.43</v>
      </c>
      <c r="U1013" s="249">
        <f>IFERROR(Data_TY!$T1013*Data_TY!$O1013,"")</f>
        <v>8281.44</v>
      </c>
      <c r="V1013" s="248">
        <f>IFERROR(Data_TY!$R1013/Data_TY!$P1013,"")</f>
        <v>6.001400463</v>
      </c>
      <c r="W1013" s="249">
        <f>IFERROR(Data_TY!$V1013*Data_TY!$O1013,"")</f>
        <v>20452.77278</v>
      </c>
      <c r="X1013" s="240" t="s">
        <v>256</v>
      </c>
      <c r="Y1013" s="240" t="s">
        <v>784</v>
      </c>
    </row>
    <row r="1014" ht="15.75" hidden="1" customHeight="1">
      <c r="A1014" s="230" t="s">
        <v>49</v>
      </c>
      <c r="B1014" s="230" t="s">
        <v>654</v>
      </c>
      <c r="C1014" s="230" t="s">
        <v>786</v>
      </c>
      <c r="D1014" s="230" t="s">
        <v>309</v>
      </c>
      <c r="E1014" s="230" t="s">
        <v>685</v>
      </c>
      <c r="F1014" s="231">
        <v>2024.0</v>
      </c>
      <c r="G1014" s="232" t="s">
        <v>1567</v>
      </c>
      <c r="H1014" s="232"/>
      <c r="I1014" s="232"/>
      <c r="J1014" s="232"/>
      <c r="K1014" s="232" t="s">
        <v>1131</v>
      </c>
      <c r="L1014" s="232">
        <v>222135.0</v>
      </c>
      <c r="M1014" s="233" t="s">
        <v>684</v>
      </c>
      <c r="N1014" s="232" t="s">
        <v>1615</v>
      </c>
      <c r="O1014" s="234">
        <v>900.0</v>
      </c>
      <c r="P1014" s="235">
        <v>546.0</v>
      </c>
      <c r="Q1014" s="236">
        <v>2646.5399999999995</v>
      </c>
      <c r="R1014" s="236">
        <v>3270.5399999999995</v>
      </c>
      <c r="S1014" s="237">
        <v>0.6066666666666667</v>
      </c>
      <c r="T1014" s="238">
        <v>2.44</v>
      </c>
      <c r="U1014" s="239">
        <f>IFERROR(Data_TY!$T1014*Data_TY!$O1014,"")</f>
        <v>2196</v>
      </c>
      <c r="V1014" s="238">
        <f>IFERROR(Data_TY!$R1014/Data_TY!$P1014,"")</f>
        <v>5.99</v>
      </c>
      <c r="W1014" s="239">
        <f>IFERROR(Data_TY!$V1014*Data_TY!$O1014,"")</f>
        <v>5391</v>
      </c>
      <c r="X1014" s="230" t="s">
        <v>657</v>
      </c>
      <c r="Y1014" s="230" t="s">
        <v>784</v>
      </c>
    </row>
    <row r="1015" ht="15.75" hidden="1" customHeight="1">
      <c r="A1015" s="240" t="s">
        <v>49</v>
      </c>
      <c r="B1015" s="240" t="s">
        <v>654</v>
      </c>
      <c r="C1015" s="240" t="s">
        <v>786</v>
      </c>
      <c r="D1015" s="240" t="s">
        <v>309</v>
      </c>
      <c r="E1015" s="240" t="s">
        <v>691</v>
      </c>
      <c r="F1015" s="241">
        <v>2024.0</v>
      </c>
      <c r="G1015" s="242" t="s">
        <v>1567</v>
      </c>
      <c r="H1015" s="242"/>
      <c r="I1015" s="242"/>
      <c r="J1015" s="242"/>
      <c r="K1015" s="242" t="s">
        <v>1131</v>
      </c>
      <c r="L1015" s="242">
        <v>222145.0</v>
      </c>
      <c r="M1015" s="243" t="s">
        <v>690</v>
      </c>
      <c r="N1015" s="242" t="s">
        <v>1179</v>
      </c>
      <c r="O1015" s="244">
        <v>0.0</v>
      </c>
      <c r="P1015" s="245">
        <v>3.0</v>
      </c>
      <c r="Q1015" s="246">
        <v>5.97</v>
      </c>
      <c r="R1015" s="246">
        <v>5.97</v>
      </c>
      <c r="S1015" s="247" t="s">
        <v>322</v>
      </c>
      <c r="T1015" s="248">
        <v>1.1</v>
      </c>
      <c r="U1015" s="249">
        <f>IFERROR(Data_TY!$T1015*Data_TY!$O1015,"")</f>
        <v>0</v>
      </c>
      <c r="V1015" s="248">
        <f>IFERROR(Data_TY!$R1015/Data_TY!$P1015,"")</f>
        <v>1.99</v>
      </c>
      <c r="W1015" s="249">
        <f>IFERROR(Data_TY!$V1015*Data_TY!$O1015,"")</f>
        <v>0</v>
      </c>
      <c r="X1015" s="240" t="s">
        <v>657</v>
      </c>
      <c r="Y1015" s="240" t="s">
        <v>784</v>
      </c>
    </row>
    <row r="1016" ht="15.75" hidden="1" customHeight="1">
      <c r="A1016" s="230" t="s">
        <v>49</v>
      </c>
      <c r="B1016" s="230" t="s">
        <v>654</v>
      </c>
      <c r="C1016" s="230" t="s">
        <v>786</v>
      </c>
      <c r="D1016" s="230" t="s">
        <v>309</v>
      </c>
      <c r="E1016" s="230" t="s">
        <v>693</v>
      </c>
      <c r="F1016" s="231">
        <v>2024.0</v>
      </c>
      <c r="G1016" s="232" t="s">
        <v>1567</v>
      </c>
      <c r="H1016" s="232"/>
      <c r="I1016" s="232"/>
      <c r="J1016" s="232"/>
      <c r="K1016" s="232" t="s">
        <v>1131</v>
      </c>
      <c r="L1016" s="232">
        <v>222146.0</v>
      </c>
      <c r="M1016" s="233" t="s">
        <v>692</v>
      </c>
      <c r="N1016" s="232" t="s">
        <v>1180</v>
      </c>
      <c r="O1016" s="234">
        <v>0.0</v>
      </c>
      <c r="P1016" s="235">
        <v>10.0</v>
      </c>
      <c r="Q1016" s="236">
        <v>19.9</v>
      </c>
      <c r="R1016" s="236">
        <v>19.9</v>
      </c>
      <c r="S1016" s="237" t="s">
        <v>322</v>
      </c>
      <c r="T1016" s="238">
        <v>1.1</v>
      </c>
      <c r="U1016" s="239">
        <f>IFERROR(Data_TY!$T1016*Data_TY!$O1016,"")</f>
        <v>0</v>
      </c>
      <c r="V1016" s="238">
        <f>IFERROR(Data_TY!$R1016/Data_TY!$P1016,"")</f>
        <v>1.99</v>
      </c>
      <c r="W1016" s="239">
        <f>IFERROR(Data_TY!$V1016*Data_TY!$O1016,"")</f>
        <v>0</v>
      </c>
      <c r="X1016" s="230" t="s">
        <v>657</v>
      </c>
      <c r="Y1016" s="230" t="s">
        <v>784</v>
      </c>
    </row>
    <row r="1017" ht="15.75" hidden="1" customHeight="1">
      <c r="A1017" s="240" t="s">
        <v>49</v>
      </c>
      <c r="B1017" s="240" t="s">
        <v>350</v>
      </c>
      <c r="C1017" s="240" t="s">
        <v>786</v>
      </c>
      <c r="D1017" s="240" t="s">
        <v>309</v>
      </c>
      <c r="E1017" s="240" t="s">
        <v>736</v>
      </c>
      <c r="F1017" s="241">
        <v>2024.0</v>
      </c>
      <c r="G1017" s="242" t="s">
        <v>1567</v>
      </c>
      <c r="H1017" s="242"/>
      <c r="I1017" s="242"/>
      <c r="J1017" s="242"/>
      <c r="K1017" s="242" t="s">
        <v>1131</v>
      </c>
      <c r="L1017" s="242">
        <v>222137.0</v>
      </c>
      <c r="M1017" s="243" t="s">
        <v>735</v>
      </c>
      <c r="N1017" s="242" t="s">
        <v>1181</v>
      </c>
      <c r="O1017" s="244">
        <v>876.0</v>
      </c>
      <c r="P1017" s="245">
        <v>368.0</v>
      </c>
      <c r="Q1017" s="246">
        <v>895.1199999999999</v>
      </c>
      <c r="R1017" s="246">
        <v>1100.3200000000006</v>
      </c>
      <c r="S1017" s="247">
        <v>0.4200913242009132</v>
      </c>
      <c r="T1017" s="248">
        <v>1.28</v>
      </c>
      <c r="U1017" s="249">
        <f>IFERROR(Data_TY!$T1017*Data_TY!$O1017,"")</f>
        <v>1121.28</v>
      </c>
      <c r="V1017" s="248">
        <f>IFERROR(Data_TY!$R1017/Data_TY!$P1017,"")</f>
        <v>2.99</v>
      </c>
      <c r="W1017" s="249">
        <f>IFERROR(Data_TY!$V1017*Data_TY!$O1017,"")</f>
        <v>2619.24</v>
      </c>
      <c r="X1017" s="240" t="s">
        <v>737</v>
      </c>
      <c r="Y1017" s="240" t="s">
        <v>784</v>
      </c>
    </row>
    <row r="1018" ht="15.75" hidden="1" customHeight="1">
      <c r="A1018" s="230" t="s">
        <v>47</v>
      </c>
      <c r="B1018" s="230" t="s">
        <v>75</v>
      </c>
      <c r="C1018" s="230" t="s">
        <v>786</v>
      </c>
      <c r="D1018" s="230" t="s">
        <v>309</v>
      </c>
      <c r="E1018" s="230" t="s">
        <v>778</v>
      </c>
      <c r="F1018" s="231">
        <v>2024.0</v>
      </c>
      <c r="G1018" s="232" t="s">
        <v>1567</v>
      </c>
      <c r="H1018" s="232"/>
      <c r="I1018" s="232"/>
      <c r="J1018" s="232"/>
      <c r="K1018" s="232" t="s">
        <v>1131</v>
      </c>
      <c r="L1018" s="232">
        <v>242692.0</v>
      </c>
      <c r="M1018" s="233" t="s">
        <v>777</v>
      </c>
      <c r="N1018" s="232" t="s">
        <v>778</v>
      </c>
      <c r="O1018" s="234">
        <v>0.0</v>
      </c>
      <c r="P1018" s="235">
        <v>161.0</v>
      </c>
      <c r="Q1018" s="236">
        <v>819.19</v>
      </c>
      <c r="R1018" s="236">
        <v>964.3900000000008</v>
      </c>
      <c r="S1018" s="237" t="s">
        <v>322</v>
      </c>
      <c r="T1018" s="238">
        <v>3.02</v>
      </c>
      <c r="U1018" s="239">
        <f>IFERROR(Data_TY!$T1018*Data_TY!$O1018,"")</f>
        <v>0</v>
      </c>
      <c r="V1018" s="238">
        <f>IFERROR(Data_TY!$R1018/Data_TY!$P1018,"")</f>
        <v>5.99</v>
      </c>
      <c r="W1018" s="239">
        <f>IFERROR(Data_TY!$V1018*Data_TY!$O1018,"")</f>
        <v>0</v>
      </c>
      <c r="X1018" s="230" t="s">
        <v>766</v>
      </c>
      <c r="Y1018" s="230" t="s">
        <v>784</v>
      </c>
    </row>
    <row r="1019" ht="15.75" hidden="1" customHeight="1">
      <c r="A1019" s="240" t="s">
        <v>49</v>
      </c>
      <c r="B1019" s="240" t="s">
        <v>654</v>
      </c>
      <c r="C1019" s="240" t="s">
        <v>786</v>
      </c>
      <c r="D1019" s="240" t="s">
        <v>309</v>
      </c>
      <c r="E1019" s="240" t="s">
        <v>695</v>
      </c>
      <c r="F1019" s="241">
        <v>2024.0</v>
      </c>
      <c r="G1019" s="242" t="s">
        <v>1567</v>
      </c>
      <c r="H1019" s="242"/>
      <c r="I1019" s="242"/>
      <c r="J1019" s="242"/>
      <c r="K1019" s="242" t="s">
        <v>1131</v>
      </c>
      <c r="L1019" s="242">
        <v>222147.0</v>
      </c>
      <c r="M1019" s="243" t="s">
        <v>694</v>
      </c>
      <c r="N1019" s="242" t="s">
        <v>1182</v>
      </c>
      <c r="O1019" s="244">
        <v>0.0</v>
      </c>
      <c r="P1019" s="245">
        <v>11.0</v>
      </c>
      <c r="Q1019" s="246">
        <v>21.889999999999997</v>
      </c>
      <c r="R1019" s="246">
        <v>21.889999999999997</v>
      </c>
      <c r="S1019" s="247" t="s">
        <v>322</v>
      </c>
      <c r="T1019" s="248">
        <v>1.1</v>
      </c>
      <c r="U1019" s="249">
        <f>IFERROR(Data_TY!$T1019*Data_TY!$O1019,"")</f>
        <v>0</v>
      </c>
      <c r="V1019" s="248">
        <f>IFERROR(Data_TY!$R1019/Data_TY!$P1019,"")</f>
        <v>1.99</v>
      </c>
      <c r="W1019" s="249">
        <f>IFERROR(Data_TY!$V1019*Data_TY!$O1019,"")</f>
        <v>0</v>
      </c>
      <c r="X1019" s="240" t="s">
        <v>657</v>
      </c>
      <c r="Y1019" s="240" t="s">
        <v>784</v>
      </c>
    </row>
    <row r="1020" ht="15.75" hidden="1" customHeight="1">
      <c r="A1020" s="230" t="s">
        <v>47</v>
      </c>
      <c r="B1020" s="230" t="s">
        <v>75</v>
      </c>
      <c r="C1020" s="230" t="s">
        <v>786</v>
      </c>
      <c r="D1020" s="230" t="s">
        <v>309</v>
      </c>
      <c r="E1020" s="230" t="s">
        <v>765</v>
      </c>
      <c r="F1020" s="231">
        <v>2024.0</v>
      </c>
      <c r="G1020" s="232" t="s">
        <v>1567</v>
      </c>
      <c r="H1020" s="232"/>
      <c r="I1020" s="232"/>
      <c r="J1020" s="232"/>
      <c r="K1020" s="232" t="s">
        <v>1131</v>
      </c>
      <c r="L1020" s="232">
        <v>242695.0</v>
      </c>
      <c r="M1020" s="233" t="s">
        <v>764</v>
      </c>
      <c r="N1020" s="232" t="s">
        <v>1524</v>
      </c>
      <c r="O1020" s="234">
        <v>0.0</v>
      </c>
      <c r="P1020" s="235">
        <v>69.0</v>
      </c>
      <c r="Q1020" s="236">
        <v>442.50999999999976</v>
      </c>
      <c r="R1020" s="236">
        <v>551.3100000000002</v>
      </c>
      <c r="S1020" s="237" t="s">
        <v>322</v>
      </c>
      <c r="T1020" s="238">
        <v>3.08</v>
      </c>
      <c r="U1020" s="239">
        <f>IFERROR(Data_TY!$T1020*Data_TY!$O1020,"")</f>
        <v>0</v>
      </c>
      <c r="V1020" s="238">
        <f>IFERROR(Data_TY!$R1020/Data_TY!$P1020,"")</f>
        <v>7.99</v>
      </c>
      <c r="W1020" s="239">
        <f>IFERROR(Data_TY!$V1020*Data_TY!$O1020,"")</f>
        <v>0</v>
      </c>
      <c r="X1020" s="230" t="s">
        <v>766</v>
      </c>
      <c r="Y1020" s="230" t="s">
        <v>784</v>
      </c>
    </row>
    <row r="1021" ht="15.75" hidden="1" customHeight="1">
      <c r="A1021" s="240" t="s">
        <v>47</v>
      </c>
      <c r="B1021" s="240" t="s">
        <v>75</v>
      </c>
      <c r="C1021" s="240" t="s">
        <v>786</v>
      </c>
      <c r="D1021" s="240" t="s">
        <v>309</v>
      </c>
      <c r="E1021" s="240" t="s">
        <v>768</v>
      </c>
      <c r="F1021" s="241">
        <v>2024.0</v>
      </c>
      <c r="G1021" s="242" t="s">
        <v>1567</v>
      </c>
      <c r="H1021" s="242"/>
      <c r="I1021" s="242"/>
      <c r="J1021" s="242"/>
      <c r="K1021" s="242" t="s">
        <v>1131</v>
      </c>
      <c r="L1021" s="242">
        <v>242696.0</v>
      </c>
      <c r="M1021" s="243" t="s">
        <v>767</v>
      </c>
      <c r="N1021" s="242" t="s">
        <v>1525</v>
      </c>
      <c r="O1021" s="244">
        <v>0.0</v>
      </c>
      <c r="P1021" s="245">
        <v>133.0</v>
      </c>
      <c r="Q1021" s="246">
        <v>849.8699999999995</v>
      </c>
      <c r="R1021" s="246">
        <v>1049.8700000000006</v>
      </c>
      <c r="S1021" s="247" t="s">
        <v>322</v>
      </c>
      <c r="T1021" s="248">
        <v>3.08</v>
      </c>
      <c r="U1021" s="249">
        <f>IFERROR(Data_TY!$T1021*Data_TY!$O1021,"")</f>
        <v>0</v>
      </c>
      <c r="V1021" s="248">
        <f>IFERROR(Data_TY!$R1021/Data_TY!$P1021,"")</f>
        <v>7.893759398</v>
      </c>
      <c r="W1021" s="249">
        <f>IFERROR(Data_TY!$V1021*Data_TY!$O1021,"")</f>
        <v>0</v>
      </c>
      <c r="X1021" s="240" t="s">
        <v>766</v>
      </c>
      <c r="Y1021" s="240" t="s">
        <v>784</v>
      </c>
    </row>
    <row r="1022" ht="15.75" hidden="1" customHeight="1">
      <c r="A1022" s="230" t="s">
        <v>47</v>
      </c>
      <c r="B1022" s="230" t="s">
        <v>75</v>
      </c>
      <c r="C1022" s="230" t="s">
        <v>786</v>
      </c>
      <c r="D1022" s="230" t="s">
        <v>309</v>
      </c>
      <c r="E1022" s="230" t="s">
        <v>780</v>
      </c>
      <c r="F1022" s="231">
        <v>2024.0</v>
      </c>
      <c r="G1022" s="232" t="s">
        <v>1567</v>
      </c>
      <c r="H1022" s="232"/>
      <c r="I1022" s="232"/>
      <c r="J1022" s="232"/>
      <c r="K1022" s="232" t="s">
        <v>1131</v>
      </c>
      <c r="L1022" s="232">
        <v>242693.0</v>
      </c>
      <c r="M1022" s="233" t="s">
        <v>779</v>
      </c>
      <c r="N1022" s="232" t="s">
        <v>1183</v>
      </c>
      <c r="O1022" s="234">
        <v>0.0</v>
      </c>
      <c r="P1022" s="235">
        <v>141.0</v>
      </c>
      <c r="Q1022" s="236">
        <v>901.3899999999995</v>
      </c>
      <c r="R1022" s="236">
        <v>1118.9900000000005</v>
      </c>
      <c r="S1022" s="237" t="s">
        <v>322</v>
      </c>
      <c r="T1022" s="238">
        <v>3.02</v>
      </c>
      <c r="U1022" s="239">
        <f>IFERROR(Data_TY!$T1022*Data_TY!$O1022,"")</f>
        <v>0</v>
      </c>
      <c r="V1022" s="238">
        <f>IFERROR(Data_TY!$R1022/Data_TY!$P1022,"")</f>
        <v>7.936099291</v>
      </c>
      <c r="W1022" s="239">
        <f>IFERROR(Data_TY!$V1022*Data_TY!$O1022,"")</f>
        <v>0</v>
      </c>
      <c r="X1022" s="230" t="s">
        <v>766</v>
      </c>
      <c r="Y1022" s="230" t="s">
        <v>784</v>
      </c>
    </row>
    <row r="1023" ht="15.75" hidden="1" customHeight="1">
      <c r="A1023" s="240" t="s">
        <v>50</v>
      </c>
      <c r="B1023" s="240" t="s">
        <v>257</v>
      </c>
      <c r="C1023" s="240" t="s">
        <v>913</v>
      </c>
      <c r="D1023" s="240" t="s">
        <v>309</v>
      </c>
      <c r="E1023" s="240" t="s">
        <v>1527</v>
      </c>
      <c r="F1023" s="241">
        <v>2024.0</v>
      </c>
      <c r="G1023" s="242" t="s">
        <v>1567</v>
      </c>
      <c r="H1023" s="242"/>
      <c r="I1023" s="242"/>
      <c r="J1023" s="242"/>
      <c r="K1023" s="242" t="s">
        <v>1186</v>
      </c>
      <c r="L1023" s="242">
        <v>242530.0</v>
      </c>
      <c r="M1023" s="243" t="s">
        <v>1528</v>
      </c>
      <c r="N1023" s="242" t="s">
        <v>1192</v>
      </c>
      <c r="O1023" s="244">
        <v>0.0</v>
      </c>
      <c r="P1023" s="245">
        <v>13.0</v>
      </c>
      <c r="Q1023" s="246">
        <v>26.0</v>
      </c>
      <c r="R1023" s="246">
        <v>26.0</v>
      </c>
      <c r="S1023" s="247" t="s">
        <v>322</v>
      </c>
      <c r="T1023" s="248">
        <v>0.77</v>
      </c>
      <c r="U1023" s="249">
        <f>IFERROR(Data_TY!$T1023*Data_TY!$O1023,"")</f>
        <v>0</v>
      </c>
      <c r="V1023" s="248">
        <f>IFERROR(Data_TY!$R1023/Data_TY!$P1023,"")</f>
        <v>2</v>
      </c>
      <c r="W1023" s="249">
        <f>IFERROR(Data_TY!$V1023*Data_TY!$O1023,"")</f>
        <v>0</v>
      </c>
      <c r="X1023" s="240" t="s">
        <v>349</v>
      </c>
      <c r="Y1023" s="240" t="s">
        <v>784</v>
      </c>
    </row>
    <row r="1024" ht="15.75" hidden="1" customHeight="1">
      <c r="A1024" s="230" t="s">
        <v>50</v>
      </c>
      <c r="B1024" s="230" t="s">
        <v>1184</v>
      </c>
      <c r="C1024" s="230" t="s">
        <v>913</v>
      </c>
      <c r="D1024" s="230" t="s">
        <v>309</v>
      </c>
      <c r="E1024" s="230" t="s">
        <v>1529</v>
      </c>
      <c r="F1024" s="231">
        <v>2024.0</v>
      </c>
      <c r="G1024" s="232" t="s">
        <v>1567</v>
      </c>
      <c r="H1024" s="232"/>
      <c r="I1024" s="232"/>
      <c r="J1024" s="232"/>
      <c r="K1024" s="232" t="s">
        <v>1186</v>
      </c>
      <c r="L1024" s="232">
        <v>242531.0</v>
      </c>
      <c r="M1024" s="233" t="s">
        <v>1530</v>
      </c>
      <c r="N1024" s="232" t="s">
        <v>1529</v>
      </c>
      <c r="O1024" s="234">
        <v>0.0</v>
      </c>
      <c r="P1024" s="235">
        <v>18.0</v>
      </c>
      <c r="Q1024" s="236">
        <v>36.0</v>
      </c>
      <c r="R1024" s="236">
        <v>36.0</v>
      </c>
      <c r="S1024" s="237" t="s">
        <v>322</v>
      </c>
      <c r="T1024" s="238">
        <v>0.77</v>
      </c>
      <c r="U1024" s="239">
        <f>IFERROR(Data_TY!$T1024*Data_TY!$O1024,"")</f>
        <v>0</v>
      </c>
      <c r="V1024" s="238">
        <f>IFERROR(Data_TY!$R1024/Data_TY!$P1024,"")</f>
        <v>2</v>
      </c>
      <c r="W1024" s="239">
        <f>IFERROR(Data_TY!$V1024*Data_TY!$O1024,"")</f>
        <v>0</v>
      </c>
      <c r="X1024" s="230" t="s">
        <v>349</v>
      </c>
      <c r="Y1024" s="230" t="s">
        <v>784</v>
      </c>
    </row>
    <row r="1025" ht="15.75" hidden="1" customHeight="1">
      <c r="A1025" s="240" t="s">
        <v>50</v>
      </c>
      <c r="B1025" s="240" t="s">
        <v>1184</v>
      </c>
      <c r="C1025" s="240" t="s">
        <v>913</v>
      </c>
      <c r="D1025" s="240" t="s">
        <v>309</v>
      </c>
      <c r="E1025" s="240" t="s">
        <v>1185</v>
      </c>
      <c r="F1025" s="241">
        <v>2024.0</v>
      </c>
      <c r="G1025" s="242" t="s">
        <v>1567</v>
      </c>
      <c r="H1025" s="242"/>
      <c r="I1025" s="242"/>
      <c r="J1025" s="242"/>
      <c r="K1025" s="242" t="s">
        <v>1186</v>
      </c>
      <c r="L1025" s="242">
        <v>242532.0</v>
      </c>
      <c r="M1025" s="243" t="s">
        <v>1187</v>
      </c>
      <c r="N1025" s="242" t="s">
        <v>1185</v>
      </c>
      <c r="O1025" s="244">
        <v>0.0</v>
      </c>
      <c r="P1025" s="245">
        <v>36.0</v>
      </c>
      <c r="Q1025" s="246">
        <v>68.0</v>
      </c>
      <c r="R1025" s="246">
        <v>68.0</v>
      </c>
      <c r="S1025" s="247" t="s">
        <v>322</v>
      </c>
      <c r="T1025" s="248">
        <v>0.77</v>
      </c>
      <c r="U1025" s="249">
        <f>IFERROR(Data_TY!$T1025*Data_TY!$O1025,"")</f>
        <v>0</v>
      </c>
      <c r="V1025" s="248">
        <f>IFERROR(Data_TY!$R1025/Data_TY!$P1025,"")</f>
        <v>1.888888889</v>
      </c>
      <c r="W1025" s="249">
        <f>IFERROR(Data_TY!$V1025*Data_TY!$O1025,"")</f>
        <v>0</v>
      </c>
      <c r="X1025" s="240" t="s">
        <v>349</v>
      </c>
      <c r="Y1025" s="240" t="s">
        <v>784</v>
      </c>
    </row>
    <row r="1026" ht="15.75" hidden="1" customHeight="1">
      <c r="A1026" s="230" t="s">
        <v>50</v>
      </c>
      <c r="B1026" s="230" t="s">
        <v>1184</v>
      </c>
      <c r="C1026" s="230" t="s">
        <v>913</v>
      </c>
      <c r="D1026" s="230" t="s">
        <v>309</v>
      </c>
      <c r="E1026" s="230" t="s">
        <v>1188</v>
      </c>
      <c r="F1026" s="231">
        <v>2024.0</v>
      </c>
      <c r="G1026" s="232" t="s">
        <v>1567</v>
      </c>
      <c r="H1026" s="232"/>
      <c r="I1026" s="232"/>
      <c r="J1026" s="232"/>
      <c r="K1026" s="232" t="s">
        <v>1186</v>
      </c>
      <c r="L1026" s="232">
        <v>242533.0</v>
      </c>
      <c r="M1026" s="233" t="s">
        <v>1189</v>
      </c>
      <c r="N1026" s="232" t="s">
        <v>1188</v>
      </c>
      <c r="O1026" s="234">
        <v>0.0</v>
      </c>
      <c r="P1026" s="235">
        <v>11.0</v>
      </c>
      <c r="Q1026" s="236">
        <v>22.0</v>
      </c>
      <c r="R1026" s="236">
        <v>22.0</v>
      </c>
      <c r="S1026" s="237" t="s">
        <v>322</v>
      </c>
      <c r="T1026" s="238">
        <v>0.77</v>
      </c>
      <c r="U1026" s="239">
        <f>IFERROR(Data_TY!$T1026*Data_TY!$O1026,"")</f>
        <v>0</v>
      </c>
      <c r="V1026" s="238">
        <f>IFERROR(Data_TY!$R1026/Data_TY!$P1026,"")</f>
        <v>2</v>
      </c>
      <c r="W1026" s="239">
        <f>IFERROR(Data_TY!$V1026*Data_TY!$O1026,"")</f>
        <v>0</v>
      </c>
      <c r="X1026" s="230" t="s">
        <v>349</v>
      </c>
      <c r="Y1026" s="230" t="s">
        <v>784</v>
      </c>
    </row>
    <row r="1027" ht="15.75" hidden="1" customHeight="1">
      <c r="A1027" s="240" t="s">
        <v>51</v>
      </c>
      <c r="B1027" s="240" t="s">
        <v>117</v>
      </c>
      <c r="C1027" s="240" t="s">
        <v>786</v>
      </c>
      <c r="D1027" s="240" t="s">
        <v>74</v>
      </c>
      <c r="E1027" s="240" t="s">
        <v>115</v>
      </c>
      <c r="F1027" s="241">
        <v>2024.0</v>
      </c>
      <c r="G1027" s="242" t="s">
        <v>1567</v>
      </c>
      <c r="H1027" s="242"/>
      <c r="I1027" s="242"/>
      <c r="J1027" s="242"/>
      <c r="K1027" s="242" t="s">
        <v>1186</v>
      </c>
      <c r="L1027" s="242">
        <v>242632.0</v>
      </c>
      <c r="M1027" s="243" t="s">
        <v>114</v>
      </c>
      <c r="N1027" s="242" t="s">
        <v>1205</v>
      </c>
      <c r="O1027" s="244">
        <v>1692.0</v>
      </c>
      <c r="P1027" s="245">
        <v>712.0</v>
      </c>
      <c r="Q1027" s="246">
        <v>5828.879999999998</v>
      </c>
      <c r="R1027" s="246">
        <v>7118.879999999997</v>
      </c>
      <c r="S1027" s="247">
        <v>0.42080378250591016</v>
      </c>
      <c r="T1027" s="248">
        <v>4.19</v>
      </c>
      <c r="U1027" s="249">
        <f>IFERROR(Data_TY!$T1027*Data_TY!$O1027,"")</f>
        <v>7089.48</v>
      </c>
      <c r="V1027" s="248">
        <f>IFERROR(Data_TY!$R1027/Data_TY!$P1027,"")</f>
        <v>9.998426966</v>
      </c>
      <c r="W1027" s="249">
        <f>IFERROR(Data_TY!$V1027*Data_TY!$O1027,"")</f>
        <v>16917.33843</v>
      </c>
      <c r="X1027" s="240" t="s">
        <v>116</v>
      </c>
      <c r="Y1027" s="240" t="s">
        <v>784</v>
      </c>
    </row>
    <row r="1028" ht="15.75" hidden="1" customHeight="1">
      <c r="A1028" s="230" t="s">
        <v>51</v>
      </c>
      <c r="B1028" s="230" t="s">
        <v>117</v>
      </c>
      <c r="C1028" s="230" t="s">
        <v>786</v>
      </c>
      <c r="D1028" s="230" t="s">
        <v>74</v>
      </c>
      <c r="E1028" s="230" t="s">
        <v>121</v>
      </c>
      <c r="F1028" s="231">
        <v>2024.0</v>
      </c>
      <c r="G1028" s="232" t="s">
        <v>1567</v>
      </c>
      <c r="H1028" s="232"/>
      <c r="I1028" s="232"/>
      <c r="J1028" s="232"/>
      <c r="K1028" s="232" t="s">
        <v>1186</v>
      </c>
      <c r="L1028" s="232">
        <v>242636.0</v>
      </c>
      <c r="M1028" s="233" t="s">
        <v>120</v>
      </c>
      <c r="N1028" s="232" t="s">
        <v>1206</v>
      </c>
      <c r="O1028" s="234">
        <v>1752.0</v>
      </c>
      <c r="P1028" s="235">
        <v>541.0</v>
      </c>
      <c r="Q1028" s="236">
        <v>4842.289999999998</v>
      </c>
      <c r="R1028" s="236">
        <v>5940.089999999996</v>
      </c>
      <c r="S1028" s="237">
        <v>0.3087899543378995</v>
      </c>
      <c r="T1028" s="238">
        <v>4.22</v>
      </c>
      <c r="U1028" s="239">
        <f>IFERROR(Data_TY!$T1028*Data_TY!$O1028,"")</f>
        <v>7393.44</v>
      </c>
      <c r="V1028" s="238">
        <f>IFERROR(Data_TY!$R1028/Data_TY!$P1028,"")</f>
        <v>10.97983364</v>
      </c>
      <c r="W1028" s="239">
        <f>IFERROR(Data_TY!$V1028*Data_TY!$O1028,"")</f>
        <v>19236.66854</v>
      </c>
      <c r="X1028" s="230" t="s">
        <v>116</v>
      </c>
      <c r="Y1028" s="230" t="s">
        <v>784</v>
      </c>
    </row>
    <row r="1029" ht="15.75" hidden="1" customHeight="1">
      <c r="A1029" s="240" t="s">
        <v>50</v>
      </c>
      <c r="B1029" s="240" t="s">
        <v>257</v>
      </c>
      <c r="C1029" s="240" t="s">
        <v>786</v>
      </c>
      <c r="D1029" s="240" t="s">
        <v>309</v>
      </c>
      <c r="E1029" s="240" t="s">
        <v>543</v>
      </c>
      <c r="F1029" s="241">
        <v>2024.0</v>
      </c>
      <c r="G1029" s="242" t="s">
        <v>1567</v>
      </c>
      <c r="H1029" s="242"/>
      <c r="I1029" s="242"/>
      <c r="J1029" s="242"/>
      <c r="K1029" s="242" t="s">
        <v>1186</v>
      </c>
      <c r="L1029" s="242">
        <v>279880.0</v>
      </c>
      <c r="M1029" s="243" t="s">
        <v>542</v>
      </c>
      <c r="N1029" s="242" t="s">
        <v>1207</v>
      </c>
      <c r="O1029" s="244">
        <v>9660.0</v>
      </c>
      <c r="P1029" s="245">
        <v>1373.0</v>
      </c>
      <c r="Q1029" s="246">
        <v>1762.1300000000003</v>
      </c>
      <c r="R1029" s="246">
        <v>2732.270000000001</v>
      </c>
      <c r="S1029" s="247">
        <v>0.14213250517598344</v>
      </c>
      <c r="T1029" s="248">
        <v>0.75</v>
      </c>
      <c r="U1029" s="249">
        <f>IFERROR(Data_TY!$T1029*Data_TY!$O1029,"")</f>
        <v>7245</v>
      </c>
      <c r="V1029" s="248">
        <f>IFERROR(Data_TY!$R1029/Data_TY!$P1029,"")</f>
        <v>1.99</v>
      </c>
      <c r="W1029" s="249">
        <f>IFERROR(Data_TY!$V1029*Data_TY!$O1029,"")</f>
        <v>19223.4</v>
      </c>
      <c r="X1029" s="240" t="s">
        <v>256</v>
      </c>
      <c r="Y1029" s="240" t="s">
        <v>784</v>
      </c>
    </row>
    <row r="1030" ht="15.75" hidden="1" customHeight="1">
      <c r="A1030" s="230" t="s">
        <v>50</v>
      </c>
      <c r="B1030" s="230" t="s">
        <v>257</v>
      </c>
      <c r="C1030" s="230" t="s">
        <v>786</v>
      </c>
      <c r="D1030" s="230" t="s">
        <v>309</v>
      </c>
      <c r="E1030" s="230" t="s">
        <v>545</v>
      </c>
      <c r="F1030" s="231">
        <v>2024.0</v>
      </c>
      <c r="G1030" s="232" t="s">
        <v>1567</v>
      </c>
      <c r="H1030" s="232"/>
      <c r="I1030" s="232"/>
      <c r="J1030" s="232"/>
      <c r="K1030" s="232" t="s">
        <v>1186</v>
      </c>
      <c r="L1030" s="232">
        <v>279881.0</v>
      </c>
      <c r="M1030" s="233" t="s">
        <v>544</v>
      </c>
      <c r="N1030" s="232" t="s">
        <v>1208</v>
      </c>
      <c r="O1030" s="234">
        <v>13081.0</v>
      </c>
      <c r="P1030" s="235">
        <v>1498.0</v>
      </c>
      <c r="Q1030" s="236">
        <v>1925.0400000000004</v>
      </c>
      <c r="R1030" s="236">
        <v>2981.019999999999</v>
      </c>
      <c r="S1030" s="237">
        <v>0.11451723874321534</v>
      </c>
      <c r="T1030" s="238">
        <v>0.75</v>
      </c>
      <c r="U1030" s="239">
        <f>IFERROR(Data_TY!$T1030*Data_TY!$O1030,"")</f>
        <v>9810.75</v>
      </c>
      <c r="V1030" s="238">
        <f>IFERROR(Data_TY!$R1030/Data_TY!$P1030,"")</f>
        <v>1.99</v>
      </c>
      <c r="W1030" s="239">
        <f>IFERROR(Data_TY!$V1030*Data_TY!$O1030,"")</f>
        <v>26031.19</v>
      </c>
      <c r="X1030" s="230" t="s">
        <v>256</v>
      </c>
      <c r="Y1030" s="230" t="s">
        <v>784</v>
      </c>
    </row>
    <row r="1031" ht="15.75" hidden="1" customHeight="1">
      <c r="A1031" s="240" t="s">
        <v>50</v>
      </c>
      <c r="B1031" s="240" t="s">
        <v>257</v>
      </c>
      <c r="C1031" s="240" t="s">
        <v>786</v>
      </c>
      <c r="D1031" s="240" t="s">
        <v>309</v>
      </c>
      <c r="E1031" s="240" t="s">
        <v>547</v>
      </c>
      <c r="F1031" s="241">
        <v>2024.0</v>
      </c>
      <c r="G1031" s="242" t="s">
        <v>1567</v>
      </c>
      <c r="H1031" s="242"/>
      <c r="I1031" s="242"/>
      <c r="J1031" s="242"/>
      <c r="K1031" s="242" t="s">
        <v>1186</v>
      </c>
      <c r="L1031" s="242">
        <v>279890.0</v>
      </c>
      <c r="M1031" s="243" t="s">
        <v>546</v>
      </c>
      <c r="N1031" s="242" t="s">
        <v>1209</v>
      </c>
      <c r="O1031" s="244">
        <v>14472.0</v>
      </c>
      <c r="P1031" s="245">
        <v>2291.0</v>
      </c>
      <c r="Q1031" s="246">
        <v>2926.6499999999983</v>
      </c>
      <c r="R1031" s="246">
        <v>4559.090000000002</v>
      </c>
      <c r="S1031" s="247">
        <v>0.15830569375345493</v>
      </c>
      <c r="T1031" s="248">
        <v>0.75</v>
      </c>
      <c r="U1031" s="249">
        <f>IFERROR(Data_TY!$T1031*Data_TY!$O1031,"")</f>
        <v>10854</v>
      </c>
      <c r="V1031" s="248">
        <f>IFERROR(Data_TY!$R1031/Data_TY!$P1031,"")</f>
        <v>1.99</v>
      </c>
      <c r="W1031" s="249">
        <f>IFERROR(Data_TY!$V1031*Data_TY!$O1031,"")</f>
        <v>28799.28</v>
      </c>
      <c r="X1031" s="240" t="s">
        <v>256</v>
      </c>
      <c r="Y1031" s="240" t="s">
        <v>784</v>
      </c>
    </row>
    <row r="1032" ht="15.75" hidden="1" customHeight="1">
      <c r="A1032" s="230" t="s">
        <v>50</v>
      </c>
      <c r="B1032" s="230" t="s">
        <v>257</v>
      </c>
      <c r="C1032" s="230" t="s">
        <v>786</v>
      </c>
      <c r="D1032" s="230" t="s">
        <v>309</v>
      </c>
      <c r="E1032" s="230" t="s">
        <v>549</v>
      </c>
      <c r="F1032" s="231">
        <v>2024.0</v>
      </c>
      <c r="G1032" s="232" t="s">
        <v>1567</v>
      </c>
      <c r="H1032" s="232"/>
      <c r="I1032" s="232"/>
      <c r="J1032" s="232"/>
      <c r="K1032" s="232" t="s">
        <v>1186</v>
      </c>
      <c r="L1032" s="232">
        <v>279893.0</v>
      </c>
      <c r="M1032" s="233" t="s">
        <v>548</v>
      </c>
      <c r="N1032" s="232" t="s">
        <v>1188</v>
      </c>
      <c r="O1032" s="234">
        <v>7405.0</v>
      </c>
      <c r="P1032" s="235">
        <v>707.0</v>
      </c>
      <c r="Q1032" s="236">
        <v>900.7700000000002</v>
      </c>
      <c r="R1032" s="236">
        <v>1406.9300000000017</v>
      </c>
      <c r="S1032" s="237">
        <v>0.09547602970965564</v>
      </c>
      <c r="T1032" s="238">
        <v>0.75</v>
      </c>
      <c r="U1032" s="239">
        <f>IFERROR(Data_TY!$T1032*Data_TY!$O1032,"")</f>
        <v>5553.75</v>
      </c>
      <c r="V1032" s="238">
        <f>IFERROR(Data_TY!$R1032/Data_TY!$P1032,"")</f>
        <v>1.99</v>
      </c>
      <c r="W1032" s="239">
        <f>IFERROR(Data_TY!$V1032*Data_TY!$O1032,"")</f>
        <v>14735.95</v>
      </c>
      <c r="X1032" s="230" t="s">
        <v>256</v>
      </c>
      <c r="Y1032" s="230" t="s">
        <v>784</v>
      </c>
    </row>
    <row r="1033" ht="15.75" hidden="1" customHeight="1">
      <c r="A1033" s="240" t="s">
        <v>50</v>
      </c>
      <c r="B1033" s="240" t="s">
        <v>257</v>
      </c>
      <c r="C1033" s="240" t="s">
        <v>786</v>
      </c>
      <c r="D1033" s="240" t="s">
        <v>309</v>
      </c>
      <c r="E1033" s="240" t="s">
        <v>543</v>
      </c>
      <c r="F1033" s="241">
        <v>2024.0</v>
      </c>
      <c r="G1033" s="242" t="s">
        <v>1567</v>
      </c>
      <c r="H1033" s="242"/>
      <c r="I1033" s="242"/>
      <c r="J1033" s="242"/>
      <c r="K1033" s="242" t="s">
        <v>1186</v>
      </c>
      <c r="L1033" s="242">
        <v>279898.0</v>
      </c>
      <c r="M1033" s="243" t="s">
        <v>550</v>
      </c>
      <c r="N1033" s="242" t="s">
        <v>1207</v>
      </c>
      <c r="O1033" s="244">
        <v>0.0</v>
      </c>
      <c r="P1033" s="245">
        <v>16.0</v>
      </c>
      <c r="Q1033" s="246">
        <v>31.84</v>
      </c>
      <c r="R1033" s="246">
        <v>31.84</v>
      </c>
      <c r="S1033" s="247" t="s">
        <v>322</v>
      </c>
      <c r="T1033" s="248">
        <v>0.75</v>
      </c>
      <c r="U1033" s="249">
        <f>IFERROR(Data_TY!$T1033*Data_TY!$O1033,"")</f>
        <v>0</v>
      </c>
      <c r="V1033" s="248">
        <f>IFERROR(Data_TY!$R1033/Data_TY!$P1033,"")</f>
        <v>1.99</v>
      </c>
      <c r="W1033" s="249">
        <f>IFERROR(Data_TY!$V1033*Data_TY!$O1033,"")</f>
        <v>0</v>
      </c>
      <c r="X1033" s="240" t="s">
        <v>256</v>
      </c>
      <c r="Y1033" s="240" t="s">
        <v>784</v>
      </c>
    </row>
    <row r="1034" ht="15.75" hidden="1" customHeight="1">
      <c r="A1034" s="230" t="s">
        <v>50</v>
      </c>
      <c r="B1034" s="230" t="s">
        <v>257</v>
      </c>
      <c r="C1034" s="230" t="s">
        <v>786</v>
      </c>
      <c r="D1034" s="230" t="s">
        <v>309</v>
      </c>
      <c r="E1034" s="230" t="s">
        <v>545</v>
      </c>
      <c r="F1034" s="231">
        <v>2024.0</v>
      </c>
      <c r="G1034" s="232" t="s">
        <v>1567</v>
      </c>
      <c r="H1034" s="232"/>
      <c r="I1034" s="232"/>
      <c r="J1034" s="232"/>
      <c r="K1034" s="232" t="s">
        <v>1186</v>
      </c>
      <c r="L1034" s="232">
        <v>279899.0</v>
      </c>
      <c r="M1034" s="233" t="s">
        <v>551</v>
      </c>
      <c r="N1034" s="232" t="s">
        <v>1208</v>
      </c>
      <c r="O1034" s="234">
        <v>0.0</v>
      </c>
      <c r="P1034" s="235">
        <v>6.0</v>
      </c>
      <c r="Q1034" s="236">
        <v>11.94</v>
      </c>
      <c r="R1034" s="236">
        <v>11.94</v>
      </c>
      <c r="S1034" s="237" t="s">
        <v>322</v>
      </c>
      <c r="T1034" s="238">
        <v>0.75</v>
      </c>
      <c r="U1034" s="239">
        <f>IFERROR(Data_TY!$T1034*Data_TY!$O1034,"")</f>
        <v>0</v>
      </c>
      <c r="V1034" s="238">
        <f>IFERROR(Data_TY!$R1034/Data_TY!$P1034,"")</f>
        <v>1.99</v>
      </c>
      <c r="W1034" s="239">
        <f>IFERROR(Data_TY!$V1034*Data_TY!$O1034,"")</f>
        <v>0</v>
      </c>
      <c r="X1034" s="230" t="s">
        <v>256</v>
      </c>
      <c r="Y1034" s="230" t="s">
        <v>784</v>
      </c>
    </row>
    <row r="1035" ht="15.75" hidden="1" customHeight="1">
      <c r="A1035" s="240" t="s">
        <v>50</v>
      </c>
      <c r="B1035" s="240" t="s">
        <v>257</v>
      </c>
      <c r="C1035" s="240" t="s">
        <v>786</v>
      </c>
      <c r="D1035" s="240" t="s">
        <v>309</v>
      </c>
      <c r="E1035" s="240" t="s">
        <v>547</v>
      </c>
      <c r="F1035" s="241">
        <v>2024.0</v>
      </c>
      <c r="G1035" s="242" t="s">
        <v>1567</v>
      </c>
      <c r="H1035" s="242"/>
      <c r="I1035" s="242"/>
      <c r="J1035" s="242"/>
      <c r="K1035" s="242" t="s">
        <v>1186</v>
      </c>
      <c r="L1035" s="242">
        <v>279901.0</v>
      </c>
      <c r="M1035" s="243" t="s">
        <v>552</v>
      </c>
      <c r="N1035" s="242" t="s">
        <v>1209</v>
      </c>
      <c r="O1035" s="244">
        <v>0.0</v>
      </c>
      <c r="P1035" s="245">
        <v>9.0</v>
      </c>
      <c r="Q1035" s="246">
        <v>17.91</v>
      </c>
      <c r="R1035" s="246">
        <v>17.91</v>
      </c>
      <c r="S1035" s="247" t="s">
        <v>322</v>
      </c>
      <c r="T1035" s="248">
        <v>0.75</v>
      </c>
      <c r="U1035" s="249">
        <f>IFERROR(Data_TY!$T1035*Data_TY!$O1035,"")</f>
        <v>0</v>
      </c>
      <c r="V1035" s="248">
        <f>IFERROR(Data_TY!$R1035/Data_TY!$P1035,"")</f>
        <v>1.99</v>
      </c>
      <c r="W1035" s="249">
        <f>IFERROR(Data_TY!$V1035*Data_TY!$O1035,"")</f>
        <v>0</v>
      </c>
      <c r="X1035" s="240" t="s">
        <v>256</v>
      </c>
      <c r="Y1035" s="240" t="s">
        <v>784</v>
      </c>
    </row>
    <row r="1036" ht="15.75" hidden="1" customHeight="1">
      <c r="A1036" s="230" t="s">
        <v>50</v>
      </c>
      <c r="B1036" s="230" t="s">
        <v>257</v>
      </c>
      <c r="C1036" s="230" t="s">
        <v>786</v>
      </c>
      <c r="D1036" s="230" t="s">
        <v>309</v>
      </c>
      <c r="E1036" s="230" t="s">
        <v>549</v>
      </c>
      <c r="F1036" s="231">
        <v>2024.0</v>
      </c>
      <c r="G1036" s="232" t="s">
        <v>1567</v>
      </c>
      <c r="H1036" s="232"/>
      <c r="I1036" s="232"/>
      <c r="J1036" s="232"/>
      <c r="K1036" s="232" t="s">
        <v>1186</v>
      </c>
      <c r="L1036" s="232">
        <v>279902.0</v>
      </c>
      <c r="M1036" s="233" t="s">
        <v>553</v>
      </c>
      <c r="N1036" s="232" t="s">
        <v>1188</v>
      </c>
      <c r="O1036" s="234">
        <v>0.0</v>
      </c>
      <c r="P1036" s="235">
        <v>12.0</v>
      </c>
      <c r="Q1036" s="236">
        <v>23.88</v>
      </c>
      <c r="R1036" s="236">
        <v>23.88</v>
      </c>
      <c r="S1036" s="237" t="s">
        <v>322</v>
      </c>
      <c r="T1036" s="238">
        <v>0.75</v>
      </c>
      <c r="U1036" s="239">
        <f>IFERROR(Data_TY!$T1036*Data_TY!$O1036,"")</f>
        <v>0</v>
      </c>
      <c r="V1036" s="238">
        <f>IFERROR(Data_TY!$R1036/Data_TY!$P1036,"")</f>
        <v>1.99</v>
      </c>
      <c r="W1036" s="239">
        <f>IFERROR(Data_TY!$V1036*Data_TY!$O1036,"")</f>
        <v>0</v>
      </c>
      <c r="X1036" s="230" t="s">
        <v>256</v>
      </c>
      <c r="Y1036" s="230" t="s">
        <v>784</v>
      </c>
    </row>
    <row r="1037" ht="15.75" customHeight="1">
      <c r="A1037" s="240">
        <v>0.0</v>
      </c>
      <c r="B1037" s="240">
        <v>0.0</v>
      </c>
      <c r="C1037" s="240">
        <v>0.0</v>
      </c>
      <c r="D1037" s="240">
        <v>0.0</v>
      </c>
      <c r="E1037" s="240" t="s">
        <v>1537</v>
      </c>
      <c r="F1037" s="241">
        <v>2024.0</v>
      </c>
      <c r="G1037" s="242" t="s">
        <v>1567</v>
      </c>
      <c r="H1037" s="242"/>
      <c r="I1037" s="242"/>
      <c r="J1037" s="242"/>
      <c r="K1037" s="242" t="s">
        <v>1186</v>
      </c>
      <c r="L1037" s="242">
        <v>119631.0</v>
      </c>
      <c r="M1037" s="243" t="s">
        <v>1538</v>
      </c>
      <c r="N1037" s="242" t="s">
        <v>1537</v>
      </c>
      <c r="O1037" s="244">
        <v>3852.0</v>
      </c>
      <c r="P1037" s="245">
        <v>2342.0</v>
      </c>
      <c r="Q1037" s="246">
        <v>19290.579999999998</v>
      </c>
      <c r="R1037" s="246">
        <v>23398.58</v>
      </c>
      <c r="S1037" s="247">
        <v>0.6079958463136034</v>
      </c>
      <c r="T1037" s="248" t="s">
        <v>322</v>
      </c>
      <c r="U1037" s="249">
        <f>IFERROR(Data_TY!$T1037*Data_TY!$O1037,"")</f>
        <v>0</v>
      </c>
      <c r="V1037" s="248">
        <f>IFERROR(Data_TY!$R1037/Data_TY!$P1037,"")</f>
        <v>9.990853971</v>
      </c>
      <c r="W1037" s="249">
        <f>IFERROR(Data_TY!$V1037*Data_TY!$O1037,"")</f>
        <v>38484.7695</v>
      </c>
      <c r="X1037" s="240">
        <v>0.0</v>
      </c>
      <c r="Y1037" s="240" t="s">
        <v>900</v>
      </c>
    </row>
    <row r="1038" ht="15.75" customHeight="1">
      <c r="A1038" s="230">
        <v>0.0</v>
      </c>
      <c r="B1038" s="230">
        <v>0.0</v>
      </c>
      <c r="C1038" s="230">
        <v>0.0</v>
      </c>
      <c r="D1038" s="230">
        <v>0.0</v>
      </c>
      <c r="E1038" s="230" t="s">
        <v>1537</v>
      </c>
      <c r="F1038" s="231">
        <v>2024.0</v>
      </c>
      <c r="G1038" s="232" t="s">
        <v>1567</v>
      </c>
      <c r="H1038" s="232"/>
      <c r="I1038" s="232"/>
      <c r="J1038" s="232"/>
      <c r="K1038" s="232" t="s">
        <v>1186</v>
      </c>
      <c r="L1038" s="232">
        <v>119632.0</v>
      </c>
      <c r="M1038" s="233" t="s">
        <v>1539</v>
      </c>
      <c r="N1038" s="232" t="s">
        <v>1537</v>
      </c>
      <c r="O1038" s="234">
        <v>0.0</v>
      </c>
      <c r="P1038" s="235">
        <v>21.0</v>
      </c>
      <c r="Q1038" s="236">
        <v>209.79000000000002</v>
      </c>
      <c r="R1038" s="236">
        <v>209.79000000000002</v>
      </c>
      <c r="S1038" s="237" t="s">
        <v>322</v>
      </c>
      <c r="T1038" s="238" t="s">
        <v>322</v>
      </c>
      <c r="U1038" s="239">
        <f>IFERROR(Data_TY!$T1038*Data_TY!$O1038,"")</f>
        <v>0</v>
      </c>
      <c r="V1038" s="238">
        <f>IFERROR(Data_TY!$R1038/Data_TY!$P1038,"")</f>
        <v>9.99</v>
      </c>
      <c r="W1038" s="239">
        <f>IFERROR(Data_TY!$V1038*Data_TY!$O1038,"")</f>
        <v>0</v>
      </c>
      <c r="X1038" s="230">
        <v>0.0</v>
      </c>
      <c r="Y1038" s="230" t="s">
        <v>900</v>
      </c>
    </row>
    <row r="1039" ht="15.75" hidden="1" customHeight="1">
      <c r="A1039" s="240" t="s">
        <v>51</v>
      </c>
      <c r="B1039" s="240" t="s">
        <v>117</v>
      </c>
      <c r="C1039" s="240" t="s">
        <v>786</v>
      </c>
      <c r="D1039" s="240" t="s">
        <v>74</v>
      </c>
      <c r="E1039" s="240" t="s">
        <v>119</v>
      </c>
      <c r="F1039" s="241">
        <v>2024.0</v>
      </c>
      <c r="G1039" s="242" t="s">
        <v>1567</v>
      </c>
      <c r="H1039" s="242"/>
      <c r="I1039" s="242"/>
      <c r="J1039" s="242"/>
      <c r="K1039" s="242" t="s">
        <v>1186</v>
      </c>
      <c r="L1039" s="242">
        <v>242634.0</v>
      </c>
      <c r="M1039" s="243" t="s">
        <v>118</v>
      </c>
      <c r="N1039" s="242" t="s">
        <v>1210</v>
      </c>
      <c r="O1039" s="244">
        <v>900.0</v>
      </c>
      <c r="P1039" s="245">
        <v>435.0</v>
      </c>
      <c r="Q1039" s="246">
        <v>3619.649999999999</v>
      </c>
      <c r="R1039" s="246">
        <v>4345.649999999999</v>
      </c>
      <c r="S1039" s="247">
        <v>0.48333333333333334</v>
      </c>
      <c r="T1039" s="248">
        <v>4.19</v>
      </c>
      <c r="U1039" s="249">
        <f>IFERROR(Data_TY!$T1039*Data_TY!$O1039,"")</f>
        <v>3771</v>
      </c>
      <c r="V1039" s="248">
        <f>IFERROR(Data_TY!$R1039/Data_TY!$P1039,"")</f>
        <v>9.99</v>
      </c>
      <c r="W1039" s="249">
        <f>IFERROR(Data_TY!$V1039*Data_TY!$O1039,"")</f>
        <v>8991</v>
      </c>
      <c r="X1039" s="240" t="s">
        <v>116</v>
      </c>
      <c r="Y1039" s="240" t="s">
        <v>784</v>
      </c>
    </row>
    <row r="1040" ht="15.75" hidden="1" customHeight="1">
      <c r="A1040" s="230" t="s">
        <v>51</v>
      </c>
      <c r="B1040" s="230" t="s">
        <v>117</v>
      </c>
      <c r="C1040" s="230" t="s">
        <v>786</v>
      </c>
      <c r="D1040" s="230" t="s">
        <v>309</v>
      </c>
      <c r="E1040" s="230" t="s">
        <v>517</v>
      </c>
      <c r="F1040" s="231">
        <v>2024.0</v>
      </c>
      <c r="G1040" s="232" t="s">
        <v>1567</v>
      </c>
      <c r="H1040" s="232"/>
      <c r="I1040" s="232"/>
      <c r="J1040" s="232"/>
      <c r="K1040" s="232" t="s">
        <v>1212</v>
      </c>
      <c r="L1040" s="232">
        <v>242597.0</v>
      </c>
      <c r="M1040" s="233" t="s">
        <v>516</v>
      </c>
      <c r="N1040" s="232" t="s">
        <v>1218</v>
      </c>
      <c r="O1040" s="234">
        <v>0.0</v>
      </c>
      <c r="P1040" s="235">
        <v>39.0</v>
      </c>
      <c r="Q1040" s="236">
        <v>311.61</v>
      </c>
      <c r="R1040" s="236">
        <v>311.61</v>
      </c>
      <c r="S1040" s="237" t="s">
        <v>322</v>
      </c>
      <c r="T1040" s="238">
        <v>3.95</v>
      </c>
      <c r="U1040" s="239">
        <f>IFERROR(Data_TY!$T1040*Data_TY!$O1040,"")</f>
        <v>0</v>
      </c>
      <c r="V1040" s="238">
        <f>IFERROR(Data_TY!$R1040/Data_TY!$P1040,"")</f>
        <v>7.99</v>
      </c>
      <c r="W1040" s="239">
        <f>IFERROR(Data_TY!$V1040*Data_TY!$O1040,"")</f>
        <v>0</v>
      </c>
      <c r="X1040" s="230" t="s">
        <v>515</v>
      </c>
      <c r="Y1040" s="230" t="s">
        <v>784</v>
      </c>
    </row>
    <row r="1041" ht="15.75" hidden="1" customHeight="1">
      <c r="A1041" s="240" t="s">
        <v>51</v>
      </c>
      <c r="B1041" s="240" t="s">
        <v>512</v>
      </c>
      <c r="C1041" s="240" t="s">
        <v>786</v>
      </c>
      <c r="D1041" s="240" t="s">
        <v>309</v>
      </c>
      <c r="E1041" s="240" t="s">
        <v>525</v>
      </c>
      <c r="F1041" s="241">
        <v>2024.0</v>
      </c>
      <c r="G1041" s="242" t="s">
        <v>1567</v>
      </c>
      <c r="H1041" s="242"/>
      <c r="I1041" s="242"/>
      <c r="J1041" s="242"/>
      <c r="K1041" s="242" t="s">
        <v>1212</v>
      </c>
      <c r="L1041" s="242">
        <v>242601.0</v>
      </c>
      <c r="M1041" s="243" t="s">
        <v>524</v>
      </c>
      <c r="N1041" s="242" t="s">
        <v>1219</v>
      </c>
      <c r="O1041" s="244">
        <v>2424.0</v>
      </c>
      <c r="P1041" s="245">
        <v>1230.0</v>
      </c>
      <c r="Q1041" s="246">
        <v>5047.499999999998</v>
      </c>
      <c r="R1041" s="246">
        <v>6137.699999999999</v>
      </c>
      <c r="S1041" s="247">
        <v>0.5074257425742574</v>
      </c>
      <c r="T1041" s="248">
        <v>2.01</v>
      </c>
      <c r="U1041" s="249">
        <f>IFERROR(Data_TY!$T1041*Data_TY!$O1041,"")</f>
        <v>4872.24</v>
      </c>
      <c r="V1041" s="248">
        <f>IFERROR(Data_TY!$R1041/Data_TY!$P1041,"")</f>
        <v>4.99</v>
      </c>
      <c r="W1041" s="249">
        <f>IFERROR(Data_TY!$V1041*Data_TY!$O1041,"")</f>
        <v>12095.76</v>
      </c>
      <c r="X1041" s="240" t="s">
        <v>515</v>
      </c>
      <c r="Y1041" s="240" t="s">
        <v>784</v>
      </c>
    </row>
    <row r="1042" ht="15.75" hidden="1" customHeight="1">
      <c r="A1042" s="230" t="s">
        <v>51</v>
      </c>
      <c r="B1042" s="230" t="s">
        <v>512</v>
      </c>
      <c r="C1042" s="230" t="s">
        <v>786</v>
      </c>
      <c r="D1042" s="230" t="s">
        <v>309</v>
      </c>
      <c r="E1042" s="230" t="s">
        <v>527</v>
      </c>
      <c r="F1042" s="231">
        <v>2024.0</v>
      </c>
      <c r="G1042" s="232" t="s">
        <v>1567</v>
      </c>
      <c r="H1042" s="232"/>
      <c r="I1042" s="232"/>
      <c r="J1042" s="232"/>
      <c r="K1042" s="232" t="s">
        <v>1212</v>
      </c>
      <c r="L1042" s="232">
        <v>242602.0</v>
      </c>
      <c r="M1042" s="233" t="s">
        <v>526</v>
      </c>
      <c r="N1042" s="232" t="s">
        <v>1220</v>
      </c>
      <c r="O1042" s="234">
        <v>2232.0</v>
      </c>
      <c r="P1042" s="235">
        <v>890.0</v>
      </c>
      <c r="Q1042" s="236">
        <v>3995.100000000001</v>
      </c>
      <c r="R1042" s="236">
        <v>4886.0999999999985</v>
      </c>
      <c r="S1042" s="237">
        <v>0.39874551971326166</v>
      </c>
      <c r="T1042" s="238">
        <v>2.22</v>
      </c>
      <c r="U1042" s="239">
        <f>IFERROR(Data_TY!$T1042*Data_TY!$O1042,"")</f>
        <v>4955.04</v>
      </c>
      <c r="V1042" s="238">
        <f>IFERROR(Data_TY!$R1042/Data_TY!$P1042,"")</f>
        <v>5.49</v>
      </c>
      <c r="W1042" s="239">
        <f>IFERROR(Data_TY!$V1042*Data_TY!$O1042,"")</f>
        <v>12253.68</v>
      </c>
      <c r="X1042" s="230" t="s">
        <v>515</v>
      </c>
      <c r="Y1042" s="230" t="s">
        <v>784</v>
      </c>
    </row>
    <row r="1043" ht="15.75" hidden="1" customHeight="1">
      <c r="A1043" s="240" t="s">
        <v>51</v>
      </c>
      <c r="B1043" s="240" t="s">
        <v>512</v>
      </c>
      <c r="C1043" s="240" t="s">
        <v>786</v>
      </c>
      <c r="D1043" s="240" t="s">
        <v>309</v>
      </c>
      <c r="E1043" s="240" t="s">
        <v>533</v>
      </c>
      <c r="F1043" s="241">
        <v>2024.0</v>
      </c>
      <c r="G1043" s="242" t="s">
        <v>1567</v>
      </c>
      <c r="H1043" s="242"/>
      <c r="I1043" s="242"/>
      <c r="J1043" s="242"/>
      <c r="K1043" s="242" t="s">
        <v>1212</v>
      </c>
      <c r="L1043" s="242">
        <v>242606.0</v>
      </c>
      <c r="M1043" s="243" t="s">
        <v>532</v>
      </c>
      <c r="N1043" s="242" t="s">
        <v>1544</v>
      </c>
      <c r="O1043" s="244">
        <v>0.0</v>
      </c>
      <c r="P1043" s="245">
        <v>1.0</v>
      </c>
      <c r="Q1043" s="246">
        <v>6.99</v>
      </c>
      <c r="R1043" s="246">
        <v>6.99</v>
      </c>
      <c r="S1043" s="247" t="s">
        <v>322</v>
      </c>
      <c r="T1043" s="248">
        <v>3.59</v>
      </c>
      <c r="U1043" s="249">
        <f>IFERROR(Data_TY!$T1043*Data_TY!$O1043,"")</f>
        <v>0</v>
      </c>
      <c r="V1043" s="248">
        <f>IFERROR(Data_TY!$R1043/Data_TY!$P1043,"")</f>
        <v>6.99</v>
      </c>
      <c r="W1043" s="249">
        <f>IFERROR(Data_TY!$V1043*Data_TY!$O1043,"")</f>
        <v>0</v>
      </c>
      <c r="X1043" s="240" t="s">
        <v>534</v>
      </c>
      <c r="Y1043" s="240" t="s">
        <v>784</v>
      </c>
    </row>
    <row r="1044" ht="15.75" hidden="1" customHeight="1">
      <c r="A1044" s="230" t="s">
        <v>51</v>
      </c>
      <c r="B1044" s="230" t="s">
        <v>541</v>
      </c>
      <c r="C1044" s="230" t="s">
        <v>786</v>
      </c>
      <c r="D1044" s="230" t="s">
        <v>309</v>
      </c>
      <c r="E1044" s="230" t="s">
        <v>540</v>
      </c>
      <c r="F1044" s="231">
        <v>2024.0</v>
      </c>
      <c r="G1044" s="232" t="s">
        <v>1567</v>
      </c>
      <c r="H1044" s="232"/>
      <c r="I1044" s="232"/>
      <c r="J1044" s="232"/>
      <c r="K1044" s="232" t="s">
        <v>1212</v>
      </c>
      <c r="L1044" s="232">
        <v>242609.0</v>
      </c>
      <c r="M1044" s="233" t="s">
        <v>539</v>
      </c>
      <c r="N1044" s="232" t="s">
        <v>1546</v>
      </c>
      <c r="O1044" s="234">
        <v>1380.0</v>
      </c>
      <c r="P1044" s="235">
        <v>579.0</v>
      </c>
      <c r="Q1044" s="236">
        <v>12378.439999999997</v>
      </c>
      <c r="R1044" s="236">
        <v>15051.23999999999</v>
      </c>
      <c r="S1044" s="237">
        <v>0.41956521739130437</v>
      </c>
      <c r="T1044" s="238">
        <v>11.08</v>
      </c>
      <c r="U1044" s="239">
        <f>IFERROR(Data_TY!$T1044*Data_TY!$O1044,"")</f>
        <v>15290.4</v>
      </c>
      <c r="V1044" s="238">
        <f>IFERROR(Data_TY!$R1044/Data_TY!$P1044,"")</f>
        <v>25.99523316</v>
      </c>
      <c r="W1044" s="239">
        <f>IFERROR(Data_TY!$V1044*Data_TY!$O1044,"")</f>
        <v>35873.42176</v>
      </c>
      <c r="X1044" s="230" t="s">
        <v>116</v>
      </c>
      <c r="Y1044" s="230" t="s">
        <v>784</v>
      </c>
    </row>
    <row r="1045" ht="15.75" hidden="1" customHeight="1">
      <c r="A1045" s="240" t="s">
        <v>51</v>
      </c>
      <c r="B1045" s="240" t="s">
        <v>512</v>
      </c>
      <c r="C1045" s="240" t="s">
        <v>786</v>
      </c>
      <c r="D1045" s="240" t="s">
        <v>309</v>
      </c>
      <c r="E1045" s="240" t="s">
        <v>529</v>
      </c>
      <c r="F1045" s="241">
        <v>2024.0</v>
      </c>
      <c r="G1045" s="242" t="s">
        <v>1567</v>
      </c>
      <c r="H1045" s="242"/>
      <c r="I1045" s="242"/>
      <c r="J1045" s="242"/>
      <c r="K1045" s="242" t="s">
        <v>1212</v>
      </c>
      <c r="L1045" s="242">
        <v>242604.0</v>
      </c>
      <c r="M1045" s="243" t="s">
        <v>528</v>
      </c>
      <c r="N1045" s="242" t="s">
        <v>1222</v>
      </c>
      <c r="O1045" s="244">
        <v>2748.0</v>
      </c>
      <c r="P1045" s="245">
        <v>1422.0</v>
      </c>
      <c r="Q1045" s="246">
        <v>8143.579999999998</v>
      </c>
      <c r="R1045" s="246">
        <v>9939.779999999997</v>
      </c>
      <c r="S1045" s="247">
        <v>0.517467248908297</v>
      </c>
      <c r="T1045" s="248">
        <v>2.85</v>
      </c>
      <c r="U1045" s="249">
        <f>IFERROR(Data_TY!$T1045*Data_TY!$O1045,"")</f>
        <v>7831.8</v>
      </c>
      <c r="V1045" s="248">
        <f>IFERROR(Data_TY!$R1045/Data_TY!$P1045,"")</f>
        <v>6.99</v>
      </c>
      <c r="W1045" s="249">
        <f>IFERROR(Data_TY!$V1045*Data_TY!$O1045,"")</f>
        <v>19208.52</v>
      </c>
      <c r="X1045" s="240" t="s">
        <v>116</v>
      </c>
      <c r="Y1045" s="240" t="s">
        <v>784</v>
      </c>
    </row>
    <row r="1046" ht="15.75" hidden="1" customHeight="1">
      <c r="A1046" s="230" t="s">
        <v>51</v>
      </c>
      <c r="B1046" s="230" t="s">
        <v>512</v>
      </c>
      <c r="C1046" s="230" t="s">
        <v>786</v>
      </c>
      <c r="D1046" s="230" t="s">
        <v>309</v>
      </c>
      <c r="E1046" s="230" t="s">
        <v>511</v>
      </c>
      <c r="F1046" s="231">
        <v>2024.0</v>
      </c>
      <c r="G1046" s="232" t="s">
        <v>1567</v>
      </c>
      <c r="H1046" s="232"/>
      <c r="I1046" s="232"/>
      <c r="J1046" s="232"/>
      <c r="K1046" s="232" t="s">
        <v>1212</v>
      </c>
      <c r="L1046" s="232">
        <v>242595.0</v>
      </c>
      <c r="M1046" s="233" t="s">
        <v>510</v>
      </c>
      <c r="N1046" s="232" t="s">
        <v>1223</v>
      </c>
      <c r="O1046" s="234">
        <v>0.0</v>
      </c>
      <c r="P1046" s="235">
        <v>38.0</v>
      </c>
      <c r="Q1046" s="236">
        <v>220.11999999999998</v>
      </c>
      <c r="R1046" s="236">
        <v>262.12</v>
      </c>
      <c r="S1046" s="237" t="s">
        <v>322</v>
      </c>
      <c r="T1046" s="238">
        <v>3.52</v>
      </c>
      <c r="U1046" s="239">
        <f>IFERROR(Data_TY!$T1046*Data_TY!$O1046,"")</f>
        <v>0</v>
      </c>
      <c r="V1046" s="238">
        <f>IFERROR(Data_TY!$R1046/Data_TY!$P1046,"")</f>
        <v>6.897894737</v>
      </c>
      <c r="W1046" s="239">
        <f>IFERROR(Data_TY!$V1046*Data_TY!$O1046,"")</f>
        <v>0</v>
      </c>
      <c r="X1046" s="230" t="s">
        <v>116</v>
      </c>
      <c r="Y1046" s="230" t="s">
        <v>784</v>
      </c>
    </row>
    <row r="1047" ht="15.75" customHeight="1">
      <c r="A1047" s="240" t="s">
        <v>1224</v>
      </c>
      <c r="B1047" s="240">
        <v>0.0</v>
      </c>
      <c r="C1047" s="240" t="s">
        <v>1093</v>
      </c>
      <c r="D1047" s="240" t="s">
        <v>309</v>
      </c>
      <c r="E1047" s="240" t="s">
        <v>1225</v>
      </c>
      <c r="F1047" s="241">
        <v>2024.0</v>
      </c>
      <c r="G1047" s="242" t="s">
        <v>1567</v>
      </c>
      <c r="H1047" s="242"/>
      <c r="I1047" s="242"/>
      <c r="J1047" s="242"/>
      <c r="K1047" s="242" t="s">
        <v>1226</v>
      </c>
      <c r="L1047" s="242">
        <v>15625.0</v>
      </c>
      <c r="M1047" s="243" t="s">
        <v>1227</v>
      </c>
      <c r="N1047" s="242" t="s">
        <v>1225</v>
      </c>
      <c r="O1047" s="244">
        <v>1990.0</v>
      </c>
      <c r="P1047" s="245">
        <v>54.0</v>
      </c>
      <c r="Q1047" s="246">
        <v>323.46000000000015</v>
      </c>
      <c r="R1047" s="246">
        <v>399.96000000000015</v>
      </c>
      <c r="S1047" s="247">
        <v>0.027135678391959798</v>
      </c>
      <c r="T1047" s="248" t="s">
        <v>322</v>
      </c>
      <c r="U1047" s="249">
        <f>IFERROR(Data_TY!$T1047*Data_TY!$O1047,"")</f>
        <v>0</v>
      </c>
      <c r="V1047" s="248">
        <f>IFERROR(Data_TY!$R1047/Data_TY!$P1047,"")</f>
        <v>7.406666667</v>
      </c>
      <c r="W1047" s="249">
        <f>IFERROR(Data_TY!$V1047*Data_TY!$O1047,"")</f>
        <v>14739.26667</v>
      </c>
      <c r="X1047" s="240">
        <v>0.0</v>
      </c>
      <c r="Y1047" s="240" t="s">
        <v>900</v>
      </c>
    </row>
    <row r="1048" ht="15.75" customHeight="1">
      <c r="A1048" s="230" t="s">
        <v>1224</v>
      </c>
      <c r="B1048" s="230">
        <v>0.0</v>
      </c>
      <c r="C1048" s="230" t="s">
        <v>1093</v>
      </c>
      <c r="D1048" s="230" t="s">
        <v>309</v>
      </c>
      <c r="E1048" s="230" t="s">
        <v>1228</v>
      </c>
      <c r="F1048" s="231">
        <v>2024.0</v>
      </c>
      <c r="G1048" s="232" t="s">
        <v>1567</v>
      </c>
      <c r="H1048" s="232"/>
      <c r="I1048" s="232"/>
      <c r="J1048" s="232"/>
      <c r="K1048" s="232" t="s">
        <v>1226</v>
      </c>
      <c r="L1048" s="232">
        <v>72198.0</v>
      </c>
      <c r="M1048" s="233" t="s">
        <v>1229</v>
      </c>
      <c r="N1048" s="232" t="s">
        <v>1228</v>
      </c>
      <c r="O1048" s="234">
        <v>5802.0</v>
      </c>
      <c r="P1048" s="235">
        <v>236.0</v>
      </c>
      <c r="Q1048" s="236">
        <v>1151.4899999999993</v>
      </c>
      <c r="R1048" s="236">
        <v>1405.8900000000012</v>
      </c>
      <c r="S1048" s="237">
        <v>0.040675629093416064</v>
      </c>
      <c r="T1048" s="238" t="s">
        <v>322</v>
      </c>
      <c r="U1048" s="239">
        <f>IFERROR(Data_TY!$T1048*Data_TY!$O1048,"")</f>
        <v>0</v>
      </c>
      <c r="V1048" s="238">
        <f>IFERROR(Data_TY!$R1048/Data_TY!$P1048,"")</f>
        <v>5.957161017</v>
      </c>
      <c r="W1048" s="239">
        <f>IFERROR(Data_TY!$V1048*Data_TY!$O1048,"")</f>
        <v>34563.44822</v>
      </c>
      <c r="X1048" s="230">
        <v>0.0</v>
      </c>
      <c r="Y1048" s="230" t="s">
        <v>900</v>
      </c>
    </row>
    <row r="1049" ht="15.75" customHeight="1">
      <c r="A1049" s="240" t="s">
        <v>1224</v>
      </c>
      <c r="B1049" s="240">
        <v>0.0</v>
      </c>
      <c r="C1049" s="240" t="s">
        <v>1093</v>
      </c>
      <c r="D1049" s="240" t="s">
        <v>309</v>
      </c>
      <c r="E1049" s="240" t="s">
        <v>1230</v>
      </c>
      <c r="F1049" s="241">
        <v>2024.0</v>
      </c>
      <c r="G1049" s="242" t="s">
        <v>1567</v>
      </c>
      <c r="H1049" s="242"/>
      <c r="I1049" s="242"/>
      <c r="J1049" s="242"/>
      <c r="K1049" s="242" t="s">
        <v>1226</v>
      </c>
      <c r="L1049" s="242">
        <v>72421.0</v>
      </c>
      <c r="M1049" s="243" t="s">
        <v>1231</v>
      </c>
      <c r="N1049" s="242" t="s">
        <v>1230</v>
      </c>
      <c r="O1049" s="244">
        <v>996.0</v>
      </c>
      <c r="P1049" s="245">
        <v>84.0</v>
      </c>
      <c r="Q1049" s="246">
        <v>612.96</v>
      </c>
      <c r="R1049" s="246">
        <v>755.1600000000004</v>
      </c>
      <c r="S1049" s="247">
        <v>0.08433734939759036</v>
      </c>
      <c r="T1049" s="248" t="s">
        <v>322</v>
      </c>
      <c r="U1049" s="249">
        <f>IFERROR(Data_TY!$T1049*Data_TY!$O1049,"")</f>
        <v>0</v>
      </c>
      <c r="V1049" s="248">
        <f>IFERROR(Data_TY!$R1049/Data_TY!$P1049,"")</f>
        <v>8.99</v>
      </c>
      <c r="W1049" s="249">
        <f>IFERROR(Data_TY!$V1049*Data_TY!$O1049,"")</f>
        <v>8954.04</v>
      </c>
      <c r="X1049" s="240">
        <v>0.0</v>
      </c>
      <c r="Y1049" s="240" t="s">
        <v>900</v>
      </c>
    </row>
    <row r="1050" ht="15.75" customHeight="1">
      <c r="A1050" s="230" t="s">
        <v>1224</v>
      </c>
      <c r="B1050" s="230">
        <v>0.0</v>
      </c>
      <c r="C1050" s="230" t="s">
        <v>1093</v>
      </c>
      <c r="D1050" s="230" t="s">
        <v>309</v>
      </c>
      <c r="E1050" s="230" t="s">
        <v>1232</v>
      </c>
      <c r="F1050" s="231">
        <v>2024.0</v>
      </c>
      <c r="G1050" s="232" t="s">
        <v>1567</v>
      </c>
      <c r="H1050" s="232"/>
      <c r="I1050" s="232"/>
      <c r="J1050" s="232"/>
      <c r="K1050" s="232" t="s">
        <v>1226</v>
      </c>
      <c r="L1050" s="232">
        <v>72424.0</v>
      </c>
      <c r="M1050" s="233" t="s">
        <v>1233</v>
      </c>
      <c r="N1050" s="232" t="s">
        <v>1232</v>
      </c>
      <c r="O1050" s="234">
        <v>1988.0</v>
      </c>
      <c r="P1050" s="235">
        <v>214.0</v>
      </c>
      <c r="Q1050" s="236">
        <v>2278.0600000000018</v>
      </c>
      <c r="R1050" s="236">
        <v>2779.859999999998</v>
      </c>
      <c r="S1050" s="237">
        <v>0.10764587525150905</v>
      </c>
      <c r="T1050" s="238" t="s">
        <v>322</v>
      </c>
      <c r="U1050" s="239">
        <f>IFERROR(Data_TY!$T1050*Data_TY!$O1050,"")</f>
        <v>0</v>
      </c>
      <c r="V1050" s="238">
        <f>IFERROR(Data_TY!$R1050/Data_TY!$P1050,"")</f>
        <v>12.99</v>
      </c>
      <c r="W1050" s="239">
        <f>IFERROR(Data_TY!$V1050*Data_TY!$O1050,"")</f>
        <v>25824.12</v>
      </c>
      <c r="X1050" s="230">
        <v>0.0</v>
      </c>
      <c r="Y1050" s="230" t="s">
        <v>900</v>
      </c>
    </row>
    <row r="1051" ht="15.75" customHeight="1">
      <c r="A1051" s="240" t="s">
        <v>1224</v>
      </c>
      <c r="B1051" s="240">
        <v>0.0</v>
      </c>
      <c r="C1051" s="240" t="s">
        <v>1093</v>
      </c>
      <c r="D1051" s="240" t="s">
        <v>309</v>
      </c>
      <c r="E1051" s="240" t="s">
        <v>1234</v>
      </c>
      <c r="F1051" s="241">
        <v>2024.0</v>
      </c>
      <c r="G1051" s="242" t="s">
        <v>1567</v>
      </c>
      <c r="H1051" s="242"/>
      <c r="I1051" s="242"/>
      <c r="J1051" s="242"/>
      <c r="K1051" s="242" t="s">
        <v>1226</v>
      </c>
      <c r="L1051" s="242">
        <v>72427.0</v>
      </c>
      <c r="M1051" s="243" t="s">
        <v>1235</v>
      </c>
      <c r="N1051" s="242" t="s">
        <v>1234</v>
      </c>
      <c r="O1051" s="244">
        <v>10600.0</v>
      </c>
      <c r="P1051" s="245">
        <v>470.0</v>
      </c>
      <c r="Q1051" s="246">
        <v>3050.500000000002</v>
      </c>
      <c r="R1051" s="246">
        <v>3751.2999999999956</v>
      </c>
      <c r="S1051" s="247">
        <v>0.04433962264150943</v>
      </c>
      <c r="T1051" s="248" t="s">
        <v>322</v>
      </c>
      <c r="U1051" s="249">
        <f>IFERROR(Data_TY!$T1051*Data_TY!$O1051,"")</f>
        <v>0</v>
      </c>
      <c r="V1051" s="248">
        <f>IFERROR(Data_TY!$R1051/Data_TY!$P1051,"")</f>
        <v>7.981489362</v>
      </c>
      <c r="W1051" s="249">
        <f>IFERROR(Data_TY!$V1051*Data_TY!$O1051,"")</f>
        <v>84603.78723</v>
      </c>
      <c r="X1051" s="240">
        <v>0.0</v>
      </c>
      <c r="Y1051" s="240" t="s">
        <v>900</v>
      </c>
    </row>
    <row r="1052" ht="15.75" customHeight="1">
      <c r="A1052" s="230" t="s">
        <v>1224</v>
      </c>
      <c r="B1052" s="230">
        <v>0.0</v>
      </c>
      <c r="C1052" s="230" t="s">
        <v>1093</v>
      </c>
      <c r="D1052" s="230" t="s">
        <v>309</v>
      </c>
      <c r="E1052" s="230" t="s">
        <v>1236</v>
      </c>
      <c r="F1052" s="231">
        <v>2024.0</v>
      </c>
      <c r="G1052" s="232" t="s">
        <v>1567</v>
      </c>
      <c r="H1052" s="232"/>
      <c r="I1052" s="232"/>
      <c r="J1052" s="232"/>
      <c r="K1052" s="232" t="s">
        <v>1226</v>
      </c>
      <c r="L1052" s="232">
        <v>72430.0</v>
      </c>
      <c r="M1052" s="233" t="s">
        <v>1237</v>
      </c>
      <c r="N1052" s="232" t="s">
        <v>1236</v>
      </c>
      <c r="O1052" s="234">
        <v>1452.0</v>
      </c>
      <c r="P1052" s="235">
        <v>26.0</v>
      </c>
      <c r="Q1052" s="236">
        <v>115.24</v>
      </c>
      <c r="R1052" s="236">
        <v>142.73999999999998</v>
      </c>
      <c r="S1052" s="237">
        <v>0.01790633608815427</v>
      </c>
      <c r="T1052" s="238" t="s">
        <v>322</v>
      </c>
      <c r="U1052" s="239">
        <f>IFERROR(Data_TY!$T1052*Data_TY!$O1052,"")</f>
        <v>0</v>
      </c>
      <c r="V1052" s="238">
        <f>IFERROR(Data_TY!$R1052/Data_TY!$P1052,"")</f>
        <v>5.49</v>
      </c>
      <c r="W1052" s="239">
        <f>IFERROR(Data_TY!$V1052*Data_TY!$O1052,"")</f>
        <v>7971.48</v>
      </c>
      <c r="X1052" s="230">
        <v>0.0</v>
      </c>
      <c r="Y1052" s="230" t="s">
        <v>900</v>
      </c>
    </row>
    <row r="1053" ht="15.75" customHeight="1">
      <c r="A1053" s="240" t="s">
        <v>1224</v>
      </c>
      <c r="B1053" s="240">
        <v>0.0</v>
      </c>
      <c r="C1053" s="240" t="s">
        <v>1093</v>
      </c>
      <c r="D1053" s="240" t="s">
        <v>309</v>
      </c>
      <c r="E1053" s="240" t="s">
        <v>1238</v>
      </c>
      <c r="F1053" s="241">
        <v>2024.0</v>
      </c>
      <c r="G1053" s="242" t="s">
        <v>1567</v>
      </c>
      <c r="H1053" s="242"/>
      <c r="I1053" s="242"/>
      <c r="J1053" s="242"/>
      <c r="K1053" s="242" t="s">
        <v>1226</v>
      </c>
      <c r="L1053" s="242">
        <v>72431.0</v>
      </c>
      <c r="M1053" s="243" t="s">
        <v>1239</v>
      </c>
      <c r="N1053" s="242" t="s">
        <v>1238</v>
      </c>
      <c r="O1053" s="244">
        <v>1452.0</v>
      </c>
      <c r="P1053" s="245">
        <v>32.0</v>
      </c>
      <c r="Q1053" s="246">
        <v>138.56</v>
      </c>
      <c r="R1053" s="246">
        <v>171.56</v>
      </c>
      <c r="S1053" s="247">
        <v>0.02203856749311295</v>
      </c>
      <c r="T1053" s="248" t="s">
        <v>322</v>
      </c>
      <c r="U1053" s="249">
        <f>IFERROR(Data_TY!$T1053*Data_TY!$O1053,"")</f>
        <v>0</v>
      </c>
      <c r="V1053" s="248">
        <f>IFERROR(Data_TY!$R1053/Data_TY!$P1053,"")</f>
        <v>5.36125</v>
      </c>
      <c r="W1053" s="249">
        <f>IFERROR(Data_TY!$V1053*Data_TY!$O1053,"")</f>
        <v>7784.535</v>
      </c>
      <c r="X1053" s="240">
        <v>0.0</v>
      </c>
      <c r="Y1053" s="240" t="s">
        <v>900</v>
      </c>
    </row>
    <row r="1054" ht="15.75" customHeight="1">
      <c r="A1054" s="230" t="s">
        <v>1224</v>
      </c>
      <c r="B1054" s="230">
        <v>0.0</v>
      </c>
      <c r="C1054" s="230" t="s">
        <v>1093</v>
      </c>
      <c r="D1054" s="230" t="s">
        <v>309</v>
      </c>
      <c r="E1054" s="230" t="s">
        <v>1240</v>
      </c>
      <c r="F1054" s="231">
        <v>2024.0</v>
      </c>
      <c r="G1054" s="232" t="s">
        <v>1567</v>
      </c>
      <c r="H1054" s="232"/>
      <c r="I1054" s="232"/>
      <c r="J1054" s="232"/>
      <c r="K1054" s="232" t="s">
        <v>1226</v>
      </c>
      <c r="L1054" s="232">
        <v>72435.0</v>
      </c>
      <c r="M1054" s="233" t="s">
        <v>1241</v>
      </c>
      <c r="N1054" s="232" t="s">
        <v>1240</v>
      </c>
      <c r="O1054" s="234">
        <v>1738.0</v>
      </c>
      <c r="P1054" s="235">
        <v>90.0</v>
      </c>
      <c r="Q1054" s="236">
        <v>657.9000000000005</v>
      </c>
      <c r="R1054" s="236">
        <v>809.1000000000004</v>
      </c>
      <c r="S1054" s="237">
        <v>0.05178365937859609</v>
      </c>
      <c r="T1054" s="238" t="s">
        <v>322</v>
      </c>
      <c r="U1054" s="239">
        <f>IFERROR(Data_TY!$T1054*Data_TY!$O1054,"")</f>
        <v>0</v>
      </c>
      <c r="V1054" s="238">
        <f>IFERROR(Data_TY!$R1054/Data_TY!$P1054,"")</f>
        <v>8.99</v>
      </c>
      <c r="W1054" s="239">
        <f>IFERROR(Data_TY!$V1054*Data_TY!$O1054,"")</f>
        <v>15624.62</v>
      </c>
      <c r="X1054" s="230">
        <v>0.0</v>
      </c>
      <c r="Y1054" s="230" t="s">
        <v>900</v>
      </c>
    </row>
    <row r="1055" ht="15.75" customHeight="1">
      <c r="A1055" s="240" t="s">
        <v>1224</v>
      </c>
      <c r="B1055" s="240">
        <v>0.0</v>
      </c>
      <c r="C1055" s="240" t="s">
        <v>1093</v>
      </c>
      <c r="D1055" s="240" t="s">
        <v>309</v>
      </c>
      <c r="E1055" s="240" t="s">
        <v>1242</v>
      </c>
      <c r="F1055" s="241">
        <v>2024.0</v>
      </c>
      <c r="G1055" s="242" t="s">
        <v>1567</v>
      </c>
      <c r="H1055" s="242"/>
      <c r="I1055" s="242"/>
      <c r="J1055" s="242"/>
      <c r="K1055" s="242" t="s">
        <v>1226</v>
      </c>
      <c r="L1055" s="242">
        <v>72440.0</v>
      </c>
      <c r="M1055" s="243" t="s">
        <v>1243</v>
      </c>
      <c r="N1055" s="242" t="s">
        <v>1242</v>
      </c>
      <c r="O1055" s="244">
        <v>1640.0</v>
      </c>
      <c r="P1055" s="245">
        <v>112.0</v>
      </c>
      <c r="Q1055" s="246">
        <v>1363.8800000000006</v>
      </c>
      <c r="R1055" s="246">
        <v>1678.8800000000008</v>
      </c>
      <c r="S1055" s="247">
        <v>0.06829268292682927</v>
      </c>
      <c r="T1055" s="248" t="s">
        <v>322</v>
      </c>
      <c r="U1055" s="249">
        <f>IFERROR(Data_TY!$T1055*Data_TY!$O1055,"")</f>
        <v>0</v>
      </c>
      <c r="V1055" s="248">
        <f>IFERROR(Data_TY!$R1055/Data_TY!$P1055,"")</f>
        <v>14.99</v>
      </c>
      <c r="W1055" s="249">
        <f>IFERROR(Data_TY!$V1055*Data_TY!$O1055,"")</f>
        <v>24583.6</v>
      </c>
      <c r="X1055" s="240">
        <v>0.0</v>
      </c>
      <c r="Y1055" s="240" t="s">
        <v>900</v>
      </c>
    </row>
    <row r="1056" ht="15.75" customHeight="1">
      <c r="A1056" s="230" t="s">
        <v>1224</v>
      </c>
      <c r="B1056" s="230">
        <v>0.0</v>
      </c>
      <c r="C1056" s="230" t="s">
        <v>1093</v>
      </c>
      <c r="D1056" s="230" t="s">
        <v>309</v>
      </c>
      <c r="E1056" s="230" t="s">
        <v>1244</v>
      </c>
      <c r="F1056" s="231">
        <v>2024.0</v>
      </c>
      <c r="G1056" s="232" t="s">
        <v>1567</v>
      </c>
      <c r="H1056" s="232"/>
      <c r="I1056" s="232"/>
      <c r="J1056" s="232"/>
      <c r="K1056" s="232" t="s">
        <v>1226</v>
      </c>
      <c r="L1056" s="232">
        <v>220973.0</v>
      </c>
      <c r="M1056" s="233" t="s">
        <v>1245</v>
      </c>
      <c r="N1056" s="232" t="s">
        <v>1244</v>
      </c>
      <c r="O1056" s="234">
        <v>1644.0</v>
      </c>
      <c r="P1056" s="235">
        <v>265.0</v>
      </c>
      <c r="Q1056" s="236">
        <v>1273.249999999999</v>
      </c>
      <c r="R1056" s="236">
        <v>1558.8500000000013</v>
      </c>
      <c r="S1056" s="237">
        <v>0.16119221411192214</v>
      </c>
      <c r="T1056" s="238" t="s">
        <v>322</v>
      </c>
      <c r="U1056" s="239">
        <f>IFERROR(Data_TY!$T1056*Data_TY!$O1056,"")</f>
        <v>0</v>
      </c>
      <c r="V1056" s="238">
        <f>IFERROR(Data_TY!$R1056/Data_TY!$P1056,"")</f>
        <v>5.88245283</v>
      </c>
      <c r="W1056" s="239">
        <f>IFERROR(Data_TY!$V1056*Data_TY!$O1056,"")</f>
        <v>9670.752453</v>
      </c>
      <c r="X1056" s="230">
        <v>0.0</v>
      </c>
      <c r="Y1056" s="230" t="s">
        <v>900</v>
      </c>
    </row>
    <row r="1057" ht="15.75" customHeight="1">
      <c r="A1057" s="240" t="s">
        <v>1224</v>
      </c>
      <c r="B1057" s="240">
        <v>0.0</v>
      </c>
      <c r="C1057" s="240" t="s">
        <v>1093</v>
      </c>
      <c r="D1057" s="240" t="s">
        <v>309</v>
      </c>
      <c r="E1057" s="240" t="s">
        <v>1246</v>
      </c>
      <c r="F1057" s="241">
        <v>2024.0</v>
      </c>
      <c r="G1057" s="242" t="s">
        <v>1567</v>
      </c>
      <c r="H1057" s="242"/>
      <c r="I1057" s="242"/>
      <c r="J1057" s="242"/>
      <c r="K1057" s="242" t="s">
        <v>1226</v>
      </c>
      <c r="L1057" s="242">
        <v>240723.0</v>
      </c>
      <c r="M1057" s="243" t="s">
        <v>1247</v>
      </c>
      <c r="N1057" s="242" t="s">
        <v>1246</v>
      </c>
      <c r="O1057" s="244">
        <v>1356.0</v>
      </c>
      <c r="P1057" s="245">
        <v>49.0</v>
      </c>
      <c r="Q1057" s="246">
        <v>486.3599999999999</v>
      </c>
      <c r="R1057" s="246">
        <v>587.7600000000002</v>
      </c>
      <c r="S1057" s="247">
        <v>0.036135693215339236</v>
      </c>
      <c r="T1057" s="248" t="s">
        <v>322</v>
      </c>
      <c r="U1057" s="249">
        <f>IFERROR(Data_TY!$T1057*Data_TY!$O1057,"")</f>
        <v>0</v>
      </c>
      <c r="V1057" s="248">
        <f>IFERROR(Data_TY!$R1057/Data_TY!$P1057,"")</f>
        <v>11.99510204</v>
      </c>
      <c r="W1057" s="249">
        <f>IFERROR(Data_TY!$V1057*Data_TY!$O1057,"")</f>
        <v>16265.35837</v>
      </c>
      <c r="X1057" s="240">
        <v>0.0</v>
      </c>
      <c r="Y1057" s="240" t="s">
        <v>900</v>
      </c>
    </row>
    <row r="1058" ht="15.75" customHeight="1">
      <c r="A1058" s="230">
        <v>0.0</v>
      </c>
      <c r="B1058" s="230">
        <v>0.0</v>
      </c>
      <c r="C1058" s="230">
        <v>0.0</v>
      </c>
      <c r="D1058" s="230">
        <v>0.0</v>
      </c>
      <c r="E1058" s="230" t="s">
        <v>1248</v>
      </c>
      <c r="F1058" s="231">
        <v>2024.0</v>
      </c>
      <c r="G1058" s="232" t="s">
        <v>1567</v>
      </c>
      <c r="H1058" s="232"/>
      <c r="I1058" s="232"/>
      <c r="J1058" s="232"/>
      <c r="K1058" s="232" t="s">
        <v>1226</v>
      </c>
      <c r="L1058" s="232">
        <v>117999.0</v>
      </c>
      <c r="M1058" s="233" t="s">
        <v>1249</v>
      </c>
      <c r="N1058" s="232" t="s">
        <v>1248</v>
      </c>
      <c r="O1058" s="234">
        <v>1076.0</v>
      </c>
      <c r="P1058" s="235">
        <v>83.0</v>
      </c>
      <c r="Q1058" s="236">
        <v>679.1700000000004</v>
      </c>
      <c r="R1058" s="236">
        <v>833.1700000000004</v>
      </c>
      <c r="S1058" s="237">
        <v>0.07713754646840149</v>
      </c>
      <c r="T1058" s="238" t="s">
        <v>322</v>
      </c>
      <c r="U1058" s="239">
        <f>IFERROR(Data_TY!$T1058*Data_TY!$O1058,"")</f>
        <v>0</v>
      </c>
      <c r="V1058" s="238">
        <f>IFERROR(Data_TY!$R1058/Data_TY!$P1058,"")</f>
        <v>10.03819277</v>
      </c>
      <c r="W1058" s="239">
        <f>IFERROR(Data_TY!$V1058*Data_TY!$O1058,"")</f>
        <v>10801.09542</v>
      </c>
      <c r="X1058" s="230">
        <v>0.0</v>
      </c>
      <c r="Y1058" s="230" t="s">
        <v>900</v>
      </c>
    </row>
    <row r="1059" ht="15.75" hidden="1" customHeight="1">
      <c r="A1059" s="240" t="s">
        <v>47</v>
      </c>
      <c r="B1059" s="240" t="s">
        <v>75</v>
      </c>
      <c r="C1059" s="240" t="s">
        <v>786</v>
      </c>
      <c r="D1059" s="240" t="s">
        <v>309</v>
      </c>
      <c r="E1059" s="240" t="s">
        <v>730</v>
      </c>
      <c r="F1059" s="241">
        <v>2024.0</v>
      </c>
      <c r="G1059" s="242" t="s">
        <v>1567</v>
      </c>
      <c r="H1059" s="242"/>
      <c r="I1059" s="242"/>
      <c r="J1059" s="242"/>
      <c r="K1059" s="242" t="s">
        <v>1226</v>
      </c>
      <c r="L1059" s="242">
        <v>222156.0</v>
      </c>
      <c r="M1059" s="243" t="s">
        <v>729</v>
      </c>
      <c r="N1059" s="242" t="s">
        <v>1616</v>
      </c>
      <c r="O1059" s="244">
        <v>1200.0</v>
      </c>
      <c r="P1059" s="245">
        <v>185.0</v>
      </c>
      <c r="Q1059" s="246">
        <v>595.75</v>
      </c>
      <c r="R1059" s="246">
        <v>738.1500000000004</v>
      </c>
      <c r="S1059" s="247">
        <v>0.15416666666666667</v>
      </c>
      <c r="T1059" s="248">
        <v>1.6</v>
      </c>
      <c r="U1059" s="249">
        <f>IFERROR(Data_TY!$T1059*Data_TY!$O1059,"")</f>
        <v>1920</v>
      </c>
      <c r="V1059" s="248">
        <f>IFERROR(Data_TY!$R1059/Data_TY!$P1059,"")</f>
        <v>3.99</v>
      </c>
      <c r="W1059" s="249">
        <f>IFERROR(Data_TY!$V1059*Data_TY!$O1059,"")</f>
        <v>4788</v>
      </c>
      <c r="X1059" s="240" t="s">
        <v>298</v>
      </c>
      <c r="Y1059" s="240" t="s">
        <v>784</v>
      </c>
    </row>
    <row r="1060" ht="15.75" hidden="1" customHeight="1">
      <c r="A1060" s="230" t="s">
        <v>47</v>
      </c>
      <c r="B1060" s="230" t="s">
        <v>75</v>
      </c>
      <c r="C1060" s="230" t="s">
        <v>786</v>
      </c>
      <c r="D1060" s="230" t="s">
        <v>309</v>
      </c>
      <c r="E1060" s="230" t="s">
        <v>732</v>
      </c>
      <c r="F1060" s="231">
        <v>2024.0</v>
      </c>
      <c r="G1060" s="232" t="s">
        <v>1567</v>
      </c>
      <c r="H1060" s="232"/>
      <c r="I1060" s="232"/>
      <c r="J1060" s="232"/>
      <c r="K1060" s="232" t="s">
        <v>1226</v>
      </c>
      <c r="L1060" s="232">
        <v>222157.0</v>
      </c>
      <c r="M1060" s="233" t="s">
        <v>731</v>
      </c>
      <c r="N1060" s="232" t="s">
        <v>1617</v>
      </c>
      <c r="O1060" s="234">
        <v>1200.0</v>
      </c>
      <c r="P1060" s="235">
        <v>134.0</v>
      </c>
      <c r="Q1060" s="236">
        <v>432.2599999999998</v>
      </c>
      <c r="R1060" s="236">
        <v>534.6600000000003</v>
      </c>
      <c r="S1060" s="237">
        <v>0.11166666666666666</v>
      </c>
      <c r="T1060" s="238">
        <v>1.6</v>
      </c>
      <c r="U1060" s="239">
        <f>IFERROR(Data_TY!$T1060*Data_TY!$O1060,"")</f>
        <v>1920</v>
      </c>
      <c r="V1060" s="238">
        <f>IFERROR(Data_TY!$R1060/Data_TY!$P1060,"")</f>
        <v>3.99</v>
      </c>
      <c r="W1060" s="239">
        <f>IFERROR(Data_TY!$V1060*Data_TY!$O1060,"")</f>
        <v>4788</v>
      </c>
      <c r="X1060" s="230" t="s">
        <v>298</v>
      </c>
      <c r="Y1060" s="230" t="s">
        <v>784</v>
      </c>
    </row>
    <row r="1061" ht="15.75" customHeight="1">
      <c r="A1061" s="240">
        <v>0.0</v>
      </c>
      <c r="B1061" s="240">
        <v>0.0</v>
      </c>
      <c r="C1061" s="240">
        <v>0.0</v>
      </c>
      <c r="D1061" s="240">
        <v>0.0</v>
      </c>
      <c r="E1061" s="240" t="s">
        <v>1250</v>
      </c>
      <c r="F1061" s="241">
        <v>2024.0</v>
      </c>
      <c r="G1061" s="242" t="s">
        <v>1567</v>
      </c>
      <c r="H1061" s="242"/>
      <c r="I1061" s="242"/>
      <c r="J1061" s="242"/>
      <c r="K1061" s="242" t="s">
        <v>1226</v>
      </c>
      <c r="L1061" s="242">
        <v>115626.0</v>
      </c>
      <c r="M1061" s="243" t="s">
        <v>1251</v>
      </c>
      <c r="N1061" s="242" t="s">
        <v>1250</v>
      </c>
      <c r="O1061" s="244">
        <v>1695.0</v>
      </c>
      <c r="P1061" s="245">
        <v>14.0</v>
      </c>
      <c r="Q1061" s="246">
        <v>89.46000000000001</v>
      </c>
      <c r="R1061" s="246">
        <v>111.85999999999997</v>
      </c>
      <c r="S1061" s="247">
        <v>0.008259587020648967</v>
      </c>
      <c r="T1061" s="248" t="s">
        <v>322</v>
      </c>
      <c r="U1061" s="249">
        <f>IFERROR(Data_TY!$T1061*Data_TY!$O1061,"")</f>
        <v>0</v>
      </c>
      <c r="V1061" s="248">
        <f>IFERROR(Data_TY!$R1061/Data_TY!$P1061,"")</f>
        <v>7.99</v>
      </c>
      <c r="W1061" s="249">
        <f>IFERROR(Data_TY!$V1061*Data_TY!$O1061,"")</f>
        <v>13543.05</v>
      </c>
      <c r="X1061" s="240">
        <v>0.0</v>
      </c>
      <c r="Y1061" s="240" t="s">
        <v>900</v>
      </c>
    </row>
    <row r="1062" ht="15.75" hidden="1" customHeight="1">
      <c r="A1062" s="230" t="s">
        <v>47</v>
      </c>
      <c r="B1062" s="230" t="s">
        <v>75</v>
      </c>
      <c r="C1062" s="230" t="s">
        <v>786</v>
      </c>
      <c r="D1062" s="230" t="s">
        <v>309</v>
      </c>
      <c r="E1062" s="230" t="s">
        <v>734</v>
      </c>
      <c r="F1062" s="231">
        <v>2024.0</v>
      </c>
      <c r="G1062" s="232" t="s">
        <v>1567</v>
      </c>
      <c r="H1062" s="232"/>
      <c r="I1062" s="232"/>
      <c r="J1062" s="232"/>
      <c r="K1062" s="232" t="s">
        <v>1226</v>
      </c>
      <c r="L1062" s="232">
        <v>222158.0</v>
      </c>
      <c r="M1062" s="233" t="s">
        <v>733</v>
      </c>
      <c r="N1062" s="232" t="s">
        <v>1618</v>
      </c>
      <c r="O1062" s="234">
        <v>1200.0</v>
      </c>
      <c r="P1062" s="235">
        <v>52.0</v>
      </c>
      <c r="Q1062" s="236">
        <v>166.67999999999995</v>
      </c>
      <c r="R1062" s="236">
        <v>207.48000000000002</v>
      </c>
      <c r="S1062" s="237">
        <v>0.043333333333333335</v>
      </c>
      <c r="T1062" s="238">
        <v>1.6</v>
      </c>
      <c r="U1062" s="239">
        <f>IFERROR(Data_TY!$T1062*Data_TY!$O1062,"")</f>
        <v>1920</v>
      </c>
      <c r="V1062" s="238">
        <f>IFERROR(Data_TY!$R1062/Data_TY!$P1062,"")</f>
        <v>3.99</v>
      </c>
      <c r="W1062" s="239">
        <f>IFERROR(Data_TY!$V1062*Data_TY!$O1062,"")</f>
        <v>4788</v>
      </c>
      <c r="X1062" s="230" t="s">
        <v>298</v>
      </c>
      <c r="Y1062" s="230" t="s">
        <v>784</v>
      </c>
    </row>
    <row r="1063" ht="15.75" hidden="1" customHeight="1">
      <c r="A1063" s="240" t="s">
        <v>49</v>
      </c>
      <c r="B1063" s="240" t="s">
        <v>344</v>
      </c>
      <c r="C1063" s="240" t="s">
        <v>786</v>
      </c>
      <c r="D1063" s="240" t="s">
        <v>309</v>
      </c>
      <c r="E1063" s="240" t="s">
        <v>703</v>
      </c>
      <c r="F1063" s="241">
        <v>2024.0</v>
      </c>
      <c r="G1063" s="242" t="s">
        <v>1567</v>
      </c>
      <c r="H1063" s="242"/>
      <c r="I1063" s="242"/>
      <c r="J1063" s="242"/>
      <c r="K1063" s="242" t="s">
        <v>1252</v>
      </c>
      <c r="L1063" s="242">
        <v>138542.0</v>
      </c>
      <c r="M1063" s="243" t="s">
        <v>702</v>
      </c>
      <c r="N1063" s="242" t="s">
        <v>703</v>
      </c>
      <c r="O1063" s="244">
        <v>0.0</v>
      </c>
      <c r="P1063" s="245">
        <v>6.0</v>
      </c>
      <c r="Q1063" s="246">
        <v>34.74</v>
      </c>
      <c r="R1063" s="246">
        <v>34.74</v>
      </c>
      <c r="S1063" s="247" t="s">
        <v>322</v>
      </c>
      <c r="T1063" s="248">
        <v>2.42</v>
      </c>
      <c r="U1063" s="249">
        <f>IFERROR(Data_TY!$T1063*Data_TY!$O1063,"")</f>
        <v>0</v>
      </c>
      <c r="V1063" s="248">
        <f>IFERROR(Data_TY!$R1063/Data_TY!$P1063,"")</f>
        <v>5.79</v>
      </c>
      <c r="W1063" s="249">
        <f>IFERROR(Data_TY!$V1063*Data_TY!$O1063,"")</f>
        <v>0</v>
      </c>
      <c r="X1063" s="240" t="s">
        <v>657</v>
      </c>
      <c r="Y1063" s="240" t="s">
        <v>784</v>
      </c>
    </row>
    <row r="1064" ht="15.75" hidden="1" customHeight="1">
      <c r="A1064" s="230" t="s">
        <v>49</v>
      </c>
      <c r="B1064" s="230" t="s">
        <v>344</v>
      </c>
      <c r="C1064" s="230" t="s">
        <v>786</v>
      </c>
      <c r="D1064" s="230" t="s">
        <v>309</v>
      </c>
      <c r="E1064" s="230" t="s">
        <v>343</v>
      </c>
      <c r="F1064" s="231">
        <v>2024.0</v>
      </c>
      <c r="G1064" s="232" t="s">
        <v>1567</v>
      </c>
      <c r="H1064" s="232"/>
      <c r="I1064" s="232"/>
      <c r="J1064" s="232"/>
      <c r="K1064" s="232" t="s">
        <v>1252</v>
      </c>
      <c r="L1064" s="232">
        <v>149314.0</v>
      </c>
      <c r="M1064" s="233" t="s">
        <v>342</v>
      </c>
      <c r="N1064" s="232" t="s">
        <v>1253</v>
      </c>
      <c r="O1064" s="234">
        <v>1416.0</v>
      </c>
      <c r="P1064" s="235">
        <v>508.0</v>
      </c>
      <c r="Q1064" s="236">
        <v>1446.0200000000002</v>
      </c>
      <c r="R1064" s="236">
        <v>1772.9200000000014</v>
      </c>
      <c r="S1064" s="237">
        <v>0.3587570621468927</v>
      </c>
      <c r="T1064" s="238">
        <v>1.33</v>
      </c>
      <c r="U1064" s="239">
        <f>IFERROR(Data_TY!$T1064*Data_TY!$O1064,"")</f>
        <v>1883.28</v>
      </c>
      <c r="V1064" s="238">
        <f>IFERROR(Data_TY!$R1064/Data_TY!$P1064,"")</f>
        <v>3.49</v>
      </c>
      <c r="W1064" s="239">
        <f>IFERROR(Data_TY!$V1064*Data_TY!$O1064,"")</f>
        <v>4941.84</v>
      </c>
      <c r="X1064" s="230" t="s">
        <v>78</v>
      </c>
      <c r="Y1064" s="230" t="s">
        <v>784</v>
      </c>
    </row>
    <row r="1065" ht="15.75" hidden="1" customHeight="1">
      <c r="A1065" s="240" t="s">
        <v>49</v>
      </c>
      <c r="B1065" s="240" t="s">
        <v>344</v>
      </c>
      <c r="C1065" s="240" t="s">
        <v>786</v>
      </c>
      <c r="D1065" s="240" t="s">
        <v>309</v>
      </c>
      <c r="E1065" s="240" t="s">
        <v>346</v>
      </c>
      <c r="F1065" s="241">
        <v>2024.0</v>
      </c>
      <c r="G1065" s="242" t="s">
        <v>1567</v>
      </c>
      <c r="H1065" s="242"/>
      <c r="I1065" s="242"/>
      <c r="J1065" s="242"/>
      <c r="K1065" s="242" t="s">
        <v>1252</v>
      </c>
      <c r="L1065" s="242">
        <v>149315.0</v>
      </c>
      <c r="M1065" s="243" t="s">
        <v>345</v>
      </c>
      <c r="N1065" s="242" t="s">
        <v>1254</v>
      </c>
      <c r="O1065" s="244">
        <v>1416.0</v>
      </c>
      <c r="P1065" s="245">
        <v>461.0</v>
      </c>
      <c r="Q1065" s="246">
        <v>1308.5900000000001</v>
      </c>
      <c r="R1065" s="246">
        <v>1608.8900000000012</v>
      </c>
      <c r="S1065" s="247">
        <v>0.3255649717514124</v>
      </c>
      <c r="T1065" s="248">
        <v>1.33</v>
      </c>
      <c r="U1065" s="249">
        <f>IFERROR(Data_TY!$T1065*Data_TY!$O1065,"")</f>
        <v>1883.28</v>
      </c>
      <c r="V1065" s="248">
        <f>IFERROR(Data_TY!$R1065/Data_TY!$P1065,"")</f>
        <v>3.49</v>
      </c>
      <c r="W1065" s="249">
        <f>IFERROR(Data_TY!$V1065*Data_TY!$O1065,"")</f>
        <v>4941.84</v>
      </c>
      <c r="X1065" s="240" t="s">
        <v>78</v>
      </c>
      <c r="Y1065" s="240" t="s">
        <v>784</v>
      </c>
    </row>
    <row r="1066" ht="15.75" customHeight="1">
      <c r="A1066" s="230" t="s">
        <v>49</v>
      </c>
      <c r="B1066" s="230">
        <v>0.0</v>
      </c>
      <c r="C1066" s="230" t="s">
        <v>1357</v>
      </c>
      <c r="D1066" s="230" t="s">
        <v>309</v>
      </c>
      <c r="E1066" s="230" t="s">
        <v>1619</v>
      </c>
      <c r="F1066" s="231">
        <v>2024.0</v>
      </c>
      <c r="G1066" s="232" t="s">
        <v>1567</v>
      </c>
      <c r="H1066" s="232"/>
      <c r="I1066" s="232"/>
      <c r="J1066" s="232"/>
      <c r="K1066" s="232" t="s">
        <v>1252</v>
      </c>
      <c r="L1066" s="232">
        <v>139457.0</v>
      </c>
      <c r="M1066" s="233" t="s">
        <v>1620</v>
      </c>
      <c r="N1066" s="232" t="s">
        <v>1619</v>
      </c>
      <c r="O1066" s="234">
        <v>872.0</v>
      </c>
      <c r="P1066" s="235">
        <v>300.0</v>
      </c>
      <c r="Q1066" s="236">
        <v>979.6000000000006</v>
      </c>
      <c r="R1066" s="236">
        <v>1194.0000000000014</v>
      </c>
      <c r="S1066" s="237">
        <v>0.3440366972477064</v>
      </c>
      <c r="T1066" s="238" t="s">
        <v>322</v>
      </c>
      <c r="U1066" s="239">
        <f>IFERROR(Data_TY!$T1066*Data_TY!$O1066,"")</f>
        <v>0</v>
      </c>
      <c r="V1066" s="238">
        <f>IFERROR(Data_TY!$R1066/Data_TY!$P1066,"")</f>
        <v>3.98</v>
      </c>
      <c r="W1066" s="239">
        <f>IFERROR(Data_TY!$V1066*Data_TY!$O1066,"")</f>
        <v>3470.56</v>
      </c>
      <c r="X1066" s="230">
        <v>0.0</v>
      </c>
      <c r="Y1066" s="230" t="s">
        <v>900</v>
      </c>
    </row>
    <row r="1067" ht="15.75" hidden="1" customHeight="1">
      <c r="A1067" s="240" t="s">
        <v>52</v>
      </c>
      <c r="B1067" s="240" t="s">
        <v>52</v>
      </c>
      <c r="C1067" s="240" t="s">
        <v>913</v>
      </c>
      <c r="D1067" s="240" t="s">
        <v>309</v>
      </c>
      <c r="E1067" s="240" t="s">
        <v>1553</v>
      </c>
      <c r="F1067" s="241">
        <v>2024.0</v>
      </c>
      <c r="G1067" s="242" t="s">
        <v>1567</v>
      </c>
      <c r="H1067" s="242"/>
      <c r="I1067" s="242"/>
      <c r="J1067" s="242"/>
      <c r="K1067" s="242" t="s">
        <v>1252</v>
      </c>
      <c r="L1067" s="242">
        <v>96612.0</v>
      </c>
      <c r="M1067" s="243" t="s">
        <v>1554</v>
      </c>
      <c r="N1067" s="242" t="s">
        <v>1555</v>
      </c>
      <c r="O1067" s="244">
        <v>0.0</v>
      </c>
      <c r="P1067" s="245">
        <v>3.0</v>
      </c>
      <c r="Q1067" s="246">
        <v>6.0</v>
      </c>
      <c r="R1067" s="246">
        <v>6.0</v>
      </c>
      <c r="S1067" s="247" t="s">
        <v>322</v>
      </c>
      <c r="T1067" s="248">
        <v>0.83</v>
      </c>
      <c r="U1067" s="249">
        <f>IFERROR(Data_TY!$T1067*Data_TY!$O1067,"")</f>
        <v>0</v>
      </c>
      <c r="V1067" s="248">
        <f>IFERROR(Data_TY!$R1067/Data_TY!$P1067,"")</f>
        <v>2</v>
      </c>
      <c r="W1067" s="249">
        <f>IFERROR(Data_TY!$V1067*Data_TY!$O1067,"")</f>
        <v>0</v>
      </c>
      <c r="X1067" s="240" t="s">
        <v>78</v>
      </c>
      <c r="Y1067" s="240" t="s">
        <v>784</v>
      </c>
    </row>
    <row r="1068" ht="15.75" hidden="1" customHeight="1">
      <c r="A1068" s="230" t="s">
        <v>49</v>
      </c>
      <c r="B1068" s="230" t="s">
        <v>363</v>
      </c>
      <c r="C1068" s="230" t="s">
        <v>786</v>
      </c>
      <c r="D1068" s="230" t="s">
        <v>309</v>
      </c>
      <c r="E1068" s="230" t="s">
        <v>379</v>
      </c>
      <c r="F1068" s="231">
        <v>2024.0</v>
      </c>
      <c r="G1068" s="232" t="s">
        <v>1567</v>
      </c>
      <c r="H1068" s="232"/>
      <c r="I1068" s="232"/>
      <c r="J1068" s="232"/>
      <c r="K1068" s="232" t="s">
        <v>1252</v>
      </c>
      <c r="L1068" s="232">
        <v>252327.0</v>
      </c>
      <c r="M1068" s="233" t="s">
        <v>378</v>
      </c>
      <c r="N1068" s="232" t="s">
        <v>1259</v>
      </c>
      <c r="O1068" s="234">
        <v>3936.0</v>
      </c>
      <c r="P1068" s="235">
        <v>1947.0</v>
      </c>
      <c r="Q1068" s="236">
        <v>5538.879999999999</v>
      </c>
      <c r="R1068" s="236">
        <v>6796.079999999998</v>
      </c>
      <c r="S1068" s="237">
        <v>0.4946646341463415</v>
      </c>
      <c r="T1068" s="238">
        <v>1.22</v>
      </c>
      <c r="U1068" s="239">
        <f>IFERROR(Data_TY!$T1068*Data_TY!$O1068,"")</f>
        <v>4801.92</v>
      </c>
      <c r="V1068" s="238">
        <f>IFERROR(Data_TY!$R1068/Data_TY!$P1068,"")</f>
        <v>3.490539291</v>
      </c>
      <c r="W1068" s="239">
        <f>IFERROR(Data_TY!$V1068*Data_TY!$O1068,"")</f>
        <v>13738.76265</v>
      </c>
      <c r="X1068" s="230" t="s">
        <v>380</v>
      </c>
      <c r="Y1068" s="230" t="s">
        <v>784</v>
      </c>
    </row>
    <row r="1069" ht="15.75" hidden="1" customHeight="1">
      <c r="A1069" s="240" t="s">
        <v>52</v>
      </c>
      <c r="B1069" s="240" t="s">
        <v>559</v>
      </c>
      <c r="C1069" s="240" t="s">
        <v>786</v>
      </c>
      <c r="D1069" s="240" t="s">
        <v>309</v>
      </c>
      <c r="E1069" s="240" t="s">
        <v>647</v>
      </c>
      <c r="F1069" s="241">
        <v>2024.0</v>
      </c>
      <c r="G1069" s="242" t="s">
        <v>1567</v>
      </c>
      <c r="H1069" s="242"/>
      <c r="I1069" s="242"/>
      <c r="J1069" s="242"/>
      <c r="K1069" s="242" t="s">
        <v>1252</v>
      </c>
      <c r="L1069" s="242">
        <v>242498.0</v>
      </c>
      <c r="M1069" s="243" t="s">
        <v>646</v>
      </c>
      <c r="N1069" s="242" t="s">
        <v>1264</v>
      </c>
      <c r="O1069" s="244">
        <v>2556.0</v>
      </c>
      <c r="P1069" s="245">
        <v>806.0</v>
      </c>
      <c r="Q1069" s="246">
        <v>2612.7400000000002</v>
      </c>
      <c r="R1069" s="246">
        <v>3215.9399999999996</v>
      </c>
      <c r="S1069" s="247">
        <v>0.31533646322378717</v>
      </c>
      <c r="T1069" s="248">
        <v>1.5</v>
      </c>
      <c r="U1069" s="249">
        <f>IFERROR(Data_TY!$T1069*Data_TY!$O1069,"")</f>
        <v>3834</v>
      </c>
      <c r="V1069" s="248">
        <f>IFERROR(Data_TY!$R1069/Data_TY!$P1069,"")</f>
        <v>3.99</v>
      </c>
      <c r="W1069" s="249">
        <f>IFERROR(Data_TY!$V1069*Data_TY!$O1069,"")</f>
        <v>10198.44</v>
      </c>
      <c r="X1069" s="240" t="s">
        <v>648</v>
      </c>
      <c r="Y1069" s="240" t="s">
        <v>784</v>
      </c>
    </row>
    <row r="1070" ht="15.75" hidden="1" customHeight="1">
      <c r="A1070" s="230" t="s">
        <v>52</v>
      </c>
      <c r="B1070" s="230" t="s">
        <v>52</v>
      </c>
      <c r="C1070" s="230" t="s">
        <v>913</v>
      </c>
      <c r="D1070" s="230" t="s">
        <v>309</v>
      </c>
      <c r="E1070" s="230" t="s">
        <v>1556</v>
      </c>
      <c r="F1070" s="231">
        <v>2024.0</v>
      </c>
      <c r="G1070" s="232" t="s">
        <v>1567</v>
      </c>
      <c r="H1070" s="232"/>
      <c r="I1070" s="232"/>
      <c r="J1070" s="232"/>
      <c r="K1070" s="232" t="s">
        <v>1252</v>
      </c>
      <c r="L1070" s="232">
        <v>96610.0</v>
      </c>
      <c r="M1070" s="233" t="s">
        <v>1557</v>
      </c>
      <c r="N1070" s="232" t="s">
        <v>1558</v>
      </c>
      <c r="O1070" s="234">
        <v>0.0</v>
      </c>
      <c r="P1070" s="235">
        <v>1.0</v>
      </c>
      <c r="Q1070" s="236">
        <v>2.0</v>
      </c>
      <c r="R1070" s="236">
        <v>2.0</v>
      </c>
      <c r="S1070" s="237" t="s">
        <v>322</v>
      </c>
      <c r="T1070" s="238">
        <v>0.83</v>
      </c>
      <c r="U1070" s="239">
        <f>IFERROR(Data_TY!$T1070*Data_TY!$O1070,"")</f>
        <v>0</v>
      </c>
      <c r="V1070" s="238">
        <f>IFERROR(Data_TY!$R1070/Data_TY!$P1070,"")</f>
        <v>2</v>
      </c>
      <c r="W1070" s="239">
        <f>IFERROR(Data_TY!$V1070*Data_TY!$O1070,"")</f>
        <v>0</v>
      </c>
      <c r="X1070" s="230" t="s">
        <v>78</v>
      </c>
      <c r="Y1070" s="230" t="s">
        <v>784</v>
      </c>
    </row>
    <row r="1071" ht="15.75" hidden="1" customHeight="1">
      <c r="A1071" s="240" t="s">
        <v>52</v>
      </c>
      <c r="B1071" s="240" t="s">
        <v>52</v>
      </c>
      <c r="C1071" s="240" t="s">
        <v>913</v>
      </c>
      <c r="D1071" s="240" t="s">
        <v>309</v>
      </c>
      <c r="E1071" s="240" t="s">
        <v>1559</v>
      </c>
      <c r="F1071" s="241">
        <v>2024.0</v>
      </c>
      <c r="G1071" s="242" t="s">
        <v>1567</v>
      </c>
      <c r="H1071" s="242"/>
      <c r="I1071" s="242"/>
      <c r="J1071" s="242"/>
      <c r="K1071" s="242" t="s">
        <v>1252</v>
      </c>
      <c r="L1071" s="242">
        <v>96611.0</v>
      </c>
      <c r="M1071" s="243" t="s">
        <v>1560</v>
      </c>
      <c r="N1071" s="242" t="s">
        <v>1561</v>
      </c>
      <c r="O1071" s="244">
        <v>0.0</v>
      </c>
      <c r="P1071" s="245">
        <v>2.0</v>
      </c>
      <c r="Q1071" s="246">
        <v>4.0</v>
      </c>
      <c r="R1071" s="246">
        <v>4.0</v>
      </c>
      <c r="S1071" s="247" t="s">
        <v>322</v>
      </c>
      <c r="T1071" s="248">
        <v>0.83</v>
      </c>
      <c r="U1071" s="249">
        <f>IFERROR(Data_TY!$T1071*Data_TY!$O1071,"")</f>
        <v>0</v>
      </c>
      <c r="V1071" s="248">
        <f>IFERROR(Data_TY!$R1071/Data_TY!$P1071,"")</f>
        <v>2</v>
      </c>
      <c r="W1071" s="249">
        <f>IFERROR(Data_TY!$V1071*Data_TY!$O1071,"")</f>
        <v>0</v>
      </c>
      <c r="X1071" s="240" t="s">
        <v>78</v>
      </c>
      <c r="Y1071" s="240" t="s">
        <v>784</v>
      </c>
    </row>
    <row r="1072" ht="15.75" hidden="1" customHeight="1">
      <c r="A1072" s="230" t="s">
        <v>52</v>
      </c>
      <c r="B1072" s="230" t="s">
        <v>52</v>
      </c>
      <c r="C1072" s="230" t="s">
        <v>913</v>
      </c>
      <c r="D1072" s="230" t="s">
        <v>309</v>
      </c>
      <c r="E1072" s="230" t="s">
        <v>1562</v>
      </c>
      <c r="F1072" s="231">
        <v>2024.0</v>
      </c>
      <c r="G1072" s="232" t="s">
        <v>1567</v>
      </c>
      <c r="H1072" s="232"/>
      <c r="I1072" s="232"/>
      <c r="J1072" s="232"/>
      <c r="K1072" s="232" t="s">
        <v>1252</v>
      </c>
      <c r="L1072" s="232">
        <v>96613.0</v>
      </c>
      <c r="M1072" s="233" t="s">
        <v>1563</v>
      </c>
      <c r="N1072" s="232" t="s">
        <v>1564</v>
      </c>
      <c r="O1072" s="234">
        <v>0.0</v>
      </c>
      <c r="P1072" s="235">
        <v>1.0</v>
      </c>
      <c r="Q1072" s="236">
        <v>2.0</v>
      </c>
      <c r="R1072" s="236">
        <v>2.0</v>
      </c>
      <c r="S1072" s="237" t="s">
        <v>322</v>
      </c>
      <c r="T1072" s="238">
        <v>0.83</v>
      </c>
      <c r="U1072" s="239">
        <f>IFERROR(Data_TY!$T1072*Data_TY!$O1072,"")</f>
        <v>0</v>
      </c>
      <c r="V1072" s="238">
        <f>IFERROR(Data_TY!$R1072/Data_TY!$P1072,"")</f>
        <v>2</v>
      </c>
      <c r="W1072" s="239">
        <f>IFERROR(Data_TY!$V1072*Data_TY!$O1072,"")</f>
        <v>0</v>
      </c>
      <c r="X1072" s="230" t="s">
        <v>78</v>
      </c>
      <c r="Y1072" s="230" t="s">
        <v>784</v>
      </c>
    </row>
    <row r="1073" ht="15.75" hidden="1" customHeight="1">
      <c r="A1073" s="240" t="s">
        <v>49</v>
      </c>
      <c r="B1073" s="240" t="s">
        <v>654</v>
      </c>
      <c r="C1073" s="240" t="s">
        <v>786</v>
      </c>
      <c r="D1073" s="240" t="s">
        <v>309</v>
      </c>
      <c r="E1073" s="240" t="s">
        <v>653</v>
      </c>
      <c r="F1073" s="241">
        <v>2024.0</v>
      </c>
      <c r="G1073" s="242" t="s">
        <v>1567</v>
      </c>
      <c r="H1073" s="242"/>
      <c r="I1073" s="242"/>
      <c r="J1073" s="242"/>
      <c r="K1073" s="242" t="s">
        <v>1252</v>
      </c>
      <c r="L1073" s="242">
        <v>222138.0</v>
      </c>
      <c r="M1073" s="243" t="s">
        <v>652</v>
      </c>
      <c r="N1073" s="242" t="s">
        <v>1265</v>
      </c>
      <c r="O1073" s="244">
        <v>0.0</v>
      </c>
      <c r="P1073" s="245">
        <v>13.0</v>
      </c>
      <c r="Q1073" s="246">
        <v>13.0</v>
      </c>
      <c r="R1073" s="246">
        <v>13.0</v>
      </c>
      <c r="S1073" s="247" t="s">
        <v>322</v>
      </c>
      <c r="T1073" s="248">
        <v>0.5</v>
      </c>
      <c r="U1073" s="249">
        <f>IFERROR(Data_TY!$T1073*Data_TY!$O1073,"")</f>
        <v>0</v>
      </c>
      <c r="V1073" s="248">
        <f>IFERROR(Data_TY!$R1073/Data_TY!$P1073,"")</f>
        <v>1</v>
      </c>
      <c r="W1073" s="249">
        <f>IFERROR(Data_TY!$V1073*Data_TY!$O1073,"")</f>
        <v>0</v>
      </c>
      <c r="X1073" s="240" t="s">
        <v>651</v>
      </c>
      <c r="Y1073" s="240" t="s">
        <v>784</v>
      </c>
    </row>
    <row r="1074" ht="15.75" customHeight="1">
      <c r="A1074" s="230">
        <v>0.0</v>
      </c>
      <c r="B1074" s="230">
        <v>0.0</v>
      </c>
      <c r="C1074" s="230">
        <v>0.0</v>
      </c>
      <c r="D1074" s="230">
        <v>0.0</v>
      </c>
      <c r="E1074" s="230" t="s">
        <v>1621</v>
      </c>
      <c r="F1074" s="231">
        <v>2024.0</v>
      </c>
      <c r="G1074" s="232" t="s">
        <v>1567</v>
      </c>
      <c r="H1074" s="232"/>
      <c r="I1074" s="232"/>
      <c r="J1074" s="232"/>
      <c r="K1074" s="232" t="s">
        <v>1252</v>
      </c>
      <c r="L1074" s="232">
        <v>115648.0</v>
      </c>
      <c r="M1074" s="233" t="s">
        <v>1622</v>
      </c>
      <c r="N1074" s="232" t="s">
        <v>1621</v>
      </c>
      <c r="O1074" s="234">
        <v>327.0</v>
      </c>
      <c r="P1074" s="235">
        <v>173.0</v>
      </c>
      <c r="Q1074" s="236">
        <v>562.27</v>
      </c>
      <c r="R1074" s="236">
        <v>690.2700000000009</v>
      </c>
      <c r="S1074" s="237">
        <v>0.5290519877675841</v>
      </c>
      <c r="T1074" s="238" t="s">
        <v>322</v>
      </c>
      <c r="U1074" s="239">
        <f>IFERROR(Data_TY!$T1074*Data_TY!$O1074,"")</f>
        <v>0</v>
      </c>
      <c r="V1074" s="238">
        <f>IFERROR(Data_TY!$R1074/Data_TY!$P1074,"")</f>
        <v>3.99</v>
      </c>
      <c r="W1074" s="239">
        <f>IFERROR(Data_TY!$V1074*Data_TY!$O1074,"")</f>
        <v>1304.73</v>
      </c>
      <c r="X1074" s="230">
        <v>0.0</v>
      </c>
      <c r="Y1074" s="230" t="s">
        <v>900</v>
      </c>
    </row>
    <row r="1075" ht="15.75" customHeight="1">
      <c r="A1075" s="240">
        <v>0.0</v>
      </c>
      <c r="B1075" s="240">
        <v>0.0</v>
      </c>
      <c r="C1075" s="240">
        <v>0.0</v>
      </c>
      <c r="D1075" s="240">
        <v>0.0</v>
      </c>
      <c r="E1075" s="240" t="s">
        <v>1623</v>
      </c>
      <c r="F1075" s="241">
        <v>2024.0</v>
      </c>
      <c r="G1075" s="242" t="s">
        <v>1567</v>
      </c>
      <c r="H1075" s="242"/>
      <c r="I1075" s="242"/>
      <c r="J1075" s="242"/>
      <c r="K1075" s="242" t="s">
        <v>1252</v>
      </c>
      <c r="L1075" s="242">
        <v>115645.0</v>
      </c>
      <c r="M1075" s="243" t="s">
        <v>1624</v>
      </c>
      <c r="N1075" s="242" t="s">
        <v>1623</v>
      </c>
      <c r="O1075" s="244">
        <v>654.0</v>
      </c>
      <c r="P1075" s="245">
        <v>96.0</v>
      </c>
      <c r="Q1075" s="246">
        <v>306.23999999999984</v>
      </c>
      <c r="R1075" s="246">
        <v>383.0400000000002</v>
      </c>
      <c r="S1075" s="247">
        <v>0.14678899082568808</v>
      </c>
      <c r="T1075" s="248" t="s">
        <v>322</v>
      </c>
      <c r="U1075" s="249">
        <f>IFERROR(Data_TY!$T1075*Data_TY!$O1075,"")</f>
        <v>0</v>
      </c>
      <c r="V1075" s="248">
        <f>IFERROR(Data_TY!$R1075/Data_TY!$P1075,"")</f>
        <v>3.99</v>
      </c>
      <c r="W1075" s="249">
        <f>IFERROR(Data_TY!$V1075*Data_TY!$O1075,"")</f>
        <v>2609.46</v>
      </c>
      <c r="X1075" s="240">
        <v>0.0</v>
      </c>
      <c r="Y1075" s="240" t="s">
        <v>900</v>
      </c>
    </row>
    <row r="1076" ht="15.75" customHeight="1">
      <c r="A1076" s="230">
        <v>0.0</v>
      </c>
      <c r="B1076" s="230">
        <v>0.0</v>
      </c>
      <c r="C1076" s="230">
        <v>0.0</v>
      </c>
      <c r="D1076" s="230">
        <v>0.0</v>
      </c>
      <c r="E1076" s="230" t="s">
        <v>1625</v>
      </c>
      <c r="F1076" s="231">
        <v>2024.0</v>
      </c>
      <c r="G1076" s="232" t="s">
        <v>1567</v>
      </c>
      <c r="H1076" s="232"/>
      <c r="I1076" s="232"/>
      <c r="J1076" s="232"/>
      <c r="K1076" s="232" t="s">
        <v>1252</v>
      </c>
      <c r="L1076" s="232">
        <v>115643.0</v>
      </c>
      <c r="M1076" s="233" t="s">
        <v>1626</v>
      </c>
      <c r="N1076" s="232" t="s">
        <v>1625</v>
      </c>
      <c r="O1076" s="234">
        <v>327.0</v>
      </c>
      <c r="P1076" s="235">
        <v>135.0</v>
      </c>
      <c r="Q1076" s="236">
        <v>434.6499999999998</v>
      </c>
      <c r="R1076" s="236">
        <v>538.6500000000005</v>
      </c>
      <c r="S1076" s="237">
        <v>0.41284403669724773</v>
      </c>
      <c r="T1076" s="238" t="s">
        <v>322</v>
      </c>
      <c r="U1076" s="239">
        <f>IFERROR(Data_TY!$T1076*Data_TY!$O1076,"")</f>
        <v>0</v>
      </c>
      <c r="V1076" s="238">
        <f>IFERROR(Data_TY!$R1076/Data_TY!$P1076,"")</f>
        <v>3.99</v>
      </c>
      <c r="W1076" s="239">
        <f>IFERROR(Data_TY!$V1076*Data_TY!$O1076,"")</f>
        <v>1304.73</v>
      </c>
      <c r="X1076" s="230">
        <v>0.0</v>
      </c>
      <c r="Y1076" s="230" t="s">
        <v>900</v>
      </c>
    </row>
    <row r="1077" ht="15.75" customHeight="1">
      <c r="A1077" s="240">
        <v>0.0</v>
      </c>
      <c r="B1077" s="240">
        <v>0.0</v>
      </c>
      <c r="C1077" s="240">
        <v>0.0</v>
      </c>
      <c r="D1077" s="240">
        <v>0.0</v>
      </c>
      <c r="E1077" s="240" t="s">
        <v>1627</v>
      </c>
      <c r="F1077" s="241">
        <v>2024.0</v>
      </c>
      <c r="G1077" s="242" t="s">
        <v>1567</v>
      </c>
      <c r="H1077" s="242"/>
      <c r="I1077" s="242"/>
      <c r="J1077" s="242"/>
      <c r="K1077" s="242" t="s">
        <v>1252</v>
      </c>
      <c r="L1077" s="242">
        <v>115646.0</v>
      </c>
      <c r="M1077" s="243" t="s">
        <v>1628</v>
      </c>
      <c r="N1077" s="242" t="s">
        <v>1627</v>
      </c>
      <c r="O1077" s="244">
        <v>545.0</v>
      </c>
      <c r="P1077" s="245">
        <v>192.0</v>
      </c>
      <c r="Q1077" s="246">
        <v>615.2800000000001</v>
      </c>
      <c r="R1077" s="246">
        <v>764.0800000000007</v>
      </c>
      <c r="S1077" s="247">
        <v>0.3522935779816514</v>
      </c>
      <c r="T1077" s="248" t="s">
        <v>322</v>
      </c>
      <c r="U1077" s="249">
        <f>IFERROR(Data_TY!$T1077*Data_TY!$O1077,"")</f>
        <v>0</v>
      </c>
      <c r="V1077" s="248">
        <f>IFERROR(Data_TY!$R1077/Data_TY!$P1077,"")</f>
        <v>3.979583333</v>
      </c>
      <c r="W1077" s="249">
        <f>IFERROR(Data_TY!$V1077*Data_TY!$O1077,"")</f>
        <v>2168.872917</v>
      </c>
      <c r="X1077" s="240">
        <v>0.0</v>
      </c>
      <c r="Y1077" s="240" t="s">
        <v>900</v>
      </c>
    </row>
    <row r="1078" ht="15.75" hidden="1" customHeight="1">
      <c r="A1078" s="230" t="s">
        <v>47</v>
      </c>
      <c r="B1078" s="230" t="s">
        <v>75</v>
      </c>
      <c r="C1078" s="230" t="s">
        <v>786</v>
      </c>
      <c r="D1078" s="230" t="s">
        <v>309</v>
      </c>
      <c r="E1078" s="230" t="s">
        <v>371</v>
      </c>
      <c r="F1078" s="231">
        <v>2024.0</v>
      </c>
      <c r="G1078" s="255" t="s">
        <v>1629</v>
      </c>
      <c r="H1078" s="255"/>
      <c r="I1078" s="255"/>
      <c r="J1078" s="255"/>
      <c r="K1078" s="255" t="s">
        <v>1630</v>
      </c>
      <c r="L1078" s="255">
        <v>83021.0</v>
      </c>
      <c r="M1078" s="256" t="s">
        <v>370</v>
      </c>
      <c r="N1078" s="255" t="s">
        <v>1631</v>
      </c>
      <c r="O1078" s="257">
        <v>3624.0</v>
      </c>
      <c r="P1078" s="258">
        <v>1249.0</v>
      </c>
      <c r="Q1078" s="259">
        <v>7475.51999999997</v>
      </c>
      <c r="R1078" s="260">
        <f>Data_TY!$Q1078</f>
        <v>7475.52</v>
      </c>
      <c r="S1078" s="261">
        <f>IFERROR(Data_TY!$P1078/Data_TY!$O1078,"")</f>
        <v>0.3446467991</v>
      </c>
      <c r="T1078" s="238">
        <v>2.9</v>
      </c>
      <c r="U1078" s="239">
        <f>IFERROR(Data_TY!$T1078*Data_TY!$O1078,"")</f>
        <v>10509.6</v>
      </c>
      <c r="V1078" s="238">
        <f>IFERROR(Data_TY!$R1078/Data_TY!$P1078,"")</f>
        <v>5.985204163</v>
      </c>
      <c r="W1078" s="239">
        <f>IFERROR(Data_TY!$V1078*Data_TY!$O1078,"")</f>
        <v>21690.37989</v>
      </c>
      <c r="X1078" s="230" t="s">
        <v>73</v>
      </c>
      <c r="Y1078" s="230" t="s">
        <v>784</v>
      </c>
    </row>
    <row r="1079" ht="15.75" hidden="1" customHeight="1">
      <c r="A1079" s="240" t="s">
        <v>47</v>
      </c>
      <c r="B1079" s="240" t="s">
        <v>75</v>
      </c>
      <c r="C1079" s="240" t="s">
        <v>786</v>
      </c>
      <c r="D1079" s="240" t="s">
        <v>309</v>
      </c>
      <c r="E1079" s="240" t="s">
        <v>681</v>
      </c>
      <c r="F1079" s="241">
        <v>2024.0</v>
      </c>
      <c r="G1079" s="262" t="s">
        <v>1629</v>
      </c>
      <c r="H1079" s="262"/>
      <c r="I1079" s="262"/>
      <c r="J1079" s="262"/>
      <c r="K1079" s="262" t="s">
        <v>1630</v>
      </c>
      <c r="L1079" s="262">
        <v>96436.0</v>
      </c>
      <c r="M1079" s="263" t="s">
        <v>680</v>
      </c>
      <c r="N1079" s="262" t="s">
        <v>1632</v>
      </c>
      <c r="O1079" s="264">
        <v>2304.0</v>
      </c>
      <c r="P1079" s="265">
        <v>1326.0</v>
      </c>
      <c r="Q1079" s="266">
        <v>4881.87000000001</v>
      </c>
      <c r="R1079" s="267">
        <f>Data_TY!$Q1079</f>
        <v>4881.87</v>
      </c>
      <c r="S1079" s="268">
        <f>IFERROR(Data_TY!$P1079/Data_TY!$O1079,"")</f>
        <v>0.5755208333</v>
      </c>
      <c r="T1079" s="248">
        <v>1.93</v>
      </c>
      <c r="U1079" s="249">
        <f>IFERROR(Data_TY!$T1079*Data_TY!$O1079,"")</f>
        <v>4446.72</v>
      </c>
      <c r="V1079" s="248">
        <f>IFERROR(Data_TY!$R1079/Data_TY!$P1079,"")</f>
        <v>3.681651584</v>
      </c>
      <c r="W1079" s="249">
        <f>IFERROR(Data_TY!$V1079*Data_TY!$O1079,"")</f>
        <v>8482.525249</v>
      </c>
      <c r="X1079" s="240" t="s">
        <v>657</v>
      </c>
      <c r="Y1079" s="240" t="s">
        <v>784</v>
      </c>
    </row>
    <row r="1080" ht="15.75" hidden="1" customHeight="1">
      <c r="A1080" s="230" t="s">
        <v>47</v>
      </c>
      <c r="B1080" s="230" t="s">
        <v>183</v>
      </c>
      <c r="C1080" s="230" t="s">
        <v>786</v>
      </c>
      <c r="D1080" s="230" t="s">
        <v>309</v>
      </c>
      <c r="E1080" s="230" t="s">
        <v>741</v>
      </c>
      <c r="F1080" s="231">
        <v>2024.0</v>
      </c>
      <c r="G1080" s="255" t="s">
        <v>1629</v>
      </c>
      <c r="H1080" s="255"/>
      <c r="I1080" s="255"/>
      <c r="J1080" s="255"/>
      <c r="K1080" s="255" t="s">
        <v>1630</v>
      </c>
      <c r="L1080" s="255">
        <v>96437.0</v>
      </c>
      <c r="M1080" s="256" t="s">
        <v>740</v>
      </c>
      <c r="N1080" s="255" t="s">
        <v>1091</v>
      </c>
      <c r="O1080" s="257">
        <v>1908.0</v>
      </c>
      <c r="P1080" s="258">
        <v>266.0</v>
      </c>
      <c r="Q1080" s="259">
        <v>1057.35</v>
      </c>
      <c r="R1080" s="260">
        <f>Data_TY!$Q1080</f>
        <v>1057.35</v>
      </c>
      <c r="S1080" s="261">
        <f>IFERROR(Data_TY!$P1080/Data_TY!$O1080,"")</f>
        <v>0.1394129979</v>
      </c>
      <c r="T1080" s="238">
        <v>2.09</v>
      </c>
      <c r="U1080" s="239">
        <f>IFERROR(Data_TY!$T1080*Data_TY!$O1080,"")</f>
        <v>3987.72</v>
      </c>
      <c r="V1080" s="238">
        <f>IFERROR(Data_TY!$R1080/Data_TY!$P1080,"")</f>
        <v>3.975</v>
      </c>
      <c r="W1080" s="239">
        <f>IFERROR(Data_TY!$V1080*Data_TY!$O1080,"")</f>
        <v>7584.3</v>
      </c>
      <c r="X1080" s="230" t="s">
        <v>742</v>
      </c>
      <c r="Y1080" s="230" t="s">
        <v>784</v>
      </c>
    </row>
    <row r="1081" ht="15.75" hidden="1" customHeight="1">
      <c r="A1081" s="240" t="s">
        <v>47</v>
      </c>
      <c r="B1081" s="240" t="s">
        <v>127</v>
      </c>
      <c r="C1081" s="240" t="s">
        <v>786</v>
      </c>
      <c r="D1081" s="240" t="s">
        <v>309</v>
      </c>
      <c r="E1081" s="240" t="s">
        <v>579</v>
      </c>
      <c r="F1081" s="241">
        <v>2024.0</v>
      </c>
      <c r="G1081" s="262" t="s">
        <v>1629</v>
      </c>
      <c r="H1081" s="262"/>
      <c r="I1081" s="262"/>
      <c r="J1081" s="262"/>
      <c r="K1081" s="262" t="s">
        <v>1630</v>
      </c>
      <c r="L1081" s="262">
        <v>96438.0</v>
      </c>
      <c r="M1081" s="263" t="s">
        <v>578</v>
      </c>
      <c r="N1081" s="262" t="s">
        <v>1633</v>
      </c>
      <c r="O1081" s="264">
        <v>1956.0</v>
      </c>
      <c r="P1081" s="265">
        <v>1307.0</v>
      </c>
      <c r="Q1081" s="266">
        <v>7175.42999999997</v>
      </c>
      <c r="R1081" s="267">
        <f>Data_TY!$Q1081</f>
        <v>7175.43</v>
      </c>
      <c r="S1081" s="268">
        <f>IFERROR(Data_TY!$P1081/Data_TY!$O1081,"")</f>
        <v>0.668200409</v>
      </c>
      <c r="T1081" s="248">
        <v>2.64</v>
      </c>
      <c r="U1081" s="249">
        <f>IFERROR(Data_TY!$T1081*Data_TY!$O1081,"")</f>
        <v>5163.84</v>
      </c>
      <c r="V1081" s="248">
        <f>IFERROR(Data_TY!$R1081/Data_TY!$P1081,"")</f>
        <v>5.49</v>
      </c>
      <c r="W1081" s="249">
        <f>IFERROR(Data_TY!$V1081*Data_TY!$O1081,"")</f>
        <v>10738.44</v>
      </c>
      <c r="X1081" s="240" t="s">
        <v>298</v>
      </c>
      <c r="Y1081" s="240" t="s">
        <v>784</v>
      </c>
    </row>
    <row r="1082" ht="15.75" hidden="1" customHeight="1">
      <c r="A1082" s="230" t="s">
        <v>47</v>
      </c>
      <c r="B1082" s="230" t="s">
        <v>127</v>
      </c>
      <c r="C1082" s="230" t="s">
        <v>786</v>
      </c>
      <c r="D1082" s="230" t="s">
        <v>309</v>
      </c>
      <c r="E1082" s="230" t="s">
        <v>434</v>
      </c>
      <c r="F1082" s="231">
        <v>2024.0</v>
      </c>
      <c r="G1082" s="255" t="s">
        <v>1629</v>
      </c>
      <c r="H1082" s="255"/>
      <c r="I1082" s="255"/>
      <c r="J1082" s="255"/>
      <c r="K1082" s="255" t="s">
        <v>1630</v>
      </c>
      <c r="L1082" s="255">
        <v>96720.0</v>
      </c>
      <c r="M1082" s="256" t="s">
        <v>433</v>
      </c>
      <c r="N1082" s="255" t="s">
        <v>1028</v>
      </c>
      <c r="O1082" s="257">
        <v>1260.0</v>
      </c>
      <c r="P1082" s="258">
        <v>675.0</v>
      </c>
      <c r="Q1082" s="259">
        <v>2693.25</v>
      </c>
      <c r="R1082" s="260">
        <f>Data_TY!$Q1082</f>
        <v>2693.25</v>
      </c>
      <c r="S1082" s="261">
        <f>IFERROR(Data_TY!$P1082/Data_TY!$O1082,"")</f>
        <v>0.5357142857</v>
      </c>
      <c r="T1082" s="238">
        <v>1.8</v>
      </c>
      <c r="U1082" s="239">
        <f>IFERROR(Data_TY!$T1082*Data_TY!$O1082,"")</f>
        <v>2268</v>
      </c>
      <c r="V1082" s="238">
        <f>IFERROR(Data_TY!$R1082/Data_TY!$P1082,"")</f>
        <v>3.99</v>
      </c>
      <c r="W1082" s="239">
        <f>IFERROR(Data_TY!$V1082*Data_TY!$O1082,"")</f>
        <v>5027.4</v>
      </c>
      <c r="X1082" s="230" t="s">
        <v>112</v>
      </c>
      <c r="Y1082" s="230" t="s">
        <v>784</v>
      </c>
    </row>
    <row r="1083" ht="15.75" hidden="1" customHeight="1">
      <c r="A1083" s="240" t="s">
        <v>47</v>
      </c>
      <c r="B1083" s="240" t="s">
        <v>127</v>
      </c>
      <c r="C1083" s="240" t="s">
        <v>786</v>
      </c>
      <c r="D1083" s="240" t="s">
        <v>309</v>
      </c>
      <c r="E1083" s="240" t="s">
        <v>438</v>
      </c>
      <c r="F1083" s="241">
        <v>2024.0</v>
      </c>
      <c r="G1083" s="262" t="s">
        <v>1629</v>
      </c>
      <c r="H1083" s="262"/>
      <c r="I1083" s="262"/>
      <c r="J1083" s="262"/>
      <c r="K1083" s="262" t="s">
        <v>1630</v>
      </c>
      <c r="L1083" s="262">
        <v>96722.0</v>
      </c>
      <c r="M1083" s="263" t="s">
        <v>437</v>
      </c>
      <c r="N1083" s="262" t="s">
        <v>1598</v>
      </c>
      <c r="O1083" s="264">
        <v>1320.0</v>
      </c>
      <c r="P1083" s="265">
        <v>347.0</v>
      </c>
      <c r="Q1083" s="266">
        <v>2078.53</v>
      </c>
      <c r="R1083" s="267">
        <f>Data_TY!$Q1083</f>
        <v>2078.53</v>
      </c>
      <c r="S1083" s="268">
        <f>IFERROR(Data_TY!$P1083/Data_TY!$O1083,"")</f>
        <v>0.2628787879</v>
      </c>
      <c r="T1083" s="248">
        <v>2.95</v>
      </c>
      <c r="U1083" s="249">
        <f>IFERROR(Data_TY!$T1083*Data_TY!$O1083,"")</f>
        <v>3894</v>
      </c>
      <c r="V1083" s="248">
        <f>IFERROR(Data_TY!$R1083/Data_TY!$P1083,"")</f>
        <v>5.99</v>
      </c>
      <c r="W1083" s="249">
        <f>IFERROR(Data_TY!$V1083*Data_TY!$O1083,"")</f>
        <v>7906.8</v>
      </c>
      <c r="X1083" s="240" t="s">
        <v>148</v>
      </c>
      <c r="Y1083" s="240" t="s">
        <v>784</v>
      </c>
    </row>
    <row r="1084" ht="15.75" hidden="1" customHeight="1">
      <c r="A1084" s="230" t="s">
        <v>47</v>
      </c>
      <c r="B1084" s="230" t="s">
        <v>127</v>
      </c>
      <c r="C1084" s="230" t="s">
        <v>786</v>
      </c>
      <c r="D1084" s="230" t="s">
        <v>309</v>
      </c>
      <c r="E1084" s="230" t="s">
        <v>448</v>
      </c>
      <c r="F1084" s="231">
        <v>2024.0</v>
      </c>
      <c r="G1084" s="255" t="s">
        <v>1629</v>
      </c>
      <c r="H1084" s="255"/>
      <c r="I1084" s="255"/>
      <c r="J1084" s="255"/>
      <c r="K1084" s="255" t="s">
        <v>1630</v>
      </c>
      <c r="L1084" s="255">
        <v>96723.0</v>
      </c>
      <c r="M1084" s="256" t="s">
        <v>447</v>
      </c>
      <c r="N1084" s="255" t="s">
        <v>1030</v>
      </c>
      <c r="O1084" s="257">
        <v>1212.0</v>
      </c>
      <c r="P1084" s="258">
        <v>828.0</v>
      </c>
      <c r="Q1084" s="259">
        <v>4959.71999999998</v>
      </c>
      <c r="R1084" s="260">
        <f>Data_TY!$Q1084</f>
        <v>4959.72</v>
      </c>
      <c r="S1084" s="261">
        <f>IFERROR(Data_TY!$P1084/Data_TY!$O1084,"")</f>
        <v>0.6831683168</v>
      </c>
      <c r="T1084" s="238">
        <v>2.9</v>
      </c>
      <c r="U1084" s="239">
        <f>IFERROR(Data_TY!$T1084*Data_TY!$O1084,"")</f>
        <v>3514.8</v>
      </c>
      <c r="V1084" s="238">
        <f>IFERROR(Data_TY!$R1084/Data_TY!$P1084,"")</f>
        <v>5.99</v>
      </c>
      <c r="W1084" s="239">
        <f>IFERROR(Data_TY!$V1084*Data_TY!$O1084,"")</f>
        <v>7259.88</v>
      </c>
      <c r="X1084" s="230" t="s">
        <v>145</v>
      </c>
      <c r="Y1084" s="230" t="s">
        <v>784</v>
      </c>
    </row>
    <row r="1085" ht="15.75" hidden="1" customHeight="1">
      <c r="A1085" s="240" t="s">
        <v>47</v>
      </c>
      <c r="B1085" s="240" t="s">
        <v>457</v>
      </c>
      <c r="C1085" s="240" t="s">
        <v>786</v>
      </c>
      <c r="D1085" s="240" t="s">
        <v>309</v>
      </c>
      <c r="E1085" s="240" t="s">
        <v>456</v>
      </c>
      <c r="F1085" s="241">
        <v>2024.0</v>
      </c>
      <c r="G1085" s="262" t="s">
        <v>1629</v>
      </c>
      <c r="H1085" s="262"/>
      <c r="I1085" s="262"/>
      <c r="J1085" s="262"/>
      <c r="K1085" s="262" t="s">
        <v>1630</v>
      </c>
      <c r="L1085" s="262">
        <v>96724.0</v>
      </c>
      <c r="M1085" s="263" t="s">
        <v>455</v>
      </c>
      <c r="N1085" s="262" t="s">
        <v>1634</v>
      </c>
      <c r="O1085" s="264">
        <v>1224.0</v>
      </c>
      <c r="P1085" s="265">
        <v>617.0</v>
      </c>
      <c r="Q1085" s="266">
        <v>3078.82999999999</v>
      </c>
      <c r="R1085" s="267">
        <f>Data_TY!$Q1085</f>
        <v>3078.83</v>
      </c>
      <c r="S1085" s="268">
        <f>IFERROR(Data_TY!$P1085/Data_TY!$O1085,"")</f>
        <v>0.5040849673</v>
      </c>
      <c r="T1085" s="248">
        <v>2.5</v>
      </c>
      <c r="U1085" s="249">
        <f>IFERROR(Data_TY!$T1085*Data_TY!$O1085,"")</f>
        <v>3060</v>
      </c>
      <c r="V1085" s="248">
        <f>IFERROR(Data_TY!$R1085/Data_TY!$P1085,"")</f>
        <v>4.99</v>
      </c>
      <c r="W1085" s="249">
        <f>IFERROR(Data_TY!$V1085*Data_TY!$O1085,"")</f>
        <v>6107.76</v>
      </c>
      <c r="X1085" s="240" t="s">
        <v>148</v>
      </c>
      <c r="Y1085" s="240" t="s">
        <v>784</v>
      </c>
    </row>
    <row r="1086" ht="15.75" hidden="1" customHeight="1">
      <c r="A1086" s="230" t="s">
        <v>47</v>
      </c>
      <c r="B1086" s="230" t="s">
        <v>127</v>
      </c>
      <c r="C1086" s="230" t="s">
        <v>786</v>
      </c>
      <c r="D1086" s="230" t="s">
        <v>309</v>
      </c>
      <c r="E1086" s="230" t="s">
        <v>463</v>
      </c>
      <c r="F1086" s="231">
        <v>2024.0</v>
      </c>
      <c r="G1086" s="255" t="s">
        <v>1629</v>
      </c>
      <c r="H1086" s="255"/>
      <c r="I1086" s="255"/>
      <c r="J1086" s="255"/>
      <c r="K1086" s="255" t="s">
        <v>1630</v>
      </c>
      <c r="L1086" s="255">
        <v>96725.0</v>
      </c>
      <c r="M1086" s="256" t="s">
        <v>462</v>
      </c>
      <c r="N1086" s="255" t="s">
        <v>1033</v>
      </c>
      <c r="O1086" s="257">
        <v>606.0</v>
      </c>
      <c r="P1086" s="258">
        <v>421.0</v>
      </c>
      <c r="Q1086" s="259">
        <v>2942.79</v>
      </c>
      <c r="R1086" s="260">
        <f>Data_TY!$Q1086</f>
        <v>2942.79</v>
      </c>
      <c r="S1086" s="261">
        <f>IFERROR(Data_TY!$P1086/Data_TY!$O1086,"")</f>
        <v>0.6947194719</v>
      </c>
      <c r="T1086" s="238">
        <v>3.59</v>
      </c>
      <c r="U1086" s="239">
        <f>IFERROR(Data_TY!$T1086*Data_TY!$O1086,"")</f>
        <v>2175.54</v>
      </c>
      <c r="V1086" s="238">
        <f>IFERROR(Data_TY!$R1086/Data_TY!$P1086,"")</f>
        <v>6.99</v>
      </c>
      <c r="W1086" s="239">
        <f>IFERROR(Data_TY!$V1086*Data_TY!$O1086,"")</f>
        <v>4235.94</v>
      </c>
      <c r="X1086" s="230" t="s">
        <v>148</v>
      </c>
      <c r="Y1086" s="230" t="s">
        <v>784</v>
      </c>
    </row>
    <row r="1087" ht="15.75" hidden="1" customHeight="1">
      <c r="A1087" s="240" t="s">
        <v>49</v>
      </c>
      <c r="B1087" s="240" t="s">
        <v>654</v>
      </c>
      <c r="C1087" s="240" t="s">
        <v>786</v>
      </c>
      <c r="D1087" s="240" t="s">
        <v>309</v>
      </c>
      <c r="E1087" s="240" t="s">
        <v>707</v>
      </c>
      <c r="F1087" s="241">
        <v>2024.0</v>
      </c>
      <c r="G1087" s="262" t="s">
        <v>1629</v>
      </c>
      <c r="H1087" s="262"/>
      <c r="I1087" s="262"/>
      <c r="J1087" s="262"/>
      <c r="K1087" s="262" t="s">
        <v>1630</v>
      </c>
      <c r="L1087" s="262">
        <v>212020.0</v>
      </c>
      <c r="M1087" s="263" t="s">
        <v>706</v>
      </c>
      <c r="N1087" s="262" t="s">
        <v>1635</v>
      </c>
      <c r="O1087" s="264">
        <v>3912.0</v>
      </c>
      <c r="P1087" s="265">
        <v>1374.0</v>
      </c>
      <c r="Q1087" s="266">
        <v>6856.25999999998</v>
      </c>
      <c r="R1087" s="267">
        <f>Data_TY!$Q1087</f>
        <v>6856.26</v>
      </c>
      <c r="S1087" s="268">
        <f>IFERROR(Data_TY!$P1087/Data_TY!$O1087,"")</f>
        <v>0.3512269939</v>
      </c>
      <c r="T1087" s="248">
        <v>2.44</v>
      </c>
      <c r="U1087" s="249">
        <f>IFERROR(Data_TY!$T1087*Data_TY!$O1087,"")</f>
        <v>9545.28</v>
      </c>
      <c r="V1087" s="248">
        <f>IFERROR(Data_TY!$R1087/Data_TY!$P1087,"")</f>
        <v>4.99</v>
      </c>
      <c r="W1087" s="249">
        <f>IFERROR(Data_TY!$V1087*Data_TY!$O1087,"")</f>
        <v>19520.88</v>
      </c>
      <c r="X1087" s="240" t="s">
        <v>657</v>
      </c>
      <c r="Y1087" s="240" t="s">
        <v>784</v>
      </c>
    </row>
    <row r="1088" ht="15.75" hidden="1" customHeight="1">
      <c r="A1088" s="230" t="s">
        <v>47</v>
      </c>
      <c r="B1088" s="230" t="s">
        <v>127</v>
      </c>
      <c r="C1088" s="230" t="s">
        <v>786</v>
      </c>
      <c r="D1088" s="230" t="s">
        <v>309</v>
      </c>
      <c r="E1088" s="230" t="s">
        <v>573</v>
      </c>
      <c r="F1088" s="231">
        <v>2024.0</v>
      </c>
      <c r="G1088" s="255" t="s">
        <v>1629</v>
      </c>
      <c r="H1088" s="255"/>
      <c r="I1088" s="255"/>
      <c r="J1088" s="255"/>
      <c r="K1088" s="255" t="s">
        <v>1630</v>
      </c>
      <c r="L1088" s="255">
        <v>381329.0</v>
      </c>
      <c r="M1088" s="256" t="s">
        <v>572</v>
      </c>
      <c r="N1088" s="255" t="s">
        <v>1636</v>
      </c>
      <c r="O1088" s="257">
        <v>560.0</v>
      </c>
      <c r="P1088" s="258">
        <v>134.0</v>
      </c>
      <c r="Q1088" s="259">
        <v>534.66</v>
      </c>
      <c r="R1088" s="260">
        <f>Data_TY!$Q1088</f>
        <v>534.66</v>
      </c>
      <c r="S1088" s="261">
        <f>IFERROR(Data_TY!$P1088/Data_TY!$O1088,"")</f>
        <v>0.2392857143</v>
      </c>
      <c r="T1088" s="238">
        <v>1.93</v>
      </c>
      <c r="U1088" s="239">
        <f>IFERROR(Data_TY!$T1088*Data_TY!$O1088,"")</f>
        <v>1080.8</v>
      </c>
      <c r="V1088" s="238">
        <f>IFERROR(Data_TY!$R1088/Data_TY!$P1088,"")</f>
        <v>3.99</v>
      </c>
      <c r="W1088" s="239">
        <f>IFERROR(Data_TY!$V1088*Data_TY!$O1088,"")</f>
        <v>2234.4</v>
      </c>
      <c r="X1088" s="230" t="s">
        <v>298</v>
      </c>
      <c r="Y1088" s="230" t="s">
        <v>784</v>
      </c>
    </row>
    <row r="1089" ht="15.75" hidden="1" customHeight="1">
      <c r="A1089" s="240" t="s">
        <v>47</v>
      </c>
      <c r="B1089" s="240" t="s">
        <v>127</v>
      </c>
      <c r="C1089" s="240" t="s">
        <v>786</v>
      </c>
      <c r="D1089" s="240" t="s">
        <v>309</v>
      </c>
      <c r="E1089" s="240" t="s">
        <v>575</v>
      </c>
      <c r="F1089" s="241">
        <v>2024.0</v>
      </c>
      <c r="G1089" s="262" t="s">
        <v>1629</v>
      </c>
      <c r="H1089" s="262"/>
      <c r="I1089" s="262"/>
      <c r="J1089" s="262"/>
      <c r="K1089" s="262" t="s">
        <v>1630</v>
      </c>
      <c r="L1089" s="262">
        <v>381339.0</v>
      </c>
      <c r="M1089" s="263" t="s">
        <v>574</v>
      </c>
      <c r="N1089" s="262" t="s">
        <v>1637</v>
      </c>
      <c r="O1089" s="264">
        <v>560.0</v>
      </c>
      <c r="P1089" s="265">
        <v>84.0</v>
      </c>
      <c r="Q1089" s="266">
        <v>335.16</v>
      </c>
      <c r="R1089" s="267">
        <f>Data_TY!$Q1089</f>
        <v>335.16</v>
      </c>
      <c r="S1089" s="268">
        <f>IFERROR(Data_TY!$P1089/Data_TY!$O1089,"")</f>
        <v>0.15</v>
      </c>
      <c r="T1089" s="248">
        <v>1.93</v>
      </c>
      <c r="U1089" s="249">
        <f>IFERROR(Data_TY!$T1089*Data_TY!$O1089,"")</f>
        <v>1080.8</v>
      </c>
      <c r="V1089" s="248">
        <f>IFERROR(Data_TY!$R1089/Data_TY!$P1089,"")</f>
        <v>3.99</v>
      </c>
      <c r="W1089" s="249">
        <f>IFERROR(Data_TY!$V1089*Data_TY!$O1089,"")</f>
        <v>2234.4</v>
      </c>
      <c r="X1089" s="240" t="s">
        <v>298</v>
      </c>
      <c r="Y1089" s="240" t="s">
        <v>784</v>
      </c>
    </row>
    <row r="1090" ht="15.75" hidden="1" customHeight="1">
      <c r="A1090" s="230" t="s">
        <v>47</v>
      </c>
      <c r="B1090" s="230" t="s">
        <v>127</v>
      </c>
      <c r="C1090" s="230" t="s">
        <v>786</v>
      </c>
      <c r="D1090" s="230" t="s">
        <v>309</v>
      </c>
      <c r="E1090" s="230" t="s">
        <v>577</v>
      </c>
      <c r="F1090" s="231">
        <v>2024.0</v>
      </c>
      <c r="G1090" s="255" t="s">
        <v>1629</v>
      </c>
      <c r="H1090" s="255"/>
      <c r="I1090" s="255"/>
      <c r="J1090" s="255"/>
      <c r="K1090" s="255" t="s">
        <v>1630</v>
      </c>
      <c r="L1090" s="255">
        <v>381349.0</v>
      </c>
      <c r="M1090" s="256" t="s">
        <v>576</v>
      </c>
      <c r="N1090" s="255" t="s">
        <v>1638</v>
      </c>
      <c r="O1090" s="257">
        <v>560.0</v>
      </c>
      <c r="P1090" s="258">
        <v>108.0</v>
      </c>
      <c r="Q1090" s="259">
        <v>430.92</v>
      </c>
      <c r="R1090" s="260">
        <f>Data_TY!$Q1090</f>
        <v>430.92</v>
      </c>
      <c r="S1090" s="261">
        <f>IFERROR(Data_TY!$P1090/Data_TY!$O1090,"")</f>
        <v>0.1928571429</v>
      </c>
      <c r="T1090" s="238">
        <v>1.93</v>
      </c>
      <c r="U1090" s="239">
        <f>IFERROR(Data_TY!$T1090*Data_TY!$O1090,"")</f>
        <v>1080.8</v>
      </c>
      <c r="V1090" s="238">
        <f>IFERROR(Data_TY!$R1090/Data_TY!$P1090,"")</f>
        <v>3.99</v>
      </c>
      <c r="W1090" s="239">
        <f>IFERROR(Data_TY!$V1090*Data_TY!$O1090,"")</f>
        <v>2234.4</v>
      </c>
      <c r="X1090" s="230" t="s">
        <v>298</v>
      </c>
      <c r="Y1090" s="230" t="s">
        <v>784</v>
      </c>
    </row>
    <row r="1091" ht="15.75" hidden="1" customHeight="1">
      <c r="A1091" s="240" t="s">
        <v>47</v>
      </c>
      <c r="B1091" s="240" t="s">
        <v>127</v>
      </c>
      <c r="C1091" s="240" t="s">
        <v>786</v>
      </c>
      <c r="D1091" s="240" t="s">
        <v>309</v>
      </c>
      <c r="E1091" s="240" t="s">
        <v>561</v>
      </c>
      <c r="F1091" s="241">
        <v>2024.0</v>
      </c>
      <c r="G1091" s="262" t="s">
        <v>1629</v>
      </c>
      <c r="H1091" s="262"/>
      <c r="I1091" s="262"/>
      <c r="J1091" s="262"/>
      <c r="K1091" s="262" t="s">
        <v>1630</v>
      </c>
      <c r="L1091" s="262">
        <v>382199.0</v>
      </c>
      <c r="M1091" s="263" t="s">
        <v>560</v>
      </c>
      <c r="N1091" s="262" t="s">
        <v>1639</v>
      </c>
      <c r="O1091" s="264">
        <v>624.0</v>
      </c>
      <c r="P1091" s="265">
        <v>139.0</v>
      </c>
      <c r="Q1091" s="266">
        <v>318.31</v>
      </c>
      <c r="R1091" s="267">
        <f>Data_TY!$Q1091</f>
        <v>318.31</v>
      </c>
      <c r="S1091" s="268">
        <f>IFERROR(Data_TY!$P1091/Data_TY!$O1091,"")</f>
        <v>0.2227564103</v>
      </c>
      <c r="T1091" s="248">
        <v>1.06</v>
      </c>
      <c r="U1091" s="249">
        <f>IFERROR(Data_TY!$T1091*Data_TY!$O1091,"")</f>
        <v>661.44</v>
      </c>
      <c r="V1091" s="248">
        <f>IFERROR(Data_TY!$R1091/Data_TY!$P1091,"")</f>
        <v>2.29</v>
      </c>
      <c r="W1091" s="249">
        <f>IFERROR(Data_TY!$V1091*Data_TY!$O1091,"")</f>
        <v>1428.96</v>
      </c>
      <c r="X1091" s="240" t="s">
        <v>298</v>
      </c>
      <c r="Y1091" s="240" t="s">
        <v>784</v>
      </c>
    </row>
    <row r="1092" ht="15.75" hidden="1" customHeight="1">
      <c r="A1092" s="230" t="s">
        <v>47</v>
      </c>
      <c r="B1092" s="230" t="s">
        <v>127</v>
      </c>
      <c r="C1092" s="230" t="s">
        <v>786</v>
      </c>
      <c r="D1092" s="230" t="s">
        <v>309</v>
      </c>
      <c r="E1092" s="230" t="s">
        <v>563</v>
      </c>
      <c r="F1092" s="231">
        <v>2024.0</v>
      </c>
      <c r="G1092" s="255" t="s">
        <v>1629</v>
      </c>
      <c r="H1092" s="255"/>
      <c r="I1092" s="255"/>
      <c r="J1092" s="255"/>
      <c r="K1092" s="255" t="s">
        <v>1630</v>
      </c>
      <c r="L1092" s="255">
        <v>382209.0</v>
      </c>
      <c r="M1092" s="256" t="s">
        <v>562</v>
      </c>
      <c r="N1092" s="255" t="s">
        <v>1640</v>
      </c>
      <c r="O1092" s="257">
        <v>624.0</v>
      </c>
      <c r="P1092" s="258">
        <v>132.0</v>
      </c>
      <c r="Q1092" s="259">
        <v>302.28</v>
      </c>
      <c r="R1092" s="260">
        <f>Data_TY!$Q1092</f>
        <v>302.28</v>
      </c>
      <c r="S1092" s="261">
        <f>IFERROR(Data_TY!$P1092/Data_TY!$O1092,"")</f>
        <v>0.2115384615</v>
      </c>
      <c r="T1092" s="238">
        <v>1.06</v>
      </c>
      <c r="U1092" s="239">
        <f>IFERROR(Data_TY!$T1092*Data_TY!$O1092,"")</f>
        <v>661.44</v>
      </c>
      <c r="V1092" s="238">
        <f>IFERROR(Data_TY!$R1092/Data_TY!$P1092,"")</f>
        <v>2.29</v>
      </c>
      <c r="W1092" s="239">
        <f>IFERROR(Data_TY!$V1092*Data_TY!$O1092,"")</f>
        <v>1428.96</v>
      </c>
      <c r="X1092" s="230" t="s">
        <v>298</v>
      </c>
      <c r="Y1092" s="230" t="s">
        <v>784</v>
      </c>
    </row>
    <row r="1093" ht="15.75" hidden="1" customHeight="1">
      <c r="A1093" s="240" t="s">
        <v>47</v>
      </c>
      <c r="B1093" s="240" t="s">
        <v>127</v>
      </c>
      <c r="C1093" s="240" t="s">
        <v>786</v>
      </c>
      <c r="D1093" s="240" t="s">
        <v>309</v>
      </c>
      <c r="E1093" s="240" t="s">
        <v>565</v>
      </c>
      <c r="F1093" s="241">
        <v>2024.0</v>
      </c>
      <c r="G1093" s="262" t="s">
        <v>1629</v>
      </c>
      <c r="H1093" s="262"/>
      <c r="I1093" s="262"/>
      <c r="J1093" s="262"/>
      <c r="K1093" s="262" t="s">
        <v>1630</v>
      </c>
      <c r="L1093" s="262">
        <v>382219.0</v>
      </c>
      <c r="M1093" s="263" t="s">
        <v>564</v>
      </c>
      <c r="N1093" s="262" t="s">
        <v>1641</v>
      </c>
      <c r="O1093" s="264">
        <v>624.0</v>
      </c>
      <c r="P1093" s="265">
        <v>97.0</v>
      </c>
      <c r="Q1093" s="266">
        <v>222.13</v>
      </c>
      <c r="R1093" s="267">
        <f>Data_TY!$Q1093</f>
        <v>222.13</v>
      </c>
      <c r="S1093" s="268">
        <f>IFERROR(Data_TY!$P1093/Data_TY!$O1093,"")</f>
        <v>0.1554487179</v>
      </c>
      <c r="T1093" s="248">
        <v>1.06</v>
      </c>
      <c r="U1093" s="249">
        <f>IFERROR(Data_TY!$T1093*Data_TY!$O1093,"")</f>
        <v>661.44</v>
      </c>
      <c r="V1093" s="248">
        <f>IFERROR(Data_TY!$R1093/Data_TY!$P1093,"")</f>
        <v>2.29</v>
      </c>
      <c r="W1093" s="249">
        <f>IFERROR(Data_TY!$V1093*Data_TY!$O1093,"")</f>
        <v>1428.96</v>
      </c>
      <c r="X1093" s="240" t="s">
        <v>298</v>
      </c>
      <c r="Y1093" s="240" t="s">
        <v>784</v>
      </c>
    </row>
    <row r="1094" ht="15.75" hidden="1" customHeight="1">
      <c r="A1094" s="230" t="s">
        <v>47</v>
      </c>
      <c r="B1094" s="230" t="s">
        <v>127</v>
      </c>
      <c r="C1094" s="230" t="s">
        <v>786</v>
      </c>
      <c r="D1094" s="230" t="s">
        <v>309</v>
      </c>
      <c r="E1094" s="230" t="s">
        <v>569</v>
      </c>
      <c r="F1094" s="231">
        <v>2024.0</v>
      </c>
      <c r="G1094" s="255" t="s">
        <v>1629</v>
      </c>
      <c r="H1094" s="255"/>
      <c r="I1094" s="255"/>
      <c r="J1094" s="255"/>
      <c r="K1094" s="255" t="s">
        <v>1630</v>
      </c>
      <c r="L1094" s="255">
        <v>382229.0</v>
      </c>
      <c r="M1094" s="256" t="s">
        <v>568</v>
      </c>
      <c r="N1094" s="255" t="s">
        <v>1642</v>
      </c>
      <c r="O1094" s="257">
        <v>936.0</v>
      </c>
      <c r="P1094" s="258">
        <v>243.0</v>
      </c>
      <c r="Q1094" s="259">
        <v>556.47</v>
      </c>
      <c r="R1094" s="260">
        <f>Data_TY!$Q1094</f>
        <v>556.47</v>
      </c>
      <c r="S1094" s="261">
        <f>IFERROR(Data_TY!$P1094/Data_TY!$O1094,"")</f>
        <v>0.2596153846</v>
      </c>
      <c r="T1094" s="238">
        <v>1.06</v>
      </c>
      <c r="U1094" s="239">
        <f>IFERROR(Data_TY!$T1094*Data_TY!$O1094,"")</f>
        <v>992.16</v>
      </c>
      <c r="V1094" s="238">
        <f>IFERROR(Data_TY!$R1094/Data_TY!$P1094,"")</f>
        <v>2.29</v>
      </c>
      <c r="W1094" s="239">
        <f>IFERROR(Data_TY!$V1094*Data_TY!$O1094,"")</f>
        <v>2143.44</v>
      </c>
      <c r="X1094" s="230" t="s">
        <v>298</v>
      </c>
      <c r="Y1094" s="230" t="s">
        <v>784</v>
      </c>
    </row>
    <row r="1095" ht="15.75" hidden="1" customHeight="1">
      <c r="A1095" s="240" t="s">
        <v>47</v>
      </c>
      <c r="B1095" s="240" t="s">
        <v>127</v>
      </c>
      <c r="C1095" s="240" t="s">
        <v>786</v>
      </c>
      <c r="D1095" s="240" t="s">
        <v>309</v>
      </c>
      <c r="E1095" s="240" t="s">
        <v>571</v>
      </c>
      <c r="F1095" s="241">
        <v>2024.0</v>
      </c>
      <c r="G1095" s="262" t="s">
        <v>1629</v>
      </c>
      <c r="H1095" s="262"/>
      <c r="I1095" s="262"/>
      <c r="J1095" s="262"/>
      <c r="K1095" s="262" t="s">
        <v>1630</v>
      </c>
      <c r="L1095" s="262">
        <v>382239.0</v>
      </c>
      <c r="M1095" s="263" t="s">
        <v>570</v>
      </c>
      <c r="N1095" s="262" t="s">
        <v>1643</v>
      </c>
      <c r="O1095" s="264">
        <v>936.0</v>
      </c>
      <c r="P1095" s="265">
        <v>182.0</v>
      </c>
      <c r="Q1095" s="266">
        <v>416.780000000001</v>
      </c>
      <c r="R1095" s="267">
        <f>Data_TY!$Q1095</f>
        <v>416.78</v>
      </c>
      <c r="S1095" s="268">
        <f>IFERROR(Data_TY!$P1095/Data_TY!$O1095,"")</f>
        <v>0.1944444444</v>
      </c>
      <c r="T1095" s="248">
        <v>1.06</v>
      </c>
      <c r="U1095" s="249">
        <f>IFERROR(Data_TY!$T1095*Data_TY!$O1095,"")</f>
        <v>992.16</v>
      </c>
      <c r="V1095" s="248">
        <f>IFERROR(Data_TY!$R1095/Data_TY!$P1095,"")</f>
        <v>2.29</v>
      </c>
      <c r="W1095" s="249">
        <f>IFERROR(Data_TY!$V1095*Data_TY!$O1095,"")</f>
        <v>2143.44</v>
      </c>
      <c r="X1095" s="240" t="s">
        <v>298</v>
      </c>
      <c r="Y1095" s="240" t="s">
        <v>784</v>
      </c>
    </row>
    <row r="1096" ht="15.75" hidden="1" customHeight="1">
      <c r="A1096" s="230" t="s">
        <v>48</v>
      </c>
      <c r="B1096" s="230" t="s">
        <v>113</v>
      </c>
      <c r="C1096" s="230" t="s">
        <v>786</v>
      </c>
      <c r="D1096" s="230" t="s">
        <v>309</v>
      </c>
      <c r="E1096" s="230" t="s">
        <v>330</v>
      </c>
      <c r="F1096" s="231">
        <v>2024.0</v>
      </c>
      <c r="G1096" s="255" t="s">
        <v>1629</v>
      </c>
      <c r="H1096" s="255"/>
      <c r="I1096" s="255"/>
      <c r="J1096" s="255"/>
      <c r="K1096" s="255" t="s">
        <v>1630</v>
      </c>
      <c r="L1096" s="255">
        <v>446839.0</v>
      </c>
      <c r="M1096" s="256" t="s">
        <v>329</v>
      </c>
      <c r="N1096" s="255" t="s">
        <v>1644</v>
      </c>
      <c r="O1096" s="257">
        <v>1392.0</v>
      </c>
      <c r="P1096" s="258">
        <v>103.0</v>
      </c>
      <c r="Q1096" s="259">
        <v>307.97</v>
      </c>
      <c r="R1096" s="260">
        <f>Data_TY!$Q1096</f>
        <v>307.97</v>
      </c>
      <c r="S1096" s="261">
        <f>IFERROR(Data_TY!$P1096/Data_TY!$O1096,"")</f>
        <v>0.07399425287</v>
      </c>
      <c r="T1096" s="238">
        <v>1.48</v>
      </c>
      <c r="U1096" s="239">
        <f>IFERROR(Data_TY!$T1096*Data_TY!$O1096,"")</f>
        <v>2060.16</v>
      </c>
      <c r="V1096" s="238">
        <f>IFERROR(Data_TY!$R1096/Data_TY!$P1096,"")</f>
        <v>2.99</v>
      </c>
      <c r="W1096" s="239">
        <f>IFERROR(Data_TY!$V1096*Data_TY!$O1096,"")</f>
        <v>4162.08</v>
      </c>
      <c r="X1096" s="230" t="s">
        <v>298</v>
      </c>
      <c r="Y1096" s="230" t="s">
        <v>784</v>
      </c>
    </row>
    <row r="1097" ht="15.75" hidden="1" customHeight="1">
      <c r="A1097" s="240" t="s">
        <v>48</v>
      </c>
      <c r="B1097" s="240" t="s">
        <v>113</v>
      </c>
      <c r="C1097" s="240" t="s">
        <v>786</v>
      </c>
      <c r="D1097" s="240" t="s">
        <v>309</v>
      </c>
      <c r="E1097" s="240" t="s">
        <v>332</v>
      </c>
      <c r="F1097" s="241">
        <v>2024.0</v>
      </c>
      <c r="G1097" s="262" t="s">
        <v>1629</v>
      </c>
      <c r="H1097" s="262"/>
      <c r="I1097" s="262"/>
      <c r="J1097" s="262"/>
      <c r="K1097" s="262" t="s">
        <v>1630</v>
      </c>
      <c r="L1097" s="262">
        <v>446859.0</v>
      </c>
      <c r="M1097" s="263" t="s">
        <v>331</v>
      </c>
      <c r="N1097" s="262" t="s">
        <v>1645</v>
      </c>
      <c r="O1097" s="264">
        <v>1392.0</v>
      </c>
      <c r="P1097" s="265">
        <v>111.0</v>
      </c>
      <c r="Q1097" s="266">
        <v>331.89</v>
      </c>
      <c r="R1097" s="267">
        <f>Data_TY!$Q1097</f>
        <v>331.89</v>
      </c>
      <c r="S1097" s="268">
        <f>IFERROR(Data_TY!$P1097/Data_TY!$O1097,"")</f>
        <v>0.07974137931</v>
      </c>
      <c r="T1097" s="248">
        <v>1.48</v>
      </c>
      <c r="U1097" s="249">
        <f>IFERROR(Data_TY!$T1097*Data_TY!$O1097,"")</f>
        <v>2060.16</v>
      </c>
      <c r="V1097" s="248">
        <f>IFERROR(Data_TY!$R1097/Data_TY!$P1097,"")</f>
        <v>2.99</v>
      </c>
      <c r="W1097" s="249">
        <f>IFERROR(Data_TY!$V1097*Data_TY!$O1097,"")</f>
        <v>4162.08</v>
      </c>
      <c r="X1097" s="240" t="s">
        <v>298</v>
      </c>
      <c r="Y1097" s="240" t="s">
        <v>784</v>
      </c>
    </row>
    <row r="1098" ht="15.75" hidden="1" customHeight="1">
      <c r="A1098" s="230" t="s">
        <v>47</v>
      </c>
      <c r="B1098" s="230" t="s">
        <v>79</v>
      </c>
      <c r="C1098" s="230" t="s">
        <v>786</v>
      </c>
      <c r="D1098" s="230" t="s">
        <v>309</v>
      </c>
      <c r="E1098" s="230" t="s">
        <v>486</v>
      </c>
      <c r="F1098" s="231">
        <v>2024.0</v>
      </c>
      <c r="G1098" s="255" t="s">
        <v>1629</v>
      </c>
      <c r="H1098" s="269"/>
      <c r="I1098" s="269"/>
      <c r="J1098" s="269"/>
      <c r="K1098" s="269" t="s">
        <v>1630</v>
      </c>
      <c r="L1098" s="269">
        <v>460139.0</v>
      </c>
      <c r="M1098" s="253" t="s">
        <v>485</v>
      </c>
      <c r="N1098" s="269" t="s">
        <v>1646</v>
      </c>
      <c r="O1098" s="270">
        <v>534.0</v>
      </c>
      <c r="P1098" s="271">
        <v>238.0</v>
      </c>
      <c r="Q1098" s="260">
        <v>711.620000000001</v>
      </c>
      <c r="R1098" s="260">
        <f>Data_TY!$Q1098</f>
        <v>711.62</v>
      </c>
      <c r="S1098" s="261">
        <f>IFERROR(Data_TY!$P1098/Data_TY!$O1098,"")</f>
        <v>0.4456928839</v>
      </c>
      <c r="T1098" s="238">
        <v>0.75</v>
      </c>
      <c r="U1098" s="239">
        <f>IFERROR(Data_TY!$T1098*Data_TY!$O1098,"")</f>
        <v>400.5</v>
      </c>
      <c r="V1098" s="238">
        <f>IFERROR(Data_TY!$R1098/Data_TY!$P1098,"")</f>
        <v>2.99</v>
      </c>
      <c r="W1098" s="239">
        <f>IFERROR(Data_TY!$V1098*Data_TY!$O1098,"")</f>
        <v>1596.66</v>
      </c>
      <c r="X1098" s="230" t="s">
        <v>78</v>
      </c>
      <c r="Y1098" s="230" t="s">
        <v>784</v>
      </c>
    </row>
    <row r="1099" ht="15.75" hidden="1" customHeight="1">
      <c r="A1099" s="240" t="s">
        <v>47</v>
      </c>
      <c r="B1099" s="240" t="s">
        <v>79</v>
      </c>
      <c r="C1099" s="240" t="s">
        <v>786</v>
      </c>
      <c r="D1099" s="240" t="s">
        <v>309</v>
      </c>
      <c r="E1099" s="240" t="s">
        <v>488</v>
      </c>
      <c r="F1099" s="241">
        <v>2024.0</v>
      </c>
      <c r="G1099" s="262" t="s">
        <v>1629</v>
      </c>
      <c r="H1099" s="272"/>
      <c r="I1099" s="272"/>
      <c r="J1099" s="272"/>
      <c r="K1099" s="272" t="s">
        <v>1630</v>
      </c>
      <c r="L1099" s="272">
        <v>460149.0</v>
      </c>
      <c r="M1099" s="254" t="s">
        <v>487</v>
      </c>
      <c r="N1099" s="272" t="s">
        <v>1647</v>
      </c>
      <c r="O1099" s="273">
        <v>534.0</v>
      </c>
      <c r="P1099" s="274">
        <v>287.0</v>
      </c>
      <c r="Q1099" s="267">
        <v>858.130000000001</v>
      </c>
      <c r="R1099" s="267">
        <f>Data_TY!$Q1099</f>
        <v>858.13</v>
      </c>
      <c r="S1099" s="268">
        <f>IFERROR(Data_TY!$P1099/Data_TY!$O1099,"")</f>
        <v>0.5374531835</v>
      </c>
      <c r="T1099" s="248">
        <v>0.75</v>
      </c>
      <c r="U1099" s="249">
        <f>IFERROR(Data_TY!$T1099*Data_TY!$O1099,"")</f>
        <v>400.5</v>
      </c>
      <c r="V1099" s="248">
        <f>IFERROR(Data_TY!$R1099/Data_TY!$P1099,"")</f>
        <v>2.99</v>
      </c>
      <c r="W1099" s="249">
        <f>IFERROR(Data_TY!$V1099*Data_TY!$O1099,"")</f>
        <v>1596.66</v>
      </c>
      <c r="X1099" s="240" t="s">
        <v>78</v>
      </c>
      <c r="Y1099" s="240" t="s">
        <v>784</v>
      </c>
    </row>
    <row r="1100" ht="15.75" hidden="1" customHeight="1">
      <c r="A1100" s="230" t="s">
        <v>47</v>
      </c>
      <c r="B1100" s="230" t="s">
        <v>79</v>
      </c>
      <c r="C1100" s="230" t="s">
        <v>786</v>
      </c>
      <c r="D1100" s="230" t="s">
        <v>309</v>
      </c>
      <c r="E1100" s="230" t="s">
        <v>490</v>
      </c>
      <c r="F1100" s="231">
        <v>2024.0</v>
      </c>
      <c r="G1100" s="255" t="s">
        <v>1629</v>
      </c>
      <c r="H1100" s="255"/>
      <c r="I1100" s="255"/>
      <c r="J1100" s="255"/>
      <c r="K1100" s="255" t="s">
        <v>1630</v>
      </c>
      <c r="L1100" s="255">
        <v>460159.0</v>
      </c>
      <c r="M1100" s="256" t="s">
        <v>489</v>
      </c>
      <c r="N1100" s="255" t="s">
        <v>1648</v>
      </c>
      <c r="O1100" s="257">
        <v>534.0</v>
      </c>
      <c r="P1100" s="258">
        <v>221.0</v>
      </c>
      <c r="Q1100" s="259">
        <v>660.790000000001</v>
      </c>
      <c r="R1100" s="260">
        <f>Data_TY!$Q1100</f>
        <v>660.79</v>
      </c>
      <c r="S1100" s="261">
        <f>IFERROR(Data_TY!$P1100/Data_TY!$O1100,"")</f>
        <v>0.4138576779</v>
      </c>
      <c r="T1100" s="238">
        <v>0.75</v>
      </c>
      <c r="U1100" s="239">
        <f>IFERROR(Data_TY!$T1100*Data_TY!$O1100,"")</f>
        <v>400.5</v>
      </c>
      <c r="V1100" s="238">
        <f>IFERROR(Data_TY!$R1100/Data_TY!$P1100,"")</f>
        <v>2.99</v>
      </c>
      <c r="W1100" s="239">
        <f>IFERROR(Data_TY!$V1100*Data_TY!$O1100,"")</f>
        <v>1596.66</v>
      </c>
      <c r="X1100" s="230" t="s">
        <v>78</v>
      </c>
      <c r="Y1100" s="230" t="s">
        <v>784</v>
      </c>
    </row>
    <row r="1101" ht="15.75" hidden="1" customHeight="1">
      <c r="A1101" s="240" t="s">
        <v>47</v>
      </c>
      <c r="B1101" s="240" t="s">
        <v>79</v>
      </c>
      <c r="C1101" s="240" t="s">
        <v>786</v>
      </c>
      <c r="D1101" s="240" t="s">
        <v>309</v>
      </c>
      <c r="E1101" s="240" t="s">
        <v>492</v>
      </c>
      <c r="F1101" s="241">
        <v>2024.0</v>
      </c>
      <c r="G1101" s="262" t="s">
        <v>1629</v>
      </c>
      <c r="H1101" s="262"/>
      <c r="I1101" s="262"/>
      <c r="J1101" s="262"/>
      <c r="K1101" s="262" t="s">
        <v>1630</v>
      </c>
      <c r="L1101" s="262">
        <v>460169.0</v>
      </c>
      <c r="M1101" s="263" t="s">
        <v>491</v>
      </c>
      <c r="N1101" s="262" t="s">
        <v>1649</v>
      </c>
      <c r="O1101" s="264">
        <v>534.0</v>
      </c>
      <c r="P1101" s="265">
        <v>301.0</v>
      </c>
      <c r="Q1101" s="266">
        <v>899.990000000001</v>
      </c>
      <c r="R1101" s="267">
        <f>Data_TY!$Q1101</f>
        <v>899.99</v>
      </c>
      <c r="S1101" s="268">
        <f>IFERROR(Data_TY!$P1101/Data_TY!$O1101,"")</f>
        <v>0.563670412</v>
      </c>
      <c r="T1101" s="248">
        <v>0.75</v>
      </c>
      <c r="U1101" s="249">
        <f>IFERROR(Data_TY!$T1101*Data_TY!$O1101,"")</f>
        <v>400.5</v>
      </c>
      <c r="V1101" s="248">
        <f>IFERROR(Data_TY!$R1101/Data_TY!$P1101,"")</f>
        <v>2.99</v>
      </c>
      <c r="W1101" s="249">
        <f>IFERROR(Data_TY!$V1101*Data_TY!$O1101,"")</f>
        <v>1596.66</v>
      </c>
      <c r="X1101" s="240" t="s">
        <v>78</v>
      </c>
      <c r="Y1101" s="240" t="s">
        <v>784</v>
      </c>
    </row>
    <row r="1102" ht="15.75" hidden="1" customHeight="1">
      <c r="A1102" s="230" t="s">
        <v>47</v>
      </c>
      <c r="B1102" s="230" t="s">
        <v>79</v>
      </c>
      <c r="C1102" s="230" t="s">
        <v>786</v>
      </c>
      <c r="D1102" s="230" t="s">
        <v>309</v>
      </c>
      <c r="E1102" s="230" t="s">
        <v>494</v>
      </c>
      <c r="F1102" s="231">
        <v>2024.0</v>
      </c>
      <c r="G1102" s="255" t="s">
        <v>1629</v>
      </c>
      <c r="H1102" s="255"/>
      <c r="I1102" s="255"/>
      <c r="J1102" s="255"/>
      <c r="K1102" s="255" t="s">
        <v>1630</v>
      </c>
      <c r="L1102" s="255">
        <v>460179.0</v>
      </c>
      <c r="M1102" s="256" t="s">
        <v>493</v>
      </c>
      <c r="N1102" s="255" t="s">
        <v>1043</v>
      </c>
      <c r="O1102" s="257">
        <v>882.0</v>
      </c>
      <c r="P1102" s="258">
        <v>526.0</v>
      </c>
      <c r="Q1102" s="259">
        <v>836.339999999999</v>
      </c>
      <c r="R1102" s="260">
        <f>Data_TY!$Q1102</f>
        <v>836.34</v>
      </c>
      <c r="S1102" s="261">
        <f>IFERROR(Data_TY!$P1102/Data_TY!$O1102,"")</f>
        <v>0.5963718821</v>
      </c>
      <c r="T1102" s="238">
        <v>0.81</v>
      </c>
      <c r="U1102" s="239">
        <f>IFERROR(Data_TY!$T1102*Data_TY!$O1102,"")</f>
        <v>714.42</v>
      </c>
      <c r="V1102" s="238">
        <f>IFERROR(Data_TY!$R1102/Data_TY!$P1102,"")</f>
        <v>1.59</v>
      </c>
      <c r="W1102" s="239">
        <f>IFERROR(Data_TY!$V1102*Data_TY!$O1102,"")</f>
        <v>1402.38</v>
      </c>
      <c r="X1102" s="230" t="s">
        <v>78</v>
      </c>
      <c r="Y1102" s="230" t="s">
        <v>784</v>
      </c>
    </row>
    <row r="1103" ht="15.75" hidden="1" customHeight="1">
      <c r="A1103" s="240" t="s">
        <v>47</v>
      </c>
      <c r="B1103" s="240" t="s">
        <v>79</v>
      </c>
      <c r="C1103" s="240" t="s">
        <v>786</v>
      </c>
      <c r="D1103" s="240" t="s">
        <v>309</v>
      </c>
      <c r="E1103" s="240" t="s">
        <v>496</v>
      </c>
      <c r="F1103" s="241">
        <v>2024.0</v>
      </c>
      <c r="G1103" s="262" t="s">
        <v>1629</v>
      </c>
      <c r="H1103" s="262"/>
      <c r="I1103" s="262"/>
      <c r="J1103" s="262"/>
      <c r="K1103" s="262" t="s">
        <v>1630</v>
      </c>
      <c r="L1103" s="262">
        <v>460189.0</v>
      </c>
      <c r="M1103" s="263" t="s">
        <v>495</v>
      </c>
      <c r="N1103" s="262" t="s">
        <v>1044</v>
      </c>
      <c r="O1103" s="264">
        <v>882.0</v>
      </c>
      <c r="P1103" s="265">
        <v>590.0</v>
      </c>
      <c r="Q1103" s="266">
        <v>938.099999999999</v>
      </c>
      <c r="R1103" s="267">
        <f>Data_TY!$Q1103</f>
        <v>938.1</v>
      </c>
      <c r="S1103" s="268">
        <f>IFERROR(Data_TY!$P1103/Data_TY!$O1103,"")</f>
        <v>0.6689342404</v>
      </c>
      <c r="T1103" s="248">
        <v>0.81</v>
      </c>
      <c r="U1103" s="249">
        <f>IFERROR(Data_TY!$T1103*Data_TY!$O1103,"")</f>
        <v>714.42</v>
      </c>
      <c r="V1103" s="248">
        <f>IFERROR(Data_TY!$R1103/Data_TY!$P1103,"")</f>
        <v>1.59</v>
      </c>
      <c r="W1103" s="249">
        <f>IFERROR(Data_TY!$V1103*Data_TY!$O1103,"")</f>
        <v>1402.38</v>
      </c>
      <c r="X1103" s="240" t="s">
        <v>78</v>
      </c>
      <c r="Y1103" s="240" t="s">
        <v>784</v>
      </c>
    </row>
    <row r="1104" ht="15.75" hidden="1" customHeight="1">
      <c r="A1104" s="230" t="s">
        <v>47</v>
      </c>
      <c r="B1104" s="230" t="s">
        <v>79</v>
      </c>
      <c r="C1104" s="230" t="s">
        <v>786</v>
      </c>
      <c r="D1104" s="230" t="s">
        <v>309</v>
      </c>
      <c r="E1104" s="230" t="s">
        <v>490</v>
      </c>
      <c r="F1104" s="231">
        <v>2024.0</v>
      </c>
      <c r="G1104" s="255" t="s">
        <v>1629</v>
      </c>
      <c r="H1104" s="255"/>
      <c r="I1104" s="255"/>
      <c r="J1104" s="255"/>
      <c r="K1104" s="255" t="s">
        <v>1630</v>
      </c>
      <c r="L1104" s="255">
        <v>460199.0</v>
      </c>
      <c r="M1104" s="256" t="s">
        <v>497</v>
      </c>
      <c r="N1104" s="255" t="s">
        <v>490</v>
      </c>
      <c r="O1104" s="257">
        <v>882.0</v>
      </c>
      <c r="P1104" s="258">
        <v>490.0</v>
      </c>
      <c r="Q1104" s="259">
        <v>779.1</v>
      </c>
      <c r="R1104" s="260">
        <f>Data_TY!$Q1104</f>
        <v>779.1</v>
      </c>
      <c r="S1104" s="261">
        <f>IFERROR(Data_TY!$P1104/Data_TY!$O1104,"")</f>
        <v>0.5555555556</v>
      </c>
      <c r="T1104" s="238">
        <v>0.81</v>
      </c>
      <c r="U1104" s="239">
        <f>IFERROR(Data_TY!$T1104*Data_TY!$O1104,"")</f>
        <v>714.42</v>
      </c>
      <c r="V1104" s="238">
        <f>IFERROR(Data_TY!$R1104/Data_TY!$P1104,"")</f>
        <v>1.59</v>
      </c>
      <c r="W1104" s="239">
        <f>IFERROR(Data_TY!$V1104*Data_TY!$O1104,"")</f>
        <v>1402.38</v>
      </c>
      <c r="X1104" s="230" t="s">
        <v>78</v>
      </c>
      <c r="Y1104" s="230" t="s">
        <v>784</v>
      </c>
    </row>
    <row r="1105" ht="15.75" hidden="1" customHeight="1">
      <c r="A1105" s="240" t="s">
        <v>47</v>
      </c>
      <c r="B1105" s="240" t="s">
        <v>79</v>
      </c>
      <c r="C1105" s="240" t="s">
        <v>786</v>
      </c>
      <c r="D1105" s="240" t="s">
        <v>309</v>
      </c>
      <c r="E1105" s="240" t="s">
        <v>499</v>
      </c>
      <c r="F1105" s="241">
        <v>2024.0</v>
      </c>
      <c r="G1105" s="262" t="s">
        <v>1629</v>
      </c>
      <c r="H1105" s="262"/>
      <c r="I1105" s="262"/>
      <c r="J1105" s="262"/>
      <c r="K1105" s="262" t="s">
        <v>1630</v>
      </c>
      <c r="L1105" s="262">
        <v>460209.0</v>
      </c>
      <c r="M1105" s="263" t="s">
        <v>498</v>
      </c>
      <c r="N1105" s="262" t="s">
        <v>499</v>
      </c>
      <c r="O1105" s="264">
        <v>882.0</v>
      </c>
      <c r="P1105" s="265">
        <v>519.0</v>
      </c>
      <c r="Q1105" s="266">
        <v>825.21</v>
      </c>
      <c r="R1105" s="267">
        <f>Data_TY!$Q1105</f>
        <v>825.21</v>
      </c>
      <c r="S1105" s="268">
        <f>IFERROR(Data_TY!$P1105/Data_TY!$O1105,"")</f>
        <v>0.5884353741</v>
      </c>
      <c r="T1105" s="248">
        <v>0.81</v>
      </c>
      <c r="U1105" s="249">
        <f>IFERROR(Data_TY!$T1105*Data_TY!$O1105,"")</f>
        <v>714.42</v>
      </c>
      <c r="V1105" s="248">
        <f>IFERROR(Data_TY!$R1105/Data_TY!$P1105,"")</f>
        <v>1.59</v>
      </c>
      <c r="W1105" s="249">
        <f>IFERROR(Data_TY!$V1105*Data_TY!$O1105,"")</f>
        <v>1402.38</v>
      </c>
      <c r="X1105" s="240" t="s">
        <v>78</v>
      </c>
      <c r="Y1105" s="240" t="s">
        <v>784</v>
      </c>
    </row>
    <row r="1106" ht="15.75" hidden="1" customHeight="1">
      <c r="A1106" s="230" t="s">
        <v>47</v>
      </c>
      <c r="B1106" s="230" t="s">
        <v>79</v>
      </c>
      <c r="C1106" s="230" t="s">
        <v>786</v>
      </c>
      <c r="D1106" s="230" t="s">
        <v>309</v>
      </c>
      <c r="E1106" s="230" t="s">
        <v>476</v>
      </c>
      <c r="F1106" s="231">
        <v>2024.0</v>
      </c>
      <c r="G1106" s="255" t="s">
        <v>1629</v>
      </c>
      <c r="H1106" s="255"/>
      <c r="I1106" s="255"/>
      <c r="J1106" s="255"/>
      <c r="K1106" s="255" t="s">
        <v>1630</v>
      </c>
      <c r="L1106" s="255">
        <v>460259.0</v>
      </c>
      <c r="M1106" s="256" t="s">
        <v>475</v>
      </c>
      <c r="N1106" s="255" t="s">
        <v>1650</v>
      </c>
      <c r="O1106" s="257">
        <v>3168.0</v>
      </c>
      <c r="P1106" s="258">
        <v>1575.0</v>
      </c>
      <c r="Q1106" s="259">
        <v>4709.24999999999</v>
      </c>
      <c r="R1106" s="260">
        <f>Data_TY!$Q1106</f>
        <v>4709.25</v>
      </c>
      <c r="S1106" s="261">
        <f>IFERROR(Data_TY!$P1106/Data_TY!$O1106,"")</f>
        <v>0.4971590909</v>
      </c>
      <c r="T1106" s="238">
        <v>1.6</v>
      </c>
      <c r="U1106" s="239">
        <f>IFERROR(Data_TY!$T1106*Data_TY!$O1106,"")</f>
        <v>5068.8</v>
      </c>
      <c r="V1106" s="238">
        <f>IFERROR(Data_TY!$R1106/Data_TY!$P1106,"")</f>
        <v>2.99</v>
      </c>
      <c r="W1106" s="239">
        <f>IFERROR(Data_TY!$V1106*Data_TY!$O1106,"")</f>
        <v>9472.32</v>
      </c>
      <c r="X1106" s="230" t="s">
        <v>78</v>
      </c>
      <c r="Y1106" s="230" t="s">
        <v>784</v>
      </c>
    </row>
    <row r="1107" ht="15.75" hidden="1" customHeight="1">
      <c r="A1107" s="240" t="s">
        <v>47</v>
      </c>
      <c r="B1107" s="240" t="s">
        <v>79</v>
      </c>
      <c r="C1107" s="240" t="s">
        <v>786</v>
      </c>
      <c r="D1107" s="240" t="s">
        <v>309</v>
      </c>
      <c r="E1107" s="240" t="s">
        <v>478</v>
      </c>
      <c r="F1107" s="241">
        <v>2024.0</v>
      </c>
      <c r="G1107" s="262" t="s">
        <v>1629</v>
      </c>
      <c r="H1107" s="262"/>
      <c r="I1107" s="262"/>
      <c r="J1107" s="262"/>
      <c r="K1107" s="262" t="s">
        <v>1630</v>
      </c>
      <c r="L1107" s="262">
        <v>460269.0</v>
      </c>
      <c r="M1107" s="263" t="s">
        <v>477</v>
      </c>
      <c r="N1107" s="262" t="s">
        <v>478</v>
      </c>
      <c r="O1107" s="264">
        <v>3168.0</v>
      </c>
      <c r="P1107" s="265">
        <v>1431.0</v>
      </c>
      <c r="Q1107" s="266">
        <v>4278.69</v>
      </c>
      <c r="R1107" s="267">
        <f>Data_TY!$Q1107</f>
        <v>4278.69</v>
      </c>
      <c r="S1107" s="268">
        <f>IFERROR(Data_TY!$P1107/Data_TY!$O1107,"")</f>
        <v>0.4517045455</v>
      </c>
      <c r="T1107" s="248">
        <v>1.6</v>
      </c>
      <c r="U1107" s="249">
        <f>IFERROR(Data_TY!$T1107*Data_TY!$O1107,"")</f>
        <v>5068.8</v>
      </c>
      <c r="V1107" s="248">
        <f>IFERROR(Data_TY!$R1107/Data_TY!$P1107,"")</f>
        <v>2.99</v>
      </c>
      <c r="W1107" s="249">
        <f>IFERROR(Data_TY!$V1107*Data_TY!$O1107,"")</f>
        <v>9472.32</v>
      </c>
      <c r="X1107" s="240" t="s">
        <v>78</v>
      </c>
      <c r="Y1107" s="240" t="s">
        <v>784</v>
      </c>
    </row>
    <row r="1108" ht="15.75" hidden="1" customHeight="1">
      <c r="A1108" s="230" t="s">
        <v>47</v>
      </c>
      <c r="B1108" s="230" t="s">
        <v>79</v>
      </c>
      <c r="C1108" s="230" t="s">
        <v>786</v>
      </c>
      <c r="D1108" s="230" t="s">
        <v>309</v>
      </c>
      <c r="E1108" s="230" t="s">
        <v>480</v>
      </c>
      <c r="F1108" s="231">
        <v>2024.0</v>
      </c>
      <c r="G1108" s="255" t="s">
        <v>1629</v>
      </c>
      <c r="H1108" s="255"/>
      <c r="I1108" s="255"/>
      <c r="J1108" s="255"/>
      <c r="K1108" s="255" t="s">
        <v>1630</v>
      </c>
      <c r="L1108" s="255">
        <v>460279.0</v>
      </c>
      <c r="M1108" s="256" t="s">
        <v>479</v>
      </c>
      <c r="N1108" s="255" t="s">
        <v>480</v>
      </c>
      <c r="O1108" s="257">
        <v>3168.0</v>
      </c>
      <c r="P1108" s="258">
        <v>1051.0</v>
      </c>
      <c r="Q1108" s="259">
        <v>3142.49</v>
      </c>
      <c r="R1108" s="260">
        <f>Data_TY!$Q1108</f>
        <v>3142.49</v>
      </c>
      <c r="S1108" s="261">
        <f>IFERROR(Data_TY!$P1108/Data_TY!$O1108,"")</f>
        <v>0.3317550505</v>
      </c>
      <c r="T1108" s="238">
        <v>1.6</v>
      </c>
      <c r="U1108" s="239">
        <f>IFERROR(Data_TY!$T1108*Data_TY!$O1108,"")</f>
        <v>5068.8</v>
      </c>
      <c r="V1108" s="238">
        <f>IFERROR(Data_TY!$R1108/Data_TY!$P1108,"")</f>
        <v>2.99</v>
      </c>
      <c r="W1108" s="239">
        <f>IFERROR(Data_TY!$V1108*Data_TY!$O1108,"")</f>
        <v>9472.32</v>
      </c>
      <c r="X1108" s="230" t="s">
        <v>78</v>
      </c>
      <c r="Y1108" s="230" t="s">
        <v>784</v>
      </c>
    </row>
    <row r="1109" ht="15.75" hidden="1" customHeight="1">
      <c r="A1109" s="240" t="s">
        <v>47</v>
      </c>
      <c r="B1109" s="240" t="s">
        <v>79</v>
      </c>
      <c r="C1109" s="240" t="s">
        <v>786</v>
      </c>
      <c r="D1109" s="240" t="s">
        <v>309</v>
      </c>
      <c r="E1109" s="240" t="s">
        <v>373</v>
      </c>
      <c r="F1109" s="241">
        <v>2024.0</v>
      </c>
      <c r="G1109" s="262" t="s">
        <v>1629</v>
      </c>
      <c r="H1109" s="262"/>
      <c r="I1109" s="262"/>
      <c r="J1109" s="262"/>
      <c r="K1109" s="262" t="s">
        <v>1630</v>
      </c>
      <c r="L1109" s="262">
        <v>462129.0</v>
      </c>
      <c r="M1109" s="263" t="s">
        <v>372</v>
      </c>
      <c r="N1109" s="262" t="s">
        <v>1651</v>
      </c>
      <c r="O1109" s="264">
        <v>3168.0</v>
      </c>
      <c r="P1109" s="265">
        <v>1543.0</v>
      </c>
      <c r="Q1109" s="266">
        <v>4610.57999999999</v>
      </c>
      <c r="R1109" s="267">
        <f>Data_TY!$Q1109</f>
        <v>4610.58</v>
      </c>
      <c r="S1109" s="268">
        <f>IFERROR(Data_TY!$P1109/Data_TY!$O1109,"")</f>
        <v>0.4870580808</v>
      </c>
      <c r="T1109" s="248">
        <v>1.6</v>
      </c>
      <c r="U1109" s="249">
        <f>IFERROR(Data_TY!$T1109*Data_TY!$O1109,"")</f>
        <v>5068.8</v>
      </c>
      <c r="V1109" s="248">
        <f>IFERROR(Data_TY!$R1109/Data_TY!$P1109,"")</f>
        <v>2.988062216</v>
      </c>
      <c r="W1109" s="249">
        <f>IFERROR(Data_TY!$V1109*Data_TY!$O1109,"")</f>
        <v>9466.181102</v>
      </c>
      <c r="X1109" s="240" t="s">
        <v>78</v>
      </c>
      <c r="Y1109" s="240" t="s">
        <v>784</v>
      </c>
    </row>
    <row r="1110" ht="15.75" hidden="1" customHeight="1">
      <c r="A1110" s="230" t="s">
        <v>47</v>
      </c>
      <c r="B1110" s="230" t="s">
        <v>75</v>
      </c>
      <c r="C1110" s="230" t="s">
        <v>786</v>
      </c>
      <c r="D1110" s="230" t="s">
        <v>309</v>
      </c>
      <c r="E1110" s="230" t="s">
        <v>778</v>
      </c>
      <c r="F1110" s="231">
        <v>2024.0</v>
      </c>
      <c r="G1110" s="255" t="s">
        <v>1629</v>
      </c>
      <c r="H1110" s="255"/>
      <c r="I1110" s="255"/>
      <c r="J1110" s="255"/>
      <c r="K1110" s="255" t="s">
        <v>1630</v>
      </c>
      <c r="L1110" s="255">
        <v>462259.0</v>
      </c>
      <c r="M1110" s="256" t="s">
        <v>777</v>
      </c>
      <c r="N1110" s="255" t="s">
        <v>1652</v>
      </c>
      <c r="O1110" s="257">
        <v>624.0</v>
      </c>
      <c r="P1110" s="258">
        <v>156.0</v>
      </c>
      <c r="Q1110" s="259">
        <v>934.440000000001</v>
      </c>
      <c r="R1110" s="260">
        <f>Data_TY!$Q1110</f>
        <v>934.44</v>
      </c>
      <c r="S1110" s="261">
        <f>IFERROR(Data_TY!$P1110/Data_TY!$O1110,"")</f>
        <v>0.25</v>
      </c>
      <c r="T1110" s="238">
        <v>3.02</v>
      </c>
      <c r="U1110" s="239">
        <f>IFERROR(Data_TY!$T1110*Data_TY!$O1110,"")</f>
        <v>1884.48</v>
      </c>
      <c r="V1110" s="238">
        <f>IFERROR(Data_TY!$R1110/Data_TY!$P1110,"")</f>
        <v>5.99</v>
      </c>
      <c r="W1110" s="239">
        <f>IFERROR(Data_TY!$V1110*Data_TY!$O1110,"")</f>
        <v>3737.76</v>
      </c>
      <c r="X1110" s="230" t="s">
        <v>766</v>
      </c>
      <c r="Y1110" s="230" t="s">
        <v>784</v>
      </c>
    </row>
    <row r="1111" ht="15.75" hidden="1" customHeight="1">
      <c r="A1111" s="240" t="s">
        <v>47</v>
      </c>
      <c r="B1111" s="240" t="s">
        <v>75</v>
      </c>
      <c r="C1111" s="240" t="s">
        <v>786</v>
      </c>
      <c r="D1111" s="240" t="s">
        <v>309</v>
      </c>
      <c r="E1111" s="240" t="s">
        <v>780</v>
      </c>
      <c r="F1111" s="241">
        <v>2024.0</v>
      </c>
      <c r="G1111" s="262" t="s">
        <v>1629</v>
      </c>
      <c r="H1111" s="262"/>
      <c r="I1111" s="262"/>
      <c r="J1111" s="262"/>
      <c r="K1111" s="262" t="s">
        <v>1630</v>
      </c>
      <c r="L1111" s="262">
        <v>462269.0</v>
      </c>
      <c r="M1111" s="263" t="s">
        <v>779</v>
      </c>
      <c r="N1111" s="262" t="s">
        <v>1653</v>
      </c>
      <c r="O1111" s="264">
        <v>624.0</v>
      </c>
      <c r="P1111" s="265">
        <v>140.0</v>
      </c>
      <c r="Q1111" s="266">
        <v>838.600000000001</v>
      </c>
      <c r="R1111" s="267">
        <f>Data_TY!$Q1111</f>
        <v>838.6</v>
      </c>
      <c r="S1111" s="268">
        <f>IFERROR(Data_TY!$P1111/Data_TY!$O1111,"")</f>
        <v>0.2243589744</v>
      </c>
      <c r="T1111" s="248">
        <v>3.02</v>
      </c>
      <c r="U1111" s="249">
        <f>IFERROR(Data_TY!$T1111*Data_TY!$O1111,"")</f>
        <v>1884.48</v>
      </c>
      <c r="V1111" s="248">
        <f>IFERROR(Data_TY!$R1111/Data_TY!$P1111,"")</f>
        <v>5.99</v>
      </c>
      <c r="W1111" s="249">
        <f>IFERROR(Data_TY!$V1111*Data_TY!$O1111,"")</f>
        <v>3737.76</v>
      </c>
      <c r="X1111" s="240" t="s">
        <v>766</v>
      </c>
      <c r="Y1111" s="240" t="s">
        <v>784</v>
      </c>
    </row>
    <row r="1112" ht="15.75" hidden="1" customHeight="1">
      <c r="A1112" s="230" t="s">
        <v>47</v>
      </c>
      <c r="B1112" s="230" t="s">
        <v>75</v>
      </c>
      <c r="C1112" s="230" t="s">
        <v>786</v>
      </c>
      <c r="D1112" s="230" t="s">
        <v>309</v>
      </c>
      <c r="E1112" s="230" t="s">
        <v>774</v>
      </c>
      <c r="F1112" s="231">
        <v>2024.0</v>
      </c>
      <c r="G1112" s="255" t="s">
        <v>1629</v>
      </c>
      <c r="H1112" s="255"/>
      <c r="I1112" s="255"/>
      <c r="J1112" s="255"/>
      <c r="K1112" s="255" t="s">
        <v>1630</v>
      </c>
      <c r="L1112" s="255">
        <v>731360.0</v>
      </c>
      <c r="M1112" s="256" t="s">
        <v>773</v>
      </c>
      <c r="N1112" s="255" t="s">
        <v>1654</v>
      </c>
      <c r="O1112" s="257">
        <v>2328.0</v>
      </c>
      <c r="P1112" s="258">
        <v>606.0</v>
      </c>
      <c r="Q1112" s="259">
        <v>4235.93999999999</v>
      </c>
      <c r="R1112" s="260">
        <f>Data_TY!$Q1112</f>
        <v>4235.94</v>
      </c>
      <c r="S1112" s="261">
        <f>IFERROR(Data_TY!$P1112/Data_TY!$O1112,"")</f>
        <v>0.2603092784</v>
      </c>
      <c r="T1112" s="238">
        <v>3.65</v>
      </c>
      <c r="U1112" s="239">
        <f>IFERROR(Data_TY!$T1112*Data_TY!$O1112,"")</f>
        <v>8497.2</v>
      </c>
      <c r="V1112" s="238">
        <f>IFERROR(Data_TY!$R1112/Data_TY!$P1112,"")</f>
        <v>6.99</v>
      </c>
      <c r="W1112" s="239">
        <f>IFERROR(Data_TY!$V1112*Data_TY!$O1112,"")</f>
        <v>16272.72</v>
      </c>
      <c r="X1112" s="230" t="s">
        <v>766</v>
      </c>
      <c r="Y1112" s="230" t="s">
        <v>784</v>
      </c>
    </row>
    <row r="1113" ht="15.75" hidden="1" customHeight="1">
      <c r="A1113" s="240" t="s">
        <v>48</v>
      </c>
      <c r="B1113" s="240" t="s">
        <v>92</v>
      </c>
      <c r="C1113" s="240" t="s">
        <v>786</v>
      </c>
      <c r="D1113" s="240" t="s">
        <v>309</v>
      </c>
      <c r="E1113" s="240" t="s">
        <v>390</v>
      </c>
      <c r="F1113" s="241">
        <v>2024.0</v>
      </c>
      <c r="G1113" s="262" t="s">
        <v>1629</v>
      </c>
      <c r="H1113" s="262"/>
      <c r="I1113" s="262"/>
      <c r="J1113" s="262"/>
      <c r="K1113" s="262" t="s">
        <v>1655</v>
      </c>
      <c r="L1113" s="262">
        <v>84164.0</v>
      </c>
      <c r="M1113" s="254" t="s">
        <v>389</v>
      </c>
      <c r="N1113" s="262" t="s">
        <v>1105</v>
      </c>
      <c r="O1113" s="264">
        <v>1224.0</v>
      </c>
      <c r="P1113" s="265">
        <v>194.0</v>
      </c>
      <c r="Q1113" s="266">
        <v>774.060000000001</v>
      </c>
      <c r="R1113" s="267">
        <f>Data_TY!$Q1113</f>
        <v>774.06</v>
      </c>
      <c r="S1113" s="268">
        <f>IFERROR(Data_TY!$P1113/Data_TY!$O1113,"")</f>
        <v>0.158496732</v>
      </c>
      <c r="T1113" s="248">
        <v>1.85</v>
      </c>
      <c r="U1113" s="249">
        <f>IFERROR(Data_TY!$T1113*Data_TY!$O1113,"")</f>
        <v>2264.4</v>
      </c>
      <c r="V1113" s="248">
        <f>IFERROR(Data_TY!$R1113/Data_TY!$P1113,"")</f>
        <v>3.99</v>
      </c>
      <c r="W1113" s="249">
        <f>IFERROR(Data_TY!$V1113*Data_TY!$O1113,"")</f>
        <v>4883.76</v>
      </c>
      <c r="X1113" s="240" t="s">
        <v>349</v>
      </c>
      <c r="Y1113" s="240" t="s">
        <v>784</v>
      </c>
    </row>
    <row r="1114" ht="15.75" hidden="1" customHeight="1">
      <c r="A1114" s="230" t="s">
        <v>48</v>
      </c>
      <c r="B1114" s="230" t="s">
        <v>95</v>
      </c>
      <c r="C1114" s="230" t="s">
        <v>786</v>
      </c>
      <c r="D1114" s="230" t="s">
        <v>309</v>
      </c>
      <c r="E1114" s="230" t="s">
        <v>630</v>
      </c>
      <c r="F1114" s="231">
        <v>2024.0</v>
      </c>
      <c r="G1114" s="255" t="s">
        <v>1629</v>
      </c>
      <c r="H1114" s="255"/>
      <c r="I1114" s="255"/>
      <c r="J1114" s="255"/>
      <c r="K1114" s="255" t="s">
        <v>1655</v>
      </c>
      <c r="L1114" s="255">
        <v>85738.0</v>
      </c>
      <c r="M1114" s="253" t="s">
        <v>629</v>
      </c>
      <c r="N1114" s="255" t="s">
        <v>1656</v>
      </c>
      <c r="O1114" s="257">
        <v>444.0</v>
      </c>
      <c r="P1114" s="258">
        <v>296.0</v>
      </c>
      <c r="Q1114" s="259">
        <v>1477.04</v>
      </c>
      <c r="R1114" s="260">
        <f>Data_TY!$Q1114</f>
        <v>1477.04</v>
      </c>
      <c r="S1114" s="261">
        <f>IFERROR(Data_TY!$P1114/Data_TY!$O1114,"")</f>
        <v>0.6666666667</v>
      </c>
      <c r="T1114" s="238">
        <v>2.66</v>
      </c>
      <c r="U1114" s="239">
        <f>IFERROR(Data_TY!$T1114*Data_TY!$O1114,"")</f>
        <v>1181.04</v>
      </c>
      <c r="V1114" s="238">
        <f>IFERROR(Data_TY!$R1114/Data_TY!$P1114,"")</f>
        <v>4.99</v>
      </c>
      <c r="W1114" s="239">
        <f>IFERROR(Data_TY!$V1114*Data_TY!$O1114,"")</f>
        <v>2215.56</v>
      </c>
      <c r="X1114" s="230" t="s">
        <v>628</v>
      </c>
      <c r="Y1114" s="230" t="s">
        <v>784</v>
      </c>
    </row>
    <row r="1115" ht="15.75" hidden="1" customHeight="1">
      <c r="A1115" s="240" t="s">
        <v>48</v>
      </c>
      <c r="B1115" s="240" t="s">
        <v>95</v>
      </c>
      <c r="C1115" s="240" t="s">
        <v>786</v>
      </c>
      <c r="D1115" s="240" t="s">
        <v>309</v>
      </c>
      <c r="E1115" s="240" t="s">
        <v>650</v>
      </c>
      <c r="F1115" s="241">
        <v>2024.0</v>
      </c>
      <c r="G1115" s="262" t="s">
        <v>1629</v>
      </c>
      <c r="H1115" s="262"/>
      <c r="I1115" s="262"/>
      <c r="J1115" s="262"/>
      <c r="K1115" s="262" t="s">
        <v>1655</v>
      </c>
      <c r="L1115" s="262">
        <v>96428.0</v>
      </c>
      <c r="M1115" s="263" t="s">
        <v>649</v>
      </c>
      <c r="N1115" s="262" t="s">
        <v>1657</v>
      </c>
      <c r="O1115" s="264">
        <v>1236.0</v>
      </c>
      <c r="P1115" s="265">
        <v>399.0</v>
      </c>
      <c r="Q1115" s="266">
        <v>2589.51</v>
      </c>
      <c r="R1115" s="267">
        <f>Data_TY!$Q1115</f>
        <v>2589.51</v>
      </c>
      <c r="S1115" s="268">
        <f>IFERROR(Data_TY!$P1115/Data_TY!$O1115,"")</f>
        <v>0.322815534</v>
      </c>
      <c r="T1115" s="248">
        <v>3.2</v>
      </c>
      <c r="U1115" s="249">
        <f>IFERROR(Data_TY!$T1115*Data_TY!$O1115,"")</f>
        <v>3955.2</v>
      </c>
      <c r="V1115" s="248">
        <f>IFERROR(Data_TY!$R1115/Data_TY!$P1115,"")</f>
        <v>6.49</v>
      </c>
      <c r="W1115" s="249">
        <f>IFERROR(Data_TY!$V1115*Data_TY!$O1115,"")</f>
        <v>8021.64</v>
      </c>
      <c r="X1115" s="240" t="s">
        <v>651</v>
      </c>
      <c r="Y1115" s="240" t="s">
        <v>784</v>
      </c>
    </row>
    <row r="1116" ht="15.75" hidden="1" customHeight="1">
      <c r="A1116" s="230" t="s">
        <v>48</v>
      </c>
      <c r="B1116" s="230" t="s">
        <v>92</v>
      </c>
      <c r="C1116" s="230" t="s">
        <v>786</v>
      </c>
      <c r="D1116" s="230" t="s">
        <v>309</v>
      </c>
      <c r="E1116" s="230" t="s">
        <v>638</v>
      </c>
      <c r="F1116" s="231">
        <v>2024.0</v>
      </c>
      <c r="G1116" s="255" t="s">
        <v>1629</v>
      </c>
      <c r="H1116" s="255"/>
      <c r="I1116" s="255"/>
      <c r="J1116" s="255"/>
      <c r="K1116" s="255" t="s">
        <v>1655</v>
      </c>
      <c r="L1116" s="255">
        <v>96433.0</v>
      </c>
      <c r="M1116" s="256" t="s">
        <v>637</v>
      </c>
      <c r="N1116" s="255" t="s">
        <v>1126</v>
      </c>
      <c r="O1116" s="257">
        <v>1212.0</v>
      </c>
      <c r="P1116" s="258">
        <v>430.0</v>
      </c>
      <c r="Q1116" s="259">
        <v>1844.7</v>
      </c>
      <c r="R1116" s="260">
        <f>Data_TY!$Q1116</f>
        <v>1844.7</v>
      </c>
      <c r="S1116" s="261">
        <f>IFERROR(Data_TY!$P1116/Data_TY!$O1116,"")</f>
        <v>0.3547854785</v>
      </c>
      <c r="T1116" s="238">
        <v>2.16</v>
      </c>
      <c r="U1116" s="239">
        <f>IFERROR(Data_TY!$T1116*Data_TY!$O1116,"")</f>
        <v>2617.92</v>
      </c>
      <c r="V1116" s="238">
        <f>IFERROR(Data_TY!$R1116/Data_TY!$P1116,"")</f>
        <v>4.29</v>
      </c>
      <c r="W1116" s="239">
        <f>IFERROR(Data_TY!$V1116*Data_TY!$O1116,"")</f>
        <v>5199.48</v>
      </c>
      <c r="X1116" s="230" t="s">
        <v>628</v>
      </c>
      <c r="Y1116" s="230" t="s">
        <v>784</v>
      </c>
    </row>
    <row r="1117" ht="15.75" hidden="1" customHeight="1">
      <c r="A1117" s="240" t="s">
        <v>48</v>
      </c>
      <c r="B1117" s="240" t="s">
        <v>89</v>
      </c>
      <c r="C1117" s="240" t="s">
        <v>786</v>
      </c>
      <c r="D1117" s="240" t="s">
        <v>309</v>
      </c>
      <c r="E1117" s="240" t="s">
        <v>636</v>
      </c>
      <c r="F1117" s="241">
        <v>2024.0</v>
      </c>
      <c r="G1117" s="262" t="s">
        <v>1629</v>
      </c>
      <c r="H1117" s="262"/>
      <c r="I1117" s="262"/>
      <c r="J1117" s="262"/>
      <c r="K1117" s="262" t="s">
        <v>1655</v>
      </c>
      <c r="L1117" s="262">
        <v>96434.0</v>
      </c>
      <c r="M1117" s="263" t="s">
        <v>635</v>
      </c>
      <c r="N1117" s="262" t="s">
        <v>1658</v>
      </c>
      <c r="O1117" s="264">
        <v>1212.0</v>
      </c>
      <c r="P1117" s="265">
        <v>268.0</v>
      </c>
      <c r="Q1117" s="266">
        <v>2007.32</v>
      </c>
      <c r="R1117" s="267">
        <f>Data_TY!$Q1117</f>
        <v>2007.32</v>
      </c>
      <c r="S1117" s="268">
        <f>IFERROR(Data_TY!$P1117/Data_TY!$O1117,"")</f>
        <v>0.2211221122</v>
      </c>
      <c r="T1117" s="248">
        <v>3.97</v>
      </c>
      <c r="U1117" s="249">
        <f>IFERROR(Data_TY!$T1117*Data_TY!$O1117,"")</f>
        <v>4811.64</v>
      </c>
      <c r="V1117" s="248">
        <f>IFERROR(Data_TY!$R1117/Data_TY!$P1117,"")</f>
        <v>7.49</v>
      </c>
      <c r="W1117" s="249">
        <f>IFERROR(Data_TY!$V1117*Data_TY!$O1117,"")</f>
        <v>9077.88</v>
      </c>
      <c r="X1117" s="240" t="s">
        <v>628</v>
      </c>
      <c r="Y1117" s="240" t="s">
        <v>784</v>
      </c>
    </row>
    <row r="1118" ht="15.75" hidden="1" customHeight="1">
      <c r="A1118" s="230" t="s">
        <v>48</v>
      </c>
      <c r="B1118" s="230" t="s">
        <v>92</v>
      </c>
      <c r="C1118" s="230" t="s">
        <v>786</v>
      </c>
      <c r="D1118" s="230" t="s">
        <v>309</v>
      </c>
      <c r="E1118" s="230" t="s">
        <v>392</v>
      </c>
      <c r="F1118" s="231">
        <v>2024.0</v>
      </c>
      <c r="G1118" s="255" t="s">
        <v>1629</v>
      </c>
      <c r="H1118" s="255"/>
      <c r="I1118" s="255"/>
      <c r="J1118" s="255"/>
      <c r="K1118" s="255" t="s">
        <v>1655</v>
      </c>
      <c r="L1118" s="255">
        <v>96655.0</v>
      </c>
      <c r="M1118" s="256" t="s">
        <v>391</v>
      </c>
      <c r="N1118" s="255" t="s">
        <v>1109</v>
      </c>
      <c r="O1118" s="257">
        <v>2820.0</v>
      </c>
      <c r="P1118" s="258">
        <v>1433.0</v>
      </c>
      <c r="Q1118" s="259">
        <v>2849.67999999999</v>
      </c>
      <c r="R1118" s="260">
        <f>Data_TY!$Q1118</f>
        <v>2849.68</v>
      </c>
      <c r="S1118" s="261">
        <f>IFERROR(Data_TY!$P1118/Data_TY!$O1118,"")</f>
        <v>0.5081560284</v>
      </c>
      <c r="T1118" s="238">
        <v>1.0</v>
      </c>
      <c r="U1118" s="239">
        <f>IFERROR(Data_TY!$T1118*Data_TY!$O1118,"")</f>
        <v>2820</v>
      </c>
      <c r="V1118" s="238">
        <f>IFERROR(Data_TY!$R1118/Data_TY!$P1118,"")</f>
        <v>1.988611305</v>
      </c>
      <c r="W1118" s="239">
        <f>IFERROR(Data_TY!$V1118*Data_TY!$O1118,"")</f>
        <v>5607.88388</v>
      </c>
      <c r="X1118" s="230" t="s">
        <v>88</v>
      </c>
      <c r="Y1118" s="230" t="s">
        <v>784</v>
      </c>
    </row>
    <row r="1119" ht="15.75" hidden="1" customHeight="1">
      <c r="A1119" s="240" t="s">
        <v>48</v>
      </c>
      <c r="B1119" s="240" t="s">
        <v>89</v>
      </c>
      <c r="C1119" s="240" t="s">
        <v>786</v>
      </c>
      <c r="D1119" s="240" t="s">
        <v>309</v>
      </c>
      <c r="E1119" s="240" t="s">
        <v>394</v>
      </c>
      <c r="F1119" s="241">
        <v>2024.0</v>
      </c>
      <c r="G1119" s="262" t="s">
        <v>1629</v>
      </c>
      <c r="H1119" s="262"/>
      <c r="I1119" s="262"/>
      <c r="J1119" s="262"/>
      <c r="K1119" s="262" t="s">
        <v>1655</v>
      </c>
      <c r="L1119" s="262">
        <v>96658.0</v>
      </c>
      <c r="M1119" s="263" t="s">
        <v>393</v>
      </c>
      <c r="N1119" s="262" t="s">
        <v>1110</v>
      </c>
      <c r="O1119" s="264">
        <v>1176.0</v>
      </c>
      <c r="P1119" s="265">
        <v>294.0</v>
      </c>
      <c r="Q1119" s="266">
        <v>2055.06</v>
      </c>
      <c r="R1119" s="267">
        <f>Data_TY!$Q1119</f>
        <v>2055.06</v>
      </c>
      <c r="S1119" s="268">
        <f>IFERROR(Data_TY!$P1119/Data_TY!$O1119,"")</f>
        <v>0.25</v>
      </c>
      <c r="T1119" s="248">
        <v>3.4</v>
      </c>
      <c r="U1119" s="249">
        <f>IFERROR(Data_TY!$T1119*Data_TY!$O1119,"")</f>
        <v>3998.4</v>
      </c>
      <c r="V1119" s="248">
        <f>IFERROR(Data_TY!$R1119/Data_TY!$P1119,"")</f>
        <v>6.99</v>
      </c>
      <c r="W1119" s="249">
        <f>IFERROR(Data_TY!$V1119*Data_TY!$O1119,"")</f>
        <v>8220.24</v>
      </c>
      <c r="X1119" s="240" t="s">
        <v>88</v>
      </c>
      <c r="Y1119" s="240" t="s">
        <v>784</v>
      </c>
    </row>
    <row r="1120" ht="15.75" hidden="1" customHeight="1">
      <c r="A1120" s="230" t="s">
        <v>48</v>
      </c>
      <c r="B1120" s="230" t="s">
        <v>92</v>
      </c>
      <c r="C1120" s="230" t="s">
        <v>786</v>
      </c>
      <c r="D1120" s="230" t="s">
        <v>309</v>
      </c>
      <c r="E1120" s="230" t="s">
        <v>396</v>
      </c>
      <c r="F1120" s="231">
        <v>2024.0</v>
      </c>
      <c r="G1120" s="255" t="s">
        <v>1629</v>
      </c>
      <c r="H1120" s="255"/>
      <c r="I1120" s="255"/>
      <c r="J1120" s="255"/>
      <c r="K1120" s="255" t="s">
        <v>1655</v>
      </c>
      <c r="L1120" s="255">
        <v>96665.0</v>
      </c>
      <c r="M1120" s="256" t="s">
        <v>395</v>
      </c>
      <c r="N1120" s="255" t="s">
        <v>1118</v>
      </c>
      <c r="O1120" s="257">
        <v>2448.0</v>
      </c>
      <c r="P1120" s="258">
        <v>1634.0</v>
      </c>
      <c r="Q1120" s="259">
        <v>3249.66999999999</v>
      </c>
      <c r="R1120" s="260">
        <f>Data_TY!$Q1120</f>
        <v>3249.67</v>
      </c>
      <c r="S1120" s="261">
        <f>IFERROR(Data_TY!$P1120/Data_TY!$O1120,"")</f>
        <v>0.6674836601</v>
      </c>
      <c r="T1120" s="238">
        <v>0.92</v>
      </c>
      <c r="U1120" s="239">
        <f>IFERROR(Data_TY!$T1120*Data_TY!$O1120,"")</f>
        <v>2252.16</v>
      </c>
      <c r="V1120" s="238">
        <f>IFERROR(Data_TY!$R1120/Data_TY!$P1120,"")</f>
        <v>1.98878213</v>
      </c>
      <c r="W1120" s="239">
        <f>IFERROR(Data_TY!$V1120*Data_TY!$O1120,"")</f>
        <v>4868.538654</v>
      </c>
      <c r="X1120" s="230" t="s">
        <v>353</v>
      </c>
      <c r="Y1120" s="230" t="s">
        <v>784</v>
      </c>
    </row>
    <row r="1121" ht="15.75" hidden="1" customHeight="1">
      <c r="A1121" s="240" t="s">
        <v>48</v>
      </c>
      <c r="B1121" s="240" t="s">
        <v>92</v>
      </c>
      <c r="C1121" s="240" t="s">
        <v>786</v>
      </c>
      <c r="D1121" s="240" t="s">
        <v>309</v>
      </c>
      <c r="E1121" s="240" t="s">
        <v>398</v>
      </c>
      <c r="F1121" s="241">
        <v>2024.0</v>
      </c>
      <c r="G1121" s="262" t="s">
        <v>1629</v>
      </c>
      <c r="H1121" s="262"/>
      <c r="I1121" s="262"/>
      <c r="J1121" s="262"/>
      <c r="K1121" s="262" t="s">
        <v>1655</v>
      </c>
      <c r="L1121" s="262">
        <v>96667.0</v>
      </c>
      <c r="M1121" s="263" t="s">
        <v>397</v>
      </c>
      <c r="N1121" s="262" t="s">
        <v>1119</v>
      </c>
      <c r="O1121" s="264">
        <v>1236.0</v>
      </c>
      <c r="P1121" s="265">
        <v>347.0</v>
      </c>
      <c r="Q1121" s="266">
        <v>1211.03</v>
      </c>
      <c r="R1121" s="267">
        <f>Data_TY!$Q1121</f>
        <v>1211.03</v>
      </c>
      <c r="S1121" s="268">
        <f>IFERROR(Data_TY!$P1121/Data_TY!$O1121,"")</f>
        <v>0.2807443366</v>
      </c>
      <c r="T1121" s="248">
        <v>1.76</v>
      </c>
      <c r="U1121" s="249">
        <f>IFERROR(Data_TY!$T1121*Data_TY!$O1121,"")</f>
        <v>2175.36</v>
      </c>
      <c r="V1121" s="248">
        <f>IFERROR(Data_TY!$R1121/Data_TY!$P1121,"")</f>
        <v>3.49</v>
      </c>
      <c r="W1121" s="249">
        <f>IFERROR(Data_TY!$V1121*Data_TY!$O1121,"")</f>
        <v>4313.64</v>
      </c>
      <c r="X1121" s="240" t="s">
        <v>124</v>
      </c>
      <c r="Y1121" s="240" t="s">
        <v>784</v>
      </c>
    </row>
    <row r="1122" ht="15.75" hidden="1" customHeight="1">
      <c r="A1122" s="230" t="s">
        <v>48</v>
      </c>
      <c r="B1122" s="230" t="s">
        <v>95</v>
      </c>
      <c r="C1122" s="230" t="s">
        <v>786</v>
      </c>
      <c r="D1122" s="230" t="s">
        <v>309</v>
      </c>
      <c r="E1122" s="230" t="s">
        <v>400</v>
      </c>
      <c r="F1122" s="231">
        <v>2024.0</v>
      </c>
      <c r="G1122" s="255" t="s">
        <v>1629</v>
      </c>
      <c r="H1122" s="255"/>
      <c r="I1122" s="255"/>
      <c r="J1122" s="255"/>
      <c r="K1122" s="255" t="s">
        <v>1655</v>
      </c>
      <c r="L1122" s="255">
        <v>96671.0</v>
      </c>
      <c r="M1122" s="256" t="s">
        <v>399</v>
      </c>
      <c r="N1122" s="255" t="s">
        <v>1102</v>
      </c>
      <c r="O1122" s="257">
        <v>792.0</v>
      </c>
      <c r="P1122" s="258">
        <v>336.0</v>
      </c>
      <c r="Q1122" s="259">
        <v>2180.64</v>
      </c>
      <c r="R1122" s="260">
        <f>Data_TY!$Q1122</f>
        <v>2180.64</v>
      </c>
      <c r="S1122" s="261">
        <f>IFERROR(Data_TY!$P1122/Data_TY!$O1122,"")</f>
        <v>0.4242424242</v>
      </c>
      <c r="T1122" s="238">
        <v>3.14</v>
      </c>
      <c r="U1122" s="239">
        <f>IFERROR(Data_TY!$T1122*Data_TY!$O1122,"")</f>
        <v>2486.88</v>
      </c>
      <c r="V1122" s="238">
        <f>IFERROR(Data_TY!$R1122/Data_TY!$P1122,"")</f>
        <v>6.49</v>
      </c>
      <c r="W1122" s="239">
        <f>IFERROR(Data_TY!$V1122*Data_TY!$O1122,"")</f>
        <v>5140.08</v>
      </c>
      <c r="X1122" s="230" t="s">
        <v>109</v>
      </c>
      <c r="Y1122" s="230" t="s">
        <v>784</v>
      </c>
    </row>
    <row r="1123" ht="15.75" hidden="1" customHeight="1">
      <c r="A1123" s="240" t="s">
        <v>48</v>
      </c>
      <c r="B1123" s="240" t="s">
        <v>95</v>
      </c>
      <c r="C1123" s="240" t="s">
        <v>786</v>
      </c>
      <c r="D1123" s="240" t="s">
        <v>309</v>
      </c>
      <c r="E1123" s="240" t="s">
        <v>404</v>
      </c>
      <c r="F1123" s="241">
        <v>2024.0</v>
      </c>
      <c r="G1123" s="262" t="s">
        <v>1629</v>
      </c>
      <c r="H1123" s="262"/>
      <c r="I1123" s="262"/>
      <c r="J1123" s="262"/>
      <c r="K1123" s="262" t="s">
        <v>1655</v>
      </c>
      <c r="L1123" s="262">
        <v>96683.0</v>
      </c>
      <c r="M1123" s="263" t="s">
        <v>403</v>
      </c>
      <c r="N1123" s="262" t="s">
        <v>1100</v>
      </c>
      <c r="O1123" s="264">
        <v>3288.0</v>
      </c>
      <c r="P1123" s="265">
        <v>1627.0</v>
      </c>
      <c r="Q1123" s="266">
        <v>3237.72999999999</v>
      </c>
      <c r="R1123" s="267">
        <f>Data_TY!$Q1123</f>
        <v>3237.73</v>
      </c>
      <c r="S1123" s="268">
        <f>IFERROR(Data_TY!$P1123/Data_TY!$O1123,"")</f>
        <v>0.4948296837</v>
      </c>
      <c r="T1123" s="248">
        <v>1.17</v>
      </c>
      <c r="U1123" s="249">
        <f>IFERROR(Data_TY!$T1123*Data_TY!$O1123,"")</f>
        <v>3846.96</v>
      </c>
      <c r="V1123" s="248">
        <f>IFERROR(Data_TY!$R1123/Data_TY!$P1123,"")</f>
        <v>1.99</v>
      </c>
      <c r="W1123" s="249">
        <f>IFERROR(Data_TY!$V1123*Data_TY!$O1123,"")</f>
        <v>6543.12</v>
      </c>
      <c r="X1123" s="240" t="s">
        <v>88</v>
      </c>
      <c r="Y1123" s="240" t="s">
        <v>784</v>
      </c>
    </row>
    <row r="1124" ht="15.75" hidden="1" customHeight="1">
      <c r="A1124" s="230" t="s">
        <v>48</v>
      </c>
      <c r="B1124" s="230" t="s">
        <v>92</v>
      </c>
      <c r="C1124" s="230" t="s">
        <v>786</v>
      </c>
      <c r="D1124" s="230" t="s">
        <v>309</v>
      </c>
      <c r="E1124" s="230" t="s">
        <v>406</v>
      </c>
      <c r="F1124" s="231">
        <v>2024.0</v>
      </c>
      <c r="G1124" s="255" t="s">
        <v>1629</v>
      </c>
      <c r="H1124" s="255"/>
      <c r="I1124" s="255"/>
      <c r="J1124" s="255"/>
      <c r="K1124" s="255" t="s">
        <v>1655</v>
      </c>
      <c r="L1124" s="255">
        <v>96692.0</v>
      </c>
      <c r="M1124" s="256" t="s">
        <v>405</v>
      </c>
      <c r="N1124" s="255" t="s">
        <v>1112</v>
      </c>
      <c r="O1124" s="257">
        <v>2748.0</v>
      </c>
      <c r="P1124" s="258">
        <v>1140.0</v>
      </c>
      <c r="Q1124" s="259">
        <v>2267.11</v>
      </c>
      <c r="R1124" s="260">
        <f>Data_TY!$Q1124</f>
        <v>2267.11</v>
      </c>
      <c r="S1124" s="261">
        <f>IFERROR(Data_TY!$P1124/Data_TY!$O1124,"")</f>
        <v>0.4148471616</v>
      </c>
      <c r="T1124" s="238">
        <v>1.05</v>
      </c>
      <c r="U1124" s="239">
        <f>IFERROR(Data_TY!$T1124*Data_TY!$O1124,"")</f>
        <v>2885.4</v>
      </c>
      <c r="V1124" s="238">
        <f>IFERROR(Data_TY!$R1124/Data_TY!$P1124,"")</f>
        <v>1.988692982</v>
      </c>
      <c r="W1124" s="239">
        <f>IFERROR(Data_TY!$V1124*Data_TY!$O1124,"")</f>
        <v>5464.928316</v>
      </c>
      <c r="X1124" s="230" t="s">
        <v>88</v>
      </c>
      <c r="Y1124" s="230" t="s">
        <v>784</v>
      </c>
    </row>
    <row r="1125" ht="15.75" hidden="1" customHeight="1">
      <c r="A1125" s="240" t="s">
        <v>48</v>
      </c>
      <c r="B1125" s="240" t="s">
        <v>92</v>
      </c>
      <c r="C1125" s="240" t="s">
        <v>786</v>
      </c>
      <c r="D1125" s="240" t="s">
        <v>309</v>
      </c>
      <c r="E1125" s="240" t="s">
        <v>410</v>
      </c>
      <c r="F1125" s="241">
        <v>2024.0</v>
      </c>
      <c r="G1125" s="262" t="s">
        <v>1629</v>
      </c>
      <c r="H1125" s="262"/>
      <c r="I1125" s="262"/>
      <c r="J1125" s="262"/>
      <c r="K1125" s="262" t="s">
        <v>1655</v>
      </c>
      <c r="L1125" s="262">
        <v>96694.0</v>
      </c>
      <c r="M1125" s="263" t="s">
        <v>409</v>
      </c>
      <c r="N1125" s="262" t="s">
        <v>1114</v>
      </c>
      <c r="O1125" s="264">
        <v>3288.0</v>
      </c>
      <c r="P1125" s="265">
        <v>2070.0</v>
      </c>
      <c r="Q1125" s="266">
        <v>5154.29999999998</v>
      </c>
      <c r="R1125" s="267">
        <f>Data_TY!$Q1125</f>
        <v>5154.3</v>
      </c>
      <c r="S1125" s="268">
        <f>IFERROR(Data_TY!$P1125/Data_TY!$O1125,"")</f>
        <v>0.6295620438</v>
      </c>
      <c r="T1125" s="248">
        <v>1.32</v>
      </c>
      <c r="U1125" s="249">
        <f>IFERROR(Data_TY!$T1125*Data_TY!$O1125,"")</f>
        <v>4340.16</v>
      </c>
      <c r="V1125" s="248">
        <f>IFERROR(Data_TY!$R1125/Data_TY!$P1125,"")</f>
        <v>2.49</v>
      </c>
      <c r="W1125" s="249">
        <f>IFERROR(Data_TY!$V1125*Data_TY!$O1125,"")</f>
        <v>8187.12</v>
      </c>
      <c r="X1125" s="240" t="s">
        <v>88</v>
      </c>
      <c r="Y1125" s="240" t="s">
        <v>784</v>
      </c>
    </row>
    <row r="1126" ht="15.75" hidden="1" customHeight="1">
      <c r="A1126" s="230" t="s">
        <v>48</v>
      </c>
      <c r="B1126" s="230" t="s">
        <v>92</v>
      </c>
      <c r="C1126" s="230" t="s">
        <v>786</v>
      </c>
      <c r="D1126" s="230" t="s">
        <v>309</v>
      </c>
      <c r="E1126" s="230" t="s">
        <v>412</v>
      </c>
      <c r="F1126" s="231">
        <v>2024.0</v>
      </c>
      <c r="G1126" s="255" t="s">
        <v>1629</v>
      </c>
      <c r="H1126" s="255"/>
      <c r="I1126" s="255"/>
      <c r="J1126" s="255"/>
      <c r="K1126" s="255" t="s">
        <v>1655</v>
      </c>
      <c r="L1126" s="255">
        <v>96696.0</v>
      </c>
      <c r="M1126" s="256" t="s">
        <v>411</v>
      </c>
      <c r="N1126" s="255" t="s">
        <v>1115</v>
      </c>
      <c r="O1126" s="257">
        <v>1572.0</v>
      </c>
      <c r="P1126" s="258">
        <v>707.0</v>
      </c>
      <c r="Q1126" s="259">
        <v>2113.93</v>
      </c>
      <c r="R1126" s="260">
        <f>Data_TY!$Q1126</f>
        <v>2113.93</v>
      </c>
      <c r="S1126" s="261">
        <f>IFERROR(Data_TY!$P1126/Data_TY!$O1126,"")</f>
        <v>0.4497455471</v>
      </c>
      <c r="T1126" s="238">
        <v>1.5</v>
      </c>
      <c r="U1126" s="239">
        <f>IFERROR(Data_TY!$T1126*Data_TY!$O1126,"")</f>
        <v>2358</v>
      </c>
      <c r="V1126" s="238">
        <f>IFERROR(Data_TY!$R1126/Data_TY!$P1126,"")</f>
        <v>2.99</v>
      </c>
      <c r="W1126" s="239">
        <f>IFERROR(Data_TY!$V1126*Data_TY!$O1126,"")</f>
        <v>4700.28</v>
      </c>
      <c r="X1126" s="230" t="s">
        <v>88</v>
      </c>
      <c r="Y1126" s="230" t="s">
        <v>784</v>
      </c>
    </row>
    <row r="1127" ht="15.75" hidden="1" customHeight="1">
      <c r="A1127" s="240" t="s">
        <v>48</v>
      </c>
      <c r="B1127" s="240" t="s">
        <v>92</v>
      </c>
      <c r="C1127" s="240" t="s">
        <v>786</v>
      </c>
      <c r="D1127" s="240" t="s">
        <v>309</v>
      </c>
      <c r="E1127" s="240" t="s">
        <v>414</v>
      </c>
      <c r="F1127" s="241">
        <v>2024.0</v>
      </c>
      <c r="G1127" s="262" t="s">
        <v>1629</v>
      </c>
      <c r="H1127" s="262"/>
      <c r="I1127" s="262"/>
      <c r="J1127" s="262"/>
      <c r="K1127" s="262" t="s">
        <v>1655</v>
      </c>
      <c r="L1127" s="262">
        <v>96701.0</v>
      </c>
      <c r="M1127" s="263" t="s">
        <v>413</v>
      </c>
      <c r="N1127" s="262" t="s">
        <v>1116</v>
      </c>
      <c r="O1127" s="264">
        <v>1596.0</v>
      </c>
      <c r="P1127" s="265">
        <v>740.0</v>
      </c>
      <c r="Q1127" s="266">
        <v>1842.6</v>
      </c>
      <c r="R1127" s="267">
        <f>Data_TY!$Q1127</f>
        <v>1842.6</v>
      </c>
      <c r="S1127" s="268">
        <f>IFERROR(Data_TY!$P1127/Data_TY!$O1127,"")</f>
        <v>0.4636591479</v>
      </c>
      <c r="T1127" s="248">
        <v>1.25</v>
      </c>
      <c r="U1127" s="249">
        <f>IFERROR(Data_TY!$T1127*Data_TY!$O1127,"")</f>
        <v>1995</v>
      </c>
      <c r="V1127" s="248">
        <f>IFERROR(Data_TY!$R1127/Data_TY!$P1127,"")</f>
        <v>2.49</v>
      </c>
      <c r="W1127" s="249">
        <f>IFERROR(Data_TY!$V1127*Data_TY!$O1127,"")</f>
        <v>3974.04</v>
      </c>
      <c r="X1127" s="240" t="s">
        <v>88</v>
      </c>
      <c r="Y1127" s="240" t="s">
        <v>784</v>
      </c>
    </row>
    <row r="1128" ht="15.75" hidden="1" customHeight="1">
      <c r="A1128" s="230" t="s">
        <v>48</v>
      </c>
      <c r="B1128" s="230" t="s">
        <v>95</v>
      </c>
      <c r="C1128" s="230" t="s">
        <v>786</v>
      </c>
      <c r="D1128" s="230" t="s">
        <v>309</v>
      </c>
      <c r="E1128" s="230" t="s">
        <v>416</v>
      </c>
      <c r="F1128" s="231">
        <v>2024.0</v>
      </c>
      <c r="G1128" s="255" t="s">
        <v>1629</v>
      </c>
      <c r="H1128" s="255"/>
      <c r="I1128" s="255"/>
      <c r="J1128" s="255"/>
      <c r="K1128" s="255" t="s">
        <v>1655</v>
      </c>
      <c r="L1128" s="255">
        <v>96706.0</v>
      </c>
      <c r="M1128" s="256" t="s">
        <v>415</v>
      </c>
      <c r="N1128" s="255" t="s">
        <v>1117</v>
      </c>
      <c r="O1128" s="257">
        <v>2628.0</v>
      </c>
      <c r="P1128" s="258">
        <v>1067.0</v>
      </c>
      <c r="Q1128" s="259">
        <v>5857.82999999998</v>
      </c>
      <c r="R1128" s="260">
        <f>Data_TY!$Q1128</f>
        <v>5857.83</v>
      </c>
      <c r="S1128" s="261">
        <f>IFERROR(Data_TY!$P1128/Data_TY!$O1128,"")</f>
        <v>0.4060121766</v>
      </c>
      <c r="T1128" s="238">
        <v>2.57</v>
      </c>
      <c r="U1128" s="239">
        <f>IFERROR(Data_TY!$T1128*Data_TY!$O1128,"")</f>
        <v>6753.96</v>
      </c>
      <c r="V1128" s="238">
        <f>IFERROR(Data_TY!$R1128/Data_TY!$P1128,"")</f>
        <v>5.49</v>
      </c>
      <c r="W1128" s="239">
        <f>IFERROR(Data_TY!$V1128*Data_TY!$O1128,"")</f>
        <v>14427.72</v>
      </c>
      <c r="X1128" s="230" t="s">
        <v>106</v>
      </c>
      <c r="Y1128" s="230" t="s">
        <v>784</v>
      </c>
    </row>
    <row r="1129" ht="15.75" hidden="1" customHeight="1">
      <c r="A1129" s="240" t="s">
        <v>48</v>
      </c>
      <c r="B1129" s="240" t="s">
        <v>95</v>
      </c>
      <c r="C1129" s="240" t="s">
        <v>786</v>
      </c>
      <c r="D1129" s="240" t="s">
        <v>309</v>
      </c>
      <c r="E1129" s="240" t="s">
        <v>418</v>
      </c>
      <c r="F1129" s="241">
        <v>2024.0</v>
      </c>
      <c r="G1129" s="262" t="s">
        <v>1629</v>
      </c>
      <c r="H1129" s="262"/>
      <c r="I1129" s="262"/>
      <c r="J1129" s="262"/>
      <c r="K1129" s="262" t="s">
        <v>1655</v>
      </c>
      <c r="L1129" s="262">
        <v>96711.0</v>
      </c>
      <c r="M1129" s="263" t="s">
        <v>417</v>
      </c>
      <c r="N1129" s="262" t="s">
        <v>1120</v>
      </c>
      <c r="O1129" s="264">
        <v>1188.0</v>
      </c>
      <c r="P1129" s="265">
        <v>756.0</v>
      </c>
      <c r="Q1129" s="266">
        <v>4906.43999999999</v>
      </c>
      <c r="R1129" s="267">
        <f>Data_TY!$Q1129</f>
        <v>4906.44</v>
      </c>
      <c r="S1129" s="268">
        <f>IFERROR(Data_TY!$P1129/Data_TY!$O1129,"")</f>
        <v>0.6363636364</v>
      </c>
      <c r="T1129" s="248">
        <v>3.14</v>
      </c>
      <c r="U1129" s="249">
        <f>IFERROR(Data_TY!$T1129*Data_TY!$O1129,"")</f>
        <v>3730.32</v>
      </c>
      <c r="V1129" s="248">
        <f>IFERROR(Data_TY!$R1129/Data_TY!$P1129,"")</f>
        <v>6.49</v>
      </c>
      <c r="W1129" s="249">
        <f>IFERROR(Data_TY!$V1129*Data_TY!$O1129,"")</f>
        <v>7710.12</v>
      </c>
      <c r="X1129" s="240" t="s">
        <v>124</v>
      </c>
      <c r="Y1129" s="240" t="s">
        <v>784</v>
      </c>
    </row>
    <row r="1130" ht="15.75" hidden="1" customHeight="1">
      <c r="A1130" s="230" t="s">
        <v>48</v>
      </c>
      <c r="B1130" s="230" t="s">
        <v>92</v>
      </c>
      <c r="C1130" s="230" t="s">
        <v>786</v>
      </c>
      <c r="D1130" s="230" t="s">
        <v>309</v>
      </c>
      <c r="E1130" s="230" t="s">
        <v>422</v>
      </c>
      <c r="F1130" s="231">
        <v>2024.0</v>
      </c>
      <c r="G1130" s="255" t="s">
        <v>1629</v>
      </c>
      <c r="H1130" s="269"/>
      <c r="I1130" s="269"/>
      <c r="J1130" s="269"/>
      <c r="K1130" s="269" t="s">
        <v>1655</v>
      </c>
      <c r="L1130" s="269">
        <v>96713.0</v>
      </c>
      <c r="M1130" s="253" t="s">
        <v>421</v>
      </c>
      <c r="N1130" s="269" t="s">
        <v>1121</v>
      </c>
      <c r="O1130" s="270">
        <v>2424.0</v>
      </c>
      <c r="P1130" s="271">
        <v>365.0</v>
      </c>
      <c r="Q1130" s="260">
        <v>726.350000000001</v>
      </c>
      <c r="R1130" s="260">
        <f>Data_TY!$Q1130</f>
        <v>726.35</v>
      </c>
      <c r="S1130" s="261">
        <f>IFERROR(Data_TY!$P1130/Data_TY!$O1130,"")</f>
        <v>0.1505775578</v>
      </c>
      <c r="T1130" s="238">
        <v>0.96</v>
      </c>
      <c r="U1130" s="239">
        <f>IFERROR(Data_TY!$T1130*Data_TY!$O1130,"")</f>
        <v>2327.04</v>
      </c>
      <c r="V1130" s="238">
        <f>IFERROR(Data_TY!$R1130/Data_TY!$P1130,"")</f>
        <v>1.99</v>
      </c>
      <c r="W1130" s="239">
        <f>IFERROR(Data_TY!$V1130*Data_TY!$O1130,"")</f>
        <v>4823.76</v>
      </c>
      <c r="X1130" s="230" t="s">
        <v>148</v>
      </c>
      <c r="Y1130" s="230" t="s">
        <v>784</v>
      </c>
    </row>
    <row r="1131" ht="15.75" hidden="1" customHeight="1">
      <c r="A1131" s="240" t="s">
        <v>48</v>
      </c>
      <c r="B1131" s="240" t="s">
        <v>89</v>
      </c>
      <c r="C1131" s="240" t="s">
        <v>786</v>
      </c>
      <c r="D1131" s="240" t="s">
        <v>309</v>
      </c>
      <c r="E1131" s="240" t="s">
        <v>424</v>
      </c>
      <c r="F1131" s="241">
        <v>2024.0</v>
      </c>
      <c r="G1131" s="262" t="s">
        <v>1629</v>
      </c>
      <c r="H1131" s="272"/>
      <c r="I1131" s="272"/>
      <c r="J1131" s="272"/>
      <c r="K1131" s="272" t="s">
        <v>1655</v>
      </c>
      <c r="L1131" s="272">
        <v>96715.0</v>
      </c>
      <c r="M1131" s="254" t="s">
        <v>423</v>
      </c>
      <c r="N1131" s="272" t="s">
        <v>1104</v>
      </c>
      <c r="O1131" s="273">
        <v>1128.0</v>
      </c>
      <c r="P1131" s="274">
        <v>207.0</v>
      </c>
      <c r="Q1131" s="267">
        <v>722.430000000001</v>
      </c>
      <c r="R1131" s="267">
        <f>Data_TY!$Q1131</f>
        <v>722.43</v>
      </c>
      <c r="S1131" s="268">
        <f>IFERROR(Data_TY!$P1131/Data_TY!$O1131,"")</f>
        <v>0.1835106383</v>
      </c>
      <c r="T1131" s="248">
        <v>1.66</v>
      </c>
      <c r="U1131" s="249">
        <f>IFERROR(Data_TY!$T1131*Data_TY!$O1131,"")</f>
        <v>1872.48</v>
      </c>
      <c r="V1131" s="248">
        <f>IFERROR(Data_TY!$R1131/Data_TY!$P1131,"")</f>
        <v>3.49</v>
      </c>
      <c r="W1131" s="249">
        <f>IFERROR(Data_TY!$V1131*Data_TY!$O1131,"")</f>
        <v>3936.72</v>
      </c>
      <c r="X1131" s="240" t="s">
        <v>88</v>
      </c>
      <c r="Y1131" s="240" t="s">
        <v>784</v>
      </c>
    </row>
    <row r="1132" ht="15.75" hidden="1" customHeight="1">
      <c r="A1132" s="230" t="s">
        <v>48</v>
      </c>
      <c r="B1132" s="230" t="s">
        <v>92</v>
      </c>
      <c r="C1132" s="230" t="s">
        <v>786</v>
      </c>
      <c r="D1132" s="230" t="s">
        <v>309</v>
      </c>
      <c r="E1132" s="230" t="s">
        <v>426</v>
      </c>
      <c r="F1132" s="231">
        <v>2024.0</v>
      </c>
      <c r="G1132" s="255" t="s">
        <v>1629</v>
      </c>
      <c r="H1132" s="269"/>
      <c r="I1132" s="269"/>
      <c r="J1132" s="269"/>
      <c r="K1132" s="269" t="s">
        <v>1655</v>
      </c>
      <c r="L1132" s="269">
        <v>96716.0</v>
      </c>
      <c r="M1132" s="253" t="s">
        <v>425</v>
      </c>
      <c r="N1132" s="269" t="s">
        <v>1122</v>
      </c>
      <c r="O1132" s="270">
        <v>2184.0</v>
      </c>
      <c r="P1132" s="271">
        <v>369.0</v>
      </c>
      <c r="Q1132" s="260">
        <v>1472.31</v>
      </c>
      <c r="R1132" s="260">
        <f>Data_TY!$Q1132</f>
        <v>1472.31</v>
      </c>
      <c r="S1132" s="261">
        <f>IFERROR(Data_TY!$P1132/Data_TY!$O1132,"")</f>
        <v>0.168956044</v>
      </c>
      <c r="T1132" s="238">
        <v>1.9</v>
      </c>
      <c r="U1132" s="239">
        <f>IFERROR(Data_TY!$T1132*Data_TY!$O1132,"")</f>
        <v>4149.6</v>
      </c>
      <c r="V1132" s="238">
        <f>IFERROR(Data_TY!$R1132/Data_TY!$P1132,"")</f>
        <v>3.99</v>
      </c>
      <c r="W1132" s="239">
        <f>IFERROR(Data_TY!$V1132*Data_TY!$O1132,"")</f>
        <v>8714.16</v>
      </c>
      <c r="X1132" s="230" t="s">
        <v>88</v>
      </c>
      <c r="Y1132" s="230" t="s">
        <v>784</v>
      </c>
    </row>
    <row r="1133" ht="15.75" hidden="1" customHeight="1">
      <c r="A1133" s="240" t="s">
        <v>48</v>
      </c>
      <c r="B1133" s="240" t="s">
        <v>225</v>
      </c>
      <c r="C1133" s="240" t="s">
        <v>786</v>
      </c>
      <c r="D1133" s="240" t="s">
        <v>309</v>
      </c>
      <c r="E1133" s="240" t="s">
        <v>428</v>
      </c>
      <c r="F1133" s="241">
        <v>2024.0</v>
      </c>
      <c r="G1133" s="262" t="s">
        <v>1629</v>
      </c>
      <c r="H1133" s="262"/>
      <c r="I1133" s="262"/>
      <c r="J1133" s="262"/>
      <c r="K1133" s="262" t="s">
        <v>1655</v>
      </c>
      <c r="L1133" s="262">
        <v>96718.0</v>
      </c>
      <c r="M1133" s="263" t="s">
        <v>427</v>
      </c>
      <c r="N1133" s="262" t="s">
        <v>1123</v>
      </c>
      <c r="O1133" s="264">
        <v>828.0</v>
      </c>
      <c r="P1133" s="265">
        <v>239.0</v>
      </c>
      <c r="Q1133" s="266">
        <v>1431.61</v>
      </c>
      <c r="R1133" s="267">
        <f>Data_TY!$Q1133</f>
        <v>1431.61</v>
      </c>
      <c r="S1133" s="268">
        <f>IFERROR(Data_TY!$P1133/Data_TY!$O1133,"")</f>
        <v>0.288647343</v>
      </c>
      <c r="T1133" s="248">
        <v>2.84</v>
      </c>
      <c r="U1133" s="249">
        <f>IFERROR(Data_TY!$T1133*Data_TY!$O1133,"")</f>
        <v>2351.52</v>
      </c>
      <c r="V1133" s="248">
        <f>IFERROR(Data_TY!$R1133/Data_TY!$P1133,"")</f>
        <v>5.99</v>
      </c>
      <c r="W1133" s="249">
        <f>IFERROR(Data_TY!$V1133*Data_TY!$O1133,"")</f>
        <v>4959.72</v>
      </c>
      <c r="X1133" s="240" t="s">
        <v>224</v>
      </c>
      <c r="Y1133" s="240" t="s">
        <v>784</v>
      </c>
    </row>
    <row r="1134" ht="15.75" hidden="1" customHeight="1">
      <c r="A1134" s="230" t="s">
        <v>49</v>
      </c>
      <c r="B1134" s="230" t="s">
        <v>654</v>
      </c>
      <c r="C1134" s="230" t="s">
        <v>786</v>
      </c>
      <c r="D1134" s="230" t="s">
        <v>309</v>
      </c>
      <c r="E1134" s="230" t="s">
        <v>695</v>
      </c>
      <c r="F1134" s="231">
        <v>2024.0</v>
      </c>
      <c r="G1134" s="255" t="s">
        <v>1629</v>
      </c>
      <c r="H1134" s="255"/>
      <c r="I1134" s="255"/>
      <c r="J1134" s="255"/>
      <c r="K1134" s="255" t="s">
        <v>1659</v>
      </c>
      <c r="L1134" s="255">
        <v>462659.0</v>
      </c>
      <c r="M1134" s="256" t="s">
        <v>694</v>
      </c>
      <c r="N1134" s="255" t="s">
        <v>1182</v>
      </c>
      <c r="O1134" s="257">
        <v>2540.0</v>
      </c>
      <c r="P1134" s="258">
        <v>601.0</v>
      </c>
      <c r="Q1134" s="259">
        <v>1195.99</v>
      </c>
      <c r="R1134" s="260">
        <f>Data_TY!$Q1134</f>
        <v>1195.99</v>
      </c>
      <c r="S1134" s="261">
        <f>IFERROR(Data_TY!$P1134/Data_TY!$O1134,"")</f>
        <v>0.2366141732</v>
      </c>
      <c r="T1134" s="238">
        <v>1.1</v>
      </c>
      <c r="U1134" s="239">
        <f>IFERROR(Data_TY!$T1134*Data_TY!$O1134,"")</f>
        <v>2794</v>
      </c>
      <c r="V1134" s="238">
        <f>IFERROR(Data_TY!$R1134/Data_TY!$P1134,"")</f>
        <v>1.99</v>
      </c>
      <c r="W1134" s="239">
        <f>IFERROR(Data_TY!$V1134*Data_TY!$O1134,"")</f>
        <v>5054.6</v>
      </c>
      <c r="X1134" s="230" t="s">
        <v>657</v>
      </c>
      <c r="Y1134" s="230" t="s">
        <v>784</v>
      </c>
    </row>
    <row r="1135" ht="15.75" hidden="1" customHeight="1">
      <c r="A1135" s="240" t="s">
        <v>49</v>
      </c>
      <c r="B1135" s="240" t="s">
        <v>654</v>
      </c>
      <c r="C1135" s="240" t="s">
        <v>786</v>
      </c>
      <c r="D1135" s="240" t="s">
        <v>309</v>
      </c>
      <c r="E1135" s="240" t="s">
        <v>693</v>
      </c>
      <c r="F1135" s="241">
        <v>2024.0</v>
      </c>
      <c r="G1135" s="262" t="s">
        <v>1629</v>
      </c>
      <c r="H1135" s="262"/>
      <c r="I1135" s="262"/>
      <c r="J1135" s="262"/>
      <c r="K1135" s="262" t="s">
        <v>1659</v>
      </c>
      <c r="L1135" s="262">
        <v>462669.0</v>
      </c>
      <c r="M1135" s="263" t="s">
        <v>692</v>
      </c>
      <c r="N1135" s="262" t="s">
        <v>1180</v>
      </c>
      <c r="O1135" s="264">
        <v>2032.0</v>
      </c>
      <c r="P1135" s="265">
        <v>511.0</v>
      </c>
      <c r="Q1135" s="266">
        <v>1016.89</v>
      </c>
      <c r="R1135" s="267">
        <f>Data_TY!$Q1135</f>
        <v>1016.89</v>
      </c>
      <c r="S1135" s="268">
        <f>IFERROR(Data_TY!$P1135/Data_TY!$O1135,"")</f>
        <v>0.251476378</v>
      </c>
      <c r="T1135" s="248">
        <v>1.1</v>
      </c>
      <c r="U1135" s="249">
        <f>IFERROR(Data_TY!$T1135*Data_TY!$O1135,"")</f>
        <v>2235.2</v>
      </c>
      <c r="V1135" s="248">
        <f>IFERROR(Data_TY!$R1135/Data_TY!$P1135,"")</f>
        <v>1.99</v>
      </c>
      <c r="W1135" s="249">
        <f>IFERROR(Data_TY!$V1135*Data_TY!$O1135,"")</f>
        <v>4043.68</v>
      </c>
      <c r="X1135" s="240" t="s">
        <v>657</v>
      </c>
      <c r="Y1135" s="240" t="s">
        <v>784</v>
      </c>
    </row>
    <row r="1136" ht="15.75" hidden="1" customHeight="1">
      <c r="A1136" s="230" t="s">
        <v>49</v>
      </c>
      <c r="B1136" s="230" t="s">
        <v>654</v>
      </c>
      <c r="C1136" s="230" t="s">
        <v>786</v>
      </c>
      <c r="D1136" s="230" t="s">
        <v>309</v>
      </c>
      <c r="E1136" s="230" t="s">
        <v>691</v>
      </c>
      <c r="F1136" s="231">
        <v>2024.0</v>
      </c>
      <c r="G1136" s="255" t="s">
        <v>1629</v>
      </c>
      <c r="H1136" s="255"/>
      <c r="I1136" s="255"/>
      <c r="J1136" s="255"/>
      <c r="K1136" s="255" t="s">
        <v>1659</v>
      </c>
      <c r="L1136" s="255">
        <v>462679.0</v>
      </c>
      <c r="M1136" s="256" t="s">
        <v>690</v>
      </c>
      <c r="N1136" s="255" t="s">
        <v>1179</v>
      </c>
      <c r="O1136" s="257">
        <v>508.0</v>
      </c>
      <c r="P1136" s="258">
        <v>220.0</v>
      </c>
      <c r="Q1136" s="259">
        <v>437.800000000001</v>
      </c>
      <c r="R1136" s="260">
        <f>Data_TY!$Q1136</f>
        <v>437.8</v>
      </c>
      <c r="S1136" s="261">
        <f>IFERROR(Data_TY!$P1136/Data_TY!$O1136,"")</f>
        <v>0.4330708661</v>
      </c>
      <c r="T1136" s="238">
        <v>1.1</v>
      </c>
      <c r="U1136" s="239">
        <f>IFERROR(Data_TY!$T1136*Data_TY!$O1136,"")</f>
        <v>558.8</v>
      </c>
      <c r="V1136" s="238">
        <f>IFERROR(Data_TY!$R1136/Data_TY!$P1136,"")</f>
        <v>1.99</v>
      </c>
      <c r="W1136" s="239">
        <f>IFERROR(Data_TY!$V1136*Data_TY!$O1136,"")</f>
        <v>1010.92</v>
      </c>
      <c r="X1136" s="230" t="s">
        <v>657</v>
      </c>
      <c r="Y1136" s="230" t="s">
        <v>784</v>
      </c>
    </row>
    <row r="1137" ht="15.75" hidden="1" customHeight="1">
      <c r="A1137" s="240" t="s">
        <v>50</v>
      </c>
      <c r="B1137" s="240" t="s">
        <v>257</v>
      </c>
      <c r="C1137" s="240" t="s">
        <v>786</v>
      </c>
      <c r="D1137" s="240" t="s">
        <v>309</v>
      </c>
      <c r="E1137" s="240" t="s">
        <v>543</v>
      </c>
      <c r="F1137" s="241">
        <v>2024.0</v>
      </c>
      <c r="G1137" s="262" t="s">
        <v>1629</v>
      </c>
      <c r="H1137" s="262"/>
      <c r="I1137" s="262"/>
      <c r="J1137" s="262"/>
      <c r="K1137" s="262" t="s">
        <v>1660</v>
      </c>
      <c r="L1137" s="262">
        <v>459929.0</v>
      </c>
      <c r="M1137" s="263" t="s">
        <v>542</v>
      </c>
      <c r="N1137" s="262" t="s">
        <v>1661</v>
      </c>
      <c r="O1137" s="264">
        <v>1540.0</v>
      </c>
      <c r="P1137" s="265">
        <v>206.0</v>
      </c>
      <c r="Q1137" s="266">
        <v>309.0</v>
      </c>
      <c r="R1137" s="267">
        <f>Data_TY!$Q1137</f>
        <v>309</v>
      </c>
      <c r="S1137" s="268">
        <f>IFERROR(Data_TY!$P1137/Data_TY!$O1137,"")</f>
        <v>0.1337662338</v>
      </c>
      <c r="T1137" s="248">
        <v>0.75</v>
      </c>
      <c r="U1137" s="249">
        <f>IFERROR(Data_TY!$T1137*Data_TY!$O1137,"")</f>
        <v>1155</v>
      </c>
      <c r="V1137" s="248">
        <f>IFERROR(Data_TY!$R1137/Data_TY!$P1137,"")</f>
        <v>1.5</v>
      </c>
      <c r="W1137" s="249">
        <f>IFERROR(Data_TY!$V1137*Data_TY!$O1137,"")</f>
        <v>2310</v>
      </c>
      <c r="X1137" s="240" t="s">
        <v>256</v>
      </c>
      <c r="Y1137" s="240" t="s">
        <v>784</v>
      </c>
    </row>
    <row r="1138" ht="15.75" hidden="1" customHeight="1">
      <c r="A1138" s="230" t="s">
        <v>50</v>
      </c>
      <c r="B1138" s="230" t="s">
        <v>257</v>
      </c>
      <c r="C1138" s="230" t="s">
        <v>786</v>
      </c>
      <c r="D1138" s="230" t="s">
        <v>309</v>
      </c>
      <c r="E1138" s="230" t="s">
        <v>545</v>
      </c>
      <c r="F1138" s="231">
        <v>2024.0</v>
      </c>
      <c r="G1138" s="255" t="s">
        <v>1629</v>
      </c>
      <c r="H1138" s="255"/>
      <c r="I1138" s="255"/>
      <c r="J1138" s="255"/>
      <c r="K1138" s="255" t="s">
        <v>1660</v>
      </c>
      <c r="L1138" s="255">
        <v>459939.0</v>
      </c>
      <c r="M1138" s="256" t="s">
        <v>544</v>
      </c>
      <c r="N1138" s="255" t="s">
        <v>1662</v>
      </c>
      <c r="O1138" s="257">
        <v>2233.0</v>
      </c>
      <c r="P1138" s="258">
        <v>235.0</v>
      </c>
      <c r="Q1138" s="259">
        <v>352.5</v>
      </c>
      <c r="R1138" s="260">
        <f>Data_TY!$Q1138</f>
        <v>352.5</v>
      </c>
      <c r="S1138" s="261">
        <f>IFERROR(Data_TY!$P1138/Data_TY!$O1138,"")</f>
        <v>0.105239588</v>
      </c>
      <c r="T1138" s="238">
        <v>0.75</v>
      </c>
      <c r="U1138" s="239">
        <f>IFERROR(Data_TY!$T1138*Data_TY!$O1138,"")</f>
        <v>1674.75</v>
      </c>
      <c r="V1138" s="238">
        <f>IFERROR(Data_TY!$R1138/Data_TY!$P1138,"")</f>
        <v>1.5</v>
      </c>
      <c r="W1138" s="239">
        <f>IFERROR(Data_TY!$V1138*Data_TY!$O1138,"")</f>
        <v>3349.5</v>
      </c>
      <c r="X1138" s="230" t="s">
        <v>256</v>
      </c>
      <c r="Y1138" s="230" t="s">
        <v>784</v>
      </c>
    </row>
    <row r="1139" ht="15.75" hidden="1" customHeight="1">
      <c r="A1139" s="240" t="s">
        <v>50</v>
      </c>
      <c r="B1139" s="240" t="s">
        <v>257</v>
      </c>
      <c r="C1139" s="240" t="s">
        <v>786</v>
      </c>
      <c r="D1139" s="240" t="s">
        <v>309</v>
      </c>
      <c r="E1139" s="240" t="s">
        <v>547</v>
      </c>
      <c r="F1139" s="241">
        <v>2024.0</v>
      </c>
      <c r="G1139" s="262" t="s">
        <v>1629</v>
      </c>
      <c r="H1139" s="262"/>
      <c r="I1139" s="262"/>
      <c r="J1139" s="262"/>
      <c r="K1139" s="262" t="s">
        <v>1660</v>
      </c>
      <c r="L1139" s="262">
        <v>459949.0</v>
      </c>
      <c r="M1139" s="263" t="s">
        <v>546</v>
      </c>
      <c r="N1139" s="262" t="s">
        <v>1663</v>
      </c>
      <c r="O1139" s="264">
        <v>2541.0</v>
      </c>
      <c r="P1139" s="265">
        <v>324.0</v>
      </c>
      <c r="Q1139" s="266">
        <v>486.0</v>
      </c>
      <c r="R1139" s="267">
        <f>Data_TY!$Q1139</f>
        <v>486</v>
      </c>
      <c r="S1139" s="268">
        <f>IFERROR(Data_TY!$P1139/Data_TY!$O1139,"")</f>
        <v>0.1275088548</v>
      </c>
      <c r="T1139" s="248">
        <v>0.75</v>
      </c>
      <c r="U1139" s="249">
        <f>IFERROR(Data_TY!$T1139*Data_TY!$O1139,"")</f>
        <v>1905.75</v>
      </c>
      <c r="V1139" s="248">
        <f>IFERROR(Data_TY!$R1139/Data_TY!$P1139,"")</f>
        <v>1.5</v>
      </c>
      <c r="W1139" s="249">
        <f>IFERROR(Data_TY!$V1139*Data_TY!$O1139,"")</f>
        <v>3811.5</v>
      </c>
      <c r="X1139" s="240" t="s">
        <v>256</v>
      </c>
      <c r="Y1139" s="240" t="s">
        <v>784</v>
      </c>
    </row>
    <row r="1140" ht="15.75" hidden="1" customHeight="1">
      <c r="A1140" s="230" t="s">
        <v>50</v>
      </c>
      <c r="B1140" s="230" t="s">
        <v>257</v>
      </c>
      <c r="C1140" s="230" t="s">
        <v>786</v>
      </c>
      <c r="D1140" s="230" t="s">
        <v>309</v>
      </c>
      <c r="E1140" s="230" t="s">
        <v>549</v>
      </c>
      <c r="F1140" s="231">
        <v>2024.0</v>
      </c>
      <c r="G1140" s="255" t="s">
        <v>1629</v>
      </c>
      <c r="H1140" s="255"/>
      <c r="I1140" s="255"/>
      <c r="J1140" s="255"/>
      <c r="K1140" s="255" t="s">
        <v>1660</v>
      </c>
      <c r="L1140" s="255">
        <v>459959.0</v>
      </c>
      <c r="M1140" s="256" t="s">
        <v>548</v>
      </c>
      <c r="N1140" s="255" t="s">
        <v>1664</v>
      </c>
      <c r="O1140" s="257">
        <v>1540.0</v>
      </c>
      <c r="P1140" s="258">
        <v>136.0</v>
      </c>
      <c r="Q1140" s="259">
        <v>204.0</v>
      </c>
      <c r="R1140" s="260">
        <f>Data_TY!$Q1140</f>
        <v>204</v>
      </c>
      <c r="S1140" s="261">
        <f>IFERROR(Data_TY!$P1140/Data_TY!$O1140,"")</f>
        <v>0.08831168831</v>
      </c>
      <c r="T1140" s="238">
        <v>0.75</v>
      </c>
      <c r="U1140" s="239">
        <f>IFERROR(Data_TY!$T1140*Data_TY!$O1140,"")</f>
        <v>1155</v>
      </c>
      <c r="V1140" s="238">
        <f>IFERROR(Data_TY!$R1140/Data_TY!$P1140,"")</f>
        <v>1.5</v>
      </c>
      <c r="W1140" s="239">
        <f>IFERROR(Data_TY!$V1140*Data_TY!$O1140,"")</f>
        <v>2310</v>
      </c>
      <c r="X1140" s="230" t="s">
        <v>256</v>
      </c>
      <c r="Y1140" s="230" t="s">
        <v>784</v>
      </c>
    </row>
    <row r="1141" ht="15.75" hidden="1" customHeight="1">
      <c r="A1141" s="240" t="s">
        <v>50</v>
      </c>
      <c r="B1141" s="240" t="s">
        <v>257</v>
      </c>
      <c r="C1141" s="240" t="s">
        <v>786</v>
      </c>
      <c r="D1141" s="240" t="s">
        <v>309</v>
      </c>
      <c r="E1141" s="240" t="s">
        <v>543</v>
      </c>
      <c r="F1141" s="241">
        <v>2024.0</v>
      </c>
      <c r="G1141" s="262" t="s">
        <v>1629</v>
      </c>
      <c r="H1141" s="262"/>
      <c r="I1141" s="262"/>
      <c r="J1141" s="262"/>
      <c r="K1141" s="262" t="s">
        <v>1660</v>
      </c>
      <c r="L1141" s="262">
        <v>459969.0</v>
      </c>
      <c r="M1141" s="263" t="s">
        <v>550</v>
      </c>
      <c r="N1141" s="262" t="s">
        <v>1661</v>
      </c>
      <c r="O1141" s="264">
        <v>1680.0</v>
      </c>
      <c r="P1141" s="265">
        <v>421.0</v>
      </c>
      <c r="Q1141" s="266">
        <v>631.5</v>
      </c>
      <c r="R1141" s="267">
        <f>Data_TY!$Q1141</f>
        <v>631.5</v>
      </c>
      <c r="S1141" s="268">
        <f>IFERROR(Data_TY!$P1141/Data_TY!$O1141,"")</f>
        <v>0.2505952381</v>
      </c>
      <c r="T1141" s="248">
        <v>0.75</v>
      </c>
      <c r="U1141" s="249">
        <f>IFERROR(Data_TY!$T1141*Data_TY!$O1141,"")</f>
        <v>1260</v>
      </c>
      <c r="V1141" s="248">
        <f>IFERROR(Data_TY!$R1141/Data_TY!$P1141,"")</f>
        <v>1.5</v>
      </c>
      <c r="W1141" s="249">
        <f>IFERROR(Data_TY!$V1141*Data_TY!$O1141,"")</f>
        <v>2520</v>
      </c>
      <c r="X1141" s="240" t="s">
        <v>256</v>
      </c>
      <c r="Y1141" s="240" t="s">
        <v>784</v>
      </c>
    </row>
    <row r="1142" ht="15.75" hidden="1" customHeight="1">
      <c r="A1142" s="230" t="s">
        <v>50</v>
      </c>
      <c r="B1142" s="230" t="s">
        <v>257</v>
      </c>
      <c r="C1142" s="230" t="s">
        <v>786</v>
      </c>
      <c r="D1142" s="230" t="s">
        <v>309</v>
      </c>
      <c r="E1142" s="230" t="s">
        <v>545</v>
      </c>
      <c r="F1142" s="231">
        <v>2024.0</v>
      </c>
      <c r="G1142" s="255" t="s">
        <v>1629</v>
      </c>
      <c r="H1142" s="255"/>
      <c r="I1142" s="255"/>
      <c r="J1142" s="255"/>
      <c r="K1142" s="255" t="s">
        <v>1660</v>
      </c>
      <c r="L1142" s="255">
        <v>459979.0</v>
      </c>
      <c r="M1142" s="256" t="s">
        <v>551</v>
      </c>
      <c r="N1142" s="255" t="s">
        <v>1662</v>
      </c>
      <c r="O1142" s="257">
        <v>2436.0</v>
      </c>
      <c r="P1142" s="258">
        <v>247.0</v>
      </c>
      <c r="Q1142" s="259">
        <v>370.5</v>
      </c>
      <c r="R1142" s="260">
        <f>Data_TY!$Q1142</f>
        <v>370.5</v>
      </c>
      <c r="S1142" s="261">
        <f>IFERROR(Data_TY!$P1142/Data_TY!$O1142,"")</f>
        <v>0.1013957307</v>
      </c>
      <c r="T1142" s="238">
        <v>0.75</v>
      </c>
      <c r="U1142" s="239">
        <f>IFERROR(Data_TY!$T1142*Data_TY!$O1142,"")</f>
        <v>1827</v>
      </c>
      <c r="V1142" s="238">
        <f>IFERROR(Data_TY!$R1142/Data_TY!$P1142,"")</f>
        <v>1.5</v>
      </c>
      <c r="W1142" s="239">
        <f>IFERROR(Data_TY!$V1142*Data_TY!$O1142,"")</f>
        <v>3654</v>
      </c>
      <c r="X1142" s="230" t="s">
        <v>256</v>
      </c>
      <c r="Y1142" s="230" t="s">
        <v>784</v>
      </c>
    </row>
    <row r="1143" ht="15.75" hidden="1" customHeight="1">
      <c r="A1143" s="240" t="s">
        <v>50</v>
      </c>
      <c r="B1143" s="240" t="s">
        <v>257</v>
      </c>
      <c r="C1143" s="240" t="s">
        <v>786</v>
      </c>
      <c r="D1143" s="240" t="s">
        <v>309</v>
      </c>
      <c r="E1143" s="240" t="s">
        <v>547</v>
      </c>
      <c r="F1143" s="241">
        <v>2024.0</v>
      </c>
      <c r="G1143" s="262" t="s">
        <v>1629</v>
      </c>
      <c r="H1143" s="262"/>
      <c r="I1143" s="262"/>
      <c r="J1143" s="262"/>
      <c r="K1143" s="262" t="s">
        <v>1660</v>
      </c>
      <c r="L1143" s="262">
        <v>459989.0</v>
      </c>
      <c r="M1143" s="263" t="s">
        <v>552</v>
      </c>
      <c r="N1143" s="262" t="s">
        <v>1663</v>
      </c>
      <c r="O1143" s="264">
        <v>2772.0</v>
      </c>
      <c r="P1143" s="265">
        <v>285.0</v>
      </c>
      <c r="Q1143" s="266">
        <v>427.5</v>
      </c>
      <c r="R1143" s="267">
        <f>Data_TY!$Q1143</f>
        <v>427.5</v>
      </c>
      <c r="S1143" s="268">
        <f>IFERROR(Data_TY!$P1143/Data_TY!$O1143,"")</f>
        <v>0.1028138528</v>
      </c>
      <c r="T1143" s="248">
        <v>0.75</v>
      </c>
      <c r="U1143" s="249">
        <f>IFERROR(Data_TY!$T1143*Data_TY!$O1143,"")</f>
        <v>2079</v>
      </c>
      <c r="V1143" s="248">
        <f>IFERROR(Data_TY!$R1143/Data_TY!$P1143,"")</f>
        <v>1.5</v>
      </c>
      <c r="W1143" s="249">
        <f>IFERROR(Data_TY!$V1143*Data_TY!$O1143,"")</f>
        <v>4158</v>
      </c>
      <c r="X1143" s="240" t="s">
        <v>256</v>
      </c>
      <c r="Y1143" s="240" t="s">
        <v>784</v>
      </c>
    </row>
    <row r="1144" ht="15.75" hidden="1" customHeight="1">
      <c r="A1144" s="230" t="s">
        <v>50</v>
      </c>
      <c r="B1144" s="230" t="s">
        <v>257</v>
      </c>
      <c r="C1144" s="230" t="s">
        <v>786</v>
      </c>
      <c r="D1144" s="230" t="s">
        <v>309</v>
      </c>
      <c r="E1144" s="230" t="s">
        <v>549</v>
      </c>
      <c r="F1144" s="231">
        <v>2024.0</v>
      </c>
      <c r="G1144" s="255" t="s">
        <v>1629</v>
      </c>
      <c r="H1144" s="255"/>
      <c r="I1144" s="255"/>
      <c r="J1144" s="255"/>
      <c r="K1144" s="255" t="s">
        <v>1660</v>
      </c>
      <c r="L1144" s="255">
        <v>459999.0</v>
      </c>
      <c r="M1144" s="256" t="s">
        <v>553</v>
      </c>
      <c r="N1144" s="255" t="s">
        <v>1664</v>
      </c>
      <c r="O1144" s="257">
        <v>1680.0</v>
      </c>
      <c r="P1144" s="258">
        <v>444.0</v>
      </c>
      <c r="Q1144" s="259">
        <v>666.0</v>
      </c>
      <c r="R1144" s="260">
        <f>Data_TY!$Q1144</f>
        <v>666</v>
      </c>
      <c r="S1144" s="261">
        <f>IFERROR(Data_TY!$P1144/Data_TY!$O1144,"")</f>
        <v>0.2642857143</v>
      </c>
      <c r="T1144" s="238">
        <v>0.75</v>
      </c>
      <c r="U1144" s="239">
        <f>IFERROR(Data_TY!$T1144*Data_TY!$O1144,"")</f>
        <v>1260</v>
      </c>
      <c r="V1144" s="238">
        <f>IFERROR(Data_TY!$R1144/Data_TY!$P1144,"")</f>
        <v>1.5</v>
      </c>
      <c r="W1144" s="239">
        <f>IFERROR(Data_TY!$V1144*Data_TY!$O1144,"")</f>
        <v>2520</v>
      </c>
      <c r="X1144" s="230" t="s">
        <v>256</v>
      </c>
      <c r="Y1144" s="230" t="s">
        <v>784</v>
      </c>
    </row>
    <row r="1145" ht="15.75" hidden="1" customHeight="1">
      <c r="A1145" s="240" t="s">
        <v>51</v>
      </c>
      <c r="B1145" s="240" t="s">
        <v>512</v>
      </c>
      <c r="C1145" s="240" t="s">
        <v>786</v>
      </c>
      <c r="D1145" s="240" t="s">
        <v>309</v>
      </c>
      <c r="E1145" s="240" t="s">
        <v>640</v>
      </c>
      <c r="F1145" s="241">
        <v>2024.0</v>
      </c>
      <c r="G1145" s="262" t="s">
        <v>1629</v>
      </c>
      <c r="H1145" s="262"/>
      <c r="I1145" s="262"/>
      <c r="J1145" s="262"/>
      <c r="K1145" s="262" t="s">
        <v>1665</v>
      </c>
      <c r="L1145" s="262">
        <v>82644.0</v>
      </c>
      <c r="M1145" s="263" t="s">
        <v>639</v>
      </c>
      <c r="N1145" s="262" t="s">
        <v>1666</v>
      </c>
      <c r="O1145" s="264">
        <v>1080.0</v>
      </c>
      <c r="P1145" s="265">
        <v>522.0</v>
      </c>
      <c r="Q1145" s="266">
        <v>3641.78999999999</v>
      </c>
      <c r="R1145" s="267">
        <f>Data_TY!$Q1145</f>
        <v>3641.79</v>
      </c>
      <c r="S1145" s="268">
        <f>IFERROR(Data_TY!$P1145/Data_TY!$O1145,"")</f>
        <v>0.4833333333</v>
      </c>
      <c r="T1145" s="248">
        <v>3.66</v>
      </c>
      <c r="U1145" s="249">
        <f>IFERROR(Data_TY!$T1145*Data_TY!$O1145,"")</f>
        <v>3952.8</v>
      </c>
      <c r="V1145" s="248">
        <f>IFERROR(Data_TY!$R1145/Data_TY!$P1145,"")</f>
        <v>6.976609195</v>
      </c>
      <c r="W1145" s="249">
        <f>IFERROR(Data_TY!$V1145*Data_TY!$O1145,"")</f>
        <v>7534.737931</v>
      </c>
      <c r="X1145" s="240" t="s">
        <v>641</v>
      </c>
      <c r="Y1145" s="240" t="s">
        <v>784</v>
      </c>
    </row>
    <row r="1146" ht="15.75" hidden="1" customHeight="1">
      <c r="A1146" s="230" t="s">
        <v>51</v>
      </c>
      <c r="B1146" s="230" t="s">
        <v>512</v>
      </c>
      <c r="C1146" s="230" t="s">
        <v>786</v>
      </c>
      <c r="D1146" s="230" t="s">
        <v>309</v>
      </c>
      <c r="E1146" s="230" t="s">
        <v>643</v>
      </c>
      <c r="F1146" s="231">
        <v>2024.0</v>
      </c>
      <c r="G1146" s="255" t="s">
        <v>1629</v>
      </c>
      <c r="H1146" s="255"/>
      <c r="I1146" s="255"/>
      <c r="J1146" s="255"/>
      <c r="K1146" s="255" t="s">
        <v>1665</v>
      </c>
      <c r="L1146" s="255">
        <v>447629.0</v>
      </c>
      <c r="M1146" s="256" t="s">
        <v>642</v>
      </c>
      <c r="N1146" s="255" t="s">
        <v>1667</v>
      </c>
      <c r="O1146" s="257">
        <v>1080.0</v>
      </c>
      <c r="P1146" s="258">
        <v>395.0</v>
      </c>
      <c r="Q1146" s="259">
        <v>2761.04999999999</v>
      </c>
      <c r="R1146" s="260">
        <f>Data_TY!$Q1146</f>
        <v>2761.05</v>
      </c>
      <c r="S1146" s="261">
        <f>IFERROR(Data_TY!$P1146/Data_TY!$O1146,"")</f>
        <v>0.3657407407</v>
      </c>
      <c r="T1146" s="238">
        <v>3.66</v>
      </c>
      <c r="U1146" s="239">
        <f>IFERROR(Data_TY!$T1146*Data_TY!$O1146,"")</f>
        <v>3952.8</v>
      </c>
      <c r="V1146" s="238">
        <f>IFERROR(Data_TY!$R1146/Data_TY!$P1146,"")</f>
        <v>6.99</v>
      </c>
      <c r="W1146" s="239">
        <f>IFERROR(Data_TY!$V1146*Data_TY!$O1146,"")</f>
        <v>7549.2</v>
      </c>
      <c r="X1146" s="230" t="s">
        <v>641</v>
      </c>
      <c r="Y1146" s="230" t="s">
        <v>784</v>
      </c>
    </row>
    <row r="1147" ht="15.75" hidden="1" customHeight="1">
      <c r="A1147" s="240" t="s">
        <v>49</v>
      </c>
      <c r="B1147" s="240" t="s">
        <v>344</v>
      </c>
      <c r="C1147" s="240" t="s">
        <v>786</v>
      </c>
      <c r="D1147" s="240" t="s">
        <v>309</v>
      </c>
      <c r="E1147" s="240" t="s">
        <v>703</v>
      </c>
      <c r="F1147" s="241">
        <v>2024.0</v>
      </c>
      <c r="G1147" s="262" t="s">
        <v>1629</v>
      </c>
      <c r="H1147" s="262"/>
      <c r="I1147" s="262"/>
      <c r="J1147" s="262"/>
      <c r="K1147" s="262" t="s">
        <v>1668</v>
      </c>
      <c r="L1147" s="262">
        <v>96441.0</v>
      </c>
      <c r="M1147" s="263" t="s">
        <v>702</v>
      </c>
      <c r="N1147" s="262" t="s">
        <v>1669</v>
      </c>
      <c r="O1147" s="264">
        <v>1572.0</v>
      </c>
      <c r="P1147" s="265">
        <v>1020.0</v>
      </c>
      <c r="Q1147" s="266">
        <v>5089.79999999999</v>
      </c>
      <c r="R1147" s="267">
        <f>Data_TY!$Q1147</f>
        <v>5089.8</v>
      </c>
      <c r="S1147" s="268">
        <f>IFERROR(Data_TY!$P1147/Data_TY!$O1147,"")</f>
        <v>0.6488549618</v>
      </c>
      <c r="T1147" s="248">
        <v>2.42</v>
      </c>
      <c r="U1147" s="249">
        <f>IFERROR(Data_TY!$T1147*Data_TY!$O1147,"")</f>
        <v>3804.24</v>
      </c>
      <c r="V1147" s="248">
        <f>IFERROR(Data_TY!$R1147/Data_TY!$P1147,"")</f>
        <v>4.99</v>
      </c>
      <c r="W1147" s="249">
        <f>IFERROR(Data_TY!$V1147*Data_TY!$O1147,"")</f>
        <v>7844.28</v>
      </c>
      <c r="X1147" s="240" t="s">
        <v>657</v>
      </c>
      <c r="Y1147" s="240" t="s">
        <v>784</v>
      </c>
    </row>
    <row r="1148" ht="15.75" hidden="1" customHeight="1">
      <c r="A1148" s="230" t="s">
        <v>49</v>
      </c>
      <c r="B1148" s="230" t="s">
        <v>350</v>
      </c>
      <c r="C1148" s="230" t="s">
        <v>786</v>
      </c>
      <c r="D1148" s="230" t="s">
        <v>309</v>
      </c>
      <c r="E1148" s="230" t="s">
        <v>355</v>
      </c>
      <c r="F1148" s="231">
        <v>2024.0</v>
      </c>
      <c r="G1148" s="255" t="s">
        <v>1629</v>
      </c>
      <c r="H1148" s="255"/>
      <c r="I1148" s="255"/>
      <c r="J1148" s="255"/>
      <c r="K1148" s="255" t="s">
        <v>1670</v>
      </c>
      <c r="L1148" s="255">
        <v>83978.0</v>
      </c>
      <c r="M1148" s="256" t="s">
        <v>354</v>
      </c>
      <c r="N1148" s="255" t="s">
        <v>1671</v>
      </c>
      <c r="O1148" s="257">
        <v>1512.0</v>
      </c>
      <c r="P1148" s="258">
        <v>199.0</v>
      </c>
      <c r="Q1148" s="259">
        <v>396.010000000001</v>
      </c>
      <c r="R1148" s="260">
        <f>Data_TY!$Q1148</f>
        <v>396.01</v>
      </c>
      <c r="S1148" s="261">
        <f>IFERROR(Data_TY!$P1148/Data_TY!$O1148,"")</f>
        <v>0.1316137566</v>
      </c>
      <c r="T1148" s="238">
        <v>0.9</v>
      </c>
      <c r="U1148" s="239">
        <f>IFERROR(Data_TY!$T1148*Data_TY!$O1148,"")</f>
        <v>1360.8</v>
      </c>
      <c r="V1148" s="238">
        <f>IFERROR(Data_TY!$R1148/Data_TY!$P1148,"")</f>
        <v>1.99</v>
      </c>
      <c r="W1148" s="239">
        <f>IFERROR(Data_TY!$V1148*Data_TY!$O1148,"")</f>
        <v>3008.88</v>
      </c>
      <c r="X1148" s="230" t="s">
        <v>349</v>
      </c>
      <c r="Y1148" s="230" t="s">
        <v>784</v>
      </c>
    </row>
    <row r="1149" ht="15.75" hidden="1" customHeight="1">
      <c r="A1149" s="240" t="s">
        <v>49</v>
      </c>
      <c r="B1149" s="240" t="s">
        <v>350</v>
      </c>
      <c r="C1149" s="240" t="s">
        <v>786</v>
      </c>
      <c r="D1149" s="240" t="s">
        <v>309</v>
      </c>
      <c r="E1149" s="240" t="s">
        <v>521</v>
      </c>
      <c r="F1149" s="241">
        <v>2024.0</v>
      </c>
      <c r="G1149" s="262" t="s">
        <v>1629</v>
      </c>
      <c r="H1149" s="262"/>
      <c r="I1149" s="262"/>
      <c r="J1149" s="262"/>
      <c r="K1149" s="262" t="s">
        <v>1670</v>
      </c>
      <c r="L1149" s="262">
        <v>96796.0</v>
      </c>
      <c r="M1149" s="263" t="s">
        <v>520</v>
      </c>
      <c r="N1149" s="262" t="s">
        <v>902</v>
      </c>
      <c r="O1149" s="264">
        <v>1212.0</v>
      </c>
      <c r="P1149" s="265">
        <v>190.0</v>
      </c>
      <c r="Q1149" s="266">
        <v>1423.1</v>
      </c>
      <c r="R1149" s="267">
        <f>Data_TY!$Q1149</f>
        <v>1423.1</v>
      </c>
      <c r="S1149" s="268">
        <f>IFERROR(Data_TY!$P1149/Data_TY!$O1149,"")</f>
        <v>0.1567656766</v>
      </c>
      <c r="T1149" s="248">
        <v>3.53</v>
      </c>
      <c r="U1149" s="249">
        <f>IFERROR(Data_TY!$T1149*Data_TY!$O1149,"")</f>
        <v>4278.36</v>
      </c>
      <c r="V1149" s="248">
        <f>IFERROR(Data_TY!$R1149/Data_TY!$P1149,"")</f>
        <v>7.49</v>
      </c>
      <c r="W1149" s="249">
        <f>IFERROR(Data_TY!$V1149*Data_TY!$O1149,"")</f>
        <v>9077.88</v>
      </c>
      <c r="X1149" s="240" t="s">
        <v>112</v>
      </c>
      <c r="Y1149" s="240" t="s">
        <v>784</v>
      </c>
    </row>
    <row r="1150" ht="15.75" hidden="1" customHeight="1">
      <c r="A1150" s="230" t="s">
        <v>49</v>
      </c>
      <c r="B1150" s="230" t="s">
        <v>350</v>
      </c>
      <c r="C1150" s="230" t="s">
        <v>786</v>
      </c>
      <c r="D1150" s="230" t="s">
        <v>309</v>
      </c>
      <c r="E1150" s="230" t="s">
        <v>523</v>
      </c>
      <c r="F1150" s="231">
        <v>2024.0</v>
      </c>
      <c r="G1150" s="255" t="s">
        <v>1629</v>
      </c>
      <c r="H1150" s="255"/>
      <c r="I1150" s="255"/>
      <c r="J1150" s="255"/>
      <c r="K1150" s="255" t="s">
        <v>1670</v>
      </c>
      <c r="L1150" s="255">
        <v>96802.0</v>
      </c>
      <c r="M1150" s="256" t="s">
        <v>522</v>
      </c>
      <c r="N1150" s="255" t="s">
        <v>1672</v>
      </c>
      <c r="O1150" s="257">
        <v>4368.0</v>
      </c>
      <c r="P1150" s="258">
        <v>563.0</v>
      </c>
      <c r="Q1150" s="259">
        <v>1401.87</v>
      </c>
      <c r="R1150" s="260">
        <f>Data_TY!$Q1150</f>
        <v>1401.87</v>
      </c>
      <c r="S1150" s="261">
        <f>IFERROR(Data_TY!$P1150/Data_TY!$O1150,"")</f>
        <v>0.1288919414</v>
      </c>
      <c r="T1150" s="238">
        <v>1.17</v>
      </c>
      <c r="U1150" s="239">
        <f>IFERROR(Data_TY!$T1150*Data_TY!$O1150,"")</f>
        <v>5110.56</v>
      </c>
      <c r="V1150" s="238">
        <f>IFERROR(Data_TY!$R1150/Data_TY!$P1150,"")</f>
        <v>2.49</v>
      </c>
      <c r="W1150" s="239">
        <f>IFERROR(Data_TY!$V1150*Data_TY!$O1150,"")</f>
        <v>10876.32</v>
      </c>
      <c r="X1150" s="230" t="s">
        <v>360</v>
      </c>
      <c r="Y1150" s="230" t="s">
        <v>784</v>
      </c>
    </row>
    <row r="1151" ht="15.75" hidden="1" customHeight="1">
      <c r="A1151" s="240" t="s">
        <v>49</v>
      </c>
      <c r="B1151" s="240" t="s">
        <v>350</v>
      </c>
      <c r="C1151" s="240" t="s">
        <v>786</v>
      </c>
      <c r="D1151" s="240" t="s">
        <v>309</v>
      </c>
      <c r="E1151" s="240" t="s">
        <v>348</v>
      </c>
      <c r="F1151" s="241">
        <v>2024.0</v>
      </c>
      <c r="G1151" s="262" t="s">
        <v>1629</v>
      </c>
      <c r="H1151" s="262"/>
      <c r="I1151" s="262"/>
      <c r="J1151" s="262"/>
      <c r="K1151" s="262" t="s">
        <v>1670</v>
      </c>
      <c r="L1151" s="262">
        <v>211370.0</v>
      </c>
      <c r="M1151" s="263" t="s">
        <v>347</v>
      </c>
      <c r="N1151" s="262" t="s">
        <v>1673</v>
      </c>
      <c r="O1151" s="264">
        <v>5928.0</v>
      </c>
      <c r="P1151" s="265">
        <v>731.0</v>
      </c>
      <c r="Q1151" s="266">
        <v>1454.69</v>
      </c>
      <c r="R1151" s="267">
        <f>Data_TY!$Q1151</f>
        <v>1454.69</v>
      </c>
      <c r="S1151" s="268">
        <f>IFERROR(Data_TY!$P1151/Data_TY!$O1151,"")</f>
        <v>0.1233130904</v>
      </c>
      <c r="T1151" s="248">
        <v>0.9</v>
      </c>
      <c r="U1151" s="249">
        <f>IFERROR(Data_TY!$T1151*Data_TY!$O1151,"")</f>
        <v>5335.2</v>
      </c>
      <c r="V1151" s="248">
        <f>IFERROR(Data_TY!$R1151/Data_TY!$P1151,"")</f>
        <v>1.99</v>
      </c>
      <c r="W1151" s="249">
        <f>IFERROR(Data_TY!$V1151*Data_TY!$O1151,"")</f>
        <v>11796.72</v>
      </c>
      <c r="X1151" s="240" t="s">
        <v>349</v>
      </c>
      <c r="Y1151" s="240" t="s">
        <v>784</v>
      </c>
    </row>
    <row r="1152" ht="15.75" hidden="1" customHeight="1">
      <c r="A1152" s="230" t="s">
        <v>49</v>
      </c>
      <c r="B1152" s="230" t="s">
        <v>654</v>
      </c>
      <c r="C1152" s="230" t="s">
        <v>786</v>
      </c>
      <c r="D1152" s="230" t="s">
        <v>309</v>
      </c>
      <c r="E1152" s="230" t="s">
        <v>705</v>
      </c>
      <c r="F1152" s="231">
        <v>2024.0</v>
      </c>
      <c r="G1152" s="255" t="s">
        <v>1629</v>
      </c>
      <c r="H1152" s="255"/>
      <c r="I1152" s="255"/>
      <c r="J1152" s="255"/>
      <c r="K1152" s="255" t="s">
        <v>1670</v>
      </c>
      <c r="L1152" s="255">
        <v>269340.0</v>
      </c>
      <c r="M1152" s="256" t="s">
        <v>704</v>
      </c>
      <c r="N1152" s="255" t="s">
        <v>705</v>
      </c>
      <c r="O1152" s="257">
        <v>2010.0</v>
      </c>
      <c r="P1152" s="258">
        <v>734.0</v>
      </c>
      <c r="Q1152" s="259">
        <v>5864.65999999999</v>
      </c>
      <c r="R1152" s="260">
        <f>Data_TY!$Q1152</f>
        <v>5864.66</v>
      </c>
      <c r="S1152" s="261">
        <f>IFERROR(Data_TY!$P1152/Data_TY!$O1152,"")</f>
        <v>0.3651741294</v>
      </c>
      <c r="T1152" s="238">
        <v>3.93</v>
      </c>
      <c r="U1152" s="239">
        <f>IFERROR(Data_TY!$T1152*Data_TY!$O1152,"")</f>
        <v>7899.3</v>
      </c>
      <c r="V1152" s="238">
        <f>IFERROR(Data_TY!$R1152/Data_TY!$P1152,"")</f>
        <v>7.99</v>
      </c>
      <c r="W1152" s="239">
        <f>IFERROR(Data_TY!$V1152*Data_TY!$O1152,"")</f>
        <v>16059.9</v>
      </c>
      <c r="X1152" s="230" t="s">
        <v>657</v>
      </c>
      <c r="Y1152" s="230" t="s">
        <v>784</v>
      </c>
    </row>
    <row r="1153" ht="15.75" hidden="1" customHeight="1">
      <c r="A1153" s="240" t="s">
        <v>49</v>
      </c>
      <c r="B1153" s="240" t="s">
        <v>654</v>
      </c>
      <c r="C1153" s="240" t="s">
        <v>786</v>
      </c>
      <c r="D1153" s="240" t="s">
        <v>309</v>
      </c>
      <c r="E1153" s="240" t="s">
        <v>711</v>
      </c>
      <c r="F1153" s="241">
        <v>2024.0</v>
      </c>
      <c r="G1153" s="262" t="s">
        <v>1629</v>
      </c>
      <c r="H1153" s="262"/>
      <c r="I1153" s="262"/>
      <c r="J1153" s="262"/>
      <c r="K1153" s="262" t="s">
        <v>1674</v>
      </c>
      <c r="L1153" s="262">
        <v>269250.0</v>
      </c>
      <c r="M1153" s="263" t="s">
        <v>710</v>
      </c>
      <c r="N1153" s="262" t="s">
        <v>711</v>
      </c>
      <c r="O1153" s="264">
        <v>3408.0</v>
      </c>
      <c r="P1153" s="265">
        <v>1042.0</v>
      </c>
      <c r="Q1153" s="266">
        <v>3115.58</v>
      </c>
      <c r="R1153" s="267">
        <f>Data_TY!$Q1153</f>
        <v>3115.58</v>
      </c>
      <c r="S1153" s="268">
        <f>IFERROR(Data_TY!$P1153/Data_TY!$O1153,"")</f>
        <v>0.3057511737</v>
      </c>
      <c r="T1153" s="248">
        <v>1.49</v>
      </c>
      <c r="U1153" s="249">
        <f>IFERROR(Data_TY!$T1153*Data_TY!$O1153,"")</f>
        <v>5077.92</v>
      </c>
      <c r="V1153" s="248">
        <f>IFERROR(Data_TY!$R1153/Data_TY!$P1153,"")</f>
        <v>2.99</v>
      </c>
      <c r="W1153" s="249">
        <f>IFERROR(Data_TY!$V1153*Data_TY!$O1153,"")</f>
        <v>10189.92</v>
      </c>
      <c r="X1153" s="240" t="s">
        <v>657</v>
      </c>
      <c r="Y1153" s="240" t="s">
        <v>784</v>
      </c>
    </row>
    <row r="1154" ht="15.75" hidden="1" customHeight="1">
      <c r="A1154" s="230" t="s">
        <v>49</v>
      </c>
      <c r="B1154" s="230" t="s">
        <v>344</v>
      </c>
      <c r="C1154" s="230" t="s">
        <v>786</v>
      </c>
      <c r="D1154" s="230" t="s">
        <v>309</v>
      </c>
      <c r="E1154" s="230" t="s">
        <v>719</v>
      </c>
      <c r="F1154" s="231">
        <v>2024.0</v>
      </c>
      <c r="G1154" s="255" t="s">
        <v>1629</v>
      </c>
      <c r="H1154" s="255"/>
      <c r="I1154" s="255"/>
      <c r="J1154" s="255"/>
      <c r="K1154" s="255" t="s">
        <v>1674</v>
      </c>
      <c r="L1154" s="255">
        <v>401189.0</v>
      </c>
      <c r="M1154" s="256" t="s">
        <v>718</v>
      </c>
      <c r="N1154" s="255" t="s">
        <v>719</v>
      </c>
      <c r="O1154" s="257">
        <v>1008.0</v>
      </c>
      <c r="P1154" s="258">
        <v>180.0</v>
      </c>
      <c r="Q1154" s="259">
        <v>898.200000000001</v>
      </c>
      <c r="R1154" s="260">
        <f>Data_TY!$Q1154</f>
        <v>898.2</v>
      </c>
      <c r="S1154" s="261">
        <f>IFERROR(Data_TY!$P1154/Data_TY!$O1154,"")</f>
        <v>0.1785714286</v>
      </c>
      <c r="T1154" s="238">
        <v>2.44</v>
      </c>
      <c r="U1154" s="239">
        <f>IFERROR(Data_TY!$T1154*Data_TY!$O1154,"")</f>
        <v>2459.52</v>
      </c>
      <c r="V1154" s="238">
        <f>IFERROR(Data_TY!$R1154/Data_TY!$P1154,"")</f>
        <v>4.99</v>
      </c>
      <c r="W1154" s="239">
        <f>IFERROR(Data_TY!$V1154*Data_TY!$O1154,"")</f>
        <v>5029.92</v>
      </c>
      <c r="X1154" s="230" t="s">
        <v>657</v>
      </c>
      <c r="Y1154" s="230" t="s">
        <v>784</v>
      </c>
    </row>
    <row r="1155" ht="15.75" hidden="1" customHeight="1">
      <c r="A1155" s="240" t="s">
        <v>49</v>
      </c>
      <c r="B1155" s="240" t="s">
        <v>654</v>
      </c>
      <c r="C1155" s="240" t="s">
        <v>786</v>
      </c>
      <c r="D1155" s="240" t="s">
        <v>309</v>
      </c>
      <c r="E1155" s="240" t="s">
        <v>724</v>
      </c>
      <c r="F1155" s="241">
        <v>2024.0</v>
      </c>
      <c r="G1155" s="262" t="s">
        <v>1629</v>
      </c>
      <c r="H1155" s="262"/>
      <c r="I1155" s="262"/>
      <c r="J1155" s="262"/>
      <c r="K1155" s="262" t="s">
        <v>1674</v>
      </c>
      <c r="L1155" s="262">
        <v>401199.0</v>
      </c>
      <c r="M1155" s="263" t="s">
        <v>723</v>
      </c>
      <c r="N1155" s="262" t="s">
        <v>724</v>
      </c>
      <c r="O1155" s="264">
        <v>1512.0</v>
      </c>
      <c r="P1155" s="265">
        <v>302.0</v>
      </c>
      <c r="Q1155" s="266">
        <v>1506.98</v>
      </c>
      <c r="R1155" s="267">
        <f>Data_TY!$Q1155</f>
        <v>1506.98</v>
      </c>
      <c r="S1155" s="268">
        <f>IFERROR(Data_TY!$P1155/Data_TY!$O1155,"")</f>
        <v>0.1997354497</v>
      </c>
      <c r="T1155" s="248">
        <v>2.44</v>
      </c>
      <c r="U1155" s="249">
        <f>IFERROR(Data_TY!$T1155*Data_TY!$O1155,"")</f>
        <v>3689.28</v>
      </c>
      <c r="V1155" s="248">
        <f>IFERROR(Data_TY!$R1155/Data_TY!$P1155,"")</f>
        <v>4.99</v>
      </c>
      <c r="W1155" s="249">
        <f>IFERROR(Data_TY!$V1155*Data_TY!$O1155,"")</f>
        <v>7544.88</v>
      </c>
      <c r="X1155" s="240" t="s">
        <v>657</v>
      </c>
      <c r="Y1155" s="240" t="s">
        <v>784</v>
      </c>
    </row>
    <row r="1156" ht="15.75" hidden="1" customHeight="1">
      <c r="A1156" s="230" t="s">
        <v>49</v>
      </c>
      <c r="B1156" s="230" t="s">
        <v>344</v>
      </c>
      <c r="C1156" s="230" t="s">
        <v>786</v>
      </c>
      <c r="D1156" s="230" t="s">
        <v>309</v>
      </c>
      <c r="E1156" s="230" t="s">
        <v>763</v>
      </c>
      <c r="F1156" s="231">
        <v>2024.0</v>
      </c>
      <c r="G1156" s="255" t="s">
        <v>1629</v>
      </c>
      <c r="H1156" s="255"/>
      <c r="I1156" s="255"/>
      <c r="J1156" s="255"/>
      <c r="K1156" s="255" t="s">
        <v>1674</v>
      </c>
      <c r="L1156" s="255">
        <v>401209.0</v>
      </c>
      <c r="M1156" s="256" t="s">
        <v>762</v>
      </c>
      <c r="N1156" s="255" t="s">
        <v>1675</v>
      </c>
      <c r="O1156" s="257">
        <v>2520.0</v>
      </c>
      <c r="P1156" s="258">
        <v>260.0</v>
      </c>
      <c r="Q1156" s="259">
        <v>1297.4</v>
      </c>
      <c r="R1156" s="260">
        <f>Data_TY!$Q1156</f>
        <v>1297.4</v>
      </c>
      <c r="S1156" s="261">
        <f>IFERROR(Data_TY!$P1156/Data_TY!$O1156,"")</f>
        <v>0.1031746032</v>
      </c>
      <c r="T1156" s="238">
        <v>2.44</v>
      </c>
      <c r="U1156" s="239">
        <f>IFERROR(Data_TY!$T1156*Data_TY!$O1156,"")</f>
        <v>6148.8</v>
      </c>
      <c r="V1156" s="238">
        <f>IFERROR(Data_TY!$R1156/Data_TY!$P1156,"")</f>
        <v>4.99</v>
      </c>
      <c r="W1156" s="239">
        <f>IFERROR(Data_TY!$V1156*Data_TY!$O1156,"")</f>
        <v>12574.8</v>
      </c>
      <c r="X1156" s="230" t="s">
        <v>657</v>
      </c>
      <c r="Y1156" s="230" t="s">
        <v>784</v>
      </c>
    </row>
    <row r="1157" ht="15.75" hidden="1" customHeight="1">
      <c r="A1157" s="240" t="s">
        <v>49</v>
      </c>
      <c r="B1157" s="240" t="s">
        <v>344</v>
      </c>
      <c r="C1157" s="240" t="s">
        <v>786</v>
      </c>
      <c r="D1157" s="240" t="s">
        <v>309</v>
      </c>
      <c r="E1157" s="240" t="s">
        <v>728</v>
      </c>
      <c r="F1157" s="241">
        <v>2024.0</v>
      </c>
      <c r="G1157" s="262" t="s">
        <v>1629</v>
      </c>
      <c r="H1157" s="262"/>
      <c r="I1157" s="262"/>
      <c r="J1157" s="262"/>
      <c r="K1157" s="262" t="s">
        <v>1674</v>
      </c>
      <c r="L1157" s="262">
        <v>401229.0</v>
      </c>
      <c r="M1157" s="263" t="s">
        <v>727</v>
      </c>
      <c r="N1157" s="262" t="s">
        <v>1676</v>
      </c>
      <c r="O1157" s="264">
        <v>504.0</v>
      </c>
      <c r="P1157" s="265">
        <v>41.0</v>
      </c>
      <c r="Q1157" s="266">
        <v>204.59</v>
      </c>
      <c r="R1157" s="267">
        <f>Data_TY!$Q1157</f>
        <v>204.59</v>
      </c>
      <c r="S1157" s="268">
        <f>IFERROR(Data_TY!$P1157/Data_TY!$O1157,"")</f>
        <v>0.08134920635</v>
      </c>
      <c r="T1157" s="248">
        <v>2.44</v>
      </c>
      <c r="U1157" s="249">
        <f>IFERROR(Data_TY!$T1157*Data_TY!$O1157,"")</f>
        <v>1229.76</v>
      </c>
      <c r="V1157" s="248">
        <f>IFERROR(Data_TY!$R1157/Data_TY!$P1157,"")</f>
        <v>4.99</v>
      </c>
      <c r="W1157" s="249">
        <f>IFERROR(Data_TY!$V1157*Data_TY!$O1157,"")</f>
        <v>2514.96</v>
      </c>
      <c r="X1157" s="240" t="s">
        <v>657</v>
      </c>
      <c r="Y1157" s="240" t="s">
        <v>784</v>
      </c>
    </row>
    <row r="1158" ht="15.75" hidden="1" customHeight="1">
      <c r="A1158" s="230" t="s">
        <v>46</v>
      </c>
      <c r="B1158" s="230" t="s">
        <v>313</v>
      </c>
      <c r="C1158" s="230" t="s">
        <v>786</v>
      </c>
      <c r="D1158" s="230" t="s">
        <v>309</v>
      </c>
      <c r="E1158" s="230" t="s">
        <v>328</v>
      </c>
      <c r="F1158" s="231">
        <v>2024.0</v>
      </c>
      <c r="G1158" s="255" t="s">
        <v>1629</v>
      </c>
      <c r="H1158" s="255"/>
      <c r="I1158" s="255"/>
      <c r="J1158" s="255"/>
      <c r="K1158" s="255" t="s">
        <v>1674</v>
      </c>
      <c r="L1158" s="255">
        <v>459699.0</v>
      </c>
      <c r="M1158" s="256" t="s">
        <v>327</v>
      </c>
      <c r="N1158" s="255" t="s">
        <v>1677</v>
      </c>
      <c r="O1158" s="257">
        <v>297.0</v>
      </c>
      <c r="P1158" s="258">
        <v>51.0</v>
      </c>
      <c r="Q1158" s="259">
        <v>152.49</v>
      </c>
      <c r="R1158" s="260">
        <f>Data_TY!$Q1158</f>
        <v>152.49</v>
      </c>
      <c r="S1158" s="261">
        <f>IFERROR(Data_TY!$P1158/Data_TY!$O1158,"")</f>
        <v>0.1717171717</v>
      </c>
      <c r="T1158" s="238">
        <v>1.68</v>
      </c>
      <c r="U1158" s="239">
        <f>IFERROR(Data_TY!$T1158*Data_TY!$O1158,"")</f>
        <v>498.96</v>
      </c>
      <c r="V1158" s="238">
        <f>IFERROR(Data_TY!$R1158/Data_TY!$P1158,"")</f>
        <v>2.99</v>
      </c>
      <c r="W1158" s="239">
        <f>IFERROR(Data_TY!$V1158*Data_TY!$O1158,"")</f>
        <v>888.03</v>
      </c>
      <c r="X1158" s="230" t="s">
        <v>308</v>
      </c>
      <c r="Y1158" s="230" t="s">
        <v>784</v>
      </c>
    </row>
    <row r="1159" ht="15.75" hidden="1" customHeight="1">
      <c r="A1159" s="240" t="s">
        <v>46</v>
      </c>
      <c r="B1159" s="240" t="s">
        <v>313</v>
      </c>
      <c r="C1159" s="240" t="s">
        <v>786</v>
      </c>
      <c r="D1159" s="240" t="s">
        <v>309</v>
      </c>
      <c r="E1159" s="240" t="s">
        <v>324</v>
      </c>
      <c r="F1159" s="241">
        <v>2024.0</v>
      </c>
      <c r="G1159" s="262" t="s">
        <v>1629</v>
      </c>
      <c r="H1159" s="262"/>
      <c r="I1159" s="262"/>
      <c r="J1159" s="262"/>
      <c r="K1159" s="262" t="s">
        <v>1674</v>
      </c>
      <c r="L1159" s="262">
        <v>459709.0</v>
      </c>
      <c r="M1159" s="263" t="s">
        <v>323</v>
      </c>
      <c r="N1159" s="262" t="s">
        <v>1678</v>
      </c>
      <c r="O1159" s="264">
        <v>297.0</v>
      </c>
      <c r="P1159" s="265">
        <v>41.0</v>
      </c>
      <c r="Q1159" s="266">
        <v>122.59</v>
      </c>
      <c r="R1159" s="267">
        <f>Data_TY!$Q1159</f>
        <v>122.59</v>
      </c>
      <c r="S1159" s="268">
        <f>IFERROR(Data_TY!$P1159/Data_TY!$O1159,"")</f>
        <v>0.138047138</v>
      </c>
      <c r="T1159" s="248">
        <v>1.68</v>
      </c>
      <c r="U1159" s="249">
        <f>IFERROR(Data_TY!$T1159*Data_TY!$O1159,"")</f>
        <v>498.96</v>
      </c>
      <c r="V1159" s="248">
        <f>IFERROR(Data_TY!$R1159/Data_TY!$P1159,"")</f>
        <v>2.99</v>
      </c>
      <c r="W1159" s="249">
        <f>IFERROR(Data_TY!$V1159*Data_TY!$O1159,"")</f>
        <v>888.03</v>
      </c>
      <c r="X1159" s="240" t="s">
        <v>308</v>
      </c>
      <c r="Y1159" s="240" t="s">
        <v>784</v>
      </c>
    </row>
    <row r="1160" ht="15.75" hidden="1" customHeight="1">
      <c r="A1160" s="230" t="s">
        <v>46</v>
      </c>
      <c r="B1160" s="230" t="s">
        <v>313</v>
      </c>
      <c r="C1160" s="230" t="s">
        <v>786</v>
      </c>
      <c r="D1160" s="230" t="s">
        <v>309</v>
      </c>
      <c r="E1160" s="230" t="s">
        <v>315</v>
      </c>
      <c r="F1160" s="231">
        <v>2024.0</v>
      </c>
      <c r="G1160" s="255" t="s">
        <v>1629</v>
      </c>
      <c r="H1160" s="255"/>
      <c r="I1160" s="255"/>
      <c r="J1160" s="255"/>
      <c r="K1160" s="255" t="s">
        <v>1674</v>
      </c>
      <c r="L1160" s="255">
        <v>459719.0</v>
      </c>
      <c r="M1160" s="256" t="s">
        <v>314</v>
      </c>
      <c r="N1160" s="255" t="s">
        <v>1679</v>
      </c>
      <c r="O1160" s="257">
        <v>297.0</v>
      </c>
      <c r="P1160" s="258">
        <v>42.0</v>
      </c>
      <c r="Q1160" s="259">
        <v>125.58</v>
      </c>
      <c r="R1160" s="260">
        <f>Data_TY!$Q1160</f>
        <v>125.58</v>
      </c>
      <c r="S1160" s="261">
        <f>IFERROR(Data_TY!$P1160/Data_TY!$O1160,"")</f>
        <v>0.1414141414</v>
      </c>
      <c r="T1160" s="238">
        <v>1.68</v>
      </c>
      <c r="U1160" s="239">
        <f>IFERROR(Data_TY!$T1160*Data_TY!$O1160,"")</f>
        <v>498.96</v>
      </c>
      <c r="V1160" s="238">
        <f>IFERROR(Data_TY!$R1160/Data_TY!$P1160,"")</f>
        <v>2.99</v>
      </c>
      <c r="W1160" s="239">
        <f>IFERROR(Data_TY!$V1160*Data_TY!$O1160,"")</f>
        <v>888.03</v>
      </c>
      <c r="X1160" s="230" t="s">
        <v>308</v>
      </c>
      <c r="Y1160" s="230" t="s">
        <v>784</v>
      </c>
    </row>
    <row r="1161" ht="15.75" hidden="1" customHeight="1">
      <c r="A1161" s="240" t="s">
        <v>46</v>
      </c>
      <c r="B1161" s="240" t="s">
        <v>313</v>
      </c>
      <c r="C1161" s="240" t="s">
        <v>786</v>
      </c>
      <c r="D1161" s="240" t="s">
        <v>309</v>
      </c>
      <c r="E1161" s="240" t="s">
        <v>326</v>
      </c>
      <c r="F1161" s="241">
        <v>2024.0</v>
      </c>
      <c r="G1161" s="262" t="s">
        <v>1629</v>
      </c>
      <c r="H1161" s="262"/>
      <c r="I1161" s="262"/>
      <c r="J1161" s="262"/>
      <c r="K1161" s="262" t="s">
        <v>1674</v>
      </c>
      <c r="L1161" s="262">
        <v>459729.0</v>
      </c>
      <c r="M1161" s="263" t="s">
        <v>325</v>
      </c>
      <c r="N1161" s="262" t="s">
        <v>1680</v>
      </c>
      <c r="O1161" s="264">
        <v>297.0</v>
      </c>
      <c r="P1161" s="265">
        <v>52.0</v>
      </c>
      <c r="Q1161" s="266">
        <v>155.48</v>
      </c>
      <c r="R1161" s="267">
        <f>Data_TY!$Q1161</f>
        <v>155.48</v>
      </c>
      <c r="S1161" s="268">
        <f>IFERROR(Data_TY!$P1161/Data_TY!$O1161,"")</f>
        <v>0.1750841751</v>
      </c>
      <c r="T1161" s="248">
        <v>1.68</v>
      </c>
      <c r="U1161" s="249">
        <f>IFERROR(Data_TY!$T1161*Data_TY!$O1161,"")</f>
        <v>498.96</v>
      </c>
      <c r="V1161" s="248">
        <f>IFERROR(Data_TY!$R1161/Data_TY!$P1161,"")</f>
        <v>2.99</v>
      </c>
      <c r="W1161" s="249">
        <f>IFERROR(Data_TY!$V1161*Data_TY!$O1161,"")</f>
        <v>888.03</v>
      </c>
      <c r="X1161" s="240" t="s">
        <v>308</v>
      </c>
      <c r="Y1161" s="240" t="s">
        <v>784</v>
      </c>
    </row>
    <row r="1162" ht="15.75" hidden="1" customHeight="1">
      <c r="A1162" s="230" t="s">
        <v>46</v>
      </c>
      <c r="B1162" s="230" t="s">
        <v>46</v>
      </c>
      <c r="C1162" s="230" t="s">
        <v>786</v>
      </c>
      <c r="D1162" s="230" t="s">
        <v>309</v>
      </c>
      <c r="E1162" s="230" t="s">
        <v>596</v>
      </c>
      <c r="F1162" s="231">
        <v>2024.0</v>
      </c>
      <c r="G1162" s="255" t="s">
        <v>1629</v>
      </c>
      <c r="H1162" s="255"/>
      <c r="I1162" s="255"/>
      <c r="J1162" s="255"/>
      <c r="K1162" s="255" t="s">
        <v>1674</v>
      </c>
      <c r="L1162" s="255">
        <v>459739.0</v>
      </c>
      <c r="M1162" s="256" t="s">
        <v>595</v>
      </c>
      <c r="N1162" s="255" t="s">
        <v>1681</v>
      </c>
      <c r="O1162" s="257">
        <v>300.0</v>
      </c>
      <c r="P1162" s="258">
        <v>16.0</v>
      </c>
      <c r="Q1162" s="259">
        <v>127.84</v>
      </c>
      <c r="R1162" s="260">
        <f>Data_TY!$Q1162</f>
        <v>127.84</v>
      </c>
      <c r="S1162" s="261">
        <f>IFERROR(Data_TY!$P1162/Data_TY!$O1162,"")</f>
        <v>0.05333333333</v>
      </c>
      <c r="T1162" s="238">
        <v>4.27</v>
      </c>
      <c r="U1162" s="239">
        <f>IFERROR(Data_TY!$T1162*Data_TY!$O1162,"")</f>
        <v>1281</v>
      </c>
      <c r="V1162" s="238">
        <f>IFERROR(Data_TY!$R1162/Data_TY!$P1162,"")</f>
        <v>7.99</v>
      </c>
      <c r="W1162" s="239">
        <f>IFERROR(Data_TY!$V1162*Data_TY!$O1162,"")</f>
        <v>2397</v>
      </c>
      <c r="X1162" s="230" t="s">
        <v>298</v>
      </c>
      <c r="Y1162" s="230" t="s">
        <v>784</v>
      </c>
    </row>
    <row r="1163" ht="15.75" hidden="1" customHeight="1">
      <c r="A1163" s="240" t="s">
        <v>46</v>
      </c>
      <c r="B1163" s="240" t="s">
        <v>46</v>
      </c>
      <c r="C1163" s="240" t="s">
        <v>786</v>
      </c>
      <c r="D1163" s="240" t="s">
        <v>309</v>
      </c>
      <c r="E1163" s="240" t="s">
        <v>594</v>
      </c>
      <c r="F1163" s="241">
        <v>2024.0</v>
      </c>
      <c r="G1163" s="262" t="s">
        <v>1629</v>
      </c>
      <c r="H1163" s="262"/>
      <c r="I1163" s="262"/>
      <c r="J1163" s="262"/>
      <c r="K1163" s="262" t="s">
        <v>1674</v>
      </c>
      <c r="L1163" s="262">
        <v>459749.0</v>
      </c>
      <c r="M1163" s="263" t="s">
        <v>593</v>
      </c>
      <c r="N1163" s="262" t="s">
        <v>1682</v>
      </c>
      <c r="O1163" s="264">
        <v>300.0</v>
      </c>
      <c r="P1163" s="265">
        <v>16.0</v>
      </c>
      <c r="Q1163" s="266">
        <v>127.84</v>
      </c>
      <c r="R1163" s="267">
        <f>Data_TY!$Q1163</f>
        <v>127.84</v>
      </c>
      <c r="S1163" s="268">
        <f>IFERROR(Data_TY!$P1163/Data_TY!$O1163,"")</f>
        <v>0.05333333333</v>
      </c>
      <c r="T1163" s="248">
        <v>4.27</v>
      </c>
      <c r="U1163" s="249">
        <f>IFERROR(Data_TY!$T1163*Data_TY!$O1163,"")</f>
        <v>1281</v>
      </c>
      <c r="V1163" s="248">
        <f>IFERROR(Data_TY!$R1163/Data_TY!$P1163,"")</f>
        <v>7.99</v>
      </c>
      <c r="W1163" s="249">
        <f>IFERROR(Data_TY!$V1163*Data_TY!$O1163,"")</f>
        <v>2397</v>
      </c>
      <c r="X1163" s="240" t="s">
        <v>298</v>
      </c>
      <c r="Y1163" s="240" t="s">
        <v>784</v>
      </c>
    </row>
    <row r="1164" ht="15.75" hidden="1" customHeight="1">
      <c r="A1164" s="230" t="s">
        <v>46</v>
      </c>
      <c r="B1164" s="230" t="s">
        <v>313</v>
      </c>
      <c r="C1164" s="230" t="s">
        <v>786</v>
      </c>
      <c r="D1164" s="230" t="s">
        <v>309</v>
      </c>
      <c r="E1164" s="230" t="s">
        <v>321</v>
      </c>
      <c r="F1164" s="231">
        <v>2024.0</v>
      </c>
      <c r="G1164" s="255" t="s">
        <v>1629</v>
      </c>
      <c r="H1164" s="255"/>
      <c r="I1164" s="255"/>
      <c r="J1164" s="255"/>
      <c r="K1164" s="255" t="s">
        <v>1674</v>
      </c>
      <c r="L1164" s="255">
        <v>460449.0</v>
      </c>
      <c r="M1164" s="256" t="s">
        <v>320</v>
      </c>
      <c r="N1164" s="255" t="s">
        <v>1569</v>
      </c>
      <c r="O1164" s="257">
        <v>820.0</v>
      </c>
      <c r="P1164" s="258">
        <v>0.0</v>
      </c>
      <c r="Q1164" s="259">
        <v>0.0</v>
      </c>
      <c r="R1164" s="260">
        <f>Data_TY!$Q1164</f>
        <v>0</v>
      </c>
      <c r="S1164" s="261">
        <f>IFERROR(Data_TY!$P1164/Data_TY!$O1164,"")</f>
        <v>0</v>
      </c>
      <c r="T1164" s="238">
        <v>2.09</v>
      </c>
      <c r="U1164" s="239">
        <f>IFERROR(Data_TY!$T1164*Data_TY!$O1164,"")</f>
        <v>1713.8</v>
      </c>
      <c r="V1164" s="238" t="str">
        <f>IFERROR(Data_TY!$R1164/Data_TY!$P1164,"")</f>
        <v/>
      </c>
      <c r="W1164" s="239">
        <f>IFERROR(Data_TY!$V1164*Data_TY!$O1164,"")</f>
        <v>0</v>
      </c>
      <c r="X1164" s="230" t="s">
        <v>308</v>
      </c>
      <c r="Y1164" s="230" t="s">
        <v>784</v>
      </c>
    </row>
    <row r="1165" ht="15.75" hidden="1" customHeight="1">
      <c r="A1165" s="240" t="s">
        <v>46</v>
      </c>
      <c r="B1165" s="240" t="s">
        <v>313</v>
      </c>
      <c r="C1165" s="240" t="s">
        <v>786</v>
      </c>
      <c r="D1165" s="240" t="s">
        <v>309</v>
      </c>
      <c r="E1165" s="240" t="s">
        <v>312</v>
      </c>
      <c r="F1165" s="241">
        <v>2024.0</v>
      </c>
      <c r="G1165" s="262" t="s">
        <v>1629</v>
      </c>
      <c r="H1165" s="262"/>
      <c r="I1165" s="262"/>
      <c r="J1165" s="262"/>
      <c r="K1165" s="262" t="s">
        <v>1674</v>
      </c>
      <c r="L1165" s="262">
        <v>460459.0</v>
      </c>
      <c r="M1165" s="263" t="s">
        <v>311</v>
      </c>
      <c r="N1165" s="262" t="s">
        <v>1568</v>
      </c>
      <c r="O1165" s="264">
        <v>1640.0</v>
      </c>
      <c r="P1165" s="265">
        <v>130.0</v>
      </c>
      <c r="Q1165" s="266">
        <v>518.700000000001</v>
      </c>
      <c r="R1165" s="267">
        <f>Data_TY!$Q1165</f>
        <v>518.7</v>
      </c>
      <c r="S1165" s="268">
        <f>IFERROR(Data_TY!$P1165/Data_TY!$O1165,"")</f>
        <v>0.07926829268</v>
      </c>
      <c r="T1165" s="248">
        <v>2.09</v>
      </c>
      <c r="U1165" s="249">
        <f>IFERROR(Data_TY!$T1165*Data_TY!$O1165,"")</f>
        <v>3427.6</v>
      </c>
      <c r="V1165" s="248">
        <f>IFERROR(Data_TY!$R1165/Data_TY!$P1165,"")</f>
        <v>3.99</v>
      </c>
      <c r="W1165" s="249">
        <f>IFERROR(Data_TY!$V1165*Data_TY!$O1165,"")</f>
        <v>6543.6</v>
      </c>
      <c r="X1165" s="240" t="s">
        <v>308</v>
      </c>
      <c r="Y1165" s="240" t="s">
        <v>784</v>
      </c>
    </row>
    <row r="1166" ht="15.75" hidden="1" customHeight="1">
      <c r="A1166" s="230" t="s">
        <v>47</v>
      </c>
      <c r="B1166" s="230" t="s">
        <v>127</v>
      </c>
      <c r="C1166" s="230" t="s">
        <v>913</v>
      </c>
      <c r="D1166" s="230" t="s">
        <v>74</v>
      </c>
      <c r="E1166" s="230" t="s">
        <v>1683</v>
      </c>
      <c r="F1166" s="231">
        <v>2024.0</v>
      </c>
      <c r="G1166" s="255" t="s">
        <v>1629</v>
      </c>
      <c r="H1166" s="255"/>
      <c r="I1166" s="255"/>
      <c r="J1166" s="255"/>
      <c r="K1166" s="255" t="s">
        <v>1684</v>
      </c>
      <c r="L1166" s="255">
        <v>82654.0</v>
      </c>
      <c r="M1166" s="256" t="s">
        <v>1685</v>
      </c>
      <c r="N1166" s="255" t="s">
        <v>1686</v>
      </c>
      <c r="O1166" s="257">
        <v>0.0</v>
      </c>
      <c r="P1166" s="258">
        <v>1.0</v>
      </c>
      <c r="Q1166" s="259">
        <v>6.49</v>
      </c>
      <c r="R1166" s="260">
        <f>Data_TY!$Q1166</f>
        <v>6.49</v>
      </c>
      <c r="S1166" s="261" t="str">
        <f>IFERROR(Data_TY!$P1166/Data_TY!$O1166,"")</f>
        <v/>
      </c>
      <c r="T1166" s="238">
        <v>3.27</v>
      </c>
      <c r="U1166" s="239">
        <f>IFERROR(Data_TY!$T1166*Data_TY!$O1166,"")</f>
        <v>0</v>
      </c>
      <c r="V1166" s="238">
        <f>IFERROR(Data_TY!$R1166/Data_TY!$P1166,"")</f>
        <v>6.49</v>
      </c>
      <c r="W1166" s="239">
        <f>IFERROR(Data_TY!$V1166*Data_TY!$O1166,"")</f>
        <v>0</v>
      </c>
      <c r="X1166" s="230" t="s">
        <v>148</v>
      </c>
      <c r="Y1166" s="230" t="s">
        <v>784</v>
      </c>
    </row>
    <row r="1167" ht="15.75" hidden="1" customHeight="1">
      <c r="A1167" s="240" t="s">
        <v>47</v>
      </c>
      <c r="B1167" s="240" t="s">
        <v>75</v>
      </c>
      <c r="C1167" s="240" t="s">
        <v>786</v>
      </c>
      <c r="D1167" s="240" t="s">
        <v>74</v>
      </c>
      <c r="E1167" s="240" t="s">
        <v>72</v>
      </c>
      <c r="F1167" s="241">
        <v>2024.0</v>
      </c>
      <c r="G1167" s="262" t="s">
        <v>1629</v>
      </c>
      <c r="H1167" s="262"/>
      <c r="I1167" s="262"/>
      <c r="J1167" s="262"/>
      <c r="K1167" s="262" t="s">
        <v>1684</v>
      </c>
      <c r="L1167" s="262">
        <v>82665.0</v>
      </c>
      <c r="M1167" s="263" t="s">
        <v>71</v>
      </c>
      <c r="N1167" s="262" t="s">
        <v>1687</v>
      </c>
      <c r="O1167" s="264">
        <v>3792.0</v>
      </c>
      <c r="P1167" s="265">
        <v>1190.0</v>
      </c>
      <c r="Q1167" s="266">
        <v>7128.09999999997</v>
      </c>
      <c r="R1167" s="267">
        <f>Data_TY!$Q1167</f>
        <v>7128.1</v>
      </c>
      <c r="S1167" s="268">
        <f>IFERROR(Data_TY!$P1167/Data_TY!$O1167,"")</f>
        <v>0.3138185654</v>
      </c>
      <c r="T1167" s="248">
        <v>2.89</v>
      </c>
      <c r="U1167" s="249">
        <f>IFERROR(Data_TY!$T1167*Data_TY!$O1167,"")</f>
        <v>10958.88</v>
      </c>
      <c r="V1167" s="248">
        <f>IFERROR(Data_TY!$R1167/Data_TY!$P1167,"")</f>
        <v>5.99</v>
      </c>
      <c r="W1167" s="249">
        <f>IFERROR(Data_TY!$V1167*Data_TY!$O1167,"")</f>
        <v>22714.08</v>
      </c>
      <c r="X1167" s="240" t="s">
        <v>73</v>
      </c>
      <c r="Y1167" s="240" t="s">
        <v>784</v>
      </c>
    </row>
    <row r="1168" ht="15.75" hidden="1" customHeight="1">
      <c r="A1168" s="230" t="s">
        <v>47</v>
      </c>
      <c r="B1168" s="230" t="s">
        <v>127</v>
      </c>
      <c r="C1168" s="230" t="s">
        <v>786</v>
      </c>
      <c r="D1168" s="230" t="s">
        <v>74</v>
      </c>
      <c r="E1168" s="230" t="s">
        <v>131</v>
      </c>
      <c r="F1168" s="231">
        <v>2024.0</v>
      </c>
      <c r="G1168" s="255" t="s">
        <v>1629</v>
      </c>
      <c r="H1168" s="255"/>
      <c r="I1168" s="255"/>
      <c r="J1168" s="255"/>
      <c r="K1168" s="255" t="s">
        <v>1684</v>
      </c>
      <c r="L1168" s="255">
        <v>96847.0</v>
      </c>
      <c r="M1168" s="256" t="s">
        <v>130</v>
      </c>
      <c r="N1168" s="255" t="s">
        <v>945</v>
      </c>
      <c r="O1168" s="257">
        <v>3720.0</v>
      </c>
      <c r="P1168" s="258">
        <v>1583.0</v>
      </c>
      <c r="Q1168" s="259">
        <v>4733.16999999997</v>
      </c>
      <c r="R1168" s="260">
        <f>Data_TY!$Q1168</f>
        <v>4733.17</v>
      </c>
      <c r="S1168" s="261">
        <f>IFERROR(Data_TY!$P1168/Data_TY!$O1168,"")</f>
        <v>0.4255376344</v>
      </c>
      <c r="T1168" s="238">
        <v>1.53</v>
      </c>
      <c r="U1168" s="239">
        <f>IFERROR(Data_TY!$T1168*Data_TY!$O1168,"")</f>
        <v>5691.6</v>
      </c>
      <c r="V1168" s="238">
        <f>IFERROR(Data_TY!$R1168/Data_TY!$P1168,"")</f>
        <v>2.99</v>
      </c>
      <c r="W1168" s="239">
        <f>IFERROR(Data_TY!$V1168*Data_TY!$O1168,"")</f>
        <v>11122.8</v>
      </c>
      <c r="X1168" s="230" t="s">
        <v>116</v>
      </c>
      <c r="Y1168" s="230" t="s">
        <v>784</v>
      </c>
    </row>
    <row r="1169" ht="15.75" hidden="1" customHeight="1">
      <c r="A1169" s="240" t="s">
        <v>47</v>
      </c>
      <c r="B1169" s="240" t="s">
        <v>127</v>
      </c>
      <c r="C1169" s="240" t="s">
        <v>786</v>
      </c>
      <c r="D1169" s="240" t="s">
        <v>74</v>
      </c>
      <c r="E1169" s="240" t="s">
        <v>134</v>
      </c>
      <c r="F1169" s="241">
        <v>2024.0</v>
      </c>
      <c r="G1169" s="262" t="s">
        <v>1629</v>
      </c>
      <c r="H1169" s="262"/>
      <c r="I1169" s="262"/>
      <c r="J1169" s="262"/>
      <c r="K1169" s="262" t="s">
        <v>1684</v>
      </c>
      <c r="L1169" s="262">
        <v>96861.0</v>
      </c>
      <c r="M1169" s="263" t="s">
        <v>133</v>
      </c>
      <c r="N1169" s="262" t="s">
        <v>1341</v>
      </c>
      <c r="O1169" s="264">
        <v>1224.0</v>
      </c>
      <c r="P1169" s="265">
        <v>297.0</v>
      </c>
      <c r="Q1169" s="266">
        <v>1333.53</v>
      </c>
      <c r="R1169" s="267">
        <f>Data_TY!$Q1169</f>
        <v>1333.53</v>
      </c>
      <c r="S1169" s="268">
        <f>IFERROR(Data_TY!$P1169/Data_TY!$O1169,"")</f>
        <v>0.2426470588</v>
      </c>
      <c r="T1169" s="248">
        <v>2.3</v>
      </c>
      <c r="U1169" s="249">
        <f>IFERROR(Data_TY!$T1169*Data_TY!$O1169,"")</f>
        <v>2815.2</v>
      </c>
      <c r="V1169" s="248">
        <f>IFERROR(Data_TY!$R1169/Data_TY!$P1169,"")</f>
        <v>4.49</v>
      </c>
      <c r="W1169" s="249">
        <f>IFERROR(Data_TY!$V1169*Data_TY!$O1169,"")</f>
        <v>5495.76</v>
      </c>
      <c r="X1169" s="240" t="s">
        <v>112</v>
      </c>
      <c r="Y1169" s="240" t="s">
        <v>784</v>
      </c>
    </row>
    <row r="1170" ht="15.75" hidden="1" customHeight="1">
      <c r="A1170" s="230" t="s">
        <v>47</v>
      </c>
      <c r="B1170" s="230" t="s">
        <v>127</v>
      </c>
      <c r="C1170" s="230" t="s">
        <v>786</v>
      </c>
      <c r="D1170" s="230" t="s">
        <v>74</v>
      </c>
      <c r="E1170" s="230" t="s">
        <v>136</v>
      </c>
      <c r="F1170" s="231">
        <v>2024.0</v>
      </c>
      <c r="G1170" s="255" t="s">
        <v>1629</v>
      </c>
      <c r="H1170" s="255"/>
      <c r="I1170" s="255"/>
      <c r="J1170" s="255"/>
      <c r="K1170" s="255" t="s">
        <v>1684</v>
      </c>
      <c r="L1170" s="255">
        <v>96862.0</v>
      </c>
      <c r="M1170" s="256" t="s">
        <v>135</v>
      </c>
      <c r="N1170" s="255" t="s">
        <v>946</v>
      </c>
      <c r="O1170" s="257">
        <v>1104.0</v>
      </c>
      <c r="P1170" s="258">
        <v>345.0</v>
      </c>
      <c r="Q1170" s="259">
        <v>1549.05</v>
      </c>
      <c r="R1170" s="260">
        <f>Data_TY!$Q1170</f>
        <v>1549.05</v>
      </c>
      <c r="S1170" s="261">
        <f>IFERROR(Data_TY!$P1170/Data_TY!$O1170,"")</f>
        <v>0.3125</v>
      </c>
      <c r="T1170" s="238">
        <v>2.3</v>
      </c>
      <c r="U1170" s="239">
        <f>IFERROR(Data_TY!$T1170*Data_TY!$O1170,"")</f>
        <v>2539.2</v>
      </c>
      <c r="V1170" s="238">
        <f>IFERROR(Data_TY!$R1170/Data_TY!$P1170,"")</f>
        <v>4.49</v>
      </c>
      <c r="W1170" s="239">
        <f>IFERROR(Data_TY!$V1170*Data_TY!$O1170,"")</f>
        <v>4956.96</v>
      </c>
      <c r="X1170" s="230" t="s">
        <v>112</v>
      </c>
      <c r="Y1170" s="230" t="s">
        <v>784</v>
      </c>
    </row>
    <row r="1171" ht="15.75" hidden="1" customHeight="1">
      <c r="A1171" s="240" t="s">
        <v>47</v>
      </c>
      <c r="B1171" s="240" t="s">
        <v>127</v>
      </c>
      <c r="C1171" s="240" t="s">
        <v>786</v>
      </c>
      <c r="D1171" s="240" t="s">
        <v>74</v>
      </c>
      <c r="E1171" s="240" t="s">
        <v>147</v>
      </c>
      <c r="F1171" s="241">
        <v>2024.0</v>
      </c>
      <c r="G1171" s="262" t="s">
        <v>1629</v>
      </c>
      <c r="H1171" s="262"/>
      <c r="I1171" s="262"/>
      <c r="J1171" s="262"/>
      <c r="K1171" s="262" t="s">
        <v>1684</v>
      </c>
      <c r="L1171" s="262">
        <v>96863.0</v>
      </c>
      <c r="M1171" s="263" t="s">
        <v>146</v>
      </c>
      <c r="N1171" s="262" t="s">
        <v>1342</v>
      </c>
      <c r="O1171" s="264">
        <v>808.0</v>
      </c>
      <c r="P1171" s="265">
        <v>318.0</v>
      </c>
      <c r="Q1171" s="266">
        <v>1904.82</v>
      </c>
      <c r="R1171" s="267">
        <f>Data_TY!$Q1171</f>
        <v>1904.82</v>
      </c>
      <c r="S1171" s="268">
        <f>IFERROR(Data_TY!$P1171/Data_TY!$O1171,"")</f>
        <v>0.3935643564</v>
      </c>
      <c r="T1171" s="248">
        <v>2.96</v>
      </c>
      <c r="U1171" s="249">
        <f>IFERROR(Data_TY!$T1171*Data_TY!$O1171,"")</f>
        <v>2391.68</v>
      </c>
      <c r="V1171" s="248">
        <f>IFERROR(Data_TY!$R1171/Data_TY!$P1171,"")</f>
        <v>5.99</v>
      </c>
      <c r="W1171" s="249">
        <f>IFERROR(Data_TY!$V1171*Data_TY!$O1171,"")</f>
        <v>4839.92</v>
      </c>
      <c r="X1171" s="240" t="s">
        <v>148</v>
      </c>
      <c r="Y1171" s="240" t="s">
        <v>784</v>
      </c>
    </row>
    <row r="1172" ht="15.75" hidden="1" customHeight="1">
      <c r="A1172" s="230" t="s">
        <v>47</v>
      </c>
      <c r="B1172" s="230" t="s">
        <v>127</v>
      </c>
      <c r="C1172" s="230" t="s">
        <v>786</v>
      </c>
      <c r="D1172" s="230" t="s">
        <v>74</v>
      </c>
      <c r="E1172" s="230" t="s">
        <v>156</v>
      </c>
      <c r="F1172" s="231">
        <v>2024.0</v>
      </c>
      <c r="G1172" s="255" t="s">
        <v>1629</v>
      </c>
      <c r="H1172" s="255"/>
      <c r="I1172" s="255"/>
      <c r="J1172" s="255"/>
      <c r="K1172" s="255" t="s">
        <v>1684</v>
      </c>
      <c r="L1172" s="255">
        <v>96864.0</v>
      </c>
      <c r="M1172" s="256" t="s">
        <v>155</v>
      </c>
      <c r="N1172" s="255" t="s">
        <v>953</v>
      </c>
      <c r="O1172" s="257">
        <v>3684.0</v>
      </c>
      <c r="P1172" s="258">
        <v>1421.0</v>
      </c>
      <c r="Q1172" s="259">
        <v>8511.78999999996</v>
      </c>
      <c r="R1172" s="260">
        <f>Data_TY!$Q1172</f>
        <v>8511.79</v>
      </c>
      <c r="S1172" s="261">
        <f>IFERROR(Data_TY!$P1172/Data_TY!$O1172,"")</f>
        <v>0.3857220413</v>
      </c>
      <c r="T1172" s="238">
        <v>2.9</v>
      </c>
      <c r="U1172" s="239">
        <f>IFERROR(Data_TY!$T1172*Data_TY!$O1172,"")</f>
        <v>10683.6</v>
      </c>
      <c r="V1172" s="238">
        <f>IFERROR(Data_TY!$R1172/Data_TY!$P1172,"")</f>
        <v>5.99</v>
      </c>
      <c r="W1172" s="239">
        <f>IFERROR(Data_TY!$V1172*Data_TY!$O1172,"")</f>
        <v>22067.16</v>
      </c>
      <c r="X1172" s="230" t="s">
        <v>112</v>
      </c>
      <c r="Y1172" s="230" t="s">
        <v>784</v>
      </c>
    </row>
    <row r="1173" ht="15.75" hidden="1" customHeight="1">
      <c r="A1173" s="240" t="s">
        <v>47</v>
      </c>
      <c r="B1173" s="240" t="s">
        <v>127</v>
      </c>
      <c r="C1173" s="240" t="s">
        <v>786</v>
      </c>
      <c r="D1173" s="240" t="s">
        <v>74</v>
      </c>
      <c r="E1173" s="240" t="s">
        <v>158</v>
      </c>
      <c r="F1173" s="241">
        <v>2024.0</v>
      </c>
      <c r="G1173" s="262" t="s">
        <v>1629</v>
      </c>
      <c r="H1173" s="262"/>
      <c r="I1173" s="262"/>
      <c r="J1173" s="262"/>
      <c r="K1173" s="262" t="s">
        <v>1684</v>
      </c>
      <c r="L1173" s="262">
        <v>96865.0</v>
      </c>
      <c r="M1173" s="263" t="s">
        <v>157</v>
      </c>
      <c r="N1173" s="262" t="s">
        <v>1688</v>
      </c>
      <c r="O1173" s="264">
        <v>2232.0</v>
      </c>
      <c r="P1173" s="265">
        <v>890.0</v>
      </c>
      <c r="Q1173" s="266">
        <v>5331.09999999997</v>
      </c>
      <c r="R1173" s="267">
        <f>Data_TY!$Q1173</f>
        <v>5331.1</v>
      </c>
      <c r="S1173" s="268">
        <f>IFERROR(Data_TY!$P1173/Data_TY!$O1173,"")</f>
        <v>0.3987455197</v>
      </c>
      <c r="T1173" s="248">
        <v>3.02</v>
      </c>
      <c r="U1173" s="249">
        <f>IFERROR(Data_TY!$T1173*Data_TY!$O1173,"")</f>
        <v>6740.64</v>
      </c>
      <c r="V1173" s="248">
        <f>IFERROR(Data_TY!$R1173/Data_TY!$P1173,"")</f>
        <v>5.99</v>
      </c>
      <c r="W1173" s="249">
        <f>IFERROR(Data_TY!$V1173*Data_TY!$O1173,"")</f>
        <v>13369.68</v>
      </c>
      <c r="X1173" s="240" t="s">
        <v>145</v>
      </c>
      <c r="Y1173" s="240" t="s">
        <v>784</v>
      </c>
    </row>
    <row r="1174" ht="15.75" hidden="1" customHeight="1">
      <c r="A1174" s="230" t="s">
        <v>47</v>
      </c>
      <c r="B1174" s="230" t="s">
        <v>127</v>
      </c>
      <c r="C1174" s="230" t="s">
        <v>786</v>
      </c>
      <c r="D1174" s="230" t="s">
        <v>74</v>
      </c>
      <c r="E1174" s="230" t="s">
        <v>162</v>
      </c>
      <c r="F1174" s="231">
        <v>2024.0</v>
      </c>
      <c r="G1174" s="255" t="s">
        <v>1629</v>
      </c>
      <c r="H1174" s="255"/>
      <c r="I1174" s="255"/>
      <c r="J1174" s="255"/>
      <c r="K1174" s="255" t="s">
        <v>1684</v>
      </c>
      <c r="L1174" s="255">
        <v>96866.0</v>
      </c>
      <c r="M1174" s="256" t="s">
        <v>161</v>
      </c>
      <c r="N1174" s="255" t="s">
        <v>955</v>
      </c>
      <c r="O1174" s="257">
        <v>3072.0</v>
      </c>
      <c r="P1174" s="258">
        <v>1079.0</v>
      </c>
      <c r="Q1174" s="259">
        <v>6998.70999999997</v>
      </c>
      <c r="R1174" s="260">
        <f>Data_TY!$Q1174</f>
        <v>6998.71</v>
      </c>
      <c r="S1174" s="261">
        <f>IFERROR(Data_TY!$P1174/Data_TY!$O1174,"")</f>
        <v>0.3512369792</v>
      </c>
      <c r="T1174" s="238">
        <v>3.27</v>
      </c>
      <c r="U1174" s="239">
        <f>IFERROR(Data_TY!$T1174*Data_TY!$O1174,"")</f>
        <v>10045.44</v>
      </c>
      <c r="V1174" s="238">
        <f>IFERROR(Data_TY!$R1174/Data_TY!$P1174,"")</f>
        <v>6.486292864</v>
      </c>
      <c r="W1174" s="239">
        <f>IFERROR(Data_TY!$V1174*Data_TY!$O1174,"")</f>
        <v>19925.89168</v>
      </c>
      <c r="X1174" s="230" t="s">
        <v>145</v>
      </c>
      <c r="Y1174" s="230" t="s">
        <v>784</v>
      </c>
    </row>
    <row r="1175" ht="15.75" hidden="1" customHeight="1">
      <c r="A1175" s="240" t="s">
        <v>47</v>
      </c>
      <c r="B1175" s="240" t="s">
        <v>127</v>
      </c>
      <c r="C1175" s="240" t="s">
        <v>786</v>
      </c>
      <c r="D1175" s="240" t="s">
        <v>74</v>
      </c>
      <c r="E1175" s="240" t="s">
        <v>168</v>
      </c>
      <c r="F1175" s="241">
        <v>2024.0</v>
      </c>
      <c r="G1175" s="262" t="s">
        <v>1629</v>
      </c>
      <c r="H1175" s="262"/>
      <c r="I1175" s="262"/>
      <c r="J1175" s="262"/>
      <c r="K1175" s="262" t="s">
        <v>1684</v>
      </c>
      <c r="L1175" s="262">
        <v>96867.0</v>
      </c>
      <c r="M1175" s="263" t="s">
        <v>167</v>
      </c>
      <c r="N1175" s="262" t="s">
        <v>957</v>
      </c>
      <c r="O1175" s="264">
        <v>2160.0</v>
      </c>
      <c r="P1175" s="265">
        <v>510.0</v>
      </c>
      <c r="Q1175" s="266">
        <v>3054.89999999999</v>
      </c>
      <c r="R1175" s="267">
        <f>Data_TY!$Q1175</f>
        <v>3054.9</v>
      </c>
      <c r="S1175" s="268">
        <f>IFERROR(Data_TY!$P1175/Data_TY!$O1175,"")</f>
        <v>0.2361111111</v>
      </c>
      <c r="T1175" s="248">
        <v>2.93</v>
      </c>
      <c r="U1175" s="249">
        <f>IFERROR(Data_TY!$T1175*Data_TY!$O1175,"")</f>
        <v>6328.8</v>
      </c>
      <c r="V1175" s="248">
        <f>IFERROR(Data_TY!$R1175/Data_TY!$P1175,"")</f>
        <v>5.99</v>
      </c>
      <c r="W1175" s="249">
        <f>IFERROR(Data_TY!$V1175*Data_TY!$O1175,"")</f>
        <v>12938.4</v>
      </c>
      <c r="X1175" s="240" t="s">
        <v>112</v>
      </c>
      <c r="Y1175" s="240" t="s">
        <v>784</v>
      </c>
    </row>
    <row r="1176" ht="15.75" hidden="1" customHeight="1">
      <c r="A1176" s="230" t="s">
        <v>47</v>
      </c>
      <c r="B1176" s="230" t="s">
        <v>183</v>
      </c>
      <c r="C1176" s="230" t="s">
        <v>786</v>
      </c>
      <c r="D1176" s="230" t="s">
        <v>74</v>
      </c>
      <c r="E1176" s="230" t="s">
        <v>182</v>
      </c>
      <c r="F1176" s="231">
        <v>2024.0</v>
      </c>
      <c r="G1176" s="255" t="s">
        <v>1629</v>
      </c>
      <c r="H1176" s="255"/>
      <c r="I1176" s="255"/>
      <c r="J1176" s="255"/>
      <c r="K1176" s="255" t="s">
        <v>1684</v>
      </c>
      <c r="L1176" s="255">
        <v>96868.0</v>
      </c>
      <c r="M1176" s="256" t="s">
        <v>181</v>
      </c>
      <c r="N1176" s="255" t="s">
        <v>1689</v>
      </c>
      <c r="O1176" s="257">
        <v>1020.0</v>
      </c>
      <c r="P1176" s="258">
        <v>245.0</v>
      </c>
      <c r="Q1176" s="259">
        <v>2681.56</v>
      </c>
      <c r="R1176" s="260">
        <f>Data_TY!$Q1176</f>
        <v>2681.56</v>
      </c>
      <c r="S1176" s="261">
        <f>IFERROR(Data_TY!$P1176/Data_TY!$O1176,"")</f>
        <v>0.2401960784</v>
      </c>
      <c r="T1176" s="238">
        <v>5.42</v>
      </c>
      <c r="U1176" s="239">
        <f>IFERROR(Data_TY!$T1176*Data_TY!$O1176,"")</f>
        <v>5528.4</v>
      </c>
      <c r="V1176" s="238">
        <f>IFERROR(Data_TY!$R1176/Data_TY!$P1176,"")</f>
        <v>10.94514286</v>
      </c>
      <c r="W1176" s="239">
        <f>IFERROR(Data_TY!$V1176*Data_TY!$O1176,"")</f>
        <v>11164.04571</v>
      </c>
      <c r="X1176" s="230" t="s">
        <v>112</v>
      </c>
      <c r="Y1176" s="230" t="s">
        <v>784</v>
      </c>
    </row>
    <row r="1177" ht="15.75" hidden="1" customHeight="1">
      <c r="A1177" s="240" t="s">
        <v>47</v>
      </c>
      <c r="B1177" s="240" t="s">
        <v>75</v>
      </c>
      <c r="C1177" s="240" t="s">
        <v>786</v>
      </c>
      <c r="D1177" s="240" t="s">
        <v>74</v>
      </c>
      <c r="E1177" s="240" t="s">
        <v>185</v>
      </c>
      <c r="F1177" s="241">
        <v>2024.0</v>
      </c>
      <c r="G1177" s="262" t="s">
        <v>1629</v>
      </c>
      <c r="H1177" s="262"/>
      <c r="I1177" s="262"/>
      <c r="J1177" s="262"/>
      <c r="K1177" s="262" t="s">
        <v>1684</v>
      </c>
      <c r="L1177" s="262">
        <v>96872.0</v>
      </c>
      <c r="M1177" s="263" t="s">
        <v>184</v>
      </c>
      <c r="N1177" s="262" t="s">
        <v>1345</v>
      </c>
      <c r="O1177" s="264">
        <v>1212.0</v>
      </c>
      <c r="P1177" s="265">
        <v>552.0</v>
      </c>
      <c r="Q1177" s="266">
        <v>3300.48999999999</v>
      </c>
      <c r="R1177" s="267">
        <f>Data_TY!$Q1177</f>
        <v>3300.49</v>
      </c>
      <c r="S1177" s="268">
        <f>IFERROR(Data_TY!$P1177/Data_TY!$O1177,"")</f>
        <v>0.4554455446</v>
      </c>
      <c r="T1177" s="248">
        <v>3.02</v>
      </c>
      <c r="U1177" s="249">
        <f>IFERROR(Data_TY!$T1177*Data_TY!$O1177,"")</f>
        <v>3660.24</v>
      </c>
      <c r="V1177" s="248">
        <f>IFERROR(Data_TY!$R1177/Data_TY!$P1177,"")</f>
        <v>5.979148551</v>
      </c>
      <c r="W1177" s="249">
        <f>IFERROR(Data_TY!$V1177*Data_TY!$O1177,"")</f>
        <v>7246.728043</v>
      </c>
      <c r="X1177" s="240" t="s">
        <v>73</v>
      </c>
      <c r="Y1177" s="240" t="s">
        <v>784</v>
      </c>
    </row>
    <row r="1178" ht="15.75" hidden="1" customHeight="1">
      <c r="A1178" s="230" t="s">
        <v>47</v>
      </c>
      <c r="B1178" s="230" t="s">
        <v>127</v>
      </c>
      <c r="C1178" s="230" t="s">
        <v>786</v>
      </c>
      <c r="D1178" s="230" t="s">
        <v>74</v>
      </c>
      <c r="E1178" s="230" t="s">
        <v>189</v>
      </c>
      <c r="F1178" s="231">
        <v>2024.0</v>
      </c>
      <c r="G1178" s="255" t="s">
        <v>1629</v>
      </c>
      <c r="H1178" s="255"/>
      <c r="I1178" s="255"/>
      <c r="J1178" s="255"/>
      <c r="K1178" s="255" t="s">
        <v>1684</v>
      </c>
      <c r="L1178" s="255">
        <v>96874.0</v>
      </c>
      <c r="M1178" s="256" t="s">
        <v>188</v>
      </c>
      <c r="N1178" s="255" t="s">
        <v>973</v>
      </c>
      <c r="O1178" s="257">
        <v>1440.0</v>
      </c>
      <c r="P1178" s="258">
        <v>304.0</v>
      </c>
      <c r="Q1178" s="259">
        <v>3340.95999999999</v>
      </c>
      <c r="R1178" s="260">
        <f>Data_TY!$Q1178</f>
        <v>3340.96</v>
      </c>
      <c r="S1178" s="261">
        <f>IFERROR(Data_TY!$P1178/Data_TY!$O1178,"")</f>
        <v>0.2111111111</v>
      </c>
      <c r="T1178" s="238">
        <v>5.2</v>
      </c>
      <c r="U1178" s="239">
        <f>IFERROR(Data_TY!$T1178*Data_TY!$O1178,"")</f>
        <v>7488</v>
      </c>
      <c r="V1178" s="238">
        <f>IFERROR(Data_TY!$R1178/Data_TY!$P1178,"")</f>
        <v>10.99</v>
      </c>
      <c r="W1178" s="239">
        <f>IFERROR(Data_TY!$V1178*Data_TY!$O1178,"")</f>
        <v>15825.6</v>
      </c>
      <c r="X1178" s="230" t="s">
        <v>148</v>
      </c>
      <c r="Y1178" s="230" t="s">
        <v>784</v>
      </c>
    </row>
    <row r="1179" ht="15.75" hidden="1" customHeight="1">
      <c r="A1179" s="240" t="s">
        <v>47</v>
      </c>
      <c r="B1179" s="240" t="s">
        <v>127</v>
      </c>
      <c r="C1179" s="240" t="s">
        <v>786</v>
      </c>
      <c r="D1179" s="240" t="s">
        <v>74</v>
      </c>
      <c r="E1179" s="240" t="s">
        <v>191</v>
      </c>
      <c r="F1179" s="241">
        <v>2024.0</v>
      </c>
      <c r="G1179" s="262" t="s">
        <v>1629</v>
      </c>
      <c r="H1179" s="262"/>
      <c r="I1179" s="262"/>
      <c r="J1179" s="262"/>
      <c r="K1179" s="262" t="s">
        <v>1684</v>
      </c>
      <c r="L1179" s="262">
        <v>96876.0</v>
      </c>
      <c r="M1179" s="263" t="s">
        <v>190</v>
      </c>
      <c r="N1179" s="262" t="s">
        <v>964</v>
      </c>
      <c r="O1179" s="264">
        <v>1380.0</v>
      </c>
      <c r="P1179" s="265">
        <v>923.0</v>
      </c>
      <c r="Q1179" s="266">
        <v>6913.26999999996</v>
      </c>
      <c r="R1179" s="267">
        <f>Data_TY!$Q1179</f>
        <v>6913.27</v>
      </c>
      <c r="S1179" s="268">
        <f>IFERROR(Data_TY!$P1179/Data_TY!$O1179,"")</f>
        <v>0.6688405797</v>
      </c>
      <c r="T1179" s="248">
        <v>3.62</v>
      </c>
      <c r="U1179" s="249">
        <f>IFERROR(Data_TY!$T1179*Data_TY!$O1179,"")</f>
        <v>4995.6</v>
      </c>
      <c r="V1179" s="248">
        <f>IFERROR(Data_TY!$R1179/Data_TY!$P1179,"")</f>
        <v>7.49</v>
      </c>
      <c r="W1179" s="249">
        <f>IFERROR(Data_TY!$V1179*Data_TY!$O1179,"")</f>
        <v>10336.2</v>
      </c>
      <c r="X1179" s="240" t="s">
        <v>145</v>
      </c>
      <c r="Y1179" s="240" t="s">
        <v>784</v>
      </c>
    </row>
    <row r="1180" ht="15.75" hidden="1" customHeight="1">
      <c r="A1180" s="230" t="s">
        <v>47</v>
      </c>
      <c r="B1180" s="230" t="s">
        <v>79</v>
      </c>
      <c r="C1180" s="230" t="s">
        <v>786</v>
      </c>
      <c r="D1180" s="230" t="s">
        <v>74</v>
      </c>
      <c r="E1180" s="230" t="s">
        <v>83</v>
      </c>
      <c r="F1180" s="231">
        <v>2024.0</v>
      </c>
      <c r="G1180" s="255" t="s">
        <v>1629</v>
      </c>
      <c r="H1180" s="255"/>
      <c r="I1180" s="255"/>
      <c r="J1180" s="255"/>
      <c r="K1180" s="255" t="s">
        <v>1684</v>
      </c>
      <c r="L1180" s="255">
        <v>446909.0</v>
      </c>
      <c r="M1180" s="256" t="s">
        <v>82</v>
      </c>
      <c r="N1180" s="255" t="s">
        <v>1690</v>
      </c>
      <c r="O1180" s="257">
        <v>1944.0</v>
      </c>
      <c r="P1180" s="258">
        <v>513.0</v>
      </c>
      <c r="Q1180" s="259">
        <v>1790.37</v>
      </c>
      <c r="R1180" s="260">
        <f>Data_TY!$Q1180</f>
        <v>1790.37</v>
      </c>
      <c r="S1180" s="261">
        <f>IFERROR(Data_TY!$P1180/Data_TY!$O1180,"")</f>
        <v>0.2638888889</v>
      </c>
      <c r="T1180" s="238">
        <v>1.81</v>
      </c>
      <c r="U1180" s="239">
        <f>IFERROR(Data_TY!$T1180*Data_TY!$O1180,"")</f>
        <v>3518.64</v>
      </c>
      <c r="V1180" s="238">
        <f>IFERROR(Data_TY!$R1180/Data_TY!$P1180,"")</f>
        <v>3.49</v>
      </c>
      <c r="W1180" s="239">
        <f>IFERROR(Data_TY!$V1180*Data_TY!$O1180,"")</f>
        <v>6784.56</v>
      </c>
      <c r="X1180" s="230" t="s">
        <v>78</v>
      </c>
      <c r="Y1180" s="230" t="s">
        <v>784</v>
      </c>
    </row>
    <row r="1181" ht="15.75" hidden="1" customHeight="1">
      <c r="A1181" s="240" t="s">
        <v>47</v>
      </c>
      <c r="B1181" s="240" t="s">
        <v>79</v>
      </c>
      <c r="C1181" s="240" t="s">
        <v>786</v>
      </c>
      <c r="D1181" s="240" t="s">
        <v>74</v>
      </c>
      <c r="E1181" s="240" t="s">
        <v>85</v>
      </c>
      <c r="F1181" s="241">
        <v>2024.0</v>
      </c>
      <c r="G1181" s="262" t="s">
        <v>1629</v>
      </c>
      <c r="H1181" s="262"/>
      <c r="I1181" s="262"/>
      <c r="J1181" s="262"/>
      <c r="K1181" s="262" t="s">
        <v>1684</v>
      </c>
      <c r="L1181" s="262">
        <v>446919.0</v>
      </c>
      <c r="M1181" s="263" t="s">
        <v>84</v>
      </c>
      <c r="N1181" s="262" t="s">
        <v>1691</v>
      </c>
      <c r="O1181" s="264">
        <v>1944.0</v>
      </c>
      <c r="P1181" s="265">
        <v>270.0</v>
      </c>
      <c r="Q1181" s="266">
        <v>942.300000000002</v>
      </c>
      <c r="R1181" s="267">
        <f>Data_TY!$Q1181</f>
        <v>942.3</v>
      </c>
      <c r="S1181" s="268">
        <f>IFERROR(Data_TY!$P1181/Data_TY!$O1181,"")</f>
        <v>0.1388888889</v>
      </c>
      <c r="T1181" s="248">
        <v>1.81</v>
      </c>
      <c r="U1181" s="249">
        <f>IFERROR(Data_TY!$T1181*Data_TY!$O1181,"")</f>
        <v>3518.64</v>
      </c>
      <c r="V1181" s="248">
        <f>IFERROR(Data_TY!$R1181/Data_TY!$P1181,"")</f>
        <v>3.49</v>
      </c>
      <c r="W1181" s="249">
        <f>IFERROR(Data_TY!$V1181*Data_TY!$O1181,"")</f>
        <v>6784.56</v>
      </c>
      <c r="X1181" s="240" t="s">
        <v>78</v>
      </c>
      <c r="Y1181" s="240" t="s">
        <v>784</v>
      </c>
    </row>
    <row r="1182" ht="15.75" hidden="1" customHeight="1">
      <c r="A1182" s="230" t="s">
        <v>47</v>
      </c>
      <c r="B1182" s="230" t="s">
        <v>79</v>
      </c>
      <c r="C1182" s="230" t="s">
        <v>913</v>
      </c>
      <c r="D1182" s="230" t="s">
        <v>74</v>
      </c>
      <c r="E1182" s="230" t="s">
        <v>940</v>
      </c>
      <c r="F1182" s="231">
        <v>2024.0</v>
      </c>
      <c r="G1182" s="255" t="s">
        <v>1629</v>
      </c>
      <c r="H1182" s="255"/>
      <c r="I1182" s="255"/>
      <c r="J1182" s="255"/>
      <c r="K1182" s="255" t="s">
        <v>1684</v>
      </c>
      <c r="L1182" s="255">
        <v>446929.0</v>
      </c>
      <c r="M1182" s="256" t="s">
        <v>941</v>
      </c>
      <c r="N1182" s="255" t="s">
        <v>1692</v>
      </c>
      <c r="O1182" s="257">
        <v>0.0</v>
      </c>
      <c r="P1182" s="258">
        <v>1.0</v>
      </c>
      <c r="Q1182" s="259">
        <v>3.49</v>
      </c>
      <c r="R1182" s="260">
        <f>Data_TY!$Q1182</f>
        <v>3.49</v>
      </c>
      <c r="S1182" s="261" t="str">
        <f>IFERROR(Data_TY!$P1182/Data_TY!$O1182,"")</f>
        <v/>
      </c>
      <c r="T1182" s="238">
        <v>1.83</v>
      </c>
      <c r="U1182" s="239">
        <f>IFERROR(Data_TY!$T1182*Data_TY!$O1182,"")</f>
        <v>0</v>
      </c>
      <c r="V1182" s="238">
        <f>IFERROR(Data_TY!$R1182/Data_TY!$P1182,"")</f>
        <v>3.49</v>
      </c>
      <c r="W1182" s="239">
        <f>IFERROR(Data_TY!$V1182*Data_TY!$O1182,"")</f>
        <v>0</v>
      </c>
      <c r="X1182" s="230" t="s">
        <v>78</v>
      </c>
      <c r="Y1182" s="230" t="s">
        <v>784</v>
      </c>
    </row>
    <row r="1183" ht="15.75" hidden="1" customHeight="1">
      <c r="A1183" s="240" t="s">
        <v>47</v>
      </c>
      <c r="B1183" s="240" t="s">
        <v>79</v>
      </c>
      <c r="C1183" s="240" t="s">
        <v>786</v>
      </c>
      <c r="D1183" s="240" t="s">
        <v>74</v>
      </c>
      <c r="E1183" s="240" t="s">
        <v>202</v>
      </c>
      <c r="F1183" s="241">
        <v>2024.0</v>
      </c>
      <c r="G1183" s="262" t="s">
        <v>1629</v>
      </c>
      <c r="H1183" s="262"/>
      <c r="I1183" s="262"/>
      <c r="J1183" s="262"/>
      <c r="K1183" s="262" t="s">
        <v>1684</v>
      </c>
      <c r="L1183" s="262">
        <v>446979.0</v>
      </c>
      <c r="M1183" s="263" t="s">
        <v>201</v>
      </c>
      <c r="N1183" s="262" t="s">
        <v>1693</v>
      </c>
      <c r="O1183" s="264">
        <v>1944.0</v>
      </c>
      <c r="P1183" s="265">
        <v>227.0</v>
      </c>
      <c r="Q1183" s="266">
        <v>792.230000000001</v>
      </c>
      <c r="R1183" s="267">
        <f>Data_TY!$Q1183</f>
        <v>792.23</v>
      </c>
      <c r="S1183" s="268">
        <f>IFERROR(Data_TY!$P1183/Data_TY!$O1183,"")</f>
        <v>0.1167695473</v>
      </c>
      <c r="T1183" s="248">
        <v>1.81</v>
      </c>
      <c r="U1183" s="249">
        <f>IFERROR(Data_TY!$T1183*Data_TY!$O1183,"")</f>
        <v>3518.64</v>
      </c>
      <c r="V1183" s="248">
        <f>IFERROR(Data_TY!$R1183/Data_TY!$P1183,"")</f>
        <v>3.49</v>
      </c>
      <c r="W1183" s="249">
        <f>IFERROR(Data_TY!$V1183*Data_TY!$O1183,"")</f>
        <v>6784.56</v>
      </c>
      <c r="X1183" s="240" t="s">
        <v>78</v>
      </c>
      <c r="Y1183" s="240" t="s">
        <v>784</v>
      </c>
    </row>
    <row r="1184" ht="15.75" hidden="1" customHeight="1">
      <c r="A1184" s="230" t="s">
        <v>47</v>
      </c>
      <c r="B1184" s="230" t="s">
        <v>79</v>
      </c>
      <c r="C1184" s="230" t="s">
        <v>786</v>
      </c>
      <c r="D1184" s="230" t="s">
        <v>74</v>
      </c>
      <c r="E1184" s="230" t="s">
        <v>198</v>
      </c>
      <c r="F1184" s="231">
        <v>2024.0</v>
      </c>
      <c r="G1184" s="255" t="s">
        <v>1629</v>
      </c>
      <c r="H1184" s="255"/>
      <c r="I1184" s="255"/>
      <c r="J1184" s="255"/>
      <c r="K1184" s="255" t="s">
        <v>1684</v>
      </c>
      <c r="L1184" s="255">
        <v>460219.0</v>
      </c>
      <c r="M1184" s="256" t="s">
        <v>197</v>
      </c>
      <c r="N1184" s="255" t="s">
        <v>966</v>
      </c>
      <c r="O1184" s="257">
        <v>648.0</v>
      </c>
      <c r="P1184" s="258">
        <v>326.0</v>
      </c>
      <c r="Q1184" s="259">
        <v>485.740000000001</v>
      </c>
      <c r="R1184" s="260">
        <f>Data_TY!$Q1184</f>
        <v>485.74</v>
      </c>
      <c r="S1184" s="261">
        <f>IFERROR(Data_TY!$P1184/Data_TY!$O1184,"")</f>
        <v>0.5030864198</v>
      </c>
      <c r="T1184" s="238">
        <v>0.75</v>
      </c>
      <c r="U1184" s="239">
        <f>IFERROR(Data_TY!$T1184*Data_TY!$O1184,"")</f>
        <v>486</v>
      </c>
      <c r="V1184" s="238">
        <f>IFERROR(Data_TY!$R1184/Data_TY!$P1184,"")</f>
        <v>1.49</v>
      </c>
      <c r="W1184" s="239">
        <f>IFERROR(Data_TY!$V1184*Data_TY!$O1184,"")</f>
        <v>965.52</v>
      </c>
      <c r="X1184" s="230" t="s">
        <v>78</v>
      </c>
      <c r="Y1184" s="230" t="s">
        <v>784</v>
      </c>
    </row>
    <row r="1185" ht="15.75" hidden="1" customHeight="1">
      <c r="A1185" s="240" t="s">
        <v>47</v>
      </c>
      <c r="B1185" s="240" t="s">
        <v>79</v>
      </c>
      <c r="C1185" s="240" t="s">
        <v>786</v>
      </c>
      <c r="D1185" s="240" t="s">
        <v>74</v>
      </c>
      <c r="E1185" s="240" t="s">
        <v>77</v>
      </c>
      <c r="F1185" s="241">
        <v>2024.0</v>
      </c>
      <c r="G1185" s="262" t="s">
        <v>1629</v>
      </c>
      <c r="H1185" s="262"/>
      <c r="I1185" s="262"/>
      <c r="J1185" s="262"/>
      <c r="K1185" s="262" t="s">
        <v>1684</v>
      </c>
      <c r="L1185" s="262">
        <v>460229.0</v>
      </c>
      <c r="M1185" s="263" t="s">
        <v>76</v>
      </c>
      <c r="N1185" s="262" t="s">
        <v>937</v>
      </c>
      <c r="O1185" s="264">
        <v>648.0</v>
      </c>
      <c r="P1185" s="265">
        <v>357.0</v>
      </c>
      <c r="Q1185" s="266">
        <v>531.930000000001</v>
      </c>
      <c r="R1185" s="267">
        <f>Data_TY!$Q1185</f>
        <v>531.93</v>
      </c>
      <c r="S1185" s="268">
        <f>IFERROR(Data_TY!$P1185/Data_TY!$O1185,"")</f>
        <v>0.5509259259</v>
      </c>
      <c r="T1185" s="248">
        <v>0.75</v>
      </c>
      <c r="U1185" s="249">
        <f>IFERROR(Data_TY!$T1185*Data_TY!$O1185,"")</f>
        <v>486</v>
      </c>
      <c r="V1185" s="248">
        <f>IFERROR(Data_TY!$R1185/Data_TY!$P1185,"")</f>
        <v>1.49</v>
      </c>
      <c r="W1185" s="249">
        <f>IFERROR(Data_TY!$V1185*Data_TY!$O1185,"")</f>
        <v>965.52</v>
      </c>
      <c r="X1185" s="240" t="s">
        <v>78</v>
      </c>
      <c r="Y1185" s="240" t="s">
        <v>784</v>
      </c>
    </row>
    <row r="1186" ht="15.75" hidden="1" customHeight="1">
      <c r="A1186" s="230" t="s">
        <v>47</v>
      </c>
      <c r="B1186" s="230" t="s">
        <v>79</v>
      </c>
      <c r="C1186" s="230" t="s">
        <v>786</v>
      </c>
      <c r="D1186" s="230" t="s">
        <v>74</v>
      </c>
      <c r="E1186" s="230" t="s">
        <v>81</v>
      </c>
      <c r="F1186" s="231">
        <v>2024.0</v>
      </c>
      <c r="G1186" s="255" t="s">
        <v>1629</v>
      </c>
      <c r="H1186" s="255"/>
      <c r="I1186" s="255"/>
      <c r="J1186" s="255"/>
      <c r="K1186" s="255" t="s">
        <v>1684</v>
      </c>
      <c r="L1186" s="255">
        <v>460239.0</v>
      </c>
      <c r="M1186" s="256" t="s">
        <v>80</v>
      </c>
      <c r="N1186" s="255" t="s">
        <v>938</v>
      </c>
      <c r="O1186" s="257">
        <v>648.0</v>
      </c>
      <c r="P1186" s="258">
        <v>208.0</v>
      </c>
      <c r="Q1186" s="259">
        <v>309.92</v>
      </c>
      <c r="R1186" s="260">
        <f>Data_TY!$Q1186</f>
        <v>309.92</v>
      </c>
      <c r="S1186" s="261">
        <f>IFERROR(Data_TY!$P1186/Data_TY!$O1186,"")</f>
        <v>0.3209876543</v>
      </c>
      <c r="T1186" s="238">
        <v>0.75</v>
      </c>
      <c r="U1186" s="239">
        <f>IFERROR(Data_TY!$T1186*Data_TY!$O1186,"")</f>
        <v>486</v>
      </c>
      <c r="V1186" s="238">
        <f>IFERROR(Data_TY!$R1186/Data_TY!$P1186,"")</f>
        <v>1.49</v>
      </c>
      <c r="W1186" s="239">
        <f>IFERROR(Data_TY!$V1186*Data_TY!$O1186,"")</f>
        <v>965.52</v>
      </c>
      <c r="X1186" s="230" t="s">
        <v>78</v>
      </c>
      <c r="Y1186" s="230" t="s">
        <v>784</v>
      </c>
    </row>
    <row r="1187" ht="15.75" hidden="1" customHeight="1">
      <c r="A1187" s="240" t="s">
        <v>47</v>
      </c>
      <c r="B1187" s="240" t="s">
        <v>79</v>
      </c>
      <c r="C1187" s="240" t="s">
        <v>786</v>
      </c>
      <c r="D1187" s="240" t="s">
        <v>74</v>
      </c>
      <c r="E1187" s="240" t="s">
        <v>200</v>
      </c>
      <c r="F1187" s="241">
        <v>2024.0</v>
      </c>
      <c r="G1187" s="262" t="s">
        <v>1629</v>
      </c>
      <c r="H1187" s="262"/>
      <c r="I1187" s="262"/>
      <c r="J1187" s="262"/>
      <c r="K1187" s="262" t="s">
        <v>1684</v>
      </c>
      <c r="L1187" s="262">
        <v>460249.0</v>
      </c>
      <c r="M1187" s="263" t="s">
        <v>199</v>
      </c>
      <c r="N1187" s="262" t="s">
        <v>1694</v>
      </c>
      <c r="O1187" s="264">
        <v>648.0</v>
      </c>
      <c r="P1187" s="265">
        <v>290.0</v>
      </c>
      <c r="Q1187" s="266">
        <v>432.100000000001</v>
      </c>
      <c r="R1187" s="267">
        <f>Data_TY!$Q1187</f>
        <v>432.1</v>
      </c>
      <c r="S1187" s="268">
        <f>IFERROR(Data_TY!$P1187/Data_TY!$O1187,"")</f>
        <v>0.4475308642</v>
      </c>
      <c r="T1187" s="248">
        <v>0.75</v>
      </c>
      <c r="U1187" s="249">
        <f>IFERROR(Data_TY!$T1187*Data_TY!$O1187,"")</f>
        <v>486</v>
      </c>
      <c r="V1187" s="248">
        <f>IFERROR(Data_TY!$R1187/Data_TY!$P1187,"")</f>
        <v>1.49</v>
      </c>
      <c r="W1187" s="249">
        <f>IFERROR(Data_TY!$V1187*Data_TY!$O1187,"")</f>
        <v>965.52</v>
      </c>
      <c r="X1187" s="240" t="s">
        <v>78</v>
      </c>
      <c r="Y1187" s="240" t="s">
        <v>784</v>
      </c>
    </row>
    <row r="1188" ht="15.75" hidden="1" customHeight="1">
      <c r="A1188" s="230" t="s">
        <v>47</v>
      </c>
      <c r="B1188" s="230" t="s">
        <v>79</v>
      </c>
      <c r="C1188" s="230" t="s">
        <v>786</v>
      </c>
      <c r="D1188" s="230" t="s">
        <v>74</v>
      </c>
      <c r="E1188" s="230" t="s">
        <v>204</v>
      </c>
      <c r="F1188" s="231">
        <v>2024.0</v>
      </c>
      <c r="G1188" s="255" t="s">
        <v>1629</v>
      </c>
      <c r="H1188" s="255"/>
      <c r="I1188" s="255"/>
      <c r="J1188" s="255"/>
      <c r="K1188" s="255" t="s">
        <v>1684</v>
      </c>
      <c r="L1188" s="255">
        <v>460289.0</v>
      </c>
      <c r="M1188" s="256" t="s">
        <v>203</v>
      </c>
      <c r="N1188" s="255" t="s">
        <v>974</v>
      </c>
      <c r="O1188" s="257">
        <v>1944.0</v>
      </c>
      <c r="P1188" s="258">
        <v>435.0</v>
      </c>
      <c r="Q1188" s="259">
        <v>1518.15</v>
      </c>
      <c r="R1188" s="260">
        <f>Data_TY!$Q1188</f>
        <v>1518.15</v>
      </c>
      <c r="S1188" s="261">
        <f>IFERROR(Data_TY!$P1188/Data_TY!$O1188,"")</f>
        <v>0.2237654321</v>
      </c>
      <c r="T1188" s="238">
        <v>1.81</v>
      </c>
      <c r="U1188" s="239">
        <f>IFERROR(Data_TY!$T1188*Data_TY!$O1188,"")</f>
        <v>3518.64</v>
      </c>
      <c r="V1188" s="238">
        <f>IFERROR(Data_TY!$R1188/Data_TY!$P1188,"")</f>
        <v>3.49</v>
      </c>
      <c r="W1188" s="239">
        <f>IFERROR(Data_TY!$V1188*Data_TY!$O1188,"")</f>
        <v>6784.56</v>
      </c>
      <c r="X1188" s="230" t="s">
        <v>78</v>
      </c>
      <c r="Y1188" s="230" t="s">
        <v>784</v>
      </c>
    </row>
    <row r="1189" ht="15.75" hidden="1" customHeight="1">
      <c r="A1189" s="240" t="s">
        <v>48</v>
      </c>
      <c r="B1189" s="240" t="s">
        <v>89</v>
      </c>
      <c r="C1189" s="240" t="s">
        <v>786</v>
      </c>
      <c r="D1189" s="240" t="s">
        <v>74</v>
      </c>
      <c r="E1189" s="240" t="s">
        <v>87</v>
      </c>
      <c r="F1189" s="241">
        <v>2024.0</v>
      </c>
      <c r="G1189" s="262" t="s">
        <v>1629</v>
      </c>
      <c r="H1189" s="262"/>
      <c r="I1189" s="262"/>
      <c r="J1189" s="262"/>
      <c r="K1189" s="262" t="s">
        <v>1695</v>
      </c>
      <c r="L1189" s="262">
        <v>96823.0</v>
      </c>
      <c r="M1189" s="263" t="s">
        <v>86</v>
      </c>
      <c r="N1189" s="262" t="s">
        <v>1047</v>
      </c>
      <c r="O1189" s="264">
        <v>1656.0</v>
      </c>
      <c r="P1189" s="265">
        <v>407.0</v>
      </c>
      <c r="Q1189" s="266">
        <v>2641.43</v>
      </c>
      <c r="R1189" s="267">
        <f>Data_TY!$Q1189</f>
        <v>2641.43</v>
      </c>
      <c r="S1189" s="268">
        <f>IFERROR(Data_TY!$P1189/Data_TY!$O1189,"")</f>
        <v>0.2457729469</v>
      </c>
      <c r="T1189" s="248">
        <v>3.21</v>
      </c>
      <c r="U1189" s="249">
        <f>IFERROR(Data_TY!$T1189*Data_TY!$O1189,"")</f>
        <v>5315.76</v>
      </c>
      <c r="V1189" s="248">
        <f>IFERROR(Data_TY!$R1189/Data_TY!$P1189,"")</f>
        <v>6.49</v>
      </c>
      <c r="W1189" s="249">
        <f>IFERROR(Data_TY!$V1189*Data_TY!$O1189,"")</f>
        <v>10747.44</v>
      </c>
      <c r="X1189" s="240" t="s">
        <v>88</v>
      </c>
      <c r="Y1189" s="240" t="s">
        <v>784</v>
      </c>
    </row>
    <row r="1190" ht="15.75" hidden="1" customHeight="1">
      <c r="A1190" s="230" t="s">
        <v>48</v>
      </c>
      <c r="B1190" s="230" t="s">
        <v>95</v>
      </c>
      <c r="C1190" s="230" t="s">
        <v>786</v>
      </c>
      <c r="D1190" s="230" t="s">
        <v>74</v>
      </c>
      <c r="E1190" s="230" t="s">
        <v>94</v>
      </c>
      <c r="F1190" s="231">
        <v>2024.0</v>
      </c>
      <c r="G1190" s="255" t="s">
        <v>1629</v>
      </c>
      <c r="H1190" s="255"/>
      <c r="I1190" s="255"/>
      <c r="J1190" s="255"/>
      <c r="K1190" s="255" t="s">
        <v>1695</v>
      </c>
      <c r="L1190" s="255">
        <v>96824.0</v>
      </c>
      <c r="M1190" s="256" t="s">
        <v>93</v>
      </c>
      <c r="N1190" s="255" t="s">
        <v>1049</v>
      </c>
      <c r="O1190" s="257">
        <v>4872.0</v>
      </c>
      <c r="P1190" s="258">
        <v>2137.0</v>
      </c>
      <c r="Q1190" s="259">
        <v>5321.12999999998</v>
      </c>
      <c r="R1190" s="260">
        <f>Data_TY!$Q1190</f>
        <v>5321.13</v>
      </c>
      <c r="S1190" s="261">
        <f>IFERROR(Data_TY!$P1190/Data_TY!$O1190,"")</f>
        <v>0.4386288998</v>
      </c>
      <c r="T1190" s="238">
        <v>1.17</v>
      </c>
      <c r="U1190" s="239">
        <f>IFERROR(Data_TY!$T1190*Data_TY!$O1190,"")</f>
        <v>5700.24</v>
      </c>
      <c r="V1190" s="238">
        <f>IFERROR(Data_TY!$R1190/Data_TY!$P1190,"")</f>
        <v>2.49</v>
      </c>
      <c r="W1190" s="239">
        <f>IFERROR(Data_TY!$V1190*Data_TY!$O1190,"")</f>
        <v>12131.28</v>
      </c>
      <c r="X1190" s="230" t="s">
        <v>88</v>
      </c>
      <c r="Y1190" s="230" t="s">
        <v>784</v>
      </c>
    </row>
    <row r="1191" ht="15.75" hidden="1" customHeight="1">
      <c r="A1191" s="240" t="s">
        <v>48</v>
      </c>
      <c r="B1191" s="240" t="s">
        <v>92</v>
      </c>
      <c r="C1191" s="240" t="s">
        <v>786</v>
      </c>
      <c r="D1191" s="240" t="s">
        <v>74</v>
      </c>
      <c r="E1191" s="240" t="s">
        <v>99</v>
      </c>
      <c r="F1191" s="241">
        <v>2024.0</v>
      </c>
      <c r="G1191" s="262" t="s">
        <v>1629</v>
      </c>
      <c r="H1191" s="262"/>
      <c r="I1191" s="262"/>
      <c r="J1191" s="262"/>
      <c r="K1191" s="262" t="s">
        <v>1695</v>
      </c>
      <c r="L1191" s="262">
        <v>96826.0</v>
      </c>
      <c r="M1191" s="263" t="s">
        <v>98</v>
      </c>
      <c r="N1191" s="262" t="s">
        <v>1051</v>
      </c>
      <c r="O1191" s="264">
        <v>4416.0</v>
      </c>
      <c r="P1191" s="265">
        <v>1219.0</v>
      </c>
      <c r="Q1191" s="266">
        <v>3035.30999999999</v>
      </c>
      <c r="R1191" s="267">
        <f>Data_TY!$Q1191</f>
        <v>3035.31</v>
      </c>
      <c r="S1191" s="268">
        <f>IFERROR(Data_TY!$P1191/Data_TY!$O1191,"")</f>
        <v>0.2760416667</v>
      </c>
      <c r="T1191" s="248">
        <v>1.05</v>
      </c>
      <c r="U1191" s="249">
        <f>IFERROR(Data_TY!$T1191*Data_TY!$O1191,"")</f>
        <v>4636.8</v>
      </c>
      <c r="V1191" s="248">
        <f>IFERROR(Data_TY!$R1191/Data_TY!$P1191,"")</f>
        <v>2.49</v>
      </c>
      <c r="W1191" s="249">
        <f>IFERROR(Data_TY!$V1191*Data_TY!$O1191,"")</f>
        <v>10995.84</v>
      </c>
      <c r="X1191" s="240" t="s">
        <v>88</v>
      </c>
      <c r="Y1191" s="240" t="s">
        <v>784</v>
      </c>
    </row>
    <row r="1192" ht="15.75" hidden="1" customHeight="1">
      <c r="A1192" s="230" t="s">
        <v>48</v>
      </c>
      <c r="B1192" s="230" t="s">
        <v>92</v>
      </c>
      <c r="C1192" s="230" t="s">
        <v>786</v>
      </c>
      <c r="D1192" s="230" t="s">
        <v>74</v>
      </c>
      <c r="E1192" s="230" t="s">
        <v>101</v>
      </c>
      <c r="F1192" s="231">
        <v>2024.0</v>
      </c>
      <c r="G1192" s="255" t="s">
        <v>1629</v>
      </c>
      <c r="H1192" s="255"/>
      <c r="I1192" s="255"/>
      <c r="J1192" s="255"/>
      <c r="K1192" s="255" t="s">
        <v>1695</v>
      </c>
      <c r="L1192" s="255">
        <v>96833.0</v>
      </c>
      <c r="M1192" s="256" t="s">
        <v>100</v>
      </c>
      <c r="N1192" s="255" t="s">
        <v>1696</v>
      </c>
      <c r="O1192" s="257">
        <v>4944.0</v>
      </c>
      <c r="P1192" s="258">
        <v>2099.0</v>
      </c>
      <c r="Q1192" s="259">
        <v>6266.03999999996</v>
      </c>
      <c r="R1192" s="260">
        <f>Data_TY!$Q1192</f>
        <v>6266.04</v>
      </c>
      <c r="S1192" s="261">
        <f>IFERROR(Data_TY!$P1192/Data_TY!$O1192,"")</f>
        <v>0.4245550162</v>
      </c>
      <c r="T1192" s="238">
        <v>1.32</v>
      </c>
      <c r="U1192" s="239">
        <f>IFERROR(Data_TY!$T1192*Data_TY!$O1192,"")</f>
        <v>6526.08</v>
      </c>
      <c r="V1192" s="238">
        <f>IFERROR(Data_TY!$R1192/Data_TY!$P1192,"")</f>
        <v>2.985250119</v>
      </c>
      <c r="W1192" s="239">
        <f>IFERROR(Data_TY!$V1192*Data_TY!$O1192,"")</f>
        <v>14759.07659</v>
      </c>
      <c r="X1192" s="230" t="s">
        <v>88</v>
      </c>
      <c r="Y1192" s="230" t="s">
        <v>784</v>
      </c>
    </row>
    <row r="1193" ht="15.75" hidden="1" customHeight="1">
      <c r="A1193" s="240" t="s">
        <v>48</v>
      </c>
      <c r="B1193" s="240" t="s">
        <v>92</v>
      </c>
      <c r="C1193" s="240" t="s">
        <v>786</v>
      </c>
      <c r="D1193" s="240" t="s">
        <v>74</v>
      </c>
      <c r="E1193" s="240" t="s">
        <v>103</v>
      </c>
      <c r="F1193" s="241">
        <v>2024.0</v>
      </c>
      <c r="G1193" s="262" t="s">
        <v>1629</v>
      </c>
      <c r="H1193" s="262"/>
      <c r="I1193" s="262"/>
      <c r="J1193" s="262"/>
      <c r="K1193" s="262" t="s">
        <v>1695</v>
      </c>
      <c r="L1193" s="262">
        <v>96842.0</v>
      </c>
      <c r="M1193" s="263" t="s">
        <v>102</v>
      </c>
      <c r="N1193" s="262" t="s">
        <v>1697</v>
      </c>
      <c r="O1193" s="264">
        <v>1212.0</v>
      </c>
      <c r="P1193" s="265">
        <v>502.0</v>
      </c>
      <c r="Q1193" s="266">
        <v>1751.98</v>
      </c>
      <c r="R1193" s="267">
        <f>Data_TY!$Q1193</f>
        <v>1751.98</v>
      </c>
      <c r="S1193" s="268">
        <f>IFERROR(Data_TY!$P1193/Data_TY!$O1193,"")</f>
        <v>0.4141914191</v>
      </c>
      <c r="T1193" s="248">
        <v>1.83</v>
      </c>
      <c r="U1193" s="249">
        <f>IFERROR(Data_TY!$T1193*Data_TY!$O1193,"")</f>
        <v>2217.96</v>
      </c>
      <c r="V1193" s="248">
        <f>IFERROR(Data_TY!$R1193/Data_TY!$P1193,"")</f>
        <v>3.49</v>
      </c>
      <c r="W1193" s="249">
        <f>IFERROR(Data_TY!$V1193*Data_TY!$O1193,"")</f>
        <v>4229.88</v>
      </c>
      <c r="X1193" s="240" t="s">
        <v>88</v>
      </c>
      <c r="Y1193" s="240" t="s">
        <v>784</v>
      </c>
    </row>
    <row r="1194" ht="15.75" hidden="1" customHeight="1">
      <c r="A1194" s="230" t="s">
        <v>48</v>
      </c>
      <c r="B1194" s="230" t="s">
        <v>95</v>
      </c>
      <c r="C1194" s="230" t="s">
        <v>786</v>
      </c>
      <c r="D1194" s="230" t="s">
        <v>74</v>
      </c>
      <c r="E1194" s="230" t="s">
        <v>105</v>
      </c>
      <c r="F1194" s="231">
        <v>2024.0</v>
      </c>
      <c r="G1194" s="255" t="s">
        <v>1629</v>
      </c>
      <c r="H1194" s="255"/>
      <c r="I1194" s="255"/>
      <c r="J1194" s="255"/>
      <c r="K1194" s="255" t="s">
        <v>1695</v>
      </c>
      <c r="L1194" s="255">
        <v>96845.0</v>
      </c>
      <c r="M1194" s="256" t="s">
        <v>104</v>
      </c>
      <c r="N1194" s="255" t="s">
        <v>1698</v>
      </c>
      <c r="O1194" s="257">
        <v>3288.0</v>
      </c>
      <c r="P1194" s="258">
        <v>1077.0</v>
      </c>
      <c r="Q1194" s="259">
        <v>5909.22999999997</v>
      </c>
      <c r="R1194" s="260">
        <f>Data_TY!$Q1194</f>
        <v>5909.23</v>
      </c>
      <c r="S1194" s="261">
        <f>IFERROR(Data_TY!$P1194/Data_TY!$O1194,"")</f>
        <v>0.3275547445</v>
      </c>
      <c r="T1194" s="238">
        <v>2.57</v>
      </c>
      <c r="U1194" s="239">
        <f>IFERROR(Data_TY!$T1194*Data_TY!$O1194,"")</f>
        <v>8450.16</v>
      </c>
      <c r="V1194" s="238">
        <f>IFERROR(Data_TY!$R1194/Data_TY!$P1194,"")</f>
        <v>5.486750232</v>
      </c>
      <c r="W1194" s="239">
        <f>IFERROR(Data_TY!$V1194*Data_TY!$O1194,"")</f>
        <v>18040.43476</v>
      </c>
      <c r="X1194" s="230" t="s">
        <v>106</v>
      </c>
      <c r="Y1194" s="230" t="s">
        <v>784</v>
      </c>
    </row>
    <row r="1195" ht="15.75" hidden="1" customHeight="1">
      <c r="A1195" s="240" t="s">
        <v>48</v>
      </c>
      <c r="B1195" s="240" t="s">
        <v>92</v>
      </c>
      <c r="C1195" s="240" t="s">
        <v>786</v>
      </c>
      <c r="D1195" s="240" t="s">
        <v>74</v>
      </c>
      <c r="E1195" s="240" t="s">
        <v>214</v>
      </c>
      <c r="F1195" s="241">
        <v>2024.0</v>
      </c>
      <c r="G1195" s="262" t="s">
        <v>1629</v>
      </c>
      <c r="H1195" s="262"/>
      <c r="I1195" s="262"/>
      <c r="J1195" s="262"/>
      <c r="K1195" s="262" t="s">
        <v>1695</v>
      </c>
      <c r="L1195" s="262">
        <v>96878.0</v>
      </c>
      <c r="M1195" s="263" t="s">
        <v>213</v>
      </c>
      <c r="N1195" s="262" t="s">
        <v>1699</v>
      </c>
      <c r="O1195" s="264">
        <v>1224.0</v>
      </c>
      <c r="P1195" s="265">
        <v>418.0</v>
      </c>
      <c r="Q1195" s="266">
        <v>2085.82</v>
      </c>
      <c r="R1195" s="267">
        <f>Data_TY!$Q1195</f>
        <v>2085.82</v>
      </c>
      <c r="S1195" s="268">
        <f>IFERROR(Data_TY!$P1195/Data_TY!$O1195,"")</f>
        <v>0.341503268</v>
      </c>
      <c r="T1195" s="248">
        <v>2.58</v>
      </c>
      <c r="U1195" s="249">
        <f>IFERROR(Data_TY!$T1195*Data_TY!$O1195,"")</f>
        <v>3157.92</v>
      </c>
      <c r="V1195" s="248">
        <f>IFERROR(Data_TY!$R1195/Data_TY!$P1195,"")</f>
        <v>4.99</v>
      </c>
      <c r="W1195" s="249">
        <f>IFERROR(Data_TY!$V1195*Data_TY!$O1195,"")</f>
        <v>6107.76</v>
      </c>
      <c r="X1195" s="240" t="s">
        <v>109</v>
      </c>
      <c r="Y1195" s="240" t="s">
        <v>784</v>
      </c>
    </row>
    <row r="1196" ht="15.75" hidden="1" customHeight="1">
      <c r="A1196" s="230" t="s">
        <v>48</v>
      </c>
      <c r="B1196" s="230" t="s">
        <v>95</v>
      </c>
      <c r="C1196" s="230" t="s">
        <v>786</v>
      </c>
      <c r="D1196" s="230" t="s">
        <v>74</v>
      </c>
      <c r="E1196" s="230" t="s">
        <v>216</v>
      </c>
      <c r="F1196" s="231">
        <v>2024.0</v>
      </c>
      <c r="G1196" s="255" t="s">
        <v>1629</v>
      </c>
      <c r="H1196" s="255"/>
      <c r="I1196" s="255"/>
      <c r="J1196" s="255"/>
      <c r="K1196" s="255" t="s">
        <v>1695</v>
      </c>
      <c r="L1196" s="255">
        <v>96892.0</v>
      </c>
      <c r="M1196" s="256" t="s">
        <v>215</v>
      </c>
      <c r="N1196" s="255" t="s">
        <v>1061</v>
      </c>
      <c r="O1196" s="257">
        <v>1788.0</v>
      </c>
      <c r="P1196" s="258">
        <v>390.0</v>
      </c>
      <c r="Q1196" s="259">
        <v>2531.1</v>
      </c>
      <c r="R1196" s="260">
        <f>Data_TY!$Q1196</f>
        <v>2531.1</v>
      </c>
      <c r="S1196" s="261">
        <f>IFERROR(Data_TY!$P1196/Data_TY!$O1196,"")</f>
        <v>0.2181208054</v>
      </c>
      <c r="T1196" s="238">
        <v>3.3</v>
      </c>
      <c r="U1196" s="239">
        <f>IFERROR(Data_TY!$T1196*Data_TY!$O1196,"")</f>
        <v>5900.4</v>
      </c>
      <c r="V1196" s="238">
        <f>IFERROR(Data_TY!$R1196/Data_TY!$P1196,"")</f>
        <v>6.49</v>
      </c>
      <c r="W1196" s="239">
        <f>IFERROR(Data_TY!$V1196*Data_TY!$O1196,"")</f>
        <v>11604.12</v>
      </c>
      <c r="X1196" s="230" t="s">
        <v>109</v>
      </c>
      <c r="Y1196" s="230" t="s">
        <v>784</v>
      </c>
    </row>
    <row r="1197" ht="15.75" hidden="1" customHeight="1">
      <c r="A1197" s="240" t="s">
        <v>48</v>
      </c>
      <c r="B1197" s="240" t="s">
        <v>95</v>
      </c>
      <c r="C1197" s="240" t="s">
        <v>786</v>
      </c>
      <c r="D1197" s="240" t="s">
        <v>74</v>
      </c>
      <c r="E1197" s="240" t="s">
        <v>218</v>
      </c>
      <c r="F1197" s="241">
        <v>2024.0</v>
      </c>
      <c r="G1197" s="262" t="s">
        <v>1629</v>
      </c>
      <c r="H1197" s="262"/>
      <c r="I1197" s="262"/>
      <c r="J1197" s="262"/>
      <c r="K1197" s="262" t="s">
        <v>1695</v>
      </c>
      <c r="L1197" s="262">
        <v>96894.0</v>
      </c>
      <c r="M1197" s="263" t="s">
        <v>217</v>
      </c>
      <c r="N1197" s="262" t="s">
        <v>1062</v>
      </c>
      <c r="O1197" s="264">
        <v>1710.0</v>
      </c>
      <c r="P1197" s="265">
        <v>844.0</v>
      </c>
      <c r="Q1197" s="266">
        <v>5899.55999999997</v>
      </c>
      <c r="R1197" s="267">
        <f>Data_TY!$Q1197</f>
        <v>5899.56</v>
      </c>
      <c r="S1197" s="268">
        <f>IFERROR(Data_TY!$P1197/Data_TY!$O1197,"")</f>
        <v>0.4935672515</v>
      </c>
      <c r="T1197" s="248">
        <v>3.4</v>
      </c>
      <c r="U1197" s="249">
        <f>IFERROR(Data_TY!$T1197*Data_TY!$O1197,"")</f>
        <v>5814</v>
      </c>
      <c r="V1197" s="248">
        <f>IFERROR(Data_TY!$R1197/Data_TY!$P1197,"")</f>
        <v>6.99</v>
      </c>
      <c r="W1197" s="249">
        <f>IFERROR(Data_TY!$V1197*Data_TY!$O1197,"")</f>
        <v>11952.9</v>
      </c>
      <c r="X1197" s="240" t="s">
        <v>106</v>
      </c>
      <c r="Y1197" s="240" t="s">
        <v>784</v>
      </c>
    </row>
    <row r="1198" ht="15.75" hidden="1" customHeight="1">
      <c r="A1198" s="230" t="s">
        <v>48</v>
      </c>
      <c r="B1198" s="230" t="s">
        <v>95</v>
      </c>
      <c r="C1198" s="230" t="s">
        <v>786</v>
      </c>
      <c r="D1198" s="230" t="s">
        <v>74</v>
      </c>
      <c r="E1198" s="230" t="s">
        <v>220</v>
      </c>
      <c r="F1198" s="231">
        <v>2024.0</v>
      </c>
      <c r="G1198" s="255" t="s">
        <v>1629</v>
      </c>
      <c r="H1198" s="255"/>
      <c r="I1198" s="255"/>
      <c r="J1198" s="255"/>
      <c r="K1198" s="255" t="s">
        <v>1695</v>
      </c>
      <c r="L1198" s="255">
        <v>96896.0</v>
      </c>
      <c r="M1198" s="256" t="s">
        <v>219</v>
      </c>
      <c r="N1198" s="255" t="s">
        <v>1700</v>
      </c>
      <c r="O1198" s="257">
        <v>1200.0</v>
      </c>
      <c r="P1198" s="258">
        <v>114.0</v>
      </c>
      <c r="Q1198" s="259">
        <v>1911.38</v>
      </c>
      <c r="R1198" s="260">
        <f>Data_TY!$Q1198</f>
        <v>1911.38</v>
      </c>
      <c r="S1198" s="261">
        <f>IFERROR(Data_TY!$P1198/Data_TY!$O1198,"")</f>
        <v>0.095</v>
      </c>
      <c r="T1198" s="238">
        <v>9.4</v>
      </c>
      <c r="U1198" s="239">
        <f>IFERROR(Data_TY!$T1198*Data_TY!$O1198,"")</f>
        <v>11280</v>
      </c>
      <c r="V1198" s="238">
        <f>IFERROR(Data_TY!$R1198/Data_TY!$P1198,"")</f>
        <v>16.76649123</v>
      </c>
      <c r="W1198" s="239">
        <f>IFERROR(Data_TY!$V1198*Data_TY!$O1198,"")</f>
        <v>20119.78947</v>
      </c>
      <c r="X1198" s="230" t="s">
        <v>221</v>
      </c>
      <c r="Y1198" s="230" t="s">
        <v>784</v>
      </c>
    </row>
    <row r="1199" ht="15.75" hidden="1" customHeight="1">
      <c r="A1199" s="240" t="s">
        <v>48</v>
      </c>
      <c r="B1199" s="240" t="s">
        <v>225</v>
      </c>
      <c r="C1199" s="240" t="s">
        <v>786</v>
      </c>
      <c r="D1199" s="240" t="s">
        <v>74</v>
      </c>
      <c r="E1199" s="240" t="s">
        <v>223</v>
      </c>
      <c r="F1199" s="241">
        <v>2024.0</v>
      </c>
      <c r="G1199" s="262" t="s">
        <v>1629</v>
      </c>
      <c r="H1199" s="262"/>
      <c r="I1199" s="262"/>
      <c r="J1199" s="262"/>
      <c r="K1199" s="262" t="s">
        <v>1695</v>
      </c>
      <c r="L1199" s="262">
        <v>96898.0</v>
      </c>
      <c r="M1199" s="263" t="s">
        <v>222</v>
      </c>
      <c r="N1199" s="262" t="s">
        <v>1701</v>
      </c>
      <c r="O1199" s="264">
        <v>2136.0</v>
      </c>
      <c r="P1199" s="265">
        <v>976.0</v>
      </c>
      <c r="Q1199" s="266">
        <v>5846.23999999998</v>
      </c>
      <c r="R1199" s="267">
        <f>Data_TY!$Q1199</f>
        <v>5846.24</v>
      </c>
      <c r="S1199" s="268">
        <f>IFERROR(Data_TY!$P1199/Data_TY!$O1199,"")</f>
        <v>0.456928839</v>
      </c>
      <c r="T1199" s="248">
        <v>2.84</v>
      </c>
      <c r="U1199" s="249">
        <f>IFERROR(Data_TY!$T1199*Data_TY!$O1199,"")</f>
        <v>6066.24</v>
      </c>
      <c r="V1199" s="248">
        <f>IFERROR(Data_TY!$R1199/Data_TY!$P1199,"")</f>
        <v>5.99</v>
      </c>
      <c r="W1199" s="249">
        <f>IFERROR(Data_TY!$V1199*Data_TY!$O1199,"")</f>
        <v>12794.64</v>
      </c>
      <c r="X1199" s="240" t="s">
        <v>224</v>
      </c>
      <c r="Y1199" s="240" t="s">
        <v>784</v>
      </c>
    </row>
    <row r="1200" ht="15.75" hidden="1" customHeight="1">
      <c r="A1200" s="230" t="s">
        <v>48</v>
      </c>
      <c r="B1200" s="230" t="s">
        <v>89</v>
      </c>
      <c r="C1200" s="230" t="s">
        <v>786</v>
      </c>
      <c r="D1200" s="230" t="s">
        <v>74</v>
      </c>
      <c r="E1200" s="230" t="s">
        <v>231</v>
      </c>
      <c r="F1200" s="231">
        <v>2024.0</v>
      </c>
      <c r="G1200" s="255" t="s">
        <v>1629</v>
      </c>
      <c r="H1200" s="255"/>
      <c r="I1200" s="255"/>
      <c r="J1200" s="255"/>
      <c r="K1200" s="255" t="s">
        <v>1695</v>
      </c>
      <c r="L1200" s="255">
        <v>96903.0</v>
      </c>
      <c r="M1200" s="256" t="s">
        <v>230</v>
      </c>
      <c r="N1200" s="255" t="s">
        <v>1702</v>
      </c>
      <c r="O1200" s="257">
        <v>1212.0</v>
      </c>
      <c r="P1200" s="258">
        <v>227.0</v>
      </c>
      <c r="Q1200" s="259">
        <v>3402.72999999999</v>
      </c>
      <c r="R1200" s="260">
        <f>Data_TY!$Q1200</f>
        <v>3402.73</v>
      </c>
      <c r="S1200" s="261">
        <f>IFERROR(Data_TY!$P1200/Data_TY!$O1200,"")</f>
        <v>0.1872937294</v>
      </c>
      <c r="T1200" s="238">
        <v>8.3</v>
      </c>
      <c r="U1200" s="239">
        <f>IFERROR(Data_TY!$T1200*Data_TY!$O1200,"")</f>
        <v>10059.6</v>
      </c>
      <c r="V1200" s="238">
        <f>IFERROR(Data_TY!$R1200/Data_TY!$P1200,"")</f>
        <v>14.99</v>
      </c>
      <c r="W1200" s="239">
        <f>IFERROR(Data_TY!$V1200*Data_TY!$O1200,"")</f>
        <v>18167.88</v>
      </c>
      <c r="X1200" s="230" t="s">
        <v>109</v>
      </c>
      <c r="Y1200" s="230" t="s">
        <v>784</v>
      </c>
    </row>
    <row r="1201" ht="15.75" hidden="1" customHeight="1">
      <c r="A1201" s="240" t="s">
        <v>48</v>
      </c>
      <c r="B1201" s="240" t="s">
        <v>92</v>
      </c>
      <c r="C1201" s="240" t="s">
        <v>786</v>
      </c>
      <c r="D1201" s="240" t="s">
        <v>74</v>
      </c>
      <c r="E1201" s="240" t="s">
        <v>233</v>
      </c>
      <c r="F1201" s="241">
        <v>2024.0</v>
      </c>
      <c r="G1201" s="262" t="s">
        <v>1629</v>
      </c>
      <c r="H1201" s="262"/>
      <c r="I1201" s="262"/>
      <c r="J1201" s="262"/>
      <c r="K1201" s="262" t="s">
        <v>1695</v>
      </c>
      <c r="L1201" s="262">
        <v>96904.0</v>
      </c>
      <c r="M1201" s="263" t="s">
        <v>232</v>
      </c>
      <c r="N1201" s="262" t="s">
        <v>1067</v>
      </c>
      <c r="O1201" s="264">
        <v>1212.0</v>
      </c>
      <c r="P1201" s="265">
        <v>351.0</v>
      </c>
      <c r="Q1201" s="266">
        <v>1926.99</v>
      </c>
      <c r="R1201" s="267">
        <f>Data_TY!$Q1201</f>
        <v>1926.99</v>
      </c>
      <c r="S1201" s="268">
        <f>IFERROR(Data_TY!$P1201/Data_TY!$O1201,"")</f>
        <v>0.2896039604</v>
      </c>
      <c r="T1201" s="248">
        <v>2.61</v>
      </c>
      <c r="U1201" s="249">
        <f>IFERROR(Data_TY!$T1201*Data_TY!$O1201,"")</f>
        <v>3163.32</v>
      </c>
      <c r="V1201" s="248">
        <f>IFERROR(Data_TY!$R1201/Data_TY!$P1201,"")</f>
        <v>5.49</v>
      </c>
      <c r="W1201" s="249">
        <f>IFERROR(Data_TY!$V1201*Data_TY!$O1201,"")</f>
        <v>6653.88</v>
      </c>
      <c r="X1201" s="240" t="s">
        <v>109</v>
      </c>
      <c r="Y1201" s="240" t="s">
        <v>784</v>
      </c>
    </row>
    <row r="1202" ht="15.75" hidden="1" customHeight="1">
      <c r="A1202" s="230" t="s">
        <v>48</v>
      </c>
      <c r="B1202" s="230" t="s">
        <v>92</v>
      </c>
      <c r="C1202" s="230" t="s">
        <v>786</v>
      </c>
      <c r="D1202" s="230" t="s">
        <v>74</v>
      </c>
      <c r="E1202" s="230" t="s">
        <v>235</v>
      </c>
      <c r="F1202" s="231">
        <v>2024.0</v>
      </c>
      <c r="G1202" s="255" t="s">
        <v>1629</v>
      </c>
      <c r="H1202" s="255"/>
      <c r="I1202" s="255"/>
      <c r="J1202" s="255"/>
      <c r="K1202" s="255" t="s">
        <v>1695</v>
      </c>
      <c r="L1202" s="255">
        <v>96932.0</v>
      </c>
      <c r="M1202" s="256" t="s">
        <v>234</v>
      </c>
      <c r="N1202" s="255" t="s">
        <v>1068</v>
      </c>
      <c r="O1202" s="257">
        <v>600.0</v>
      </c>
      <c r="P1202" s="258">
        <v>96.0</v>
      </c>
      <c r="Q1202" s="259">
        <v>959.040000000001</v>
      </c>
      <c r="R1202" s="260">
        <f>Data_TY!$Q1202</f>
        <v>959.04</v>
      </c>
      <c r="S1202" s="261">
        <f>IFERROR(Data_TY!$P1202/Data_TY!$O1202,"")</f>
        <v>0.16</v>
      </c>
      <c r="T1202" s="238">
        <v>4.83</v>
      </c>
      <c r="U1202" s="239">
        <f>IFERROR(Data_TY!$T1202*Data_TY!$O1202,"")</f>
        <v>2898</v>
      </c>
      <c r="V1202" s="238">
        <f>IFERROR(Data_TY!$R1202/Data_TY!$P1202,"")</f>
        <v>9.99</v>
      </c>
      <c r="W1202" s="239">
        <f>IFERROR(Data_TY!$V1202*Data_TY!$O1202,"")</f>
        <v>5994</v>
      </c>
      <c r="X1202" s="230" t="s">
        <v>109</v>
      </c>
      <c r="Y1202" s="230" t="s">
        <v>784</v>
      </c>
    </row>
    <row r="1203" ht="15.75" hidden="1" customHeight="1">
      <c r="A1203" s="240" t="s">
        <v>48</v>
      </c>
      <c r="B1203" s="240" t="s">
        <v>92</v>
      </c>
      <c r="C1203" s="240" t="s">
        <v>786</v>
      </c>
      <c r="D1203" s="240" t="s">
        <v>74</v>
      </c>
      <c r="E1203" s="240" t="s">
        <v>249</v>
      </c>
      <c r="F1203" s="241">
        <v>2024.0</v>
      </c>
      <c r="G1203" s="262" t="s">
        <v>1629</v>
      </c>
      <c r="H1203" s="262"/>
      <c r="I1203" s="262"/>
      <c r="J1203" s="262"/>
      <c r="K1203" s="262" t="s">
        <v>1695</v>
      </c>
      <c r="L1203" s="262">
        <v>96933.0</v>
      </c>
      <c r="M1203" s="263" t="s">
        <v>248</v>
      </c>
      <c r="N1203" s="262" t="s">
        <v>1703</v>
      </c>
      <c r="O1203" s="264">
        <v>900.0</v>
      </c>
      <c r="P1203" s="265">
        <v>201.0</v>
      </c>
      <c r="Q1203" s="266">
        <v>1098.0</v>
      </c>
      <c r="R1203" s="267">
        <f>Data_TY!$Q1203</f>
        <v>1098</v>
      </c>
      <c r="S1203" s="268">
        <f>IFERROR(Data_TY!$P1203/Data_TY!$O1203,"")</f>
        <v>0.2233333333</v>
      </c>
      <c r="T1203" s="248">
        <v>3.04</v>
      </c>
      <c r="U1203" s="249">
        <f>IFERROR(Data_TY!$T1203*Data_TY!$O1203,"")</f>
        <v>2736</v>
      </c>
      <c r="V1203" s="248">
        <f>IFERROR(Data_TY!$R1203/Data_TY!$P1203,"")</f>
        <v>5.462686567</v>
      </c>
      <c r="W1203" s="249">
        <f>IFERROR(Data_TY!$V1203*Data_TY!$O1203,"")</f>
        <v>4916.41791</v>
      </c>
      <c r="X1203" s="240" t="s">
        <v>109</v>
      </c>
      <c r="Y1203" s="240" t="s">
        <v>784</v>
      </c>
    </row>
    <row r="1204" ht="15.75" customHeight="1">
      <c r="A1204" s="230">
        <v>0.0</v>
      </c>
      <c r="B1204" s="230">
        <v>0.0</v>
      </c>
      <c r="C1204" s="230">
        <v>0.0</v>
      </c>
      <c r="D1204" s="230">
        <v>0.0</v>
      </c>
      <c r="E1204" s="230" t="s">
        <v>1704</v>
      </c>
      <c r="F1204" s="231">
        <v>2024.0</v>
      </c>
      <c r="G1204" s="255" t="s">
        <v>1629</v>
      </c>
      <c r="H1204" s="255"/>
      <c r="I1204" s="255"/>
      <c r="J1204" s="255"/>
      <c r="K1204" s="255" t="s">
        <v>1695</v>
      </c>
      <c r="L1204" s="255">
        <v>447569.0</v>
      </c>
      <c r="M1204" s="256" t="s">
        <v>1705</v>
      </c>
      <c r="N1204" s="255" t="s">
        <v>1704</v>
      </c>
      <c r="O1204" s="257">
        <v>0.0</v>
      </c>
      <c r="P1204" s="258">
        <v>14.0</v>
      </c>
      <c r="Q1204" s="259">
        <v>40.11</v>
      </c>
      <c r="R1204" s="260">
        <f>Data_TY!$Q1204</f>
        <v>40.11</v>
      </c>
      <c r="S1204" s="261" t="str">
        <f>IFERROR(Data_TY!$P1204/Data_TY!$O1204,"")</f>
        <v/>
      </c>
      <c r="T1204" s="238" t="s">
        <v>322</v>
      </c>
      <c r="U1204" s="239">
        <f>IFERROR(Data_TY!$T1204*Data_TY!$O1204,"")</f>
        <v>0</v>
      </c>
      <c r="V1204" s="238">
        <f>IFERROR(Data_TY!$R1204/Data_TY!$P1204,"")</f>
        <v>2.865</v>
      </c>
      <c r="W1204" s="239">
        <f>IFERROR(Data_TY!$V1204*Data_TY!$O1204,"")</f>
        <v>0</v>
      </c>
      <c r="X1204" s="230">
        <v>0.0</v>
      </c>
      <c r="Y1204" s="230" t="s">
        <v>900</v>
      </c>
    </row>
    <row r="1205" ht="15.75" hidden="1" customHeight="1">
      <c r="A1205" s="240" t="s">
        <v>50</v>
      </c>
      <c r="B1205" s="240" t="s">
        <v>257</v>
      </c>
      <c r="C1205" s="240" t="s">
        <v>786</v>
      </c>
      <c r="D1205" s="240" t="s">
        <v>74</v>
      </c>
      <c r="E1205" s="240" t="s">
        <v>265</v>
      </c>
      <c r="F1205" s="241">
        <v>2024.0</v>
      </c>
      <c r="G1205" s="262" t="s">
        <v>1629</v>
      </c>
      <c r="H1205" s="262"/>
      <c r="I1205" s="262"/>
      <c r="J1205" s="262"/>
      <c r="K1205" s="262" t="s">
        <v>1706</v>
      </c>
      <c r="L1205" s="262">
        <v>460009.0</v>
      </c>
      <c r="M1205" s="263" t="s">
        <v>264</v>
      </c>
      <c r="N1205" s="262" t="s">
        <v>1707</v>
      </c>
      <c r="O1205" s="264">
        <v>5056.0</v>
      </c>
      <c r="P1205" s="265">
        <v>485.0</v>
      </c>
      <c r="Q1205" s="266">
        <v>727.5</v>
      </c>
      <c r="R1205" s="267">
        <f>Data_TY!$Q1205</f>
        <v>727.5</v>
      </c>
      <c r="S1205" s="268">
        <f>IFERROR(Data_TY!$P1205/Data_TY!$O1205,"")</f>
        <v>0.09592563291</v>
      </c>
      <c r="T1205" s="248">
        <v>0.75</v>
      </c>
      <c r="U1205" s="249">
        <f>IFERROR(Data_TY!$T1205*Data_TY!$O1205,"")</f>
        <v>3792</v>
      </c>
      <c r="V1205" s="248">
        <f>IFERROR(Data_TY!$R1205/Data_TY!$P1205,"")</f>
        <v>1.5</v>
      </c>
      <c r="W1205" s="249">
        <f>IFERROR(Data_TY!$V1205*Data_TY!$O1205,"")</f>
        <v>7584</v>
      </c>
      <c r="X1205" s="240" t="s">
        <v>256</v>
      </c>
      <c r="Y1205" s="240" t="s">
        <v>784</v>
      </c>
    </row>
    <row r="1206" ht="15.75" hidden="1" customHeight="1">
      <c r="A1206" s="230" t="s">
        <v>50</v>
      </c>
      <c r="B1206" s="230" t="s">
        <v>257</v>
      </c>
      <c r="C1206" s="230" t="s">
        <v>786</v>
      </c>
      <c r="D1206" s="230" t="s">
        <v>74</v>
      </c>
      <c r="E1206" s="230" t="s">
        <v>267</v>
      </c>
      <c r="F1206" s="231">
        <v>2024.0</v>
      </c>
      <c r="G1206" s="255" t="s">
        <v>1629</v>
      </c>
      <c r="H1206" s="255"/>
      <c r="I1206" s="255"/>
      <c r="J1206" s="255"/>
      <c r="K1206" s="255" t="s">
        <v>1706</v>
      </c>
      <c r="L1206" s="255">
        <v>460019.0</v>
      </c>
      <c r="M1206" s="256" t="s">
        <v>266</v>
      </c>
      <c r="N1206" s="255" t="s">
        <v>1708</v>
      </c>
      <c r="O1206" s="257">
        <v>6794.0</v>
      </c>
      <c r="P1206" s="258">
        <v>745.0</v>
      </c>
      <c r="Q1206" s="259">
        <v>1117.5</v>
      </c>
      <c r="R1206" s="260">
        <f>Data_TY!$Q1206</f>
        <v>1117.5</v>
      </c>
      <c r="S1206" s="261">
        <f>IFERROR(Data_TY!$P1206/Data_TY!$O1206,"")</f>
        <v>0.1096555785</v>
      </c>
      <c r="T1206" s="238">
        <v>0.75</v>
      </c>
      <c r="U1206" s="239">
        <f>IFERROR(Data_TY!$T1206*Data_TY!$O1206,"")</f>
        <v>5095.5</v>
      </c>
      <c r="V1206" s="238">
        <f>IFERROR(Data_TY!$R1206/Data_TY!$P1206,"")</f>
        <v>1.5</v>
      </c>
      <c r="W1206" s="239">
        <f>IFERROR(Data_TY!$V1206*Data_TY!$O1206,"")</f>
        <v>10191</v>
      </c>
      <c r="X1206" s="230" t="s">
        <v>256</v>
      </c>
      <c r="Y1206" s="230" t="s">
        <v>784</v>
      </c>
    </row>
    <row r="1207" ht="15.75" hidden="1" customHeight="1">
      <c r="A1207" s="240" t="s">
        <v>50</v>
      </c>
      <c r="B1207" s="240" t="s">
        <v>257</v>
      </c>
      <c r="C1207" s="240" t="s">
        <v>786</v>
      </c>
      <c r="D1207" s="240" t="s">
        <v>74</v>
      </c>
      <c r="E1207" s="240" t="s">
        <v>269</v>
      </c>
      <c r="F1207" s="241">
        <v>2024.0</v>
      </c>
      <c r="G1207" s="262" t="s">
        <v>1629</v>
      </c>
      <c r="H1207" s="262"/>
      <c r="I1207" s="262"/>
      <c r="J1207" s="262"/>
      <c r="K1207" s="262" t="s">
        <v>1706</v>
      </c>
      <c r="L1207" s="262">
        <v>460029.0</v>
      </c>
      <c r="M1207" s="263" t="s">
        <v>268</v>
      </c>
      <c r="N1207" s="262" t="s">
        <v>1709</v>
      </c>
      <c r="O1207" s="264">
        <v>7268.0</v>
      </c>
      <c r="P1207" s="265">
        <v>816.0</v>
      </c>
      <c r="Q1207" s="266">
        <v>1224.0</v>
      </c>
      <c r="R1207" s="267">
        <f>Data_TY!$Q1207</f>
        <v>1224</v>
      </c>
      <c r="S1207" s="268">
        <f>IFERROR(Data_TY!$P1207/Data_TY!$O1207,"")</f>
        <v>0.1122729774</v>
      </c>
      <c r="T1207" s="248">
        <v>0.75</v>
      </c>
      <c r="U1207" s="249">
        <f>IFERROR(Data_TY!$T1207*Data_TY!$O1207,"")</f>
        <v>5451</v>
      </c>
      <c r="V1207" s="248">
        <f>IFERROR(Data_TY!$R1207/Data_TY!$P1207,"")</f>
        <v>1.5</v>
      </c>
      <c r="W1207" s="249">
        <f>IFERROR(Data_TY!$V1207*Data_TY!$O1207,"")</f>
        <v>10902</v>
      </c>
      <c r="X1207" s="240" t="s">
        <v>256</v>
      </c>
      <c r="Y1207" s="240" t="s">
        <v>784</v>
      </c>
    </row>
    <row r="1208" ht="15.75" hidden="1" customHeight="1">
      <c r="A1208" s="230" t="s">
        <v>50</v>
      </c>
      <c r="B1208" s="230" t="s">
        <v>257</v>
      </c>
      <c r="C1208" s="230" t="s">
        <v>786</v>
      </c>
      <c r="D1208" s="230" t="s">
        <v>74</v>
      </c>
      <c r="E1208" s="230" t="s">
        <v>271</v>
      </c>
      <c r="F1208" s="231">
        <v>2024.0</v>
      </c>
      <c r="G1208" s="255" t="s">
        <v>1629</v>
      </c>
      <c r="H1208" s="255"/>
      <c r="I1208" s="255"/>
      <c r="J1208" s="255"/>
      <c r="K1208" s="255" t="s">
        <v>1706</v>
      </c>
      <c r="L1208" s="255">
        <v>460039.0</v>
      </c>
      <c r="M1208" s="256" t="s">
        <v>270</v>
      </c>
      <c r="N1208" s="255" t="s">
        <v>1710</v>
      </c>
      <c r="O1208" s="257">
        <v>3318.0</v>
      </c>
      <c r="P1208" s="258">
        <v>752.0</v>
      </c>
      <c r="Q1208" s="259">
        <v>1128.0</v>
      </c>
      <c r="R1208" s="260">
        <f>Data_TY!$Q1208</f>
        <v>1128</v>
      </c>
      <c r="S1208" s="261">
        <f>IFERROR(Data_TY!$P1208/Data_TY!$O1208,"")</f>
        <v>0.2266425558</v>
      </c>
      <c r="T1208" s="238">
        <v>0.75</v>
      </c>
      <c r="U1208" s="239">
        <f>IFERROR(Data_TY!$T1208*Data_TY!$O1208,"")</f>
        <v>2488.5</v>
      </c>
      <c r="V1208" s="238">
        <f>IFERROR(Data_TY!$R1208/Data_TY!$P1208,"")</f>
        <v>1.5</v>
      </c>
      <c r="W1208" s="239">
        <f>IFERROR(Data_TY!$V1208*Data_TY!$O1208,"")</f>
        <v>4977</v>
      </c>
      <c r="X1208" s="230" t="s">
        <v>256</v>
      </c>
      <c r="Y1208" s="230" t="s">
        <v>784</v>
      </c>
    </row>
    <row r="1209" ht="15.75" hidden="1" customHeight="1">
      <c r="A1209" s="240" t="s">
        <v>50</v>
      </c>
      <c r="B1209" s="240" t="s">
        <v>257</v>
      </c>
      <c r="C1209" s="240" t="s">
        <v>786</v>
      </c>
      <c r="D1209" s="240" t="s">
        <v>74</v>
      </c>
      <c r="E1209" s="240" t="s">
        <v>265</v>
      </c>
      <c r="F1209" s="241">
        <v>2024.0</v>
      </c>
      <c r="G1209" s="262" t="s">
        <v>1629</v>
      </c>
      <c r="H1209" s="262"/>
      <c r="I1209" s="262"/>
      <c r="J1209" s="262"/>
      <c r="K1209" s="262" t="s">
        <v>1706</v>
      </c>
      <c r="L1209" s="262">
        <v>460059.0</v>
      </c>
      <c r="M1209" s="263" t="s">
        <v>280</v>
      </c>
      <c r="N1209" s="262" t="s">
        <v>1707</v>
      </c>
      <c r="O1209" s="264">
        <v>3360.0</v>
      </c>
      <c r="P1209" s="265">
        <v>142.0</v>
      </c>
      <c r="Q1209" s="266">
        <v>495.58</v>
      </c>
      <c r="R1209" s="267">
        <f>Data_TY!$Q1209</f>
        <v>495.58</v>
      </c>
      <c r="S1209" s="268">
        <f>IFERROR(Data_TY!$P1209/Data_TY!$O1209,"")</f>
        <v>0.04226190476</v>
      </c>
      <c r="T1209" s="248">
        <v>1.65</v>
      </c>
      <c r="U1209" s="249">
        <f>IFERROR(Data_TY!$T1209*Data_TY!$O1209,"")</f>
        <v>5544</v>
      </c>
      <c r="V1209" s="248">
        <f>IFERROR(Data_TY!$R1209/Data_TY!$P1209,"")</f>
        <v>3.49</v>
      </c>
      <c r="W1209" s="249">
        <f>IFERROR(Data_TY!$V1209*Data_TY!$O1209,"")</f>
        <v>11726.4</v>
      </c>
      <c r="X1209" s="240" t="s">
        <v>256</v>
      </c>
      <c r="Y1209" s="240" t="s">
        <v>784</v>
      </c>
    </row>
    <row r="1210" ht="15.75" hidden="1" customHeight="1">
      <c r="A1210" s="230" t="s">
        <v>50</v>
      </c>
      <c r="B1210" s="230" t="s">
        <v>257</v>
      </c>
      <c r="C1210" s="230" t="s">
        <v>786</v>
      </c>
      <c r="D1210" s="230" t="s">
        <v>74</v>
      </c>
      <c r="E1210" s="230" t="s">
        <v>267</v>
      </c>
      <c r="F1210" s="231">
        <v>2024.0</v>
      </c>
      <c r="G1210" s="255" t="s">
        <v>1629</v>
      </c>
      <c r="H1210" s="255"/>
      <c r="I1210" s="255"/>
      <c r="J1210" s="255"/>
      <c r="K1210" s="255" t="s">
        <v>1706</v>
      </c>
      <c r="L1210" s="255">
        <v>460079.0</v>
      </c>
      <c r="M1210" s="256" t="s">
        <v>281</v>
      </c>
      <c r="N1210" s="255" t="s">
        <v>1708</v>
      </c>
      <c r="O1210" s="257">
        <v>3780.0</v>
      </c>
      <c r="P1210" s="258">
        <v>148.0</v>
      </c>
      <c r="Q1210" s="259">
        <v>516.52</v>
      </c>
      <c r="R1210" s="260">
        <f>Data_TY!$Q1210</f>
        <v>516.52</v>
      </c>
      <c r="S1210" s="261">
        <f>IFERROR(Data_TY!$P1210/Data_TY!$O1210,"")</f>
        <v>0.03915343915</v>
      </c>
      <c r="T1210" s="238">
        <v>1.65</v>
      </c>
      <c r="U1210" s="239">
        <f>IFERROR(Data_TY!$T1210*Data_TY!$O1210,"")</f>
        <v>6237</v>
      </c>
      <c r="V1210" s="238">
        <f>IFERROR(Data_TY!$R1210/Data_TY!$P1210,"")</f>
        <v>3.49</v>
      </c>
      <c r="W1210" s="239">
        <f>IFERROR(Data_TY!$V1210*Data_TY!$O1210,"")</f>
        <v>13192.2</v>
      </c>
      <c r="X1210" s="230" t="s">
        <v>256</v>
      </c>
      <c r="Y1210" s="230" t="s">
        <v>784</v>
      </c>
    </row>
    <row r="1211" ht="15.75" hidden="1" customHeight="1">
      <c r="A1211" s="240" t="s">
        <v>50</v>
      </c>
      <c r="B1211" s="240" t="s">
        <v>257</v>
      </c>
      <c r="C1211" s="240" t="s">
        <v>786</v>
      </c>
      <c r="D1211" s="240" t="s">
        <v>74</v>
      </c>
      <c r="E1211" s="240" t="s">
        <v>269</v>
      </c>
      <c r="F1211" s="241">
        <v>2024.0</v>
      </c>
      <c r="G1211" s="262" t="s">
        <v>1629</v>
      </c>
      <c r="H1211" s="262"/>
      <c r="I1211" s="262"/>
      <c r="J1211" s="262"/>
      <c r="K1211" s="262" t="s">
        <v>1706</v>
      </c>
      <c r="L1211" s="262">
        <v>460099.0</v>
      </c>
      <c r="M1211" s="263" t="s">
        <v>282</v>
      </c>
      <c r="N1211" s="262" t="s">
        <v>1709</v>
      </c>
      <c r="O1211" s="264">
        <v>6160.0</v>
      </c>
      <c r="P1211" s="265">
        <v>209.0</v>
      </c>
      <c r="Q1211" s="266">
        <v>729.410000000001</v>
      </c>
      <c r="R1211" s="267">
        <f>Data_TY!$Q1211</f>
        <v>729.41</v>
      </c>
      <c r="S1211" s="268">
        <f>IFERROR(Data_TY!$P1211/Data_TY!$O1211,"")</f>
        <v>0.03392857143</v>
      </c>
      <c r="T1211" s="248">
        <v>1.65</v>
      </c>
      <c r="U1211" s="249">
        <f>IFERROR(Data_TY!$T1211*Data_TY!$O1211,"")</f>
        <v>10164</v>
      </c>
      <c r="V1211" s="248">
        <f>IFERROR(Data_TY!$R1211/Data_TY!$P1211,"")</f>
        <v>3.49</v>
      </c>
      <c r="W1211" s="249">
        <f>IFERROR(Data_TY!$V1211*Data_TY!$O1211,"")</f>
        <v>21498.4</v>
      </c>
      <c r="X1211" s="240" t="s">
        <v>256</v>
      </c>
      <c r="Y1211" s="240" t="s">
        <v>784</v>
      </c>
    </row>
    <row r="1212" ht="15.75" hidden="1" customHeight="1">
      <c r="A1212" s="230" t="s">
        <v>50</v>
      </c>
      <c r="B1212" s="230" t="s">
        <v>257</v>
      </c>
      <c r="C1212" s="230" t="s">
        <v>786</v>
      </c>
      <c r="D1212" s="230" t="s">
        <v>74</v>
      </c>
      <c r="E1212" s="230" t="s">
        <v>271</v>
      </c>
      <c r="F1212" s="231">
        <v>2024.0</v>
      </c>
      <c r="G1212" s="255" t="s">
        <v>1629</v>
      </c>
      <c r="H1212" s="255"/>
      <c r="I1212" s="255"/>
      <c r="J1212" s="255"/>
      <c r="K1212" s="255" t="s">
        <v>1706</v>
      </c>
      <c r="L1212" s="255">
        <v>460109.0</v>
      </c>
      <c r="M1212" s="256" t="s">
        <v>283</v>
      </c>
      <c r="N1212" s="255" t="s">
        <v>1710</v>
      </c>
      <c r="O1212" s="257">
        <v>3360.0</v>
      </c>
      <c r="P1212" s="258">
        <v>99.0</v>
      </c>
      <c r="Q1212" s="259">
        <v>345.51</v>
      </c>
      <c r="R1212" s="260">
        <f>Data_TY!$Q1212</f>
        <v>345.51</v>
      </c>
      <c r="S1212" s="261">
        <f>IFERROR(Data_TY!$P1212/Data_TY!$O1212,"")</f>
        <v>0.02946428571</v>
      </c>
      <c r="T1212" s="238">
        <v>1.65</v>
      </c>
      <c r="U1212" s="239">
        <f>IFERROR(Data_TY!$T1212*Data_TY!$O1212,"")</f>
        <v>5544</v>
      </c>
      <c r="V1212" s="238">
        <f>IFERROR(Data_TY!$R1212/Data_TY!$P1212,"")</f>
        <v>3.49</v>
      </c>
      <c r="W1212" s="239">
        <f>IFERROR(Data_TY!$V1212*Data_TY!$O1212,"")</f>
        <v>11726.4</v>
      </c>
      <c r="X1212" s="230" t="s">
        <v>256</v>
      </c>
      <c r="Y1212" s="230" t="s">
        <v>784</v>
      </c>
    </row>
    <row r="1213" ht="15.75" hidden="1" customHeight="1">
      <c r="A1213" s="240" t="s">
        <v>50</v>
      </c>
      <c r="B1213" s="240" t="s">
        <v>257</v>
      </c>
      <c r="C1213" s="240" t="s">
        <v>786</v>
      </c>
      <c r="D1213" s="240" t="s">
        <v>74</v>
      </c>
      <c r="E1213" s="240" t="s">
        <v>285</v>
      </c>
      <c r="F1213" s="241">
        <v>2024.0</v>
      </c>
      <c r="G1213" s="262" t="s">
        <v>1629</v>
      </c>
      <c r="H1213" s="262"/>
      <c r="I1213" s="262"/>
      <c r="J1213" s="262"/>
      <c r="K1213" s="262" t="s">
        <v>1706</v>
      </c>
      <c r="L1213" s="262">
        <v>460119.0</v>
      </c>
      <c r="M1213" s="263" t="s">
        <v>284</v>
      </c>
      <c r="N1213" s="262" t="s">
        <v>1711</v>
      </c>
      <c r="O1213" s="264">
        <v>1260.0</v>
      </c>
      <c r="P1213" s="265">
        <v>83.0</v>
      </c>
      <c r="Q1213" s="266">
        <v>289.67</v>
      </c>
      <c r="R1213" s="267">
        <f>Data_TY!$Q1213</f>
        <v>289.67</v>
      </c>
      <c r="S1213" s="268">
        <f>IFERROR(Data_TY!$P1213/Data_TY!$O1213,"")</f>
        <v>0.06587301587</v>
      </c>
      <c r="T1213" s="248">
        <v>1.65</v>
      </c>
      <c r="U1213" s="249">
        <f>IFERROR(Data_TY!$T1213*Data_TY!$O1213,"")</f>
        <v>2079</v>
      </c>
      <c r="V1213" s="248">
        <f>IFERROR(Data_TY!$R1213/Data_TY!$P1213,"")</f>
        <v>3.49</v>
      </c>
      <c r="W1213" s="249">
        <f>IFERROR(Data_TY!$V1213*Data_TY!$O1213,"")</f>
        <v>4397.4</v>
      </c>
      <c r="X1213" s="240" t="s">
        <v>256</v>
      </c>
      <c r="Y1213" s="240" t="s">
        <v>784</v>
      </c>
    </row>
    <row r="1214" ht="15.75" hidden="1" customHeight="1">
      <c r="A1214" s="230" t="s">
        <v>50</v>
      </c>
      <c r="B1214" s="230" t="s">
        <v>257</v>
      </c>
      <c r="C1214" s="230" t="s">
        <v>786</v>
      </c>
      <c r="D1214" s="230" t="s">
        <v>74</v>
      </c>
      <c r="E1214" s="230" t="s">
        <v>287</v>
      </c>
      <c r="F1214" s="231">
        <v>2024.0</v>
      </c>
      <c r="G1214" s="255" t="s">
        <v>1629</v>
      </c>
      <c r="H1214" s="255"/>
      <c r="I1214" s="255"/>
      <c r="J1214" s="255"/>
      <c r="K1214" s="255" t="s">
        <v>1706</v>
      </c>
      <c r="L1214" s="255">
        <v>460129.0</v>
      </c>
      <c r="M1214" s="256" t="s">
        <v>286</v>
      </c>
      <c r="N1214" s="255" t="s">
        <v>1520</v>
      </c>
      <c r="O1214" s="257">
        <v>1680.0</v>
      </c>
      <c r="P1214" s="258">
        <v>122.0</v>
      </c>
      <c r="Q1214" s="259">
        <v>425.78</v>
      </c>
      <c r="R1214" s="260">
        <f>Data_TY!$Q1214</f>
        <v>425.78</v>
      </c>
      <c r="S1214" s="261">
        <f>IFERROR(Data_TY!$P1214/Data_TY!$O1214,"")</f>
        <v>0.07261904762</v>
      </c>
      <c r="T1214" s="238">
        <v>1.86</v>
      </c>
      <c r="U1214" s="239">
        <f>IFERROR(Data_TY!$T1214*Data_TY!$O1214,"")</f>
        <v>3124.8</v>
      </c>
      <c r="V1214" s="238">
        <f>IFERROR(Data_TY!$R1214/Data_TY!$P1214,"")</f>
        <v>3.49</v>
      </c>
      <c r="W1214" s="239">
        <f>IFERROR(Data_TY!$V1214*Data_TY!$O1214,"")</f>
        <v>5863.2</v>
      </c>
      <c r="X1214" s="230" t="s">
        <v>256</v>
      </c>
      <c r="Y1214" s="230" t="s">
        <v>784</v>
      </c>
    </row>
    <row r="1215" ht="15.75" hidden="1" customHeight="1">
      <c r="A1215" s="240" t="s">
        <v>49</v>
      </c>
      <c r="B1215" s="240" t="s">
        <v>1712</v>
      </c>
      <c r="C1215" s="240" t="s">
        <v>1713</v>
      </c>
      <c r="D1215" s="240" t="s">
        <v>74</v>
      </c>
      <c r="E1215" s="240" t="s">
        <v>1714</v>
      </c>
      <c r="F1215" s="241">
        <v>2024.0</v>
      </c>
      <c r="G1215" s="262" t="s">
        <v>1629</v>
      </c>
      <c r="H1215" s="262"/>
      <c r="I1215" s="262"/>
      <c r="J1215" s="262"/>
      <c r="K1215" s="262" t="s">
        <v>1715</v>
      </c>
      <c r="L1215" s="262">
        <v>7733.0</v>
      </c>
      <c r="M1215" s="263" t="s">
        <v>1716</v>
      </c>
      <c r="N1215" s="262" t="s">
        <v>1717</v>
      </c>
      <c r="O1215" s="264">
        <v>0.0</v>
      </c>
      <c r="P1215" s="265">
        <v>1.0</v>
      </c>
      <c r="Q1215" s="266">
        <v>1.69</v>
      </c>
      <c r="R1215" s="267">
        <f>Data_TY!$Q1215</f>
        <v>1.69</v>
      </c>
      <c r="S1215" s="268" t="str">
        <f>IFERROR(Data_TY!$P1215/Data_TY!$O1215,"")</f>
        <v/>
      </c>
      <c r="T1215" s="248">
        <v>0.85</v>
      </c>
      <c r="U1215" s="249">
        <f>IFERROR(Data_TY!$T1215*Data_TY!$O1215,"")</f>
        <v>0</v>
      </c>
      <c r="V1215" s="248">
        <f>IFERROR(Data_TY!$R1215/Data_TY!$P1215,"")</f>
        <v>1.69</v>
      </c>
      <c r="W1215" s="249">
        <f>IFERROR(Data_TY!$V1215*Data_TY!$O1215,"")</f>
        <v>0</v>
      </c>
      <c r="X1215" s="240" t="s">
        <v>78</v>
      </c>
      <c r="Y1215" s="240" t="s">
        <v>784</v>
      </c>
    </row>
  </sheetData>
  <autoFilter ref="$A$3:$Y$1215">
    <filterColumn colId="24">
      <filters>
        <filter val="No"/>
      </filters>
    </filterColumn>
  </autoFilter>
  <printOptions/>
  <pageMargins bottom="0.75" footer="0.0" header="0.0" left="0.7" right="0.7" top="0.75"/>
  <pageSetup orientation="portrait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2020-02-20T04:03:37Z</dcterms:created>
  <dc:creator>chris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a2a7cb74-cb56-4fdd-89a2-b5ce58f23084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